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LGC0205\AppData\Local\Microsoft\Windows\INetCache\Content.Outlook\QUO7SXE7\"/>
    </mc:Choice>
  </mc:AlternateContent>
  <xr:revisionPtr revIDLastSave="0" documentId="13_ncr:1_{79979320-3811-4A03-8345-61C967762ABD}" xr6:coauthVersionLast="47" xr6:coauthVersionMax="47" xr10:uidLastSave="{00000000-0000-0000-0000-000000000000}"/>
  <bookViews>
    <workbookView xWindow="28680" yWindow="-120" windowWidth="29040" windowHeight="15840" tabRatio="707" activeTab="1"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92" r:id="rId5"/>
    <sheet name="PY1 Data(H)" sheetId="82" state="hidden" r:id="rId6"/>
    <sheet name="Formula for unit data" sheetId="93" state="hidden" r:id="rId7"/>
    <sheet name="Unit Data" sheetId="94"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0">Instructions!$B$1:$B$50</definedName>
    <definedName name="_xlnm.Print_Area" localSheetId="4">'Performance  Indicators Print'!$A$1:$I$14</definedName>
    <definedName name="_xlnm.Print_Area" localSheetId="2">'TD Info Completed by Auditor'!$A$1:$D$25</definedName>
    <definedName name="_xlnm.Print_Area" localSheetId="1">'Unit Data from Audit Worksheet'!$A$7:$F$81</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0">#REF!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06" i="28" l="1"/>
  <c r="L79" i="28" l="1"/>
  <c r="E9" i="1"/>
  <c r="E12" i="1"/>
  <c r="E18" i="1"/>
  <c r="E81" i="1"/>
  <c r="E78" i="1"/>
  <c r="E77" i="1"/>
  <c r="E76" i="1"/>
  <c r="E75" i="1"/>
  <c r="E74" i="1"/>
  <c r="E71" i="1"/>
  <c r="E69" i="1"/>
  <c r="E67" i="1"/>
  <c r="E66" i="1"/>
  <c r="E65" i="1"/>
  <c r="E64" i="1"/>
  <c r="E63" i="1"/>
  <c r="E62" i="1"/>
  <c r="E61" i="1"/>
  <c r="E60" i="1"/>
  <c r="E59" i="1"/>
  <c r="E58" i="1"/>
  <c r="E57" i="1"/>
  <c r="E56" i="1"/>
  <c r="E55" i="1"/>
  <c r="E52" i="1"/>
  <c r="E51" i="1"/>
  <c r="E50" i="1"/>
  <c r="E49" i="1"/>
  <c r="E48" i="1"/>
  <c r="E47" i="1"/>
  <c r="E46" i="1"/>
  <c r="E45" i="1"/>
  <c r="E44" i="1"/>
  <c r="E43" i="1"/>
  <c r="E42" i="1"/>
  <c r="E41" i="1"/>
  <c r="E39" i="1"/>
  <c r="E38" i="1"/>
  <c r="E36" i="1"/>
  <c r="E35" i="1"/>
  <c r="E34" i="1"/>
  <c r="E33" i="1"/>
  <c r="E32" i="1"/>
  <c r="E31" i="1"/>
  <c r="E30" i="1"/>
  <c r="E29" i="1"/>
  <c r="E28" i="1"/>
  <c r="E27" i="1"/>
  <c r="E25" i="1"/>
  <c r="E24" i="1"/>
  <c r="E8" i="1"/>
  <c r="E10" i="1"/>
  <c r="E11" i="1"/>
  <c r="E13" i="1"/>
  <c r="E14" i="1"/>
  <c r="E15" i="1"/>
  <c r="E16" i="1"/>
  <c r="E17" i="1"/>
  <c r="E19" i="1"/>
  <c r="E20" i="1"/>
  <c r="E21" i="1"/>
  <c r="E22" i="1"/>
  <c r="E7" i="1"/>
  <c r="E79" i="94" l="1"/>
  <c r="F79" i="94"/>
  <c r="G79" i="94"/>
  <c r="H79" i="94"/>
  <c r="I79" i="94"/>
  <c r="J79" i="94"/>
  <c r="K79" i="94"/>
  <c r="L79" i="94"/>
  <c r="M79" i="94"/>
  <c r="N79" i="94"/>
  <c r="O79" i="94"/>
  <c r="P79" i="94"/>
  <c r="Q79" i="94"/>
  <c r="R79" i="94"/>
  <c r="S79" i="94"/>
  <c r="T79" i="94"/>
  <c r="U79" i="94"/>
  <c r="V79" i="94"/>
  <c r="W79" i="94"/>
  <c r="X79" i="94"/>
  <c r="Y79" i="94"/>
  <c r="Z79" i="94"/>
  <c r="AA79" i="94"/>
  <c r="AB79" i="94"/>
  <c r="AC79" i="94"/>
  <c r="AD79" i="94"/>
  <c r="AE79" i="94"/>
  <c r="AF79" i="94"/>
  <c r="AG79" i="94"/>
  <c r="AH79" i="94"/>
  <c r="AI79" i="94"/>
  <c r="AJ79" i="94"/>
  <c r="AK79" i="94"/>
  <c r="AL79" i="94"/>
  <c r="AM79" i="94"/>
  <c r="AN79" i="94"/>
  <c r="AO79" i="94"/>
  <c r="AP79" i="94"/>
  <c r="AQ79" i="94"/>
  <c r="AR79" i="94"/>
  <c r="AS79" i="94"/>
  <c r="AT79" i="94"/>
  <c r="AU79" i="94"/>
  <c r="AV79" i="94"/>
  <c r="AW79" i="94"/>
  <c r="AX79" i="94"/>
  <c r="AY79" i="94"/>
  <c r="AZ79" i="94"/>
  <c r="BA79" i="94"/>
  <c r="BB79" i="94"/>
  <c r="BC79" i="94"/>
  <c r="BD79" i="94"/>
  <c r="BE79" i="94"/>
  <c r="BF79" i="94"/>
  <c r="BG79" i="94"/>
  <c r="BH79" i="94"/>
  <c r="D79" i="94"/>
  <c r="E3" i="93" a="1"/>
  <c r="E3" i="93" s="1"/>
  <c r="F3" i="93" a="1"/>
  <c r="F3" i="93" s="1"/>
  <c r="G3" i="93" a="1"/>
  <c r="G3" i="93" s="1"/>
  <c r="H3" i="93" a="1"/>
  <c r="H3" i="93"/>
  <c r="I3" i="93" a="1"/>
  <c r="I3" i="93" s="1"/>
  <c r="J3" i="93" a="1"/>
  <c r="J3" i="93" s="1"/>
  <c r="K3" i="93" a="1"/>
  <c r="K3" i="93" s="1"/>
  <c r="L3" i="93" a="1"/>
  <c r="L3" i="93" s="1"/>
  <c r="M3" i="93" a="1"/>
  <c r="M3" i="93" s="1"/>
  <c r="N3" i="93" a="1"/>
  <c r="N3" i="93" s="1"/>
  <c r="O3" i="93" a="1"/>
  <c r="O3" i="93" s="1"/>
  <c r="P3" i="93" a="1"/>
  <c r="P3" i="93" s="1"/>
  <c r="Q3" i="93" a="1"/>
  <c r="Q3" i="93" s="1"/>
  <c r="R3" i="93" a="1"/>
  <c r="R3" i="93" s="1"/>
  <c r="S3" i="93" a="1"/>
  <c r="S3" i="93" s="1"/>
  <c r="T3" i="93" a="1"/>
  <c r="T3" i="93" s="1"/>
  <c r="U3" i="93" a="1"/>
  <c r="U3" i="93" s="1"/>
  <c r="V3" i="93" a="1"/>
  <c r="V3" i="93" s="1"/>
  <c r="W3" i="93" a="1"/>
  <c r="W3" i="93" s="1"/>
  <c r="X3" i="93" a="1"/>
  <c r="X3" i="93" s="1"/>
  <c r="Y3" i="93" a="1"/>
  <c r="Y3" i="93" s="1"/>
  <c r="Z3" i="93" a="1"/>
  <c r="Z3" i="93" s="1"/>
  <c r="AA3" i="93" a="1"/>
  <c r="AA3" i="93" s="1"/>
  <c r="AB3" i="93" a="1"/>
  <c r="AB3" i="93" s="1"/>
  <c r="AC3" i="93" a="1"/>
  <c r="AC3" i="93" s="1"/>
  <c r="AD3" i="93" a="1"/>
  <c r="AD3" i="93" s="1"/>
  <c r="AE3" i="93" a="1"/>
  <c r="AE3" i="93" s="1"/>
  <c r="AF3" i="93" a="1"/>
  <c r="AF3" i="93" s="1"/>
  <c r="AG3" i="93" a="1"/>
  <c r="AG3" i="93" s="1"/>
  <c r="AH3" i="93" a="1"/>
  <c r="AH3" i="93" s="1"/>
  <c r="AI3" i="93" a="1"/>
  <c r="AI3" i="93" s="1"/>
  <c r="AJ3" i="93" a="1"/>
  <c r="AJ3" i="93" s="1"/>
  <c r="AK3" i="93" a="1"/>
  <c r="AK3" i="93" s="1"/>
  <c r="AL3" i="93" a="1"/>
  <c r="AL3" i="93" s="1"/>
  <c r="AM3" i="93" a="1"/>
  <c r="AM3" i="93" s="1"/>
  <c r="AN3" i="93" a="1"/>
  <c r="AN3" i="93" s="1"/>
  <c r="AO3" i="93" a="1"/>
  <c r="AO3" i="93" s="1"/>
  <c r="AP3" i="93" a="1"/>
  <c r="AP3" i="93" s="1"/>
  <c r="AQ3" i="93" a="1"/>
  <c r="AQ3" i="93" s="1"/>
  <c r="AR3" i="93" a="1"/>
  <c r="AR3" i="93" s="1"/>
  <c r="AS3" i="93" a="1"/>
  <c r="AS3" i="93" s="1"/>
  <c r="AT3" i="93" a="1"/>
  <c r="AT3" i="93" s="1"/>
  <c r="AU3" i="93" a="1"/>
  <c r="AU3" i="93" s="1"/>
  <c r="AV3" i="93" a="1"/>
  <c r="AV3" i="93" s="1"/>
  <c r="AW3" i="93" a="1"/>
  <c r="AW3" i="93" s="1"/>
  <c r="AX3" i="93" a="1"/>
  <c r="AX3" i="93" s="1"/>
  <c r="AY3" i="93" a="1"/>
  <c r="AY3" i="93" s="1"/>
  <c r="AZ3" i="93" a="1"/>
  <c r="AZ3" i="93" s="1"/>
  <c r="BA3" i="93" a="1"/>
  <c r="BA3" i="93" s="1"/>
  <c r="BB3" i="93" a="1"/>
  <c r="BB3" i="93" s="1"/>
  <c r="BC3" i="93" a="1"/>
  <c r="BC3" i="93" s="1"/>
  <c r="BD3" i="93" a="1"/>
  <c r="BD3" i="93" s="1"/>
  <c r="BE3" i="93" a="1"/>
  <c r="BE3" i="93" s="1"/>
  <c r="BF3" i="93" a="1"/>
  <c r="BF3" i="93" s="1"/>
  <c r="BG3" i="93" a="1"/>
  <c r="BG3" i="93" s="1"/>
  <c r="BH3" i="93" a="1"/>
  <c r="BH3" i="93" s="1"/>
  <c r="E4" i="93" a="1"/>
  <c r="E4" i="93" s="1"/>
  <c r="F4" i="93" a="1"/>
  <c r="F4" i="93" s="1"/>
  <c r="G4" i="93" a="1"/>
  <c r="G4" i="93" s="1"/>
  <c r="H4" i="93" a="1"/>
  <c r="H4" i="93" s="1"/>
  <c r="I4" i="93" a="1"/>
  <c r="I4" i="93" s="1"/>
  <c r="J4" i="93" a="1"/>
  <c r="J4" i="93" s="1"/>
  <c r="K4" i="93" a="1"/>
  <c r="K4" i="93" s="1"/>
  <c r="L4" i="93" a="1"/>
  <c r="L4" i="93" s="1"/>
  <c r="M4" i="93" a="1"/>
  <c r="M4" i="93" s="1"/>
  <c r="N4" i="93" a="1"/>
  <c r="N4" i="93" s="1"/>
  <c r="O4" i="93" a="1"/>
  <c r="O4" i="93" s="1"/>
  <c r="P4" i="93" a="1"/>
  <c r="P4" i="93" s="1"/>
  <c r="Q4" i="93" a="1"/>
  <c r="Q4" i="93" s="1"/>
  <c r="R4" i="93" a="1"/>
  <c r="R4" i="93" s="1"/>
  <c r="S4" i="93" a="1"/>
  <c r="S4" i="93" s="1"/>
  <c r="T4" i="93" a="1"/>
  <c r="T4" i="93" s="1"/>
  <c r="U4" i="93" a="1"/>
  <c r="U4" i="93" s="1"/>
  <c r="V4" i="93" a="1"/>
  <c r="V4" i="93" s="1"/>
  <c r="W4" i="93" a="1"/>
  <c r="W4" i="93" s="1"/>
  <c r="X4" i="93" a="1"/>
  <c r="X4" i="93" s="1"/>
  <c r="Y4" i="93" a="1"/>
  <c r="Y4" i="93" s="1"/>
  <c r="Z4" i="93" a="1"/>
  <c r="Z4" i="93" s="1"/>
  <c r="AA4" i="93" a="1"/>
  <c r="AA4" i="93" s="1"/>
  <c r="AB4" i="93" a="1"/>
  <c r="AB4" i="93" s="1"/>
  <c r="AC4" i="93" a="1"/>
  <c r="AC4" i="93" s="1"/>
  <c r="AD4" i="93" a="1"/>
  <c r="AD4" i="93" s="1"/>
  <c r="AE4" i="93" a="1"/>
  <c r="AE4" i="93" s="1"/>
  <c r="AF4" i="93" a="1"/>
  <c r="AF4" i="93" s="1"/>
  <c r="AG4" i="93" a="1"/>
  <c r="AG4" i="93" s="1"/>
  <c r="AH4" i="93" a="1"/>
  <c r="AH4" i="93" s="1"/>
  <c r="AI4" i="93" a="1"/>
  <c r="AI4" i="93" s="1"/>
  <c r="AJ4" i="93" a="1"/>
  <c r="AJ4" i="93" s="1"/>
  <c r="AK4" i="93" a="1"/>
  <c r="AK4" i="93" s="1"/>
  <c r="AL4" i="93" a="1"/>
  <c r="AL4" i="93" s="1"/>
  <c r="AM4" i="93" a="1"/>
  <c r="AM4" i="93" s="1"/>
  <c r="AN4" i="93" a="1"/>
  <c r="AN4" i="93" s="1"/>
  <c r="AO4" i="93" a="1"/>
  <c r="AO4" i="93" s="1"/>
  <c r="AP4" i="93" a="1"/>
  <c r="AP4" i="93" s="1"/>
  <c r="AQ4" i="93" a="1"/>
  <c r="AQ4" i="93" s="1"/>
  <c r="AR4" i="93" a="1"/>
  <c r="AR4" i="93" s="1"/>
  <c r="AS4" i="93" a="1"/>
  <c r="AS4" i="93" s="1"/>
  <c r="AT4" i="93" a="1"/>
  <c r="AT4" i="93" s="1"/>
  <c r="AU4" i="93" a="1"/>
  <c r="AU4" i="93" s="1"/>
  <c r="AV4" i="93" a="1"/>
  <c r="AV4" i="93" s="1"/>
  <c r="AW4" i="93" a="1"/>
  <c r="AW4" i="93" s="1"/>
  <c r="AX4" i="93" a="1"/>
  <c r="AX4" i="93" s="1"/>
  <c r="AY4" i="93" a="1"/>
  <c r="AY4" i="93" s="1"/>
  <c r="AZ4" i="93" a="1"/>
  <c r="AZ4" i="93" s="1"/>
  <c r="BA4" i="93" a="1"/>
  <c r="BA4" i="93" s="1"/>
  <c r="BB4" i="93" a="1"/>
  <c r="BB4" i="93" s="1"/>
  <c r="BC4" i="93" a="1"/>
  <c r="BC4" i="93" s="1"/>
  <c r="BD4" i="93" a="1"/>
  <c r="BD4" i="93" s="1"/>
  <c r="BE4" i="93" a="1"/>
  <c r="BE4" i="93" s="1"/>
  <c r="BF4" i="93" a="1"/>
  <c r="BF4" i="93" s="1"/>
  <c r="BG4" i="93" a="1"/>
  <c r="BG4" i="93" s="1"/>
  <c r="BH4" i="93" a="1"/>
  <c r="BH4" i="93" s="1"/>
  <c r="E5" i="93" a="1"/>
  <c r="E5" i="93" s="1"/>
  <c r="F5" i="93" a="1"/>
  <c r="F5" i="93" s="1"/>
  <c r="G5" i="93" a="1"/>
  <c r="G5" i="93" s="1"/>
  <c r="H5" i="93" a="1"/>
  <c r="H5" i="93" s="1"/>
  <c r="I5" i="93" a="1"/>
  <c r="I5" i="93" s="1"/>
  <c r="J5" i="93" a="1"/>
  <c r="J5" i="93" s="1"/>
  <c r="K5" i="93" a="1"/>
  <c r="K5" i="93" s="1"/>
  <c r="L5" i="93" a="1"/>
  <c r="L5" i="93" s="1"/>
  <c r="M5" i="93" a="1"/>
  <c r="M5" i="93" s="1"/>
  <c r="N5" i="93" a="1"/>
  <c r="N5" i="93" s="1"/>
  <c r="O5" i="93" a="1"/>
  <c r="O5" i="93" s="1"/>
  <c r="P5" i="93" a="1"/>
  <c r="P5" i="93" s="1"/>
  <c r="Q5" i="93" a="1"/>
  <c r="Q5" i="93" s="1"/>
  <c r="R5" i="93" a="1"/>
  <c r="R5" i="93" s="1"/>
  <c r="S5" i="93" a="1"/>
  <c r="S5" i="93" s="1"/>
  <c r="T5" i="93" a="1"/>
  <c r="T5" i="93"/>
  <c r="U5" i="93" a="1"/>
  <c r="U5" i="93" s="1"/>
  <c r="V5" i="93" a="1"/>
  <c r="V5" i="93" s="1"/>
  <c r="W5" i="93" a="1"/>
  <c r="W5" i="93" s="1"/>
  <c r="X5" i="93" a="1"/>
  <c r="X5" i="93"/>
  <c r="Y5" i="93" a="1"/>
  <c r="Y5" i="93" s="1"/>
  <c r="Z5" i="93" a="1"/>
  <c r="Z5" i="93" s="1"/>
  <c r="AA5" i="93" a="1"/>
  <c r="AA5" i="93" s="1"/>
  <c r="AB5" i="93" a="1"/>
  <c r="AB5" i="93" s="1"/>
  <c r="AC5" i="93" a="1"/>
  <c r="AC5" i="93" s="1"/>
  <c r="AD5" i="93" a="1"/>
  <c r="AD5" i="93" s="1"/>
  <c r="AE5" i="93" a="1"/>
  <c r="AE5" i="93" s="1"/>
  <c r="AF5" i="93" a="1"/>
  <c r="AF5" i="93" s="1"/>
  <c r="AG5" i="93" a="1"/>
  <c r="AG5" i="93" s="1"/>
  <c r="AH5" i="93" a="1"/>
  <c r="AH5" i="93" s="1"/>
  <c r="AI5" i="93" a="1"/>
  <c r="AI5" i="93" s="1"/>
  <c r="AJ5" i="93" a="1"/>
  <c r="AJ5" i="93" s="1"/>
  <c r="AK5" i="93" a="1"/>
  <c r="AK5" i="93" s="1"/>
  <c r="AL5" i="93" a="1"/>
  <c r="AL5" i="93" s="1"/>
  <c r="AM5" i="93" a="1"/>
  <c r="AM5" i="93" s="1"/>
  <c r="AN5" i="93" a="1"/>
  <c r="AN5" i="93" s="1"/>
  <c r="AO5" i="93" a="1"/>
  <c r="AO5" i="93" s="1"/>
  <c r="AP5" i="93" a="1"/>
  <c r="AP5" i="93" s="1"/>
  <c r="AQ5" i="93" a="1"/>
  <c r="AQ5" i="93" s="1"/>
  <c r="AR5" i="93" a="1"/>
  <c r="AR5" i="93" s="1"/>
  <c r="AS5" i="93" a="1"/>
  <c r="AS5" i="93" s="1"/>
  <c r="AT5" i="93" a="1"/>
  <c r="AT5" i="93" s="1"/>
  <c r="AU5" i="93" a="1"/>
  <c r="AU5" i="93" s="1"/>
  <c r="AV5" i="93" a="1"/>
  <c r="AV5" i="93" s="1"/>
  <c r="AW5" i="93" a="1"/>
  <c r="AW5" i="93" s="1"/>
  <c r="AX5" i="93" a="1"/>
  <c r="AX5" i="93" s="1"/>
  <c r="AY5" i="93" a="1"/>
  <c r="AY5" i="93" s="1"/>
  <c r="AZ5" i="93" a="1"/>
  <c r="AZ5" i="93" s="1"/>
  <c r="BA5" i="93" a="1"/>
  <c r="BA5" i="93" s="1"/>
  <c r="BB5" i="93" a="1"/>
  <c r="BB5" i="93" s="1"/>
  <c r="BC5" i="93" a="1"/>
  <c r="BC5" i="93" s="1"/>
  <c r="BD5" i="93" a="1"/>
  <c r="BD5" i="93" s="1"/>
  <c r="BE5" i="93" a="1"/>
  <c r="BE5" i="93" s="1"/>
  <c r="BF5" i="93" a="1"/>
  <c r="BF5" i="93" s="1"/>
  <c r="BG5" i="93" a="1"/>
  <c r="BG5" i="93" s="1"/>
  <c r="BH5" i="93" a="1"/>
  <c r="BH5" i="93" s="1"/>
  <c r="E6" i="93" a="1"/>
  <c r="E6" i="93" s="1"/>
  <c r="F6" i="93" a="1"/>
  <c r="F6" i="93" s="1"/>
  <c r="G6" i="93" a="1"/>
  <c r="G6" i="93" s="1"/>
  <c r="H6" i="93" a="1"/>
  <c r="H6" i="93" s="1"/>
  <c r="I6" i="93" a="1"/>
  <c r="I6" i="93" s="1"/>
  <c r="J6" i="93" a="1"/>
  <c r="J6" i="93" s="1"/>
  <c r="K6" i="93" a="1"/>
  <c r="K6" i="93" s="1"/>
  <c r="L6" i="93" a="1"/>
  <c r="L6" i="93" s="1"/>
  <c r="M6" i="93" a="1"/>
  <c r="M6" i="93" s="1"/>
  <c r="N6" i="93" a="1"/>
  <c r="N6" i="93" s="1"/>
  <c r="O6" i="93" a="1"/>
  <c r="O6" i="93" s="1"/>
  <c r="P6" i="93" a="1"/>
  <c r="P6" i="93" s="1"/>
  <c r="Q6" i="93" a="1"/>
  <c r="Q6" i="93" s="1"/>
  <c r="R6" i="93" a="1"/>
  <c r="R6" i="93" s="1"/>
  <c r="S6" i="93" a="1"/>
  <c r="S6" i="93" s="1"/>
  <c r="T6" i="93" a="1"/>
  <c r="T6" i="93" s="1"/>
  <c r="U6" i="93" a="1"/>
  <c r="U6" i="93" s="1"/>
  <c r="V6" i="93" a="1"/>
  <c r="V6" i="93" s="1"/>
  <c r="W6" i="93" a="1"/>
  <c r="W6" i="93" s="1"/>
  <c r="X6" i="93" a="1"/>
  <c r="X6" i="93" s="1"/>
  <c r="Y6" i="93" a="1"/>
  <c r="Y6" i="93" s="1"/>
  <c r="Z6" i="93" a="1"/>
  <c r="Z6" i="93" s="1"/>
  <c r="AA6" i="93" a="1"/>
  <c r="AA6" i="93" s="1"/>
  <c r="AB6" i="93" a="1"/>
  <c r="AB6" i="93"/>
  <c r="AC6" i="93" a="1"/>
  <c r="AC6" i="93" s="1"/>
  <c r="AD6" i="93" a="1"/>
  <c r="AD6" i="93" s="1"/>
  <c r="AE6" i="93" a="1"/>
  <c r="AE6" i="93" s="1"/>
  <c r="AF6" i="93" a="1"/>
  <c r="AF6" i="93"/>
  <c r="AG6" i="93" a="1"/>
  <c r="AG6" i="93" s="1"/>
  <c r="AH6" i="93" a="1"/>
  <c r="AH6" i="93" s="1"/>
  <c r="AI6" i="93" a="1"/>
  <c r="AI6" i="93" s="1"/>
  <c r="AJ6" i="93" a="1"/>
  <c r="AJ6" i="93" s="1"/>
  <c r="AK6" i="93" a="1"/>
  <c r="AK6" i="93" s="1"/>
  <c r="AL6" i="93" a="1"/>
  <c r="AL6" i="93" s="1"/>
  <c r="AM6" i="93" a="1"/>
  <c r="AM6" i="93" s="1"/>
  <c r="AN6" i="93" a="1"/>
  <c r="AN6" i="93" s="1"/>
  <c r="AO6" i="93" a="1"/>
  <c r="AO6" i="93" s="1"/>
  <c r="AP6" i="93" a="1"/>
  <c r="AP6" i="93" s="1"/>
  <c r="AQ6" i="93" a="1"/>
  <c r="AQ6" i="93" s="1"/>
  <c r="AR6" i="93" a="1"/>
  <c r="AR6" i="93" s="1"/>
  <c r="AS6" i="93" a="1"/>
  <c r="AS6" i="93" s="1"/>
  <c r="AT6" i="93" a="1"/>
  <c r="AT6" i="93" s="1"/>
  <c r="AU6" i="93" a="1"/>
  <c r="AU6" i="93" s="1"/>
  <c r="AV6" i="93" a="1"/>
  <c r="AV6" i="93" s="1"/>
  <c r="AW6" i="93" a="1"/>
  <c r="AW6" i="93" s="1"/>
  <c r="AX6" i="93" a="1"/>
  <c r="AX6" i="93" s="1"/>
  <c r="AY6" i="93" a="1"/>
  <c r="AY6" i="93" s="1"/>
  <c r="AZ6" i="93" a="1"/>
  <c r="AZ6" i="93" s="1"/>
  <c r="BA6" i="93" a="1"/>
  <c r="BA6" i="93" s="1"/>
  <c r="BB6" i="93" a="1"/>
  <c r="BB6" i="93" s="1"/>
  <c r="BC6" i="93" a="1"/>
  <c r="BC6" i="93" s="1"/>
  <c r="BD6" i="93" a="1"/>
  <c r="BD6" i="93" s="1"/>
  <c r="BE6" i="93" a="1"/>
  <c r="BE6" i="93" s="1"/>
  <c r="BF6" i="93" a="1"/>
  <c r="BF6" i="93" s="1"/>
  <c r="BG6" i="93" a="1"/>
  <c r="BG6" i="93" s="1"/>
  <c r="BH6" i="93" a="1"/>
  <c r="BH6" i="93"/>
  <c r="E7" i="93" a="1"/>
  <c r="E7" i="93" s="1"/>
  <c r="F7" i="93" a="1"/>
  <c r="F7" i="93" s="1"/>
  <c r="G7" i="93" a="1"/>
  <c r="G7" i="93" s="1"/>
  <c r="H7" i="93" a="1"/>
  <c r="H7" i="93" s="1"/>
  <c r="I7" i="93" a="1"/>
  <c r="I7" i="93" s="1"/>
  <c r="J7" i="93" a="1"/>
  <c r="J7" i="93" s="1"/>
  <c r="K7" i="93" a="1"/>
  <c r="K7" i="93" s="1"/>
  <c r="L7" i="93" a="1"/>
  <c r="L7" i="93" s="1"/>
  <c r="M7" i="93" a="1"/>
  <c r="M7" i="93" s="1"/>
  <c r="N7" i="93" a="1"/>
  <c r="N7" i="93" s="1"/>
  <c r="O7" i="93" a="1"/>
  <c r="O7" i="93" s="1"/>
  <c r="P7" i="93" a="1"/>
  <c r="P7" i="93" s="1"/>
  <c r="Q7" i="93" a="1"/>
  <c r="Q7" i="93" s="1"/>
  <c r="R7" i="93" a="1"/>
  <c r="R7" i="93" s="1"/>
  <c r="S7" i="93" a="1"/>
  <c r="S7" i="93" s="1"/>
  <c r="T7" i="93" a="1"/>
  <c r="T7" i="93" s="1"/>
  <c r="U7" i="93" a="1"/>
  <c r="U7" i="93" s="1"/>
  <c r="V7" i="93" a="1"/>
  <c r="V7" i="93" s="1"/>
  <c r="W7" i="93" a="1"/>
  <c r="W7" i="93" s="1"/>
  <c r="X7" i="93" a="1"/>
  <c r="X7" i="93" s="1"/>
  <c r="Y7" i="93" a="1"/>
  <c r="Y7" i="93" s="1"/>
  <c r="Z7" i="93" a="1"/>
  <c r="Z7" i="93" s="1"/>
  <c r="AA7" i="93" a="1"/>
  <c r="AA7" i="93" s="1"/>
  <c r="AB7" i="93" a="1"/>
  <c r="AB7" i="93" s="1"/>
  <c r="AC7" i="93" a="1"/>
  <c r="AC7" i="93" s="1"/>
  <c r="AD7" i="93" a="1"/>
  <c r="AD7" i="93" s="1"/>
  <c r="AE7" i="93" a="1"/>
  <c r="AE7" i="93" s="1"/>
  <c r="AF7" i="93" a="1"/>
  <c r="AF7" i="93" s="1"/>
  <c r="AG7" i="93" a="1"/>
  <c r="AG7" i="93" s="1"/>
  <c r="AH7" i="93" a="1"/>
  <c r="AH7" i="93" s="1"/>
  <c r="AI7" i="93" a="1"/>
  <c r="AI7" i="93" s="1"/>
  <c r="AJ7" i="93" a="1"/>
  <c r="AJ7" i="93" s="1"/>
  <c r="AK7" i="93" a="1"/>
  <c r="AK7" i="93" s="1"/>
  <c r="AL7" i="93" a="1"/>
  <c r="AL7" i="93" s="1"/>
  <c r="AM7" i="93" a="1"/>
  <c r="AM7" i="93" s="1"/>
  <c r="AN7" i="93" a="1"/>
  <c r="AN7" i="93"/>
  <c r="AO7" i="93" a="1"/>
  <c r="AO7" i="93" s="1"/>
  <c r="AP7" i="93" a="1"/>
  <c r="AP7" i="93" s="1"/>
  <c r="AQ7" i="93" a="1"/>
  <c r="AQ7" i="93" s="1"/>
  <c r="AR7" i="93" a="1"/>
  <c r="AR7" i="93" s="1"/>
  <c r="AS7" i="93" a="1"/>
  <c r="AS7" i="93" s="1"/>
  <c r="AT7" i="93" a="1"/>
  <c r="AT7" i="93" s="1"/>
  <c r="AU7" i="93" a="1"/>
  <c r="AU7" i="93" s="1"/>
  <c r="AV7" i="93" a="1"/>
  <c r="AV7" i="93" s="1"/>
  <c r="AW7" i="93" a="1"/>
  <c r="AW7" i="93" s="1"/>
  <c r="AX7" i="93" a="1"/>
  <c r="AX7" i="93" s="1"/>
  <c r="AY7" i="93" a="1"/>
  <c r="AY7" i="93" s="1"/>
  <c r="AZ7" i="93" a="1"/>
  <c r="AZ7" i="93" s="1"/>
  <c r="BA7" i="93" a="1"/>
  <c r="BA7" i="93" s="1"/>
  <c r="BB7" i="93" a="1"/>
  <c r="BB7" i="93" s="1"/>
  <c r="BC7" i="93" a="1"/>
  <c r="BC7" i="93" s="1"/>
  <c r="BD7" i="93" a="1"/>
  <c r="BD7" i="93" s="1"/>
  <c r="BE7" i="93" a="1"/>
  <c r="BE7" i="93" s="1"/>
  <c r="BF7" i="93" a="1"/>
  <c r="BF7" i="93" s="1"/>
  <c r="BG7" i="93" a="1"/>
  <c r="BG7" i="93" s="1"/>
  <c r="BH7" i="93" a="1"/>
  <c r="BH7" i="93" s="1"/>
  <c r="E8" i="93" a="1"/>
  <c r="E8" i="93" s="1"/>
  <c r="F8" i="93" a="1"/>
  <c r="F8" i="93" s="1"/>
  <c r="G8" i="93" a="1"/>
  <c r="G8" i="93" s="1"/>
  <c r="H8" i="93" a="1"/>
  <c r="H8" i="93" s="1"/>
  <c r="I8" i="93" a="1"/>
  <c r="I8" i="93" s="1"/>
  <c r="J8" i="93" a="1"/>
  <c r="J8" i="93" s="1"/>
  <c r="K8" i="93" a="1"/>
  <c r="K8" i="93" s="1"/>
  <c r="L8" i="93" a="1"/>
  <c r="L8" i="93" s="1"/>
  <c r="M8" i="93" a="1"/>
  <c r="M8" i="93" s="1"/>
  <c r="N8" i="93" a="1"/>
  <c r="N8" i="93" s="1"/>
  <c r="O8" i="93" a="1"/>
  <c r="O8" i="93" s="1"/>
  <c r="P8" i="93" a="1"/>
  <c r="P8" i="93" s="1"/>
  <c r="Q8" i="93" a="1"/>
  <c r="Q8" i="93" s="1"/>
  <c r="R8" i="93" a="1"/>
  <c r="R8" i="93" s="1"/>
  <c r="S8" i="93" a="1"/>
  <c r="S8" i="93" s="1"/>
  <c r="T8" i="93" a="1"/>
  <c r="T8" i="93" s="1"/>
  <c r="U8" i="93" a="1"/>
  <c r="U8" i="93" s="1"/>
  <c r="V8" i="93" a="1"/>
  <c r="V8" i="93" s="1"/>
  <c r="W8" i="93" a="1"/>
  <c r="W8" i="93" s="1"/>
  <c r="X8" i="93" a="1"/>
  <c r="X8" i="93" s="1"/>
  <c r="Y8" i="93" a="1"/>
  <c r="Y8" i="93" s="1"/>
  <c r="Z8" i="93" a="1"/>
  <c r="Z8" i="93" s="1"/>
  <c r="AA8" i="93" a="1"/>
  <c r="AA8" i="93" s="1"/>
  <c r="AB8" i="93" a="1"/>
  <c r="AB8" i="93" s="1"/>
  <c r="AC8" i="93" a="1"/>
  <c r="AC8" i="93" s="1"/>
  <c r="AD8" i="93" a="1"/>
  <c r="AD8" i="93" s="1"/>
  <c r="AE8" i="93" a="1"/>
  <c r="AE8" i="93" s="1"/>
  <c r="AF8" i="93" a="1"/>
  <c r="AF8" i="93" s="1"/>
  <c r="AG8" i="93" a="1"/>
  <c r="AG8" i="93" s="1"/>
  <c r="AH8" i="93" a="1"/>
  <c r="AH8" i="93" s="1"/>
  <c r="AI8" i="93" a="1"/>
  <c r="AI8" i="93" s="1"/>
  <c r="AJ8" i="93" a="1"/>
  <c r="AJ8" i="93"/>
  <c r="AK8" i="93" a="1"/>
  <c r="AK8" i="93" s="1"/>
  <c r="AL8" i="93" a="1"/>
  <c r="AL8" i="93" s="1"/>
  <c r="AM8" i="93" a="1"/>
  <c r="AM8" i="93" s="1"/>
  <c r="AN8" i="93" a="1"/>
  <c r="AN8" i="93" s="1"/>
  <c r="AO8" i="93" a="1"/>
  <c r="AO8" i="93" s="1"/>
  <c r="AP8" i="93" a="1"/>
  <c r="AP8" i="93" s="1"/>
  <c r="AQ8" i="93" a="1"/>
  <c r="AQ8" i="93" s="1"/>
  <c r="AR8" i="93" a="1"/>
  <c r="AR8" i="93" s="1"/>
  <c r="AS8" i="93" a="1"/>
  <c r="AS8" i="93" s="1"/>
  <c r="AT8" i="93" a="1"/>
  <c r="AT8" i="93" s="1"/>
  <c r="AU8" i="93" a="1"/>
  <c r="AU8" i="93" s="1"/>
  <c r="AV8" i="93" a="1"/>
  <c r="AV8" i="93" s="1"/>
  <c r="AW8" i="93" a="1"/>
  <c r="AW8" i="93" s="1"/>
  <c r="AX8" i="93" a="1"/>
  <c r="AX8" i="93" s="1"/>
  <c r="AY8" i="93" a="1"/>
  <c r="AY8" i="93" s="1"/>
  <c r="AZ8" i="93" a="1"/>
  <c r="AZ8" i="93" s="1"/>
  <c r="BA8" i="93" a="1"/>
  <c r="BA8" i="93" s="1"/>
  <c r="BB8" i="93" a="1"/>
  <c r="BB8" i="93" s="1"/>
  <c r="BC8" i="93" a="1"/>
  <c r="BC8" i="93" s="1"/>
  <c r="BD8" i="93" a="1"/>
  <c r="BD8" i="93" s="1"/>
  <c r="BE8" i="93" a="1"/>
  <c r="BE8" i="93" s="1"/>
  <c r="BF8" i="93" a="1"/>
  <c r="BF8" i="93" s="1"/>
  <c r="BG8" i="93" a="1"/>
  <c r="BG8" i="93" s="1"/>
  <c r="BH8" i="93" a="1"/>
  <c r="BH8" i="93" s="1"/>
  <c r="E9" i="93" a="1"/>
  <c r="E9" i="93" s="1"/>
  <c r="F9" i="93" a="1"/>
  <c r="F9" i="93" s="1"/>
  <c r="G9" i="93" a="1"/>
  <c r="G9" i="93" s="1"/>
  <c r="H9" i="93" a="1"/>
  <c r="H9" i="93" s="1"/>
  <c r="I9" i="93" a="1"/>
  <c r="I9" i="93" s="1"/>
  <c r="J9" i="93" a="1"/>
  <c r="J9" i="93" s="1"/>
  <c r="K9" i="93" a="1"/>
  <c r="K9" i="93" s="1"/>
  <c r="L9" i="93" a="1"/>
  <c r="L9" i="93" s="1"/>
  <c r="M9" i="93" a="1"/>
  <c r="M9" i="93" s="1"/>
  <c r="N9" i="93" a="1"/>
  <c r="N9" i="93" s="1"/>
  <c r="O9" i="93" a="1"/>
  <c r="O9" i="93" s="1"/>
  <c r="P9" i="93" a="1"/>
  <c r="P9" i="93" s="1"/>
  <c r="Q9" i="93" a="1"/>
  <c r="Q9" i="93" s="1"/>
  <c r="R9" i="93" a="1"/>
  <c r="R9" i="93"/>
  <c r="S9" i="93" a="1"/>
  <c r="S9" i="93" s="1"/>
  <c r="T9" i="93" a="1"/>
  <c r="T9" i="93"/>
  <c r="U9" i="93" a="1"/>
  <c r="U9" i="93" s="1"/>
  <c r="V9" i="93" a="1"/>
  <c r="V9" i="93" s="1"/>
  <c r="W9" i="93" a="1"/>
  <c r="W9" i="93" s="1"/>
  <c r="X9" i="93" a="1"/>
  <c r="X9" i="93" s="1"/>
  <c r="Y9" i="93" a="1"/>
  <c r="Y9" i="93" s="1"/>
  <c r="Z9" i="93" a="1"/>
  <c r="Z9" i="93" s="1"/>
  <c r="AA9" i="93" a="1"/>
  <c r="AA9" i="93" s="1"/>
  <c r="AB9" i="93" a="1"/>
  <c r="AB9" i="93" s="1"/>
  <c r="AC9" i="93" a="1"/>
  <c r="AC9" i="93" s="1"/>
  <c r="AD9" i="93" a="1"/>
  <c r="AD9" i="93" s="1"/>
  <c r="AE9" i="93" a="1"/>
  <c r="AE9" i="93" s="1"/>
  <c r="AF9" i="93" a="1"/>
  <c r="AF9" i="93" s="1"/>
  <c r="AG9" i="93" a="1"/>
  <c r="AG9" i="93" s="1"/>
  <c r="AH9" i="93" a="1"/>
  <c r="AH9" i="93" s="1"/>
  <c r="AI9" i="93" a="1"/>
  <c r="AI9" i="93" s="1"/>
  <c r="AJ9" i="93" a="1"/>
  <c r="AJ9" i="93"/>
  <c r="AK9" i="93" a="1"/>
  <c r="AK9" i="93" s="1"/>
  <c r="AL9" i="93" a="1"/>
  <c r="AL9" i="93" s="1"/>
  <c r="AM9" i="93" a="1"/>
  <c r="AM9" i="93" s="1"/>
  <c r="AN9" i="93" a="1"/>
  <c r="AN9" i="93" s="1"/>
  <c r="AO9" i="93" a="1"/>
  <c r="AO9" i="93" s="1"/>
  <c r="AP9" i="93" a="1"/>
  <c r="AP9" i="93" s="1"/>
  <c r="AQ9" i="93" a="1"/>
  <c r="AQ9" i="93" s="1"/>
  <c r="AR9" i="93" a="1"/>
  <c r="AR9" i="93" s="1"/>
  <c r="AS9" i="93" a="1"/>
  <c r="AS9" i="93" s="1"/>
  <c r="AT9" i="93" a="1"/>
  <c r="AT9" i="93" s="1"/>
  <c r="AU9" i="93" a="1"/>
  <c r="AU9" i="93" s="1"/>
  <c r="AV9" i="93" a="1"/>
  <c r="AV9" i="93" s="1"/>
  <c r="AW9" i="93" a="1"/>
  <c r="AW9" i="93" s="1"/>
  <c r="AX9" i="93" a="1"/>
  <c r="AX9" i="93" s="1"/>
  <c r="AY9" i="93" a="1"/>
  <c r="AY9" i="93" s="1"/>
  <c r="AZ9" i="93" a="1"/>
  <c r="AZ9" i="93" s="1"/>
  <c r="BA9" i="93" a="1"/>
  <c r="BA9" i="93" s="1"/>
  <c r="BB9" i="93" a="1"/>
  <c r="BB9" i="93" s="1"/>
  <c r="BC9" i="93" a="1"/>
  <c r="BC9" i="93" s="1"/>
  <c r="BD9" i="93" a="1"/>
  <c r="BD9" i="93" s="1"/>
  <c r="BE9" i="93" a="1"/>
  <c r="BE9" i="93" s="1"/>
  <c r="BF9" i="93" a="1"/>
  <c r="BF9" i="93" s="1"/>
  <c r="BG9" i="93" a="1"/>
  <c r="BG9" i="93" s="1"/>
  <c r="BH9" i="93" a="1"/>
  <c r="BH9" i="93" s="1"/>
  <c r="E10" i="93" a="1"/>
  <c r="E10" i="93" s="1"/>
  <c r="F10" i="93" a="1"/>
  <c r="F10" i="93" s="1"/>
  <c r="G10" i="93" a="1"/>
  <c r="G10" i="93" s="1"/>
  <c r="H10" i="93" a="1"/>
  <c r="H10" i="93" s="1"/>
  <c r="I10" i="93" a="1"/>
  <c r="I10" i="93" s="1"/>
  <c r="J10" i="93" a="1"/>
  <c r="J10" i="93" s="1"/>
  <c r="K10" i="93" a="1"/>
  <c r="K10" i="93" s="1"/>
  <c r="L10" i="93" a="1"/>
  <c r="L10" i="93" s="1"/>
  <c r="M10" i="93" a="1"/>
  <c r="M10" i="93" s="1"/>
  <c r="N10" i="93" a="1"/>
  <c r="N10" i="93" s="1"/>
  <c r="O10" i="93" a="1"/>
  <c r="O10" i="93" s="1"/>
  <c r="P10" i="93" a="1"/>
  <c r="P10" i="93" s="1"/>
  <c r="Q10" i="93" a="1"/>
  <c r="Q10" i="93" s="1"/>
  <c r="R10" i="93" a="1"/>
  <c r="R10" i="93" s="1"/>
  <c r="S10" i="93" a="1"/>
  <c r="S10" i="93" s="1"/>
  <c r="T10" i="93" a="1"/>
  <c r="T10" i="93" s="1"/>
  <c r="U10" i="93" a="1"/>
  <c r="U10" i="93" s="1"/>
  <c r="V10" i="93" a="1"/>
  <c r="V10" i="93" s="1"/>
  <c r="W10" i="93" a="1"/>
  <c r="W10" i="93" s="1"/>
  <c r="X10" i="93" a="1"/>
  <c r="X10" i="93" s="1"/>
  <c r="Y10" i="93" a="1"/>
  <c r="Y10" i="93" s="1"/>
  <c r="Z10" i="93" a="1"/>
  <c r="Z10" i="93" s="1"/>
  <c r="AA10" i="93" a="1"/>
  <c r="AA10" i="93" s="1"/>
  <c r="AB10" i="93" a="1"/>
  <c r="AB10" i="93" s="1"/>
  <c r="AC10" i="93" a="1"/>
  <c r="AC10" i="93" s="1"/>
  <c r="AD10" i="93" a="1"/>
  <c r="AD10" i="93" s="1"/>
  <c r="AE10" i="93" a="1"/>
  <c r="AE10" i="93" s="1"/>
  <c r="AF10" i="93" a="1"/>
  <c r="AF10" i="93" s="1"/>
  <c r="AG10" i="93" a="1"/>
  <c r="AG10" i="93" s="1"/>
  <c r="AH10" i="93" a="1"/>
  <c r="AH10" i="93" s="1"/>
  <c r="AI10" i="93" a="1"/>
  <c r="AI10" i="93" s="1"/>
  <c r="AJ10" i="93" a="1"/>
  <c r="AJ10" i="93" s="1"/>
  <c r="AK10" i="93" a="1"/>
  <c r="AK10" i="93" s="1"/>
  <c r="AL10" i="93" a="1"/>
  <c r="AL10" i="93" s="1"/>
  <c r="AM10" i="93" a="1"/>
  <c r="AM10" i="93" s="1"/>
  <c r="AN10" i="93" a="1"/>
  <c r="AN10" i="93"/>
  <c r="AO10" i="93" a="1"/>
  <c r="AO10" i="93" s="1"/>
  <c r="AP10" i="93" a="1"/>
  <c r="AP10" i="93" s="1"/>
  <c r="AQ10" i="93" a="1"/>
  <c r="AQ10" i="93" s="1"/>
  <c r="AR10" i="93" a="1"/>
  <c r="AR10" i="93" s="1"/>
  <c r="AS10" i="93" a="1"/>
  <c r="AS10" i="93" s="1"/>
  <c r="AT10" i="93" a="1"/>
  <c r="AT10" i="93" s="1"/>
  <c r="AU10" i="93" a="1"/>
  <c r="AU10" i="93" s="1"/>
  <c r="AV10" i="93" a="1"/>
  <c r="AV10" i="93" s="1"/>
  <c r="AW10" i="93" a="1"/>
  <c r="AW10" i="93" s="1"/>
  <c r="AX10" i="93" a="1"/>
  <c r="AX10" i="93" s="1"/>
  <c r="AY10" i="93" a="1"/>
  <c r="AY10" i="93" s="1"/>
  <c r="AZ10" i="93" a="1"/>
  <c r="AZ10" i="93" s="1"/>
  <c r="BA10" i="93" a="1"/>
  <c r="BA10" i="93" s="1"/>
  <c r="BB10" i="93" a="1"/>
  <c r="BB10" i="93" s="1"/>
  <c r="BC10" i="93" a="1"/>
  <c r="BC10" i="93" s="1"/>
  <c r="BD10" i="93" a="1"/>
  <c r="BD10" i="93" s="1"/>
  <c r="BE10" i="93" a="1"/>
  <c r="BE10" i="93" s="1"/>
  <c r="BF10" i="93" a="1"/>
  <c r="BF10" i="93" s="1"/>
  <c r="BG10" i="93" a="1"/>
  <c r="BG10" i="93" s="1"/>
  <c r="BH10" i="93" a="1"/>
  <c r="BH10" i="93" s="1"/>
  <c r="E11" i="93" a="1"/>
  <c r="E11" i="93" s="1"/>
  <c r="F11" i="93" a="1"/>
  <c r="F11" i="93" s="1"/>
  <c r="G11" i="93" a="1"/>
  <c r="G11" i="93" s="1"/>
  <c r="H11" i="93" a="1"/>
  <c r="H11" i="93" s="1"/>
  <c r="I11" i="93" a="1"/>
  <c r="I11" i="93" s="1"/>
  <c r="J11" i="93" a="1"/>
  <c r="J11" i="93" s="1"/>
  <c r="K11" i="93" a="1"/>
  <c r="K11" i="93" s="1"/>
  <c r="L11" i="93" a="1"/>
  <c r="L11" i="93" s="1"/>
  <c r="M11" i="93" a="1"/>
  <c r="M11" i="93" s="1"/>
  <c r="N11" i="93" a="1"/>
  <c r="N11" i="93"/>
  <c r="O11" i="93" a="1"/>
  <c r="O11" i="93" s="1"/>
  <c r="P11" i="93" a="1"/>
  <c r="P11" i="93" s="1"/>
  <c r="Q11" i="93" a="1"/>
  <c r="Q11" i="93" s="1"/>
  <c r="R11" i="93" a="1"/>
  <c r="R11" i="93" s="1"/>
  <c r="S11" i="93" a="1"/>
  <c r="S11" i="93" s="1"/>
  <c r="T11" i="93" a="1"/>
  <c r="T11" i="93"/>
  <c r="U11" i="93" a="1"/>
  <c r="U11" i="93" s="1"/>
  <c r="V11" i="93" a="1"/>
  <c r="V11" i="93" s="1"/>
  <c r="W11" i="93" a="1"/>
  <c r="W11" i="93" s="1"/>
  <c r="X11" i="93" a="1"/>
  <c r="X11" i="93" s="1"/>
  <c r="Y11" i="93" a="1"/>
  <c r="Y11" i="93" s="1"/>
  <c r="Z11" i="93" a="1"/>
  <c r="Z11" i="93" s="1"/>
  <c r="AA11" i="93" a="1"/>
  <c r="AA11" i="93" s="1"/>
  <c r="AB11" i="93" a="1"/>
  <c r="AB11" i="93" s="1"/>
  <c r="AC11" i="93" a="1"/>
  <c r="AC11" i="93" s="1"/>
  <c r="AD11" i="93" a="1"/>
  <c r="AD11" i="93" s="1"/>
  <c r="AE11" i="93" a="1"/>
  <c r="AE11" i="93" s="1"/>
  <c r="AF11" i="93" a="1"/>
  <c r="AF11" i="93" s="1"/>
  <c r="AG11" i="93" a="1"/>
  <c r="AG11" i="93" s="1"/>
  <c r="AH11" i="93" a="1"/>
  <c r="AH11" i="93" s="1"/>
  <c r="AI11" i="93" a="1"/>
  <c r="AI11" i="93" s="1"/>
  <c r="AJ11" i="93" a="1"/>
  <c r="AJ11" i="93" s="1"/>
  <c r="AK11" i="93" a="1"/>
  <c r="AK11" i="93" s="1"/>
  <c r="AL11" i="93" a="1"/>
  <c r="AL11" i="93" s="1"/>
  <c r="AM11" i="93" a="1"/>
  <c r="AM11" i="93" s="1"/>
  <c r="AN11" i="93" a="1"/>
  <c r="AN11" i="93" s="1"/>
  <c r="AO11" i="93" a="1"/>
  <c r="AO11" i="93" s="1"/>
  <c r="AP11" i="93" a="1"/>
  <c r="AP11" i="93" s="1"/>
  <c r="AQ11" i="93" a="1"/>
  <c r="AQ11" i="93" s="1"/>
  <c r="AR11" i="93" a="1"/>
  <c r="AR11" i="93" s="1"/>
  <c r="AS11" i="93" a="1"/>
  <c r="AS11" i="93" s="1"/>
  <c r="AT11" i="93" a="1"/>
  <c r="AT11" i="93" s="1"/>
  <c r="AU11" i="93" a="1"/>
  <c r="AU11" i="93" s="1"/>
  <c r="AV11" i="93" a="1"/>
  <c r="AV11" i="93" s="1"/>
  <c r="AW11" i="93" a="1"/>
  <c r="AW11" i="93" s="1"/>
  <c r="AX11" i="93" a="1"/>
  <c r="AX11" i="93" s="1"/>
  <c r="AY11" i="93" a="1"/>
  <c r="AY11" i="93" s="1"/>
  <c r="AZ11" i="93" a="1"/>
  <c r="AZ11" i="93"/>
  <c r="BA11" i="93" a="1"/>
  <c r="BA11" i="93" s="1"/>
  <c r="BB11" i="93" a="1"/>
  <c r="BB11" i="93" s="1"/>
  <c r="BC11" i="93" a="1"/>
  <c r="BC11" i="93" s="1"/>
  <c r="BD11" i="93" a="1"/>
  <c r="BD11" i="93" s="1"/>
  <c r="BE11" i="93" a="1"/>
  <c r="BE11" i="93" s="1"/>
  <c r="BF11" i="93" a="1"/>
  <c r="BF11" i="93" s="1"/>
  <c r="BG11" i="93" a="1"/>
  <c r="BG11" i="93" s="1"/>
  <c r="BH11" i="93" a="1"/>
  <c r="BH11" i="93" s="1"/>
  <c r="E12" i="93" a="1"/>
  <c r="E12" i="93" s="1"/>
  <c r="F12" i="93" a="1"/>
  <c r="F12" i="93" s="1"/>
  <c r="G12" i="93" a="1"/>
  <c r="G12" i="93" s="1"/>
  <c r="H12" i="93" a="1"/>
  <c r="H12" i="93"/>
  <c r="I12" i="93" a="1"/>
  <c r="I12" i="93" s="1"/>
  <c r="J12" i="93" a="1"/>
  <c r="J12" i="93" s="1"/>
  <c r="K12" i="93" a="1"/>
  <c r="K12" i="93" s="1"/>
  <c r="L12" i="93" a="1"/>
  <c r="L12" i="93" s="1"/>
  <c r="M12" i="93" a="1"/>
  <c r="M12" i="93" s="1"/>
  <c r="N12" i="93" a="1"/>
  <c r="N12" i="93" s="1"/>
  <c r="O12" i="93" a="1"/>
  <c r="O12" i="93" s="1"/>
  <c r="P12" i="93" a="1"/>
  <c r="P12" i="93" s="1"/>
  <c r="Q12" i="93" a="1"/>
  <c r="Q12" i="93" s="1"/>
  <c r="R12" i="93" a="1"/>
  <c r="R12" i="93" s="1"/>
  <c r="S12" i="93" a="1"/>
  <c r="S12" i="93" s="1"/>
  <c r="T12" i="93" a="1"/>
  <c r="T12" i="93" s="1"/>
  <c r="U12" i="93" a="1"/>
  <c r="U12" i="93" s="1"/>
  <c r="V12" i="93" a="1"/>
  <c r="V12" i="93" s="1"/>
  <c r="W12" i="93" a="1"/>
  <c r="W12" i="93" s="1"/>
  <c r="X12" i="93" a="1"/>
  <c r="X12" i="93" s="1"/>
  <c r="Y12" i="93" a="1"/>
  <c r="Y12" i="93" s="1"/>
  <c r="Z12" i="93" a="1"/>
  <c r="Z12" i="93" s="1"/>
  <c r="AA12" i="93" a="1"/>
  <c r="AA12" i="93" s="1"/>
  <c r="AB12" i="93" a="1"/>
  <c r="AB12" i="93" s="1"/>
  <c r="AC12" i="93" a="1"/>
  <c r="AC12" i="93" s="1"/>
  <c r="AD12" i="93" a="1"/>
  <c r="AD12" i="93" s="1"/>
  <c r="AE12" i="93" a="1"/>
  <c r="AE12" i="93" s="1"/>
  <c r="AF12" i="93" a="1"/>
  <c r="AF12" i="93" s="1"/>
  <c r="AG12" i="93" a="1"/>
  <c r="AG12" i="93" s="1"/>
  <c r="AH12" i="93" a="1"/>
  <c r="AH12" i="93" s="1"/>
  <c r="AI12" i="93" a="1"/>
  <c r="AI12" i="93" s="1"/>
  <c r="AJ12" i="93" a="1"/>
  <c r="AJ12" i="93" s="1"/>
  <c r="AK12" i="93" a="1"/>
  <c r="AK12" i="93" s="1"/>
  <c r="AL12" i="93" a="1"/>
  <c r="AL12" i="93" s="1"/>
  <c r="AM12" i="93" a="1"/>
  <c r="AM12" i="93" s="1"/>
  <c r="AN12" i="93" a="1"/>
  <c r="AN12" i="93" s="1"/>
  <c r="AO12" i="93" a="1"/>
  <c r="AO12" i="93" s="1"/>
  <c r="AP12" i="93" a="1"/>
  <c r="AP12" i="93" s="1"/>
  <c r="AQ12" i="93" a="1"/>
  <c r="AQ12" i="93" s="1"/>
  <c r="AR12" i="93" a="1"/>
  <c r="AR12" i="93" s="1"/>
  <c r="AS12" i="93" a="1"/>
  <c r="AS12" i="93" s="1"/>
  <c r="AT12" i="93" a="1"/>
  <c r="AT12" i="93" s="1"/>
  <c r="AU12" i="93" a="1"/>
  <c r="AU12" i="93" s="1"/>
  <c r="AV12" i="93" a="1"/>
  <c r="AV12" i="93" s="1"/>
  <c r="AW12" i="93" a="1"/>
  <c r="AW12" i="93" s="1"/>
  <c r="AX12" i="93" a="1"/>
  <c r="AX12" i="93" s="1"/>
  <c r="AY12" i="93" a="1"/>
  <c r="AY12" i="93" s="1"/>
  <c r="AZ12" i="93" a="1"/>
  <c r="AZ12" i="93" s="1"/>
  <c r="BA12" i="93" a="1"/>
  <c r="BA12" i="93" s="1"/>
  <c r="BB12" i="93" a="1"/>
  <c r="BB12" i="93"/>
  <c r="BC12" i="93" a="1"/>
  <c r="BC12" i="93" s="1"/>
  <c r="BD12" i="93" a="1"/>
  <c r="BD12" i="93" s="1"/>
  <c r="BE12" i="93" a="1"/>
  <c r="BE12" i="93" s="1"/>
  <c r="BF12" i="93" a="1"/>
  <c r="BF12" i="93" s="1"/>
  <c r="BG12" i="93" a="1"/>
  <c r="BG12" i="93" s="1"/>
  <c r="BH12" i="93" a="1"/>
  <c r="BH12" i="93" s="1"/>
  <c r="E13" i="93" a="1"/>
  <c r="E13" i="93" s="1"/>
  <c r="F13" i="93" a="1"/>
  <c r="F13" i="93" s="1"/>
  <c r="G13" i="93" a="1"/>
  <c r="G13" i="93" s="1"/>
  <c r="H13" i="93" a="1"/>
  <c r="H13" i="93" s="1"/>
  <c r="I13" i="93" a="1"/>
  <c r="I13" i="93" s="1"/>
  <c r="J13" i="93" a="1"/>
  <c r="J13" i="93" s="1"/>
  <c r="K13" i="93" a="1"/>
  <c r="K13" i="93" s="1"/>
  <c r="L13" i="93" a="1"/>
  <c r="L13" i="93" s="1"/>
  <c r="M13" i="93" a="1"/>
  <c r="M13" i="93" s="1"/>
  <c r="N13" i="93" a="1"/>
  <c r="N13" i="93" s="1"/>
  <c r="O13" i="93" a="1"/>
  <c r="O13" i="93" s="1"/>
  <c r="P13" i="93" a="1"/>
  <c r="P13" i="93"/>
  <c r="Q13" i="93" a="1"/>
  <c r="Q13" i="93" s="1"/>
  <c r="R13" i="93" a="1"/>
  <c r="R13" i="93" s="1"/>
  <c r="S13" i="93" a="1"/>
  <c r="S13" i="93" s="1"/>
  <c r="T13" i="93" a="1"/>
  <c r="T13" i="93" s="1"/>
  <c r="U13" i="93" a="1"/>
  <c r="U13" i="93" s="1"/>
  <c r="V13" i="93" a="1"/>
  <c r="V13" i="93"/>
  <c r="W13" i="93" a="1"/>
  <c r="W13" i="93" s="1"/>
  <c r="X13" i="93" a="1"/>
  <c r="X13" i="93" s="1"/>
  <c r="Y13" i="93" a="1"/>
  <c r="Y13" i="93" s="1"/>
  <c r="Z13" i="93" a="1"/>
  <c r="Z13" i="93" s="1"/>
  <c r="AA13" i="93" a="1"/>
  <c r="AA13" i="93" s="1"/>
  <c r="AB13" i="93" a="1"/>
  <c r="AB13" i="93" s="1"/>
  <c r="AC13" i="93" a="1"/>
  <c r="AC13" i="93" s="1"/>
  <c r="AD13" i="93" a="1"/>
  <c r="AD13" i="93" s="1"/>
  <c r="AE13" i="93" a="1"/>
  <c r="AE13" i="93" s="1"/>
  <c r="AF13" i="93" a="1"/>
  <c r="AF13" i="93" s="1"/>
  <c r="AG13" i="93" a="1"/>
  <c r="AG13" i="93" s="1"/>
  <c r="AH13" i="93" a="1"/>
  <c r="AH13" i="93" s="1"/>
  <c r="AI13" i="93" a="1"/>
  <c r="AI13" i="93" s="1"/>
  <c r="AJ13" i="93" a="1"/>
  <c r="AJ13" i="93" s="1"/>
  <c r="AK13" i="93" a="1"/>
  <c r="AK13" i="93" s="1"/>
  <c r="AL13" i="93" a="1"/>
  <c r="AL13" i="93" s="1"/>
  <c r="AM13" i="93" a="1"/>
  <c r="AM13" i="93" s="1"/>
  <c r="AN13" i="93" a="1"/>
  <c r="AN13" i="93" s="1"/>
  <c r="AO13" i="93" a="1"/>
  <c r="AO13" i="93" s="1"/>
  <c r="AP13" i="93" a="1"/>
  <c r="AP13" i="93" s="1"/>
  <c r="AQ13" i="93" a="1"/>
  <c r="AQ13" i="93" s="1"/>
  <c r="AR13" i="93" a="1"/>
  <c r="AR13" i="93" s="1"/>
  <c r="AS13" i="93" a="1"/>
  <c r="AS13" i="93"/>
  <c r="AT13" i="93" a="1"/>
  <c r="AT13" i="93" s="1"/>
  <c r="AU13" i="93" a="1"/>
  <c r="AU13" i="93" s="1"/>
  <c r="AV13" i="93" a="1"/>
  <c r="AV13" i="93" s="1"/>
  <c r="AW13" i="93" a="1"/>
  <c r="AW13" i="93" s="1"/>
  <c r="AX13" i="93" a="1"/>
  <c r="AX13" i="93" s="1"/>
  <c r="AY13" i="93" a="1"/>
  <c r="AY13" i="93" s="1"/>
  <c r="AZ13" i="93" a="1"/>
  <c r="AZ13" i="93" s="1"/>
  <c r="BA13" i="93" a="1"/>
  <c r="BA13" i="93" s="1"/>
  <c r="BB13" i="93" a="1"/>
  <c r="BB13" i="93" s="1"/>
  <c r="BC13" i="93" a="1"/>
  <c r="BC13" i="93" s="1"/>
  <c r="BD13" i="93" a="1"/>
  <c r="BD13" i="93" s="1"/>
  <c r="BE13" i="93" a="1"/>
  <c r="BE13" i="93"/>
  <c r="BF13" i="93" a="1"/>
  <c r="BF13" i="93" s="1"/>
  <c r="BG13" i="93" a="1"/>
  <c r="BG13" i="93" s="1"/>
  <c r="BH13" i="93" a="1"/>
  <c r="BH13" i="93" s="1"/>
  <c r="E14" i="93" a="1"/>
  <c r="E14" i="93" s="1"/>
  <c r="F14" i="93" a="1"/>
  <c r="F14" i="93" s="1"/>
  <c r="G14" i="93" a="1"/>
  <c r="G14" i="93" s="1"/>
  <c r="H14" i="93" a="1"/>
  <c r="H14" i="93" s="1"/>
  <c r="I14" i="93" a="1"/>
  <c r="I14" i="93"/>
  <c r="J14" i="93" a="1"/>
  <c r="J14" i="93" s="1"/>
  <c r="K14" i="93" a="1"/>
  <c r="K14" i="93" s="1"/>
  <c r="L14" i="93" a="1"/>
  <c r="L14" i="93"/>
  <c r="M14" i="93" a="1"/>
  <c r="M14" i="93" s="1"/>
  <c r="N14" i="93" a="1"/>
  <c r="N14" i="93" s="1"/>
  <c r="O14" i="93" a="1"/>
  <c r="O14" i="93" s="1"/>
  <c r="P14" i="93" a="1"/>
  <c r="P14" i="93" s="1"/>
  <c r="Q14" i="93" a="1"/>
  <c r="Q14" i="93" s="1"/>
  <c r="R14" i="93" a="1"/>
  <c r="R14" i="93" s="1"/>
  <c r="S14" i="93" a="1"/>
  <c r="S14" i="93" s="1"/>
  <c r="T14" i="93" a="1"/>
  <c r="T14" i="93" s="1"/>
  <c r="U14" i="93" a="1"/>
  <c r="U14" i="93"/>
  <c r="V14" i="93" a="1"/>
  <c r="V14" i="93" s="1"/>
  <c r="W14" i="93" a="1"/>
  <c r="W14" i="93" s="1"/>
  <c r="X14" i="93" a="1"/>
  <c r="X14" i="93"/>
  <c r="Y14" i="93" a="1"/>
  <c r="Y14" i="93" s="1"/>
  <c r="Z14" i="93" a="1"/>
  <c r="Z14" i="93" s="1"/>
  <c r="AA14" i="93" a="1"/>
  <c r="AA14" i="93" s="1"/>
  <c r="AB14" i="93" a="1"/>
  <c r="AB14" i="93" s="1"/>
  <c r="AC14" i="93" a="1"/>
  <c r="AC14" i="93" s="1"/>
  <c r="AD14" i="93" a="1"/>
  <c r="AD14" i="93" s="1"/>
  <c r="AE14" i="93" a="1"/>
  <c r="AE14" i="93" s="1"/>
  <c r="AF14" i="93" a="1"/>
  <c r="AF14" i="93" s="1"/>
  <c r="AG14" i="93" a="1"/>
  <c r="AG14" i="93" s="1"/>
  <c r="AH14" i="93" a="1"/>
  <c r="AH14" i="93" s="1"/>
  <c r="AI14" i="93" a="1"/>
  <c r="AI14" i="93" s="1"/>
  <c r="AJ14" i="93" a="1"/>
  <c r="AJ14" i="93" s="1"/>
  <c r="AK14" i="93" a="1"/>
  <c r="AK14" i="93" s="1"/>
  <c r="AL14" i="93" a="1"/>
  <c r="AL14" i="93" s="1"/>
  <c r="AM14" i="93" a="1"/>
  <c r="AM14" i="93" s="1"/>
  <c r="AN14" i="93" a="1"/>
  <c r="AN14" i="93" s="1"/>
  <c r="AO14" i="93" a="1"/>
  <c r="AO14" i="93" s="1"/>
  <c r="AP14" i="93" a="1"/>
  <c r="AP14" i="93" s="1"/>
  <c r="AQ14" i="93" a="1"/>
  <c r="AQ14" i="93" s="1"/>
  <c r="AR14" i="93" a="1"/>
  <c r="AR14" i="93" s="1"/>
  <c r="AS14" i="93" a="1"/>
  <c r="AS14" i="93" s="1"/>
  <c r="AT14" i="93" a="1"/>
  <c r="AT14" i="93" s="1"/>
  <c r="AU14" i="93" a="1"/>
  <c r="AU14" i="93" s="1"/>
  <c r="AV14" i="93" a="1"/>
  <c r="AV14" i="93" s="1"/>
  <c r="AW14" i="93" a="1"/>
  <c r="AW14" i="93" s="1"/>
  <c r="AX14" i="93" a="1"/>
  <c r="AX14" i="93" s="1"/>
  <c r="AY14" i="93" a="1"/>
  <c r="AY14" i="93" s="1"/>
  <c r="AZ14" i="93" a="1"/>
  <c r="AZ14" i="93" s="1"/>
  <c r="BA14" i="93" a="1"/>
  <c r="BA14" i="93" s="1"/>
  <c r="BB14" i="93" a="1"/>
  <c r="BB14" i="93" s="1"/>
  <c r="BC14" i="93" a="1"/>
  <c r="BC14" i="93" s="1"/>
  <c r="BD14" i="93" a="1"/>
  <c r="BD14" i="93" s="1"/>
  <c r="BE14" i="93" a="1"/>
  <c r="BE14" i="93" s="1"/>
  <c r="BF14" i="93" a="1"/>
  <c r="BF14" i="93" s="1"/>
  <c r="BG14" i="93" a="1"/>
  <c r="BG14" i="93" s="1"/>
  <c r="BH14" i="93" a="1"/>
  <c r="BH14" i="93" s="1"/>
  <c r="E15" i="93" a="1"/>
  <c r="E15" i="93" s="1"/>
  <c r="F15" i="93" a="1"/>
  <c r="F15" i="93" s="1"/>
  <c r="G15" i="93" a="1"/>
  <c r="G15" i="93" s="1"/>
  <c r="H15" i="93" a="1"/>
  <c r="H15" i="93" s="1"/>
  <c r="I15" i="93" a="1"/>
  <c r="I15" i="93" s="1"/>
  <c r="J15" i="93" a="1"/>
  <c r="J15" i="93" s="1"/>
  <c r="K15" i="93" a="1"/>
  <c r="K15" i="93"/>
  <c r="L15" i="93" a="1"/>
  <c r="L15" i="93" s="1"/>
  <c r="M15" i="93" a="1"/>
  <c r="M15" i="93" s="1"/>
  <c r="N15" i="93" a="1"/>
  <c r="N15" i="93" s="1"/>
  <c r="O15" i="93" a="1"/>
  <c r="O15" i="93" s="1"/>
  <c r="P15" i="93" a="1"/>
  <c r="P15" i="93" s="1"/>
  <c r="Q15" i="93" a="1"/>
  <c r="Q15" i="93" s="1"/>
  <c r="R15" i="93" a="1"/>
  <c r="R15" i="93" s="1"/>
  <c r="S15" i="93" a="1"/>
  <c r="S15" i="93" s="1"/>
  <c r="T15" i="93" a="1"/>
  <c r="T15" i="93" s="1"/>
  <c r="U15" i="93" a="1"/>
  <c r="U15" i="93" s="1"/>
  <c r="V15" i="93" a="1"/>
  <c r="V15" i="93" s="1"/>
  <c r="W15" i="93" a="1"/>
  <c r="W15" i="93" s="1"/>
  <c r="X15" i="93" a="1"/>
  <c r="X15" i="93" s="1"/>
  <c r="Y15" i="93" a="1"/>
  <c r="Y15" i="93" s="1"/>
  <c r="Z15" i="93" a="1"/>
  <c r="Z15" i="93" s="1"/>
  <c r="AA15" i="93" a="1"/>
  <c r="AA15" i="93" s="1"/>
  <c r="AB15" i="93" a="1"/>
  <c r="AB15" i="93" s="1"/>
  <c r="AC15" i="93" a="1"/>
  <c r="AC15" i="93" s="1"/>
  <c r="AD15" i="93" a="1"/>
  <c r="AD15" i="93" s="1"/>
  <c r="AE15" i="93" a="1"/>
  <c r="AE15" i="93" s="1"/>
  <c r="AF15" i="93" a="1"/>
  <c r="AF15" i="93" s="1"/>
  <c r="AG15" i="93" a="1"/>
  <c r="AG15" i="93" s="1"/>
  <c r="AH15" i="93" a="1"/>
  <c r="AH15" i="93" s="1"/>
  <c r="AI15" i="93" a="1"/>
  <c r="AI15" i="93" s="1"/>
  <c r="AJ15" i="93" a="1"/>
  <c r="AJ15" i="93" s="1"/>
  <c r="AK15" i="93" a="1"/>
  <c r="AK15" i="93" s="1"/>
  <c r="AL15" i="93" a="1"/>
  <c r="AL15" i="93" s="1"/>
  <c r="AM15" i="93" a="1"/>
  <c r="AM15" i="93" s="1"/>
  <c r="AN15" i="93" a="1"/>
  <c r="AN15" i="93" s="1"/>
  <c r="AO15" i="93" a="1"/>
  <c r="AO15" i="93" s="1"/>
  <c r="AP15" i="93" a="1"/>
  <c r="AP15" i="93" s="1"/>
  <c r="AQ15" i="93" a="1"/>
  <c r="AQ15" i="93" s="1"/>
  <c r="AR15" i="93" a="1"/>
  <c r="AR15" i="93" s="1"/>
  <c r="AS15" i="93" a="1"/>
  <c r="AS15" i="93" s="1"/>
  <c r="AT15" i="93" a="1"/>
  <c r="AT15" i="93" s="1"/>
  <c r="AU15" i="93" a="1"/>
  <c r="AU15" i="93" s="1"/>
  <c r="AV15" i="93" a="1"/>
  <c r="AV15" i="93" s="1"/>
  <c r="AW15" i="93" a="1"/>
  <c r="AW15" i="93" s="1"/>
  <c r="AX15" i="93" a="1"/>
  <c r="AX15" i="93" s="1"/>
  <c r="AY15" i="93" a="1"/>
  <c r="AY15" i="93" s="1"/>
  <c r="AZ15" i="93" a="1"/>
  <c r="AZ15" i="93" s="1"/>
  <c r="BA15" i="93" a="1"/>
  <c r="BA15" i="93" s="1"/>
  <c r="BB15" i="93" a="1"/>
  <c r="BB15" i="93" s="1"/>
  <c r="BC15" i="93" a="1"/>
  <c r="BC15" i="93" s="1"/>
  <c r="BD15" i="93" a="1"/>
  <c r="BD15" i="93" s="1"/>
  <c r="BE15" i="93" a="1"/>
  <c r="BE15" i="93" s="1"/>
  <c r="BF15" i="93" a="1"/>
  <c r="BF15" i="93" s="1"/>
  <c r="BG15" i="93" a="1"/>
  <c r="BG15" i="93" s="1"/>
  <c r="BH15" i="93" a="1"/>
  <c r="BH15" i="93" s="1"/>
  <c r="E16" i="93" a="1"/>
  <c r="E16" i="93" s="1"/>
  <c r="F16" i="93" a="1"/>
  <c r="F16" i="93" s="1"/>
  <c r="G16" i="93" a="1"/>
  <c r="G16" i="93" s="1"/>
  <c r="H16" i="93" a="1"/>
  <c r="H16" i="93" s="1"/>
  <c r="I16" i="93" a="1"/>
  <c r="I16" i="93" s="1"/>
  <c r="J16" i="93" a="1"/>
  <c r="J16" i="93" s="1"/>
  <c r="K16" i="93" a="1"/>
  <c r="K16" i="93" s="1"/>
  <c r="L16" i="93" a="1"/>
  <c r="L16" i="93" s="1"/>
  <c r="M16" i="93" a="1"/>
  <c r="M16" i="93" s="1"/>
  <c r="N16" i="93" a="1"/>
  <c r="N16" i="93" s="1"/>
  <c r="O16" i="93" a="1"/>
  <c r="O16" i="93" s="1"/>
  <c r="P16" i="93" a="1"/>
  <c r="P16" i="93" s="1"/>
  <c r="Q16" i="93" a="1"/>
  <c r="Q16" i="93" s="1"/>
  <c r="R16" i="93" a="1"/>
  <c r="R16" i="93" s="1"/>
  <c r="S16" i="93" a="1"/>
  <c r="S16" i="93" s="1"/>
  <c r="T16" i="93" a="1"/>
  <c r="T16" i="93" s="1"/>
  <c r="U16" i="93" a="1"/>
  <c r="U16" i="93" s="1"/>
  <c r="V16" i="93" a="1"/>
  <c r="V16" i="93" s="1"/>
  <c r="W16" i="93" a="1"/>
  <c r="W16" i="93" s="1"/>
  <c r="X16" i="93" a="1"/>
  <c r="X16" i="93" s="1"/>
  <c r="Y16" i="93" a="1"/>
  <c r="Y16" i="93" s="1"/>
  <c r="Z16" i="93" a="1"/>
  <c r="Z16" i="93" s="1"/>
  <c r="AA16" i="93" a="1"/>
  <c r="AA16" i="93" s="1"/>
  <c r="AB16" i="93" a="1"/>
  <c r="AB16" i="93" s="1"/>
  <c r="AC16" i="93" a="1"/>
  <c r="AC16" i="93" s="1"/>
  <c r="AD16" i="93" a="1"/>
  <c r="AD16" i="93" s="1"/>
  <c r="AE16" i="93" a="1"/>
  <c r="AE16" i="93" s="1"/>
  <c r="AF16" i="93" a="1"/>
  <c r="AF16" i="93" s="1"/>
  <c r="AG16" i="93" a="1"/>
  <c r="AG16" i="93" s="1"/>
  <c r="AH16" i="93" a="1"/>
  <c r="AH16" i="93" s="1"/>
  <c r="AI16" i="93" a="1"/>
  <c r="AI16" i="93" s="1"/>
  <c r="AJ16" i="93" a="1"/>
  <c r="AJ16" i="93" s="1"/>
  <c r="AK16" i="93" a="1"/>
  <c r="AK16" i="93" s="1"/>
  <c r="AL16" i="93" a="1"/>
  <c r="AL16" i="93" s="1"/>
  <c r="AM16" i="93" a="1"/>
  <c r="AM16" i="93" s="1"/>
  <c r="AN16" i="93" a="1"/>
  <c r="AN16" i="93" s="1"/>
  <c r="AO16" i="93" a="1"/>
  <c r="AO16" i="93" s="1"/>
  <c r="AP16" i="93" a="1"/>
  <c r="AP16" i="93" s="1"/>
  <c r="AQ16" i="93" a="1"/>
  <c r="AQ16" i="93" s="1"/>
  <c r="AR16" i="93" a="1"/>
  <c r="AR16" i="93" s="1"/>
  <c r="AS16" i="93" a="1"/>
  <c r="AS16" i="93" s="1"/>
  <c r="AT16" i="93" a="1"/>
  <c r="AT16" i="93" s="1"/>
  <c r="AU16" i="93" a="1"/>
  <c r="AU16" i="93" s="1"/>
  <c r="AV16" i="93" a="1"/>
  <c r="AV16" i="93" s="1"/>
  <c r="AW16" i="93" a="1"/>
  <c r="AW16" i="93" s="1"/>
  <c r="AX16" i="93" a="1"/>
  <c r="AX16" i="93" s="1"/>
  <c r="AY16" i="93" a="1"/>
  <c r="AY16" i="93" s="1"/>
  <c r="AZ16" i="93" a="1"/>
  <c r="AZ16" i="93" s="1"/>
  <c r="BA16" i="93" a="1"/>
  <c r="BA16" i="93" s="1"/>
  <c r="BB16" i="93" a="1"/>
  <c r="BB16" i="93" s="1"/>
  <c r="BC16" i="93" a="1"/>
  <c r="BC16" i="93" s="1"/>
  <c r="BD16" i="93" a="1"/>
  <c r="BD16" i="93" s="1"/>
  <c r="BE16" i="93" a="1"/>
  <c r="BE16" i="93" s="1"/>
  <c r="BF16" i="93" a="1"/>
  <c r="BF16" i="93" s="1"/>
  <c r="BG16" i="93" a="1"/>
  <c r="BG16" i="93" s="1"/>
  <c r="BH16" i="93" a="1"/>
  <c r="BH16" i="93" s="1"/>
  <c r="E17" i="93" a="1"/>
  <c r="E17" i="93" s="1"/>
  <c r="F17" i="93" a="1"/>
  <c r="F17" i="93" s="1"/>
  <c r="G17" i="93" a="1"/>
  <c r="G17" i="93" s="1"/>
  <c r="H17" i="93" a="1"/>
  <c r="H17" i="93" s="1"/>
  <c r="I17" i="93" a="1"/>
  <c r="I17" i="93" s="1"/>
  <c r="J17" i="93" a="1"/>
  <c r="J17" i="93" s="1"/>
  <c r="K17" i="93" a="1"/>
  <c r="K17" i="93" s="1"/>
  <c r="L17" i="93" a="1"/>
  <c r="L17" i="93" s="1"/>
  <c r="M17" i="93" a="1"/>
  <c r="M17" i="93" s="1"/>
  <c r="N17" i="93" a="1"/>
  <c r="N17" i="93" s="1"/>
  <c r="O17" i="93" a="1"/>
  <c r="O17" i="93" s="1"/>
  <c r="P17" i="93" a="1"/>
  <c r="P17" i="93" s="1"/>
  <c r="Q17" i="93" a="1"/>
  <c r="Q17" i="93" s="1"/>
  <c r="R17" i="93" a="1"/>
  <c r="R17" i="93" s="1"/>
  <c r="S17" i="93" a="1"/>
  <c r="S17" i="93" s="1"/>
  <c r="T17" i="93" a="1"/>
  <c r="T17" i="93" s="1"/>
  <c r="U17" i="93" a="1"/>
  <c r="U17" i="93" s="1"/>
  <c r="V17" i="93" a="1"/>
  <c r="V17" i="93" s="1"/>
  <c r="W17" i="93" a="1"/>
  <c r="W17" i="93" s="1"/>
  <c r="X17" i="93" a="1"/>
  <c r="X17" i="93" s="1"/>
  <c r="Y17" i="93" a="1"/>
  <c r="Y17" i="93" s="1"/>
  <c r="Z17" i="93" a="1"/>
  <c r="Z17" i="93" s="1"/>
  <c r="AA17" i="93" a="1"/>
  <c r="AA17" i="93" s="1"/>
  <c r="AB17" i="93" a="1"/>
  <c r="AB17" i="93" s="1"/>
  <c r="AC17" i="93" a="1"/>
  <c r="AC17" i="93" s="1"/>
  <c r="AD17" i="93" a="1"/>
  <c r="AD17" i="93" s="1"/>
  <c r="AE17" i="93" a="1"/>
  <c r="AE17" i="93" s="1"/>
  <c r="AF17" i="93" a="1"/>
  <c r="AF17" i="93" s="1"/>
  <c r="AG17" i="93" a="1"/>
  <c r="AG17" i="93" s="1"/>
  <c r="AH17" i="93" a="1"/>
  <c r="AH17" i="93" s="1"/>
  <c r="AI17" i="93" a="1"/>
  <c r="AI17" i="93" s="1"/>
  <c r="AJ17" i="93" a="1"/>
  <c r="AJ17" i="93" s="1"/>
  <c r="AK17" i="93" a="1"/>
  <c r="AK17" i="93" s="1"/>
  <c r="AL17" i="93" a="1"/>
  <c r="AL17" i="93" s="1"/>
  <c r="AM17" i="93" a="1"/>
  <c r="AM17" i="93" s="1"/>
  <c r="AN17" i="93" a="1"/>
  <c r="AN17" i="93" s="1"/>
  <c r="AO17" i="93" a="1"/>
  <c r="AO17" i="93" s="1"/>
  <c r="AP17" i="93" a="1"/>
  <c r="AP17" i="93" s="1"/>
  <c r="AQ17" i="93" a="1"/>
  <c r="AQ17" i="93" s="1"/>
  <c r="AR17" i="93" a="1"/>
  <c r="AR17" i="93" s="1"/>
  <c r="AS17" i="93" a="1"/>
  <c r="AS17" i="93" s="1"/>
  <c r="AT17" i="93" a="1"/>
  <c r="AT17" i="93" s="1"/>
  <c r="AU17" i="93" a="1"/>
  <c r="AU17" i="93" s="1"/>
  <c r="AV17" i="93" a="1"/>
  <c r="AV17" i="93" s="1"/>
  <c r="AW17" i="93" a="1"/>
  <c r="AW17" i="93" s="1"/>
  <c r="AX17" i="93" a="1"/>
  <c r="AX17" i="93" s="1"/>
  <c r="AY17" i="93" a="1"/>
  <c r="AY17" i="93" s="1"/>
  <c r="AZ17" i="93" a="1"/>
  <c r="AZ17" i="93" s="1"/>
  <c r="BA17" i="93" a="1"/>
  <c r="BA17" i="93" s="1"/>
  <c r="BB17" i="93" a="1"/>
  <c r="BB17" i="93" s="1"/>
  <c r="BC17" i="93" a="1"/>
  <c r="BC17" i="93" s="1"/>
  <c r="BD17" i="93" a="1"/>
  <c r="BD17" i="93" s="1"/>
  <c r="BE17" i="93" a="1"/>
  <c r="BE17" i="93" s="1"/>
  <c r="BF17" i="93" a="1"/>
  <c r="BF17" i="93" s="1"/>
  <c r="BG17" i="93" a="1"/>
  <c r="BG17" i="93" s="1"/>
  <c r="BH17" i="93" a="1"/>
  <c r="BH17" i="93" s="1"/>
  <c r="E18" i="93" a="1"/>
  <c r="E18" i="93" s="1"/>
  <c r="F18" i="93" a="1"/>
  <c r="F18" i="93" s="1"/>
  <c r="G18" i="93" a="1"/>
  <c r="G18" i="93" s="1"/>
  <c r="H18" i="93" a="1"/>
  <c r="H18" i="93" s="1"/>
  <c r="I18" i="93" a="1"/>
  <c r="I18" i="93" s="1"/>
  <c r="J18" i="93" a="1"/>
  <c r="J18" i="93" s="1"/>
  <c r="K18" i="93" a="1"/>
  <c r="K18" i="93" s="1"/>
  <c r="L18" i="93" a="1"/>
  <c r="L18" i="93" s="1"/>
  <c r="M18" i="93" a="1"/>
  <c r="M18" i="93" s="1"/>
  <c r="N18" i="93" a="1"/>
  <c r="N18" i="93" s="1"/>
  <c r="O18" i="93" a="1"/>
  <c r="O18" i="93" s="1"/>
  <c r="P18" i="93" a="1"/>
  <c r="P18" i="93"/>
  <c r="Q18" i="93" a="1"/>
  <c r="Q18" i="93" s="1"/>
  <c r="R18" i="93" a="1"/>
  <c r="R18" i="93" s="1"/>
  <c r="S18" i="93" a="1"/>
  <c r="S18" i="93" s="1"/>
  <c r="T18" i="93" a="1"/>
  <c r="T18" i="93" s="1"/>
  <c r="U18" i="93" a="1"/>
  <c r="U18" i="93" s="1"/>
  <c r="V18" i="93" a="1"/>
  <c r="V18" i="93" s="1"/>
  <c r="W18" i="93" a="1"/>
  <c r="W18" i="93" s="1"/>
  <c r="X18" i="93" a="1"/>
  <c r="X18" i="93" s="1"/>
  <c r="Y18" i="93" a="1"/>
  <c r="Y18" i="93" s="1"/>
  <c r="Z18" i="93" a="1"/>
  <c r="Z18" i="93" s="1"/>
  <c r="AA18" i="93" a="1"/>
  <c r="AA18" i="93" s="1"/>
  <c r="AB18" i="93" a="1"/>
  <c r="AB18" i="93" s="1"/>
  <c r="AC18" i="93" a="1"/>
  <c r="AC18" i="93" s="1"/>
  <c r="AD18" i="93" a="1"/>
  <c r="AD18" i="93" s="1"/>
  <c r="AE18" i="93" a="1"/>
  <c r="AE18" i="93" s="1"/>
  <c r="AF18" i="93" a="1"/>
  <c r="AF18" i="93" s="1"/>
  <c r="AG18" i="93" a="1"/>
  <c r="AG18" i="93" s="1"/>
  <c r="AH18" i="93" a="1"/>
  <c r="AH18" i="93" s="1"/>
  <c r="AI18" i="93" a="1"/>
  <c r="AI18" i="93" s="1"/>
  <c r="AJ18" i="93" a="1"/>
  <c r="AJ18" i="93" s="1"/>
  <c r="AK18" i="93" a="1"/>
  <c r="AK18" i="93" s="1"/>
  <c r="AL18" i="93" a="1"/>
  <c r="AL18" i="93" s="1"/>
  <c r="AM18" i="93" a="1"/>
  <c r="AM18" i="93" s="1"/>
  <c r="AN18" i="93" a="1"/>
  <c r="AN18" i="93" s="1"/>
  <c r="AO18" i="93" a="1"/>
  <c r="AO18" i="93" s="1"/>
  <c r="AP18" i="93" a="1"/>
  <c r="AP18" i="93" s="1"/>
  <c r="AQ18" i="93" a="1"/>
  <c r="AQ18" i="93" s="1"/>
  <c r="AR18" i="93" a="1"/>
  <c r="AR18" i="93" s="1"/>
  <c r="AS18" i="93" a="1"/>
  <c r="AS18" i="93" s="1"/>
  <c r="AT18" i="93" a="1"/>
  <c r="AT18" i="93" s="1"/>
  <c r="AU18" i="93" a="1"/>
  <c r="AU18" i="93" s="1"/>
  <c r="AV18" i="93" a="1"/>
  <c r="AV18" i="93" s="1"/>
  <c r="AW18" i="93" a="1"/>
  <c r="AW18" i="93" s="1"/>
  <c r="AX18" i="93" a="1"/>
  <c r="AX18" i="93" s="1"/>
  <c r="AY18" i="93" a="1"/>
  <c r="AY18" i="93" s="1"/>
  <c r="AZ18" i="93" a="1"/>
  <c r="AZ18" i="93" s="1"/>
  <c r="BA18" i="93" a="1"/>
  <c r="BA18" i="93" s="1"/>
  <c r="BB18" i="93" a="1"/>
  <c r="BB18" i="93" s="1"/>
  <c r="BC18" i="93" a="1"/>
  <c r="BC18" i="93" s="1"/>
  <c r="BD18" i="93" a="1"/>
  <c r="BD18" i="93"/>
  <c r="BE18" i="93" a="1"/>
  <c r="BE18" i="93" s="1"/>
  <c r="BF18" i="93" a="1"/>
  <c r="BF18" i="93" s="1"/>
  <c r="BG18" i="93" a="1"/>
  <c r="BG18" i="93" s="1"/>
  <c r="BH18" i="93" a="1"/>
  <c r="BH18" i="93"/>
  <c r="E19" i="93" a="1"/>
  <c r="E19" i="93" s="1"/>
  <c r="F19" i="93" a="1"/>
  <c r="F19" i="93" s="1"/>
  <c r="G19" i="93" a="1"/>
  <c r="G19" i="93" s="1"/>
  <c r="H19" i="93" a="1"/>
  <c r="H19" i="93" s="1"/>
  <c r="I19" i="93" a="1"/>
  <c r="I19" i="93" s="1"/>
  <c r="J19" i="93" a="1"/>
  <c r="J19" i="93" s="1"/>
  <c r="K19" i="93" a="1"/>
  <c r="K19" i="93" s="1"/>
  <c r="L19" i="93" a="1"/>
  <c r="L19" i="93" s="1"/>
  <c r="M19" i="93" a="1"/>
  <c r="M19" i="93" s="1"/>
  <c r="N19" i="93" a="1"/>
  <c r="N19" i="93" s="1"/>
  <c r="O19" i="93" a="1"/>
  <c r="O19" i="93" s="1"/>
  <c r="P19" i="93" a="1"/>
  <c r="P19" i="93" s="1"/>
  <c r="Q19" i="93" a="1"/>
  <c r="Q19" i="93" s="1"/>
  <c r="R19" i="93" a="1"/>
  <c r="R19" i="93" s="1"/>
  <c r="S19" i="93" a="1"/>
  <c r="S19" i="93" s="1"/>
  <c r="T19" i="93" a="1"/>
  <c r="T19" i="93" s="1"/>
  <c r="U19" i="93" a="1"/>
  <c r="U19" i="93" s="1"/>
  <c r="V19" i="93" a="1"/>
  <c r="V19" i="93" s="1"/>
  <c r="W19" i="93" a="1"/>
  <c r="W19" i="93" s="1"/>
  <c r="X19" i="93" a="1"/>
  <c r="X19" i="93" s="1"/>
  <c r="Y19" i="93" a="1"/>
  <c r="Y19" i="93" s="1"/>
  <c r="Z19" i="93" a="1"/>
  <c r="Z19" i="93" s="1"/>
  <c r="AA19" i="93" a="1"/>
  <c r="AA19" i="93" s="1"/>
  <c r="AB19" i="93" a="1"/>
  <c r="AB19" i="93" s="1"/>
  <c r="AC19" i="93" a="1"/>
  <c r="AC19" i="93" s="1"/>
  <c r="AD19" i="93" a="1"/>
  <c r="AD19" i="93" s="1"/>
  <c r="AE19" i="93" a="1"/>
  <c r="AE19" i="93" s="1"/>
  <c r="AF19" i="93" a="1"/>
  <c r="AF19" i="93" s="1"/>
  <c r="AG19" i="93" a="1"/>
  <c r="AG19" i="93" s="1"/>
  <c r="AH19" i="93" a="1"/>
  <c r="AH19" i="93" s="1"/>
  <c r="AI19" i="93" a="1"/>
  <c r="AI19" i="93" s="1"/>
  <c r="AJ19" i="93" a="1"/>
  <c r="AJ19" i="93" s="1"/>
  <c r="AK19" i="93" a="1"/>
  <c r="AK19" i="93" s="1"/>
  <c r="AL19" i="93" a="1"/>
  <c r="AL19" i="93" s="1"/>
  <c r="AM19" i="93" a="1"/>
  <c r="AM19" i="93" s="1"/>
  <c r="AN19" i="93" a="1"/>
  <c r="AN19" i="93" s="1"/>
  <c r="AO19" i="93" a="1"/>
  <c r="AO19" i="93" s="1"/>
  <c r="AP19" i="93" a="1"/>
  <c r="AP19" i="93" s="1"/>
  <c r="AQ19" i="93" a="1"/>
  <c r="AQ19" i="93" s="1"/>
  <c r="AR19" i="93" a="1"/>
  <c r="AR19" i="93" s="1"/>
  <c r="AS19" i="93" a="1"/>
  <c r="AS19" i="93" s="1"/>
  <c r="AT19" i="93" a="1"/>
  <c r="AT19" i="93" s="1"/>
  <c r="AU19" i="93" a="1"/>
  <c r="AU19" i="93" s="1"/>
  <c r="AV19" i="93" a="1"/>
  <c r="AV19" i="93" s="1"/>
  <c r="AW19" i="93" a="1"/>
  <c r="AW19" i="93" s="1"/>
  <c r="AX19" i="93" a="1"/>
  <c r="AX19" i="93" s="1"/>
  <c r="AY19" i="93" a="1"/>
  <c r="AY19" i="93" s="1"/>
  <c r="AZ19" i="93" a="1"/>
  <c r="AZ19" i="93" s="1"/>
  <c r="BA19" i="93" a="1"/>
  <c r="BA19" i="93" s="1"/>
  <c r="BB19" i="93" a="1"/>
  <c r="BB19" i="93" s="1"/>
  <c r="BC19" i="93" a="1"/>
  <c r="BC19" i="93" s="1"/>
  <c r="BD19" i="93" a="1"/>
  <c r="BD19" i="93" s="1"/>
  <c r="BE19" i="93" a="1"/>
  <c r="BE19" i="93" s="1"/>
  <c r="BF19" i="93" a="1"/>
  <c r="BF19" i="93" s="1"/>
  <c r="BG19" i="93" a="1"/>
  <c r="BG19" i="93" s="1"/>
  <c r="BH19" i="93" a="1"/>
  <c r="BH19" i="93" s="1"/>
  <c r="E20" i="93" a="1"/>
  <c r="E20" i="93" s="1"/>
  <c r="F20" i="93" a="1"/>
  <c r="F20" i="93" s="1"/>
  <c r="G20" i="93" a="1"/>
  <c r="G20" i="93" s="1"/>
  <c r="H20" i="93" a="1"/>
  <c r="H20" i="93" s="1"/>
  <c r="I20" i="93" a="1"/>
  <c r="I20" i="93" s="1"/>
  <c r="J20" i="93" a="1"/>
  <c r="J20" i="93" s="1"/>
  <c r="K20" i="93" a="1"/>
  <c r="K20" i="93" s="1"/>
  <c r="L20" i="93" a="1"/>
  <c r="L20" i="93" s="1"/>
  <c r="M20" i="93" a="1"/>
  <c r="M20" i="93" s="1"/>
  <c r="N20" i="93" a="1"/>
  <c r="N20" i="93" s="1"/>
  <c r="O20" i="93" a="1"/>
  <c r="O20" i="93" s="1"/>
  <c r="P20" i="93" a="1"/>
  <c r="P20" i="93" s="1"/>
  <c r="Q20" i="93" a="1"/>
  <c r="Q20" i="93" s="1"/>
  <c r="R20" i="93" a="1"/>
  <c r="R20" i="93" s="1"/>
  <c r="S20" i="93" a="1"/>
  <c r="S20" i="93" s="1"/>
  <c r="T20" i="93" a="1"/>
  <c r="T20" i="93" s="1"/>
  <c r="U20" i="93" a="1"/>
  <c r="U20" i="93" s="1"/>
  <c r="V20" i="93" a="1"/>
  <c r="V20" i="93"/>
  <c r="W20" i="93" a="1"/>
  <c r="W20" i="93" s="1"/>
  <c r="X20" i="93" a="1"/>
  <c r="X20" i="93"/>
  <c r="Y20" i="93" a="1"/>
  <c r="Y20" i="93" s="1"/>
  <c r="Z20" i="93" a="1"/>
  <c r="Z20" i="93" s="1"/>
  <c r="AA20" i="93" a="1"/>
  <c r="AA20" i="93" s="1"/>
  <c r="AB20" i="93" a="1"/>
  <c r="AB20" i="93"/>
  <c r="AC20" i="93" a="1"/>
  <c r="AC20" i="93" s="1"/>
  <c r="AD20" i="93" a="1"/>
  <c r="AD20" i="93" s="1"/>
  <c r="AE20" i="93" a="1"/>
  <c r="AE20" i="93" s="1"/>
  <c r="AF20" i="93" a="1"/>
  <c r="AF20" i="93" s="1"/>
  <c r="AG20" i="93" a="1"/>
  <c r="AG20" i="93" s="1"/>
  <c r="AH20" i="93" a="1"/>
  <c r="AH20" i="93" s="1"/>
  <c r="AI20" i="93" a="1"/>
  <c r="AI20" i="93" s="1"/>
  <c r="AJ20" i="93" a="1"/>
  <c r="AJ20" i="93" s="1"/>
  <c r="AK20" i="93" a="1"/>
  <c r="AK20" i="93" s="1"/>
  <c r="AL20" i="93" a="1"/>
  <c r="AL20" i="93"/>
  <c r="AM20" i="93" a="1"/>
  <c r="AM20" i="93" s="1"/>
  <c r="AN20" i="93" a="1"/>
  <c r="AN20" i="93" s="1"/>
  <c r="AO20" i="93" a="1"/>
  <c r="AO20" i="93" s="1"/>
  <c r="AP20" i="93" a="1"/>
  <c r="AP20" i="93" s="1"/>
  <c r="AQ20" i="93" a="1"/>
  <c r="AQ20" i="93" s="1"/>
  <c r="AR20" i="93" a="1"/>
  <c r="AR20" i="93"/>
  <c r="AS20" i="93" a="1"/>
  <c r="AS20" i="93" s="1"/>
  <c r="AT20" i="93" a="1"/>
  <c r="AT20" i="93" s="1"/>
  <c r="AU20" i="93" a="1"/>
  <c r="AU20" i="93" s="1"/>
  <c r="AV20" i="93" a="1"/>
  <c r="AV20" i="93" s="1"/>
  <c r="AW20" i="93" a="1"/>
  <c r="AW20" i="93" s="1"/>
  <c r="AX20" i="93" a="1"/>
  <c r="AX20" i="93" s="1"/>
  <c r="AY20" i="93" a="1"/>
  <c r="AY20" i="93" s="1"/>
  <c r="AZ20" i="93" a="1"/>
  <c r="AZ20" i="93" s="1"/>
  <c r="BA20" i="93" a="1"/>
  <c r="BA20" i="93" s="1"/>
  <c r="BB20" i="93" a="1"/>
  <c r="BB20" i="93" s="1"/>
  <c r="BC20" i="93" a="1"/>
  <c r="BC20" i="93" s="1"/>
  <c r="BD20" i="93" a="1"/>
  <c r="BD20" i="93" s="1"/>
  <c r="BE20" i="93" a="1"/>
  <c r="BE20" i="93" s="1"/>
  <c r="BF20" i="93" a="1"/>
  <c r="BF20" i="93" s="1"/>
  <c r="BG20" i="93" a="1"/>
  <c r="BG20" i="93" s="1"/>
  <c r="BH20" i="93" a="1"/>
  <c r="BH20" i="93" s="1"/>
  <c r="E21" i="93" a="1"/>
  <c r="E21" i="93" s="1"/>
  <c r="F21" i="93" a="1"/>
  <c r="F21" i="93" s="1"/>
  <c r="G21" i="93" a="1"/>
  <c r="G21" i="93" s="1"/>
  <c r="H21" i="93" a="1"/>
  <c r="H21" i="93" s="1"/>
  <c r="I21" i="93" a="1"/>
  <c r="I21" i="93" s="1"/>
  <c r="J21" i="93" a="1"/>
  <c r="J21" i="93" s="1"/>
  <c r="K21" i="93" a="1"/>
  <c r="K21" i="93" s="1"/>
  <c r="L21" i="93" a="1"/>
  <c r="L21" i="93" s="1"/>
  <c r="M21" i="93" a="1"/>
  <c r="M21" i="93" s="1"/>
  <c r="N21" i="93" a="1"/>
  <c r="N21" i="93" s="1"/>
  <c r="O21" i="93" a="1"/>
  <c r="O21" i="93" s="1"/>
  <c r="P21" i="93" a="1"/>
  <c r="P21" i="93" s="1"/>
  <c r="Q21" i="93" a="1"/>
  <c r="Q21" i="93" s="1"/>
  <c r="R21" i="93" a="1"/>
  <c r="R21" i="93" s="1"/>
  <c r="S21" i="93" a="1"/>
  <c r="S21" i="93" s="1"/>
  <c r="T21" i="93" a="1"/>
  <c r="T21" i="93"/>
  <c r="U21" i="93" a="1"/>
  <c r="U21" i="93" s="1"/>
  <c r="V21" i="93" a="1"/>
  <c r="V21" i="93" s="1"/>
  <c r="W21" i="93" a="1"/>
  <c r="W21" i="93" s="1"/>
  <c r="X21" i="93" a="1"/>
  <c r="X21" i="93" s="1"/>
  <c r="Y21" i="93" a="1"/>
  <c r="Y21" i="93" s="1"/>
  <c r="Z21" i="93" a="1"/>
  <c r="Z21" i="93" s="1"/>
  <c r="AA21" i="93" a="1"/>
  <c r="AA21" i="93" s="1"/>
  <c r="AB21" i="93" a="1"/>
  <c r="AB21" i="93" s="1"/>
  <c r="AC21" i="93" a="1"/>
  <c r="AC21" i="93" s="1"/>
  <c r="AD21" i="93" a="1"/>
  <c r="AD21" i="93" s="1"/>
  <c r="AE21" i="93" a="1"/>
  <c r="AE21" i="93" s="1"/>
  <c r="AF21" i="93" a="1"/>
  <c r="AF21" i="93" s="1"/>
  <c r="AG21" i="93" a="1"/>
  <c r="AG21" i="93" s="1"/>
  <c r="AH21" i="93" a="1"/>
  <c r="AH21" i="93" s="1"/>
  <c r="AI21" i="93" a="1"/>
  <c r="AI21" i="93" s="1"/>
  <c r="AJ21" i="93" a="1"/>
  <c r="AJ21" i="93" s="1"/>
  <c r="AK21" i="93" a="1"/>
  <c r="AK21" i="93" s="1"/>
  <c r="AL21" i="93" a="1"/>
  <c r="AL21" i="93" s="1"/>
  <c r="AM21" i="93" a="1"/>
  <c r="AM21" i="93" s="1"/>
  <c r="AN21" i="93" a="1"/>
  <c r="AN21" i="93" s="1"/>
  <c r="AO21" i="93" a="1"/>
  <c r="AO21" i="93" s="1"/>
  <c r="AP21" i="93" a="1"/>
  <c r="AP21" i="93" s="1"/>
  <c r="AQ21" i="93" a="1"/>
  <c r="AQ21" i="93" s="1"/>
  <c r="AR21" i="93" a="1"/>
  <c r="AR21" i="93" s="1"/>
  <c r="AS21" i="93" a="1"/>
  <c r="AS21" i="93" s="1"/>
  <c r="AT21" i="93" a="1"/>
  <c r="AT21" i="93" s="1"/>
  <c r="AU21" i="93" a="1"/>
  <c r="AU21" i="93" s="1"/>
  <c r="AV21" i="93" a="1"/>
  <c r="AV21" i="93" s="1"/>
  <c r="AW21" i="93" a="1"/>
  <c r="AW21" i="93" s="1"/>
  <c r="AX21" i="93" a="1"/>
  <c r="AX21" i="93" s="1"/>
  <c r="AY21" i="93" a="1"/>
  <c r="AY21" i="93" s="1"/>
  <c r="AZ21" i="93" a="1"/>
  <c r="AZ21" i="93" s="1"/>
  <c r="BA21" i="93" a="1"/>
  <c r="BA21" i="93" s="1"/>
  <c r="BB21" i="93" a="1"/>
  <c r="BB21" i="93" s="1"/>
  <c r="BC21" i="93" a="1"/>
  <c r="BC21" i="93" s="1"/>
  <c r="BD21" i="93" a="1"/>
  <c r="BD21" i="93" s="1"/>
  <c r="BE21" i="93" a="1"/>
  <c r="BE21" i="93" s="1"/>
  <c r="BF21" i="93" a="1"/>
  <c r="BF21" i="93" s="1"/>
  <c r="BG21" i="93" a="1"/>
  <c r="BG21" i="93" s="1"/>
  <c r="BH21" i="93" a="1"/>
  <c r="BH21" i="93" s="1"/>
  <c r="E22" i="93" a="1"/>
  <c r="E22" i="93" s="1"/>
  <c r="F22" i="93" a="1"/>
  <c r="F22" i="93" s="1"/>
  <c r="G22" i="93" a="1"/>
  <c r="G22" i="93" s="1"/>
  <c r="H22" i="93" a="1"/>
  <c r="H22" i="93"/>
  <c r="I22" i="93" a="1"/>
  <c r="I22" i="93" s="1"/>
  <c r="J22" i="93" a="1"/>
  <c r="J22" i="93" s="1"/>
  <c r="K22" i="93" a="1"/>
  <c r="K22" i="93" s="1"/>
  <c r="L22" i="93" a="1"/>
  <c r="L22" i="93" s="1"/>
  <c r="M22" i="93" a="1"/>
  <c r="M22" i="93" s="1"/>
  <c r="N22" i="93" a="1"/>
  <c r="N22" i="93" s="1"/>
  <c r="O22" i="93" a="1"/>
  <c r="O22" i="93" s="1"/>
  <c r="P22" i="93" a="1"/>
  <c r="P22" i="93" s="1"/>
  <c r="Q22" i="93" a="1"/>
  <c r="Q22" i="93" s="1"/>
  <c r="R22" i="93" a="1"/>
  <c r="R22" i="93" s="1"/>
  <c r="S22" i="93" a="1"/>
  <c r="S22" i="93" s="1"/>
  <c r="T22" i="93" a="1"/>
  <c r="T22" i="93" s="1"/>
  <c r="U22" i="93" a="1"/>
  <c r="U22" i="93" s="1"/>
  <c r="V22" i="93" a="1"/>
  <c r="V22" i="93" s="1"/>
  <c r="W22" i="93" a="1"/>
  <c r="W22" i="93" s="1"/>
  <c r="X22" i="93" a="1"/>
  <c r="X22" i="93" s="1"/>
  <c r="Y22" i="93" a="1"/>
  <c r="Y22" i="93" s="1"/>
  <c r="Z22" i="93" a="1"/>
  <c r="Z22" i="93" s="1"/>
  <c r="AA22" i="93" a="1"/>
  <c r="AA22" i="93" s="1"/>
  <c r="AB22" i="93" a="1"/>
  <c r="AB22" i="93" s="1"/>
  <c r="AC22" i="93" a="1"/>
  <c r="AC22" i="93" s="1"/>
  <c r="AD22" i="93" a="1"/>
  <c r="AD22" i="93" s="1"/>
  <c r="AE22" i="93" a="1"/>
  <c r="AE22" i="93" s="1"/>
  <c r="AF22" i="93" a="1"/>
  <c r="AF22" i="93" s="1"/>
  <c r="AG22" i="93" a="1"/>
  <c r="AG22" i="93" s="1"/>
  <c r="AH22" i="93" a="1"/>
  <c r="AH22" i="93" s="1"/>
  <c r="AI22" i="93" a="1"/>
  <c r="AI22" i="93" s="1"/>
  <c r="AJ22" i="93" a="1"/>
  <c r="AJ22" i="93" s="1"/>
  <c r="AK22" i="93" a="1"/>
  <c r="AK22" i="93" s="1"/>
  <c r="AL22" i="93" a="1"/>
  <c r="AL22" i="93"/>
  <c r="AM22" i="93" a="1"/>
  <c r="AM22" i="93" s="1"/>
  <c r="AN22" i="93" a="1"/>
  <c r="AN22" i="93"/>
  <c r="AO22" i="93" a="1"/>
  <c r="AO22" i="93" s="1"/>
  <c r="AP22" i="93" a="1"/>
  <c r="AP22" i="93" s="1"/>
  <c r="AQ22" i="93" a="1"/>
  <c r="AQ22" i="93" s="1"/>
  <c r="AR22" i="93" a="1"/>
  <c r="AR22" i="93" s="1"/>
  <c r="AS22" i="93" a="1"/>
  <c r="AS22" i="93" s="1"/>
  <c r="AT22" i="93" a="1"/>
  <c r="AT22" i="93" s="1"/>
  <c r="AU22" i="93" a="1"/>
  <c r="AU22" i="93" s="1"/>
  <c r="AV22" i="93" a="1"/>
  <c r="AV22" i="93" s="1"/>
  <c r="AW22" i="93" a="1"/>
  <c r="AW22" i="93" s="1"/>
  <c r="AX22" i="93" a="1"/>
  <c r="AX22" i="93" s="1"/>
  <c r="AY22" i="93" a="1"/>
  <c r="AY22" i="93" s="1"/>
  <c r="AZ22" i="93" a="1"/>
  <c r="AZ22" i="93" s="1"/>
  <c r="BA22" i="93" a="1"/>
  <c r="BA22" i="93" s="1"/>
  <c r="BB22" i="93" a="1"/>
  <c r="BB22" i="93" s="1"/>
  <c r="BC22" i="93" a="1"/>
  <c r="BC22" i="93" s="1"/>
  <c r="BD22" i="93" a="1"/>
  <c r="BD22" i="93" s="1"/>
  <c r="BE22" i="93" a="1"/>
  <c r="BE22" i="93" s="1"/>
  <c r="BF22" i="93" a="1"/>
  <c r="BF22" i="93" s="1"/>
  <c r="BG22" i="93" a="1"/>
  <c r="BG22" i="93" s="1"/>
  <c r="BH22" i="93" a="1"/>
  <c r="BH22" i="93" s="1"/>
  <c r="E23" i="93" a="1"/>
  <c r="E23" i="93" s="1"/>
  <c r="F23" i="93" a="1"/>
  <c r="F23" i="93" s="1"/>
  <c r="G23" i="93" a="1"/>
  <c r="G23" i="93" s="1"/>
  <c r="H23" i="93" a="1"/>
  <c r="H23" i="93" s="1"/>
  <c r="I23" i="93" a="1"/>
  <c r="I23" i="93"/>
  <c r="J23" i="93" a="1"/>
  <c r="J23" i="93" s="1"/>
  <c r="K23" i="93" a="1"/>
  <c r="K23" i="93" s="1"/>
  <c r="L23" i="93" a="1"/>
  <c r="L23" i="93" s="1"/>
  <c r="M23" i="93" a="1"/>
  <c r="M23" i="93" s="1"/>
  <c r="N23" i="93" a="1"/>
  <c r="N23" i="93" s="1"/>
  <c r="O23" i="93" a="1"/>
  <c r="O23" i="93" s="1"/>
  <c r="P23" i="93" a="1"/>
  <c r="P23" i="93" s="1"/>
  <c r="Q23" i="93" a="1"/>
  <c r="Q23" i="93" s="1"/>
  <c r="R23" i="93" a="1"/>
  <c r="R23" i="93" s="1"/>
  <c r="S23" i="93" a="1"/>
  <c r="S23" i="93" s="1"/>
  <c r="T23" i="93" a="1"/>
  <c r="T23" i="93" s="1"/>
  <c r="U23" i="93" a="1"/>
  <c r="U23" i="93"/>
  <c r="V23" i="93" a="1"/>
  <c r="V23" i="93" s="1"/>
  <c r="W23" i="93" a="1"/>
  <c r="W23" i="93" s="1"/>
  <c r="X23" i="93" a="1"/>
  <c r="X23" i="93" s="1"/>
  <c r="Y23" i="93" a="1"/>
  <c r="Y23" i="93" s="1"/>
  <c r="Z23" i="93" a="1"/>
  <c r="Z23" i="93" s="1"/>
  <c r="AA23" i="93" a="1"/>
  <c r="AA23" i="93"/>
  <c r="AB23" i="93" a="1"/>
  <c r="AB23" i="93" s="1"/>
  <c r="AC23" i="93" a="1"/>
  <c r="AC23" i="93" s="1"/>
  <c r="AD23" i="93" a="1"/>
  <c r="AD23" i="93" s="1"/>
  <c r="AE23" i="93" a="1"/>
  <c r="AE23" i="93" s="1"/>
  <c r="AF23" i="93" a="1"/>
  <c r="AF23" i="93" s="1"/>
  <c r="AG23" i="93" a="1"/>
  <c r="AG23" i="93" s="1"/>
  <c r="AH23" i="93" a="1"/>
  <c r="AH23" i="93" s="1"/>
  <c r="AI23" i="93" a="1"/>
  <c r="AI23" i="93" s="1"/>
  <c r="AJ23" i="93" a="1"/>
  <c r="AJ23" i="93" s="1"/>
  <c r="AK23" i="93" a="1"/>
  <c r="AK23" i="93"/>
  <c r="AL23" i="93" a="1"/>
  <c r="AL23" i="93" s="1"/>
  <c r="AM23" i="93" a="1"/>
  <c r="AM23" i="93" s="1"/>
  <c r="AN23" i="93" a="1"/>
  <c r="AN23" i="93" s="1"/>
  <c r="AO23" i="93" a="1"/>
  <c r="AO23" i="93" s="1"/>
  <c r="AP23" i="93" a="1"/>
  <c r="AP23" i="93" s="1"/>
  <c r="AQ23" i="93" a="1"/>
  <c r="AQ23" i="93"/>
  <c r="AR23" i="93" a="1"/>
  <c r="AR23" i="93" s="1"/>
  <c r="AS23" i="93" a="1"/>
  <c r="AS23" i="93" s="1"/>
  <c r="AT23" i="93" a="1"/>
  <c r="AT23" i="93" s="1"/>
  <c r="AU23" i="93" a="1"/>
  <c r="AU23" i="93" s="1"/>
  <c r="AV23" i="93" a="1"/>
  <c r="AV23" i="93" s="1"/>
  <c r="AW23" i="93" a="1"/>
  <c r="AW23" i="93" s="1"/>
  <c r="AX23" i="93" a="1"/>
  <c r="AX23" i="93" s="1"/>
  <c r="AY23" i="93" a="1"/>
  <c r="AY23" i="93" s="1"/>
  <c r="AZ23" i="93" a="1"/>
  <c r="AZ23" i="93" s="1"/>
  <c r="BA23" i="93" a="1"/>
  <c r="BA23" i="93" s="1"/>
  <c r="BB23" i="93" a="1"/>
  <c r="BB23" i="93" s="1"/>
  <c r="BC23" i="93" a="1"/>
  <c r="BC23" i="93" s="1"/>
  <c r="BD23" i="93" a="1"/>
  <c r="BD23" i="93" s="1"/>
  <c r="BE23" i="93" a="1"/>
  <c r="BE23" i="93"/>
  <c r="BF23" i="93" a="1"/>
  <c r="BF23" i="93" s="1"/>
  <c r="BG23" i="93" a="1"/>
  <c r="BG23" i="93" s="1"/>
  <c r="BH23" i="93" a="1"/>
  <c r="BH23" i="93" s="1"/>
  <c r="E24" i="93" a="1"/>
  <c r="E24" i="93" s="1"/>
  <c r="F24" i="93" a="1"/>
  <c r="F24" i="93" s="1"/>
  <c r="G24" i="93" a="1"/>
  <c r="G24" i="93" s="1"/>
  <c r="H24" i="93" a="1"/>
  <c r="H24" i="93" s="1"/>
  <c r="I24" i="93" a="1"/>
  <c r="I24" i="93" s="1"/>
  <c r="J24" i="93" a="1"/>
  <c r="J24" i="93" s="1"/>
  <c r="K24" i="93" a="1"/>
  <c r="K24" i="93" s="1"/>
  <c r="L24" i="93" a="1"/>
  <c r="L24" i="93" s="1"/>
  <c r="M24" i="93" a="1"/>
  <c r="M24" i="93"/>
  <c r="N24" i="93" a="1"/>
  <c r="N24" i="93" s="1"/>
  <c r="O24" i="93" a="1"/>
  <c r="O24" i="93" s="1"/>
  <c r="P24" i="93" a="1"/>
  <c r="P24" i="93" s="1"/>
  <c r="Q24" i="93" a="1"/>
  <c r="Q24" i="93"/>
  <c r="R24" i="93" a="1"/>
  <c r="R24" i="93" s="1"/>
  <c r="S24" i="93" a="1"/>
  <c r="S24" i="93"/>
  <c r="T24" i="93" a="1"/>
  <c r="T24" i="93" s="1"/>
  <c r="U24" i="93" a="1"/>
  <c r="U24" i="93" s="1"/>
  <c r="V24" i="93" a="1"/>
  <c r="V24" i="93" s="1"/>
  <c r="W24" i="93" a="1"/>
  <c r="W24" i="93" s="1"/>
  <c r="X24" i="93" a="1"/>
  <c r="X24" i="93" s="1"/>
  <c r="Y24" i="93" a="1"/>
  <c r="Y24" i="93" s="1"/>
  <c r="Z24" i="93" a="1"/>
  <c r="Z24" i="93" s="1"/>
  <c r="AA24" i="93" a="1"/>
  <c r="AA24" i="93" s="1"/>
  <c r="AB24" i="93" a="1"/>
  <c r="AB24" i="93" s="1"/>
  <c r="AC24" i="93" a="1"/>
  <c r="AC24" i="93" s="1"/>
  <c r="AD24" i="93" a="1"/>
  <c r="AD24" i="93" s="1"/>
  <c r="AE24" i="93" a="1"/>
  <c r="AE24" i="93" s="1"/>
  <c r="AF24" i="93" a="1"/>
  <c r="AF24" i="93" s="1"/>
  <c r="AG24" i="93" a="1"/>
  <c r="AG24" i="93" s="1"/>
  <c r="AH24" i="93" a="1"/>
  <c r="AH24" i="93" s="1"/>
  <c r="AI24" i="93" a="1"/>
  <c r="AI24" i="93" s="1"/>
  <c r="AJ24" i="93" a="1"/>
  <c r="AJ24" i="93" s="1"/>
  <c r="AK24" i="93" a="1"/>
  <c r="AK24" i="93" s="1"/>
  <c r="AL24" i="93" a="1"/>
  <c r="AL24" i="93" s="1"/>
  <c r="AM24" i="93" a="1"/>
  <c r="AM24" i="93" s="1"/>
  <c r="AN24" i="93" a="1"/>
  <c r="AN24" i="93" s="1"/>
  <c r="AO24" i="93" a="1"/>
  <c r="AO24" i="93" s="1"/>
  <c r="AP24" i="93" a="1"/>
  <c r="AP24" i="93" s="1"/>
  <c r="AQ24" i="93" a="1"/>
  <c r="AQ24" i="93" s="1"/>
  <c r="AR24" i="93" a="1"/>
  <c r="AR24" i="93" s="1"/>
  <c r="AS24" i="93" a="1"/>
  <c r="AS24" i="93" s="1"/>
  <c r="AT24" i="93" a="1"/>
  <c r="AT24" i="93" s="1"/>
  <c r="AU24" i="93" a="1"/>
  <c r="AU24" i="93" s="1"/>
  <c r="AV24" i="93" a="1"/>
  <c r="AV24" i="93" s="1"/>
  <c r="AW24" i="93" a="1"/>
  <c r="AW24" i="93" s="1"/>
  <c r="AX24" i="93" a="1"/>
  <c r="AX24" i="93" s="1"/>
  <c r="AY24" i="93" a="1"/>
  <c r="AY24" i="93" s="1"/>
  <c r="AZ24" i="93" a="1"/>
  <c r="AZ24" i="93" s="1"/>
  <c r="BA24" i="93" a="1"/>
  <c r="BA24" i="93" s="1"/>
  <c r="BB24" i="93" a="1"/>
  <c r="BB24" i="93" s="1"/>
  <c r="BC24" i="93" a="1"/>
  <c r="BC24" i="93" s="1"/>
  <c r="BD24" i="93" a="1"/>
  <c r="BD24" i="93" s="1"/>
  <c r="BE24" i="93" a="1"/>
  <c r="BE24" i="93" s="1"/>
  <c r="BF24" i="93" a="1"/>
  <c r="BF24" i="93" s="1"/>
  <c r="BG24" i="93" a="1"/>
  <c r="BG24" i="93" s="1"/>
  <c r="BH24" i="93" a="1"/>
  <c r="BH24" i="93" s="1"/>
  <c r="E25" i="93" a="1"/>
  <c r="E25" i="93" s="1"/>
  <c r="F25" i="93" a="1"/>
  <c r="F25" i="93" s="1"/>
  <c r="G25" i="93" a="1"/>
  <c r="G25" i="93" s="1"/>
  <c r="H25" i="93" a="1"/>
  <c r="H25" i="93" s="1"/>
  <c r="I25" i="93" a="1"/>
  <c r="I25" i="93"/>
  <c r="J25" i="93" a="1"/>
  <c r="J25" i="93" s="1"/>
  <c r="K25" i="93" a="1"/>
  <c r="K25" i="93" s="1"/>
  <c r="L25" i="93" a="1"/>
  <c r="L25" i="93" s="1"/>
  <c r="M25" i="93" a="1"/>
  <c r="M25" i="93" s="1"/>
  <c r="N25" i="93" a="1"/>
  <c r="N25" i="93" s="1"/>
  <c r="O25" i="93" a="1"/>
  <c r="O25" i="93" s="1"/>
  <c r="P25" i="93" a="1"/>
  <c r="P25" i="93" s="1"/>
  <c r="Q25" i="93" a="1"/>
  <c r="Q25" i="93" s="1"/>
  <c r="R25" i="93" a="1"/>
  <c r="R25" i="93" s="1"/>
  <c r="S25" i="93" a="1"/>
  <c r="S25" i="93" s="1"/>
  <c r="T25" i="93" a="1"/>
  <c r="T25" i="93" s="1"/>
  <c r="U25" i="93" a="1"/>
  <c r="U25" i="93" s="1"/>
  <c r="V25" i="93" a="1"/>
  <c r="V25" i="93" s="1"/>
  <c r="W25" i="93" a="1"/>
  <c r="W25" i="93" s="1"/>
  <c r="X25" i="93" a="1"/>
  <c r="X25" i="93" s="1"/>
  <c r="Y25" i="93" a="1"/>
  <c r="Y25" i="93" s="1"/>
  <c r="Z25" i="93" a="1"/>
  <c r="Z25" i="93" s="1"/>
  <c r="AA25" i="93" a="1"/>
  <c r="AA25" i="93" s="1"/>
  <c r="AB25" i="93" a="1"/>
  <c r="AB25" i="93" s="1"/>
  <c r="AC25" i="93" a="1"/>
  <c r="AC25" i="93" s="1"/>
  <c r="AD25" i="93" a="1"/>
  <c r="AD25" i="93" s="1"/>
  <c r="AE25" i="93" a="1"/>
  <c r="AE25" i="93" s="1"/>
  <c r="AF25" i="93" a="1"/>
  <c r="AF25" i="93" s="1"/>
  <c r="AG25" i="93" a="1"/>
  <c r="AG25" i="93" s="1"/>
  <c r="AH25" i="93" a="1"/>
  <c r="AH25" i="93" s="1"/>
  <c r="AI25" i="93" a="1"/>
  <c r="AI25" i="93" s="1"/>
  <c r="AJ25" i="93" a="1"/>
  <c r="AJ25" i="93" s="1"/>
  <c r="AK25" i="93" a="1"/>
  <c r="AK25" i="93" s="1"/>
  <c r="AL25" i="93" a="1"/>
  <c r="AL25" i="93" s="1"/>
  <c r="AM25" i="93" a="1"/>
  <c r="AM25" i="93" s="1"/>
  <c r="AN25" i="93" a="1"/>
  <c r="AN25" i="93" s="1"/>
  <c r="AO25" i="93" a="1"/>
  <c r="AO25" i="93" s="1"/>
  <c r="AP25" i="93" a="1"/>
  <c r="AP25" i="93" s="1"/>
  <c r="AQ25" i="93" a="1"/>
  <c r="AQ25" i="93" s="1"/>
  <c r="AR25" i="93" a="1"/>
  <c r="AR25" i="93" s="1"/>
  <c r="AS25" i="93" a="1"/>
  <c r="AS25" i="93" s="1"/>
  <c r="AT25" i="93" a="1"/>
  <c r="AT25" i="93" s="1"/>
  <c r="AU25" i="93" a="1"/>
  <c r="AU25" i="93" s="1"/>
  <c r="AV25" i="93" a="1"/>
  <c r="AV25" i="93" s="1"/>
  <c r="AW25" i="93" a="1"/>
  <c r="AW25" i="93" s="1"/>
  <c r="AX25" i="93" a="1"/>
  <c r="AX25" i="93" s="1"/>
  <c r="AY25" i="93" a="1"/>
  <c r="AY25" i="93" s="1"/>
  <c r="AZ25" i="93" a="1"/>
  <c r="AZ25" i="93" s="1"/>
  <c r="BA25" i="93" a="1"/>
  <c r="BA25" i="93"/>
  <c r="BB25" i="93" a="1"/>
  <c r="BB25" i="93" s="1"/>
  <c r="BC25" i="93" a="1"/>
  <c r="BC25" i="93" s="1"/>
  <c r="BD25" i="93" a="1"/>
  <c r="BD25" i="93" s="1"/>
  <c r="BE25" i="93" a="1"/>
  <c r="BE25" i="93"/>
  <c r="BF25" i="93" a="1"/>
  <c r="BF25" i="93" s="1"/>
  <c r="BG25" i="93" a="1"/>
  <c r="BG25" i="93"/>
  <c r="BH25" i="93" a="1"/>
  <c r="BH25" i="93" s="1"/>
  <c r="E26" i="93" a="1"/>
  <c r="E26" i="93" s="1"/>
  <c r="F26" i="93" a="1"/>
  <c r="F26" i="93" s="1"/>
  <c r="G26" i="93" a="1"/>
  <c r="G26" i="93" s="1"/>
  <c r="H26" i="93" a="1"/>
  <c r="H26" i="93" s="1"/>
  <c r="I26" i="93" a="1"/>
  <c r="I26" i="93"/>
  <c r="J26" i="93" a="1"/>
  <c r="J26" i="93" s="1"/>
  <c r="K26" i="93" a="1"/>
  <c r="K26" i="93" s="1"/>
  <c r="L26" i="93" a="1"/>
  <c r="L26" i="93" s="1"/>
  <c r="M26" i="93" a="1"/>
  <c r="M26" i="93" s="1"/>
  <c r="N26" i="93" a="1"/>
  <c r="N26" i="93" s="1"/>
  <c r="O26" i="93" a="1"/>
  <c r="O26" i="93" s="1"/>
  <c r="P26" i="93" a="1"/>
  <c r="P26" i="93" s="1"/>
  <c r="Q26" i="93" a="1"/>
  <c r="Q26" i="93" s="1"/>
  <c r="R26" i="93" a="1"/>
  <c r="R26" i="93" s="1"/>
  <c r="S26" i="93" a="1"/>
  <c r="S26" i="93" s="1"/>
  <c r="T26" i="93" a="1"/>
  <c r="T26" i="93" s="1"/>
  <c r="U26" i="93" a="1"/>
  <c r="U26" i="93"/>
  <c r="V26" i="93" a="1"/>
  <c r="V26" i="93" s="1"/>
  <c r="W26" i="93" a="1"/>
  <c r="W26" i="93" s="1"/>
  <c r="X26" i="93" a="1"/>
  <c r="X26" i="93" s="1"/>
  <c r="Y26" i="93" a="1"/>
  <c r="Y26" i="93" s="1"/>
  <c r="Z26" i="93" a="1"/>
  <c r="Z26" i="93" s="1"/>
  <c r="AA26" i="93" a="1"/>
  <c r="AA26" i="93" s="1"/>
  <c r="AB26" i="93" a="1"/>
  <c r="AB26" i="93" s="1"/>
  <c r="AC26" i="93" a="1"/>
  <c r="AC26" i="93"/>
  <c r="AD26" i="93" a="1"/>
  <c r="AD26" i="93" s="1"/>
  <c r="AE26" i="93" a="1"/>
  <c r="AE26" i="93" s="1"/>
  <c r="AF26" i="93" a="1"/>
  <c r="AF26" i="93" s="1"/>
  <c r="AG26" i="93" a="1"/>
  <c r="AG26" i="93"/>
  <c r="AH26" i="93" a="1"/>
  <c r="AH26" i="93" s="1"/>
  <c r="AI26" i="93" a="1"/>
  <c r="AI26" i="93"/>
  <c r="AJ26" i="93" a="1"/>
  <c r="AJ26" i="93" s="1"/>
  <c r="AK26" i="93" a="1"/>
  <c r="AK26" i="93" s="1"/>
  <c r="AL26" i="93" a="1"/>
  <c r="AL26" i="93" s="1"/>
  <c r="AM26" i="93" a="1"/>
  <c r="AM26" i="93" s="1"/>
  <c r="AN26" i="93" a="1"/>
  <c r="AN26" i="93" s="1"/>
  <c r="AO26" i="93" a="1"/>
  <c r="AO26" i="93"/>
  <c r="AP26" i="93" a="1"/>
  <c r="AP26" i="93" s="1"/>
  <c r="AQ26" i="93" a="1"/>
  <c r="AQ26" i="93" s="1"/>
  <c r="AR26" i="93" a="1"/>
  <c r="AR26" i="93" s="1"/>
  <c r="AS26" i="93" a="1"/>
  <c r="AS26" i="93" s="1"/>
  <c r="AT26" i="93" a="1"/>
  <c r="AT26" i="93" s="1"/>
  <c r="AU26" i="93" a="1"/>
  <c r="AU26" i="93" s="1"/>
  <c r="AV26" i="93" a="1"/>
  <c r="AV26" i="93" s="1"/>
  <c r="AW26" i="93" a="1"/>
  <c r="AW26" i="93" s="1"/>
  <c r="AX26" i="93" a="1"/>
  <c r="AX26" i="93" s="1"/>
  <c r="AY26" i="93" a="1"/>
  <c r="AY26" i="93" s="1"/>
  <c r="AZ26" i="93" a="1"/>
  <c r="AZ26" i="93" s="1"/>
  <c r="BA26" i="93" a="1"/>
  <c r="BA26" i="93"/>
  <c r="BB26" i="93" a="1"/>
  <c r="BB26" i="93" s="1"/>
  <c r="BC26" i="93" a="1"/>
  <c r="BC26" i="93" s="1"/>
  <c r="BD26" i="93" a="1"/>
  <c r="BD26" i="93" s="1"/>
  <c r="BE26" i="93" a="1"/>
  <c r="BE26" i="93" s="1"/>
  <c r="BF26" i="93" a="1"/>
  <c r="BF26" i="93" s="1"/>
  <c r="BG26" i="93" a="1"/>
  <c r="BG26" i="93" s="1"/>
  <c r="BH26" i="93" a="1"/>
  <c r="BH26" i="93" s="1"/>
  <c r="E27" i="93" a="1"/>
  <c r="E27" i="93" s="1"/>
  <c r="F27" i="93" a="1"/>
  <c r="F27" i="93" s="1"/>
  <c r="G27" i="93" a="1"/>
  <c r="G27" i="93" s="1"/>
  <c r="H27" i="93" a="1"/>
  <c r="H27" i="93" s="1"/>
  <c r="I27" i="93" a="1"/>
  <c r="I27" i="93" s="1"/>
  <c r="J27" i="93" a="1"/>
  <c r="J27" i="93" s="1"/>
  <c r="K27" i="93" a="1"/>
  <c r="K27" i="93" s="1"/>
  <c r="L27" i="93" a="1"/>
  <c r="L27" i="93" s="1"/>
  <c r="M27" i="93" a="1"/>
  <c r="M27" i="93" s="1"/>
  <c r="N27" i="93" a="1"/>
  <c r="N27" i="93" s="1"/>
  <c r="O27" i="93" a="1"/>
  <c r="O27" i="93" s="1"/>
  <c r="P27" i="93" a="1"/>
  <c r="P27" i="93" s="1"/>
  <c r="Q27" i="93" a="1"/>
  <c r="Q27" i="93" s="1"/>
  <c r="R27" i="93" a="1"/>
  <c r="R27" i="93" s="1"/>
  <c r="S27" i="93" a="1"/>
  <c r="S27" i="93" s="1"/>
  <c r="T27" i="93" a="1"/>
  <c r="T27" i="93" s="1"/>
  <c r="U27" i="93" a="1"/>
  <c r="U27" i="93" s="1"/>
  <c r="V27" i="93" a="1"/>
  <c r="V27" i="93" s="1"/>
  <c r="W27" i="93" a="1"/>
  <c r="W27" i="93" s="1"/>
  <c r="X27" i="93" a="1"/>
  <c r="X27" i="93" s="1"/>
  <c r="Y27" i="93" a="1"/>
  <c r="Y27" i="93"/>
  <c r="Z27" i="93" a="1"/>
  <c r="Z27" i="93" s="1"/>
  <c r="AA27" i="93" a="1"/>
  <c r="AA27" i="93" s="1"/>
  <c r="AB27" i="93" a="1"/>
  <c r="AB27" i="93" s="1"/>
  <c r="AC27" i="93" a="1"/>
  <c r="AC27" i="93" s="1"/>
  <c r="AD27" i="93" a="1"/>
  <c r="AD27" i="93" s="1"/>
  <c r="AE27" i="93" a="1"/>
  <c r="AE27" i="93" s="1"/>
  <c r="AF27" i="93" a="1"/>
  <c r="AF27" i="93" s="1"/>
  <c r="AG27" i="93" a="1"/>
  <c r="AG27" i="93" s="1"/>
  <c r="AH27" i="93" a="1"/>
  <c r="AH27" i="93" s="1"/>
  <c r="AI27" i="93" a="1"/>
  <c r="AI27" i="93" s="1"/>
  <c r="AJ27" i="93" a="1"/>
  <c r="AJ27" i="93" s="1"/>
  <c r="AK27" i="93" a="1"/>
  <c r="AK27" i="93" s="1"/>
  <c r="AL27" i="93" a="1"/>
  <c r="AL27" i="93" s="1"/>
  <c r="AM27" i="93" a="1"/>
  <c r="AM27" i="93" s="1"/>
  <c r="AN27" i="93" a="1"/>
  <c r="AN27" i="93" s="1"/>
  <c r="AO27" i="93" a="1"/>
  <c r="AO27" i="93" s="1"/>
  <c r="AP27" i="93" a="1"/>
  <c r="AP27" i="93" s="1"/>
  <c r="AQ27" i="93" a="1"/>
  <c r="AQ27" i="93" s="1"/>
  <c r="AR27" i="93" a="1"/>
  <c r="AR27" i="93" s="1"/>
  <c r="AS27" i="93" a="1"/>
  <c r="AS27" i="93" s="1"/>
  <c r="AT27" i="93" a="1"/>
  <c r="AT27" i="93" s="1"/>
  <c r="AU27" i="93" a="1"/>
  <c r="AU27" i="93" s="1"/>
  <c r="AV27" i="93" a="1"/>
  <c r="AV27" i="93" s="1"/>
  <c r="AW27" i="93" a="1"/>
  <c r="AW27" i="93" s="1"/>
  <c r="AX27" i="93" a="1"/>
  <c r="AX27" i="93" s="1"/>
  <c r="AY27" i="93" a="1"/>
  <c r="AY27" i="93" s="1"/>
  <c r="AZ27" i="93" a="1"/>
  <c r="AZ27" i="93" s="1"/>
  <c r="BA27" i="93" a="1"/>
  <c r="BA27" i="93"/>
  <c r="BB27" i="93" a="1"/>
  <c r="BB27" i="93" s="1"/>
  <c r="BC27" i="93" a="1"/>
  <c r="BC27" i="93" s="1"/>
  <c r="BD27" i="93" a="1"/>
  <c r="BD27" i="93" s="1"/>
  <c r="BE27" i="93" a="1"/>
  <c r="BE27" i="93"/>
  <c r="BF27" i="93" a="1"/>
  <c r="BF27" i="93" s="1"/>
  <c r="BG27" i="93" a="1"/>
  <c r="BG27" i="93" s="1"/>
  <c r="BH27" i="93" a="1"/>
  <c r="BH27" i="93" s="1"/>
  <c r="E28" i="93" a="1"/>
  <c r="E28" i="93" s="1"/>
  <c r="F28" i="93" a="1"/>
  <c r="F28" i="93" s="1"/>
  <c r="G28" i="93" a="1"/>
  <c r="G28" i="93" s="1"/>
  <c r="H28" i="93" a="1"/>
  <c r="H28" i="93" s="1"/>
  <c r="I28" i="93" a="1"/>
  <c r="I28" i="93" s="1"/>
  <c r="J28" i="93" a="1"/>
  <c r="J28" i="93" s="1"/>
  <c r="K28" i="93" a="1"/>
  <c r="K28" i="93" s="1"/>
  <c r="L28" i="93" a="1"/>
  <c r="L28" i="93" s="1"/>
  <c r="M28" i="93" a="1"/>
  <c r="M28" i="93"/>
  <c r="N28" i="93" a="1"/>
  <c r="N28" i="93" s="1"/>
  <c r="O28" i="93" a="1"/>
  <c r="O28" i="93" s="1"/>
  <c r="P28" i="93" a="1"/>
  <c r="P28" i="93" s="1"/>
  <c r="Q28" i="93" a="1"/>
  <c r="Q28" i="93"/>
  <c r="R28" i="93" a="1"/>
  <c r="R28" i="93" s="1"/>
  <c r="S28" i="93" a="1"/>
  <c r="S28" i="93"/>
  <c r="T28" i="93" a="1"/>
  <c r="T28" i="93" s="1"/>
  <c r="U28" i="93" a="1"/>
  <c r="U28" i="93" s="1"/>
  <c r="V28" i="93" a="1"/>
  <c r="V28" i="93" s="1"/>
  <c r="W28" i="93" a="1"/>
  <c r="W28" i="93" s="1"/>
  <c r="X28" i="93" a="1"/>
  <c r="X28" i="93" s="1"/>
  <c r="Y28" i="93" a="1"/>
  <c r="Y28" i="93" s="1"/>
  <c r="Z28" i="93" a="1"/>
  <c r="Z28" i="93" s="1"/>
  <c r="AA28" i="93" a="1"/>
  <c r="AA28" i="93" s="1"/>
  <c r="AB28" i="93" a="1"/>
  <c r="AB28" i="93" s="1"/>
  <c r="AC28" i="93" a="1"/>
  <c r="AC28" i="93" s="1"/>
  <c r="AD28" i="93" a="1"/>
  <c r="AD28" i="93" s="1"/>
  <c r="AE28" i="93" a="1"/>
  <c r="AE28" i="93" s="1"/>
  <c r="AF28" i="93" a="1"/>
  <c r="AF28" i="93" s="1"/>
  <c r="AG28" i="93" a="1"/>
  <c r="AG28" i="93" s="1"/>
  <c r="AH28" i="93" a="1"/>
  <c r="AH28" i="93" s="1"/>
  <c r="AI28" i="93" a="1"/>
  <c r="AI28" i="93" s="1"/>
  <c r="AJ28" i="93" a="1"/>
  <c r="AJ28" i="93" s="1"/>
  <c r="AK28" i="93" a="1"/>
  <c r="AK28" i="93"/>
  <c r="AL28" i="93" a="1"/>
  <c r="AL28" i="93" s="1"/>
  <c r="AM28" i="93" a="1"/>
  <c r="AM28" i="93" s="1"/>
  <c r="AN28" i="93" a="1"/>
  <c r="AN28" i="93" s="1"/>
  <c r="AO28" i="93" a="1"/>
  <c r="AO28" i="93" s="1"/>
  <c r="AP28" i="93" a="1"/>
  <c r="AP28" i="93" s="1"/>
  <c r="AQ28" i="93" a="1"/>
  <c r="AQ28" i="93" s="1"/>
  <c r="AR28" i="93" a="1"/>
  <c r="AR28" i="93" s="1"/>
  <c r="AS28" i="93" a="1"/>
  <c r="AS28" i="93" s="1"/>
  <c r="AT28" i="93" a="1"/>
  <c r="AT28" i="93" s="1"/>
  <c r="AU28" i="93" a="1"/>
  <c r="AU28" i="93" s="1"/>
  <c r="AV28" i="93" a="1"/>
  <c r="AV28" i="93" s="1"/>
  <c r="AW28" i="93" a="1"/>
  <c r="AW28" i="93" s="1"/>
  <c r="AX28" i="93" a="1"/>
  <c r="AX28" i="93" s="1"/>
  <c r="AY28" i="93" a="1"/>
  <c r="AY28" i="93" s="1"/>
  <c r="AZ28" i="93" a="1"/>
  <c r="AZ28" i="93" s="1"/>
  <c r="BA28" i="93" a="1"/>
  <c r="BA28" i="93" s="1"/>
  <c r="BB28" i="93" a="1"/>
  <c r="BB28" i="93" s="1"/>
  <c r="BC28" i="93" a="1"/>
  <c r="BC28" i="93" s="1"/>
  <c r="BD28" i="93" a="1"/>
  <c r="BD28" i="93" s="1"/>
  <c r="BE28" i="93" a="1"/>
  <c r="BE28" i="93"/>
  <c r="BF28" i="93" a="1"/>
  <c r="BF28" i="93" s="1"/>
  <c r="BG28" i="93" a="1"/>
  <c r="BG28" i="93" s="1"/>
  <c r="BH28" i="93" a="1"/>
  <c r="BH28" i="93" s="1"/>
  <c r="E29" i="93" a="1"/>
  <c r="E29" i="93" s="1"/>
  <c r="F29" i="93" a="1"/>
  <c r="F29" i="93" s="1"/>
  <c r="G29" i="93" a="1"/>
  <c r="G29" i="93" s="1"/>
  <c r="H29" i="93" a="1"/>
  <c r="H29" i="93" s="1"/>
  <c r="I29" i="93" a="1"/>
  <c r="I29" i="93" s="1"/>
  <c r="J29" i="93" a="1"/>
  <c r="J29" i="93" s="1"/>
  <c r="K29" i="93" a="1"/>
  <c r="K29" i="93" s="1"/>
  <c r="L29" i="93" a="1"/>
  <c r="L29" i="93" s="1"/>
  <c r="M29" i="93" a="1"/>
  <c r="M29" i="93" s="1"/>
  <c r="N29" i="93" a="1"/>
  <c r="N29" i="93" s="1"/>
  <c r="O29" i="93" a="1"/>
  <c r="O29" i="93" s="1"/>
  <c r="P29" i="93" a="1"/>
  <c r="P29" i="93" s="1"/>
  <c r="Q29" i="93" a="1"/>
  <c r="Q29" i="93" s="1"/>
  <c r="R29" i="93" a="1"/>
  <c r="R29" i="93" s="1"/>
  <c r="S29" i="93" a="1"/>
  <c r="S29" i="93" s="1"/>
  <c r="T29" i="93" a="1"/>
  <c r="T29" i="93" s="1"/>
  <c r="U29" i="93" a="1"/>
  <c r="U29" i="93" s="1"/>
  <c r="V29" i="93" a="1"/>
  <c r="V29" i="93" s="1"/>
  <c r="W29" i="93" a="1"/>
  <c r="W29" i="93" s="1"/>
  <c r="X29" i="93" a="1"/>
  <c r="X29" i="93" s="1"/>
  <c r="Y29" i="93" a="1"/>
  <c r="Y29" i="93" s="1"/>
  <c r="Z29" i="93" a="1"/>
  <c r="Z29" i="93" s="1"/>
  <c r="AA29" i="93" a="1"/>
  <c r="AA29" i="93" s="1"/>
  <c r="AB29" i="93" a="1"/>
  <c r="AB29" i="93" s="1"/>
  <c r="AC29" i="93" a="1"/>
  <c r="AC29" i="93" s="1"/>
  <c r="AD29" i="93" a="1"/>
  <c r="AD29" i="93" s="1"/>
  <c r="AE29" i="93" a="1"/>
  <c r="AE29" i="93" s="1"/>
  <c r="AF29" i="93" a="1"/>
  <c r="AF29" i="93" s="1"/>
  <c r="AG29" i="93" a="1"/>
  <c r="AG29" i="93" s="1"/>
  <c r="AH29" i="93" a="1"/>
  <c r="AH29" i="93" s="1"/>
  <c r="AI29" i="93" a="1"/>
  <c r="AI29" i="93" s="1"/>
  <c r="AJ29" i="93" a="1"/>
  <c r="AJ29" i="93" s="1"/>
  <c r="AK29" i="93" a="1"/>
  <c r="AK29" i="93" s="1"/>
  <c r="AL29" i="93" a="1"/>
  <c r="AL29" i="93" s="1"/>
  <c r="AM29" i="93" a="1"/>
  <c r="AM29" i="93" s="1"/>
  <c r="AN29" i="93" a="1"/>
  <c r="AN29" i="93" s="1"/>
  <c r="AO29" i="93" a="1"/>
  <c r="AO29" i="93" s="1"/>
  <c r="AP29" i="93" a="1"/>
  <c r="AP29" i="93" s="1"/>
  <c r="AQ29" i="93" a="1"/>
  <c r="AQ29" i="93" s="1"/>
  <c r="AR29" i="93" a="1"/>
  <c r="AR29" i="93" s="1"/>
  <c r="AS29" i="93" a="1"/>
  <c r="AS29" i="93" s="1"/>
  <c r="AT29" i="93" a="1"/>
  <c r="AT29" i="93" s="1"/>
  <c r="AU29" i="93" a="1"/>
  <c r="AU29" i="93" s="1"/>
  <c r="AV29" i="93" a="1"/>
  <c r="AV29" i="93" s="1"/>
  <c r="AW29" i="93" a="1"/>
  <c r="AW29" i="93" s="1"/>
  <c r="AX29" i="93" a="1"/>
  <c r="AX29" i="93" s="1"/>
  <c r="AY29" i="93" a="1"/>
  <c r="AY29" i="93" s="1"/>
  <c r="AZ29" i="93" a="1"/>
  <c r="AZ29" i="93" s="1"/>
  <c r="BA29" i="93" a="1"/>
  <c r="BA29" i="93" s="1"/>
  <c r="BB29" i="93" a="1"/>
  <c r="BB29" i="93" s="1"/>
  <c r="BC29" i="93" a="1"/>
  <c r="BC29" i="93" s="1"/>
  <c r="BD29" i="93" a="1"/>
  <c r="BD29" i="93" s="1"/>
  <c r="BE29" i="93" a="1"/>
  <c r="BE29" i="93"/>
  <c r="BF29" i="93" a="1"/>
  <c r="BF29" i="93" s="1"/>
  <c r="BG29" i="93" a="1"/>
  <c r="BG29" i="93" s="1"/>
  <c r="BH29" i="93" a="1"/>
  <c r="BH29" i="93" s="1"/>
  <c r="E30" i="93" a="1"/>
  <c r="E30" i="93" s="1"/>
  <c r="F30" i="93" a="1"/>
  <c r="F30" i="93" s="1"/>
  <c r="G30" i="93" a="1"/>
  <c r="G30" i="93" s="1"/>
  <c r="H30" i="93" a="1"/>
  <c r="H30" i="93" s="1"/>
  <c r="I30" i="93" a="1"/>
  <c r="I30" i="93" s="1"/>
  <c r="J30" i="93" a="1"/>
  <c r="J30" i="93" s="1"/>
  <c r="K30" i="93" a="1"/>
  <c r="K30" i="93" s="1"/>
  <c r="L30" i="93" a="1"/>
  <c r="L30" i="93" s="1"/>
  <c r="M30" i="93" a="1"/>
  <c r="M30" i="93"/>
  <c r="N30" i="93" a="1"/>
  <c r="N30" i="93" s="1"/>
  <c r="O30" i="93" a="1"/>
  <c r="O30" i="93" s="1"/>
  <c r="P30" i="93" a="1"/>
  <c r="P30" i="93" s="1"/>
  <c r="Q30" i="93" a="1"/>
  <c r="Q30" i="93" s="1"/>
  <c r="R30" i="93" a="1"/>
  <c r="R30" i="93" s="1"/>
  <c r="S30" i="93" a="1"/>
  <c r="S30" i="93" s="1"/>
  <c r="T30" i="93" a="1"/>
  <c r="T30" i="93" s="1"/>
  <c r="U30" i="93" a="1"/>
  <c r="U30" i="93" s="1"/>
  <c r="V30" i="93" a="1"/>
  <c r="V30" i="93" s="1"/>
  <c r="W30" i="93" a="1"/>
  <c r="W30" i="93" s="1"/>
  <c r="X30" i="93" a="1"/>
  <c r="X30" i="93" s="1"/>
  <c r="Y30" i="93" a="1"/>
  <c r="Y30" i="93" s="1"/>
  <c r="Z30" i="93" a="1"/>
  <c r="Z30" i="93" s="1"/>
  <c r="AA30" i="93" a="1"/>
  <c r="AA30" i="93" s="1"/>
  <c r="AB30" i="93" a="1"/>
  <c r="AB30" i="93" s="1"/>
  <c r="AC30" i="93" a="1"/>
  <c r="AC30" i="93" s="1"/>
  <c r="AD30" i="93" a="1"/>
  <c r="AD30" i="93" s="1"/>
  <c r="AE30" i="93" a="1"/>
  <c r="AE30" i="93" s="1"/>
  <c r="AF30" i="93" a="1"/>
  <c r="AF30" i="93" s="1"/>
  <c r="AG30" i="93" a="1"/>
  <c r="AG30" i="93" s="1"/>
  <c r="AH30" i="93" a="1"/>
  <c r="AH30" i="93" s="1"/>
  <c r="AI30" i="93" a="1"/>
  <c r="AI30" i="93" s="1"/>
  <c r="AJ30" i="93" a="1"/>
  <c r="AJ30" i="93" s="1"/>
  <c r="AK30" i="93" a="1"/>
  <c r="AK30" i="93" s="1"/>
  <c r="AL30" i="93" a="1"/>
  <c r="AL30" i="93" s="1"/>
  <c r="AM30" i="93" a="1"/>
  <c r="AM30" i="93" s="1"/>
  <c r="AN30" i="93" a="1"/>
  <c r="AN30" i="93" s="1"/>
  <c r="AO30" i="93" a="1"/>
  <c r="AO30" i="93"/>
  <c r="AP30" i="93" a="1"/>
  <c r="AP30" i="93" s="1"/>
  <c r="AQ30" i="93" a="1"/>
  <c r="AQ30" i="93" s="1"/>
  <c r="AR30" i="93" a="1"/>
  <c r="AR30" i="93" s="1"/>
  <c r="AS30" i="93" a="1"/>
  <c r="AS30" i="93"/>
  <c r="AT30" i="93" a="1"/>
  <c r="AT30" i="93" s="1"/>
  <c r="AU30" i="93" a="1"/>
  <c r="AU30" i="93" s="1"/>
  <c r="AV30" i="93" a="1"/>
  <c r="AV30" i="93" s="1"/>
  <c r="AW30" i="93" a="1"/>
  <c r="AW30" i="93"/>
  <c r="AX30" i="93" a="1"/>
  <c r="AX30" i="93" s="1"/>
  <c r="AY30" i="93" a="1"/>
  <c r="AY30" i="93" s="1"/>
  <c r="AZ30" i="93" a="1"/>
  <c r="AZ30" i="93" s="1"/>
  <c r="BA30" i="93" a="1"/>
  <c r="BA30" i="93"/>
  <c r="BB30" i="93" a="1"/>
  <c r="BB30" i="93" s="1"/>
  <c r="BC30" i="93" a="1"/>
  <c r="BC30" i="93" s="1"/>
  <c r="BD30" i="93" a="1"/>
  <c r="BD30" i="93" s="1"/>
  <c r="BE30" i="93" a="1"/>
  <c r="BE30" i="93" s="1"/>
  <c r="BF30" i="93" a="1"/>
  <c r="BF30" i="93" s="1"/>
  <c r="BG30" i="93" a="1"/>
  <c r="BG30" i="93" s="1"/>
  <c r="BH30" i="93" a="1"/>
  <c r="BH30" i="93" s="1"/>
  <c r="E31" i="93" a="1"/>
  <c r="E31" i="93"/>
  <c r="F31" i="93" a="1"/>
  <c r="F31" i="93" s="1"/>
  <c r="G31" i="93" a="1"/>
  <c r="G31" i="93" s="1"/>
  <c r="H31" i="93" a="1"/>
  <c r="H31" i="93" s="1"/>
  <c r="I31" i="93" a="1"/>
  <c r="I31" i="93"/>
  <c r="J31" i="93" a="1"/>
  <c r="J31" i="93" s="1"/>
  <c r="K31" i="93" a="1"/>
  <c r="K31" i="93"/>
  <c r="L31" i="93" a="1"/>
  <c r="L31" i="93" s="1"/>
  <c r="M31" i="93" a="1"/>
  <c r="M31" i="93" s="1"/>
  <c r="N31" i="93" a="1"/>
  <c r="N31" i="93" s="1"/>
  <c r="O31" i="93" a="1"/>
  <c r="O31" i="93" s="1"/>
  <c r="P31" i="93" a="1"/>
  <c r="P31" i="93" s="1"/>
  <c r="Q31" i="93" a="1"/>
  <c r="Q31" i="93"/>
  <c r="R31" i="93" a="1"/>
  <c r="R31" i="93" s="1"/>
  <c r="S31" i="93" a="1"/>
  <c r="S31" i="93" s="1"/>
  <c r="T31" i="93" a="1"/>
  <c r="T31" i="93" s="1"/>
  <c r="U31" i="93" a="1"/>
  <c r="U31" i="93" s="1"/>
  <c r="V31" i="93" a="1"/>
  <c r="V31" i="93" s="1"/>
  <c r="W31" i="93" a="1"/>
  <c r="W31" i="93" s="1"/>
  <c r="X31" i="93" a="1"/>
  <c r="X31" i="93" s="1"/>
  <c r="Y31" i="93" a="1"/>
  <c r="Y31" i="93" s="1"/>
  <c r="Z31" i="93" a="1"/>
  <c r="Z31" i="93" s="1"/>
  <c r="AA31" i="93" a="1"/>
  <c r="AA31" i="93" s="1"/>
  <c r="AB31" i="93" a="1"/>
  <c r="AB31" i="93" s="1"/>
  <c r="AC31" i="93" a="1"/>
  <c r="AC31" i="93" s="1"/>
  <c r="AD31" i="93" a="1"/>
  <c r="AD31" i="93" s="1"/>
  <c r="AE31" i="93" a="1"/>
  <c r="AE31" i="93" s="1"/>
  <c r="AF31" i="93" a="1"/>
  <c r="AF31" i="93" s="1"/>
  <c r="AG31" i="93" a="1"/>
  <c r="AG31" i="93" s="1"/>
  <c r="AH31" i="93" a="1"/>
  <c r="AH31" i="93" s="1"/>
  <c r="AI31" i="93" a="1"/>
  <c r="AI31" i="93" s="1"/>
  <c r="AJ31" i="93" a="1"/>
  <c r="AJ31" i="93" s="1"/>
  <c r="AK31" i="93" a="1"/>
  <c r="AK31" i="93" s="1"/>
  <c r="AL31" i="93" a="1"/>
  <c r="AL31" i="93" s="1"/>
  <c r="AM31" i="93" a="1"/>
  <c r="AM31" i="93" s="1"/>
  <c r="AN31" i="93" a="1"/>
  <c r="AN31" i="93" s="1"/>
  <c r="AO31" i="93" a="1"/>
  <c r="AO31" i="93" s="1"/>
  <c r="AP31" i="93" a="1"/>
  <c r="AP31" i="93" s="1"/>
  <c r="AQ31" i="93" a="1"/>
  <c r="AQ31" i="93" s="1"/>
  <c r="AR31" i="93" a="1"/>
  <c r="AR31" i="93" s="1"/>
  <c r="AS31" i="93" a="1"/>
  <c r="AS31" i="93" s="1"/>
  <c r="AT31" i="93" a="1"/>
  <c r="AT31" i="93" s="1"/>
  <c r="AU31" i="93" a="1"/>
  <c r="AU31" i="93" s="1"/>
  <c r="AV31" i="93" a="1"/>
  <c r="AV31" i="93" s="1"/>
  <c r="AW31" i="93" a="1"/>
  <c r="AW31" i="93" s="1"/>
  <c r="AX31" i="93" a="1"/>
  <c r="AX31" i="93" s="1"/>
  <c r="AY31" i="93" a="1"/>
  <c r="AY31" i="93" s="1"/>
  <c r="AZ31" i="93" a="1"/>
  <c r="AZ31" i="93" s="1"/>
  <c r="BA31" i="93" a="1"/>
  <c r="BA31" i="93" s="1"/>
  <c r="BB31" i="93" a="1"/>
  <c r="BB31" i="93" s="1"/>
  <c r="BC31" i="93" a="1"/>
  <c r="BC31" i="93" s="1"/>
  <c r="BD31" i="93" a="1"/>
  <c r="BD31" i="93" s="1"/>
  <c r="BE31" i="93" a="1"/>
  <c r="BE31" i="93" s="1"/>
  <c r="BF31" i="93" a="1"/>
  <c r="BF31" i="93" s="1"/>
  <c r="BG31" i="93" a="1"/>
  <c r="BG31" i="93" s="1"/>
  <c r="BH31" i="93" a="1"/>
  <c r="BH31" i="93" s="1"/>
  <c r="E32" i="93" a="1"/>
  <c r="E32" i="93" s="1"/>
  <c r="F32" i="93" a="1"/>
  <c r="F32" i="93" s="1"/>
  <c r="G32" i="93" a="1"/>
  <c r="G32" i="93" s="1"/>
  <c r="H32" i="93" a="1"/>
  <c r="H32" i="93" s="1"/>
  <c r="I32" i="93" a="1"/>
  <c r="I32" i="93" s="1"/>
  <c r="J32" i="93" a="1"/>
  <c r="J32" i="93" s="1"/>
  <c r="K32" i="93" a="1"/>
  <c r="K32" i="93" s="1"/>
  <c r="L32" i="93" a="1"/>
  <c r="L32" i="93" s="1"/>
  <c r="M32" i="93" a="1"/>
  <c r="M32" i="93" s="1"/>
  <c r="N32" i="93" a="1"/>
  <c r="N32" i="93" s="1"/>
  <c r="O32" i="93" a="1"/>
  <c r="O32" i="93" s="1"/>
  <c r="P32" i="93" a="1"/>
  <c r="P32" i="93" s="1"/>
  <c r="Q32" i="93" a="1"/>
  <c r="Q32" i="93" s="1"/>
  <c r="R32" i="93" a="1"/>
  <c r="R32" i="93" s="1"/>
  <c r="S32" i="93" a="1"/>
  <c r="S32" i="93" s="1"/>
  <c r="T32" i="93" a="1"/>
  <c r="T32" i="93" s="1"/>
  <c r="U32" i="93" a="1"/>
  <c r="U32" i="93" s="1"/>
  <c r="V32" i="93" a="1"/>
  <c r="V32" i="93" s="1"/>
  <c r="W32" i="93" a="1"/>
  <c r="W32" i="93" s="1"/>
  <c r="X32" i="93" a="1"/>
  <c r="X32" i="93" s="1"/>
  <c r="Y32" i="93" a="1"/>
  <c r="Y32" i="93" s="1"/>
  <c r="Z32" i="93" a="1"/>
  <c r="Z32" i="93" s="1"/>
  <c r="AA32" i="93" a="1"/>
  <c r="AA32" i="93" s="1"/>
  <c r="AB32" i="93" a="1"/>
  <c r="AB32" i="93" s="1"/>
  <c r="AC32" i="93" a="1"/>
  <c r="AC32" i="93" s="1"/>
  <c r="AD32" i="93" a="1"/>
  <c r="AD32" i="93" s="1"/>
  <c r="AE32" i="93" a="1"/>
  <c r="AE32" i="93" s="1"/>
  <c r="AF32" i="93" a="1"/>
  <c r="AF32" i="93" s="1"/>
  <c r="AG32" i="93" a="1"/>
  <c r="AG32" i="93"/>
  <c r="AH32" i="93" a="1"/>
  <c r="AH32" i="93" s="1"/>
  <c r="AI32" i="93" a="1"/>
  <c r="AI32" i="93" s="1"/>
  <c r="AJ32" i="93" a="1"/>
  <c r="AJ32" i="93" s="1"/>
  <c r="AK32" i="93" a="1"/>
  <c r="AK32" i="93" s="1"/>
  <c r="AL32" i="93" a="1"/>
  <c r="AL32" i="93" s="1"/>
  <c r="AM32" i="93" a="1"/>
  <c r="AM32" i="93" s="1"/>
  <c r="AN32" i="93" a="1"/>
  <c r="AN32" i="93" s="1"/>
  <c r="AO32" i="93" a="1"/>
  <c r="AO32" i="93" s="1"/>
  <c r="AP32" i="93" a="1"/>
  <c r="AP32" i="93" s="1"/>
  <c r="AQ32" i="93" a="1"/>
  <c r="AQ32" i="93" s="1"/>
  <c r="AR32" i="93" a="1"/>
  <c r="AR32" i="93" s="1"/>
  <c r="AS32" i="93" a="1"/>
  <c r="AS32" i="93"/>
  <c r="AT32" i="93" a="1"/>
  <c r="AT32" i="93" s="1"/>
  <c r="AU32" i="93" a="1"/>
  <c r="AU32" i="93" s="1"/>
  <c r="AV32" i="93" a="1"/>
  <c r="AV32" i="93" s="1"/>
  <c r="AW32" i="93" a="1"/>
  <c r="AW32" i="93"/>
  <c r="AX32" i="93" a="1"/>
  <c r="AX32" i="93" s="1"/>
  <c r="AY32" i="93" a="1"/>
  <c r="AY32" i="93"/>
  <c r="AZ32" i="93" a="1"/>
  <c r="AZ32" i="93" s="1"/>
  <c r="BA32" i="93" a="1"/>
  <c r="BA32" i="93" s="1"/>
  <c r="BB32" i="93" a="1"/>
  <c r="BB32" i="93" s="1"/>
  <c r="BC32" i="93" a="1"/>
  <c r="BC32" i="93" s="1"/>
  <c r="BD32" i="93" a="1"/>
  <c r="BD32" i="93" s="1"/>
  <c r="BE32" i="93" a="1"/>
  <c r="BE32" i="93" s="1"/>
  <c r="BF32" i="93" a="1"/>
  <c r="BF32" i="93" s="1"/>
  <c r="BG32" i="93" a="1"/>
  <c r="BG32" i="93" s="1"/>
  <c r="BH32" i="93" a="1"/>
  <c r="BH32" i="93" s="1"/>
  <c r="E33" i="93" a="1"/>
  <c r="E33" i="93" s="1"/>
  <c r="F33" i="93" a="1"/>
  <c r="F33" i="93" s="1"/>
  <c r="G33" i="93" a="1"/>
  <c r="G33" i="93" s="1"/>
  <c r="H33" i="93" a="1"/>
  <c r="H33" i="93" s="1"/>
  <c r="I33" i="93" a="1"/>
  <c r="I33" i="93" s="1"/>
  <c r="J33" i="93" a="1"/>
  <c r="J33" i="93" s="1"/>
  <c r="K33" i="93" a="1"/>
  <c r="K33" i="93" s="1"/>
  <c r="L33" i="93" a="1"/>
  <c r="L33" i="93" s="1"/>
  <c r="M33" i="93" a="1"/>
  <c r="M33" i="93" s="1"/>
  <c r="N33" i="93" a="1"/>
  <c r="N33" i="93" s="1"/>
  <c r="O33" i="93" a="1"/>
  <c r="O33" i="93" s="1"/>
  <c r="P33" i="93" a="1"/>
  <c r="P33" i="93" s="1"/>
  <c r="Q33" i="93" a="1"/>
  <c r="Q33" i="93" s="1"/>
  <c r="R33" i="93" a="1"/>
  <c r="R33" i="93" s="1"/>
  <c r="S33" i="93" a="1"/>
  <c r="S33" i="93" s="1"/>
  <c r="T33" i="93" a="1"/>
  <c r="T33" i="93" s="1"/>
  <c r="U33" i="93" a="1"/>
  <c r="U33" i="93" s="1"/>
  <c r="V33" i="93" a="1"/>
  <c r="V33" i="93" s="1"/>
  <c r="W33" i="93" a="1"/>
  <c r="W33" i="93" s="1"/>
  <c r="X33" i="93" a="1"/>
  <c r="X33" i="93" s="1"/>
  <c r="Y33" i="93" a="1"/>
  <c r="Y33" i="93" s="1"/>
  <c r="Z33" i="93" a="1"/>
  <c r="Z33" i="93" s="1"/>
  <c r="AA33" i="93" a="1"/>
  <c r="AA33" i="93" s="1"/>
  <c r="AB33" i="93" a="1"/>
  <c r="AB33" i="93" s="1"/>
  <c r="AC33" i="93" a="1"/>
  <c r="AC33" i="93" s="1"/>
  <c r="AD33" i="93" a="1"/>
  <c r="AD33" i="93" s="1"/>
  <c r="AE33" i="93" a="1"/>
  <c r="AE33" i="93" s="1"/>
  <c r="AF33" i="93" a="1"/>
  <c r="AF33" i="93" s="1"/>
  <c r="AG33" i="93" a="1"/>
  <c r="AG33" i="93" s="1"/>
  <c r="AH33" i="93" a="1"/>
  <c r="AH33" i="93" s="1"/>
  <c r="AI33" i="93" a="1"/>
  <c r="AI33" i="93" s="1"/>
  <c r="AJ33" i="93" a="1"/>
  <c r="AJ33" i="93" s="1"/>
  <c r="AK33" i="93" a="1"/>
  <c r="AK33" i="93" s="1"/>
  <c r="AL33" i="93" a="1"/>
  <c r="AL33" i="93" s="1"/>
  <c r="AM33" i="93" a="1"/>
  <c r="AM33" i="93" s="1"/>
  <c r="AN33" i="93" a="1"/>
  <c r="AN33" i="93" s="1"/>
  <c r="AO33" i="93" a="1"/>
  <c r="AO33" i="93" s="1"/>
  <c r="AP33" i="93" a="1"/>
  <c r="AP33" i="93" s="1"/>
  <c r="AQ33" i="93" a="1"/>
  <c r="AQ33" i="93" s="1"/>
  <c r="AR33" i="93" a="1"/>
  <c r="AR33" i="93" s="1"/>
  <c r="AS33" i="93" a="1"/>
  <c r="AS33" i="93" s="1"/>
  <c r="AT33" i="93" a="1"/>
  <c r="AT33" i="93" s="1"/>
  <c r="AU33" i="93" a="1"/>
  <c r="AU33" i="93" s="1"/>
  <c r="AV33" i="93" a="1"/>
  <c r="AV33" i="93" s="1"/>
  <c r="AW33" i="93" a="1"/>
  <c r="AW33" i="93" s="1"/>
  <c r="AX33" i="93" a="1"/>
  <c r="AX33" i="93" s="1"/>
  <c r="AY33" i="93" a="1"/>
  <c r="AY33" i="93" s="1"/>
  <c r="AZ33" i="93" a="1"/>
  <c r="AZ33" i="93" s="1"/>
  <c r="BA33" i="93" a="1"/>
  <c r="BA33" i="93" s="1"/>
  <c r="BB33" i="93" a="1"/>
  <c r="BB33" i="93" s="1"/>
  <c r="BC33" i="93" a="1"/>
  <c r="BC33" i="93" s="1"/>
  <c r="BD33" i="93" a="1"/>
  <c r="BD33" i="93" s="1"/>
  <c r="BE33" i="93" a="1"/>
  <c r="BE33" i="93" s="1"/>
  <c r="BF33" i="93" a="1"/>
  <c r="BF33" i="93"/>
  <c r="BG33" i="93" a="1"/>
  <c r="BG33" i="93" s="1"/>
  <c r="BH33" i="93" a="1"/>
  <c r="BH33" i="93" s="1"/>
  <c r="E34" i="93" a="1"/>
  <c r="E34" i="93" s="1"/>
  <c r="F34" i="93" a="1"/>
  <c r="F34" i="93" s="1"/>
  <c r="G34" i="93" a="1"/>
  <c r="G34" i="93" s="1"/>
  <c r="H34" i="93" a="1"/>
  <c r="H34" i="93" s="1"/>
  <c r="I34" i="93" a="1"/>
  <c r="I34" i="93" s="1"/>
  <c r="J34" i="93" a="1"/>
  <c r="J34" i="93" s="1"/>
  <c r="K34" i="93" a="1"/>
  <c r="K34" i="93" s="1"/>
  <c r="L34" i="93" a="1"/>
  <c r="L34" i="93"/>
  <c r="M34" i="93" a="1"/>
  <c r="M34" i="93" s="1"/>
  <c r="N34" i="93" a="1"/>
  <c r="N34" i="93" s="1"/>
  <c r="O34" i="93" a="1"/>
  <c r="O34" i="93" s="1"/>
  <c r="P34" i="93" a="1"/>
  <c r="P34" i="93"/>
  <c r="Q34" i="93" a="1"/>
  <c r="Q34" i="93" s="1"/>
  <c r="R34" i="93" a="1"/>
  <c r="R34" i="93" s="1"/>
  <c r="S34" i="93" a="1"/>
  <c r="S34" i="93" s="1"/>
  <c r="T34" i="93" a="1"/>
  <c r="T34" i="93" s="1"/>
  <c r="U34" i="93" a="1"/>
  <c r="U34" i="93" s="1"/>
  <c r="V34" i="93" a="1"/>
  <c r="V34" i="93" s="1"/>
  <c r="W34" i="93" a="1"/>
  <c r="W34" i="93"/>
  <c r="X34" i="93" a="1"/>
  <c r="X34" i="93" s="1"/>
  <c r="Y34" i="93" a="1"/>
  <c r="Y34" i="93" s="1"/>
  <c r="Z34" i="93" a="1"/>
  <c r="Z34" i="93" s="1"/>
  <c r="AA34" i="93" a="1"/>
  <c r="AA34" i="93" s="1"/>
  <c r="AB34" i="93" a="1"/>
  <c r="AB34" i="93" s="1"/>
  <c r="AC34" i="93" a="1"/>
  <c r="AC34" i="93" s="1"/>
  <c r="AD34" i="93" a="1"/>
  <c r="AD34" i="93" s="1"/>
  <c r="AE34" i="93" a="1"/>
  <c r="AE34" i="93" s="1"/>
  <c r="AF34" i="93" a="1"/>
  <c r="AF34" i="93" s="1"/>
  <c r="AG34" i="93" a="1"/>
  <c r="AG34" i="93" s="1"/>
  <c r="AH34" i="93" a="1"/>
  <c r="AH34" i="93" s="1"/>
  <c r="AI34" i="93" a="1"/>
  <c r="AI34" i="93" s="1"/>
  <c r="AJ34" i="93" a="1"/>
  <c r="AJ34" i="93" s="1"/>
  <c r="AK34" i="93" a="1"/>
  <c r="AK34" i="93" s="1"/>
  <c r="AL34" i="93" a="1"/>
  <c r="AL34" i="93" s="1"/>
  <c r="AM34" i="93" a="1"/>
  <c r="AM34" i="93" s="1"/>
  <c r="AN34" i="93" a="1"/>
  <c r="AN34" i="93" s="1"/>
  <c r="AO34" i="93" a="1"/>
  <c r="AO34" i="93" s="1"/>
  <c r="AP34" i="93" a="1"/>
  <c r="AP34" i="93" s="1"/>
  <c r="AQ34" i="93" a="1"/>
  <c r="AQ34" i="93" s="1"/>
  <c r="AR34" i="93" a="1"/>
  <c r="AR34" i="93" s="1"/>
  <c r="AS34" i="93" a="1"/>
  <c r="AS34" i="93" s="1"/>
  <c r="AT34" i="93" a="1"/>
  <c r="AT34" i="93" s="1"/>
  <c r="AU34" i="93" a="1"/>
  <c r="AU34" i="93" s="1"/>
  <c r="AV34" i="93" a="1"/>
  <c r="AV34" i="93" s="1"/>
  <c r="AW34" i="93" a="1"/>
  <c r="AW34" i="93" s="1"/>
  <c r="AX34" i="93" a="1"/>
  <c r="AX34" i="93" s="1"/>
  <c r="AY34" i="93" a="1"/>
  <c r="AY34" i="93" s="1"/>
  <c r="AZ34" i="93" a="1"/>
  <c r="AZ34" i="93" s="1"/>
  <c r="BA34" i="93" a="1"/>
  <c r="BA34" i="93" s="1"/>
  <c r="BB34" i="93" a="1"/>
  <c r="BB34" i="93" s="1"/>
  <c r="BC34" i="93" a="1"/>
  <c r="BC34" i="93" s="1"/>
  <c r="BD34" i="93" a="1"/>
  <c r="BD34" i="93" s="1"/>
  <c r="BE34" i="93" a="1"/>
  <c r="BE34" i="93" s="1"/>
  <c r="BF34" i="93" a="1"/>
  <c r="BF34" i="93" s="1"/>
  <c r="BG34" i="93" a="1"/>
  <c r="BG34" i="93" s="1"/>
  <c r="BH34" i="93" a="1"/>
  <c r="BH34" i="93"/>
  <c r="E35" i="93" a="1"/>
  <c r="E35" i="93" s="1"/>
  <c r="F35" i="93" a="1"/>
  <c r="F35" i="93"/>
  <c r="G35" i="93" a="1"/>
  <c r="G35" i="93" s="1"/>
  <c r="H35" i="93" a="1"/>
  <c r="H35" i="93" s="1"/>
  <c r="I35" i="93" a="1"/>
  <c r="I35" i="93" s="1"/>
  <c r="J35" i="93" a="1"/>
  <c r="J35" i="93" s="1"/>
  <c r="K35" i="93" a="1"/>
  <c r="K35" i="93" s="1"/>
  <c r="L35" i="93" a="1"/>
  <c r="L35" i="93" s="1"/>
  <c r="M35" i="93" a="1"/>
  <c r="M35" i="93" s="1"/>
  <c r="N35" i="93" a="1"/>
  <c r="N35" i="93" s="1"/>
  <c r="O35" i="93" a="1"/>
  <c r="O35" i="93" s="1"/>
  <c r="P35" i="93" a="1"/>
  <c r="P35" i="93" s="1"/>
  <c r="Q35" i="93" a="1"/>
  <c r="Q35" i="93" s="1"/>
  <c r="R35" i="93" a="1"/>
  <c r="R35" i="93" s="1"/>
  <c r="S35" i="93" a="1"/>
  <c r="S35" i="93" s="1"/>
  <c r="T35" i="93" a="1"/>
  <c r="T35" i="93" s="1"/>
  <c r="U35" i="93" a="1"/>
  <c r="U35" i="93" s="1"/>
  <c r="V35" i="93" a="1"/>
  <c r="V35" i="93" s="1"/>
  <c r="W35" i="93" a="1"/>
  <c r="W35" i="93" s="1"/>
  <c r="X35" i="93" a="1"/>
  <c r="X35" i="93" s="1"/>
  <c r="Y35" i="93" a="1"/>
  <c r="Y35" i="93" s="1"/>
  <c r="Z35" i="93" a="1"/>
  <c r="Z35" i="93" s="1"/>
  <c r="AA35" i="93" a="1"/>
  <c r="AA35" i="93" s="1"/>
  <c r="AB35" i="93" a="1"/>
  <c r="AB35" i="93" s="1"/>
  <c r="AC35" i="93" a="1"/>
  <c r="AC35" i="93" s="1"/>
  <c r="AD35" i="93" a="1"/>
  <c r="AD35" i="93" s="1"/>
  <c r="AE35" i="93" a="1"/>
  <c r="AE35" i="93"/>
  <c r="AF35" i="93" a="1"/>
  <c r="AF35" i="93" s="1"/>
  <c r="AG35" i="93" a="1"/>
  <c r="AG35" i="93" s="1"/>
  <c r="AH35" i="93" a="1"/>
  <c r="AH35" i="93" s="1"/>
  <c r="AI35" i="93" a="1"/>
  <c r="AI35" i="93" s="1"/>
  <c r="AJ35" i="93" a="1"/>
  <c r="AJ35" i="93" s="1"/>
  <c r="AK35" i="93" a="1"/>
  <c r="AK35" i="93" s="1"/>
  <c r="AL35" i="93" a="1"/>
  <c r="AL35" i="93" s="1"/>
  <c r="AM35" i="93" a="1"/>
  <c r="AM35" i="93" s="1"/>
  <c r="AN35" i="93" a="1"/>
  <c r="AN35" i="93"/>
  <c r="AO35" i="93" a="1"/>
  <c r="AO35" i="93" s="1"/>
  <c r="AP35" i="93" a="1"/>
  <c r="AP35" i="93" s="1"/>
  <c r="AQ35" i="93" a="1"/>
  <c r="AQ35" i="93" s="1"/>
  <c r="AR35" i="93" a="1"/>
  <c r="AR35" i="93" s="1"/>
  <c r="AS35" i="93" a="1"/>
  <c r="AS35" i="93" s="1"/>
  <c r="AT35" i="93" a="1"/>
  <c r="AT35" i="93" s="1"/>
  <c r="AU35" i="93" a="1"/>
  <c r="AU35" i="93"/>
  <c r="AV35" i="93" a="1"/>
  <c r="AV35" i="93" s="1"/>
  <c r="AW35" i="93" a="1"/>
  <c r="AW35" i="93" s="1"/>
  <c r="AX35" i="93" a="1"/>
  <c r="AX35" i="93" s="1"/>
  <c r="AY35" i="93" a="1"/>
  <c r="AY35" i="93" s="1"/>
  <c r="AZ35" i="93" a="1"/>
  <c r="AZ35" i="93" s="1"/>
  <c r="BA35" i="93" a="1"/>
  <c r="BA35" i="93" s="1"/>
  <c r="BB35" i="93" a="1"/>
  <c r="BB35" i="93"/>
  <c r="BC35" i="93" a="1"/>
  <c r="BC35" i="93" s="1"/>
  <c r="BD35" i="93" a="1"/>
  <c r="BD35" i="93" s="1"/>
  <c r="BE35" i="93" a="1"/>
  <c r="BE35" i="93" s="1"/>
  <c r="BF35" i="93" a="1"/>
  <c r="BF35" i="93" s="1"/>
  <c r="BG35" i="93" a="1"/>
  <c r="BG35" i="93" s="1"/>
  <c r="BH35" i="93" a="1"/>
  <c r="BH35" i="93" s="1"/>
  <c r="E36" i="93" a="1"/>
  <c r="E36" i="93" s="1"/>
  <c r="F36" i="93" a="1"/>
  <c r="F36" i="93" s="1"/>
  <c r="G36" i="93" a="1"/>
  <c r="G36" i="93" s="1"/>
  <c r="H36" i="93" a="1"/>
  <c r="H36" i="93" s="1"/>
  <c r="I36" i="93" a="1"/>
  <c r="I36" i="93" s="1"/>
  <c r="J36" i="93" a="1"/>
  <c r="J36" i="93" s="1"/>
  <c r="K36" i="93" a="1"/>
  <c r="K36" i="93" s="1"/>
  <c r="L36" i="93" a="1"/>
  <c r="L36" i="93" s="1"/>
  <c r="M36" i="93" a="1"/>
  <c r="M36" i="93" s="1"/>
  <c r="N36" i="93" a="1"/>
  <c r="N36" i="93" s="1"/>
  <c r="O36" i="93" a="1"/>
  <c r="O36" i="93" s="1"/>
  <c r="P36" i="93" a="1"/>
  <c r="P36" i="93"/>
  <c r="Q36" i="93" a="1"/>
  <c r="Q36" i="93" s="1"/>
  <c r="R36" i="93" a="1"/>
  <c r="R36" i="93" s="1"/>
  <c r="S36" i="93" a="1"/>
  <c r="S36" i="93" s="1"/>
  <c r="T36" i="93" a="1"/>
  <c r="T36" i="93" s="1"/>
  <c r="U36" i="93" a="1"/>
  <c r="U36" i="93" s="1"/>
  <c r="V36" i="93" a="1"/>
  <c r="V36" i="93" s="1"/>
  <c r="W36" i="93" a="1"/>
  <c r="W36" i="93"/>
  <c r="X36" i="93" a="1"/>
  <c r="X36" i="93" s="1"/>
  <c r="Y36" i="93" a="1"/>
  <c r="Y36" i="93" s="1"/>
  <c r="Z36" i="93" a="1"/>
  <c r="Z36" i="93" s="1"/>
  <c r="AA36" i="93" a="1"/>
  <c r="AA36" i="93" s="1"/>
  <c r="AB36" i="93" a="1"/>
  <c r="AB36" i="93" s="1"/>
  <c r="AC36" i="93" a="1"/>
  <c r="AC36" i="93" s="1"/>
  <c r="AD36" i="93" a="1"/>
  <c r="AD36" i="93"/>
  <c r="AE36" i="93" a="1"/>
  <c r="AE36" i="93" s="1"/>
  <c r="AF36" i="93" a="1"/>
  <c r="AF36" i="93" s="1"/>
  <c r="AG36" i="93" a="1"/>
  <c r="AG36" i="93" s="1"/>
  <c r="AH36" i="93" a="1"/>
  <c r="AH36" i="93" s="1"/>
  <c r="AI36" i="93" a="1"/>
  <c r="AI36" i="93"/>
  <c r="AJ36" i="93" a="1"/>
  <c r="AJ36" i="93" s="1"/>
  <c r="AK36" i="93" a="1"/>
  <c r="AK36" i="93" s="1"/>
  <c r="AL36" i="93" a="1"/>
  <c r="AL36" i="93" s="1"/>
  <c r="AM36" i="93" a="1"/>
  <c r="AM36" i="93" s="1"/>
  <c r="AN36" i="93" a="1"/>
  <c r="AN36" i="93" s="1"/>
  <c r="AO36" i="93" a="1"/>
  <c r="AO36" i="93" s="1"/>
  <c r="AP36" i="93" a="1"/>
  <c r="AP36" i="93" s="1"/>
  <c r="AQ36" i="93" a="1"/>
  <c r="AQ36" i="93" s="1"/>
  <c r="AR36" i="93" a="1"/>
  <c r="AR36" i="93" s="1"/>
  <c r="AS36" i="93" a="1"/>
  <c r="AS36" i="93" s="1"/>
  <c r="AT36" i="93" a="1"/>
  <c r="AT36" i="93"/>
  <c r="AU36" i="93" a="1"/>
  <c r="AU36" i="93" s="1"/>
  <c r="AV36" i="93" a="1"/>
  <c r="AV36" i="93"/>
  <c r="AW36" i="93" a="1"/>
  <c r="AW36" i="93" s="1"/>
  <c r="AX36" i="93" a="1"/>
  <c r="AX36" i="93" s="1"/>
  <c r="AY36" i="93" a="1"/>
  <c r="AY36" i="93" s="1"/>
  <c r="AZ36" i="93" a="1"/>
  <c r="AZ36" i="93" s="1"/>
  <c r="BA36" i="93" a="1"/>
  <c r="BA36" i="93" s="1"/>
  <c r="BB36" i="93" a="1"/>
  <c r="BB36" i="93" s="1"/>
  <c r="BC36" i="93" a="1"/>
  <c r="BC36" i="93" s="1"/>
  <c r="BD36" i="93" a="1"/>
  <c r="BD36" i="93" s="1"/>
  <c r="BE36" i="93" a="1"/>
  <c r="BE36" i="93" s="1"/>
  <c r="BF36" i="93" a="1"/>
  <c r="BF36" i="93" s="1"/>
  <c r="BG36" i="93" a="1"/>
  <c r="BG36" i="93" s="1"/>
  <c r="BH36" i="93" a="1"/>
  <c r="BH36" i="93" s="1"/>
  <c r="E37" i="93" a="1"/>
  <c r="E37" i="93" s="1"/>
  <c r="F37" i="93" a="1"/>
  <c r="F37" i="93" s="1"/>
  <c r="G37" i="93" a="1"/>
  <c r="G37" i="93" s="1"/>
  <c r="H37" i="93" a="1"/>
  <c r="H37" i="93" s="1"/>
  <c r="I37" i="93" a="1"/>
  <c r="I37" i="93" s="1"/>
  <c r="J37" i="93" a="1"/>
  <c r="J37" i="93" s="1"/>
  <c r="K37" i="93" a="1"/>
  <c r="K37" i="93" s="1"/>
  <c r="L37" i="93" a="1"/>
  <c r="L37" i="93" s="1"/>
  <c r="M37" i="93" a="1"/>
  <c r="M37" i="93" s="1"/>
  <c r="N37" i="93" a="1"/>
  <c r="N37" i="93" s="1"/>
  <c r="O37" i="93" a="1"/>
  <c r="O37" i="93"/>
  <c r="P37" i="93" a="1"/>
  <c r="P37" i="93" s="1"/>
  <c r="Q37" i="93" a="1"/>
  <c r="Q37" i="93" s="1"/>
  <c r="R37" i="93" a="1"/>
  <c r="R37" i="93" s="1"/>
  <c r="S37" i="93" a="1"/>
  <c r="S37" i="93" s="1"/>
  <c r="T37" i="93" a="1"/>
  <c r="T37" i="93" s="1"/>
  <c r="U37" i="93" a="1"/>
  <c r="U37" i="93" s="1"/>
  <c r="V37" i="93" a="1"/>
  <c r="V37" i="93"/>
  <c r="W37" i="93" a="1"/>
  <c r="W37" i="93" s="1"/>
  <c r="X37" i="93" a="1"/>
  <c r="X37" i="93" s="1"/>
  <c r="Y37" i="93" a="1"/>
  <c r="Y37" i="93" s="1"/>
  <c r="Z37" i="93" a="1"/>
  <c r="Z37" i="93" s="1"/>
  <c r="AA37" i="93" a="1"/>
  <c r="AA37" i="93" s="1"/>
  <c r="AB37" i="93" a="1"/>
  <c r="AB37" i="93" s="1"/>
  <c r="AC37" i="93" a="1"/>
  <c r="AC37" i="93" s="1"/>
  <c r="AD37" i="93" a="1"/>
  <c r="AD37" i="93" s="1"/>
  <c r="AE37" i="93" a="1"/>
  <c r="AE37" i="93" s="1"/>
  <c r="AF37" i="93" a="1"/>
  <c r="AF37" i="93" s="1"/>
  <c r="AG37" i="93" a="1"/>
  <c r="AG37" i="93" s="1"/>
  <c r="AH37" i="93" a="1"/>
  <c r="AH37" i="93"/>
  <c r="AI37" i="93" a="1"/>
  <c r="AI37" i="93" s="1"/>
  <c r="AJ37" i="93" a="1"/>
  <c r="AJ37" i="93" s="1"/>
  <c r="AK37" i="93" a="1"/>
  <c r="AK37" i="93" s="1"/>
  <c r="AL37" i="93" a="1"/>
  <c r="AL37" i="93" s="1"/>
  <c r="AM37" i="93" a="1"/>
  <c r="AM37" i="93" s="1"/>
  <c r="AN37" i="93" a="1"/>
  <c r="AN37" i="93" s="1"/>
  <c r="AO37" i="93" a="1"/>
  <c r="AO37" i="93" s="1"/>
  <c r="AP37" i="93" a="1"/>
  <c r="AP37" i="93" s="1"/>
  <c r="AQ37" i="93" a="1"/>
  <c r="AQ37" i="93" s="1"/>
  <c r="AR37" i="93" a="1"/>
  <c r="AR37" i="93" s="1"/>
  <c r="AS37" i="93" a="1"/>
  <c r="AS37" i="93" s="1"/>
  <c r="AT37" i="93" a="1"/>
  <c r="AT37" i="93" s="1"/>
  <c r="AU37" i="93" a="1"/>
  <c r="AU37" i="93" s="1"/>
  <c r="AV37" i="93" a="1"/>
  <c r="AV37" i="93" s="1"/>
  <c r="AW37" i="93" a="1"/>
  <c r="AW37" i="93" s="1"/>
  <c r="AX37" i="93" a="1"/>
  <c r="AX37" i="93" s="1"/>
  <c r="AY37" i="93" a="1"/>
  <c r="AY37" i="93" s="1"/>
  <c r="AZ37" i="93" a="1"/>
  <c r="AZ37" i="93" s="1"/>
  <c r="BA37" i="93" a="1"/>
  <c r="BA37" i="93" s="1"/>
  <c r="BB37" i="93" a="1"/>
  <c r="BB37" i="93" s="1"/>
  <c r="BC37" i="93" a="1"/>
  <c r="BC37" i="93" s="1"/>
  <c r="BD37" i="93" a="1"/>
  <c r="BD37" i="93" s="1"/>
  <c r="BE37" i="93" a="1"/>
  <c r="BE37" i="93" s="1"/>
  <c r="BF37" i="93" a="1"/>
  <c r="BF37" i="93" s="1"/>
  <c r="BG37" i="93" a="1"/>
  <c r="BG37" i="93" s="1"/>
  <c r="BH37" i="93" a="1"/>
  <c r="BH37" i="93" s="1"/>
  <c r="E38" i="93" a="1"/>
  <c r="E38" i="93" s="1"/>
  <c r="F38" i="93" a="1"/>
  <c r="F38" i="93" s="1"/>
  <c r="G38" i="93" a="1"/>
  <c r="G38" i="93" s="1"/>
  <c r="H38" i="93" a="1"/>
  <c r="H38" i="93" s="1"/>
  <c r="I38" i="93" a="1"/>
  <c r="I38" i="93" s="1"/>
  <c r="J38" i="93" a="1"/>
  <c r="J38" i="93"/>
  <c r="K38" i="93" a="1"/>
  <c r="K38" i="93" s="1"/>
  <c r="L38" i="93" a="1"/>
  <c r="L38" i="93" s="1"/>
  <c r="M38" i="93" a="1"/>
  <c r="M38" i="93" s="1"/>
  <c r="N38" i="93" a="1"/>
  <c r="N38" i="93" s="1"/>
  <c r="O38" i="93" a="1"/>
  <c r="O38" i="93" s="1"/>
  <c r="P38" i="93" a="1"/>
  <c r="P38" i="93" s="1"/>
  <c r="Q38" i="93" a="1"/>
  <c r="Q38" i="93" s="1"/>
  <c r="R38" i="93" a="1"/>
  <c r="R38" i="93" s="1"/>
  <c r="S38" i="93" a="1"/>
  <c r="S38" i="93"/>
  <c r="T38" i="93" a="1"/>
  <c r="T38" i="93" s="1"/>
  <c r="U38" i="93" a="1"/>
  <c r="U38" i="93" s="1"/>
  <c r="V38" i="93" a="1"/>
  <c r="V38" i="93" s="1"/>
  <c r="W38" i="93" a="1"/>
  <c r="W38" i="93"/>
  <c r="X38" i="93" a="1"/>
  <c r="X38" i="93" s="1"/>
  <c r="Y38" i="93" a="1"/>
  <c r="Y38" i="93" s="1"/>
  <c r="Z38" i="93" a="1"/>
  <c r="Z38" i="93" s="1"/>
  <c r="AA38" i="93" a="1"/>
  <c r="AA38" i="93" s="1"/>
  <c r="AB38" i="93" a="1"/>
  <c r="AB38" i="93" s="1"/>
  <c r="AC38" i="93" a="1"/>
  <c r="AC38" i="93" s="1"/>
  <c r="AD38" i="93" a="1"/>
  <c r="AD38" i="93" s="1"/>
  <c r="AE38" i="93" a="1"/>
  <c r="AE38" i="93" s="1"/>
  <c r="AF38" i="93" a="1"/>
  <c r="AF38" i="93" s="1"/>
  <c r="AG38" i="93" a="1"/>
  <c r="AG38" i="93" s="1"/>
  <c r="AH38" i="93" a="1"/>
  <c r="AH38" i="93" s="1"/>
  <c r="AI38" i="93" a="1"/>
  <c r="AI38" i="93" s="1"/>
  <c r="AJ38" i="93" a="1"/>
  <c r="AJ38" i="93" s="1"/>
  <c r="AK38" i="93" a="1"/>
  <c r="AK38" i="93" s="1"/>
  <c r="AL38" i="93" a="1"/>
  <c r="AL38" i="93" s="1"/>
  <c r="AM38" i="93" a="1"/>
  <c r="AM38" i="93" s="1"/>
  <c r="AN38" i="93" a="1"/>
  <c r="AN38" i="93" s="1"/>
  <c r="AO38" i="93" a="1"/>
  <c r="AO38" i="93" s="1"/>
  <c r="AP38" i="93" a="1"/>
  <c r="AP38" i="93" s="1"/>
  <c r="AQ38" i="93" a="1"/>
  <c r="AQ38" i="93" s="1"/>
  <c r="AR38" i="93" a="1"/>
  <c r="AR38" i="93" s="1"/>
  <c r="AS38" i="93" a="1"/>
  <c r="AS38" i="93" s="1"/>
  <c r="AT38" i="93" a="1"/>
  <c r="AT38" i="93" s="1"/>
  <c r="AU38" i="93" a="1"/>
  <c r="AU38" i="93" s="1"/>
  <c r="AV38" i="93" a="1"/>
  <c r="AV38" i="93" s="1"/>
  <c r="AW38" i="93" a="1"/>
  <c r="AW38" i="93" s="1"/>
  <c r="AX38" i="93" a="1"/>
  <c r="AX38" i="93" s="1"/>
  <c r="AY38" i="93" a="1"/>
  <c r="AY38" i="93" s="1"/>
  <c r="AZ38" i="93" a="1"/>
  <c r="AZ38" i="93" s="1"/>
  <c r="BA38" i="93" a="1"/>
  <c r="BA38" i="93" s="1"/>
  <c r="BB38" i="93" a="1"/>
  <c r="BB38" i="93" s="1"/>
  <c r="BC38" i="93" a="1"/>
  <c r="BC38" i="93"/>
  <c r="BD38" i="93" a="1"/>
  <c r="BD38" i="93" s="1"/>
  <c r="BE38" i="93" a="1"/>
  <c r="BE38" i="93" s="1"/>
  <c r="BF38" i="93" a="1"/>
  <c r="BF38" i="93" s="1"/>
  <c r="BG38" i="93" a="1"/>
  <c r="BG38" i="93" s="1"/>
  <c r="BH38" i="93" a="1"/>
  <c r="BH38" i="93" s="1"/>
  <c r="E39" i="93" a="1"/>
  <c r="E39" i="93" s="1"/>
  <c r="F39" i="93" a="1"/>
  <c r="F39" i="93" s="1"/>
  <c r="G39" i="93" a="1"/>
  <c r="G39" i="93" s="1"/>
  <c r="H39" i="93" a="1"/>
  <c r="H39" i="93" s="1"/>
  <c r="I39" i="93" a="1"/>
  <c r="I39" i="93" s="1"/>
  <c r="J39" i="93" a="1"/>
  <c r="J39" i="93" s="1"/>
  <c r="K39" i="93" a="1"/>
  <c r="K39" i="93" s="1"/>
  <c r="L39" i="93" a="1"/>
  <c r="L39" i="93" s="1"/>
  <c r="M39" i="93" a="1"/>
  <c r="M39" i="93" s="1"/>
  <c r="N39" i="93" a="1"/>
  <c r="N39" i="93" s="1"/>
  <c r="O39" i="93" a="1"/>
  <c r="O39" i="93" s="1"/>
  <c r="P39" i="93" a="1"/>
  <c r="P39" i="93" s="1"/>
  <c r="Q39" i="93" a="1"/>
  <c r="Q39" i="93" s="1"/>
  <c r="R39" i="93" a="1"/>
  <c r="R39" i="93" s="1"/>
  <c r="S39" i="93" a="1"/>
  <c r="S39" i="93" s="1"/>
  <c r="T39" i="93" a="1"/>
  <c r="T39" i="93" s="1"/>
  <c r="U39" i="93" a="1"/>
  <c r="U39" i="93" s="1"/>
  <c r="V39" i="93" a="1"/>
  <c r="V39" i="93"/>
  <c r="W39" i="93" a="1"/>
  <c r="W39" i="93" s="1"/>
  <c r="X39" i="93" a="1"/>
  <c r="X39" i="93" s="1"/>
  <c r="Y39" i="93" a="1"/>
  <c r="Y39" i="93" s="1"/>
  <c r="Z39" i="93" a="1"/>
  <c r="Z39" i="93" s="1"/>
  <c r="AA39" i="93" a="1"/>
  <c r="AA39" i="93" s="1"/>
  <c r="AB39" i="93" a="1"/>
  <c r="AB39" i="93" s="1"/>
  <c r="AC39" i="93" a="1"/>
  <c r="AC39" i="93" s="1"/>
  <c r="AD39" i="93" a="1"/>
  <c r="AD39" i="93" s="1"/>
  <c r="AE39" i="93" a="1"/>
  <c r="AE39" i="93" s="1"/>
  <c r="AF39" i="93" a="1"/>
  <c r="AF39" i="93" s="1"/>
  <c r="AG39" i="93" a="1"/>
  <c r="AG39" i="93" s="1"/>
  <c r="AH39" i="93" a="1"/>
  <c r="AH39" i="93" s="1"/>
  <c r="AI39" i="93" a="1"/>
  <c r="AI39" i="93" s="1"/>
  <c r="AJ39" i="93" a="1"/>
  <c r="AJ39" i="93" s="1"/>
  <c r="AK39" i="93" a="1"/>
  <c r="AK39" i="93" s="1"/>
  <c r="AL39" i="93" a="1"/>
  <c r="AL39" i="93"/>
  <c r="AM39" i="93" a="1"/>
  <c r="AM39" i="93" s="1"/>
  <c r="AN39" i="93" a="1"/>
  <c r="AN39" i="93" s="1"/>
  <c r="AO39" i="93" a="1"/>
  <c r="AO39" i="93" s="1"/>
  <c r="AP39" i="93" a="1"/>
  <c r="AP39" i="93" s="1"/>
  <c r="AQ39" i="93" a="1"/>
  <c r="AQ39" i="93" s="1"/>
  <c r="AR39" i="93" a="1"/>
  <c r="AR39" i="93" s="1"/>
  <c r="AS39" i="93" a="1"/>
  <c r="AS39" i="93" s="1"/>
  <c r="AT39" i="93" a="1"/>
  <c r="AT39" i="93" s="1"/>
  <c r="AU39" i="93" a="1"/>
  <c r="AU39" i="93" s="1"/>
  <c r="AV39" i="93" a="1"/>
  <c r="AV39" i="93" s="1"/>
  <c r="AW39" i="93" a="1"/>
  <c r="AW39" i="93" s="1"/>
  <c r="AX39" i="93" a="1"/>
  <c r="AX39" i="93" s="1"/>
  <c r="AY39" i="93" a="1"/>
  <c r="AY39" i="93" s="1"/>
  <c r="AZ39" i="93" a="1"/>
  <c r="AZ39" i="93" s="1"/>
  <c r="BA39" i="93" a="1"/>
  <c r="BA39" i="93" s="1"/>
  <c r="BB39" i="93" a="1"/>
  <c r="BB39" i="93" s="1"/>
  <c r="BC39" i="93" a="1"/>
  <c r="BC39" i="93" s="1"/>
  <c r="BD39" i="93" a="1"/>
  <c r="BD39" i="93" s="1"/>
  <c r="BE39" i="93" a="1"/>
  <c r="BE39" i="93" s="1"/>
  <c r="BF39" i="93" a="1"/>
  <c r="BF39" i="93" s="1"/>
  <c r="BG39" i="93" a="1"/>
  <c r="BG39" i="93" s="1"/>
  <c r="BH39" i="93" a="1"/>
  <c r="BH39" i="93" s="1"/>
  <c r="E40" i="93" a="1"/>
  <c r="E40" i="93" s="1"/>
  <c r="F40" i="93" a="1"/>
  <c r="F40" i="93" s="1"/>
  <c r="G40" i="93" a="1"/>
  <c r="G40" i="93" s="1"/>
  <c r="H40" i="93" a="1"/>
  <c r="H40" i="93" s="1"/>
  <c r="I40" i="93" a="1"/>
  <c r="I40" i="93" s="1"/>
  <c r="J40" i="93" a="1"/>
  <c r="J40" i="93" s="1"/>
  <c r="K40" i="93" a="1"/>
  <c r="K40" i="93" s="1"/>
  <c r="L40" i="93" a="1"/>
  <c r="L40" i="93" s="1"/>
  <c r="M40" i="93" a="1"/>
  <c r="M40" i="93" s="1"/>
  <c r="N40" i="93" a="1"/>
  <c r="N40" i="93" s="1"/>
  <c r="O40" i="93" a="1"/>
  <c r="O40" i="93"/>
  <c r="P40" i="93" a="1"/>
  <c r="P40" i="93" s="1"/>
  <c r="Q40" i="93" a="1"/>
  <c r="Q40" i="93" s="1"/>
  <c r="R40" i="93" a="1"/>
  <c r="R40" i="93" s="1"/>
  <c r="S40" i="93" a="1"/>
  <c r="S40" i="93" s="1"/>
  <c r="T40" i="93" a="1"/>
  <c r="T40" i="93" s="1"/>
  <c r="U40" i="93" a="1"/>
  <c r="U40" i="93" s="1"/>
  <c r="V40" i="93" a="1"/>
  <c r="V40" i="93" s="1"/>
  <c r="W40" i="93" a="1"/>
  <c r="W40" i="93" s="1"/>
  <c r="X40" i="93" a="1"/>
  <c r="X40" i="93"/>
  <c r="Y40" i="93" a="1"/>
  <c r="Y40" i="93" s="1"/>
  <c r="Z40" i="93" a="1"/>
  <c r="Z40" i="93" s="1"/>
  <c r="AA40" i="93" a="1"/>
  <c r="AA40" i="93" s="1"/>
  <c r="AB40" i="93" a="1"/>
  <c r="AB40" i="93" s="1"/>
  <c r="AC40" i="93" a="1"/>
  <c r="AC40" i="93" s="1"/>
  <c r="AD40" i="93" a="1"/>
  <c r="AD40" i="93" s="1"/>
  <c r="AE40" i="93" a="1"/>
  <c r="AE40" i="93" s="1"/>
  <c r="AF40" i="93" a="1"/>
  <c r="AF40" i="93" s="1"/>
  <c r="AG40" i="93" a="1"/>
  <c r="AG40" i="93" s="1"/>
  <c r="AH40" i="93" a="1"/>
  <c r="AH40" i="93" s="1"/>
  <c r="AI40" i="93" a="1"/>
  <c r="AI40" i="93" s="1"/>
  <c r="AJ40" i="93" a="1"/>
  <c r="AJ40" i="93" s="1"/>
  <c r="AK40" i="93" a="1"/>
  <c r="AK40" i="93" s="1"/>
  <c r="AL40" i="93" a="1"/>
  <c r="AL40" i="93" s="1"/>
  <c r="AM40" i="93" a="1"/>
  <c r="AM40" i="93" s="1"/>
  <c r="AN40" i="93" a="1"/>
  <c r="AN40" i="93" s="1"/>
  <c r="AO40" i="93" a="1"/>
  <c r="AO40" i="93" s="1"/>
  <c r="AP40" i="93" a="1"/>
  <c r="AP40" i="93" s="1"/>
  <c r="AQ40" i="93" a="1"/>
  <c r="AQ40" i="93" s="1"/>
  <c r="AR40" i="93" a="1"/>
  <c r="AR40" i="93" s="1"/>
  <c r="AS40" i="93" a="1"/>
  <c r="AS40" i="93" s="1"/>
  <c r="AT40" i="93" a="1"/>
  <c r="AT40" i="93" s="1"/>
  <c r="AU40" i="93" a="1"/>
  <c r="AU40" i="93"/>
  <c r="AV40" i="93" a="1"/>
  <c r="AV40" i="93" s="1"/>
  <c r="AW40" i="93" a="1"/>
  <c r="AW40" i="93" s="1"/>
  <c r="AX40" i="93" a="1"/>
  <c r="AX40" i="93" s="1"/>
  <c r="AY40" i="93" a="1"/>
  <c r="AY40" i="93" s="1"/>
  <c r="AZ40" i="93" a="1"/>
  <c r="AZ40" i="93" s="1"/>
  <c r="BA40" i="93" a="1"/>
  <c r="BA40" i="93" s="1"/>
  <c r="BB40" i="93" a="1"/>
  <c r="BB40" i="93" s="1"/>
  <c r="BC40" i="93" a="1"/>
  <c r="BC40" i="93" s="1"/>
  <c r="BD40" i="93" a="1"/>
  <c r="BD40" i="93"/>
  <c r="BE40" i="93" a="1"/>
  <c r="BE40" i="93" s="1"/>
  <c r="BF40" i="93" a="1"/>
  <c r="BF40" i="93" s="1"/>
  <c r="BG40" i="93" a="1"/>
  <c r="BG40" i="93" s="1"/>
  <c r="BH40" i="93" a="1"/>
  <c r="BH40" i="93" s="1"/>
  <c r="E41" i="93" a="1"/>
  <c r="E41" i="93" s="1"/>
  <c r="F41" i="93" a="1"/>
  <c r="F41" i="93" s="1"/>
  <c r="G41" i="93" a="1"/>
  <c r="G41" i="93" s="1"/>
  <c r="H41" i="93" a="1"/>
  <c r="H41" i="93" s="1"/>
  <c r="I41" i="93" a="1"/>
  <c r="I41" i="93" s="1"/>
  <c r="J41" i="93" a="1"/>
  <c r="J41" i="93" s="1"/>
  <c r="K41" i="93" a="1"/>
  <c r="K41" i="93" s="1"/>
  <c r="L41" i="93" a="1"/>
  <c r="L41" i="93" s="1"/>
  <c r="M41" i="93" a="1"/>
  <c r="M41" i="93" s="1"/>
  <c r="N41" i="93" a="1"/>
  <c r="N41" i="93" s="1"/>
  <c r="O41" i="93" a="1"/>
  <c r="O41" i="93" s="1"/>
  <c r="P41" i="93" a="1"/>
  <c r="P41" i="93" s="1"/>
  <c r="Q41" i="93" a="1"/>
  <c r="Q41" i="93" s="1"/>
  <c r="R41" i="93" a="1"/>
  <c r="R41" i="93" s="1"/>
  <c r="S41" i="93" a="1"/>
  <c r="S41" i="93" s="1"/>
  <c r="T41" i="93" a="1"/>
  <c r="T41" i="93" s="1"/>
  <c r="U41" i="93" a="1"/>
  <c r="U41" i="93" s="1"/>
  <c r="V41" i="93" a="1"/>
  <c r="V41" i="93" s="1"/>
  <c r="W41" i="93" a="1"/>
  <c r="W41" i="93" s="1"/>
  <c r="X41" i="93" a="1"/>
  <c r="X41" i="93" s="1"/>
  <c r="Y41" i="93" a="1"/>
  <c r="Y41" i="93" s="1"/>
  <c r="Z41" i="93" a="1"/>
  <c r="Z41" i="93" s="1"/>
  <c r="AA41" i="93" a="1"/>
  <c r="AA41" i="93" s="1"/>
  <c r="AB41" i="93" a="1"/>
  <c r="AB41" i="93" s="1"/>
  <c r="AC41" i="93" a="1"/>
  <c r="AC41" i="93" s="1"/>
  <c r="AD41" i="93" a="1"/>
  <c r="AD41" i="93" s="1"/>
  <c r="AE41" i="93" a="1"/>
  <c r="AE41" i="93" s="1"/>
  <c r="AF41" i="93" a="1"/>
  <c r="AF41" i="93"/>
  <c r="AG41" i="93" a="1"/>
  <c r="AG41" i="93" s="1"/>
  <c r="AH41" i="93" a="1"/>
  <c r="AH41" i="93" s="1"/>
  <c r="AI41" i="93" a="1"/>
  <c r="AI41" i="93" s="1"/>
  <c r="AJ41" i="93" a="1"/>
  <c r="AJ41" i="93" s="1"/>
  <c r="AK41" i="93" a="1"/>
  <c r="AK41" i="93" s="1"/>
  <c r="AL41" i="93" a="1"/>
  <c r="AL41" i="93"/>
  <c r="AM41" i="93" a="1"/>
  <c r="AM41" i="93" s="1"/>
  <c r="AN41" i="93" a="1"/>
  <c r="AN41" i="93" s="1"/>
  <c r="AO41" i="93" a="1"/>
  <c r="AO41" i="93" s="1"/>
  <c r="AP41" i="93" a="1"/>
  <c r="AP41" i="93" s="1"/>
  <c r="AQ41" i="93" a="1"/>
  <c r="AQ41" i="93" s="1"/>
  <c r="AR41" i="93" a="1"/>
  <c r="AR41" i="93" s="1"/>
  <c r="AS41" i="93" a="1"/>
  <c r="AS41" i="93" s="1"/>
  <c r="AT41" i="93" a="1"/>
  <c r="AT41" i="93" s="1"/>
  <c r="AU41" i="93" a="1"/>
  <c r="AU41" i="93" s="1"/>
  <c r="AV41" i="93" a="1"/>
  <c r="AV41" i="93" s="1"/>
  <c r="AW41" i="93" a="1"/>
  <c r="AW41" i="93" s="1"/>
  <c r="AX41" i="93" a="1"/>
  <c r="AX41" i="93" s="1"/>
  <c r="AY41" i="93" a="1"/>
  <c r="AY41" i="93" s="1"/>
  <c r="AZ41" i="93" a="1"/>
  <c r="AZ41" i="93" s="1"/>
  <c r="BA41" i="93" a="1"/>
  <c r="BA41" i="93" s="1"/>
  <c r="BB41" i="93" a="1"/>
  <c r="BB41" i="93" s="1"/>
  <c r="BC41" i="93" a="1"/>
  <c r="BC41" i="93"/>
  <c r="BD41" i="93" a="1"/>
  <c r="BD41" i="93" s="1"/>
  <c r="BE41" i="93" a="1"/>
  <c r="BE41" i="93" s="1"/>
  <c r="BF41" i="93" a="1"/>
  <c r="BF41" i="93" s="1"/>
  <c r="BG41" i="93" a="1"/>
  <c r="BG41" i="93" s="1"/>
  <c r="BH41" i="93" a="1"/>
  <c r="BH41" i="93" s="1"/>
  <c r="E42" i="93" a="1"/>
  <c r="E42" i="93" s="1"/>
  <c r="F42" i="93" a="1"/>
  <c r="F42" i="93" s="1"/>
  <c r="G42" i="93" a="1"/>
  <c r="G42" i="93" s="1"/>
  <c r="H42" i="93" a="1"/>
  <c r="H42" i="93" s="1"/>
  <c r="I42" i="93" a="1"/>
  <c r="I42" i="93" s="1"/>
  <c r="J42" i="93" a="1"/>
  <c r="J42" i="93" s="1"/>
  <c r="K42" i="93" a="1"/>
  <c r="K42" i="93" s="1"/>
  <c r="L42" i="93" a="1"/>
  <c r="L42" i="93" s="1"/>
  <c r="M42" i="93" a="1"/>
  <c r="M42" i="93" s="1"/>
  <c r="N42" i="93" a="1"/>
  <c r="N42" i="93"/>
  <c r="O42" i="93" a="1"/>
  <c r="O42" i="93" s="1"/>
  <c r="P42" i="93" a="1"/>
  <c r="P42" i="93" s="1"/>
  <c r="Q42" i="93" a="1"/>
  <c r="Q42" i="93" s="1"/>
  <c r="R42" i="93" a="1"/>
  <c r="R42" i="93" s="1"/>
  <c r="S42" i="93" a="1"/>
  <c r="S42" i="93" s="1"/>
  <c r="T42" i="93" a="1"/>
  <c r="T42" i="93" s="1"/>
  <c r="U42" i="93" a="1"/>
  <c r="U42" i="93" s="1"/>
  <c r="V42" i="93" a="1"/>
  <c r="V42" i="93" s="1"/>
  <c r="W42" i="93" a="1"/>
  <c r="W42" i="93" s="1"/>
  <c r="X42" i="93" a="1"/>
  <c r="X42" i="93" s="1"/>
  <c r="Y42" i="93" a="1"/>
  <c r="Y42" i="93" s="1"/>
  <c r="Z42" i="93" a="1"/>
  <c r="Z42" i="93" s="1"/>
  <c r="AA42" i="93" a="1"/>
  <c r="AA42" i="93" s="1"/>
  <c r="AB42" i="93" a="1"/>
  <c r="AB42" i="93" s="1"/>
  <c r="AC42" i="93" a="1"/>
  <c r="AC42" i="93" s="1"/>
  <c r="AD42" i="93" a="1"/>
  <c r="AD42" i="93" s="1"/>
  <c r="AE42" i="93" a="1"/>
  <c r="AE42" i="93"/>
  <c r="AF42" i="93" a="1"/>
  <c r="AF42" i="93" s="1"/>
  <c r="AG42" i="93" a="1"/>
  <c r="AG42" i="93" s="1"/>
  <c r="AH42" i="93" a="1"/>
  <c r="AH42" i="93" s="1"/>
  <c r="AI42" i="93" a="1"/>
  <c r="AI42" i="93" s="1"/>
  <c r="AJ42" i="93" a="1"/>
  <c r="AJ42" i="93" s="1"/>
  <c r="AK42" i="93" a="1"/>
  <c r="AK42" i="93" s="1"/>
  <c r="AL42" i="93" a="1"/>
  <c r="AL42" i="93" s="1"/>
  <c r="AM42" i="93" a="1"/>
  <c r="AM42" i="93" s="1"/>
  <c r="AN42" i="93" a="1"/>
  <c r="AN42" i="93"/>
  <c r="AO42" i="93" a="1"/>
  <c r="AO42" i="93" s="1"/>
  <c r="AP42" i="93" a="1"/>
  <c r="AP42" i="93" s="1"/>
  <c r="AQ42" i="93" a="1"/>
  <c r="AQ42" i="93" s="1"/>
  <c r="AR42" i="93" a="1"/>
  <c r="AR42" i="93" s="1"/>
  <c r="AS42" i="93" a="1"/>
  <c r="AS42" i="93" s="1"/>
  <c r="AT42" i="93" a="1"/>
  <c r="AT42" i="93" s="1"/>
  <c r="AU42" i="93" a="1"/>
  <c r="AU42" i="93" s="1"/>
  <c r="AV42" i="93" a="1"/>
  <c r="AV42" i="93" s="1"/>
  <c r="AW42" i="93" a="1"/>
  <c r="AW42" i="93" s="1"/>
  <c r="AX42" i="93" a="1"/>
  <c r="AX42" i="93" s="1"/>
  <c r="AY42" i="93" a="1"/>
  <c r="AY42" i="93" s="1"/>
  <c r="AZ42" i="93" a="1"/>
  <c r="AZ42" i="93" s="1"/>
  <c r="BA42" i="93" a="1"/>
  <c r="BA42" i="93" s="1"/>
  <c r="BB42" i="93" a="1"/>
  <c r="BB42" i="93" s="1"/>
  <c r="BC42" i="93" a="1"/>
  <c r="BC42" i="93"/>
  <c r="BD42" i="93" a="1"/>
  <c r="BD42" i="93" s="1"/>
  <c r="BE42" i="93" a="1"/>
  <c r="BE42" i="93" s="1"/>
  <c r="BF42" i="93" a="1"/>
  <c r="BF42" i="93" s="1"/>
  <c r="BG42" i="93" a="1"/>
  <c r="BG42" i="93" s="1"/>
  <c r="BH42" i="93" a="1"/>
  <c r="BH42" i="93" s="1"/>
  <c r="E43" i="93" a="1"/>
  <c r="E43" i="93" s="1"/>
  <c r="F43" i="93" a="1"/>
  <c r="F43" i="93" s="1"/>
  <c r="G43" i="93" a="1"/>
  <c r="G43" i="93" s="1"/>
  <c r="H43" i="93" a="1"/>
  <c r="H43" i="93" s="1"/>
  <c r="I43" i="93" a="1"/>
  <c r="I43" i="93" s="1"/>
  <c r="J43" i="93" a="1"/>
  <c r="J43" i="93" s="1"/>
  <c r="K43" i="93" a="1"/>
  <c r="K43" i="93" s="1"/>
  <c r="L43" i="93" a="1"/>
  <c r="L43" i="93" s="1"/>
  <c r="M43" i="93" a="1"/>
  <c r="M43" i="93" s="1"/>
  <c r="N43" i="93" a="1"/>
  <c r="N43" i="93" s="1"/>
  <c r="O43" i="93" a="1"/>
  <c r="O43" i="93" s="1"/>
  <c r="P43" i="93" a="1"/>
  <c r="P43" i="93"/>
  <c r="Q43" i="93" a="1"/>
  <c r="Q43" i="93" s="1"/>
  <c r="R43" i="93" a="1"/>
  <c r="R43" i="93" s="1"/>
  <c r="S43" i="93" a="1"/>
  <c r="S43" i="93" s="1"/>
  <c r="T43" i="93" a="1"/>
  <c r="T43" i="93" s="1"/>
  <c r="U43" i="93" a="1"/>
  <c r="U43" i="93" s="1"/>
  <c r="V43" i="93" a="1"/>
  <c r="V43" i="93"/>
  <c r="W43" i="93" a="1"/>
  <c r="W43" i="93" s="1"/>
  <c r="X43" i="93" a="1"/>
  <c r="X43" i="93" s="1"/>
  <c r="Y43" i="93" a="1"/>
  <c r="Y43" i="93" s="1"/>
  <c r="Z43" i="93" a="1"/>
  <c r="Z43" i="93" s="1"/>
  <c r="AA43" i="93" a="1"/>
  <c r="AA43" i="93" s="1"/>
  <c r="AB43" i="93" a="1"/>
  <c r="AB43" i="93" s="1"/>
  <c r="AC43" i="93" a="1"/>
  <c r="AC43" i="93" s="1"/>
  <c r="AD43" i="93" a="1"/>
  <c r="AD43" i="93" s="1"/>
  <c r="AE43" i="93" a="1"/>
  <c r="AE43" i="93" s="1"/>
  <c r="AF43" i="93" a="1"/>
  <c r="AF43" i="93" s="1"/>
  <c r="AG43" i="93" a="1"/>
  <c r="AG43" i="93" s="1"/>
  <c r="AH43" i="93" a="1"/>
  <c r="AH43" i="93" s="1"/>
  <c r="AI43" i="93" a="1"/>
  <c r="AI43" i="93" s="1"/>
  <c r="AJ43" i="93" a="1"/>
  <c r="AJ43" i="93" s="1"/>
  <c r="AK43" i="93" a="1"/>
  <c r="AK43" i="93" s="1"/>
  <c r="AL43" i="93" a="1"/>
  <c r="AL43" i="93" s="1"/>
  <c r="AM43" i="93" a="1"/>
  <c r="AM43" i="93" s="1"/>
  <c r="AN43" i="93" a="1"/>
  <c r="AN43" i="93" s="1"/>
  <c r="AO43" i="93" a="1"/>
  <c r="AO43" i="93" s="1"/>
  <c r="AP43" i="93" a="1"/>
  <c r="AP43" i="93" s="1"/>
  <c r="AQ43" i="93" a="1"/>
  <c r="AQ43" i="93" s="1"/>
  <c r="AR43" i="93" a="1"/>
  <c r="AR43" i="93" s="1"/>
  <c r="AS43" i="93" a="1"/>
  <c r="AS43" i="93" s="1"/>
  <c r="AT43" i="93" a="1"/>
  <c r="AT43" i="93" s="1"/>
  <c r="AU43" i="93" a="1"/>
  <c r="AU43" i="93" s="1"/>
  <c r="AV43" i="93" a="1"/>
  <c r="AV43" i="93" s="1"/>
  <c r="AW43" i="93" a="1"/>
  <c r="AW43" i="93" s="1"/>
  <c r="AX43" i="93" a="1"/>
  <c r="AX43" i="93" s="1"/>
  <c r="AY43" i="93" a="1"/>
  <c r="AY43" i="93" s="1"/>
  <c r="AZ43" i="93" a="1"/>
  <c r="AZ43" i="93" s="1"/>
  <c r="BA43" i="93" a="1"/>
  <c r="BA43" i="93" s="1"/>
  <c r="BB43" i="93" a="1"/>
  <c r="BB43" i="93" s="1"/>
  <c r="BC43" i="93" a="1"/>
  <c r="BC43" i="93" s="1"/>
  <c r="BD43" i="93" a="1"/>
  <c r="BD43" i="93"/>
  <c r="BE43" i="93" a="1"/>
  <c r="BE43" i="93" s="1"/>
  <c r="BF43" i="93" a="1"/>
  <c r="BF43" i="93" s="1"/>
  <c r="BG43" i="93" a="1"/>
  <c r="BG43" i="93" s="1"/>
  <c r="BH43" i="93" a="1"/>
  <c r="BH43" i="93" s="1"/>
  <c r="E44" i="93" a="1"/>
  <c r="E44" i="93" s="1"/>
  <c r="F44" i="93" a="1"/>
  <c r="F44" i="93"/>
  <c r="G44" i="93" a="1"/>
  <c r="G44" i="93" s="1"/>
  <c r="H44" i="93" a="1"/>
  <c r="H44" i="93"/>
  <c r="I44" i="93" a="1"/>
  <c r="I44" i="93" s="1"/>
  <c r="J44" i="93" a="1"/>
  <c r="J44" i="93" s="1"/>
  <c r="K44" i="93" a="1"/>
  <c r="K44" i="93" s="1"/>
  <c r="L44" i="93" a="1"/>
  <c r="L44" i="93"/>
  <c r="M44" i="93" a="1"/>
  <c r="M44" i="93" s="1"/>
  <c r="N44" i="93" a="1"/>
  <c r="N44" i="93"/>
  <c r="O44" i="93" a="1"/>
  <c r="O44" i="93" s="1"/>
  <c r="P44" i="93" a="1"/>
  <c r="P44" i="93" s="1"/>
  <c r="Q44" i="93" a="1"/>
  <c r="Q44" i="93" s="1"/>
  <c r="R44" i="93" a="1"/>
  <c r="R44" i="93" s="1"/>
  <c r="S44" i="93" a="1"/>
  <c r="S44" i="93" s="1"/>
  <c r="T44" i="93" a="1"/>
  <c r="T44" i="93" s="1"/>
  <c r="U44" i="93" a="1"/>
  <c r="U44" i="93" s="1"/>
  <c r="V44" i="93" a="1"/>
  <c r="V44" i="93" s="1"/>
  <c r="W44" i="93" a="1"/>
  <c r="W44" i="93" s="1"/>
  <c r="X44" i="93" a="1"/>
  <c r="X44" i="93" s="1"/>
  <c r="Y44" i="93" a="1"/>
  <c r="Y44" i="93" s="1"/>
  <c r="Z44" i="93" a="1"/>
  <c r="Z44" i="93" s="1"/>
  <c r="AA44" i="93" a="1"/>
  <c r="AA44" i="93" s="1"/>
  <c r="AB44" i="93" a="1"/>
  <c r="AB44" i="93" s="1"/>
  <c r="AC44" i="93" a="1"/>
  <c r="AC44" i="93" s="1"/>
  <c r="AD44" i="93" a="1"/>
  <c r="AD44" i="93" s="1"/>
  <c r="AE44" i="93" a="1"/>
  <c r="AE44" i="93" s="1"/>
  <c r="AF44" i="93" a="1"/>
  <c r="AF44" i="93" s="1"/>
  <c r="AG44" i="93" a="1"/>
  <c r="AG44" i="93" s="1"/>
  <c r="AH44" i="93" a="1"/>
  <c r="AH44" i="93" s="1"/>
  <c r="AI44" i="93" a="1"/>
  <c r="AI44" i="93"/>
  <c r="AJ44" i="93" a="1"/>
  <c r="AJ44" i="93" s="1"/>
  <c r="AK44" i="93" a="1"/>
  <c r="AK44" i="93" s="1"/>
  <c r="AL44" i="93" a="1"/>
  <c r="AL44" i="93" s="1"/>
  <c r="AM44" i="93" a="1"/>
  <c r="AM44" i="93" s="1"/>
  <c r="AN44" i="93" a="1"/>
  <c r="AN44" i="93" s="1"/>
  <c r="AO44" i="93" a="1"/>
  <c r="AO44" i="93" s="1"/>
  <c r="AP44" i="93" a="1"/>
  <c r="AP44" i="93" s="1"/>
  <c r="AQ44" i="93" a="1"/>
  <c r="AQ44" i="93" s="1"/>
  <c r="AR44" i="93" a="1"/>
  <c r="AR44" i="93" s="1"/>
  <c r="AS44" i="93" a="1"/>
  <c r="AS44" i="93" s="1"/>
  <c r="AT44" i="93" a="1"/>
  <c r="AT44" i="93"/>
  <c r="AU44" i="93" a="1"/>
  <c r="AU44" i="93" s="1"/>
  <c r="AV44" i="93" a="1"/>
  <c r="AV44" i="93" s="1"/>
  <c r="AW44" i="93" a="1"/>
  <c r="AW44" i="93" s="1"/>
  <c r="AX44" i="93" a="1"/>
  <c r="AX44" i="93" s="1"/>
  <c r="AY44" i="93" a="1"/>
  <c r="AY44" i="93" s="1"/>
  <c r="AZ44" i="93" a="1"/>
  <c r="AZ44" i="93" s="1"/>
  <c r="BA44" i="93" a="1"/>
  <c r="BA44" i="93" s="1"/>
  <c r="BB44" i="93" a="1"/>
  <c r="BB44" i="93" s="1"/>
  <c r="BC44" i="93" a="1"/>
  <c r="BC44" i="93" s="1"/>
  <c r="BD44" i="93" a="1"/>
  <c r="BD44" i="93" s="1"/>
  <c r="BE44" i="93" a="1"/>
  <c r="BE44" i="93" s="1"/>
  <c r="BF44" i="93" a="1"/>
  <c r="BF44" i="93" s="1"/>
  <c r="BG44" i="93" a="1"/>
  <c r="BG44" i="93" s="1"/>
  <c r="BH44" i="93" a="1"/>
  <c r="BH44" i="93" s="1"/>
  <c r="E45" i="93" a="1"/>
  <c r="E45" i="93" s="1"/>
  <c r="F45" i="93" a="1"/>
  <c r="F45" i="93" s="1"/>
  <c r="G45" i="93" a="1"/>
  <c r="G45" i="93"/>
  <c r="H45" i="93" a="1"/>
  <c r="H45" i="93" s="1"/>
  <c r="I45" i="93" a="1"/>
  <c r="I45" i="93" s="1"/>
  <c r="J45" i="93" a="1"/>
  <c r="J45" i="93" s="1"/>
  <c r="K45" i="93" a="1"/>
  <c r="K45" i="93" s="1"/>
  <c r="L45" i="93" a="1"/>
  <c r="L45" i="93" s="1"/>
  <c r="M45" i="93" a="1"/>
  <c r="M45" i="93" s="1"/>
  <c r="N45" i="93" a="1"/>
  <c r="N45" i="93" s="1"/>
  <c r="O45" i="93" a="1"/>
  <c r="O45" i="93" s="1"/>
  <c r="P45" i="93" a="1"/>
  <c r="P45" i="93" s="1"/>
  <c r="Q45" i="93" a="1"/>
  <c r="Q45" i="93" s="1"/>
  <c r="R45" i="93" a="1"/>
  <c r="R45" i="93" s="1"/>
  <c r="S45" i="93" a="1"/>
  <c r="S45" i="93" s="1"/>
  <c r="T45" i="93" a="1"/>
  <c r="T45" i="93" s="1"/>
  <c r="U45" i="93" a="1"/>
  <c r="U45" i="93" s="1"/>
  <c r="V45" i="93" a="1"/>
  <c r="V45" i="93" s="1"/>
  <c r="W45" i="93" a="1"/>
  <c r="W45" i="93"/>
  <c r="X45" i="93" a="1"/>
  <c r="X45" i="93" s="1"/>
  <c r="Y45" i="93" a="1"/>
  <c r="Y45" i="93" s="1"/>
  <c r="Z45" i="93" a="1"/>
  <c r="Z45" i="93" s="1"/>
  <c r="AA45" i="93" a="1"/>
  <c r="AA45" i="93" s="1"/>
  <c r="AB45" i="93" a="1"/>
  <c r="AB45" i="93" s="1"/>
  <c r="AC45" i="93" a="1"/>
  <c r="AC45" i="93" s="1"/>
  <c r="AD45" i="93" a="1"/>
  <c r="AD45" i="93" s="1"/>
  <c r="AE45" i="93" a="1"/>
  <c r="AE45" i="93" s="1"/>
  <c r="AF45" i="93" a="1"/>
  <c r="AF45" i="93"/>
  <c r="AG45" i="93" a="1"/>
  <c r="AG45" i="93" s="1"/>
  <c r="AH45" i="93" a="1"/>
  <c r="AH45" i="93" s="1"/>
  <c r="AI45" i="93" a="1"/>
  <c r="AI45" i="93" s="1"/>
  <c r="AJ45" i="93" a="1"/>
  <c r="AJ45" i="93" s="1"/>
  <c r="AK45" i="93" a="1"/>
  <c r="AK45" i="93" s="1"/>
  <c r="AL45" i="93" a="1"/>
  <c r="AL45" i="93" s="1"/>
  <c r="AM45" i="93" a="1"/>
  <c r="AM45" i="93" s="1"/>
  <c r="AN45" i="93" a="1"/>
  <c r="AN45" i="93"/>
  <c r="AO45" i="93" a="1"/>
  <c r="AO45" i="93" s="1"/>
  <c r="AP45" i="93" a="1"/>
  <c r="AP45" i="93" s="1"/>
  <c r="AQ45" i="93" a="1"/>
  <c r="AQ45" i="93"/>
  <c r="AR45" i="93" a="1"/>
  <c r="AR45" i="93" s="1"/>
  <c r="AS45" i="93" a="1"/>
  <c r="AS45" i="93" s="1"/>
  <c r="AT45" i="93" a="1"/>
  <c r="AT45" i="93"/>
  <c r="AU45" i="93" a="1"/>
  <c r="AU45" i="93" s="1"/>
  <c r="AV45" i="93" a="1"/>
  <c r="AV45" i="93"/>
  <c r="AW45" i="93" a="1"/>
  <c r="AW45" i="93" s="1"/>
  <c r="AX45" i="93" a="1"/>
  <c r="AX45" i="93" s="1"/>
  <c r="AY45" i="93" a="1"/>
  <c r="AY45" i="93" s="1"/>
  <c r="AZ45" i="93" a="1"/>
  <c r="AZ45" i="93" s="1"/>
  <c r="BA45" i="93" a="1"/>
  <c r="BA45" i="93" s="1"/>
  <c r="BB45" i="93" a="1"/>
  <c r="BB45" i="93" s="1"/>
  <c r="BC45" i="93" a="1"/>
  <c r="BC45" i="93" s="1"/>
  <c r="BD45" i="93" a="1"/>
  <c r="BD45" i="93" s="1"/>
  <c r="BE45" i="93" a="1"/>
  <c r="BE45" i="93" s="1"/>
  <c r="BF45" i="93" a="1"/>
  <c r="BF45" i="93" s="1"/>
  <c r="BG45" i="93" a="1"/>
  <c r="BG45" i="93" s="1"/>
  <c r="BH45" i="93" a="1"/>
  <c r="BH45" i="93" s="1"/>
  <c r="E46" i="93" a="1"/>
  <c r="E46" i="93" s="1"/>
  <c r="F46" i="93" a="1"/>
  <c r="F46" i="93" s="1"/>
  <c r="G46" i="93" a="1"/>
  <c r="G46" i="93" s="1"/>
  <c r="H46" i="93" a="1"/>
  <c r="H46" i="93" s="1"/>
  <c r="I46" i="93" a="1"/>
  <c r="I46" i="93" s="1"/>
  <c r="J46" i="93" a="1"/>
  <c r="J46" i="93" s="1"/>
  <c r="K46" i="93" a="1"/>
  <c r="K46" i="93" s="1"/>
  <c r="L46" i="93" a="1"/>
  <c r="L46" i="93" s="1"/>
  <c r="M46" i="93" a="1"/>
  <c r="M46" i="93" s="1"/>
  <c r="N46" i="93" a="1"/>
  <c r="N46" i="93" s="1"/>
  <c r="O46" i="93" a="1"/>
  <c r="O46" i="93" s="1"/>
  <c r="P46" i="93" a="1"/>
  <c r="P46" i="93" s="1"/>
  <c r="Q46" i="93" a="1"/>
  <c r="Q46" i="93" s="1"/>
  <c r="R46" i="93" a="1"/>
  <c r="R46" i="93" s="1"/>
  <c r="S46" i="93" a="1"/>
  <c r="S46" i="93" s="1"/>
  <c r="T46" i="93" a="1"/>
  <c r="T46" i="93" s="1"/>
  <c r="U46" i="93" a="1"/>
  <c r="U46" i="93" s="1"/>
  <c r="V46" i="93" a="1"/>
  <c r="V46" i="93" s="1"/>
  <c r="W46" i="93" a="1"/>
  <c r="W46" i="93" s="1"/>
  <c r="X46" i="93" a="1"/>
  <c r="X46" i="93" s="1"/>
  <c r="Y46" i="93" a="1"/>
  <c r="Y46" i="93" s="1"/>
  <c r="Z46" i="93" a="1"/>
  <c r="Z46" i="93"/>
  <c r="AA46" i="93" a="1"/>
  <c r="AA46" i="93" s="1"/>
  <c r="AB46" i="93" a="1"/>
  <c r="AB46" i="93" s="1"/>
  <c r="AC46" i="93" a="1"/>
  <c r="AC46" i="93" s="1"/>
  <c r="AD46" i="93" a="1"/>
  <c r="AD46" i="93" s="1"/>
  <c r="AE46" i="93" a="1"/>
  <c r="AE46" i="93" s="1"/>
  <c r="AF46" i="93" a="1"/>
  <c r="AF46" i="93" s="1"/>
  <c r="AG46" i="93" a="1"/>
  <c r="AG46" i="93" s="1"/>
  <c r="AH46" i="93" a="1"/>
  <c r="AH46" i="93" s="1"/>
  <c r="AI46" i="93" a="1"/>
  <c r="AI46" i="93" s="1"/>
  <c r="AJ46" i="93" a="1"/>
  <c r="AJ46" i="93"/>
  <c r="AK46" i="93" a="1"/>
  <c r="AK46" i="93" s="1"/>
  <c r="AL46" i="93" a="1"/>
  <c r="AL46" i="93" s="1"/>
  <c r="AM46" i="93" a="1"/>
  <c r="AM46" i="93" s="1"/>
  <c r="AN46" i="93" a="1"/>
  <c r="AN46" i="93" s="1"/>
  <c r="AO46" i="93" a="1"/>
  <c r="AO46" i="93" s="1"/>
  <c r="AP46" i="93" a="1"/>
  <c r="AP46" i="93" s="1"/>
  <c r="AQ46" i="93" a="1"/>
  <c r="AQ46" i="93" s="1"/>
  <c r="AR46" i="93" a="1"/>
  <c r="AR46" i="93" s="1"/>
  <c r="AS46" i="93" a="1"/>
  <c r="AS46" i="93" s="1"/>
  <c r="AT46" i="93" a="1"/>
  <c r="AT46" i="93" s="1"/>
  <c r="AU46" i="93" a="1"/>
  <c r="AU46" i="93" s="1"/>
  <c r="AV46" i="93" a="1"/>
  <c r="AV46" i="93"/>
  <c r="AW46" i="93" a="1"/>
  <c r="AW46" i="93" s="1"/>
  <c r="AX46" i="93" a="1"/>
  <c r="AX46" i="93" s="1"/>
  <c r="AY46" i="93" a="1"/>
  <c r="AY46" i="93" s="1"/>
  <c r="AZ46" i="93" a="1"/>
  <c r="AZ46" i="93" s="1"/>
  <c r="BA46" i="93" a="1"/>
  <c r="BA46" i="93" s="1"/>
  <c r="BB46" i="93" a="1"/>
  <c r="BB46" i="93" s="1"/>
  <c r="BC46" i="93" a="1"/>
  <c r="BC46" i="93" s="1"/>
  <c r="BD46" i="93" a="1"/>
  <c r="BD46" i="93" s="1"/>
  <c r="BE46" i="93" a="1"/>
  <c r="BE46" i="93" s="1"/>
  <c r="BF46" i="93" a="1"/>
  <c r="BF46" i="93" s="1"/>
  <c r="BG46" i="93" a="1"/>
  <c r="BG46" i="93" s="1"/>
  <c r="BH46" i="93" a="1"/>
  <c r="BH46" i="93" s="1"/>
  <c r="E47" i="93" a="1"/>
  <c r="E47" i="93" s="1"/>
  <c r="F47" i="93" a="1"/>
  <c r="F47" i="93" s="1"/>
  <c r="G47" i="93" a="1"/>
  <c r="G47" i="93" s="1"/>
  <c r="H47" i="93" a="1"/>
  <c r="H47" i="93" s="1"/>
  <c r="I47" i="93" a="1"/>
  <c r="I47" i="93" s="1"/>
  <c r="J47" i="93" a="1"/>
  <c r="J47" i="93" s="1"/>
  <c r="K47" i="93" a="1"/>
  <c r="K47" i="93"/>
  <c r="L47" i="93" a="1"/>
  <c r="L47" i="93" s="1"/>
  <c r="M47" i="93" a="1"/>
  <c r="M47" i="93" s="1"/>
  <c r="N47" i="93" a="1"/>
  <c r="N47" i="93" s="1"/>
  <c r="O47" i="93" a="1"/>
  <c r="O47" i="93" s="1"/>
  <c r="P47" i="93" a="1"/>
  <c r="P47" i="93" s="1"/>
  <c r="Q47" i="93" a="1"/>
  <c r="Q47" i="93" s="1"/>
  <c r="R47" i="93" a="1"/>
  <c r="R47" i="93" s="1"/>
  <c r="S47" i="93" a="1"/>
  <c r="S47" i="93" s="1"/>
  <c r="T47" i="93" a="1"/>
  <c r="T47" i="93"/>
  <c r="U47" i="93" a="1"/>
  <c r="U47" i="93" s="1"/>
  <c r="V47" i="93" a="1"/>
  <c r="V47" i="93" s="1"/>
  <c r="W47" i="93" a="1"/>
  <c r="W47" i="93" s="1"/>
  <c r="X47" i="93" a="1"/>
  <c r="X47" i="93"/>
  <c r="Y47" i="93" a="1"/>
  <c r="Y47" i="93" s="1"/>
  <c r="Z47" i="93" a="1"/>
  <c r="Z47" i="93"/>
  <c r="AA47" i="93" a="1"/>
  <c r="AA47" i="93" s="1"/>
  <c r="AB47" i="93" a="1"/>
  <c r="AB47" i="93" s="1"/>
  <c r="AC47" i="93" a="1"/>
  <c r="AC47" i="93" s="1"/>
  <c r="AD47" i="93" a="1"/>
  <c r="AD47" i="93" s="1"/>
  <c r="AE47" i="93" a="1"/>
  <c r="AE47" i="93" s="1"/>
  <c r="AF47" i="93" a="1"/>
  <c r="AF47" i="93" s="1"/>
  <c r="AG47" i="93" a="1"/>
  <c r="AG47" i="93" s="1"/>
  <c r="AH47" i="93" a="1"/>
  <c r="AH47" i="93" s="1"/>
  <c r="AI47" i="93" a="1"/>
  <c r="AI47" i="93" s="1"/>
  <c r="AJ47" i="93" a="1"/>
  <c r="AJ47" i="93" s="1"/>
  <c r="AK47" i="93" a="1"/>
  <c r="AK47" i="93" s="1"/>
  <c r="AL47" i="93" a="1"/>
  <c r="AL47" i="93" s="1"/>
  <c r="AM47" i="93" a="1"/>
  <c r="AM47" i="93" s="1"/>
  <c r="AN47" i="93" a="1"/>
  <c r="AN47" i="93" s="1"/>
  <c r="AO47" i="93" a="1"/>
  <c r="AO47" i="93" s="1"/>
  <c r="AP47" i="93" a="1"/>
  <c r="AP47" i="93" s="1"/>
  <c r="AQ47" i="93" a="1"/>
  <c r="AQ47" i="93" s="1"/>
  <c r="AR47" i="93" a="1"/>
  <c r="AR47" i="93"/>
  <c r="AS47" i="93" a="1"/>
  <c r="AS47" i="93" s="1"/>
  <c r="AT47" i="93" a="1"/>
  <c r="AT47" i="93" s="1"/>
  <c r="AU47" i="93" a="1"/>
  <c r="AU47" i="93" s="1"/>
  <c r="AV47" i="93" a="1"/>
  <c r="AV47" i="93" s="1"/>
  <c r="AW47" i="93" a="1"/>
  <c r="AW47" i="93" s="1"/>
  <c r="AX47" i="93" a="1"/>
  <c r="AX47" i="93" s="1"/>
  <c r="AY47" i="93" a="1"/>
  <c r="AY47" i="93" s="1"/>
  <c r="AZ47" i="93" a="1"/>
  <c r="AZ47" i="93" s="1"/>
  <c r="BA47" i="93" a="1"/>
  <c r="BA47" i="93"/>
  <c r="BB47" i="93" a="1"/>
  <c r="BB47" i="93" s="1"/>
  <c r="BC47" i="93" a="1"/>
  <c r="BC47" i="93" s="1"/>
  <c r="BD47" i="93" a="1"/>
  <c r="BD47" i="93" s="1"/>
  <c r="BE47" i="93" a="1"/>
  <c r="BE47" i="93" s="1"/>
  <c r="BF47" i="93" a="1"/>
  <c r="BF47" i="93" s="1"/>
  <c r="BG47" i="93" a="1"/>
  <c r="BG47" i="93" s="1"/>
  <c r="BH47" i="93" a="1"/>
  <c r="BH47" i="93" s="1"/>
  <c r="E48" i="93" a="1"/>
  <c r="E48" i="93" s="1"/>
  <c r="F48" i="93" a="1"/>
  <c r="F48" i="93" s="1"/>
  <c r="G48" i="93" a="1"/>
  <c r="G48" i="93" s="1"/>
  <c r="H48" i="93" a="1"/>
  <c r="H48" i="93" s="1"/>
  <c r="I48" i="93" a="1"/>
  <c r="I48" i="93" s="1"/>
  <c r="J48" i="93" a="1"/>
  <c r="J48" i="93" s="1"/>
  <c r="K48" i="93" a="1"/>
  <c r="K48" i="93" s="1"/>
  <c r="L48" i="93" a="1"/>
  <c r="L48" i="93" s="1"/>
  <c r="M48" i="93" a="1"/>
  <c r="M48" i="93" s="1"/>
  <c r="N48" i="93" a="1"/>
  <c r="N48" i="93" s="1"/>
  <c r="O48" i="93" a="1"/>
  <c r="O48" i="93" s="1"/>
  <c r="P48" i="93" a="1"/>
  <c r="P48" i="93" s="1"/>
  <c r="Q48" i="93" a="1"/>
  <c r="Q48" i="93" s="1"/>
  <c r="R48" i="93" a="1"/>
  <c r="R48" i="93" s="1"/>
  <c r="S48" i="93" a="1"/>
  <c r="S48" i="93" s="1"/>
  <c r="T48" i="93" a="1"/>
  <c r="T48" i="93" s="1"/>
  <c r="U48" i="93" a="1"/>
  <c r="U48" i="93" s="1"/>
  <c r="V48" i="93" a="1"/>
  <c r="V48" i="93" s="1"/>
  <c r="W48" i="93" a="1"/>
  <c r="W48" i="93" s="1"/>
  <c r="X48" i="93" a="1"/>
  <c r="X48" i="93" s="1"/>
  <c r="Y48" i="93" a="1"/>
  <c r="Y48" i="93" s="1"/>
  <c r="Z48" i="93" a="1"/>
  <c r="Z48" i="93" s="1"/>
  <c r="AA48" i="93" a="1"/>
  <c r="AA48" i="93" s="1"/>
  <c r="AB48" i="93" a="1"/>
  <c r="AB48" i="93" s="1"/>
  <c r="AC48" i="93" a="1"/>
  <c r="AC48" i="93" s="1"/>
  <c r="AD48" i="93" a="1"/>
  <c r="AD48" i="93" s="1"/>
  <c r="AE48" i="93" a="1"/>
  <c r="AE48" i="93" s="1"/>
  <c r="AF48" i="93" a="1"/>
  <c r="AF48" i="93"/>
  <c r="AG48" i="93" a="1"/>
  <c r="AG48" i="93" s="1"/>
  <c r="AH48" i="93" a="1"/>
  <c r="AH48" i="93" s="1"/>
  <c r="AI48" i="93" a="1"/>
  <c r="AI48" i="93" s="1"/>
  <c r="AJ48" i="93" a="1"/>
  <c r="AJ48" i="93" s="1"/>
  <c r="AK48" i="93" a="1"/>
  <c r="AK48" i="93" s="1"/>
  <c r="AL48" i="93" a="1"/>
  <c r="AL48" i="93" s="1"/>
  <c r="AM48" i="93" a="1"/>
  <c r="AM48" i="93" s="1"/>
  <c r="AN48" i="93" a="1"/>
  <c r="AN48" i="93" s="1"/>
  <c r="AO48" i="93" a="1"/>
  <c r="AO48" i="93"/>
  <c r="AP48" i="93" a="1"/>
  <c r="AP48" i="93" s="1"/>
  <c r="AQ48" i="93" a="1"/>
  <c r="AQ48" i="93" s="1"/>
  <c r="AR48" i="93" a="1"/>
  <c r="AR48" i="93" s="1"/>
  <c r="AS48" i="93" a="1"/>
  <c r="AS48" i="93" s="1"/>
  <c r="AT48" i="93" a="1"/>
  <c r="AT48" i="93" s="1"/>
  <c r="AU48" i="93" a="1"/>
  <c r="AU48" i="93" s="1"/>
  <c r="AV48" i="93" a="1"/>
  <c r="AV48" i="93"/>
  <c r="AW48" i="93" a="1"/>
  <c r="AW48" i="93" s="1"/>
  <c r="AX48" i="93" a="1"/>
  <c r="AX48" i="93" s="1"/>
  <c r="AY48" i="93" a="1"/>
  <c r="AY48" i="93" s="1"/>
  <c r="AZ48" i="93" a="1"/>
  <c r="AZ48" i="93" s="1"/>
  <c r="BA48" i="93" a="1"/>
  <c r="BA48" i="93" s="1"/>
  <c r="BB48" i="93" a="1"/>
  <c r="BB48" i="93" s="1"/>
  <c r="BC48" i="93" a="1"/>
  <c r="BC48" i="93" s="1"/>
  <c r="BD48" i="93" a="1"/>
  <c r="BD48" i="93" s="1"/>
  <c r="BE48" i="93" a="1"/>
  <c r="BE48" i="93" s="1"/>
  <c r="BF48" i="93" a="1"/>
  <c r="BF48" i="93" s="1"/>
  <c r="BG48" i="93" a="1"/>
  <c r="BG48" i="93" s="1"/>
  <c r="BH48" i="93" a="1"/>
  <c r="BH48" i="93" s="1"/>
  <c r="E49" i="93" a="1"/>
  <c r="E49" i="93" s="1"/>
  <c r="F49" i="93" a="1"/>
  <c r="F49" i="93" s="1"/>
  <c r="G49" i="93" a="1"/>
  <c r="G49" i="93" s="1"/>
  <c r="H49" i="93" a="1"/>
  <c r="H49" i="93"/>
  <c r="I49" i="93" a="1"/>
  <c r="I49" i="93" s="1"/>
  <c r="J49" i="93" a="1"/>
  <c r="J49" i="93" s="1"/>
  <c r="K49" i="93" a="1"/>
  <c r="K49" i="93" s="1"/>
  <c r="L49" i="93" a="1"/>
  <c r="L49" i="93" s="1"/>
  <c r="M49" i="93" a="1"/>
  <c r="M49" i="93" s="1"/>
  <c r="N49" i="93" a="1"/>
  <c r="N49" i="93" s="1"/>
  <c r="O49" i="93" a="1"/>
  <c r="O49" i="93"/>
  <c r="P49" i="93" a="1"/>
  <c r="P49" i="93" s="1"/>
  <c r="Q49" i="93" a="1"/>
  <c r="Q49" i="93" s="1"/>
  <c r="R49" i="93" a="1"/>
  <c r="R49" i="93" s="1"/>
  <c r="S49" i="93" a="1"/>
  <c r="S49" i="93" s="1"/>
  <c r="T49" i="93" a="1"/>
  <c r="T49" i="93" s="1"/>
  <c r="U49" i="93" a="1"/>
  <c r="U49" i="93" s="1"/>
  <c r="V49" i="93" a="1"/>
  <c r="V49" i="93" s="1"/>
  <c r="W49" i="93" a="1"/>
  <c r="W49" i="93" s="1"/>
  <c r="X49" i="93" a="1"/>
  <c r="X49" i="93"/>
  <c r="Y49" i="93" a="1"/>
  <c r="Y49" i="93" s="1"/>
  <c r="Z49" i="93" a="1"/>
  <c r="Z49" i="93" s="1"/>
  <c r="AA49" i="93" a="1"/>
  <c r="AA49" i="93" s="1"/>
  <c r="AB49" i="93" a="1"/>
  <c r="AB49" i="93"/>
  <c r="AC49" i="93" a="1"/>
  <c r="AC49" i="93" s="1"/>
  <c r="AD49" i="93" a="1"/>
  <c r="AD49" i="93" s="1"/>
  <c r="AE49" i="93" a="1"/>
  <c r="AE49" i="93" s="1"/>
  <c r="AF49" i="93" a="1"/>
  <c r="AF49" i="93" s="1"/>
  <c r="AG49" i="93" a="1"/>
  <c r="AG49" i="93" s="1"/>
  <c r="AH49" i="93" a="1"/>
  <c r="AH49" i="93" s="1"/>
  <c r="AI49" i="93" a="1"/>
  <c r="AI49" i="93" s="1"/>
  <c r="AJ49" i="93" a="1"/>
  <c r="AJ49" i="93" s="1"/>
  <c r="AK49" i="93" a="1"/>
  <c r="AK49" i="93" s="1"/>
  <c r="AL49" i="93" a="1"/>
  <c r="AL49" i="93" s="1"/>
  <c r="AM49" i="93" a="1"/>
  <c r="AM49" i="93" s="1"/>
  <c r="AN49" i="93" a="1"/>
  <c r="AN49" i="93"/>
  <c r="AO49" i="93" a="1"/>
  <c r="AO49" i="93" s="1"/>
  <c r="AP49" i="93" a="1"/>
  <c r="AP49" i="93" s="1"/>
  <c r="AQ49" i="93" a="1"/>
  <c r="AQ49" i="93" s="1"/>
  <c r="AR49" i="93" a="1"/>
  <c r="AR49" i="93" s="1"/>
  <c r="AS49" i="93" a="1"/>
  <c r="AS49" i="93" s="1"/>
  <c r="AT49" i="93" a="1"/>
  <c r="AT49" i="93" s="1"/>
  <c r="AU49" i="93" a="1"/>
  <c r="AU49" i="93"/>
  <c r="AV49" i="93" a="1"/>
  <c r="AV49" i="93" s="1"/>
  <c r="AW49" i="93" a="1"/>
  <c r="AW49" i="93"/>
  <c r="AX49" i="93" a="1"/>
  <c r="AX49" i="93" s="1"/>
  <c r="AY49" i="93" a="1"/>
  <c r="AY49" i="93" s="1"/>
  <c r="AZ49" i="93" a="1"/>
  <c r="AZ49" i="93" s="1"/>
  <c r="BA49" i="93" a="1"/>
  <c r="BA49" i="93" s="1"/>
  <c r="BB49" i="93" a="1"/>
  <c r="BB49" i="93" s="1"/>
  <c r="BC49" i="93" a="1"/>
  <c r="BC49" i="93" s="1"/>
  <c r="BD49" i="93" a="1"/>
  <c r="BD49" i="93"/>
  <c r="BE49" i="93" a="1"/>
  <c r="BE49" i="93" s="1"/>
  <c r="BF49" i="93" a="1"/>
  <c r="BF49" i="93" s="1"/>
  <c r="BG49" i="93" a="1"/>
  <c r="BG49" i="93" s="1"/>
  <c r="BH49" i="93" a="1"/>
  <c r="BH49" i="93" s="1"/>
  <c r="E50" i="93" a="1"/>
  <c r="E50" i="93" s="1"/>
  <c r="F50" i="93" a="1"/>
  <c r="F50" i="93" s="1"/>
  <c r="G50" i="93" a="1"/>
  <c r="G50" i="93" s="1"/>
  <c r="H50" i="93" a="1"/>
  <c r="H50" i="93" s="1"/>
  <c r="I50" i="93" a="1"/>
  <c r="I50" i="93"/>
  <c r="J50" i="93" a="1"/>
  <c r="J50" i="93" s="1"/>
  <c r="K50" i="93" a="1"/>
  <c r="K50" i="93" s="1"/>
  <c r="L50" i="93" a="1"/>
  <c r="L50" i="93" s="1"/>
  <c r="M50" i="93" a="1"/>
  <c r="M50" i="93" s="1"/>
  <c r="N50" i="93" a="1"/>
  <c r="N50" i="93" s="1"/>
  <c r="O50" i="93" a="1"/>
  <c r="O50" i="93" s="1"/>
  <c r="P50" i="93" a="1"/>
  <c r="P50" i="93" s="1"/>
  <c r="Q50" i="93" a="1"/>
  <c r="Q50" i="93" s="1"/>
  <c r="R50" i="93" a="1"/>
  <c r="R50" i="93" s="1"/>
  <c r="S50" i="93" a="1"/>
  <c r="S50" i="93" s="1"/>
  <c r="T50" i="93" a="1"/>
  <c r="T50" i="93" s="1"/>
  <c r="U50" i="93" a="1"/>
  <c r="U50" i="93" s="1"/>
  <c r="V50" i="93" a="1"/>
  <c r="V50" i="93" s="1"/>
  <c r="W50" i="93" a="1"/>
  <c r="W50" i="93" s="1"/>
  <c r="X50" i="93" a="1"/>
  <c r="X50" i="93" s="1"/>
  <c r="Y50" i="93" a="1"/>
  <c r="Y50" i="93"/>
  <c r="Z50" i="93" a="1"/>
  <c r="Z50" i="93" s="1"/>
  <c r="AA50" i="93" a="1"/>
  <c r="AA50" i="93"/>
  <c r="AB50" i="93" a="1"/>
  <c r="AB50" i="93" s="1"/>
  <c r="AC50" i="93" a="1"/>
  <c r="AC50" i="93" s="1"/>
  <c r="AD50" i="93" a="1"/>
  <c r="AD50" i="93" s="1"/>
  <c r="AE50" i="93" a="1"/>
  <c r="AE50" i="93" s="1"/>
  <c r="AF50" i="93" a="1"/>
  <c r="AF50" i="93" s="1"/>
  <c r="AG50" i="93" a="1"/>
  <c r="AG50" i="93" s="1"/>
  <c r="AH50" i="93" a="1"/>
  <c r="AH50" i="93" s="1"/>
  <c r="AI50" i="93" a="1"/>
  <c r="AI50" i="93" s="1"/>
  <c r="AJ50" i="93" a="1"/>
  <c r="AJ50" i="93" s="1"/>
  <c r="AK50" i="93" a="1"/>
  <c r="AK50" i="93" s="1"/>
  <c r="AL50" i="93" a="1"/>
  <c r="AL50" i="93" s="1"/>
  <c r="AM50" i="93" a="1"/>
  <c r="AM50" i="93" s="1"/>
  <c r="AN50" i="93" a="1"/>
  <c r="AN50" i="93" s="1"/>
  <c r="AO50" i="93" a="1"/>
  <c r="AO50" i="93" s="1"/>
  <c r="AP50" i="93" a="1"/>
  <c r="AP50" i="93" s="1"/>
  <c r="AQ50" i="93" a="1"/>
  <c r="AQ50" i="93" s="1"/>
  <c r="AR50" i="93" a="1"/>
  <c r="AR50" i="93" s="1"/>
  <c r="AS50" i="93" a="1"/>
  <c r="AS50" i="93" s="1"/>
  <c r="AT50" i="93" a="1"/>
  <c r="AT50" i="93" s="1"/>
  <c r="AU50" i="93" a="1"/>
  <c r="AU50" i="93" s="1"/>
  <c r="AV50" i="93" a="1"/>
  <c r="AV50" i="93" s="1"/>
  <c r="AW50" i="93" a="1"/>
  <c r="AW50" i="93" s="1"/>
  <c r="AX50" i="93" a="1"/>
  <c r="AX50" i="93" s="1"/>
  <c r="AY50" i="93" a="1"/>
  <c r="AY50" i="93" s="1"/>
  <c r="AZ50" i="93" a="1"/>
  <c r="AZ50" i="93" s="1"/>
  <c r="BA50" i="93" a="1"/>
  <c r="BA50" i="93" s="1"/>
  <c r="BB50" i="93" a="1"/>
  <c r="BB50" i="93" s="1"/>
  <c r="BC50" i="93" a="1"/>
  <c r="BC50" i="93" s="1"/>
  <c r="BD50" i="93" a="1"/>
  <c r="BD50" i="93" s="1"/>
  <c r="BE50" i="93" a="1"/>
  <c r="BE50" i="93" s="1"/>
  <c r="BF50" i="93" a="1"/>
  <c r="BF50" i="93" s="1"/>
  <c r="BG50" i="93" a="1"/>
  <c r="BG50" i="93" s="1"/>
  <c r="BH50" i="93" a="1"/>
  <c r="BH50" i="93" s="1"/>
  <c r="E51" i="93" a="1"/>
  <c r="E51" i="93" s="1"/>
  <c r="F51" i="93" a="1"/>
  <c r="F51" i="93" s="1"/>
  <c r="G51" i="93" a="1"/>
  <c r="G51" i="93" s="1"/>
  <c r="H51" i="93" a="1"/>
  <c r="H51" i="93" s="1"/>
  <c r="I51" i="93" a="1"/>
  <c r="I51" i="93" s="1"/>
  <c r="J51" i="93" a="1"/>
  <c r="J51" i="93" s="1"/>
  <c r="K51" i="93" a="1"/>
  <c r="K51" i="93" s="1"/>
  <c r="L51" i="93" a="1"/>
  <c r="L51" i="93" s="1"/>
  <c r="M51" i="93" a="1"/>
  <c r="M51" i="93" s="1"/>
  <c r="N51" i="93" a="1"/>
  <c r="N51" i="93" s="1"/>
  <c r="O51" i="93" a="1"/>
  <c r="O51" i="93"/>
  <c r="P51" i="93" a="1"/>
  <c r="P51" i="93" s="1"/>
  <c r="Q51" i="93" a="1"/>
  <c r="Q51" i="93" s="1"/>
  <c r="R51" i="93" a="1"/>
  <c r="R51" i="93" s="1"/>
  <c r="S51" i="93" a="1"/>
  <c r="S51" i="93" s="1"/>
  <c r="T51" i="93" a="1"/>
  <c r="T51" i="93" s="1"/>
  <c r="U51" i="93" a="1"/>
  <c r="U51" i="93" s="1"/>
  <c r="V51" i="93" a="1"/>
  <c r="V51" i="93" s="1"/>
  <c r="W51" i="93" a="1"/>
  <c r="W51" i="93" s="1"/>
  <c r="X51" i="93" a="1"/>
  <c r="X51" i="93"/>
  <c r="Y51" i="93" a="1"/>
  <c r="Y51" i="93" s="1"/>
  <c r="Z51" i="93" a="1"/>
  <c r="Z51" i="93" s="1"/>
  <c r="AA51" i="93" a="1"/>
  <c r="AA51" i="93" s="1"/>
  <c r="AB51" i="93" a="1"/>
  <c r="AB51" i="93" s="1"/>
  <c r="AC51" i="93" a="1"/>
  <c r="AC51" i="93" s="1"/>
  <c r="AD51" i="93" a="1"/>
  <c r="AD51" i="93" s="1"/>
  <c r="AE51" i="93" a="1"/>
  <c r="AE51" i="93"/>
  <c r="AF51" i="93" a="1"/>
  <c r="AF51" i="93" s="1"/>
  <c r="AG51" i="93" a="1"/>
  <c r="AG51" i="93" s="1"/>
  <c r="AH51" i="93" a="1"/>
  <c r="AH51" i="93" s="1"/>
  <c r="AI51" i="93" a="1"/>
  <c r="AI51" i="93" s="1"/>
  <c r="AJ51" i="93" a="1"/>
  <c r="AJ51" i="93" s="1"/>
  <c r="AK51" i="93" a="1"/>
  <c r="AK51" i="93" s="1"/>
  <c r="AL51" i="93" a="1"/>
  <c r="AL51" i="93" s="1"/>
  <c r="AM51" i="93" a="1"/>
  <c r="AM51" i="93" s="1"/>
  <c r="AN51" i="93" a="1"/>
  <c r="AN51" i="93"/>
  <c r="AO51" i="93" a="1"/>
  <c r="AO51" i="93" s="1"/>
  <c r="AP51" i="93" a="1"/>
  <c r="AP51" i="93" s="1"/>
  <c r="AQ51" i="93" a="1"/>
  <c r="AQ51" i="93" s="1"/>
  <c r="AR51" i="93" a="1"/>
  <c r="AR51" i="93" s="1"/>
  <c r="AS51" i="93" a="1"/>
  <c r="AS51" i="93" s="1"/>
  <c r="AT51" i="93" a="1"/>
  <c r="AT51" i="93" s="1"/>
  <c r="AU51" i="93" a="1"/>
  <c r="AU51" i="93" s="1"/>
  <c r="AV51" i="93" a="1"/>
  <c r="AV51" i="93" s="1"/>
  <c r="AW51" i="93" a="1"/>
  <c r="AW51" i="93"/>
  <c r="AX51" i="93" a="1"/>
  <c r="AX51" i="93" s="1"/>
  <c r="AY51" i="93" a="1"/>
  <c r="AY51" i="93" s="1"/>
  <c r="AZ51" i="93" a="1"/>
  <c r="AZ51" i="93" s="1"/>
  <c r="BA51" i="93" a="1"/>
  <c r="BA51" i="93" s="1"/>
  <c r="BB51" i="93" a="1"/>
  <c r="BB51" i="93" s="1"/>
  <c r="BC51" i="93" a="1"/>
  <c r="BC51" i="93" s="1"/>
  <c r="BD51" i="93" a="1"/>
  <c r="BD51" i="93"/>
  <c r="BE51" i="93" a="1"/>
  <c r="BE51" i="93" s="1"/>
  <c r="BF51" i="93" a="1"/>
  <c r="BF51" i="93" s="1"/>
  <c r="BG51" i="93" a="1"/>
  <c r="BG51" i="93" s="1"/>
  <c r="BH51" i="93" a="1"/>
  <c r="BH51" i="93" s="1"/>
  <c r="E52" i="93" a="1"/>
  <c r="E52" i="93" s="1"/>
  <c r="F52" i="93" a="1"/>
  <c r="F52" i="93" s="1"/>
  <c r="G52" i="93" a="1"/>
  <c r="G52" i="93"/>
  <c r="H52" i="93" a="1"/>
  <c r="H52" i="93" s="1"/>
  <c r="I52" i="93" a="1"/>
  <c r="I52" i="93"/>
  <c r="J52" i="93" a="1"/>
  <c r="J52" i="93" s="1"/>
  <c r="K52" i="93" a="1"/>
  <c r="K52" i="93" s="1"/>
  <c r="L52" i="93" a="1"/>
  <c r="L52" i="93" s="1"/>
  <c r="M52" i="93" a="1"/>
  <c r="M52" i="93" s="1"/>
  <c r="N52" i="93" a="1"/>
  <c r="N52" i="93" s="1"/>
  <c r="O52" i="93" a="1"/>
  <c r="O52" i="93" s="1"/>
  <c r="P52" i="93" a="1"/>
  <c r="P52" i="93"/>
  <c r="Q52" i="93" a="1"/>
  <c r="Q52" i="93" s="1"/>
  <c r="R52" i="93" a="1"/>
  <c r="R52" i="93" s="1"/>
  <c r="S52" i="93" a="1"/>
  <c r="S52" i="93" s="1"/>
  <c r="T52" i="93" a="1"/>
  <c r="T52" i="93" s="1"/>
  <c r="U52" i="93" a="1"/>
  <c r="U52" i="93" s="1"/>
  <c r="V52" i="93" a="1"/>
  <c r="V52" i="93" s="1"/>
  <c r="W52" i="93" a="1"/>
  <c r="W52" i="93"/>
  <c r="X52" i="93" a="1"/>
  <c r="X52" i="93" s="1"/>
  <c r="Y52" i="93" a="1"/>
  <c r="Y52" i="93" s="1"/>
  <c r="Z52" i="93" a="1"/>
  <c r="Z52" i="93" s="1"/>
  <c r="AA52" i="93" a="1"/>
  <c r="AA52" i="93" s="1"/>
  <c r="AB52" i="93" a="1"/>
  <c r="AB52" i="93" s="1"/>
  <c r="AC52" i="93" a="1"/>
  <c r="AC52" i="93" s="1"/>
  <c r="AD52" i="93" a="1"/>
  <c r="AD52" i="93" s="1"/>
  <c r="AE52" i="93" a="1"/>
  <c r="AE52" i="93" s="1"/>
  <c r="AF52" i="93" a="1"/>
  <c r="AF52" i="93" s="1"/>
  <c r="AG52" i="93" a="1"/>
  <c r="AG52" i="93" s="1"/>
  <c r="AH52" i="93" a="1"/>
  <c r="AH52" i="93" s="1"/>
  <c r="AI52" i="93" a="1"/>
  <c r="AI52" i="93" s="1"/>
  <c r="AJ52" i="93" a="1"/>
  <c r="AJ52" i="93" s="1"/>
  <c r="AK52" i="93" a="1"/>
  <c r="AK52" i="93" s="1"/>
  <c r="AL52" i="93" a="1"/>
  <c r="AL52" i="93" s="1"/>
  <c r="AM52" i="93" a="1"/>
  <c r="AM52" i="93" s="1"/>
  <c r="AN52" i="93" a="1"/>
  <c r="AN52" i="93" s="1"/>
  <c r="AO52" i="93" a="1"/>
  <c r="AO52" i="93" s="1"/>
  <c r="AP52" i="93" a="1"/>
  <c r="AP52" i="93" s="1"/>
  <c r="AQ52" i="93" a="1"/>
  <c r="AQ52" i="93" s="1"/>
  <c r="AR52" i="93" a="1"/>
  <c r="AR52" i="93" s="1"/>
  <c r="AS52" i="93" a="1"/>
  <c r="AS52" i="93" s="1"/>
  <c r="AT52" i="93" a="1"/>
  <c r="AT52" i="93" s="1"/>
  <c r="AU52" i="93" a="1"/>
  <c r="AU52" i="93" s="1"/>
  <c r="AV52" i="93" a="1"/>
  <c r="AV52" i="93"/>
  <c r="AW52" i="93" a="1"/>
  <c r="AW52" i="93" s="1"/>
  <c r="AX52" i="93" a="1"/>
  <c r="AX52" i="93" s="1"/>
  <c r="AY52" i="93" a="1"/>
  <c r="AY52" i="93" s="1"/>
  <c r="AZ52" i="93" a="1"/>
  <c r="AZ52" i="93" s="1"/>
  <c r="BA52" i="93" a="1"/>
  <c r="BA52" i="93" s="1"/>
  <c r="BB52" i="93" a="1"/>
  <c r="BB52" i="93" s="1"/>
  <c r="BC52" i="93" a="1"/>
  <c r="BC52" i="93" s="1"/>
  <c r="BD52" i="93" a="1"/>
  <c r="BD52" i="93" s="1"/>
  <c r="BE52" i="93" a="1"/>
  <c r="BE52" i="93" s="1"/>
  <c r="BF52" i="93" a="1"/>
  <c r="BF52" i="93" s="1"/>
  <c r="BG52" i="93" a="1"/>
  <c r="BG52" i="93" s="1"/>
  <c r="BH52" i="93" a="1"/>
  <c r="BH52" i="93" s="1"/>
  <c r="E53" i="93" a="1"/>
  <c r="E53" i="93" s="1"/>
  <c r="F53" i="93" a="1"/>
  <c r="F53" i="93" s="1"/>
  <c r="G53" i="93" a="1"/>
  <c r="G53" i="93" s="1"/>
  <c r="H53" i="93" a="1"/>
  <c r="H53" i="93"/>
  <c r="I53" i="93" a="1"/>
  <c r="I53" i="93" s="1"/>
  <c r="J53" i="93" a="1"/>
  <c r="J53" i="93" s="1"/>
  <c r="K53" i="93" a="1"/>
  <c r="K53" i="93" s="1"/>
  <c r="L53" i="93" a="1"/>
  <c r="L53" i="93" s="1"/>
  <c r="M53" i="93" a="1"/>
  <c r="M53" i="93" s="1"/>
  <c r="N53" i="93" a="1"/>
  <c r="N53" i="93" s="1"/>
  <c r="O53" i="93" a="1"/>
  <c r="O53" i="93"/>
  <c r="P53" i="93" a="1"/>
  <c r="P53" i="93"/>
  <c r="Q53" i="93" a="1"/>
  <c r="Q53" i="93" s="1"/>
  <c r="R53" i="93" a="1"/>
  <c r="R53" i="93" s="1"/>
  <c r="S53" i="93" a="1"/>
  <c r="S53" i="93" s="1"/>
  <c r="T53" i="93" a="1"/>
  <c r="T53" i="93" s="1"/>
  <c r="U53" i="93" a="1"/>
  <c r="U53" i="93" s="1"/>
  <c r="V53" i="93" a="1"/>
  <c r="V53" i="93" s="1"/>
  <c r="W53" i="93" a="1"/>
  <c r="W53" i="93" s="1"/>
  <c r="X53" i="93" a="1"/>
  <c r="X53" i="93" s="1"/>
  <c r="Y53" i="93" a="1"/>
  <c r="Y53" i="93" s="1"/>
  <c r="Z53" i="93" a="1"/>
  <c r="Z53" i="93" s="1"/>
  <c r="AA53" i="93" a="1"/>
  <c r="AA53" i="93" s="1"/>
  <c r="AB53" i="93" a="1"/>
  <c r="AB53" i="93" s="1"/>
  <c r="AC53" i="93" a="1"/>
  <c r="AC53" i="93" s="1"/>
  <c r="AD53" i="93" a="1"/>
  <c r="AD53" i="93" s="1"/>
  <c r="AE53" i="93" a="1"/>
  <c r="AE53" i="93" s="1"/>
  <c r="AF53" i="93" a="1"/>
  <c r="AF53" i="93" s="1"/>
  <c r="AG53" i="93" a="1"/>
  <c r="AG53" i="93" s="1"/>
  <c r="AH53" i="93" a="1"/>
  <c r="AH53" i="93" s="1"/>
  <c r="AI53" i="93" a="1"/>
  <c r="AI53" i="93" s="1"/>
  <c r="AJ53" i="93" a="1"/>
  <c r="AJ53" i="93" s="1"/>
  <c r="AK53" i="93" a="1"/>
  <c r="AK53" i="93" s="1"/>
  <c r="AL53" i="93" a="1"/>
  <c r="AL53" i="93" s="1"/>
  <c r="AM53" i="93" a="1"/>
  <c r="AM53" i="93"/>
  <c r="AN53" i="93" a="1"/>
  <c r="AN53" i="93"/>
  <c r="AO53" i="93" a="1"/>
  <c r="AO53" i="93" s="1"/>
  <c r="AP53" i="93" a="1"/>
  <c r="AP53" i="93" s="1"/>
  <c r="AQ53" i="93" a="1"/>
  <c r="AQ53" i="93" s="1"/>
  <c r="AR53" i="93" a="1"/>
  <c r="AR53" i="93" s="1"/>
  <c r="AS53" i="93" a="1"/>
  <c r="AS53" i="93" s="1"/>
  <c r="AT53" i="93" a="1"/>
  <c r="AT53" i="93" s="1"/>
  <c r="AU53" i="93" a="1"/>
  <c r="AU53" i="93"/>
  <c r="AV53" i="93" a="1"/>
  <c r="AV53" i="93" s="1"/>
  <c r="AW53" i="93" a="1"/>
  <c r="AW53" i="93"/>
  <c r="AX53" i="93" a="1"/>
  <c r="AX53" i="93" s="1"/>
  <c r="AY53" i="93" a="1"/>
  <c r="AY53" i="93" s="1"/>
  <c r="AZ53" i="93" a="1"/>
  <c r="AZ53" i="93" s="1"/>
  <c r="BA53" i="93" a="1"/>
  <c r="BA53" i="93" s="1"/>
  <c r="BB53" i="93" a="1"/>
  <c r="BB53" i="93" s="1"/>
  <c r="BC53" i="93" a="1"/>
  <c r="BC53" i="93" s="1"/>
  <c r="BD53" i="93" a="1"/>
  <c r="BD53" i="93"/>
  <c r="BE53" i="93" a="1"/>
  <c r="BE53" i="93" s="1"/>
  <c r="BF53" i="93" a="1"/>
  <c r="BF53" i="93" s="1"/>
  <c r="BG53" i="93" a="1"/>
  <c r="BG53" i="93" s="1"/>
  <c r="BH53" i="93" a="1"/>
  <c r="BH53" i="93" s="1"/>
  <c r="E54" i="93" a="1"/>
  <c r="E54" i="93" s="1"/>
  <c r="F54" i="93" a="1"/>
  <c r="F54" i="93" s="1"/>
  <c r="G54" i="93" a="1"/>
  <c r="G54" i="93" s="1"/>
  <c r="H54" i="93" a="1"/>
  <c r="H54" i="93" s="1"/>
  <c r="I54" i="93" a="1"/>
  <c r="I54" i="93" s="1"/>
  <c r="J54" i="93" a="1"/>
  <c r="J54" i="93" s="1"/>
  <c r="K54" i="93" a="1"/>
  <c r="K54" i="93" s="1"/>
  <c r="L54" i="93" a="1"/>
  <c r="L54" i="93" s="1"/>
  <c r="M54" i="93" a="1"/>
  <c r="M54" i="93" s="1"/>
  <c r="N54" i="93" a="1"/>
  <c r="N54" i="93" s="1"/>
  <c r="O54" i="93" a="1"/>
  <c r="O54" i="93" s="1"/>
  <c r="P54" i="93" a="1"/>
  <c r="P54" i="93" s="1"/>
  <c r="Q54" i="93" a="1"/>
  <c r="Q54" i="93" s="1"/>
  <c r="R54" i="93" a="1"/>
  <c r="R54" i="93" s="1"/>
  <c r="S54" i="93" a="1"/>
  <c r="S54" i="93" s="1"/>
  <c r="T54" i="93" a="1"/>
  <c r="T54" i="93" s="1"/>
  <c r="U54" i="93" a="1"/>
  <c r="U54" i="93" s="1"/>
  <c r="V54" i="93" a="1"/>
  <c r="V54" i="93" s="1"/>
  <c r="W54" i="93" a="1"/>
  <c r="W54" i="93" s="1"/>
  <c r="X54" i="93" a="1"/>
  <c r="X54" i="93"/>
  <c r="Y54" i="93" a="1"/>
  <c r="Y54" i="93" s="1"/>
  <c r="Z54" i="93" a="1"/>
  <c r="Z54" i="93" s="1"/>
  <c r="AA54" i="93" a="1"/>
  <c r="AA54" i="93" s="1"/>
  <c r="AB54" i="93" a="1"/>
  <c r="AB54" i="93" s="1"/>
  <c r="AC54" i="93" a="1"/>
  <c r="AC54" i="93" s="1"/>
  <c r="AD54" i="93" a="1"/>
  <c r="AD54" i="93" s="1"/>
  <c r="AE54" i="93" a="1"/>
  <c r="AE54" i="93" s="1"/>
  <c r="AF54" i="93" a="1"/>
  <c r="AF54" i="93" s="1"/>
  <c r="AG54" i="93" a="1"/>
  <c r="AG54" i="93" s="1"/>
  <c r="AH54" i="93" a="1"/>
  <c r="AH54" i="93" s="1"/>
  <c r="AI54" i="93" a="1"/>
  <c r="AI54" i="93" s="1"/>
  <c r="AJ54" i="93" a="1"/>
  <c r="AJ54" i="93" s="1"/>
  <c r="AK54" i="93" a="1"/>
  <c r="AK54" i="93" s="1"/>
  <c r="AL54" i="93" a="1"/>
  <c r="AL54" i="93" s="1"/>
  <c r="AM54" i="93" a="1"/>
  <c r="AM54" i="93" s="1"/>
  <c r="AN54" i="93" a="1"/>
  <c r="AN54" i="93" s="1"/>
  <c r="AO54" i="93" a="1"/>
  <c r="AO54" i="93"/>
  <c r="AP54" i="93" a="1"/>
  <c r="AP54" i="93" s="1"/>
  <c r="AQ54" i="93" a="1"/>
  <c r="AQ54" i="93" s="1"/>
  <c r="AR54" i="93" a="1"/>
  <c r="AR54" i="93" s="1"/>
  <c r="AS54" i="93" a="1"/>
  <c r="AS54" i="93" s="1"/>
  <c r="AT54" i="93" a="1"/>
  <c r="AT54" i="93" s="1"/>
  <c r="AU54" i="93" a="1"/>
  <c r="AU54" i="93" s="1"/>
  <c r="AV54" i="93" a="1"/>
  <c r="AV54" i="93"/>
  <c r="AW54" i="93" a="1"/>
  <c r="AW54" i="93" s="1"/>
  <c r="AX54" i="93" a="1"/>
  <c r="AX54" i="93" s="1"/>
  <c r="AY54" i="93" a="1"/>
  <c r="AY54" i="93" s="1"/>
  <c r="AZ54" i="93" a="1"/>
  <c r="AZ54" i="93" s="1"/>
  <c r="BA54" i="93" a="1"/>
  <c r="BA54" i="93" s="1"/>
  <c r="BB54" i="93" a="1"/>
  <c r="BB54" i="93" s="1"/>
  <c r="BC54" i="93" a="1"/>
  <c r="BC54" i="93"/>
  <c r="BD54" i="93" a="1"/>
  <c r="BD54" i="93" s="1"/>
  <c r="BE54" i="93" a="1"/>
  <c r="BE54" i="93"/>
  <c r="BF54" i="93" a="1"/>
  <c r="BF54" i="93" s="1"/>
  <c r="BG54" i="93" a="1"/>
  <c r="BG54" i="93"/>
  <c r="BH54" i="93" a="1"/>
  <c r="BH54" i="93" s="1"/>
  <c r="E55" i="93" a="1"/>
  <c r="E55" i="93" s="1"/>
  <c r="F55" i="93" a="1"/>
  <c r="F55" i="93" s="1"/>
  <c r="G55" i="93" a="1"/>
  <c r="G55" i="93" s="1"/>
  <c r="H55" i="93" a="1"/>
  <c r="H55" i="93" s="1"/>
  <c r="I55" i="93" a="1"/>
  <c r="I55" i="93" s="1"/>
  <c r="J55" i="93" a="1"/>
  <c r="J55" i="93" s="1"/>
  <c r="K55" i="93" a="1"/>
  <c r="K55" i="93" s="1"/>
  <c r="L55" i="93" a="1"/>
  <c r="L55" i="93" s="1"/>
  <c r="M55" i="93" a="1"/>
  <c r="M55" i="93" s="1"/>
  <c r="N55" i="93" a="1"/>
  <c r="N55" i="93" s="1"/>
  <c r="O55" i="93" a="1"/>
  <c r="O55" i="93" s="1"/>
  <c r="P55" i="93" a="1"/>
  <c r="P55" i="93" s="1"/>
  <c r="Q55" i="93" a="1"/>
  <c r="Q55" i="93" s="1"/>
  <c r="R55" i="93" a="1"/>
  <c r="R55" i="93" s="1"/>
  <c r="S55" i="93" a="1"/>
  <c r="S55" i="93" s="1"/>
  <c r="T55" i="93" a="1"/>
  <c r="T55" i="93" s="1"/>
  <c r="U55" i="93" a="1"/>
  <c r="U55" i="93" s="1"/>
  <c r="V55" i="93" a="1"/>
  <c r="V55" i="93" s="1"/>
  <c r="W55" i="93" a="1"/>
  <c r="W55" i="93" s="1"/>
  <c r="X55" i="93" a="1"/>
  <c r="X55" i="93" s="1"/>
  <c r="Y55" i="93" a="1"/>
  <c r="Y55" i="93" s="1"/>
  <c r="Z55" i="93" a="1"/>
  <c r="Z55" i="93" s="1"/>
  <c r="AA55" i="93" a="1"/>
  <c r="AA55" i="93" s="1"/>
  <c r="AB55" i="93" a="1"/>
  <c r="AB55" i="93" s="1"/>
  <c r="AC55" i="93" a="1"/>
  <c r="AC55" i="93" s="1"/>
  <c r="AD55" i="93" a="1"/>
  <c r="AD55" i="93" s="1"/>
  <c r="AE55" i="93" a="1"/>
  <c r="AE55" i="93" s="1"/>
  <c r="AF55" i="93" a="1"/>
  <c r="AF55" i="93" s="1"/>
  <c r="AG55" i="93" a="1"/>
  <c r="AG55" i="93" s="1"/>
  <c r="AH55" i="93" a="1"/>
  <c r="AH55" i="93" s="1"/>
  <c r="AI55" i="93" a="1"/>
  <c r="AI55" i="93"/>
  <c r="AJ55" i="93" a="1"/>
  <c r="AJ55" i="93" s="1"/>
  <c r="AK55" i="93" a="1"/>
  <c r="AK55" i="93" s="1"/>
  <c r="AL55" i="93" a="1"/>
  <c r="AL55" i="93" s="1"/>
  <c r="AM55" i="93" a="1"/>
  <c r="AM55" i="93" s="1"/>
  <c r="AN55" i="93" a="1"/>
  <c r="AN55" i="93" s="1"/>
  <c r="AO55" i="93" a="1"/>
  <c r="AO55" i="93" s="1"/>
  <c r="AP55" i="93" a="1"/>
  <c r="AP55" i="93" s="1"/>
  <c r="AQ55" i="93" a="1"/>
  <c r="AQ55" i="93" s="1"/>
  <c r="AR55" i="93" a="1"/>
  <c r="AR55" i="93" s="1"/>
  <c r="AS55" i="93" a="1"/>
  <c r="AS55" i="93" s="1"/>
  <c r="AT55" i="93" a="1"/>
  <c r="AT55" i="93" s="1"/>
  <c r="AU55" i="93" a="1"/>
  <c r="AU55" i="93"/>
  <c r="AV55" i="93" a="1"/>
  <c r="AV55" i="93" s="1"/>
  <c r="AW55" i="93" a="1"/>
  <c r="AW55" i="93" s="1"/>
  <c r="AX55" i="93" a="1"/>
  <c r="AX55" i="93" s="1"/>
  <c r="AY55" i="93" a="1"/>
  <c r="AY55" i="93" s="1"/>
  <c r="AZ55" i="93" a="1"/>
  <c r="AZ55" i="93" s="1"/>
  <c r="BA55" i="93" a="1"/>
  <c r="BA55" i="93" s="1"/>
  <c r="BB55" i="93" a="1"/>
  <c r="BB55" i="93" s="1"/>
  <c r="BC55" i="93" a="1"/>
  <c r="BC55" i="93" s="1"/>
  <c r="BD55" i="93" a="1"/>
  <c r="BD55" i="93" s="1"/>
  <c r="BE55" i="93" a="1"/>
  <c r="BE55" i="93" s="1"/>
  <c r="BF55" i="93" a="1"/>
  <c r="BF55" i="93" s="1"/>
  <c r="BG55" i="93" a="1"/>
  <c r="BG55" i="93" s="1"/>
  <c r="BH55" i="93" a="1"/>
  <c r="BH55" i="93" s="1"/>
  <c r="E56" i="93" a="1"/>
  <c r="E56" i="93" s="1"/>
  <c r="F56" i="93" a="1"/>
  <c r="F56" i="93" s="1"/>
  <c r="G56" i="93" a="1"/>
  <c r="G56" i="93" s="1"/>
  <c r="H56" i="93" a="1"/>
  <c r="H56" i="93" s="1"/>
  <c r="I56" i="93" a="1"/>
  <c r="I56" i="93" s="1"/>
  <c r="J56" i="93" a="1"/>
  <c r="J56" i="93" s="1"/>
  <c r="K56" i="93" a="1"/>
  <c r="K56" i="93" s="1"/>
  <c r="L56" i="93" a="1"/>
  <c r="L56" i="93" s="1"/>
  <c r="M56" i="93" a="1"/>
  <c r="M56" i="93" s="1"/>
  <c r="N56" i="93" a="1"/>
  <c r="N56" i="93" s="1"/>
  <c r="O56" i="93" a="1"/>
  <c r="O56" i="93" s="1"/>
  <c r="P56" i="93" a="1"/>
  <c r="P56" i="93" s="1"/>
  <c r="Q56" i="93" a="1"/>
  <c r="Q56" i="93" s="1"/>
  <c r="R56" i="93" a="1"/>
  <c r="R56" i="93" s="1"/>
  <c r="S56" i="93" a="1"/>
  <c r="S56" i="93" s="1"/>
  <c r="T56" i="93" a="1"/>
  <c r="T56" i="93" s="1"/>
  <c r="U56" i="93" a="1"/>
  <c r="U56" i="93" s="1"/>
  <c r="V56" i="93" a="1"/>
  <c r="V56" i="93" s="1"/>
  <c r="W56" i="93" a="1"/>
  <c r="W56" i="93" s="1"/>
  <c r="X56" i="93" a="1"/>
  <c r="X56" i="93" s="1"/>
  <c r="Y56" i="93" a="1"/>
  <c r="Y56" i="93" s="1"/>
  <c r="Z56" i="93" a="1"/>
  <c r="Z56" i="93" s="1"/>
  <c r="AA56" i="93" a="1"/>
  <c r="AA56" i="93" s="1"/>
  <c r="AB56" i="93" a="1"/>
  <c r="AB56" i="93" s="1"/>
  <c r="AC56" i="93" a="1"/>
  <c r="AC56" i="93" s="1"/>
  <c r="AD56" i="93" a="1"/>
  <c r="AD56" i="93" s="1"/>
  <c r="AE56" i="93" a="1"/>
  <c r="AE56" i="93" s="1"/>
  <c r="AF56" i="93" a="1"/>
  <c r="AF56" i="93" s="1"/>
  <c r="AG56" i="93" a="1"/>
  <c r="AG56" i="93" s="1"/>
  <c r="AH56" i="93" a="1"/>
  <c r="AH56" i="93" s="1"/>
  <c r="AI56" i="93" a="1"/>
  <c r="AI56" i="93" s="1"/>
  <c r="AJ56" i="93" a="1"/>
  <c r="AJ56" i="93" s="1"/>
  <c r="AK56" i="93" a="1"/>
  <c r="AK56" i="93" s="1"/>
  <c r="AL56" i="93" a="1"/>
  <c r="AL56" i="93" s="1"/>
  <c r="AM56" i="93" a="1"/>
  <c r="AM56" i="93" s="1"/>
  <c r="AN56" i="93" a="1"/>
  <c r="AN56" i="93" s="1"/>
  <c r="AO56" i="93" a="1"/>
  <c r="AO56" i="93" s="1"/>
  <c r="AP56" i="93" a="1"/>
  <c r="AP56" i="93" s="1"/>
  <c r="AQ56" i="93" a="1"/>
  <c r="AQ56" i="93" s="1"/>
  <c r="AR56" i="93" a="1"/>
  <c r="AR56" i="93" s="1"/>
  <c r="AS56" i="93" a="1"/>
  <c r="AS56" i="93" s="1"/>
  <c r="AT56" i="93" a="1"/>
  <c r="AT56" i="93" s="1"/>
  <c r="AU56" i="93" a="1"/>
  <c r="AU56" i="93" s="1"/>
  <c r="AV56" i="93" a="1"/>
  <c r="AV56" i="93" s="1"/>
  <c r="AW56" i="93" a="1"/>
  <c r="AW56" i="93" s="1"/>
  <c r="AX56" i="93" a="1"/>
  <c r="AX56" i="93" s="1"/>
  <c r="AY56" i="93" a="1"/>
  <c r="AY56" i="93" s="1"/>
  <c r="AZ56" i="93" a="1"/>
  <c r="AZ56" i="93" s="1"/>
  <c r="BA56" i="93" a="1"/>
  <c r="BA56" i="93" s="1"/>
  <c r="BB56" i="93" a="1"/>
  <c r="BB56" i="93" s="1"/>
  <c r="BC56" i="93" a="1"/>
  <c r="BC56" i="93" s="1"/>
  <c r="BD56" i="93" a="1"/>
  <c r="BD56" i="93" s="1"/>
  <c r="BE56" i="93" a="1"/>
  <c r="BE56" i="93"/>
  <c r="BF56" i="93" a="1"/>
  <c r="BF56" i="93" s="1"/>
  <c r="BG56" i="93" a="1"/>
  <c r="BG56" i="93" s="1"/>
  <c r="BH56" i="93" a="1"/>
  <c r="BH56" i="93" s="1"/>
  <c r="E57" i="93" a="1"/>
  <c r="E57" i="93" s="1"/>
  <c r="F57" i="93" a="1"/>
  <c r="F57" i="93" s="1"/>
  <c r="G57" i="93" a="1"/>
  <c r="G57" i="93"/>
  <c r="H57" i="93" a="1"/>
  <c r="H57" i="93" s="1"/>
  <c r="I57" i="93" a="1"/>
  <c r="I57" i="93" s="1"/>
  <c r="J57" i="93" a="1"/>
  <c r="J57" i="93" s="1"/>
  <c r="K57" i="93" a="1"/>
  <c r="K57" i="93" s="1"/>
  <c r="L57" i="93" a="1"/>
  <c r="L57" i="93" s="1"/>
  <c r="M57" i="93" a="1"/>
  <c r="M57" i="93" s="1"/>
  <c r="N57" i="93" a="1"/>
  <c r="N57" i="93" s="1"/>
  <c r="O57" i="93" a="1"/>
  <c r="O57" i="93" s="1"/>
  <c r="P57" i="93" a="1"/>
  <c r="P57" i="93" s="1"/>
  <c r="Q57" i="93" a="1"/>
  <c r="Q57" i="93" s="1"/>
  <c r="R57" i="93" a="1"/>
  <c r="R57" i="93" s="1"/>
  <c r="S57" i="93" a="1"/>
  <c r="S57" i="93" s="1"/>
  <c r="T57" i="93" a="1"/>
  <c r="T57" i="93" s="1"/>
  <c r="U57" i="93" a="1"/>
  <c r="U57" i="93" s="1"/>
  <c r="V57" i="93" a="1"/>
  <c r="V57" i="93" s="1"/>
  <c r="W57" i="93" a="1"/>
  <c r="W57" i="93" s="1"/>
  <c r="X57" i="93" a="1"/>
  <c r="X57" i="93" s="1"/>
  <c r="Y57" i="93" a="1"/>
  <c r="Y57" i="93" s="1"/>
  <c r="Z57" i="93" a="1"/>
  <c r="Z57" i="93" s="1"/>
  <c r="AA57" i="93" a="1"/>
  <c r="AA57" i="93" s="1"/>
  <c r="AB57" i="93" a="1"/>
  <c r="AB57" i="93" s="1"/>
  <c r="AC57" i="93" a="1"/>
  <c r="AC57" i="93" s="1"/>
  <c r="AD57" i="93" a="1"/>
  <c r="AD57" i="93" s="1"/>
  <c r="AE57" i="93" a="1"/>
  <c r="AE57" i="93" s="1"/>
  <c r="AF57" i="93" a="1"/>
  <c r="AF57" i="93" s="1"/>
  <c r="AG57" i="93" a="1"/>
  <c r="AG57" i="93" s="1"/>
  <c r="AH57" i="93" a="1"/>
  <c r="AH57" i="93" s="1"/>
  <c r="AI57" i="93" a="1"/>
  <c r="AI57" i="93" s="1"/>
  <c r="AJ57" i="93" a="1"/>
  <c r="AJ57" i="93" s="1"/>
  <c r="AK57" i="93" a="1"/>
  <c r="AK57" i="93" s="1"/>
  <c r="AL57" i="93" a="1"/>
  <c r="AL57" i="93" s="1"/>
  <c r="AM57" i="93" a="1"/>
  <c r="AM57" i="93" s="1"/>
  <c r="AN57" i="93" a="1"/>
  <c r="AN57" i="93" s="1"/>
  <c r="AO57" i="93" a="1"/>
  <c r="AO57" i="93" s="1"/>
  <c r="AP57" i="93" a="1"/>
  <c r="AP57" i="93" s="1"/>
  <c r="AQ57" i="93" a="1"/>
  <c r="AQ57" i="93" s="1"/>
  <c r="AR57" i="93" a="1"/>
  <c r="AR57" i="93" s="1"/>
  <c r="AS57" i="93" a="1"/>
  <c r="AS57" i="93" s="1"/>
  <c r="AT57" i="93" a="1"/>
  <c r="AT57" i="93" s="1"/>
  <c r="AU57" i="93" a="1"/>
  <c r="AU57" i="93" s="1"/>
  <c r="AV57" i="93" a="1"/>
  <c r="AV57" i="93" s="1"/>
  <c r="AW57" i="93" a="1"/>
  <c r="AW57" i="93" s="1"/>
  <c r="AX57" i="93" a="1"/>
  <c r="AX57" i="93" s="1"/>
  <c r="AY57" i="93" a="1"/>
  <c r="AY57" i="93"/>
  <c r="AZ57" i="93" a="1"/>
  <c r="AZ57" i="93" s="1"/>
  <c r="BA57" i="93" a="1"/>
  <c r="BA57" i="93" s="1"/>
  <c r="BB57" i="93" a="1"/>
  <c r="BB57" i="93" s="1"/>
  <c r="BC57" i="93" a="1"/>
  <c r="BC57" i="93" s="1"/>
  <c r="BD57" i="93" a="1"/>
  <c r="BD57" i="93" s="1"/>
  <c r="BE57" i="93" a="1"/>
  <c r="BE57" i="93" s="1"/>
  <c r="BF57" i="93" a="1"/>
  <c r="BF57" i="93" s="1"/>
  <c r="BG57" i="93" a="1"/>
  <c r="BG57" i="93" s="1"/>
  <c r="BH57" i="93" a="1"/>
  <c r="BH57" i="93" s="1"/>
  <c r="E58" i="93" a="1"/>
  <c r="E58" i="93" s="1"/>
  <c r="F58" i="93" a="1"/>
  <c r="F58" i="93" s="1"/>
  <c r="G58" i="93" a="1"/>
  <c r="G58" i="93" s="1"/>
  <c r="H58" i="93" a="1"/>
  <c r="H58" i="93" s="1"/>
  <c r="I58" i="93" a="1"/>
  <c r="I58" i="93" s="1"/>
  <c r="J58" i="93" a="1"/>
  <c r="J58" i="93" s="1"/>
  <c r="K58" i="93" a="1"/>
  <c r="K58" i="93" s="1"/>
  <c r="L58" i="93" a="1"/>
  <c r="L58" i="93" s="1"/>
  <c r="M58" i="93" a="1"/>
  <c r="M58" i="93" s="1"/>
  <c r="N58" i="93" a="1"/>
  <c r="N58" i="93" s="1"/>
  <c r="O58" i="93" a="1"/>
  <c r="O58" i="93" s="1"/>
  <c r="P58" i="93" a="1"/>
  <c r="P58" i="93" s="1"/>
  <c r="Q58" i="93" a="1"/>
  <c r="Q58" i="93" s="1"/>
  <c r="R58" i="93" a="1"/>
  <c r="R58" i="93" s="1"/>
  <c r="S58" i="93" a="1"/>
  <c r="S58" i="93" s="1"/>
  <c r="T58" i="93" a="1"/>
  <c r="T58" i="93" s="1"/>
  <c r="U58" i="93" a="1"/>
  <c r="U58" i="93" s="1"/>
  <c r="V58" i="93" a="1"/>
  <c r="V58" i="93" s="1"/>
  <c r="W58" i="93" a="1"/>
  <c r="W58" i="93" s="1"/>
  <c r="X58" i="93" a="1"/>
  <c r="X58" i="93" s="1"/>
  <c r="Y58" i="93" a="1"/>
  <c r="Y58" i="93"/>
  <c r="Z58" i="93" a="1"/>
  <c r="Z58" i="93" s="1"/>
  <c r="AA58" i="93" a="1"/>
  <c r="AA58" i="93" s="1"/>
  <c r="AB58" i="93" a="1"/>
  <c r="AB58" i="93" s="1"/>
  <c r="AC58" i="93" a="1"/>
  <c r="AC58" i="93" s="1"/>
  <c r="AD58" i="93" a="1"/>
  <c r="AD58" i="93" s="1"/>
  <c r="AE58" i="93" a="1"/>
  <c r="AE58" i="93" s="1"/>
  <c r="AF58" i="93" a="1"/>
  <c r="AF58" i="93" s="1"/>
  <c r="AG58" i="93" a="1"/>
  <c r="AG58" i="93" s="1"/>
  <c r="AH58" i="93" a="1"/>
  <c r="AH58" i="93" s="1"/>
  <c r="AI58" i="93" a="1"/>
  <c r="AI58" i="93" s="1"/>
  <c r="AJ58" i="93" a="1"/>
  <c r="AJ58" i="93"/>
  <c r="AK58" i="93" a="1"/>
  <c r="AK58" i="93" s="1"/>
  <c r="AL58" i="93" a="1"/>
  <c r="AL58" i="93" s="1"/>
  <c r="AM58" i="93" a="1"/>
  <c r="AM58" i="93" s="1"/>
  <c r="AN58" i="93" a="1"/>
  <c r="AN58" i="93" s="1"/>
  <c r="AO58" i="93" a="1"/>
  <c r="AO58" i="93" s="1"/>
  <c r="AP58" i="93" a="1"/>
  <c r="AP58" i="93" s="1"/>
  <c r="AQ58" i="93" a="1"/>
  <c r="AQ58" i="93" s="1"/>
  <c r="AR58" i="93" a="1"/>
  <c r="AR58" i="93" s="1"/>
  <c r="AS58" i="93" a="1"/>
  <c r="AS58" i="93"/>
  <c r="AT58" i="93" a="1"/>
  <c r="AT58" i="93" s="1"/>
  <c r="AU58" i="93" a="1"/>
  <c r="AU58" i="93" s="1"/>
  <c r="AV58" i="93" a="1"/>
  <c r="AV58" i="93"/>
  <c r="AW58" i="93" a="1"/>
  <c r="AW58" i="93" s="1"/>
  <c r="AX58" i="93" a="1"/>
  <c r="AX58" i="93" s="1"/>
  <c r="AY58" i="93" a="1"/>
  <c r="AY58" i="93" s="1"/>
  <c r="AZ58" i="93" a="1"/>
  <c r="AZ58" i="93" s="1"/>
  <c r="BA58" i="93" a="1"/>
  <c r="BA58" i="93" s="1"/>
  <c r="BB58" i="93" a="1"/>
  <c r="BB58" i="93" s="1"/>
  <c r="BC58" i="93" a="1"/>
  <c r="BC58" i="93" s="1"/>
  <c r="BD58" i="93" a="1"/>
  <c r="BD58" i="93" s="1"/>
  <c r="BE58" i="93" a="1"/>
  <c r="BE58" i="93" s="1"/>
  <c r="BF58" i="93" a="1"/>
  <c r="BF58" i="93" s="1"/>
  <c r="BG58" i="93" a="1"/>
  <c r="BG58" i="93" s="1"/>
  <c r="BH58" i="93" a="1"/>
  <c r="BH58" i="93" s="1"/>
  <c r="E59" i="93" a="1"/>
  <c r="E59" i="93" s="1"/>
  <c r="F59" i="93" a="1"/>
  <c r="F59" i="93" s="1"/>
  <c r="G59" i="93" a="1"/>
  <c r="G59" i="93" s="1"/>
  <c r="H59" i="93" a="1"/>
  <c r="H59" i="93" s="1"/>
  <c r="I59" i="93" a="1"/>
  <c r="I59" i="93" s="1"/>
  <c r="J59" i="93" a="1"/>
  <c r="J59" i="93" s="1"/>
  <c r="K59" i="93" a="1"/>
  <c r="K59" i="93" s="1"/>
  <c r="L59" i="93" a="1"/>
  <c r="L59" i="93" s="1"/>
  <c r="M59" i="93" a="1"/>
  <c r="M59" i="93" s="1"/>
  <c r="N59" i="93" a="1"/>
  <c r="N59" i="93" s="1"/>
  <c r="O59" i="93" a="1"/>
  <c r="O59" i="93" s="1"/>
  <c r="P59" i="93" a="1"/>
  <c r="P59" i="93" s="1"/>
  <c r="Q59" i="93" a="1"/>
  <c r="Q59" i="93" s="1"/>
  <c r="R59" i="93" a="1"/>
  <c r="R59" i="93" s="1"/>
  <c r="S59" i="93" a="1"/>
  <c r="S59" i="93" s="1"/>
  <c r="T59" i="93" a="1"/>
  <c r="T59" i="93" s="1"/>
  <c r="U59" i="93" a="1"/>
  <c r="U59" i="93" s="1"/>
  <c r="V59" i="93" a="1"/>
  <c r="V59" i="93" s="1"/>
  <c r="W59" i="93" a="1"/>
  <c r="W59" i="93" s="1"/>
  <c r="X59" i="93" a="1"/>
  <c r="X59" i="93" s="1"/>
  <c r="Y59" i="93" a="1"/>
  <c r="Y59" i="93" s="1"/>
  <c r="Z59" i="93" a="1"/>
  <c r="Z59" i="93" s="1"/>
  <c r="AA59" i="93" a="1"/>
  <c r="AA59" i="93" s="1"/>
  <c r="AB59" i="93" a="1"/>
  <c r="AB59" i="93" s="1"/>
  <c r="AC59" i="93" a="1"/>
  <c r="AC59" i="93" s="1"/>
  <c r="AD59" i="93" a="1"/>
  <c r="AD59" i="93" s="1"/>
  <c r="AE59" i="93" a="1"/>
  <c r="AE59" i="93" s="1"/>
  <c r="AF59" i="93" a="1"/>
  <c r="AF59" i="93" s="1"/>
  <c r="AG59" i="93" a="1"/>
  <c r="AG59" i="93" s="1"/>
  <c r="AH59" i="93" a="1"/>
  <c r="AH59" i="93" s="1"/>
  <c r="AI59" i="93" a="1"/>
  <c r="AI59" i="93" s="1"/>
  <c r="AJ59" i="93" a="1"/>
  <c r="AJ59" i="93" s="1"/>
  <c r="AK59" i="93" a="1"/>
  <c r="AK59" i="93" s="1"/>
  <c r="AL59" i="93" a="1"/>
  <c r="AL59" i="93" s="1"/>
  <c r="AM59" i="93" a="1"/>
  <c r="AM59" i="93" s="1"/>
  <c r="AN59" i="93" a="1"/>
  <c r="AN59" i="93" s="1"/>
  <c r="AO59" i="93" a="1"/>
  <c r="AO59" i="93" s="1"/>
  <c r="AP59" i="93" a="1"/>
  <c r="AP59" i="93" s="1"/>
  <c r="AQ59" i="93" a="1"/>
  <c r="AQ59" i="93" s="1"/>
  <c r="AR59" i="93" a="1"/>
  <c r="AR59" i="93" s="1"/>
  <c r="AS59" i="93" a="1"/>
  <c r="AS59" i="93" s="1"/>
  <c r="AT59" i="93" a="1"/>
  <c r="AT59" i="93" s="1"/>
  <c r="AU59" i="93" a="1"/>
  <c r="AU59" i="93" s="1"/>
  <c r="AV59" i="93" a="1"/>
  <c r="AV59" i="93" s="1"/>
  <c r="AW59" i="93" a="1"/>
  <c r="AW59" i="93" s="1"/>
  <c r="AX59" i="93" a="1"/>
  <c r="AX59" i="93" s="1"/>
  <c r="AY59" i="93" a="1"/>
  <c r="AY59" i="93" s="1"/>
  <c r="AZ59" i="93" a="1"/>
  <c r="AZ59" i="93" s="1"/>
  <c r="BA59" i="93" a="1"/>
  <c r="BA59" i="93" s="1"/>
  <c r="BB59" i="93" a="1"/>
  <c r="BB59" i="93" s="1"/>
  <c r="BC59" i="93" a="1"/>
  <c r="BC59" i="93" s="1"/>
  <c r="BD59" i="93" a="1"/>
  <c r="BD59" i="93" s="1"/>
  <c r="BE59" i="93" a="1"/>
  <c r="BE59" i="93" s="1"/>
  <c r="BF59" i="93" a="1"/>
  <c r="BF59" i="93" s="1"/>
  <c r="BG59" i="93" a="1"/>
  <c r="BG59" i="93" s="1"/>
  <c r="BH59" i="93" a="1"/>
  <c r="BH59" i="93" s="1"/>
  <c r="E60" i="93" a="1"/>
  <c r="E60" i="93" s="1"/>
  <c r="F60" i="93" a="1"/>
  <c r="F60" i="93" s="1"/>
  <c r="G60" i="93" a="1"/>
  <c r="G60" i="93" s="1"/>
  <c r="H60" i="93" a="1"/>
  <c r="H60" i="93" s="1"/>
  <c r="I60" i="93" a="1"/>
  <c r="I60" i="93" s="1"/>
  <c r="J60" i="93" a="1"/>
  <c r="J60" i="93" s="1"/>
  <c r="K60" i="93" a="1"/>
  <c r="K60" i="93" s="1"/>
  <c r="L60" i="93" a="1"/>
  <c r="L60" i="93" s="1"/>
  <c r="M60" i="93" a="1"/>
  <c r="M60" i="93" s="1"/>
  <c r="N60" i="93" a="1"/>
  <c r="N60" i="93"/>
  <c r="O60" i="93" a="1"/>
  <c r="O60" i="93" s="1"/>
  <c r="P60" i="93" a="1"/>
  <c r="P60" i="93" s="1"/>
  <c r="Q60" i="93" a="1"/>
  <c r="Q60" i="93" s="1"/>
  <c r="R60" i="93" a="1"/>
  <c r="R60" i="93" s="1"/>
  <c r="S60" i="93" a="1"/>
  <c r="S60" i="93" s="1"/>
  <c r="T60" i="93" a="1"/>
  <c r="T60" i="93" s="1"/>
  <c r="U60" i="93" a="1"/>
  <c r="U60" i="93" s="1"/>
  <c r="V60" i="93" a="1"/>
  <c r="V60" i="93" s="1"/>
  <c r="W60" i="93" a="1"/>
  <c r="W60" i="93" s="1"/>
  <c r="X60" i="93" a="1"/>
  <c r="X60" i="93" s="1"/>
  <c r="Y60" i="93" a="1"/>
  <c r="Y60" i="93" s="1"/>
  <c r="Z60" i="93" a="1"/>
  <c r="Z60" i="93" s="1"/>
  <c r="AA60" i="93" a="1"/>
  <c r="AA60" i="93" s="1"/>
  <c r="AB60" i="93" a="1"/>
  <c r="AB60" i="93" s="1"/>
  <c r="AC60" i="93" a="1"/>
  <c r="AC60" i="93" s="1"/>
  <c r="AD60" i="93" a="1"/>
  <c r="AD60" i="93" s="1"/>
  <c r="AE60" i="93" a="1"/>
  <c r="AE60" i="93" s="1"/>
  <c r="AF60" i="93" a="1"/>
  <c r="AF60" i="93" s="1"/>
  <c r="AG60" i="93" a="1"/>
  <c r="AG60" i="93" s="1"/>
  <c r="AH60" i="93" a="1"/>
  <c r="AH60" i="93" s="1"/>
  <c r="AI60" i="93" a="1"/>
  <c r="AI60" i="93" s="1"/>
  <c r="AJ60" i="93" a="1"/>
  <c r="AJ60" i="93" s="1"/>
  <c r="AK60" i="93" a="1"/>
  <c r="AK60" i="93" s="1"/>
  <c r="AL60" i="93" a="1"/>
  <c r="AL60" i="93" s="1"/>
  <c r="AM60" i="93" a="1"/>
  <c r="AM60" i="93" s="1"/>
  <c r="AN60" i="93" a="1"/>
  <c r="AN60" i="93" s="1"/>
  <c r="AO60" i="93" a="1"/>
  <c r="AO60" i="93" s="1"/>
  <c r="AP60" i="93" a="1"/>
  <c r="AP60" i="93" s="1"/>
  <c r="AQ60" i="93" a="1"/>
  <c r="AQ60" i="93" s="1"/>
  <c r="AR60" i="93" a="1"/>
  <c r="AR60" i="93" s="1"/>
  <c r="AS60" i="93" a="1"/>
  <c r="AS60" i="93" s="1"/>
  <c r="AT60" i="93" a="1"/>
  <c r="AT60" i="93" s="1"/>
  <c r="AU60" i="93" a="1"/>
  <c r="AU60" i="93" s="1"/>
  <c r="AV60" i="93" a="1"/>
  <c r="AV60" i="93" s="1"/>
  <c r="AW60" i="93" a="1"/>
  <c r="AW60" i="93" s="1"/>
  <c r="AX60" i="93" a="1"/>
  <c r="AX60" i="93" s="1"/>
  <c r="AY60" i="93" a="1"/>
  <c r="AY60" i="93" s="1"/>
  <c r="AZ60" i="93" a="1"/>
  <c r="AZ60" i="93" s="1"/>
  <c r="BA60" i="93" a="1"/>
  <c r="BA60" i="93" s="1"/>
  <c r="BB60" i="93" a="1"/>
  <c r="BB60" i="93" s="1"/>
  <c r="BC60" i="93" a="1"/>
  <c r="BC60" i="93" s="1"/>
  <c r="BD60" i="93" a="1"/>
  <c r="BD60" i="93" s="1"/>
  <c r="BE60" i="93" a="1"/>
  <c r="BE60" i="93" s="1"/>
  <c r="BF60" i="93" a="1"/>
  <c r="BF60" i="93" s="1"/>
  <c r="BG60" i="93" a="1"/>
  <c r="BG60" i="93" s="1"/>
  <c r="BH60" i="93" a="1"/>
  <c r="BH60" i="93" s="1"/>
  <c r="E61" i="93" a="1"/>
  <c r="E61" i="93" s="1"/>
  <c r="F61" i="93" a="1"/>
  <c r="F61" i="93"/>
  <c r="G61" i="93" a="1"/>
  <c r="G61" i="93" s="1"/>
  <c r="H61" i="93" a="1"/>
  <c r="H61" i="93" s="1"/>
  <c r="I61" i="93" a="1"/>
  <c r="I61" i="93" s="1"/>
  <c r="J61" i="93" a="1"/>
  <c r="J61" i="93" s="1"/>
  <c r="K61" i="93" a="1"/>
  <c r="K61" i="93" s="1"/>
  <c r="L61" i="93" a="1"/>
  <c r="L61" i="93" s="1"/>
  <c r="M61" i="93" a="1"/>
  <c r="M61" i="93" s="1"/>
  <c r="N61" i="93" a="1"/>
  <c r="N61" i="93" s="1"/>
  <c r="O61" i="93" a="1"/>
  <c r="O61" i="93" s="1"/>
  <c r="P61" i="93" a="1"/>
  <c r="P61" i="93" s="1"/>
  <c r="Q61" i="93" a="1"/>
  <c r="Q61" i="93" s="1"/>
  <c r="R61" i="93" a="1"/>
  <c r="R61" i="93" s="1"/>
  <c r="S61" i="93" a="1"/>
  <c r="S61" i="93" s="1"/>
  <c r="T61" i="93" a="1"/>
  <c r="T61" i="93" s="1"/>
  <c r="U61" i="93" a="1"/>
  <c r="U61" i="93" s="1"/>
  <c r="V61" i="93" a="1"/>
  <c r="V61" i="93" s="1"/>
  <c r="W61" i="93" a="1"/>
  <c r="W61" i="93" s="1"/>
  <c r="X61" i="93" a="1"/>
  <c r="X61" i="93" s="1"/>
  <c r="Y61" i="93" a="1"/>
  <c r="Y61" i="93" s="1"/>
  <c r="Z61" i="93" a="1"/>
  <c r="Z61" i="93" s="1"/>
  <c r="AA61" i="93" a="1"/>
  <c r="AA61" i="93" s="1"/>
  <c r="AB61" i="93" a="1"/>
  <c r="AB61" i="93" s="1"/>
  <c r="AC61" i="93" a="1"/>
  <c r="AC61" i="93" s="1"/>
  <c r="AD61" i="93" a="1"/>
  <c r="AD61" i="93" s="1"/>
  <c r="AE61" i="93" a="1"/>
  <c r="AE61" i="93" s="1"/>
  <c r="AF61" i="93" a="1"/>
  <c r="AF61" i="93" s="1"/>
  <c r="AG61" i="93" a="1"/>
  <c r="AG61" i="93" s="1"/>
  <c r="AH61" i="93" a="1"/>
  <c r="AH61" i="93" s="1"/>
  <c r="AI61" i="93" a="1"/>
  <c r="AI61" i="93" s="1"/>
  <c r="AJ61" i="93" a="1"/>
  <c r="AJ61" i="93" s="1"/>
  <c r="AK61" i="93" a="1"/>
  <c r="AK61" i="93" s="1"/>
  <c r="AL61" i="93" a="1"/>
  <c r="AL61" i="93" s="1"/>
  <c r="AM61" i="93" a="1"/>
  <c r="AM61" i="93" s="1"/>
  <c r="AN61" i="93" a="1"/>
  <c r="AN61" i="93" s="1"/>
  <c r="AO61" i="93" a="1"/>
  <c r="AO61" i="93" s="1"/>
  <c r="AP61" i="93" a="1"/>
  <c r="AP61" i="93" s="1"/>
  <c r="AQ61" i="93" a="1"/>
  <c r="AQ61" i="93" s="1"/>
  <c r="AR61" i="93" a="1"/>
  <c r="AR61" i="93" s="1"/>
  <c r="AS61" i="93" a="1"/>
  <c r="AS61" i="93" s="1"/>
  <c r="AT61" i="93" a="1"/>
  <c r="AT61" i="93" s="1"/>
  <c r="AU61" i="93" a="1"/>
  <c r="AU61" i="93" s="1"/>
  <c r="AV61" i="93" a="1"/>
  <c r="AV61" i="93" s="1"/>
  <c r="AW61" i="93" a="1"/>
  <c r="AW61" i="93" s="1"/>
  <c r="AX61" i="93" a="1"/>
  <c r="AX61" i="93" s="1"/>
  <c r="AY61" i="93" a="1"/>
  <c r="AY61" i="93" s="1"/>
  <c r="AZ61" i="93" a="1"/>
  <c r="AZ61" i="93" s="1"/>
  <c r="BA61" i="93" a="1"/>
  <c r="BA61" i="93" s="1"/>
  <c r="BB61" i="93" a="1"/>
  <c r="BB61" i="93" s="1"/>
  <c r="BC61" i="93" a="1"/>
  <c r="BC61" i="93" s="1"/>
  <c r="BD61" i="93" a="1"/>
  <c r="BD61" i="93" s="1"/>
  <c r="BE61" i="93" a="1"/>
  <c r="BE61" i="93" s="1"/>
  <c r="BF61" i="93" a="1"/>
  <c r="BF61" i="93" s="1"/>
  <c r="BG61" i="93" a="1"/>
  <c r="BG61" i="93" s="1"/>
  <c r="BH61" i="93" a="1"/>
  <c r="BH61" i="93" s="1"/>
  <c r="E62" i="93" a="1"/>
  <c r="E62" i="93" s="1"/>
  <c r="F62" i="93" a="1"/>
  <c r="F62" i="93" s="1"/>
  <c r="G62" i="93" a="1"/>
  <c r="G62" i="93" s="1"/>
  <c r="H62" i="93" a="1"/>
  <c r="H62" i="93" s="1"/>
  <c r="I62" i="93" a="1"/>
  <c r="I62" i="93" s="1"/>
  <c r="J62" i="93" a="1"/>
  <c r="J62" i="93" s="1"/>
  <c r="K62" i="93" a="1"/>
  <c r="K62" i="93" s="1"/>
  <c r="L62" i="93" a="1"/>
  <c r="L62" i="93" s="1"/>
  <c r="M62" i="93" a="1"/>
  <c r="M62" i="93" s="1"/>
  <c r="N62" i="93" a="1"/>
  <c r="N62" i="93" s="1"/>
  <c r="O62" i="93" a="1"/>
  <c r="O62" i="93" s="1"/>
  <c r="P62" i="93" a="1"/>
  <c r="P62" i="93" s="1"/>
  <c r="Q62" i="93" a="1"/>
  <c r="Q62" i="93" s="1"/>
  <c r="R62" i="93" a="1"/>
  <c r="R62" i="93" s="1"/>
  <c r="S62" i="93" a="1"/>
  <c r="S62" i="93" s="1"/>
  <c r="T62" i="93" a="1"/>
  <c r="T62" i="93" s="1"/>
  <c r="U62" i="93" a="1"/>
  <c r="U62" i="93" s="1"/>
  <c r="V62" i="93" a="1"/>
  <c r="V62" i="93" s="1"/>
  <c r="W62" i="93" a="1"/>
  <c r="W62" i="93" s="1"/>
  <c r="X62" i="93" a="1"/>
  <c r="X62" i="93" s="1"/>
  <c r="Y62" i="93" a="1"/>
  <c r="Y62" i="93" s="1"/>
  <c r="Z62" i="93" a="1"/>
  <c r="Z62" i="93" s="1"/>
  <c r="AA62" i="93" a="1"/>
  <c r="AA62" i="93" s="1"/>
  <c r="AB62" i="93" a="1"/>
  <c r="AB62" i="93" s="1"/>
  <c r="AC62" i="93" a="1"/>
  <c r="AC62" i="93" s="1"/>
  <c r="AD62" i="93" a="1"/>
  <c r="AD62" i="93" s="1"/>
  <c r="AE62" i="93" a="1"/>
  <c r="AE62" i="93" s="1"/>
  <c r="AF62" i="93" a="1"/>
  <c r="AF62" i="93" s="1"/>
  <c r="AG62" i="93" a="1"/>
  <c r="AG62" i="93" s="1"/>
  <c r="AH62" i="93" a="1"/>
  <c r="AH62" i="93"/>
  <c r="AI62" i="93" a="1"/>
  <c r="AI62" i="93" s="1"/>
  <c r="AJ62" i="93" a="1"/>
  <c r="AJ62" i="93" s="1"/>
  <c r="AK62" i="93" a="1"/>
  <c r="AK62" i="93" s="1"/>
  <c r="AL62" i="93" a="1"/>
  <c r="AL62" i="93" s="1"/>
  <c r="AM62" i="93" a="1"/>
  <c r="AM62" i="93" s="1"/>
  <c r="AN62" i="93" a="1"/>
  <c r="AN62" i="93" s="1"/>
  <c r="AO62" i="93" a="1"/>
  <c r="AO62" i="93" s="1"/>
  <c r="AP62" i="93" a="1"/>
  <c r="AP62" i="93" s="1"/>
  <c r="AQ62" i="93" a="1"/>
  <c r="AQ62" i="93" s="1"/>
  <c r="AR62" i="93" a="1"/>
  <c r="AR62" i="93" s="1"/>
  <c r="AS62" i="93" a="1"/>
  <c r="AS62" i="93" s="1"/>
  <c r="AT62" i="93" a="1"/>
  <c r="AT62" i="93" s="1"/>
  <c r="AU62" i="93" a="1"/>
  <c r="AU62" i="93" s="1"/>
  <c r="AV62" i="93" a="1"/>
  <c r="AV62" i="93" s="1"/>
  <c r="AW62" i="93" a="1"/>
  <c r="AW62" i="93" s="1"/>
  <c r="AX62" i="93" a="1"/>
  <c r="AX62" i="93" s="1"/>
  <c r="AY62" i="93" a="1"/>
  <c r="AY62" i="93" s="1"/>
  <c r="AZ62" i="93" a="1"/>
  <c r="AZ62" i="93" s="1"/>
  <c r="BA62" i="93" a="1"/>
  <c r="BA62" i="93" s="1"/>
  <c r="BB62" i="93" a="1"/>
  <c r="BB62" i="93" s="1"/>
  <c r="BC62" i="93" a="1"/>
  <c r="BC62" i="93" s="1"/>
  <c r="BD62" i="93" a="1"/>
  <c r="BD62" i="93" s="1"/>
  <c r="BE62" i="93" a="1"/>
  <c r="BE62" i="93" s="1"/>
  <c r="BF62" i="93" a="1"/>
  <c r="BF62" i="93" s="1"/>
  <c r="BG62" i="93" a="1"/>
  <c r="BG62" i="93" s="1"/>
  <c r="BH62" i="93" a="1"/>
  <c r="BH62" i="93" s="1"/>
  <c r="E63" i="93" a="1"/>
  <c r="E63" i="93" s="1"/>
  <c r="F63" i="93" a="1"/>
  <c r="F63" i="93"/>
  <c r="G63" i="93" a="1"/>
  <c r="G63" i="93" s="1"/>
  <c r="H63" i="93" a="1"/>
  <c r="H63" i="93" s="1"/>
  <c r="I63" i="93" a="1"/>
  <c r="I63" i="93" s="1"/>
  <c r="J63" i="93" a="1"/>
  <c r="J63" i="93" s="1"/>
  <c r="K63" i="93" a="1"/>
  <c r="K63" i="93" s="1"/>
  <c r="L63" i="93" a="1"/>
  <c r="L63" i="93" s="1"/>
  <c r="M63" i="93" a="1"/>
  <c r="M63" i="93" s="1"/>
  <c r="N63" i="93" a="1"/>
  <c r="N63" i="93" s="1"/>
  <c r="O63" i="93" a="1"/>
  <c r="O63" i="93" s="1"/>
  <c r="P63" i="93" a="1"/>
  <c r="P63" i="93" s="1"/>
  <c r="Q63" i="93" a="1"/>
  <c r="Q63" i="93" s="1"/>
  <c r="R63" i="93" a="1"/>
  <c r="R63" i="93" s="1"/>
  <c r="S63" i="93" a="1"/>
  <c r="S63" i="93" s="1"/>
  <c r="T63" i="93" a="1"/>
  <c r="T63" i="93" s="1"/>
  <c r="U63" i="93" a="1"/>
  <c r="U63" i="93" s="1"/>
  <c r="V63" i="93" a="1"/>
  <c r="V63" i="93" s="1"/>
  <c r="W63" i="93" a="1"/>
  <c r="W63" i="93" s="1"/>
  <c r="X63" i="93" a="1"/>
  <c r="X63" i="93" s="1"/>
  <c r="Y63" i="93" a="1"/>
  <c r="Y63" i="93" s="1"/>
  <c r="Z63" i="93" a="1"/>
  <c r="Z63" i="93" s="1"/>
  <c r="AA63" i="93" a="1"/>
  <c r="AA63" i="93" s="1"/>
  <c r="AB63" i="93" a="1"/>
  <c r="AB63" i="93" s="1"/>
  <c r="AC63" i="93" a="1"/>
  <c r="AC63" i="93" s="1"/>
  <c r="AD63" i="93" a="1"/>
  <c r="AD63" i="93" s="1"/>
  <c r="AE63" i="93" a="1"/>
  <c r="AE63" i="93" s="1"/>
  <c r="AF63" i="93" a="1"/>
  <c r="AF63" i="93" s="1"/>
  <c r="AG63" i="93" a="1"/>
  <c r="AG63" i="93" s="1"/>
  <c r="AH63" i="93" a="1"/>
  <c r="AH63" i="93" s="1"/>
  <c r="AI63" i="93" a="1"/>
  <c r="AI63" i="93" s="1"/>
  <c r="AJ63" i="93" a="1"/>
  <c r="AJ63" i="93" s="1"/>
  <c r="AK63" i="93" a="1"/>
  <c r="AK63" i="93" s="1"/>
  <c r="AL63" i="93" a="1"/>
  <c r="AL63" i="93" s="1"/>
  <c r="AM63" i="93" a="1"/>
  <c r="AM63" i="93" s="1"/>
  <c r="AN63" i="93" a="1"/>
  <c r="AN63" i="93" s="1"/>
  <c r="AO63" i="93" a="1"/>
  <c r="AO63" i="93" s="1"/>
  <c r="AP63" i="93" a="1"/>
  <c r="AP63" i="93" s="1"/>
  <c r="AQ63" i="93" a="1"/>
  <c r="AQ63" i="93" s="1"/>
  <c r="AR63" i="93" a="1"/>
  <c r="AR63" i="93" s="1"/>
  <c r="AS63" i="93" a="1"/>
  <c r="AS63" i="93" s="1"/>
  <c r="AT63" i="93" a="1"/>
  <c r="AT63" i="93" s="1"/>
  <c r="AU63" i="93" a="1"/>
  <c r="AU63" i="93" s="1"/>
  <c r="AV63" i="93" a="1"/>
  <c r="AV63" i="93" s="1"/>
  <c r="AW63" i="93" a="1"/>
  <c r="AW63" i="93" s="1"/>
  <c r="AX63" i="93" a="1"/>
  <c r="AX63" i="93" s="1"/>
  <c r="AY63" i="93" a="1"/>
  <c r="AY63" i="93" s="1"/>
  <c r="AZ63" i="93" a="1"/>
  <c r="AZ63" i="93" s="1"/>
  <c r="BA63" i="93" a="1"/>
  <c r="BA63" i="93" s="1"/>
  <c r="BB63" i="93" a="1"/>
  <c r="BB63" i="93" s="1"/>
  <c r="BC63" i="93" a="1"/>
  <c r="BC63" i="93" s="1"/>
  <c r="BD63" i="93" a="1"/>
  <c r="BD63" i="93" s="1"/>
  <c r="BE63" i="93" a="1"/>
  <c r="BE63" i="93" s="1"/>
  <c r="BF63" i="93" a="1"/>
  <c r="BF63" i="93" s="1"/>
  <c r="BG63" i="93" a="1"/>
  <c r="BG63" i="93" s="1"/>
  <c r="BH63" i="93" a="1"/>
  <c r="BH63" i="93" s="1"/>
  <c r="E64" i="93" a="1"/>
  <c r="E64" i="93" s="1"/>
  <c r="F64" i="93" a="1"/>
  <c r="F64" i="93" s="1"/>
  <c r="G64" i="93" a="1"/>
  <c r="G64" i="93" s="1"/>
  <c r="H64" i="93" a="1"/>
  <c r="H64" i="93" s="1"/>
  <c r="I64" i="93" a="1"/>
  <c r="I64" i="93" s="1"/>
  <c r="J64" i="93" a="1"/>
  <c r="J64" i="93" s="1"/>
  <c r="K64" i="93" a="1"/>
  <c r="K64" i="93" s="1"/>
  <c r="L64" i="93" a="1"/>
  <c r="L64" i="93" s="1"/>
  <c r="M64" i="93" a="1"/>
  <c r="M64" i="93" s="1"/>
  <c r="N64" i="93" a="1"/>
  <c r="N64" i="93" s="1"/>
  <c r="O64" i="93" a="1"/>
  <c r="O64" i="93" s="1"/>
  <c r="P64" i="93" a="1"/>
  <c r="P64" i="93" s="1"/>
  <c r="Q64" i="93" a="1"/>
  <c r="Q64" i="93" s="1"/>
  <c r="R64" i="93" a="1"/>
  <c r="R64" i="93" s="1"/>
  <c r="S64" i="93" a="1"/>
  <c r="S64" i="93" s="1"/>
  <c r="T64" i="93" a="1"/>
  <c r="T64" i="93" s="1"/>
  <c r="U64" i="93" a="1"/>
  <c r="U64" i="93" s="1"/>
  <c r="V64" i="93" a="1"/>
  <c r="V64" i="93" s="1"/>
  <c r="W64" i="93" a="1"/>
  <c r="W64" i="93" s="1"/>
  <c r="X64" i="93" a="1"/>
  <c r="X64" i="93" s="1"/>
  <c r="Y64" i="93" a="1"/>
  <c r="Y64" i="93" s="1"/>
  <c r="Z64" i="93" a="1"/>
  <c r="Z64" i="93" s="1"/>
  <c r="AA64" i="93" a="1"/>
  <c r="AA64" i="93" s="1"/>
  <c r="AB64" i="93" a="1"/>
  <c r="AB64" i="93" s="1"/>
  <c r="AC64" i="93" a="1"/>
  <c r="AC64" i="93" s="1"/>
  <c r="AD64" i="93" a="1"/>
  <c r="AD64" i="93" s="1"/>
  <c r="AE64" i="93" a="1"/>
  <c r="AE64" i="93" s="1"/>
  <c r="AF64" i="93" a="1"/>
  <c r="AF64" i="93" s="1"/>
  <c r="AG64" i="93" a="1"/>
  <c r="AG64" i="93" s="1"/>
  <c r="AH64" i="93" a="1"/>
  <c r="AH64" i="93" s="1"/>
  <c r="AI64" i="93" a="1"/>
  <c r="AI64" i="93" s="1"/>
  <c r="AJ64" i="93" a="1"/>
  <c r="AJ64" i="93" s="1"/>
  <c r="AK64" i="93" a="1"/>
  <c r="AK64" i="93" s="1"/>
  <c r="AL64" i="93" a="1"/>
  <c r="AL64" i="93" s="1"/>
  <c r="AM64" i="93" a="1"/>
  <c r="AM64" i="93" s="1"/>
  <c r="AN64" i="93" a="1"/>
  <c r="AN64" i="93" s="1"/>
  <c r="AO64" i="93" a="1"/>
  <c r="AO64" i="93" s="1"/>
  <c r="AP64" i="93" a="1"/>
  <c r="AP64" i="93" s="1"/>
  <c r="AQ64" i="93" a="1"/>
  <c r="AQ64" i="93" s="1"/>
  <c r="AR64" i="93" a="1"/>
  <c r="AR64" i="93" s="1"/>
  <c r="AS64" i="93" a="1"/>
  <c r="AS64" i="93" s="1"/>
  <c r="AT64" i="93" a="1"/>
  <c r="AT64" i="93" s="1"/>
  <c r="AU64" i="93" a="1"/>
  <c r="AU64" i="93" s="1"/>
  <c r="AV64" i="93" a="1"/>
  <c r="AV64" i="93" s="1"/>
  <c r="AW64" i="93" a="1"/>
  <c r="AW64" i="93" s="1"/>
  <c r="AX64" i="93" a="1"/>
  <c r="AX64" i="93"/>
  <c r="AY64" i="93" a="1"/>
  <c r="AY64" i="93" s="1"/>
  <c r="AZ64" i="93" a="1"/>
  <c r="AZ64" i="93" s="1"/>
  <c r="BA64" i="93" a="1"/>
  <c r="BA64" i="93" s="1"/>
  <c r="BB64" i="93" a="1"/>
  <c r="BB64" i="93" s="1"/>
  <c r="BC64" i="93" a="1"/>
  <c r="BC64" i="93" s="1"/>
  <c r="BD64" i="93" a="1"/>
  <c r="BD64" i="93" s="1"/>
  <c r="BE64" i="93" a="1"/>
  <c r="BE64" i="93" s="1"/>
  <c r="BF64" i="93" a="1"/>
  <c r="BF64" i="93" s="1"/>
  <c r="BG64" i="93" a="1"/>
  <c r="BG64" i="93" s="1"/>
  <c r="BH64" i="93" a="1"/>
  <c r="BH64" i="93" s="1"/>
  <c r="E65" i="93" a="1"/>
  <c r="E65" i="93" s="1"/>
  <c r="F65" i="93" a="1"/>
  <c r="F65" i="93"/>
  <c r="G65" i="93" a="1"/>
  <c r="G65" i="93" s="1"/>
  <c r="H65" i="93" a="1"/>
  <c r="H65" i="93" s="1"/>
  <c r="I65" i="93" a="1"/>
  <c r="I65" i="93" s="1"/>
  <c r="J65" i="93" a="1"/>
  <c r="J65" i="93" s="1"/>
  <c r="K65" i="93" a="1"/>
  <c r="K65" i="93" s="1"/>
  <c r="L65" i="93" a="1"/>
  <c r="L65" i="93" s="1"/>
  <c r="M65" i="93" a="1"/>
  <c r="M65" i="93" s="1"/>
  <c r="N65" i="93" a="1"/>
  <c r="N65" i="93" s="1"/>
  <c r="O65" i="93" a="1"/>
  <c r="O65" i="93" s="1"/>
  <c r="P65" i="93" a="1"/>
  <c r="P65" i="93" s="1"/>
  <c r="Q65" i="93" a="1"/>
  <c r="Q65" i="93" s="1"/>
  <c r="R65" i="93" a="1"/>
  <c r="R65" i="93" s="1"/>
  <c r="S65" i="93" a="1"/>
  <c r="S65" i="93" s="1"/>
  <c r="T65" i="93" a="1"/>
  <c r="T65" i="93" s="1"/>
  <c r="U65" i="93" a="1"/>
  <c r="U65" i="93" s="1"/>
  <c r="V65" i="93" a="1"/>
  <c r="V65" i="93" s="1"/>
  <c r="W65" i="93" a="1"/>
  <c r="W65" i="93" s="1"/>
  <c r="X65" i="93" a="1"/>
  <c r="X65" i="93" s="1"/>
  <c r="Y65" i="93" a="1"/>
  <c r="Y65" i="93" s="1"/>
  <c r="Z65" i="93" a="1"/>
  <c r="Z65" i="93" s="1"/>
  <c r="AA65" i="93" a="1"/>
  <c r="AA65" i="93" s="1"/>
  <c r="AB65" i="93" a="1"/>
  <c r="AB65" i="93" s="1"/>
  <c r="AC65" i="93" a="1"/>
  <c r="AC65" i="93" s="1"/>
  <c r="AD65" i="93" a="1"/>
  <c r="AD65" i="93" s="1"/>
  <c r="AE65" i="93" a="1"/>
  <c r="AE65" i="93" s="1"/>
  <c r="AF65" i="93" a="1"/>
  <c r="AF65" i="93" s="1"/>
  <c r="AG65" i="93" a="1"/>
  <c r="AG65" i="93" s="1"/>
  <c r="AH65" i="93" a="1"/>
  <c r="AH65" i="93" s="1"/>
  <c r="AI65" i="93" a="1"/>
  <c r="AI65" i="93" s="1"/>
  <c r="AJ65" i="93" a="1"/>
  <c r="AJ65" i="93" s="1"/>
  <c r="AK65" i="93" a="1"/>
  <c r="AK65" i="93" s="1"/>
  <c r="AL65" i="93" a="1"/>
  <c r="AL65" i="93" s="1"/>
  <c r="AM65" i="93" a="1"/>
  <c r="AM65" i="93" s="1"/>
  <c r="AN65" i="93" a="1"/>
  <c r="AN65" i="93" s="1"/>
  <c r="AO65" i="93" a="1"/>
  <c r="AO65" i="93" s="1"/>
  <c r="AP65" i="93" a="1"/>
  <c r="AP65" i="93" s="1"/>
  <c r="AQ65" i="93" a="1"/>
  <c r="AQ65" i="93" s="1"/>
  <c r="AR65" i="93" a="1"/>
  <c r="AR65" i="93" s="1"/>
  <c r="AS65" i="93" a="1"/>
  <c r="AS65" i="93" s="1"/>
  <c r="AT65" i="93" a="1"/>
  <c r="AT65" i="93" s="1"/>
  <c r="AU65" i="93" a="1"/>
  <c r="AU65" i="93" s="1"/>
  <c r="AV65" i="93" a="1"/>
  <c r="AV65" i="93" s="1"/>
  <c r="AW65" i="93" a="1"/>
  <c r="AW65" i="93" s="1"/>
  <c r="AX65" i="93" a="1"/>
  <c r="AX65" i="93" s="1"/>
  <c r="AY65" i="93" a="1"/>
  <c r="AY65" i="93" s="1"/>
  <c r="AZ65" i="93" a="1"/>
  <c r="AZ65" i="93" s="1"/>
  <c r="BA65" i="93" a="1"/>
  <c r="BA65" i="93" s="1"/>
  <c r="BB65" i="93" a="1"/>
  <c r="BB65" i="93" s="1"/>
  <c r="BC65" i="93" a="1"/>
  <c r="BC65" i="93" s="1"/>
  <c r="BD65" i="93" a="1"/>
  <c r="BD65" i="93" s="1"/>
  <c r="BE65" i="93" a="1"/>
  <c r="BE65" i="93" s="1"/>
  <c r="BF65" i="93" a="1"/>
  <c r="BF65" i="93" s="1"/>
  <c r="BG65" i="93" a="1"/>
  <c r="BG65" i="93" s="1"/>
  <c r="BH65" i="93" a="1"/>
  <c r="BH65" i="93" s="1"/>
  <c r="E66" i="93" a="1"/>
  <c r="E66" i="93" s="1"/>
  <c r="F66" i="93" a="1"/>
  <c r="F66" i="93" s="1"/>
  <c r="G66" i="93" a="1"/>
  <c r="G66" i="93" s="1"/>
  <c r="H66" i="93" a="1"/>
  <c r="H66" i="93" s="1"/>
  <c r="I66" i="93" a="1"/>
  <c r="I66" i="93" s="1"/>
  <c r="J66" i="93" a="1"/>
  <c r="J66" i="93" s="1"/>
  <c r="K66" i="93" a="1"/>
  <c r="K66" i="93" s="1"/>
  <c r="L66" i="93" a="1"/>
  <c r="L66" i="93" s="1"/>
  <c r="M66" i="93" a="1"/>
  <c r="M66" i="93" s="1"/>
  <c r="N66" i="93" a="1"/>
  <c r="N66" i="93" s="1"/>
  <c r="O66" i="93" a="1"/>
  <c r="O66" i="93" s="1"/>
  <c r="P66" i="93" a="1"/>
  <c r="P66" i="93" s="1"/>
  <c r="Q66" i="93" a="1"/>
  <c r="Q66" i="93" s="1"/>
  <c r="R66" i="93" a="1"/>
  <c r="R66" i="93" s="1"/>
  <c r="S66" i="93" a="1"/>
  <c r="S66" i="93" s="1"/>
  <c r="T66" i="93" a="1"/>
  <c r="T66" i="93" s="1"/>
  <c r="U66" i="93" a="1"/>
  <c r="U66" i="93" s="1"/>
  <c r="V66" i="93" a="1"/>
  <c r="V66" i="93" s="1"/>
  <c r="W66" i="93" a="1"/>
  <c r="W66" i="93" s="1"/>
  <c r="X66" i="93" a="1"/>
  <c r="X66" i="93" s="1"/>
  <c r="Y66" i="93" a="1"/>
  <c r="Y66" i="93" s="1"/>
  <c r="Z66" i="93" a="1"/>
  <c r="Z66" i="93" s="1"/>
  <c r="AA66" i="93" a="1"/>
  <c r="AA66" i="93" s="1"/>
  <c r="AB66" i="93" a="1"/>
  <c r="AB66" i="93" s="1"/>
  <c r="AC66" i="93" a="1"/>
  <c r="AC66" i="93" s="1"/>
  <c r="AD66" i="93" a="1"/>
  <c r="AD66" i="93" s="1"/>
  <c r="AE66" i="93" a="1"/>
  <c r="AE66" i="93" s="1"/>
  <c r="AF66" i="93" a="1"/>
  <c r="AF66" i="93" s="1"/>
  <c r="AG66" i="93" a="1"/>
  <c r="AG66" i="93" s="1"/>
  <c r="AH66" i="93" a="1"/>
  <c r="AH66" i="93" s="1"/>
  <c r="AI66" i="93" a="1"/>
  <c r="AI66" i="93" s="1"/>
  <c r="AJ66" i="93" a="1"/>
  <c r="AJ66" i="93" s="1"/>
  <c r="AK66" i="93" a="1"/>
  <c r="AK66" i="93" s="1"/>
  <c r="AL66" i="93" a="1"/>
  <c r="AL66" i="93" s="1"/>
  <c r="AM66" i="93" a="1"/>
  <c r="AM66" i="93" s="1"/>
  <c r="AN66" i="93" a="1"/>
  <c r="AN66" i="93" s="1"/>
  <c r="AO66" i="93" a="1"/>
  <c r="AO66" i="93" s="1"/>
  <c r="AP66" i="93" a="1"/>
  <c r="AP66" i="93" s="1"/>
  <c r="AQ66" i="93" a="1"/>
  <c r="AQ66" i="93" s="1"/>
  <c r="AR66" i="93" a="1"/>
  <c r="AR66" i="93" s="1"/>
  <c r="AS66" i="93" a="1"/>
  <c r="AS66" i="93" s="1"/>
  <c r="AT66" i="93" a="1"/>
  <c r="AT66" i="93" s="1"/>
  <c r="AU66" i="93" a="1"/>
  <c r="AU66" i="93" s="1"/>
  <c r="AV66" i="93" a="1"/>
  <c r="AV66" i="93" s="1"/>
  <c r="AW66" i="93" a="1"/>
  <c r="AW66" i="93" s="1"/>
  <c r="AX66" i="93" a="1"/>
  <c r="AX66" i="93" s="1"/>
  <c r="AY66" i="93" a="1"/>
  <c r="AY66" i="93" s="1"/>
  <c r="AZ66" i="93" a="1"/>
  <c r="AZ66" i="93" s="1"/>
  <c r="BA66" i="93" a="1"/>
  <c r="BA66" i="93" s="1"/>
  <c r="BB66" i="93" a="1"/>
  <c r="BB66" i="93" s="1"/>
  <c r="BC66" i="93" a="1"/>
  <c r="BC66" i="93" s="1"/>
  <c r="BD66" i="93" a="1"/>
  <c r="BD66" i="93" s="1"/>
  <c r="BE66" i="93" a="1"/>
  <c r="BE66" i="93" s="1"/>
  <c r="BF66" i="93" a="1"/>
  <c r="BF66" i="93" s="1"/>
  <c r="BG66" i="93" a="1"/>
  <c r="BG66" i="93" s="1"/>
  <c r="BH66" i="93" a="1"/>
  <c r="BH66" i="93" s="1"/>
  <c r="E67" i="93" a="1"/>
  <c r="E67" i="93" s="1"/>
  <c r="F67" i="93" a="1"/>
  <c r="F67" i="93" s="1"/>
  <c r="G67" i="93" a="1"/>
  <c r="G67" i="93" s="1"/>
  <c r="H67" i="93" a="1"/>
  <c r="H67" i="93"/>
  <c r="I67" i="93" a="1"/>
  <c r="I67" i="93" s="1"/>
  <c r="J67" i="93" a="1"/>
  <c r="J67" i="93"/>
  <c r="K67" i="93" a="1"/>
  <c r="K67" i="93" s="1"/>
  <c r="L67" i="93" a="1"/>
  <c r="L67" i="93" s="1"/>
  <c r="M67" i="93" a="1"/>
  <c r="M67" i="93" s="1"/>
  <c r="N67" i="93" a="1"/>
  <c r="N67" i="93" s="1"/>
  <c r="O67" i="93" a="1"/>
  <c r="O67" i="93" s="1"/>
  <c r="P67" i="93" a="1"/>
  <c r="P67" i="93" s="1"/>
  <c r="Q67" i="93" a="1"/>
  <c r="Q67" i="93" s="1"/>
  <c r="R67" i="93" a="1"/>
  <c r="R67" i="93" s="1"/>
  <c r="S67" i="93" a="1"/>
  <c r="S67" i="93" s="1"/>
  <c r="T67" i="93" a="1"/>
  <c r="T67" i="93" s="1"/>
  <c r="U67" i="93" a="1"/>
  <c r="U67" i="93" s="1"/>
  <c r="V67" i="93" a="1"/>
  <c r="V67" i="93" s="1"/>
  <c r="W67" i="93" a="1"/>
  <c r="W67" i="93" s="1"/>
  <c r="X67" i="93" a="1"/>
  <c r="X67" i="93" s="1"/>
  <c r="Y67" i="93" a="1"/>
  <c r="Y67" i="93" s="1"/>
  <c r="Z67" i="93" a="1"/>
  <c r="Z67" i="93" s="1"/>
  <c r="AA67" i="93" a="1"/>
  <c r="AA67" i="93" s="1"/>
  <c r="AB67" i="93" a="1"/>
  <c r="AB67" i="93" s="1"/>
  <c r="AC67" i="93" a="1"/>
  <c r="AC67" i="93" s="1"/>
  <c r="AD67" i="93" a="1"/>
  <c r="AD67" i="93" s="1"/>
  <c r="AE67" i="93" a="1"/>
  <c r="AE67" i="93" s="1"/>
  <c r="AF67" i="93" a="1"/>
  <c r="AF67" i="93" s="1"/>
  <c r="AG67" i="93" a="1"/>
  <c r="AG67" i="93" s="1"/>
  <c r="AH67" i="93" a="1"/>
  <c r="AH67" i="93" s="1"/>
  <c r="AI67" i="93" a="1"/>
  <c r="AI67" i="93" s="1"/>
  <c r="AJ67" i="93" a="1"/>
  <c r="AJ67" i="93" s="1"/>
  <c r="AK67" i="93" a="1"/>
  <c r="AK67" i="93" s="1"/>
  <c r="AL67" i="93" a="1"/>
  <c r="AL67" i="93" s="1"/>
  <c r="AM67" i="93" a="1"/>
  <c r="AM67" i="93" s="1"/>
  <c r="AN67" i="93" a="1"/>
  <c r="AN67" i="93" s="1"/>
  <c r="AO67" i="93" a="1"/>
  <c r="AO67" i="93" s="1"/>
  <c r="AP67" i="93" a="1"/>
  <c r="AP67" i="93" s="1"/>
  <c r="AQ67" i="93" a="1"/>
  <c r="AQ67" i="93" s="1"/>
  <c r="AR67" i="93" a="1"/>
  <c r="AR67" i="93" s="1"/>
  <c r="AS67" i="93" a="1"/>
  <c r="AS67" i="93" s="1"/>
  <c r="AT67" i="93" a="1"/>
  <c r="AT67" i="93" s="1"/>
  <c r="AU67" i="93" a="1"/>
  <c r="AU67" i="93" s="1"/>
  <c r="AV67" i="93" a="1"/>
  <c r="AV67" i="93" s="1"/>
  <c r="AW67" i="93" a="1"/>
  <c r="AW67" i="93" s="1"/>
  <c r="AX67" i="93" a="1"/>
  <c r="AX67" i="93" s="1"/>
  <c r="AY67" i="93" a="1"/>
  <c r="AY67" i="93" s="1"/>
  <c r="AZ67" i="93" a="1"/>
  <c r="AZ67" i="93" s="1"/>
  <c r="BA67" i="93" a="1"/>
  <c r="BA67" i="93" s="1"/>
  <c r="BB67" i="93" a="1"/>
  <c r="BB67" i="93" s="1"/>
  <c r="BC67" i="93" a="1"/>
  <c r="BC67" i="93" s="1"/>
  <c r="BD67" i="93" a="1"/>
  <c r="BD67" i="93" s="1"/>
  <c r="BE67" i="93" a="1"/>
  <c r="BE67" i="93" s="1"/>
  <c r="BF67" i="93" a="1"/>
  <c r="BF67" i="93" s="1"/>
  <c r="BG67" i="93" a="1"/>
  <c r="BG67" i="93" s="1"/>
  <c r="BH67" i="93" a="1"/>
  <c r="BH67" i="93" s="1"/>
  <c r="E68" i="93" a="1"/>
  <c r="E68" i="93" s="1"/>
  <c r="F68" i="93" a="1"/>
  <c r="F68" i="93" s="1"/>
  <c r="G68" i="93" a="1"/>
  <c r="G68" i="93" s="1"/>
  <c r="H68" i="93" a="1"/>
  <c r="H68" i="93" s="1"/>
  <c r="I68" i="93" a="1"/>
  <c r="I68" i="93" s="1"/>
  <c r="J68" i="93" a="1"/>
  <c r="J68" i="93"/>
  <c r="K68" i="93" a="1"/>
  <c r="K68" i="93" s="1"/>
  <c r="L68" i="93" a="1"/>
  <c r="L68" i="93" s="1"/>
  <c r="M68" i="93" a="1"/>
  <c r="M68" i="93" s="1"/>
  <c r="N68" i="93" a="1"/>
  <c r="N68" i="93" s="1"/>
  <c r="O68" i="93" a="1"/>
  <c r="O68" i="93" s="1"/>
  <c r="P68" i="93" a="1"/>
  <c r="P68" i="93" s="1"/>
  <c r="Q68" i="93" a="1"/>
  <c r="Q68" i="93" s="1"/>
  <c r="R68" i="93" a="1"/>
  <c r="R68" i="93" s="1"/>
  <c r="S68" i="93" a="1"/>
  <c r="S68" i="93" s="1"/>
  <c r="T68" i="93" a="1"/>
  <c r="T68" i="93" s="1"/>
  <c r="U68" i="93" a="1"/>
  <c r="U68" i="93" s="1"/>
  <c r="V68" i="93" a="1"/>
  <c r="V68" i="93" s="1"/>
  <c r="W68" i="93" a="1"/>
  <c r="W68" i="93" s="1"/>
  <c r="X68" i="93" a="1"/>
  <c r="X68" i="93" s="1"/>
  <c r="Y68" i="93" a="1"/>
  <c r="Y68" i="93" s="1"/>
  <c r="Z68" i="93" a="1"/>
  <c r="Z68" i="93" s="1"/>
  <c r="AA68" i="93" a="1"/>
  <c r="AA68" i="93" s="1"/>
  <c r="AB68" i="93" a="1"/>
  <c r="AB68" i="93" s="1"/>
  <c r="AC68" i="93" a="1"/>
  <c r="AC68" i="93" s="1"/>
  <c r="AD68" i="93" a="1"/>
  <c r="AD68" i="93" s="1"/>
  <c r="AE68" i="93" a="1"/>
  <c r="AE68" i="93" s="1"/>
  <c r="AF68" i="93" a="1"/>
  <c r="AF68" i="93" s="1"/>
  <c r="AG68" i="93" a="1"/>
  <c r="AG68" i="93" s="1"/>
  <c r="AH68" i="93" a="1"/>
  <c r="AH68" i="93" s="1"/>
  <c r="AI68" i="93" a="1"/>
  <c r="AI68" i="93" s="1"/>
  <c r="AJ68" i="93" a="1"/>
  <c r="AJ68" i="93" s="1"/>
  <c r="AK68" i="93" a="1"/>
  <c r="AK68" i="93" s="1"/>
  <c r="AL68" i="93" a="1"/>
  <c r="AL68" i="93" s="1"/>
  <c r="AM68" i="93" a="1"/>
  <c r="AM68" i="93" s="1"/>
  <c r="AN68" i="93" a="1"/>
  <c r="AN68" i="93" s="1"/>
  <c r="AO68" i="93" a="1"/>
  <c r="AO68" i="93" s="1"/>
  <c r="AP68" i="93" a="1"/>
  <c r="AP68" i="93"/>
  <c r="AQ68" i="93" a="1"/>
  <c r="AQ68" i="93" s="1"/>
  <c r="AR68" i="93" a="1"/>
  <c r="AR68" i="93" s="1"/>
  <c r="AS68" i="93" a="1"/>
  <c r="AS68" i="93" s="1"/>
  <c r="AT68" i="93" a="1"/>
  <c r="AT68" i="93" s="1"/>
  <c r="AU68" i="93" a="1"/>
  <c r="AU68" i="93" s="1"/>
  <c r="AV68" i="93" a="1"/>
  <c r="AV68" i="93" s="1"/>
  <c r="AW68" i="93" a="1"/>
  <c r="AW68" i="93" s="1"/>
  <c r="AX68" i="93" a="1"/>
  <c r="AX68" i="93" s="1"/>
  <c r="AY68" i="93" a="1"/>
  <c r="AY68" i="93" s="1"/>
  <c r="AZ68" i="93" a="1"/>
  <c r="AZ68" i="93" s="1"/>
  <c r="BA68" i="93" a="1"/>
  <c r="BA68" i="93" s="1"/>
  <c r="BB68" i="93" a="1"/>
  <c r="BB68" i="93" s="1"/>
  <c r="BC68" i="93" a="1"/>
  <c r="BC68" i="93" s="1"/>
  <c r="BD68" i="93" a="1"/>
  <c r="BD68" i="93" s="1"/>
  <c r="BE68" i="93" a="1"/>
  <c r="BE68" i="93" s="1"/>
  <c r="BF68" i="93" a="1"/>
  <c r="BF68" i="93"/>
  <c r="BG68" i="93" a="1"/>
  <c r="BG68" i="93" s="1"/>
  <c r="BH68" i="93" a="1"/>
  <c r="BH68" i="93" s="1"/>
  <c r="E69" i="93" a="1"/>
  <c r="E69" i="93" s="1"/>
  <c r="F69" i="93" a="1"/>
  <c r="F69" i="93" s="1"/>
  <c r="G69" i="93" a="1"/>
  <c r="G69" i="93" s="1"/>
  <c r="H69" i="93" a="1"/>
  <c r="H69" i="93" s="1"/>
  <c r="I69" i="93" a="1"/>
  <c r="I69" i="93" s="1"/>
  <c r="J69" i="93" a="1"/>
  <c r="J69" i="93"/>
  <c r="K69" i="93" a="1"/>
  <c r="K69" i="93" s="1"/>
  <c r="L69" i="93" a="1"/>
  <c r="L69" i="93" s="1"/>
  <c r="M69" i="93" a="1"/>
  <c r="M69" i="93" s="1"/>
  <c r="N69" i="93" a="1"/>
  <c r="N69" i="93" s="1"/>
  <c r="O69" i="93" a="1"/>
  <c r="O69" i="93" s="1"/>
  <c r="P69" i="93" a="1"/>
  <c r="P69" i="93" s="1"/>
  <c r="Q69" i="93" a="1"/>
  <c r="Q69" i="93" s="1"/>
  <c r="R69" i="93" a="1"/>
  <c r="R69" i="93" s="1"/>
  <c r="S69" i="93" a="1"/>
  <c r="S69" i="93" s="1"/>
  <c r="T69" i="93" a="1"/>
  <c r="T69" i="93" s="1"/>
  <c r="U69" i="93" a="1"/>
  <c r="U69" i="93" s="1"/>
  <c r="V69" i="93" a="1"/>
  <c r="V69" i="93" s="1"/>
  <c r="W69" i="93" a="1"/>
  <c r="W69" i="93" s="1"/>
  <c r="X69" i="93" a="1"/>
  <c r="X69" i="93" s="1"/>
  <c r="Y69" i="93" a="1"/>
  <c r="Y69" i="93" s="1"/>
  <c r="Z69" i="93" a="1"/>
  <c r="Z69" i="93" s="1"/>
  <c r="AA69" i="93" a="1"/>
  <c r="AA69" i="93" s="1"/>
  <c r="AB69" i="93" a="1"/>
  <c r="AB69" i="93" s="1"/>
  <c r="AC69" i="93" a="1"/>
  <c r="AC69" i="93" s="1"/>
  <c r="AD69" i="93" a="1"/>
  <c r="AD69" i="93" s="1"/>
  <c r="AE69" i="93" a="1"/>
  <c r="AE69" i="93" s="1"/>
  <c r="AF69" i="93" a="1"/>
  <c r="AF69" i="93" s="1"/>
  <c r="AG69" i="93" a="1"/>
  <c r="AG69" i="93" s="1"/>
  <c r="AH69" i="93" a="1"/>
  <c r="AH69" i="93" s="1"/>
  <c r="AI69" i="93" a="1"/>
  <c r="AI69" i="93" s="1"/>
  <c r="AJ69" i="93" a="1"/>
  <c r="AJ69" i="93" s="1"/>
  <c r="AK69" i="93" a="1"/>
  <c r="AK69" i="93" s="1"/>
  <c r="AL69" i="93" a="1"/>
  <c r="AL69" i="93" s="1"/>
  <c r="AM69" i="93" a="1"/>
  <c r="AM69" i="93" s="1"/>
  <c r="AN69" i="93" a="1"/>
  <c r="AN69" i="93" s="1"/>
  <c r="AO69" i="93" a="1"/>
  <c r="AO69" i="93" s="1"/>
  <c r="AP69" i="93" a="1"/>
  <c r="AP69" i="93" s="1"/>
  <c r="AQ69" i="93" a="1"/>
  <c r="AQ69" i="93" s="1"/>
  <c r="AR69" i="93" a="1"/>
  <c r="AR69" i="93" s="1"/>
  <c r="AS69" i="93" a="1"/>
  <c r="AS69" i="93" s="1"/>
  <c r="AT69" i="93" a="1"/>
  <c r="AT69" i="93" s="1"/>
  <c r="AU69" i="93" a="1"/>
  <c r="AU69" i="93" s="1"/>
  <c r="AV69" i="93" a="1"/>
  <c r="AV69" i="93" s="1"/>
  <c r="AW69" i="93" a="1"/>
  <c r="AW69" i="93" s="1"/>
  <c r="AX69" i="93" a="1"/>
  <c r="AX69" i="93" s="1"/>
  <c r="AY69" i="93" a="1"/>
  <c r="AY69" i="93" s="1"/>
  <c r="AZ69" i="93" a="1"/>
  <c r="AZ69" i="93" s="1"/>
  <c r="BA69" i="93" a="1"/>
  <c r="BA69" i="93" s="1"/>
  <c r="BB69" i="93" a="1"/>
  <c r="BB69" i="93" s="1"/>
  <c r="BC69" i="93" a="1"/>
  <c r="BC69" i="93" s="1"/>
  <c r="BD69" i="93" a="1"/>
  <c r="BD69" i="93"/>
  <c r="BE69" i="93" a="1"/>
  <c r="BE69" i="93" s="1"/>
  <c r="BF69" i="93" a="1"/>
  <c r="BF69" i="93" s="1"/>
  <c r="BG69" i="93" a="1"/>
  <c r="BG69" i="93" s="1"/>
  <c r="BH69" i="93" a="1"/>
  <c r="BH69" i="93" s="1"/>
  <c r="E70" i="93" a="1"/>
  <c r="E70" i="93" s="1"/>
  <c r="F70" i="93" a="1"/>
  <c r="F70" i="93" s="1"/>
  <c r="G70" i="93" a="1"/>
  <c r="G70" i="93" s="1"/>
  <c r="H70" i="93" a="1"/>
  <c r="H70" i="93" s="1"/>
  <c r="I70" i="93" a="1"/>
  <c r="I70" i="93" s="1"/>
  <c r="J70" i="93" a="1"/>
  <c r="J70" i="93"/>
  <c r="K70" i="93" a="1"/>
  <c r="K70" i="93" s="1"/>
  <c r="L70" i="93" a="1"/>
  <c r="L70" i="93" s="1"/>
  <c r="M70" i="93" a="1"/>
  <c r="M70" i="93" s="1"/>
  <c r="N70" i="93" a="1"/>
  <c r="N70" i="93" s="1"/>
  <c r="O70" i="93" a="1"/>
  <c r="O70" i="93" s="1"/>
  <c r="P70" i="93" a="1"/>
  <c r="P70" i="93" s="1"/>
  <c r="Q70" i="93" a="1"/>
  <c r="Q70" i="93" s="1"/>
  <c r="R70" i="93" a="1"/>
  <c r="R70" i="93" s="1"/>
  <c r="S70" i="93" a="1"/>
  <c r="S70" i="93" s="1"/>
  <c r="T70" i="93" a="1"/>
  <c r="T70" i="93" s="1"/>
  <c r="U70" i="93" a="1"/>
  <c r="U70" i="93" s="1"/>
  <c r="V70" i="93" a="1"/>
  <c r="V70" i="93" s="1"/>
  <c r="W70" i="93" a="1"/>
  <c r="W70" i="93" s="1"/>
  <c r="X70" i="93" a="1"/>
  <c r="X70" i="93" s="1"/>
  <c r="Y70" i="93" a="1"/>
  <c r="Y70" i="93" s="1"/>
  <c r="Z70" i="93" a="1"/>
  <c r="Z70" i="93" s="1"/>
  <c r="AA70" i="93" a="1"/>
  <c r="AA70" i="93" s="1"/>
  <c r="AB70" i="93" a="1"/>
  <c r="AB70" i="93" s="1"/>
  <c r="AC70" i="93" a="1"/>
  <c r="AC70" i="93" s="1"/>
  <c r="AD70" i="93" a="1"/>
  <c r="AD70" i="93" s="1"/>
  <c r="AE70" i="93" a="1"/>
  <c r="AE70" i="93" s="1"/>
  <c r="AF70" i="93" a="1"/>
  <c r="AF70" i="93" s="1"/>
  <c r="AG70" i="93" a="1"/>
  <c r="AG70" i="93" s="1"/>
  <c r="AH70" i="93" a="1"/>
  <c r="AH70" i="93" s="1"/>
  <c r="AI70" i="93" a="1"/>
  <c r="AI70" i="93" s="1"/>
  <c r="AJ70" i="93" a="1"/>
  <c r="AJ70" i="93" s="1"/>
  <c r="AK70" i="93" a="1"/>
  <c r="AK70" i="93" s="1"/>
  <c r="AL70" i="93" a="1"/>
  <c r="AL70" i="93" s="1"/>
  <c r="AM70" i="93" a="1"/>
  <c r="AM70" i="93" s="1"/>
  <c r="AN70" i="93" a="1"/>
  <c r="AN70" i="93" s="1"/>
  <c r="AO70" i="93" a="1"/>
  <c r="AO70" i="93" s="1"/>
  <c r="AP70" i="93" a="1"/>
  <c r="AP70" i="93"/>
  <c r="AQ70" i="93" a="1"/>
  <c r="AQ70" i="93" s="1"/>
  <c r="AR70" i="93" a="1"/>
  <c r="AR70" i="93" s="1"/>
  <c r="AS70" i="93" a="1"/>
  <c r="AS70" i="93" s="1"/>
  <c r="AT70" i="93" a="1"/>
  <c r="AT70" i="93" s="1"/>
  <c r="AU70" i="93" a="1"/>
  <c r="AU70" i="93" s="1"/>
  <c r="AV70" i="93" a="1"/>
  <c r="AV70" i="93" s="1"/>
  <c r="AW70" i="93" a="1"/>
  <c r="AW70" i="93" s="1"/>
  <c r="AX70" i="93" a="1"/>
  <c r="AX70" i="93" s="1"/>
  <c r="AY70" i="93" a="1"/>
  <c r="AY70" i="93" s="1"/>
  <c r="AZ70" i="93" a="1"/>
  <c r="AZ70" i="93" s="1"/>
  <c r="BA70" i="93" a="1"/>
  <c r="BA70" i="93" s="1"/>
  <c r="BB70" i="93" a="1"/>
  <c r="BB70" i="93" s="1"/>
  <c r="BC70" i="93" a="1"/>
  <c r="BC70" i="93" s="1"/>
  <c r="BD70" i="93" a="1"/>
  <c r="BD70" i="93" s="1"/>
  <c r="BE70" i="93" a="1"/>
  <c r="BE70" i="93" s="1"/>
  <c r="BF70" i="93" a="1"/>
  <c r="BF70" i="93" s="1"/>
  <c r="BG70" i="93" a="1"/>
  <c r="BG70" i="93" s="1"/>
  <c r="BH70" i="93" a="1"/>
  <c r="BH70" i="93" s="1"/>
  <c r="E71" i="93" a="1"/>
  <c r="E71" i="93" s="1"/>
  <c r="F71" i="93" a="1"/>
  <c r="F71" i="93" s="1"/>
  <c r="G71" i="93" a="1"/>
  <c r="G71" i="93" s="1"/>
  <c r="H71" i="93" a="1"/>
  <c r="H71" i="93" s="1"/>
  <c r="I71" i="93" a="1"/>
  <c r="I71" i="93" s="1"/>
  <c r="J71" i="93" a="1"/>
  <c r="J71" i="93" s="1"/>
  <c r="K71" i="93" a="1"/>
  <c r="K71" i="93" s="1"/>
  <c r="L71" i="93" a="1"/>
  <c r="L71" i="93" s="1"/>
  <c r="M71" i="93" a="1"/>
  <c r="M71" i="93" s="1"/>
  <c r="N71" i="93" a="1"/>
  <c r="N71" i="93" s="1"/>
  <c r="O71" i="93" a="1"/>
  <c r="O71" i="93" s="1"/>
  <c r="P71" i="93" a="1"/>
  <c r="P71" i="93" s="1"/>
  <c r="Q71" i="93" a="1"/>
  <c r="Q71" i="93" s="1"/>
  <c r="R71" i="93" a="1"/>
  <c r="R71" i="93" s="1"/>
  <c r="S71" i="93" a="1"/>
  <c r="S71" i="93" s="1"/>
  <c r="T71" i="93" a="1"/>
  <c r="T71" i="93" s="1"/>
  <c r="U71" i="93" a="1"/>
  <c r="U71" i="93" s="1"/>
  <c r="V71" i="93" a="1"/>
  <c r="V71" i="93" s="1"/>
  <c r="W71" i="93" a="1"/>
  <c r="W71" i="93" s="1"/>
  <c r="X71" i="93" a="1"/>
  <c r="X71" i="93" s="1"/>
  <c r="Y71" i="93" a="1"/>
  <c r="Y71" i="93" s="1"/>
  <c r="Z71" i="93" a="1"/>
  <c r="Z71" i="93"/>
  <c r="AA71" i="93" a="1"/>
  <c r="AA71" i="93" s="1"/>
  <c r="AB71" i="93" a="1"/>
  <c r="AB71" i="93" s="1"/>
  <c r="AC71" i="93" a="1"/>
  <c r="AC71" i="93" s="1"/>
  <c r="AD71" i="93" a="1"/>
  <c r="AD71" i="93" s="1"/>
  <c r="AE71" i="93" a="1"/>
  <c r="AE71" i="93" s="1"/>
  <c r="AF71" i="93" a="1"/>
  <c r="AF71" i="93" s="1"/>
  <c r="AG71" i="93" a="1"/>
  <c r="AG71" i="93" s="1"/>
  <c r="AH71" i="93" a="1"/>
  <c r="AH71" i="93" s="1"/>
  <c r="AI71" i="93" a="1"/>
  <c r="AI71" i="93" s="1"/>
  <c r="AJ71" i="93" a="1"/>
  <c r="AJ71" i="93" s="1"/>
  <c r="AK71" i="93" a="1"/>
  <c r="AK71" i="93" s="1"/>
  <c r="AL71" i="93" a="1"/>
  <c r="AL71" i="93" s="1"/>
  <c r="AM71" i="93" a="1"/>
  <c r="AM71" i="93" s="1"/>
  <c r="AN71" i="93" a="1"/>
  <c r="AN71" i="93" s="1"/>
  <c r="AO71" i="93" a="1"/>
  <c r="AO71" i="93" s="1"/>
  <c r="AP71" i="93" a="1"/>
  <c r="AP71" i="93" s="1"/>
  <c r="AQ71" i="93" a="1"/>
  <c r="AQ71" i="93" s="1"/>
  <c r="AR71" i="93" a="1"/>
  <c r="AR71" i="93" s="1"/>
  <c r="AS71" i="93" a="1"/>
  <c r="AS71" i="93" s="1"/>
  <c r="AT71" i="93" a="1"/>
  <c r="AT71" i="93" s="1"/>
  <c r="AU71" i="93" a="1"/>
  <c r="AU71" i="93" s="1"/>
  <c r="AV71" i="93" a="1"/>
  <c r="AV71" i="93" s="1"/>
  <c r="AW71" i="93" a="1"/>
  <c r="AW71" i="93" s="1"/>
  <c r="AX71" i="93" a="1"/>
  <c r="AX71" i="93" s="1"/>
  <c r="AY71" i="93" a="1"/>
  <c r="AY71" i="93" s="1"/>
  <c r="AZ71" i="93" a="1"/>
  <c r="AZ71" i="93" s="1"/>
  <c r="BA71" i="93" a="1"/>
  <c r="BA71" i="93" s="1"/>
  <c r="BB71" i="93" a="1"/>
  <c r="BB71" i="93" s="1"/>
  <c r="BC71" i="93" a="1"/>
  <c r="BC71" i="93" s="1"/>
  <c r="BD71" i="93" a="1"/>
  <c r="BD71" i="93" s="1"/>
  <c r="BE71" i="93" a="1"/>
  <c r="BE71" i="93" s="1"/>
  <c r="BF71" i="93" a="1"/>
  <c r="BF71" i="93"/>
  <c r="BG71" i="93" a="1"/>
  <c r="BG71" i="93" s="1"/>
  <c r="BH71" i="93" a="1"/>
  <c r="BH71" i="93" s="1"/>
  <c r="E72" i="93" a="1"/>
  <c r="E72" i="93" s="1"/>
  <c r="F72" i="93" a="1"/>
  <c r="F72" i="93" s="1"/>
  <c r="G72" i="93" a="1"/>
  <c r="G72" i="93" s="1"/>
  <c r="H72" i="93" a="1"/>
  <c r="H72" i="93" s="1"/>
  <c r="I72" i="93" a="1"/>
  <c r="I72" i="93" s="1"/>
  <c r="J72" i="93" a="1"/>
  <c r="J72" i="93" s="1"/>
  <c r="K72" i="93" a="1"/>
  <c r="K72" i="93" s="1"/>
  <c r="L72" i="93" a="1"/>
  <c r="L72" i="93" s="1"/>
  <c r="M72" i="93" a="1"/>
  <c r="M72" i="93" s="1"/>
  <c r="N72" i="93" a="1"/>
  <c r="N72" i="93" s="1"/>
  <c r="O72" i="93" a="1"/>
  <c r="O72" i="93" s="1"/>
  <c r="P72" i="93" a="1"/>
  <c r="P72" i="93" s="1"/>
  <c r="Q72" i="93" a="1"/>
  <c r="Q72" i="93" s="1"/>
  <c r="R72" i="93" a="1"/>
  <c r="R72" i="93" s="1"/>
  <c r="S72" i="93" a="1"/>
  <c r="S72" i="93" s="1"/>
  <c r="T72" i="93" a="1"/>
  <c r="T72" i="93" s="1"/>
  <c r="U72" i="93" a="1"/>
  <c r="U72" i="93" s="1"/>
  <c r="V72" i="93" a="1"/>
  <c r="V72" i="93" s="1"/>
  <c r="W72" i="93" a="1"/>
  <c r="W72" i="93" s="1"/>
  <c r="X72" i="93" a="1"/>
  <c r="X72" i="93" s="1"/>
  <c r="Y72" i="93" a="1"/>
  <c r="Y72" i="93" s="1"/>
  <c r="Z72" i="93" a="1"/>
  <c r="Z72" i="93" s="1"/>
  <c r="AA72" i="93" a="1"/>
  <c r="AA72" i="93" s="1"/>
  <c r="AB72" i="93" a="1"/>
  <c r="AB72" i="93" s="1"/>
  <c r="AC72" i="93" a="1"/>
  <c r="AC72" i="93" s="1"/>
  <c r="AD72" i="93" a="1"/>
  <c r="AD72" i="93" s="1"/>
  <c r="AE72" i="93" a="1"/>
  <c r="AE72" i="93" s="1"/>
  <c r="AF72" i="93" a="1"/>
  <c r="AF72" i="93" s="1"/>
  <c r="AG72" i="93" a="1"/>
  <c r="AG72" i="93" s="1"/>
  <c r="AH72" i="93" a="1"/>
  <c r="AH72" i="93"/>
  <c r="AI72" i="93" a="1"/>
  <c r="AI72" i="93" s="1"/>
  <c r="AJ72" i="93" a="1"/>
  <c r="AJ72" i="93" s="1"/>
  <c r="AK72" i="93" a="1"/>
  <c r="AK72" i="93" s="1"/>
  <c r="AL72" i="93" a="1"/>
  <c r="AL72" i="93" s="1"/>
  <c r="AM72" i="93" a="1"/>
  <c r="AM72" i="93" s="1"/>
  <c r="AN72" i="93" a="1"/>
  <c r="AN72" i="93" s="1"/>
  <c r="AO72" i="93" a="1"/>
  <c r="AO72" i="93" s="1"/>
  <c r="AP72" i="93" a="1"/>
  <c r="AP72" i="93" s="1"/>
  <c r="AQ72" i="93" a="1"/>
  <c r="AQ72" i="93" s="1"/>
  <c r="AR72" i="93" a="1"/>
  <c r="AR72" i="93" s="1"/>
  <c r="AS72" i="93" a="1"/>
  <c r="AS72" i="93" s="1"/>
  <c r="AT72" i="93" a="1"/>
  <c r="AT72" i="93"/>
  <c r="AU72" i="93" a="1"/>
  <c r="AU72" i="93" s="1"/>
  <c r="AV72" i="93" a="1"/>
  <c r="AV72" i="93" s="1"/>
  <c r="AW72" i="93" a="1"/>
  <c r="AW72" i="93" s="1"/>
  <c r="AX72" i="93" a="1"/>
  <c r="AX72" i="93" s="1"/>
  <c r="AY72" i="93" a="1"/>
  <c r="AY72" i="93" s="1"/>
  <c r="AZ72" i="93" a="1"/>
  <c r="AZ72" i="93" s="1"/>
  <c r="BA72" i="93" a="1"/>
  <c r="BA72" i="93" s="1"/>
  <c r="BB72" i="93" a="1"/>
  <c r="BB72" i="93" s="1"/>
  <c r="BC72" i="93" a="1"/>
  <c r="BC72" i="93" s="1"/>
  <c r="BD72" i="93" a="1"/>
  <c r="BD72" i="93" s="1"/>
  <c r="BE72" i="93" a="1"/>
  <c r="BE72" i="93" s="1"/>
  <c r="BF72" i="93" a="1"/>
  <c r="BF72" i="93" s="1"/>
  <c r="BG72" i="93" a="1"/>
  <c r="BG72" i="93" s="1"/>
  <c r="BH72" i="93" a="1"/>
  <c r="BH72" i="93" s="1"/>
  <c r="E73" i="93" a="1"/>
  <c r="E73" i="93" s="1"/>
  <c r="F73" i="93" a="1"/>
  <c r="F73" i="93" s="1"/>
  <c r="G73" i="93" a="1"/>
  <c r="G73" i="93" s="1"/>
  <c r="H73" i="93" a="1"/>
  <c r="H73" i="93" s="1"/>
  <c r="I73" i="93" a="1"/>
  <c r="I73" i="93" s="1"/>
  <c r="J73" i="93" a="1"/>
  <c r="J73" i="93" s="1"/>
  <c r="K73" i="93" a="1"/>
  <c r="K73" i="93" s="1"/>
  <c r="L73" i="93" a="1"/>
  <c r="L73" i="93" s="1"/>
  <c r="M73" i="93" a="1"/>
  <c r="M73" i="93" s="1"/>
  <c r="N73" i="93" a="1"/>
  <c r="N73" i="93" s="1"/>
  <c r="O73" i="93" a="1"/>
  <c r="O73" i="93" s="1"/>
  <c r="P73" i="93" a="1"/>
  <c r="P73" i="93" s="1"/>
  <c r="Q73" i="93" a="1"/>
  <c r="Q73" i="93" s="1"/>
  <c r="R73" i="93" a="1"/>
  <c r="R73" i="93" s="1"/>
  <c r="S73" i="93" a="1"/>
  <c r="S73" i="93" s="1"/>
  <c r="T73" i="93" a="1"/>
  <c r="T73" i="93" s="1"/>
  <c r="U73" i="93" a="1"/>
  <c r="U73" i="93" s="1"/>
  <c r="V73" i="93" a="1"/>
  <c r="V73" i="93" s="1"/>
  <c r="W73" i="93" a="1"/>
  <c r="W73" i="93" s="1"/>
  <c r="X73" i="93" a="1"/>
  <c r="X73" i="93" s="1"/>
  <c r="Y73" i="93" a="1"/>
  <c r="Y73" i="93" s="1"/>
  <c r="Z73" i="93" a="1"/>
  <c r="Z73" i="93"/>
  <c r="AA73" i="93" a="1"/>
  <c r="AA73" i="93" s="1"/>
  <c r="AB73" i="93" a="1"/>
  <c r="AB73" i="93" s="1"/>
  <c r="AC73" i="93" a="1"/>
  <c r="AC73" i="93" s="1"/>
  <c r="AD73" i="93" a="1"/>
  <c r="AD73" i="93" s="1"/>
  <c r="AE73" i="93" a="1"/>
  <c r="AE73" i="93" s="1"/>
  <c r="AF73" i="93" a="1"/>
  <c r="AF73" i="93" s="1"/>
  <c r="AG73" i="93" a="1"/>
  <c r="AG73" i="93" s="1"/>
  <c r="AH73" i="93" a="1"/>
  <c r="AH73" i="93" s="1"/>
  <c r="AI73" i="93" a="1"/>
  <c r="AI73" i="93" s="1"/>
  <c r="AJ73" i="93" a="1"/>
  <c r="AJ73" i="93" s="1"/>
  <c r="AK73" i="93" a="1"/>
  <c r="AK73" i="93" s="1"/>
  <c r="AL73" i="93" a="1"/>
  <c r="AL73" i="93" s="1"/>
  <c r="AM73" i="93" a="1"/>
  <c r="AM73" i="93" s="1"/>
  <c r="AN73" i="93" a="1"/>
  <c r="AN73" i="93" s="1"/>
  <c r="AO73" i="93" a="1"/>
  <c r="AO73" i="93" s="1"/>
  <c r="AP73" i="93" a="1"/>
  <c r="AP73" i="93" s="1"/>
  <c r="AQ73" i="93" a="1"/>
  <c r="AQ73" i="93" s="1"/>
  <c r="AR73" i="93" a="1"/>
  <c r="AR73" i="93" s="1"/>
  <c r="AS73" i="93" a="1"/>
  <c r="AS73" i="93" s="1"/>
  <c r="AT73" i="93" a="1"/>
  <c r="AT73" i="93" s="1"/>
  <c r="AU73" i="93" a="1"/>
  <c r="AU73" i="93" s="1"/>
  <c r="AV73" i="93" a="1"/>
  <c r="AV73" i="93" s="1"/>
  <c r="AW73" i="93" a="1"/>
  <c r="AW73" i="93" s="1"/>
  <c r="AX73" i="93" a="1"/>
  <c r="AX73" i="93" s="1"/>
  <c r="AY73" i="93" a="1"/>
  <c r="AY73" i="93" s="1"/>
  <c r="AZ73" i="93" a="1"/>
  <c r="AZ73" i="93" s="1"/>
  <c r="BA73" i="93" a="1"/>
  <c r="BA73" i="93" s="1"/>
  <c r="BB73" i="93" a="1"/>
  <c r="BB73" i="93"/>
  <c r="BC73" i="93" a="1"/>
  <c r="BC73" i="93" s="1"/>
  <c r="BD73" i="93" a="1"/>
  <c r="BD73" i="93" s="1"/>
  <c r="BE73" i="93" a="1"/>
  <c r="BE73" i="93" s="1"/>
  <c r="BF73" i="93" a="1"/>
  <c r="BF73" i="93" s="1"/>
  <c r="BG73" i="93" a="1"/>
  <c r="BG73" i="93" s="1"/>
  <c r="BH73" i="93" a="1"/>
  <c r="BH73" i="93" s="1"/>
  <c r="E74" i="93" a="1"/>
  <c r="E74" i="93" s="1"/>
  <c r="F74" i="93" a="1"/>
  <c r="F74" i="93" s="1"/>
  <c r="G74" i="93" a="1"/>
  <c r="G74" i="93" s="1"/>
  <c r="H74" i="93" a="1"/>
  <c r="H74" i="93" s="1"/>
  <c r="I74" i="93" a="1"/>
  <c r="I74" i="93" s="1"/>
  <c r="J74" i="93" a="1"/>
  <c r="J74" i="93" s="1"/>
  <c r="K74" i="93" a="1"/>
  <c r="K74" i="93" s="1"/>
  <c r="L74" i="93" a="1"/>
  <c r="L74" i="93" s="1"/>
  <c r="M74" i="93" a="1"/>
  <c r="M74" i="93" s="1"/>
  <c r="N74" i="93" a="1"/>
  <c r="N74" i="93" s="1"/>
  <c r="O74" i="93" a="1"/>
  <c r="O74" i="93" s="1"/>
  <c r="P74" i="93" a="1"/>
  <c r="P74" i="93" s="1"/>
  <c r="Q74" i="93" a="1"/>
  <c r="Q74" i="93" s="1"/>
  <c r="R74" i="93" a="1"/>
  <c r="R74" i="93" s="1"/>
  <c r="S74" i="93" a="1"/>
  <c r="S74" i="93" s="1"/>
  <c r="T74" i="93" a="1"/>
  <c r="T74" i="93" s="1"/>
  <c r="U74" i="93" a="1"/>
  <c r="U74" i="93" s="1"/>
  <c r="V74" i="93" a="1"/>
  <c r="V74" i="93" s="1"/>
  <c r="W74" i="93" a="1"/>
  <c r="W74" i="93" s="1"/>
  <c r="X74" i="93" a="1"/>
  <c r="X74" i="93" s="1"/>
  <c r="Y74" i="93" a="1"/>
  <c r="Y74" i="93" s="1"/>
  <c r="Z74" i="93" a="1"/>
  <c r="Z74" i="93" s="1"/>
  <c r="AA74" i="93" a="1"/>
  <c r="AA74" i="93" s="1"/>
  <c r="AB74" i="93" a="1"/>
  <c r="AB74" i="93" s="1"/>
  <c r="AC74" i="93" a="1"/>
  <c r="AC74" i="93" s="1"/>
  <c r="AD74" i="93" a="1"/>
  <c r="AD74" i="93"/>
  <c r="AE74" i="93" a="1"/>
  <c r="AE74" i="93" s="1"/>
  <c r="AF74" i="93" a="1"/>
  <c r="AF74" i="93" s="1"/>
  <c r="AG74" i="93" a="1"/>
  <c r="AG74" i="93" s="1"/>
  <c r="AH74" i="93" a="1"/>
  <c r="AH74" i="93" s="1"/>
  <c r="AI74" i="93" a="1"/>
  <c r="AI74" i="93" s="1"/>
  <c r="AJ74" i="93" a="1"/>
  <c r="AJ74" i="93" s="1"/>
  <c r="AK74" i="93" a="1"/>
  <c r="AK74" i="93" s="1"/>
  <c r="AL74" i="93" a="1"/>
  <c r="AL74" i="93" s="1"/>
  <c r="AM74" i="93" a="1"/>
  <c r="AM74" i="93" s="1"/>
  <c r="AN74" i="93" a="1"/>
  <c r="AN74" i="93" s="1"/>
  <c r="AO74" i="93" a="1"/>
  <c r="AO74" i="93" s="1"/>
  <c r="AP74" i="93" a="1"/>
  <c r="AP74" i="93" s="1"/>
  <c r="AQ74" i="93" a="1"/>
  <c r="AQ74" i="93" s="1"/>
  <c r="AR74" i="93" a="1"/>
  <c r="AR74" i="93" s="1"/>
  <c r="AS74" i="93" a="1"/>
  <c r="AS74" i="93" s="1"/>
  <c r="AT74" i="93" a="1"/>
  <c r="AT74" i="93" s="1"/>
  <c r="AU74" i="93" a="1"/>
  <c r="AU74" i="93" s="1"/>
  <c r="AV74" i="93" a="1"/>
  <c r="AV74" i="93" s="1"/>
  <c r="AW74" i="93" a="1"/>
  <c r="AW74" i="93" s="1"/>
  <c r="AX74" i="93" a="1"/>
  <c r="AX74" i="93" s="1"/>
  <c r="AY74" i="93" a="1"/>
  <c r="AY74" i="93" s="1"/>
  <c r="AZ74" i="93" a="1"/>
  <c r="AZ74" i="93" s="1"/>
  <c r="BA74" i="93" a="1"/>
  <c r="BA74" i="93" s="1"/>
  <c r="BB74" i="93" a="1"/>
  <c r="BB74" i="93" s="1"/>
  <c r="BC74" i="93" a="1"/>
  <c r="BC74" i="93" s="1"/>
  <c r="BD74" i="93" a="1"/>
  <c r="BD74" i="93" s="1"/>
  <c r="BE74" i="93" a="1"/>
  <c r="BE74" i="93" s="1"/>
  <c r="BF74" i="93" a="1"/>
  <c r="BF74" i="93" s="1"/>
  <c r="BG74" i="93" a="1"/>
  <c r="BG74" i="93" s="1"/>
  <c r="BH74" i="93" a="1"/>
  <c r="BH74" i="93" s="1"/>
  <c r="E75" i="93" a="1"/>
  <c r="E75" i="93" s="1"/>
  <c r="F75" i="93" a="1"/>
  <c r="F75" i="93" s="1"/>
  <c r="G75" i="93" a="1"/>
  <c r="G75" i="93" s="1"/>
  <c r="H75" i="93" a="1"/>
  <c r="H75" i="93" s="1"/>
  <c r="I75" i="93" a="1"/>
  <c r="I75" i="93" s="1"/>
  <c r="J75" i="93" a="1"/>
  <c r="J75" i="93" s="1"/>
  <c r="K75" i="93" a="1"/>
  <c r="K75" i="93" s="1"/>
  <c r="L75" i="93" a="1"/>
  <c r="L75" i="93" s="1"/>
  <c r="M75" i="93" a="1"/>
  <c r="M75" i="93" s="1"/>
  <c r="N75" i="93" a="1"/>
  <c r="N75" i="93" s="1"/>
  <c r="O75" i="93" a="1"/>
  <c r="O75" i="93" s="1"/>
  <c r="P75" i="93" a="1"/>
  <c r="P75" i="93" s="1"/>
  <c r="Q75" i="93" a="1"/>
  <c r="Q75" i="93" s="1"/>
  <c r="R75" i="93" a="1"/>
  <c r="R75" i="93" s="1"/>
  <c r="S75" i="93" a="1"/>
  <c r="S75" i="93" s="1"/>
  <c r="T75" i="93" a="1"/>
  <c r="T75" i="93" s="1"/>
  <c r="U75" i="93" a="1"/>
  <c r="U75" i="93" s="1"/>
  <c r="V75" i="93" a="1"/>
  <c r="V75" i="93" s="1"/>
  <c r="W75" i="93" a="1"/>
  <c r="W75" i="93" s="1"/>
  <c r="X75" i="93" a="1"/>
  <c r="X75" i="93" s="1"/>
  <c r="Y75" i="93" a="1"/>
  <c r="Y75" i="93" s="1"/>
  <c r="Z75" i="93" a="1"/>
  <c r="Z75" i="93" s="1"/>
  <c r="AA75" i="93" a="1"/>
  <c r="AA75" i="93" s="1"/>
  <c r="AB75" i="93" a="1"/>
  <c r="AB75" i="93" s="1"/>
  <c r="AC75" i="93" a="1"/>
  <c r="AC75" i="93" s="1"/>
  <c r="AD75" i="93" a="1"/>
  <c r="AD75" i="93" s="1"/>
  <c r="AE75" i="93" a="1"/>
  <c r="AE75" i="93" s="1"/>
  <c r="AF75" i="93" a="1"/>
  <c r="AF75" i="93" s="1"/>
  <c r="AG75" i="93" a="1"/>
  <c r="AG75" i="93" s="1"/>
  <c r="AH75" i="93" a="1"/>
  <c r="AH75" i="93" s="1"/>
  <c r="AI75" i="93" a="1"/>
  <c r="AI75" i="93" s="1"/>
  <c r="AJ75" i="93" a="1"/>
  <c r="AJ75" i="93" s="1"/>
  <c r="AK75" i="93" a="1"/>
  <c r="AK75" i="93" s="1"/>
  <c r="AL75" i="93" a="1"/>
  <c r="AL75" i="93"/>
  <c r="AM75" i="93" a="1"/>
  <c r="AM75" i="93" s="1"/>
  <c r="AN75" i="93" a="1"/>
  <c r="AN75" i="93" s="1"/>
  <c r="AO75" i="93" a="1"/>
  <c r="AO75" i="93" s="1"/>
  <c r="AP75" i="93" a="1"/>
  <c r="AP75" i="93"/>
  <c r="AQ75" i="93" a="1"/>
  <c r="AQ75" i="93" s="1"/>
  <c r="AR75" i="93" a="1"/>
  <c r="AR75" i="93" s="1"/>
  <c r="AS75" i="93" a="1"/>
  <c r="AS75" i="93" s="1"/>
  <c r="AT75" i="93" a="1"/>
  <c r="AT75" i="93" s="1"/>
  <c r="AU75" i="93" a="1"/>
  <c r="AU75" i="93" s="1"/>
  <c r="AV75" i="93" a="1"/>
  <c r="AV75" i="93" s="1"/>
  <c r="AW75" i="93" a="1"/>
  <c r="AW75" i="93" s="1"/>
  <c r="AX75" i="93" a="1"/>
  <c r="AX75" i="93" s="1"/>
  <c r="AY75" i="93" a="1"/>
  <c r="AY75" i="93" s="1"/>
  <c r="AZ75" i="93" a="1"/>
  <c r="AZ75" i="93" s="1"/>
  <c r="BA75" i="93" a="1"/>
  <c r="BA75" i="93" s="1"/>
  <c r="BB75" i="93" a="1"/>
  <c r="BB75" i="93" s="1"/>
  <c r="BC75" i="93" a="1"/>
  <c r="BC75" i="93" s="1"/>
  <c r="BD75" i="93" a="1"/>
  <c r="BD75" i="93" s="1"/>
  <c r="BE75" i="93" a="1"/>
  <c r="BE75" i="93" s="1"/>
  <c r="BF75" i="93" a="1"/>
  <c r="BF75" i="93" s="1"/>
  <c r="BG75" i="93" a="1"/>
  <c r="BG75" i="93" s="1"/>
  <c r="BH75" i="93" a="1"/>
  <c r="BH75" i="93" s="1"/>
  <c r="E76" i="93" a="1"/>
  <c r="E76" i="93" s="1"/>
  <c r="F76" i="93" a="1"/>
  <c r="F76" i="93" s="1"/>
  <c r="G76" i="93" a="1"/>
  <c r="G76" i="93" s="1"/>
  <c r="H76" i="93" a="1"/>
  <c r="H76" i="93" s="1"/>
  <c r="I76" i="93" a="1"/>
  <c r="I76" i="93" s="1"/>
  <c r="J76" i="93" a="1"/>
  <c r="J76" i="93" s="1"/>
  <c r="K76" i="93" a="1"/>
  <c r="K76" i="93" s="1"/>
  <c r="L76" i="93" a="1"/>
  <c r="L76" i="93" s="1"/>
  <c r="M76" i="93" a="1"/>
  <c r="M76" i="93" s="1"/>
  <c r="N76" i="93" a="1"/>
  <c r="N76" i="93"/>
  <c r="O76" i="93" a="1"/>
  <c r="O76" i="93" s="1"/>
  <c r="P76" i="93" a="1"/>
  <c r="P76" i="93" s="1"/>
  <c r="Q76" i="93" a="1"/>
  <c r="Q76" i="93" s="1"/>
  <c r="R76" i="93" a="1"/>
  <c r="R76" i="93" s="1"/>
  <c r="S76" i="93" a="1"/>
  <c r="S76" i="93" s="1"/>
  <c r="T76" i="93" a="1"/>
  <c r="T76" i="93" s="1"/>
  <c r="U76" i="93" a="1"/>
  <c r="U76" i="93" s="1"/>
  <c r="V76" i="93" a="1"/>
  <c r="V76" i="93" s="1"/>
  <c r="W76" i="93" a="1"/>
  <c r="W76" i="93" s="1"/>
  <c r="X76" i="93" a="1"/>
  <c r="X76" i="93" s="1"/>
  <c r="Y76" i="93" a="1"/>
  <c r="Y76" i="93" s="1"/>
  <c r="Z76" i="93" a="1"/>
  <c r="Z76" i="93" s="1"/>
  <c r="AA76" i="93" a="1"/>
  <c r="AA76" i="93" s="1"/>
  <c r="AB76" i="93" a="1"/>
  <c r="AB76" i="93" s="1"/>
  <c r="AC76" i="93" a="1"/>
  <c r="AC76" i="93" s="1"/>
  <c r="AD76" i="93" a="1"/>
  <c r="AD76" i="93" s="1"/>
  <c r="AE76" i="93" a="1"/>
  <c r="AE76" i="93" s="1"/>
  <c r="AF76" i="93" a="1"/>
  <c r="AF76" i="93" s="1"/>
  <c r="AG76" i="93" a="1"/>
  <c r="AG76" i="93" s="1"/>
  <c r="AH76" i="93" a="1"/>
  <c r="AH76" i="93" s="1"/>
  <c r="AI76" i="93" a="1"/>
  <c r="AI76" i="93" s="1"/>
  <c r="AJ76" i="93" a="1"/>
  <c r="AJ76" i="93" s="1"/>
  <c r="AK76" i="93" a="1"/>
  <c r="AK76" i="93" s="1"/>
  <c r="AL76" i="93" a="1"/>
  <c r="AL76" i="93" s="1"/>
  <c r="AM76" i="93" a="1"/>
  <c r="AM76" i="93" s="1"/>
  <c r="AN76" i="93" a="1"/>
  <c r="AN76" i="93" s="1"/>
  <c r="AO76" i="93" a="1"/>
  <c r="AO76" i="93" s="1"/>
  <c r="AP76" i="93" a="1"/>
  <c r="AP76" i="93" s="1"/>
  <c r="AQ76" i="93" a="1"/>
  <c r="AQ76" i="93" s="1"/>
  <c r="AR76" i="93" a="1"/>
  <c r="AR76" i="93" s="1"/>
  <c r="AS76" i="93" a="1"/>
  <c r="AS76" i="93" s="1"/>
  <c r="AT76" i="93" a="1"/>
  <c r="AT76" i="93" s="1"/>
  <c r="AU76" i="93" a="1"/>
  <c r="AU76" i="93" s="1"/>
  <c r="AV76" i="93" a="1"/>
  <c r="AV76" i="93" s="1"/>
  <c r="AW76" i="93" a="1"/>
  <c r="AW76" i="93" s="1"/>
  <c r="AX76" i="93" a="1"/>
  <c r="AX76" i="93" s="1"/>
  <c r="AY76" i="93" a="1"/>
  <c r="AY76" i="93" s="1"/>
  <c r="AZ76" i="93" a="1"/>
  <c r="AZ76" i="93" s="1"/>
  <c r="BA76" i="93" a="1"/>
  <c r="BA76" i="93" s="1"/>
  <c r="BB76" i="93" a="1"/>
  <c r="BB76" i="93" s="1"/>
  <c r="BC76" i="93" a="1"/>
  <c r="BC76" i="93" s="1"/>
  <c r="BD76" i="93" a="1"/>
  <c r="BD76" i="93" s="1"/>
  <c r="BE76" i="93" a="1"/>
  <c r="BE76" i="93" s="1"/>
  <c r="BF76" i="93" a="1"/>
  <c r="BF76" i="93" s="1"/>
  <c r="BG76" i="93" a="1"/>
  <c r="BG76" i="93" s="1"/>
  <c r="BH76" i="93" a="1"/>
  <c r="BH76" i="93" s="1"/>
  <c r="E77" i="93" a="1"/>
  <c r="E77" i="93" s="1"/>
  <c r="F77" i="93" a="1"/>
  <c r="F77" i="93"/>
  <c r="G77" i="93" a="1"/>
  <c r="G77" i="93" s="1"/>
  <c r="H77" i="93" a="1"/>
  <c r="H77" i="93" s="1"/>
  <c r="I77" i="93" a="1"/>
  <c r="I77" i="93" s="1"/>
  <c r="J77" i="93" a="1"/>
  <c r="J77" i="93" s="1"/>
  <c r="K77" i="93" a="1"/>
  <c r="K77" i="93" s="1"/>
  <c r="L77" i="93" a="1"/>
  <c r="L77" i="93" s="1"/>
  <c r="M77" i="93" a="1"/>
  <c r="M77" i="93" s="1"/>
  <c r="N77" i="93" a="1"/>
  <c r="N77" i="93" s="1"/>
  <c r="O77" i="93" a="1"/>
  <c r="O77" i="93" s="1"/>
  <c r="P77" i="93" a="1"/>
  <c r="P77" i="93" s="1"/>
  <c r="Q77" i="93" a="1"/>
  <c r="Q77" i="93" s="1"/>
  <c r="R77" i="93" a="1"/>
  <c r="R77" i="93" s="1"/>
  <c r="S77" i="93" a="1"/>
  <c r="S77" i="93" s="1"/>
  <c r="T77" i="93" a="1"/>
  <c r="T77" i="93" s="1"/>
  <c r="U77" i="93" a="1"/>
  <c r="U77" i="93" s="1"/>
  <c r="V77" i="93" a="1"/>
  <c r="V77" i="93" s="1"/>
  <c r="W77" i="93" a="1"/>
  <c r="W77" i="93" s="1"/>
  <c r="X77" i="93" a="1"/>
  <c r="X77" i="93" s="1"/>
  <c r="Y77" i="93" a="1"/>
  <c r="Y77" i="93" s="1"/>
  <c r="Z77" i="93" a="1"/>
  <c r="Z77" i="93" s="1"/>
  <c r="AA77" i="93" a="1"/>
  <c r="AA77" i="93" s="1"/>
  <c r="AB77" i="93" a="1"/>
  <c r="AB77" i="93" s="1"/>
  <c r="AC77" i="93" a="1"/>
  <c r="AC77" i="93" s="1"/>
  <c r="AD77" i="93" a="1"/>
  <c r="AD77" i="93" s="1"/>
  <c r="AE77" i="93" a="1"/>
  <c r="AE77" i="93" s="1"/>
  <c r="AF77" i="93" a="1"/>
  <c r="AF77" i="93" s="1"/>
  <c r="AG77" i="93" a="1"/>
  <c r="AG77" i="93" s="1"/>
  <c r="AH77" i="93" a="1"/>
  <c r="AH77" i="93" s="1"/>
  <c r="AI77" i="93" a="1"/>
  <c r="AI77" i="93" s="1"/>
  <c r="AJ77" i="93" a="1"/>
  <c r="AJ77" i="93" s="1"/>
  <c r="AK77" i="93" a="1"/>
  <c r="AK77" i="93" s="1"/>
  <c r="AL77" i="93" a="1"/>
  <c r="AL77" i="93" s="1"/>
  <c r="AM77" i="93" a="1"/>
  <c r="AM77" i="93" s="1"/>
  <c r="AN77" i="93" a="1"/>
  <c r="AN77" i="93" s="1"/>
  <c r="AO77" i="93" a="1"/>
  <c r="AO77" i="93" s="1"/>
  <c r="AP77" i="93" a="1"/>
  <c r="AP77" i="93" s="1"/>
  <c r="AQ77" i="93" a="1"/>
  <c r="AQ77" i="93" s="1"/>
  <c r="AR77" i="93" a="1"/>
  <c r="AR77" i="93" s="1"/>
  <c r="AS77" i="93" a="1"/>
  <c r="AS77" i="93" s="1"/>
  <c r="AT77" i="93" a="1"/>
  <c r="AT77" i="93" s="1"/>
  <c r="AU77" i="93" a="1"/>
  <c r="AU77" i="93" s="1"/>
  <c r="AV77" i="93" a="1"/>
  <c r="AV77" i="93" s="1"/>
  <c r="AW77" i="93" a="1"/>
  <c r="AW77" i="93" s="1"/>
  <c r="AX77" i="93" a="1"/>
  <c r="AX77" i="93"/>
  <c r="AY77" i="93" a="1"/>
  <c r="AY77" i="93" s="1"/>
  <c r="AZ77" i="93" a="1"/>
  <c r="AZ77" i="93" s="1"/>
  <c r="BA77" i="93" a="1"/>
  <c r="BA77" i="93" s="1"/>
  <c r="BB77" i="93" a="1"/>
  <c r="BB77" i="93" s="1"/>
  <c r="BC77" i="93" a="1"/>
  <c r="BC77" i="93" s="1"/>
  <c r="BD77" i="93" a="1"/>
  <c r="BD77" i="93"/>
  <c r="BE77" i="93" a="1"/>
  <c r="BE77" i="93" s="1"/>
  <c r="BF77" i="93" a="1"/>
  <c r="BF77" i="93" s="1"/>
  <c r="BG77" i="93" a="1"/>
  <c r="BG77" i="93" s="1"/>
  <c r="BH77" i="93" a="1"/>
  <c r="BH77" i="93" s="1"/>
  <c r="D4" i="93" a="1"/>
  <c r="D4" i="93" s="1"/>
  <c r="D5" i="93" a="1"/>
  <c r="D5" i="93" s="1"/>
  <c r="D6" i="93" a="1"/>
  <c r="D6" i="93" s="1"/>
  <c r="D7" i="93" a="1"/>
  <c r="D7" i="93" s="1"/>
  <c r="D8" i="93" a="1"/>
  <c r="D8" i="93" s="1"/>
  <c r="D9" i="93" a="1"/>
  <c r="D9" i="93" s="1"/>
  <c r="D10" i="93" a="1"/>
  <c r="D10" i="93" s="1"/>
  <c r="D11" i="93" a="1"/>
  <c r="D11" i="93" s="1"/>
  <c r="D12" i="93" a="1"/>
  <c r="D12" i="93" s="1"/>
  <c r="D13" i="93" a="1"/>
  <c r="D13" i="93" s="1"/>
  <c r="D14" i="93" a="1"/>
  <c r="D14" i="93" s="1"/>
  <c r="D15" i="93" a="1"/>
  <c r="D15" i="93" s="1"/>
  <c r="D16" i="93" a="1"/>
  <c r="D16" i="93" s="1"/>
  <c r="D17" i="93" a="1"/>
  <c r="D17" i="93" s="1"/>
  <c r="D18" i="93" a="1"/>
  <c r="D18" i="93" s="1"/>
  <c r="D19" i="93" a="1"/>
  <c r="D19" i="93" s="1"/>
  <c r="D20" i="93" a="1"/>
  <c r="D20" i="93" s="1"/>
  <c r="D21" i="93" a="1"/>
  <c r="D21" i="93" s="1"/>
  <c r="D22" i="93" a="1"/>
  <c r="D22" i="93" s="1"/>
  <c r="D23" i="93" a="1"/>
  <c r="D23" i="93" s="1"/>
  <c r="D24" i="93" a="1"/>
  <c r="D24" i="93" s="1"/>
  <c r="D25" i="93" a="1"/>
  <c r="D25" i="93" s="1"/>
  <c r="D26" i="93" a="1"/>
  <c r="D26" i="93" s="1"/>
  <c r="D27" i="93" a="1"/>
  <c r="D27" i="93" s="1"/>
  <c r="D28" i="93" a="1"/>
  <c r="D28" i="93" s="1"/>
  <c r="D29" i="93" a="1"/>
  <c r="D29" i="93" s="1"/>
  <c r="D30" i="93" a="1"/>
  <c r="D30" i="93" s="1"/>
  <c r="D31" i="93" a="1"/>
  <c r="D31" i="93" s="1"/>
  <c r="D32" i="93" a="1"/>
  <c r="D32" i="93" s="1"/>
  <c r="D33" i="93" a="1"/>
  <c r="D33" i="93" s="1"/>
  <c r="D34" i="93" a="1"/>
  <c r="D34" i="93" s="1"/>
  <c r="D35" i="93" a="1"/>
  <c r="D35" i="93" s="1"/>
  <c r="D36" i="93" a="1"/>
  <c r="D36" i="93" s="1"/>
  <c r="D37" i="93" a="1"/>
  <c r="D37" i="93" s="1"/>
  <c r="D38" i="93" a="1"/>
  <c r="D38" i="93" s="1"/>
  <c r="D39" i="93" a="1"/>
  <c r="D39" i="93" s="1"/>
  <c r="D40" i="93" a="1"/>
  <c r="D40" i="93" s="1"/>
  <c r="D41" i="93" a="1"/>
  <c r="D41" i="93" s="1"/>
  <c r="D42" i="93" a="1"/>
  <c r="D42" i="93" s="1"/>
  <c r="D43" i="93" a="1"/>
  <c r="D43" i="93" s="1"/>
  <c r="D44" i="93" a="1"/>
  <c r="D44" i="93" s="1"/>
  <c r="D45" i="93" a="1"/>
  <c r="D45" i="93" s="1"/>
  <c r="D46" i="93" a="1"/>
  <c r="D46" i="93" s="1"/>
  <c r="D47" i="93" a="1"/>
  <c r="D47" i="93" s="1"/>
  <c r="D48" i="93" a="1"/>
  <c r="D48" i="93" s="1"/>
  <c r="D49" i="93" a="1"/>
  <c r="D49" i="93" s="1"/>
  <c r="D50" i="93" a="1"/>
  <c r="D50" i="93" s="1"/>
  <c r="D51" i="93" a="1"/>
  <c r="D51" i="93" s="1"/>
  <c r="D52" i="93" a="1"/>
  <c r="D52" i="93" s="1"/>
  <c r="D53" i="93" a="1"/>
  <c r="D53" i="93" s="1"/>
  <c r="D54" i="93" a="1"/>
  <c r="D54" i="93" s="1"/>
  <c r="D55" i="93" a="1"/>
  <c r="D55" i="93" s="1"/>
  <c r="D56" i="93" a="1"/>
  <c r="D56" i="93" s="1"/>
  <c r="D57" i="93" a="1"/>
  <c r="D57" i="93" s="1"/>
  <c r="D58" i="93" a="1"/>
  <c r="D58" i="93" s="1"/>
  <c r="D59" i="93" a="1"/>
  <c r="D59" i="93" s="1"/>
  <c r="D60" i="93" a="1"/>
  <c r="D60" i="93" s="1"/>
  <c r="D61" i="93" a="1"/>
  <c r="D61" i="93" s="1"/>
  <c r="D62" i="93" a="1"/>
  <c r="D62" i="93" s="1"/>
  <c r="D63" i="93" a="1"/>
  <c r="D63" i="93" s="1"/>
  <c r="D64" i="93" a="1"/>
  <c r="D64" i="93" s="1"/>
  <c r="D65" i="93" a="1"/>
  <c r="D65" i="93" s="1"/>
  <c r="D66" i="93" a="1"/>
  <c r="D66" i="93" s="1"/>
  <c r="D67" i="93" a="1"/>
  <c r="D67" i="93" s="1"/>
  <c r="D68" i="93" a="1"/>
  <c r="D68" i="93" s="1"/>
  <c r="D69" i="93" a="1"/>
  <c r="D69" i="93" s="1"/>
  <c r="D70" i="93" a="1"/>
  <c r="D70" i="93" s="1"/>
  <c r="D71" i="93" a="1"/>
  <c r="D71" i="93" s="1"/>
  <c r="D72" i="93" a="1"/>
  <c r="D72" i="93" s="1"/>
  <c r="D73" i="93" a="1"/>
  <c r="D73" i="93" s="1"/>
  <c r="D74" i="93" a="1"/>
  <c r="D74" i="93" s="1"/>
  <c r="D75" i="93" a="1"/>
  <c r="D75" i="93" s="1"/>
  <c r="D76" i="93" a="1"/>
  <c r="D76" i="93" s="1"/>
  <c r="D77" i="93" a="1"/>
  <c r="D77" i="93" s="1"/>
  <c r="D3" i="93" a="1"/>
  <c r="D3" i="93" s="1"/>
  <c r="H54" i="28" l="1"/>
  <c r="H32" i="28"/>
  <c r="C64" i="28"/>
  <c r="B64" i="28"/>
  <c r="A64" i="28"/>
  <c r="E5" i="28"/>
  <c r="E6" i="28"/>
  <c r="E7" i="28"/>
  <c r="E8" i="28"/>
  <c r="E9" i="28"/>
  <c r="F9" i="28" s="1"/>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G81" i="1"/>
  <c r="G77" i="1"/>
  <c r="G72" i="1"/>
  <c r="G69" i="1"/>
  <c r="G67" i="1"/>
  <c r="H60" i="1"/>
  <c r="G60" i="1" s="1"/>
  <c r="G58" i="1"/>
  <c r="G56" i="1"/>
  <c r="G52" i="1"/>
  <c r="G51" i="1"/>
  <c r="G49" i="1"/>
  <c r="G48" i="1"/>
  <c r="G47" i="1"/>
  <c r="G46" i="1"/>
  <c r="G45" i="1"/>
  <c r="G44" i="1"/>
  <c r="G43" i="1"/>
  <c r="G42" i="1"/>
  <c r="G41" i="1"/>
  <c r="G39" i="1"/>
  <c r="H35" i="1"/>
  <c r="G35" i="1" s="1"/>
  <c r="G33" i="1"/>
  <c r="G32" i="1"/>
  <c r="G31" i="1"/>
  <c r="G30" i="1"/>
  <c r="G29" i="1"/>
  <c r="G28" i="1"/>
  <c r="G27" i="1"/>
  <c r="G25" i="1"/>
  <c r="G24" i="1"/>
  <c r="G19" i="1"/>
  <c r="G18" i="1"/>
  <c r="G17" i="1"/>
  <c r="G16" i="1"/>
  <c r="G15" i="1"/>
  <c r="G14" i="1"/>
  <c r="G13" i="1"/>
  <c r="G12" i="1"/>
  <c r="G11" i="1"/>
  <c r="G10" i="1"/>
  <c r="G9" i="1"/>
  <c r="G8" i="1"/>
  <c r="G7" i="1"/>
  <c r="A32" i="91"/>
  <c r="B25" i="91"/>
  <c r="B23" i="91"/>
  <c r="B21" i="91"/>
  <c r="H61" i="1"/>
  <c r="H36" i="1"/>
  <c r="G36" i="1" s="1"/>
  <c r="BF311" i="82"/>
  <c r="BG311" i="82"/>
  <c r="BH311" i="82"/>
  <c r="BF313" i="82"/>
  <c r="BG313" i="82"/>
  <c r="BH313" i="82"/>
  <c r="BF314" i="82"/>
  <c r="BG314" i="82"/>
  <c r="BH314" i="82"/>
  <c r="BF315" i="82"/>
  <c r="BG315" i="82"/>
  <c r="BH315" i="82"/>
  <c r="BF316" i="82"/>
  <c r="BG316" i="82"/>
  <c r="BH316" i="82"/>
  <c r="BF317" i="82"/>
  <c r="BG317" i="82"/>
  <c r="BH317" i="82"/>
  <c r="BF318" i="82"/>
  <c r="BG318" i="82"/>
  <c r="BH318" i="82"/>
  <c r="BF319" i="82"/>
  <c r="BG319" i="82"/>
  <c r="BH319" i="82"/>
  <c r="BF320" i="82"/>
  <c r="BG320" i="82"/>
  <c r="BH320" i="82"/>
  <c r="BF321" i="82"/>
  <c r="BG321" i="82"/>
  <c r="BH321" i="82"/>
  <c r="BF322" i="82"/>
  <c r="BG322" i="82"/>
  <c r="BH322" i="82"/>
  <c r="BF323" i="82"/>
  <c r="BG323" i="82"/>
  <c r="BH323" i="82"/>
  <c r="BF324" i="82"/>
  <c r="BG324" i="82"/>
  <c r="BH324" i="82"/>
  <c r="BF325" i="82"/>
  <c r="BG325" i="82"/>
  <c r="BH325" i="82"/>
  <c r="BF326" i="82"/>
  <c r="BG326" i="82"/>
  <c r="BH326" i="82"/>
  <c r="BF327" i="82"/>
  <c r="BG327" i="82"/>
  <c r="BH327" i="82"/>
  <c r="BF328" i="82"/>
  <c r="BG328" i="82"/>
  <c r="BH328" i="82"/>
  <c r="BF329" i="82"/>
  <c r="BG329" i="82"/>
  <c r="BH329" i="82"/>
  <c r="BF330" i="82"/>
  <c r="BG330" i="82"/>
  <c r="BH330" i="82"/>
  <c r="BF331" i="82"/>
  <c r="BG331" i="82"/>
  <c r="BH331" i="82"/>
  <c r="BF332" i="82"/>
  <c r="BG332" i="82"/>
  <c r="BH332" i="82"/>
  <c r="BF333" i="82"/>
  <c r="BG333" i="82"/>
  <c r="BH333" i="82"/>
  <c r="BF334" i="82"/>
  <c r="BG334" i="82"/>
  <c r="BH334" i="82"/>
  <c r="BF335" i="82"/>
  <c r="BG335" i="82"/>
  <c r="BH335" i="82"/>
  <c r="BF336" i="82"/>
  <c r="BG336" i="82"/>
  <c r="BH336" i="82"/>
  <c r="BF337" i="82"/>
  <c r="BG337" i="82"/>
  <c r="BH337" i="82"/>
  <c r="BF338" i="82"/>
  <c r="BG338" i="82"/>
  <c r="BH338" i="82"/>
  <c r="BF339" i="82"/>
  <c r="BG339" i="82"/>
  <c r="BH339" i="82"/>
  <c r="BF340" i="82"/>
  <c r="BG340" i="82"/>
  <c r="BH340" i="82"/>
  <c r="BF341" i="82"/>
  <c r="BG341" i="82"/>
  <c r="BH341" i="82"/>
  <c r="BF342" i="82"/>
  <c r="BG342" i="82"/>
  <c r="BH342" i="82"/>
  <c r="BF343" i="82"/>
  <c r="BG343" i="82"/>
  <c r="BH343" i="82"/>
  <c r="BF344" i="82"/>
  <c r="BG344" i="82"/>
  <c r="BH344" i="82"/>
  <c r="BF345" i="82"/>
  <c r="BG345" i="82"/>
  <c r="BH345" i="82"/>
  <c r="BF346" i="82"/>
  <c r="BG346" i="82"/>
  <c r="BH346" i="82"/>
  <c r="BF347" i="82"/>
  <c r="BG347" i="82"/>
  <c r="BH347" i="82"/>
  <c r="BF348" i="82"/>
  <c r="BG348" i="82"/>
  <c r="BH348" i="82"/>
  <c r="BF349" i="82"/>
  <c r="BG349" i="82"/>
  <c r="BH349" i="82"/>
  <c r="BF350" i="82"/>
  <c r="BG350" i="82"/>
  <c r="BH350" i="82"/>
  <c r="BF355" i="82"/>
  <c r="BG355" i="82"/>
  <c r="BH355" i="82"/>
  <c r="BF356" i="82"/>
  <c r="BG356" i="82"/>
  <c r="BH356" i="82"/>
  <c r="BF357" i="82"/>
  <c r="BG357" i="82"/>
  <c r="BH357" i="82"/>
  <c r="BF365" i="82"/>
  <c r="BF364" i="82" s="1"/>
  <c r="BG365" i="82"/>
  <c r="BG364" i="82" s="1"/>
  <c r="BH365" i="82"/>
  <c r="BH364" i="82" s="1"/>
  <c r="AY311" i="82"/>
  <c r="AZ311" i="82"/>
  <c r="BA311" i="82"/>
  <c r="BB311" i="82"/>
  <c r="BC311" i="82"/>
  <c r="BD311" i="82"/>
  <c r="BE311" i="82"/>
  <c r="AY313" i="82"/>
  <c r="AZ313" i="82"/>
  <c r="BA313" i="82"/>
  <c r="BB313" i="82"/>
  <c r="BC313" i="82"/>
  <c r="BD313" i="82"/>
  <c r="BE313" i="82"/>
  <c r="BE351" i="82" s="1"/>
  <c r="BE353" i="82" s="1"/>
  <c r="BE359" i="82" s="1"/>
  <c r="AY314" i="82"/>
  <c r="AZ314" i="82"/>
  <c r="BA314" i="82"/>
  <c r="BB314" i="82"/>
  <c r="BC314" i="82"/>
  <c r="BD314" i="82"/>
  <c r="BE314" i="82"/>
  <c r="AY315" i="82"/>
  <c r="AZ315" i="82"/>
  <c r="BA315" i="82"/>
  <c r="BB315" i="82"/>
  <c r="BC315" i="82"/>
  <c r="BD315" i="82"/>
  <c r="BE315" i="82"/>
  <c r="AY316" i="82"/>
  <c r="AZ316" i="82"/>
  <c r="BA316" i="82"/>
  <c r="BB316" i="82"/>
  <c r="BC316" i="82"/>
  <c r="BD316" i="82"/>
  <c r="BE316" i="82"/>
  <c r="AY317" i="82"/>
  <c r="AZ317" i="82"/>
  <c r="BA317" i="82"/>
  <c r="BB317" i="82"/>
  <c r="BC317" i="82"/>
  <c r="BD317" i="82"/>
  <c r="BE317" i="82"/>
  <c r="AY318" i="82"/>
  <c r="AZ318" i="82"/>
  <c r="BA318" i="82"/>
  <c r="BB318" i="82"/>
  <c r="BC318" i="82"/>
  <c r="BD318" i="82"/>
  <c r="BE318" i="82"/>
  <c r="AY319" i="82"/>
  <c r="AZ319" i="82"/>
  <c r="BA319" i="82"/>
  <c r="BB319" i="82"/>
  <c r="BC319" i="82"/>
  <c r="BD319" i="82"/>
  <c r="BE319" i="82"/>
  <c r="AY320" i="82"/>
  <c r="AZ320" i="82"/>
  <c r="BA320" i="82"/>
  <c r="BB320" i="82"/>
  <c r="BC320" i="82"/>
  <c r="BD320" i="82"/>
  <c r="BE320" i="82"/>
  <c r="AY321" i="82"/>
  <c r="AZ321" i="82"/>
  <c r="BA321" i="82"/>
  <c r="BB321" i="82"/>
  <c r="BC321" i="82"/>
  <c r="BD321" i="82"/>
  <c r="BE321" i="82"/>
  <c r="AY322" i="82"/>
  <c r="AZ322" i="82"/>
  <c r="BA322" i="82"/>
  <c r="BB322" i="82"/>
  <c r="BC322" i="82"/>
  <c r="BD322" i="82"/>
  <c r="BE322" i="82"/>
  <c r="AY323" i="82"/>
  <c r="AZ323" i="82"/>
  <c r="BA323" i="82"/>
  <c r="BB323" i="82"/>
  <c r="BC323" i="82"/>
  <c r="BD323" i="82"/>
  <c r="BE323" i="82"/>
  <c r="AY324" i="82"/>
  <c r="AZ324" i="82"/>
  <c r="BA324" i="82"/>
  <c r="BB324" i="82"/>
  <c r="BC324" i="82"/>
  <c r="BD324" i="82"/>
  <c r="BE324" i="82"/>
  <c r="AY325" i="82"/>
  <c r="AZ325" i="82"/>
  <c r="BA325" i="82"/>
  <c r="BB325" i="82"/>
  <c r="BC325" i="82"/>
  <c r="BD325" i="82"/>
  <c r="BE325" i="82"/>
  <c r="AY326" i="82"/>
  <c r="AZ326" i="82"/>
  <c r="BA326" i="82"/>
  <c r="BB326" i="82"/>
  <c r="BC326" i="82"/>
  <c r="BD326" i="82"/>
  <c r="BE326" i="82"/>
  <c r="AY327" i="82"/>
  <c r="AZ327" i="82"/>
  <c r="BA327" i="82"/>
  <c r="BB327" i="82"/>
  <c r="BC327" i="82"/>
  <c r="BD327" i="82"/>
  <c r="BE327" i="82"/>
  <c r="AY328" i="82"/>
  <c r="AZ328" i="82"/>
  <c r="BA328" i="82"/>
  <c r="BB328" i="82"/>
  <c r="BC328" i="82"/>
  <c r="BD328" i="82"/>
  <c r="BE328" i="82"/>
  <c r="AY329" i="82"/>
  <c r="AZ329" i="82"/>
  <c r="BA329" i="82"/>
  <c r="BB329" i="82"/>
  <c r="BC329" i="82"/>
  <c r="BD329" i="82"/>
  <c r="BE329" i="82"/>
  <c r="AY330" i="82"/>
  <c r="AZ330" i="82"/>
  <c r="BA330" i="82"/>
  <c r="BB330" i="82"/>
  <c r="BC330" i="82"/>
  <c r="BD330" i="82"/>
  <c r="BE330" i="82"/>
  <c r="AY331" i="82"/>
  <c r="AZ331" i="82"/>
  <c r="BA331" i="82"/>
  <c r="BB331" i="82"/>
  <c r="BC331" i="82"/>
  <c r="BD331" i="82"/>
  <c r="BE331" i="82"/>
  <c r="AY332" i="82"/>
  <c r="AZ332" i="82"/>
  <c r="BA332" i="82"/>
  <c r="BB332" i="82"/>
  <c r="BC332" i="82"/>
  <c r="BD332" i="82"/>
  <c r="BE332" i="82"/>
  <c r="AY333" i="82"/>
  <c r="AZ333" i="82"/>
  <c r="BA333" i="82"/>
  <c r="BB333" i="82"/>
  <c r="BC333" i="82"/>
  <c r="BD333" i="82"/>
  <c r="BE333" i="82"/>
  <c r="AY334" i="82"/>
  <c r="AZ334" i="82"/>
  <c r="BA334" i="82"/>
  <c r="BB334" i="82"/>
  <c r="BC334" i="82"/>
  <c r="BD334" i="82"/>
  <c r="BE334" i="82"/>
  <c r="AY335" i="82"/>
  <c r="AZ335" i="82"/>
  <c r="BA335" i="82"/>
  <c r="BB335" i="82"/>
  <c r="BC335" i="82"/>
  <c r="BD335" i="82"/>
  <c r="BE335" i="82"/>
  <c r="AY336" i="82"/>
  <c r="AZ336" i="82"/>
  <c r="BA336" i="82"/>
  <c r="BB336" i="82"/>
  <c r="BC336" i="82"/>
  <c r="BD336" i="82"/>
  <c r="BE336" i="82"/>
  <c r="AY337" i="82"/>
  <c r="AZ337" i="82"/>
  <c r="BA337" i="82"/>
  <c r="BB337" i="82"/>
  <c r="BC337" i="82"/>
  <c r="BD337" i="82"/>
  <c r="BE337" i="82"/>
  <c r="AY338" i="82"/>
  <c r="AZ338" i="82"/>
  <c r="BA338" i="82"/>
  <c r="BB338" i="82"/>
  <c r="BC338" i="82"/>
  <c r="BD338" i="82"/>
  <c r="BE338" i="82"/>
  <c r="AY339" i="82"/>
  <c r="AZ339" i="82"/>
  <c r="BA339" i="82"/>
  <c r="BB339" i="82"/>
  <c r="BC339" i="82"/>
  <c r="BD339" i="82"/>
  <c r="BE339" i="82"/>
  <c r="AY340" i="82"/>
  <c r="AZ340" i="82"/>
  <c r="BA340" i="82"/>
  <c r="BB340" i="82"/>
  <c r="BC340" i="82"/>
  <c r="BD340" i="82"/>
  <c r="BE340" i="82"/>
  <c r="AY341" i="82"/>
  <c r="AZ341" i="82"/>
  <c r="BA341" i="82"/>
  <c r="BB341" i="82"/>
  <c r="BC341" i="82"/>
  <c r="BD341" i="82"/>
  <c r="BE341" i="82"/>
  <c r="AY342" i="82"/>
  <c r="AZ342" i="82"/>
  <c r="BA342" i="82"/>
  <c r="BB342" i="82"/>
  <c r="BC342" i="82"/>
  <c r="BD342" i="82"/>
  <c r="BE342" i="82"/>
  <c r="AY343" i="82"/>
  <c r="AZ343" i="82"/>
  <c r="BA343" i="82"/>
  <c r="BB343" i="82"/>
  <c r="BC343" i="82"/>
  <c r="BD343" i="82"/>
  <c r="BE343" i="82"/>
  <c r="AY344" i="82"/>
  <c r="AZ344" i="82"/>
  <c r="BA344" i="82"/>
  <c r="BB344" i="82"/>
  <c r="BC344" i="82"/>
  <c r="BD344" i="82"/>
  <c r="BE344" i="82"/>
  <c r="AY345" i="82"/>
  <c r="AZ345" i="82"/>
  <c r="BA345" i="82"/>
  <c r="BB345" i="82"/>
  <c r="BC345" i="82"/>
  <c r="BD345" i="82"/>
  <c r="BE345" i="82"/>
  <c r="AY346" i="82"/>
  <c r="AZ346" i="82"/>
  <c r="BA346" i="82"/>
  <c r="BB346" i="82"/>
  <c r="BC346" i="82"/>
  <c r="BD346" i="82"/>
  <c r="BE346" i="82"/>
  <c r="AY347" i="82"/>
  <c r="AZ347" i="82"/>
  <c r="BA347" i="82"/>
  <c r="BB347" i="82"/>
  <c r="BC347" i="82"/>
  <c r="BD347" i="82"/>
  <c r="BE347" i="82"/>
  <c r="AY348" i="82"/>
  <c r="AZ348" i="82"/>
  <c r="BA348" i="82"/>
  <c r="BB348" i="82"/>
  <c r="BC348" i="82"/>
  <c r="BD348" i="82"/>
  <c r="BE348" i="82"/>
  <c r="AY349" i="82"/>
  <c r="AZ349" i="82"/>
  <c r="BA349" i="82"/>
  <c r="BB349" i="82"/>
  <c r="BC349" i="82"/>
  <c r="BD349" i="82"/>
  <c r="BE349" i="82"/>
  <c r="AY350" i="82"/>
  <c r="AZ350" i="82"/>
  <c r="BA350" i="82"/>
  <c r="BB350" i="82"/>
  <c r="BC350" i="82"/>
  <c r="BD350" i="82"/>
  <c r="BE350" i="82"/>
  <c r="AY355" i="82"/>
  <c r="AZ355" i="82"/>
  <c r="BA355" i="82"/>
  <c r="BB355" i="82"/>
  <c r="BC355" i="82"/>
  <c r="BD355" i="82"/>
  <c r="BE355" i="82"/>
  <c r="AY356" i="82"/>
  <c r="AZ356" i="82"/>
  <c r="BA356" i="82"/>
  <c r="BB356" i="82"/>
  <c r="BC356" i="82"/>
  <c r="BD356" i="82"/>
  <c r="BE356" i="82"/>
  <c r="AY357" i="82"/>
  <c r="AZ357" i="82"/>
  <c r="BA357" i="82"/>
  <c r="BB357" i="82"/>
  <c r="BC357" i="82"/>
  <c r="BD357" i="82"/>
  <c r="BE357" i="82"/>
  <c r="AY365" i="82"/>
  <c r="AY364" i="82" s="1"/>
  <c r="AZ365" i="82"/>
  <c r="AZ364" i="82" s="1"/>
  <c r="BA365" i="82"/>
  <c r="BA364" i="82" s="1"/>
  <c r="BB365" i="82"/>
  <c r="BB364" i="82" s="1"/>
  <c r="BC365" i="82"/>
  <c r="BC364" i="82" s="1"/>
  <c r="BD365" i="82"/>
  <c r="BD364" i="82" s="1"/>
  <c r="BE365" i="82"/>
  <c r="BE364" i="82" s="1"/>
  <c r="BE363" i="82" s="1"/>
  <c r="AW311" i="82"/>
  <c r="AX311" i="82"/>
  <c r="AW313" i="82"/>
  <c r="AX313" i="82"/>
  <c r="AW314" i="82"/>
  <c r="AX314" i="82"/>
  <c r="AW315" i="82"/>
  <c r="AX315" i="82"/>
  <c r="AW316" i="82"/>
  <c r="AX316" i="82"/>
  <c r="AW317" i="82"/>
  <c r="AX317" i="82"/>
  <c r="AW318" i="82"/>
  <c r="AX318" i="82"/>
  <c r="AW319" i="82"/>
  <c r="AX319" i="82"/>
  <c r="AW320" i="82"/>
  <c r="AX320" i="82"/>
  <c r="AW321" i="82"/>
  <c r="AX321" i="82"/>
  <c r="AW322" i="82"/>
  <c r="AX322" i="82"/>
  <c r="AW323" i="82"/>
  <c r="AX323" i="82"/>
  <c r="AW324" i="82"/>
  <c r="AX324" i="82"/>
  <c r="AW325" i="82"/>
  <c r="AX325" i="82"/>
  <c r="AW326" i="82"/>
  <c r="AX326" i="82"/>
  <c r="AW327" i="82"/>
  <c r="AX327" i="82"/>
  <c r="AW328" i="82"/>
  <c r="AX328" i="82"/>
  <c r="AW329" i="82"/>
  <c r="AX329" i="82"/>
  <c r="AW330" i="82"/>
  <c r="AX330" i="82"/>
  <c r="AW331" i="82"/>
  <c r="AX331" i="82"/>
  <c r="AW332" i="82"/>
  <c r="AX332" i="82"/>
  <c r="AW333" i="82"/>
  <c r="AX333" i="82"/>
  <c r="AW334" i="82"/>
  <c r="AX334" i="82"/>
  <c r="AW335" i="82"/>
  <c r="AX335" i="82"/>
  <c r="AW336" i="82"/>
  <c r="AX336" i="82"/>
  <c r="AW337" i="82"/>
  <c r="AX337" i="82"/>
  <c r="AW338" i="82"/>
  <c r="AX338" i="82"/>
  <c r="AW339" i="82"/>
  <c r="AX339" i="82"/>
  <c r="AW340" i="82"/>
  <c r="AX340" i="82"/>
  <c r="AW341" i="82"/>
  <c r="AX341" i="82"/>
  <c r="AW342" i="82"/>
  <c r="AX342" i="82"/>
  <c r="AW343" i="82"/>
  <c r="AX343" i="82"/>
  <c r="AW344" i="82"/>
  <c r="AX344" i="82"/>
  <c r="AW345" i="82"/>
  <c r="AX345" i="82"/>
  <c r="AW346" i="82"/>
  <c r="AX346" i="82"/>
  <c r="AW347" i="82"/>
  <c r="AX347" i="82"/>
  <c r="AW348" i="82"/>
  <c r="AX348" i="82"/>
  <c r="AW349" i="82"/>
  <c r="AX349" i="82"/>
  <c r="AW350" i="82"/>
  <c r="AX350" i="82"/>
  <c r="AX351" i="82"/>
  <c r="AX353" i="82" s="1"/>
  <c r="AX359" i="82" s="1"/>
  <c r="AW355" i="82"/>
  <c r="AX355" i="82"/>
  <c r="AW356" i="82"/>
  <c r="AX356" i="82"/>
  <c r="AW357" i="82"/>
  <c r="AX357" i="82"/>
  <c r="AX364" i="82"/>
  <c r="AX361" i="82" s="1"/>
  <c r="AW365" i="82"/>
  <c r="AW364" i="82" s="1"/>
  <c r="AX365" i="82"/>
  <c r="AQ311" i="82"/>
  <c r="AR311" i="82"/>
  <c r="AS311" i="82"/>
  <c r="AT311" i="82"/>
  <c r="AU311" i="82"/>
  <c r="AV311" i="82"/>
  <c r="AQ313" i="82"/>
  <c r="AR313" i="82"/>
  <c r="AS313" i="82"/>
  <c r="AT313" i="82"/>
  <c r="AU313" i="82"/>
  <c r="AV313" i="82"/>
  <c r="AQ314" i="82"/>
  <c r="AR314" i="82"/>
  <c r="AS314" i="82"/>
  <c r="AT314" i="82"/>
  <c r="AU314" i="82"/>
  <c r="AV314" i="82"/>
  <c r="AQ315" i="82"/>
  <c r="AR315" i="82"/>
  <c r="AS315" i="82"/>
  <c r="AT315" i="82"/>
  <c r="AU315" i="82"/>
  <c r="AU351" i="82" s="1"/>
  <c r="AU353" i="82" s="1"/>
  <c r="AU359" i="82" s="1"/>
  <c r="AV315" i="82"/>
  <c r="AQ316" i="82"/>
  <c r="AR316" i="82"/>
  <c r="AS316" i="82"/>
  <c r="AT316" i="82"/>
  <c r="AU316" i="82"/>
  <c r="AV316" i="82"/>
  <c r="AQ317" i="82"/>
  <c r="AR317" i="82"/>
  <c r="AS317" i="82"/>
  <c r="AT317" i="82"/>
  <c r="AU317" i="82"/>
  <c r="AV317" i="82"/>
  <c r="AQ318" i="82"/>
  <c r="AR318" i="82"/>
  <c r="AS318" i="82"/>
  <c r="AT318" i="82"/>
  <c r="AU318" i="82"/>
  <c r="AV318" i="82"/>
  <c r="AQ319" i="82"/>
  <c r="AR319" i="82"/>
  <c r="AS319" i="82"/>
  <c r="AT319" i="82"/>
  <c r="AU319" i="82"/>
  <c r="AV319" i="82"/>
  <c r="AQ320" i="82"/>
  <c r="AR320" i="82"/>
  <c r="AS320" i="82"/>
  <c r="AT320" i="82"/>
  <c r="AU320" i="82"/>
  <c r="AV320" i="82"/>
  <c r="AQ321" i="82"/>
  <c r="AR321" i="82"/>
  <c r="AS321" i="82"/>
  <c r="AT321" i="82"/>
  <c r="AU321" i="82"/>
  <c r="AV321" i="82"/>
  <c r="AQ322" i="82"/>
  <c r="AR322" i="82"/>
  <c r="AS322" i="82"/>
  <c r="AT322" i="82"/>
  <c r="AU322" i="82"/>
  <c r="AV322" i="82"/>
  <c r="AQ323" i="82"/>
  <c r="AR323" i="82"/>
  <c r="AS323" i="82"/>
  <c r="AT323" i="82"/>
  <c r="AU323" i="82"/>
  <c r="AV323" i="82"/>
  <c r="AQ324" i="82"/>
  <c r="AR324" i="82"/>
  <c r="AS324" i="82"/>
  <c r="AT324" i="82"/>
  <c r="AU324" i="82"/>
  <c r="AV324" i="82"/>
  <c r="AQ325" i="82"/>
  <c r="AR325" i="82"/>
  <c r="AS325" i="82"/>
  <c r="AT325" i="82"/>
  <c r="AU325" i="82"/>
  <c r="AV325" i="82"/>
  <c r="AQ326" i="82"/>
  <c r="AR326" i="82"/>
  <c r="AS326" i="82"/>
  <c r="AT326" i="82"/>
  <c r="AU326" i="82"/>
  <c r="AV326" i="82"/>
  <c r="AQ327" i="82"/>
  <c r="AR327" i="82"/>
  <c r="AS327" i="82"/>
  <c r="AT327" i="82"/>
  <c r="AU327" i="82"/>
  <c r="AV327" i="82"/>
  <c r="AQ328" i="82"/>
  <c r="AR328" i="82"/>
  <c r="AS328" i="82"/>
  <c r="AT328" i="82"/>
  <c r="AU328" i="82"/>
  <c r="AV328" i="82"/>
  <c r="AQ329" i="82"/>
  <c r="AR329" i="82"/>
  <c r="AS329" i="82"/>
  <c r="AT329" i="82"/>
  <c r="AU329" i="82"/>
  <c r="AV329" i="82"/>
  <c r="AQ330" i="82"/>
  <c r="AR330" i="82"/>
  <c r="AS330" i="82"/>
  <c r="AT330" i="82"/>
  <c r="AU330" i="82"/>
  <c r="AV330" i="82"/>
  <c r="AQ331" i="82"/>
  <c r="AR331" i="82"/>
  <c r="AS331" i="82"/>
  <c r="AT331" i="82"/>
  <c r="AU331" i="82"/>
  <c r="AV331" i="82"/>
  <c r="AQ332" i="82"/>
  <c r="AR332" i="82"/>
  <c r="AS332" i="82"/>
  <c r="AT332" i="82"/>
  <c r="AU332" i="82"/>
  <c r="AV332" i="82"/>
  <c r="AQ333" i="82"/>
  <c r="AR333" i="82"/>
  <c r="AS333" i="82"/>
  <c r="AT333" i="82"/>
  <c r="AU333" i="82"/>
  <c r="AV333" i="82"/>
  <c r="AQ334" i="82"/>
  <c r="AR334" i="82"/>
  <c r="AS334" i="82"/>
  <c r="AT334" i="82"/>
  <c r="AU334" i="82"/>
  <c r="AV334" i="82"/>
  <c r="AQ335" i="82"/>
  <c r="AR335" i="82"/>
  <c r="AS335" i="82"/>
  <c r="AT335" i="82"/>
  <c r="AU335" i="82"/>
  <c r="AV335" i="82"/>
  <c r="AQ336" i="82"/>
  <c r="AR336" i="82"/>
  <c r="AS336" i="82"/>
  <c r="AT336" i="82"/>
  <c r="AU336" i="82"/>
  <c r="AV336" i="82"/>
  <c r="AQ337" i="82"/>
  <c r="AR337" i="82"/>
  <c r="AS337" i="82"/>
  <c r="AT337" i="82"/>
  <c r="AU337" i="82"/>
  <c r="AV337" i="82"/>
  <c r="AQ338" i="82"/>
  <c r="AR338" i="82"/>
  <c r="AS338" i="82"/>
  <c r="AT338" i="82"/>
  <c r="AU338" i="82"/>
  <c r="AV338" i="82"/>
  <c r="AQ339" i="82"/>
  <c r="AR339" i="82"/>
  <c r="AS339" i="82"/>
  <c r="AT339" i="82"/>
  <c r="AU339" i="82"/>
  <c r="AV339" i="82"/>
  <c r="AQ340" i="82"/>
  <c r="AR340" i="82"/>
  <c r="AS340" i="82"/>
  <c r="AT340" i="82"/>
  <c r="AU340" i="82"/>
  <c r="AV340" i="82"/>
  <c r="AQ341" i="82"/>
  <c r="AR341" i="82"/>
  <c r="AS341" i="82"/>
  <c r="AT341" i="82"/>
  <c r="AU341" i="82"/>
  <c r="AV341" i="82"/>
  <c r="AQ342" i="82"/>
  <c r="AR342" i="82"/>
  <c r="AS342" i="82"/>
  <c r="AT342" i="82"/>
  <c r="AU342" i="82"/>
  <c r="AV342" i="82"/>
  <c r="AQ343" i="82"/>
  <c r="AR343" i="82"/>
  <c r="AS343" i="82"/>
  <c r="AT343" i="82"/>
  <c r="AU343" i="82"/>
  <c r="AV343" i="82"/>
  <c r="AQ344" i="82"/>
  <c r="AR344" i="82"/>
  <c r="AS344" i="82"/>
  <c r="AT344" i="82"/>
  <c r="AU344" i="82"/>
  <c r="AV344" i="82"/>
  <c r="AQ345" i="82"/>
  <c r="AR345" i="82"/>
  <c r="AS345" i="82"/>
  <c r="AT345" i="82"/>
  <c r="AU345" i="82"/>
  <c r="AV345" i="82"/>
  <c r="AQ346" i="82"/>
  <c r="AR346" i="82"/>
  <c r="AS346" i="82"/>
  <c r="AT346" i="82"/>
  <c r="AU346" i="82"/>
  <c r="AV346" i="82"/>
  <c r="AQ347" i="82"/>
  <c r="AR347" i="82"/>
  <c r="AS347" i="82"/>
  <c r="AT347" i="82"/>
  <c r="AU347" i="82"/>
  <c r="AV347" i="82"/>
  <c r="AQ348" i="82"/>
  <c r="AR348" i="82"/>
  <c r="AS348" i="82"/>
  <c r="AT348" i="82"/>
  <c r="AU348" i="82"/>
  <c r="AV348" i="82"/>
  <c r="AQ349" i="82"/>
  <c r="AR349" i="82"/>
  <c r="AS349" i="82"/>
  <c r="AT349" i="82"/>
  <c r="AU349" i="82"/>
  <c r="AV349" i="82"/>
  <c r="AQ350" i="82"/>
  <c r="AR350" i="82"/>
  <c r="AS350" i="82"/>
  <c r="AT350" i="82"/>
  <c r="AU350" i="82"/>
  <c r="AV350" i="82"/>
  <c r="AV351" i="82"/>
  <c r="AV353" i="82" s="1"/>
  <c r="AV359" i="82" s="1"/>
  <c r="AQ355" i="82"/>
  <c r="AR355" i="82"/>
  <c r="AS355" i="82"/>
  <c r="AT355" i="82"/>
  <c r="AU355" i="82"/>
  <c r="AV355" i="82"/>
  <c r="AQ356" i="82"/>
  <c r="AR356" i="82"/>
  <c r="AS356" i="82"/>
  <c r="AT356" i="82"/>
  <c r="AU356" i="82"/>
  <c r="AV356" i="82"/>
  <c r="AQ357" i="82"/>
  <c r="AR357" i="82"/>
  <c r="AS357" i="82"/>
  <c r="AT357" i="82"/>
  <c r="AU357" i="82"/>
  <c r="AV357" i="82"/>
  <c r="AS364" i="82"/>
  <c r="AS361" i="82" s="1"/>
  <c r="AQ365" i="82"/>
  <c r="AQ364" i="82" s="1"/>
  <c r="AR365" i="82"/>
  <c r="AR364" i="82" s="1"/>
  <c r="AS365" i="82"/>
  <c r="AT365" i="82"/>
  <c r="AT364" i="82" s="1"/>
  <c r="AU365" i="82"/>
  <c r="AU364" i="82" s="1"/>
  <c r="AU363" i="82" s="1"/>
  <c r="AV365" i="82"/>
  <c r="AV364" i="82" s="1"/>
  <c r="AV363" i="82" s="1"/>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R320" i="82"/>
  <c r="S320" i="82"/>
  <c r="T320" i="82"/>
  <c r="U320" i="82"/>
  <c r="V320" i="82"/>
  <c r="W320" i="82"/>
  <c r="X320" i="82"/>
  <c r="Y320" i="82"/>
  <c r="Z320" i="82"/>
  <c r="AA320" i="82"/>
  <c r="AB320" i="82"/>
  <c r="AC320" i="82"/>
  <c r="AD320" i="82"/>
  <c r="AE320" i="82"/>
  <c r="AF320" i="82"/>
  <c r="AG320" i="82"/>
  <c r="AG351" i="82" s="1"/>
  <c r="AG353" i="82" s="1"/>
  <c r="AG359" i="82" s="1"/>
  <c r="AH320" i="82"/>
  <c r="AI320" i="82"/>
  <c r="AJ320" i="82"/>
  <c r="AK320" i="82"/>
  <c r="AL320" i="82"/>
  <c r="AM320" i="82"/>
  <c r="AN320" i="82"/>
  <c r="AO320" i="82"/>
  <c r="AO351" i="82" s="1"/>
  <c r="AO353" i="82" s="1"/>
  <c r="AO359" i="82" s="1"/>
  <c r="AP320"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R328" i="82"/>
  <c r="S328" i="82"/>
  <c r="T328" i="82"/>
  <c r="U328" i="82"/>
  <c r="V328" i="82"/>
  <c r="W328" i="82"/>
  <c r="X328" i="82"/>
  <c r="Y328" i="82"/>
  <c r="Z328" i="82"/>
  <c r="AA328" i="82"/>
  <c r="AB328" i="82"/>
  <c r="AC328" i="82"/>
  <c r="AD328" i="82"/>
  <c r="AE328" i="82"/>
  <c r="AF328" i="82"/>
  <c r="AG328" i="82"/>
  <c r="AH328" i="82"/>
  <c r="AI328" i="82"/>
  <c r="AJ328" i="82"/>
  <c r="AK328" i="82"/>
  <c r="AL328" i="82"/>
  <c r="AM328" i="82"/>
  <c r="AN328" i="82"/>
  <c r="AO328" i="82"/>
  <c r="AP328" i="82"/>
  <c r="R329" i="82"/>
  <c r="S329" i="82"/>
  <c r="T329" i="82"/>
  <c r="U329" i="82"/>
  <c r="V329" i="82"/>
  <c r="W329" i="82"/>
  <c r="X329" i="82"/>
  <c r="Y329" i="82"/>
  <c r="Z329" i="82"/>
  <c r="AA329" i="82"/>
  <c r="AB329" i="82"/>
  <c r="AC329" i="82"/>
  <c r="AD329" i="82"/>
  <c r="AE329" i="82"/>
  <c r="AF329" i="82"/>
  <c r="AG329" i="82"/>
  <c r="AH329" i="82"/>
  <c r="AI329" i="82"/>
  <c r="AJ329" i="82"/>
  <c r="AK329" i="82"/>
  <c r="AL329" i="82"/>
  <c r="AM329" i="82"/>
  <c r="AN329" i="82"/>
  <c r="AO329" i="82"/>
  <c r="AP329" i="82"/>
  <c r="R330" i="82"/>
  <c r="S330" i="82"/>
  <c r="T330" i="82"/>
  <c r="U330" i="82"/>
  <c r="V330" i="82"/>
  <c r="W330" i="82"/>
  <c r="X330" i="82"/>
  <c r="Y330" i="82"/>
  <c r="Z330" i="82"/>
  <c r="AA330" i="82"/>
  <c r="AB330" i="82"/>
  <c r="AC330" i="82"/>
  <c r="AD330" i="82"/>
  <c r="AE330" i="82"/>
  <c r="AF330" i="82"/>
  <c r="AG330" i="82"/>
  <c r="AH330" i="82"/>
  <c r="AI330" i="82"/>
  <c r="AJ330" i="82"/>
  <c r="AK330" i="82"/>
  <c r="AL330" i="82"/>
  <c r="AM330" i="82"/>
  <c r="AN330" i="82"/>
  <c r="AO330" i="82"/>
  <c r="AP330"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R335" i="82"/>
  <c r="S335" i="82"/>
  <c r="T335" i="82"/>
  <c r="U335" i="82"/>
  <c r="V335" i="82"/>
  <c r="W335" i="82"/>
  <c r="X335" i="82"/>
  <c r="Y335" i="82"/>
  <c r="Z335" i="82"/>
  <c r="AA335" i="82"/>
  <c r="AB335" i="82"/>
  <c r="AC335" i="82"/>
  <c r="AD335" i="82"/>
  <c r="AE335" i="82"/>
  <c r="AF335" i="82"/>
  <c r="AG335" i="82"/>
  <c r="AH335" i="82"/>
  <c r="AI335" i="82"/>
  <c r="AJ335" i="82"/>
  <c r="AK335" i="82"/>
  <c r="AL335" i="82"/>
  <c r="AM335" i="82"/>
  <c r="AN335" i="82"/>
  <c r="AO335" i="82"/>
  <c r="AP335" i="82"/>
  <c r="R336" i="82"/>
  <c r="S336" i="82"/>
  <c r="T336" i="82"/>
  <c r="U336" i="82"/>
  <c r="V336" i="82"/>
  <c r="W336" i="82"/>
  <c r="X336" i="82"/>
  <c r="Y336" i="82"/>
  <c r="Z336" i="82"/>
  <c r="AA336" i="82"/>
  <c r="AB336" i="82"/>
  <c r="AC336" i="82"/>
  <c r="AD336" i="82"/>
  <c r="AE336" i="82"/>
  <c r="AF336" i="82"/>
  <c r="AG336" i="82"/>
  <c r="AH336" i="82"/>
  <c r="AI336" i="82"/>
  <c r="AJ336" i="82"/>
  <c r="AK336" i="82"/>
  <c r="AL336" i="82"/>
  <c r="AM336" i="82"/>
  <c r="AN336" i="82"/>
  <c r="AO336" i="82"/>
  <c r="AP336" i="82"/>
  <c r="R337" i="82"/>
  <c r="S337" i="82"/>
  <c r="T337" i="82"/>
  <c r="U337" i="82"/>
  <c r="V337" i="82"/>
  <c r="W337" i="82"/>
  <c r="X337" i="82"/>
  <c r="Y337" i="82"/>
  <c r="Z337" i="82"/>
  <c r="AA337" i="82"/>
  <c r="AB337" i="82"/>
  <c r="AC337" i="82"/>
  <c r="AD337" i="82"/>
  <c r="AE337" i="82"/>
  <c r="AF337" i="82"/>
  <c r="AG337" i="82"/>
  <c r="AH337" i="82"/>
  <c r="AI337" i="82"/>
  <c r="AJ337" i="82"/>
  <c r="AK337" i="82"/>
  <c r="AL337" i="82"/>
  <c r="AM337" i="82"/>
  <c r="AN337" i="82"/>
  <c r="AO337" i="82"/>
  <c r="AP337" i="82"/>
  <c r="R338" i="82"/>
  <c r="S338" i="82"/>
  <c r="T338" i="82"/>
  <c r="U338" i="82"/>
  <c r="V338" i="82"/>
  <c r="W338" i="82"/>
  <c r="X338" i="82"/>
  <c r="Y338" i="82"/>
  <c r="Z338" i="82"/>
  <c r="AA338" i="82"/>
  <c r="AB338" i="82"/>
  <c r="AC338" i="82"/>
  <c r="AD338" i="82"/>
  <c r="AE338" i="82"/>
  <c r="AF338" i="82"/>
  <c r="AG338" i="82"/>
  <c r="AH338" i="82"/>
  <c r="AI338" i="82"/>
  <c r="AJ338" i="82"/>
  <c r="AK338" i="82"/>
  <c r="AL338" i="82"/>
  <c r="AM338" i="82"/>
  <c r="AN338" i="82"/>
  <c r="AO338" i="82"/>
  <c r="AP338" i="82"/>
  <c r="R339" i="82"/>
  <c r="S339" i="82"/>
  <c r="T339" i="82"/>
  <c r="U339" i="82"/>
  <c r="V339" i="82"/>
  <c r="W339" i="82"/>
  <c r="X339" i="82"/>
  <c r="Y339" i="82"/>
  <c r="Z339" i="82"/>
  <c r="AA339" i="82"/>
  <c r="AB339" i="82"/>
  <c r="AC339" i="82"/>
  <c r="AD339" i="82"/>
  <c r="AE339" i="82"/>
  <c r="AF339" i="82"/>
  <c r="AG339" i="82"/>
  <c r="AH339" i="82"/>
  <c r="AI339" i="82"/>
  <c r="AJ339" i="82"/>
  <c r="AK339" i="82"/>
  <c r="AL339" i="82"/>
  <c r="AM339" i="82"/>
  <c r="AN339" i="82"/>
  <c r="AO339" i="82"/>
  <c r="AP339" i="82"/>
  <c r="R340" i="82"/>
  <c r="S340" i="82"/>
  <c r="T340" i="82"/>
  <c r="U340" i="82"/>
  <c r="V340" i="82"/>
  <c r="W340" i="82"/>
  <c r="X340" i="82"/>
  <c r="Y340" i="82"/>
  <c r="Z340" i="82"/>
  <c r="AA340" i="82"/>
  <c r="AB340" i="82"/>
  <c r="AC340" i="82"/>
  <c r="AD340" i="82"/>
  <c r="AE340" i="82"/>
  <c r="AF340" i="82"/>
  <c r="AG340" i="82"/>
  <c r="AH340" i="82"/>
  <c r="AI340" i="82"/>
  <c r="AJ340" i="82"/>
  <c r="AK340" i="82"/>
  <c r="AL340" i="82"/>
  <c r="AM340" i="82"/>
  <c r="AN340" i="82"/>
  <c r="AO340" i="82"/>
  <c r="AP340"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R343" i="82"/>
  <c r="S343" i="82"/>
  <c r="T343" i="82"/>
  <c r="U343" i="82"/>
  <c r="V343" i="82"/>
  <c r="W343" i="82"/>
  <c r="X343" i="82"/>
  <c r="Y343" i="82"/>
  <c r="Z343" i="82"/>
  <c r="AA343" i="82"/>
  <c r="AB343" i="82"/>
  <c r="AC343" i="82"/>
  <c r="AD343" i="82"/>
  <c r="AE343" i="82"/>
  <c r="AF343" i="82"/>
  <c r="AG343" i="82"/>
  <c r="AH343" i="82"/>
  <c r="AI343" i="82"/>
  <c r="AJ343" i="82"/>
  <c r="AK343" i="82"/>
  <c r="AL343" i="82"/>
  <c r="AM343" i="82"/>
  <c r="AN343" i="82"/>
  <c r="AO343" i="82"/>
  <c r="AP343" i="82"/>
  <c r="R344" i="82"/>
  <c r="S344" i="82"/>
  <c r="T344" i="82"/>
  <c r="U344" i="82"/>
  <c r="V344" i="82"/>
  <c r="W344" i="82"/>
  <c r="X344" i="82"/>
  <c r="Y344" i="82"/>
  <c r="Z344" i="82"/>
  <c r="AA344" i="82"/>
  <c r="AB344" i="82"/>
  <c r="AC344" i="82"/>
  <c r="AD344" i="82"/>
  <c r="AE344" i="82"/>
  <c r="AF344" i="82"/>
  <c r="AG344" i="82"/>
  <c r="AH344" i="82"/>
  <c r="AI344" i="82"/>
  <c r="AJ344" i="82"/>
  <c r="AK344" i="82"/>
  <c r="AL344" i="82"/>
  <c r="AM344" i="82"/>
  <c r="AN344" i="82"/>
  <c r="AO344" i="82"/>
  <c r="AP344" i="82"/>
  <c r="R345" i="82"/>
  <c r="S345" i="82"/>
  <c r="T345" i="82"/>
  <c r="U345" i="82"/>
  <c r="V345" i="82"/>
  <c r="W345" i="82"/>
  <c r="X345" i="82"/>
  <c r="Y345" i="82"/>
  <c r="Z345" i="82"/>
  <c r="AA345" i="82"/>
  <c r="AB345" i="82"/>
  <c r="AC345" i="82"/>
  <c r="AD345" i="82"/>
  <c r="AE345" i="82"/>
  <c r="AF345" i="82"/>
  <c r="AG345" i="82"/>
  <c r="AH345" i="82"/>
  <c r="AI345" i="82"/>
  <c r="AJ345" i="82"/>
  <c r="AK345" i="82"/>
  <c r="AL345" i="82"/>
  <c r="AM345" i="82"/>
  <c r="AN345" i="82"/>
  <c r="AO345" i="82"/>
  <c r="AP345" i="82"/>
  <c r="R346" i="82"/>
  <c r="S346" i="82"/>
  <c r="T346" i="82"/>
  <c r="U346" i="82"/>
  <c r="V346" i="82"/>
  <c r="W346" i="82"/>
  <c r="X346" i="82"/>
  <c r="Y346" i="82"/>
  <c r="Z346" i="82"/>
  <c r="AA346" i="82"/>
  <c r="AB346" i="82"/>
  <c r="AC346" i="82"/>
  <c r="AD346" i="82"/>
  <c r="AE346" i="82"/>
  <c r="AF346" i="82"/>
  <c r="AG346" i="82"/>
  <c r="AH346" i="82"/>
  <c r="AI346" i="82"/>
  <c r="AJ346" i="82"/>
  <c r="AK346" i="82"/>
  <c r="AL346" i="82"/>
  <c r="AM346" i="82"/>
  <c r="AN346" i="82"/>
  <c r="AO346" i="82"/>
  <c r="AP346"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R348" i="82"/>
  <c r="S348" i="82"/>
  <c r="T348" i="82"/>
  <c r="U348" i="82"/>
  <c r="V348" i="82"/>
  <c r="W348" i="82"/>
  <c r="X348" i="82"/>
  <c r="Y348" i="82"/>
  <c r="Z348" i="82"/>
  <c r="AA348" i="82"/>
  <c r="AB348" i="82"/>
  <c r="AC348" i="82"/>
  <c r="AD348" i="82"/>
  <c r="AE348" i="82"/>
  <c r="AF348" i="82"/>
  <c r="AG348" i="82"/>
  <c r="AH348" i="82"/>
  <c r="AI348" i="82"/>
  <c r="AJ348" i="82"/>
  <c r="AK348" i="82"/>
  <c r="AL348" i="82"/>
  <c r="AM348" i="82"/>
  <c r="AN348" i="82"/>
  <c r="AO348" i="82"/>
  <c r="AP348" i="82"/>
  <c r="R349" i="82"/>
  <c r="S349" i="82"/>
  <c r="T349" i="82"/>
  <c r="U349" i="82"/>
  <c r="V349" i="82"/>
  <c r="W349" i="82"/>
  <c r="X349" i="82"/>
  <c r="Y349" i="82"/>
  <c r="Z349" i="82"/>
  <c r="AA349" i="82"/>
  <c r="AB349" i="82"/>
  <c r="AC349" i="82"/>
  <c r="AD349" i="82"/>
  <c r="AE349" i="82"/>
  <c r="AF349" i="82"/>
  <c r="AG349" i="82"/>
  <c r="AH349" i="82"/>
  <c r="AI349" i="82"/>
  <c r="AJ349" i="82"/>
  <c r="AK349" i="82"/>
  <c r="AL349" i="82"/>
  <c r="AM349" i="82"/>
  <c r="AN349" i="82"/>
  <c r="AO349" i="82"/>
  <c r="AP349" i="82"/>
  <c r="R350" i="82"/>
  <c r="S350" i="82"/>
  <c r="T350" i="82"/>
  <c r="U350" i="82"/>
  <c r="V350" i="82"/>
  <c r="W350" i="82"/>
  <c r="X350" i="82"/>
  <c r="Y350" i="82"/>
  <c r="Z350" i="82"/>
  <c r="AA350" i="82"/>
  <c r="AB350" i="82"/>
  <c r="AC350" i="82"/>
  <c r="AD350" i="82"/>
  <c r="AE350" i="82"/>
  <c r="AF350" i="82"/>
  <c r="AG350" i="82"/>
  <c r="AH350" i="82"/>
  <c r="AI350" i="82"/>
  <c r="AJ350" i="82"/>
  <c r="AK350" i="82"/>
  <c r="AL350" i="82"/>
  <c r="AM350" i="82"/>
  <c r="AN350" i="82"/>
  <c r="AO350" i="82"/>
  <c r="AP350" i="82"/>
  <c r="Y351" i="82"/>
  <c r="Y353" i="82" s="1"/>
  <c r="Y359" i="82" s="1"/>
  <c r="R355" i="82"/>
  <c r="S355" i="82"/>
  <c r="T355" i="82"/>
  <c r="U355" i="82"/>
  <c r="V355" i="82"/>
  <c r="W355" i="82"/>
  <c r="X355" i="82"/>
  <c r="Y355" i="82"/>
  <c r="Z355" i="82"/>
  <c r="AA355" i="82"/>
  <c r="AB355" i="82"/>
  <c r="AC355" i="82"/>
  <c r="AD355" i="82"/>
  <c r="AE355" i="82"/>
  <c r="AF355" i="82"/>
  <c r="AG355" i="82"/>
  <c r="AH355" i="82"/>
  <c r="AI355" i="82"/>
  <c r="AJ355" i="82"/>
  <c r="AK355" i="82"/>
  <c r="AL355" i="82"/>
  <c r="AM355" i="82"/>
  <c r="AN355" i="82"/>
  <c r="AO355" i="82"/>
  <c r="AP355" i="82"/>
  <c r="R356" i="82"/>
  <c r="S356" i="82"/>
  <c r="T356" i="82"/>
  <c r="U356" i="82"/>
  <c r="V356" i="82"/>
  <c r="W356" i="82"/>
  <c r="X356" i="82"/>
  <c r="Y356" i="82"/>
  <c r="Z356" i="82"/>
  <c r="AA356" i="82"/>
  <c r="AB356" i="82"/>
  <c r="AC356" i="82"/>
  <c r="AD356" i="82"/>
  <c r="AE356" i="82"/>
  <c r="AF356" i="82"/>
  <c r="AG356" i="82"/>
  <c r="AH356" i="82"/>
  <c r="AI356" i="82"/>
  <c r="AJ356" i="82"/>
  <c r="AK356" i="82"/>
  <c r="AL356" i="82"/>
  <c r="AM356" i="82"/>
  <c r="AN356" i="82"/>
  <c r="AO356" i="82"/>
  <c r="AP356" i="82"/>
  <c r="R357" i="82"/>
  <c r="S357" i="82"/>
  <c r="T357" i="82"/>
  <c r="U357" i="82"/>
  <c r="V357" i="82"/>
  <c r="W357" i="82"/>
  <c r="X357" i="82"/>
  <c r="Y357" i="82"/>
  <c r="Z357" i="82"/>
  <c r="AA357" i="82"/>
  <c r="AB357" i="82"/>
  <c r="AC357" i="82"/>
  <c r="AD357" i="82"/>
  <c r="AE357" i="82"/>
  <c r="AF357" i="82"/>
  <c r="AG357" i="82"/>
  <c r="AH357" i="82"/>
  <c r="AI357" i="82"/>
  <c r="AJ357" i="82"/>
  <c r="AK357" i="82"/>
  <c r="AL357" i="82"/>
  <c r="AM357" i="82"/>
  <c r="AN357" i="82"/>
  <c r="AO357" i="82"/>
  <c r="AP357" i="82"/>
  <c r="AO364" i="82"/>
  <c r="AO361" i="82" s="1"/>
  <c r="R365" i="82"/>
  <c r="R364" i="82" s="1"/>
  <c r="S365" i="82"/>
  <c r="S364" i="82" s="1"/>
  <c r="T365" i="82"/>
  <c r="T364" i="82" s="1"/>
  <c r="U365" i="82"/>
  <c r="U364" i="82" s="1"/>
  <c r="V365" i="82"/>
  <c r="V364" i="82" s="1"/>
  <c r="W365" i="82"/>
  <c r="W364" i="82" s="1"/>
  <c r="X365" i="82"/>
  <c r="X364" i="82" s="1"/>
  <c r="Y365" i="82"/>
  <c r="Y364" i="82" s="1"/>
  <c r="Y361" i="82" s="1"/>
  <c r="Z365" i="82"/>
  <c r="Z364" i="82" s="1"/>
  <c r="AA365" i="82"/>
  <c r="AA364" i="82" s="1"/>
  <c r="AB365" i="82"/>
  <c r="AB364" i="82" s="1"/>
  <c r="AC365" i="82"/>
  <c r="AC364" i="82" s="1"/>
  <c r="AD365" i="82"/>
  <c r="AD364" i="82" s="1"/>
  <c r="AE365" i="82"/>
  <c r="AE364" i="82" s="1"/>
  <c r="AF365" i="82"/>
  <c r="AF364" i="82" s="1"/>
  <c r="AG365" i="82"/>
  <c r="AG364" i="82" s="1"/>
  <c r="AG361" i="82" s="1"/>
  <c r="AH365" i="82"/>
  <c r="AH364" i="82" s="1"/>
  <c r="AI365" i="82"/>
  <c r="AI364" i="82" s="1"/>
  <c r="AJ365" i="82"/>
  <c r="AJ364" i="82" s="1"/>
  <c r="AK365" i="82"/>
  <c r="AK364" i="82" s="1"/>
  <c r="AL365" i="82"/>
  <c r="AL364" i="82" s="1"/>
  <c r="AM365" i="82"/>
  <c r="AM364" i="82" s="1"/>
  <c r="AN365" i="82"/>
  <c r="AN364" i="82" s="1"/>
  <c r="AO365" i="82"/>
  <c r="AP365" i="82"/>
  <c r="AP364" i="82" s="1"/>
  <c r="D311" i="82"/>
  <c r="E311" i="82"/>
  <c r="F311" i="82"/>
  <c r="G311" i="82"/>
  <c r="H311" i="82"/>
  <c r="I311" i="82"/>
  <c r="J311" i="82"/>
  <c r="K311" i="82"/>
  <c r="L311" i="82"/>
  <c r="M311" i="82"/>
  <c r="N311" i="82"/>
  <c r="O311" i="82"/>
  <c r="P311" i="82"/>
  <c r="Q311" i="82"/>
  <c r="D313" i="82"/>
  <c r="E313" i="82"/>
  <c r="F313" i="82"/>
  <c r="G313" i="82"/>
  <c r="H313" i="82"/>
  <c r="I313" i="82"/>
  <c r="J313" i="82"/>
  <c r="K313" i="82"/>
  <c r="L313" i="82"/>
  <c r="M313" i="82"/>
  <c r="N313" i="82"/>
  <c r="O313" i="82"/>
  <c r="P313" i="82"/>
  <c r="Q313" i="82"/>
  <c r="D314" i="82"/>
  <c r="E314" i="82"/>
  <c r="F314" i="82"/>
  <c r="F351" i="82" s="1"/>
  <c r="F353" i="82" s="1"/>
  <c r="F359" i="82" s="1"/>
  <c r="G314" i="82"/>
  <c r="H314" i="82"/>
  <c r="I314" i="82"/>
  <c r="J314" i="82"/>
  <c r="K314" i="82"/>
  <c r="L314" i="82"/>
  <c r="M314" i="82"/>
  <c r="N314" i="82"/>
  <c r="N351" i="82" s="1"/>
  <c r="N353" i="82" s="1"/>
  <c r="N359" i="82" s="1"/>
  <c r="O314" i="82"/>
  <c r="P314" i="82"/>
  <c r="Q314" i="82"/>
  <c r="D315" i="82"/>
  <c r="E315" i="82"/>
  <c r="F315" i="82"/>
  <c r="G315" i="82"/>
  <c r="H315" i="82"/>
  <c r="I315" i="82"/>
  <c r="J315" i="82"/>
  <c r="K315" i="82"/>
  <c r="L315" i="82"/>
  <c r="M315" i="82"/>
  <c r="N315" i="82"/>
  <c r="O315" i="82"/>
  <c r="P315" i="82"/>
  <c r="Q315" i="82"/>
  <c r="D316" i="82"/>
  <c r="E316" i="82"/>
  <c r="F316" i="82"/>
  <c r="G316" i="82"/>
  <c r="H316" i="82"/>
  <c r="I316" i="82"/>
  <c r="J316" i="82"/>
  <c r="J351" i="82" s="1"/>
  <c r="J353" i="82" s="1"/>
  <c r="J359" i="82" s="1"/>
  <c r="K316" i="82"/>
  <c r="L316" i="82"/>
  <c r="M316" i="82"/>
  <c r="N316" i="82"/>
  <c r="O316" i="82"/>
  <c r="P316" i="82"/>
  <c r="Q316" i="82"/>
  <c r="D317" i="82"/>
  <c r="E317" i="82"/>
  <c r="F317" i="82"/>
  <c r="G317" i="82"/>
  <c r="H317" i="82"/>
  <c r="I317" i="82"/>
  <c r="J317" i="82"/>
  <c r="K317" i="82"/>
  <c r="L317" i="82"/>
  <c r="M317" i="82"/>
  <c r="N317" i="82"/>
  <c r="O317" i="82"/>
  <c r="P317" i="82"/>
  <c r="Q317" i="82"/>
  <c r="D318" i="82"/>
  <c r="E318" i="82"/>
  <c r="F318" i="82"/>
  <c r="G318" i="82"/>
  <c r="H318" i="82"/>
  <c r="I318" i="82"/>
  <c r="J318" i="82"/>
  <c r="K318" i="82"/>
  <c r="L318" i="82"/>
  <c r="M318" i="82"/>
  <c r="N318" i="82"/>
  <c r="O318" i="82"/>
  <c r="P318" i="82"/>
  <c r="Q318" i="82"/>
  <c r="D319" i="82"/>
  <c r="E319" i="82"/>
  <c r="F319" i="82"/>
  <c r="G319" i="82"/>
  <c r="H319" i="82"/>
  <c r="I319" i="82"/>
  <c r="J319" i="82"/>
  <c r="K319" i="82"/>
  <c r="L319" i="82"/>
  <c r="M319" i="82"/>
  <c r="N319" i="82"/>
  <c r="O319" i="82"/>
  <c r="P319" i="82"/>
  <c r="Q319" i="82"/>
  <c r="D320" i="82"/>
  <c r="E320" i="82"/>
  <c r="F320" i="82"/>
  <c r="G320" i="82"/>
  <c r="H320" i="82"/>
  <c r="I320" i="82"/>
  <c r="J320" i="82"/>
  <c r="K320" i="82"/>
  <c r="L320" i="82"/>
  <c r="M320" i="82"/>
  <c r="N320" i="82"/>
  <c r="O320" i="82"/>
  <c r="P320" i="82"/>
  <c r="Q320" i="82"/>
  <c r="D321" i="82"/>
  <c r="E321" i="82"/>
  <c r="F321" i="82"/>
  <c r="G321" i="82"/>
  <c r="H321" i="82"/>
  <c r="I321" i="82"/>
  <c r="J321" i="82"/>
  <c r="K321" i="82"/>
  <c r="L321" i="82"/>
  <c r="M321" i="82"/>
  <c r="N321" i="82"/>
  <c r="O321" i="82"/>
  <c r="P321" i="82"/>
  <c r="Q321" i="82"/>
  <c r="D322" i="82"/>
  <c r="E322" i="82"/>
  <c r="F322" i="82"/>
  <c r="G322" i="82"/>
  <c r="H322" i="82"/>
  <c r="I322" i="82"/>
  <c r="J322" i="82"/>
  <c r="K322" i="82"/>
  <c r="L322" i="82"/>
  <c r="M322" i="82"/>
  <c r="N322" i="82"/>
  <c r="O322" i="82"/>
  <c r="P322" i="82"/>
  <c r="Q322" i="82"/>
  <c r="D323" i="82"/>
  <c r="E323" i="82"/>
  <c r="F323" i="82"/>
  <c r="G323" i="82"/>
  <c r="H323" i="82"/>
  <c r="I323" i="82"/>
  <c r="J323" i="82"/>
  <c r="K323" i="82"/>
  <c r="L323" i="82"/>
  <c r="M323" i="82"/>
  <c r="N323" i="82"/>
  <c r="O323" i="82"/>
  <c r="P323" i="82"/>
  <c r="Q323" i="82"/>
  <c r="D324" i="82"/>
  <c r="E324" i="82"/>
  <c r="F324" i="82"/>
  <c r="G324" i="82"/>
  <c r="H324" i="82"/>
  <c r="I324" i="82"/>
  <c r="J324" i="82"/>
  <c r="K324" i="82"/>
  <c r="L324" i="82"/>
  <c r="M324" i="82"/>
  <c r="N324" i="82"/>
  <c r="O324" i="82"/>
  <c r="P324" i="82"/>
  <c r="Q324" i="82"/>
  <c r="D325" i="82"/>
  <c r="E325" i="82"/>
  <c r="F325" i="82"/>
  <c r="G325" i="82"/>
  <c r="H325" i="82"/>
  <c r="I325" i="82"/>
  <c r="J325" i="82"/>
  <c r="K325" i="82"/>
  <c r="L325" i="82"/>
  <c r="M325" i="82"/>
  <c r="N325" i="82"/>
  <c r="O325" i="82"/>
  <c r="P325" i="82"/>
  <c r="Q325" i="82"/>
  <c r="D326" i="82"/>
  <c r="E326" i="82"/>
  <c r="F326" i="82"/>
  <c r="G326" i="82"/>
  <c r="H326" i="82"/>
  <c r="I326" i="82"/>
  <c r="J326" i="82"/>
  <c r="K326" i="82"/>
  <c r="L326" i="82"/>
  <c r="M326" i="82"/>
  <c r="N326" i="82"/>
  <c r="O326" i="82"/>
  <c r="P326" i="82"/>
  <c r="Q326" i="82"/>
  <c r="D327" i="82"/>
  <c r="E327" i="82"/>
  <c r="F327" i="82"/>
  <c r="G327" i="82"/>
  <c r="H327" i="82"/>
  <c r="I327" i="82"/>
  <c r="J327" i="82"/>
  <c r="K327" i="82"/>
  <c r="L327" i="82"/>
  <c r="M327" i="82"/>
  <c r="N327" i="82"/>
  <c r="O327" i="82"/>
  <c r="P327" i="82"/>
  <c r="Q327" i="82"/>
  <c r="D328" i="82"/>
  <c r="E328" i="82"/>
  <c r="F328" i="82"/>
  <c r="G328" i="82"/>
  <c r="H328" i="82"/>
  <c r="I328" i="82"/>
  <c r="J328" i="82"/>
  <c r="K328" i="82"/>
  <c r="L328" i="82"/>
  <c r="M328" i="82"/>
  <c r="N328" i="82"/>
  <c r="O328" i="82"/>
  <c r="P328" i="82"/>
  <c r="Q328" i="82"/>
  <c r="D329" i="82"/>
  <c r="E329" i="82"/>
  <c r="F329" i="82"/>
  <c r="G329" i="82"/>
  <c r="H329" i="82"/>
  <c r="I329" i="82"/>
  <c r="J329" i="82"/>
  <c r="K329" i="82"/>
  <c r="L329" i="82"/>
  <c r="M329" i="82"/>
  <c r="N329" i="82"/>
  <c r="O329" i="82"/>
  <c r="P329" i="82"/>
  <c r="Q329" i="82"/>
  <c r="D330" i="82"/>
  <c r="E330" i="82"/>
  <c r="F330" i="82"/>
  <c r="G330" i="82"/>
  <c r="H330" i="82"/>
  <c r="I330" i="82"/>
  <c r="J330" i="82"/>
  <c r="K330" i="82"/>
  <c r="L330" i="82"/>
  <c r="M330" i="82"/>
  <c r="N330" i="82"/>
  <c r="O330" i="82"/>
  <c r="P330" i="82"/>
  <c r="Q330" i="82"/>
  <c r="D331" i="82"/>
  <c r="E331" i="82"/>
  <c r="F331" i="82"/>
  <c r="G331" i="82"/>
  <c r="H331" i="82"/>
  <c r="I331" i="82"/>
  <c r="J331" i="82"/>
  <c r="K331" i="82"/>
  <c r="L331" i="82"/>
  <c r="M331" i="82"/>
  <c r="N331" i="82"/>
  <c r="O331" i="82"/>
  <c r="P331" i="82"/>
  <c r="Q331" i="82"/>
  <c r="D332" i="82"/>
  <c r="E332" i="82"/>
  <c r="F332" i="82"/>
  <c r="G332" i="82"/>
  <c r="H332" i="82"/>
  <c r="I332" i="82"/>
  <c r="J332" i="82"/>
  <c r="K332" i="82"/>
  <c r="L332" i="82"/>
  <c r="M332" i="82"/>
  <c r="N332" i="82"/>
  <c r="O332" i="82"/>
  <c r="P332" i="82"/>
  <c r="Q332" i="82"/>
  <c r="D333" i="82"/>
  <c r="E333" i="82"/>
  <c r="F333" i="82"/>
  <c r="G333" i="82"/>
  <c r="H333" i="82"/>
  <c r="I333" i="82"/>
  <c r="J333" i="82"/>
  <c r="K333" i="82"/>
  <c r="L333" i="82"/>
  <c r="M333" i="82"/>
  <c r="N333" i="82"/>
  <c r="O333" i="82"/>
  <c r="P333" i="82"/>
  <c r="Q333" i="82"/>
  <c r="D334" i="82"/>
  <c r="E334" i="82"/>
  <c r="F334" i="82"/>
  <c r="G334" i="82"/>
  <c r="H334" i="82"/>
  <c r="I334" i="82"/>
  <c r="J334" i="82"/>
  <c r="K334" i="82"/>
  <c r="L334" i="82"/>
  <c r="M334" i="82"/>
  <c r="N334" i="82"/>
  <c r="O334" i="82"/>
  <c r="P334" i="82"/>
  <c r="Q334" i="82"/>
  <c r="D335" i="82"/>
  <c r="E335" i="82"/>
  <c r="F335" i="82"/>
  <c r="G335" i="82"/>
  <c r="H335" i="82"/>
  <c r="I335" i="82"/>
  <c r="J335" i="82"/>
  <c r="K335" i="82"/>
  <c r="L335" i="82"/>
  <c r="M335" i="82"/>
  <c r="N335" i="82"/>
  <c r="O335" i="82"/>
  <c r="P335" i="82"/>
  <c r="Q335" i="82"/>
  <c r="D336" i="82"/>
  <c r="E336" i="82"/>
  <c r="F336" i="82"/>
  <c r="G336" i="82"/>
  <c r="H336" i="82"/>
  <c r="I336" i="82"/>
  <c r="J336" i="82"/>
  <c r="K336" i="82"/>
  <c r="L336" i="82"/>
  <c r="M336" i="82"/>
  <c r="N336" i="82"/>
  <c r="O336" i="82"/>
  <c r="P336" i="82"/>
  <c r="Q336" i="82"/>
  <c r="D337" i="82"/>
  <c r="E337" i="82"/>
  <c r="F337" i="82"/>
  <c r="G337" i="82"/>
  <c r="H337" i="82"/>
  <c r="I337" i="82"/>
  <c r="J337" i="82"/>
  <c r="K337" i="82"/>
  <c r="L337" i="82"/>
  <c r="M337" i="82"/>
  <c r="N337" i="82"/>
  <c r="O337" i="82"/>
  <c r="P337" i="82"/>
  <c r="Q337" i="82"/>
  <c r="D338" i="82"/>
  <c r="E338" i="82"/>
  <c r="F338" i="82"/>
  <c r="G338" i="82"/>
  <c r="H338" i="82"/>
  <c r="I338" i="82"/>
  <c r="J338" i="82"/>
  <c r="K338" i="82"/>
  <c r="L338" i="82"/>
  <c r="M338" i="82"/>
  <c r="N338" i="82"/>
  <c r="O338" i="82"/>
  <c r="P338" i="82"/>
  <c r="Q338" i="82"/>
  <c r="D339" i="82"/>
  <c r="E339" i="82"/>
  <c r="F339" i="82"/>
  <c r="G339" i="82"/>
  <c r="H339" i="82"/>
  <c r="I339" i="82"/>
  <c r="J339" i="82"/>
  <c r="K339" i="82"/>
  <c r="L339" i="82"/>
  <c r="M339" i="82"/>
  <c r="N339" i="82"/>
  <c r="O339" i="82"/>
  <c r="P339" i="82"/>
  <c r="Q339" i="82"/>
  <c r="D340" i="82"/>
  <c r="E340" i="82"/>
  <c r="F340" i="82"/>
  <c r="G340" i="82"/>
  <c r="H340" i="82"/>
  <c r="I340" i="82"/>
  <c r="J340" i="82"/>
  <c r="K340" i="82"/>
  <c r="L340" i="82"/>
  <c r="M340" i="82"/>
  <c r="N340" i="82"/>
  <c r="O340" i="82"/>
  <c r="P340" i="82"/>
  <c r="Q340" i="82"/>
  <c r="D341" i="82"/>
  <c r="E341" i="82"/>
  <c r="F341" i="82"/>
  <c r="G341" i="82"/>
  <c r="H341" i="82"/>
  <c r="I341" i="82"/>
  <c r="J341" i="82"/>
  <c r="K341" i="82"/>
  <c r="L341" i="82"/>
  <c r="M341" i="82"/>
  <c r="N341" i="82"/>
  <c r="O341" i="82"/>
  <c r="P341" i="82"/>
  <c r="Q341" i="82"/>
  <c r="D342" i="82"/>
  <c r="E342" i="82"/>
  <c r="F342" i="82"/>
  <c r="G342" i="82"/>
  <c r="H342" i="82"/>
  <c r="I342" i="82"/>
  <c r="J342" i="82"/>
  <c r="K342" i="82"/>
  <c r="L342" i="82"/>
  <c r="M342" i="82"/>
  <c r="N342" i="82"/>
  <c r="O342" i="82"/>
  <c r="P342" i="82"/>
  <c r="Q342" i="82"/>
  <c r="D343" i="82"/>
  <c r="E343" i="82"/>
  <c r="F343" i="82"/>
  <c r="G343" i="82"/>
  <c r="H343" i="82"/>
  <c r="I343" i="82"/>
  <c r="J343" i="82"/>
  <c r="K343" i="82"/>
  <c r="L343" i="82"/>
  <c r="M343" i="82"/>
  <c r="N343" i="82"/>
  <c r="O343" i="82"/>
  <c r="P343" i="82"/>
  <c r="Q343" i="82"/>
  <c r="D344" i="82"/>
  <c r="E344" i="82"/>
  <c r="F344" i="82"/>
  <c r="G344" i="82"/>
  <c r="H344" i="82"/>
  <c r="I344" i="82"/>
  <c r="J344" i="82"/>
  <c r="K344" i="82"/>
  <c r="L344" i="82"/>
  <c r="M344" i="82"/>
  <c r="N344" i="82"/>
  <c r="O344" i="82"/>
  <c r="P344" i="82"/>
  <c r="Q344" i="82"/>
  <c r="D345" i="82"/>
  <c r="E345" i="82"/>
  <c r="F345" i="82"/>
  <c r="G345" i="82"/>
  <c r="H345" i="82"/>
  <c r="I345" i="82"/>
  <c r="J345" i="82"/>
  <c r="K345" i="82"/>
  <c r="L345" i="82"/>
  <c r="M345" i="82"/>
  <c r="N345" i="82"/>
  <c r="O345" i="82"/>
  <c r="P345" i="82"/>
  <c r="Q345" i="82"/>
  <c r="D346" i="82"/>
  <c r="E346" i="82"/>
  <c r="F346" i="82"/>
  <c r="G346" i="82"/>
  <c r="H346" i="82"/>
  <c r="I346" i="82"/>
  <c r="J346" i="82"/>
  <c r="K346" i="82"/>
  <c r="L346" i="82"/>
  <c r="M346" i="82"/>
  <c r="N346" i="82"/>
  <c r="O346" i="82"/>
  <c r="P346" i="82"/>
  <c r="Q346" i="82"/>
  <c r="D347" i="82"/>
  <c r="E347" i="82"/>
  <c r="F347" i="82"/>
  <c r="G347" i="82"/>
  <c r="H347" i="82"/>
  <c r="I347" i="82"/>
  <c r="J347" i="82"/>
  <c r="K347" i="82"/>
  <c r="L347" i="82"/>
  <c r="M347" i="82"/>
  <c r="N347" i="82"/>
  <c r="O347" i="82"/>
  <c r="P347" i="82"/>
  <c r="Q347" i="82"/>
  <c r="D348" i="82"/>
  <c r="E348" i="82"/>
  <c r="F348" i="82"/>
  <c r="G348" i="82"/>
  <c r="H348" i="82"/>
  <c r="I348" i="82"/>
  <c r="J348" i="82"/>
  <c r="K348" i="82"/>
  <c r="L348" i="82"/>
  <c r="M348" i="82"/>
  <c r="N348" i="82"/>
  <c r="O348" i="82"/>
  <c r="P348" i="82"/>
  <c r="Q348" i="82"/>
  <c r="D349" i="82"/>
  <c r="E349" i="82"/>
  <c r="F349" i="82"/>
  <c r="G349" i="82"/>
  <c r="H349" i="82"/>
  <c r="I349" i="82"/>
  <c r="J349" i="82"/>
  <c r="K349" i="82"/>
  <c r="L349" i="82"/>
  <c r="M349" i="82"/>
  <c r="N349" i="82"/>
  <c r="O349" i="82"/>
  <c r="P349" i="82"/>
  <c r="Q349" i="82"/>
  <c r="D350" i="82"/>
  <c r="E350" i="82"/>
  <c r="F350" i="82"/>
  <c r="G350" i="82"/>
  <c r="H350" i="82"/>
  <c r="I350" i="82"/>
  <c r="J350" i="82"/>
  <c r="K350" i="82"/>
  <c r="L350" i="82"/>
  <c r="M350" i="82"/>
  <c r="N350" i="82"/>
  <c r="O350" i="82"/>
  <c r="P350" i="82"/>
  <c r="Q350" i="82"/>
  <c r="I351" i="82"/>
  <c r="I353" i="82" s="1"/>
  <c r="I359" i="82" s="1"/>
  <c r="Q351" i="82"/>
  <c r="Q353" i="82" s="1"/>
  <c r="Q359" i="82" s="1"/>
  <c r="D355" i="82"/>
  <c r="E355" i="82"/>
  <c r="F355" i="82"/>
  <c r="G355" i="82"/>
  <c r="H355" i="82"/>
  <c r="I355" i="82"/>
  <c r="J355" i="82"/>
  <c r="K355" i="82"/>
  <c r="L355" i="82"/>
  <c r="M355" i="82"/>
  <c r="N355" i="82"/>
  <c r="O355" i="82"/>
  <c r="P355" i="82"/>
  <c r="Q355" i="82"/>
  <c r="D356" i="82"/>
  <c r="E356" i="82"/>
  <c r="F356" i="82"/>
  <c r="G356" i="82"/>
  <c r="H356" i="82"/>
  <c r="I356" i="82"/>
  <c r="J356" i="82"/>
  <c r="K356" i="82"/>
  <c r="L356" i="82"/>
  <c r="M356" i="82"/>
  <c r="N356" i="82"/>
  <c r="O356" i="82"/>
  <c r="P356" i="82"/>
  <c r="Q356" i="82"/>
  <c r="D357" i="82"/>
  <c r="E357" i="82"/>
  <c r="F357" i="82"/>
  <c r="G357" i="82"/>
  <c r="H357" i="82"/>
  <c r="I357" i="82"/>
  <c r="J357" i="82"/>
  <c r="K357" i="82"/>
  <c r="L357" i="82"/>
  <c r="M357" i="82"/>
  <c r="N357" i="82"/>
  <c r="O357" i="82"/>
  <c r="P357" i="82"/>
  <c r="Q357" i="82"/>
  <c r="J364" i="82"/>
  <c r="J363" i="82" s="1"/>
  <c r="D365" i="82"/>
  <c r="D364" i="82" s="1"/>
  <c r="E365" i="82"/>
  <c r="E364" i="82" s="1"/>
  <c r="F365" i="82"/>
  <c r="F364" i="82" s="1"/>
  <c r="F361" i="82" s="1"/>
  <c r="G365" i="82"/>
  <c r="G364" i="82" s="1"/>
  <c r="H365" i="82"/>
  <c r="H364" i="82" s="1"/>
  <c r="I365" i="82"/>
  <c r="I364" i="82" s="1"/>
  <c r="I363" i="82" s="1"/>
  <c r="J365" i="82"/>
  <c r="K365" i="82"/>
  <c r="K364" i="82" s="1"/>
  <c r="L365" i="82"/>
  <c r="L364" i="82" s="1"/>
  <c r="M365" i="82"/>
  <c r="M364" i="82" s="1"/>
  <c r="N365" i="82"/>
  <c r="N364" i="82" s="1"/>
  <c r="N361" i="82" s="1"/>
  <c r="O365" i="82"/>
  <c r="O364" i="82" s="1"/>
  <c r="P365" i="82"/>
  <c r="P364" i="82" s="1"/>
  <c r="Q365" i="82"/>
  <c r="Q364" i="82" s="1"/>
  <c r="Q363" i="82" s="1"/>
  <c r="E64" i="28"/>
  <c r="L64" i="28" s="1"/>
  <c r="E55" i="28"/>
  <c r="L55" i="28" s="1"/>
  <c r="G61" i="1" l="1"/>
  <c r="AS351" i="82"/>
  <c r="AS353" i="82" s="1"/>
  <c r="AS359" i="82" s="1"/>
  <c r="AQ351" i="82"/>
  <c r="AQ353" i="82" s="1"/>
  <c r="AQ359" i="82" s="1"/>
  <c r="BF351" i="82"/>
  <c r="BF353" i="82" s="1"/>
  <c r="BF359" i="82" s="1"/>
  <c r="BH351" i="82"/>
  <c r="BH353" i="82" s="1"/>
  <c r="BH359" i="82" s="1"/>
  <c r="AN351" i="82"/>
  <c r="AN353" i="82" s="1"/>
  <c r="AN359" i="82" s="1"/>
  <c r="AF351" i="82"/>
  <c r="AF353" i="82" s="1"/>
  <c r="AF359" i="82" s="1"/>
  <c r="X351" i="82"/>
  <c r="X353" i="82" s="1"/>
  <c r="X359" i="82" s="1"/>
  <c r="AP351" i="82"/>
  <c r="AP353" i="82" s="1"/>
  <c r="AP359" i="82" s="1"/>
  <c r="AH351" i="82"/>
  <c r="AH353" i="82" s="1"/>
  <c r="AH359" i="82" s="1"/>
  <c r="Z351" i="82"/>
  <c r="Z353" i="82" s="1"/>
  <c r="Z359" i="82" s="1"/>
  <c r="R351" i="82"/>
  <c r="R353" i="82" s="1"/>
  <c r="R359" i="82" s="1"/>
  <c r="AI351" i="82"/>
  <c r="AI353" i="82" s="1"/>
  <c r="AI359" i="82" s="1"/>
  <c r="AA351" i="82"/>
  <c r="AA353" i="82" s="1"/>
  <c r="AA359" i="82" s="1"/>
  <c r="S351" i="82"/>
  <c r="S353" i="82" s="1"/>
  <c r="S359" i="82" s="1"/>
  <c r="AJ351" i="82"/>
  <c r="AJ353" i="82" s="1"/>
  <c r="AJ359" i="82" s="1"/>
  <c r="AB351" i="82"/>
  <c r="AB353" i="82" s="1"/>
  <c r="AB359" i="82" s="1"/>
  <c r="T351" i="82"/>
  <c r="T353" i="82" s="1"/>
  <c r="T359" i="82" s="1"/>
  <c r="AK351" i="82"/>
  <c r="AK353" i="82" s="1"/>
  <c r="AK359" i="82" s="1"/>
  <c r="AC351" i="82"/>
  <c r="AC353" i="82" s="1"/>
  <c r="AC359" i="82" s="1"/>
  <c r="U351" i="82"/>
  <c r="U353" i="82" s="1"/>
  <c r="U359" i="82" s="1"/>
  <c r="AL351" i="82"/>
  <c r="AL353" i="82" s="1"/>
  <c r="AL359" i="82" s="1"/>
  <c r="AD351" i="82"/>
  <c r="AD353" i="82" s="1"/>
  <c r="AD359" i="82" s="1"/>
  <c r="V351" i="82"/>
  <c r="V353" i="82" s="1"/>
  <c r="V359" i="82" s="1"/>
  <c r="AM351" i="82"/>
  <c r="AM353" i="82" s="1"/>
  <c r="AM359" i="82" s="1"/>
  <c r="AE351" i="82"/>
  <c r="AE353" i="82" s="1"/>
  <c r="AE359" i="82" s="1"/>
  <c r="W351" i="82"/>
  <c r="W353" i="82" s="1"/>
  <c r="W359" i="82" s="1"/>
  <c r="BG351" i="82"/>
  <c r="BG353" i="82" s="1"/>
  <c r="BG359" i="82" s="1"/>
  <c r="L351" i="82"/>
  <c r="L353" i="82" s="1"/>
  <c r="L359" i="82" s="1"/>
  <c r="H351" i="82"/>
  <c r="H353" i="82" s="1"/>
  <c r="H359" i="82" s="1"/>
  <c r="AW351" i="82"/>
  <c r="AW353" i="82" s="1"/>
  <c r="AW359" i="82" s="1"/>
  <c r="P351" i="82"/>
  <c r="P353" i="82" s="1"/>
  <c r="P359" i="82" s="1"/>
  <c r="D351" i="82"/>
  <c r="D353" i="82" s="1"/>
  <c r="D359" i="82" s="1"/>
  <c r="BD351" i="82"/>
  <c r="BD353" i="82" s="1"/>
  <c r="BD359" i="82" s="1"/>
  <c r="BC351" i="82"/>
  <c r="BC353" i="82" s="1"/>
  <c r="BC359" i="82" s="1"/>
  <c r="BB351" i="82"/>
  <c r="BB353" i="82" s="1"/>
  <c r="BB359" i="82" s="1"/>
  <c r="BA351" i="82"/>
  <c r="BA353" i="82" s="1"/>
  <c r="BA359" i="82" s="1"/>
  <c r="AZ351" i="82"/>
  <c r="AZ353" i="82" s="1"/>
  <c r="AZ359" i="82" s="1"/>
  <c r="AY351" i="82"/>
  <c r="AY353" i="82" s="1"/>
  <c r="AY359" i="82" s="1"/>
  <c r="K351" i="82"/>
  <c r="K353" i="82" s="1"/>
  <c r="K359" i="82" s="1"/>
  <c r="O351" i="82"/>
  <c r="O353" i="82" s="1"/>
  <c r="O359" i="82" s="1"/>
  <c r="G351" i="82"/>
  <c r="G353" i="82" s="1"/>
  <c r="G359" i="82" s="1"/>
  <c r="M351" i="82"/>
  <c r="M353" i="82" s="1"/>
  <c r="M359" i="82" s="1"/>
  <c r="E351" i="82"/>
  <c r="E353" i="82" s="1"/>
  <c r="E359" i="82" s="1"/>
  <c r="AT351" i="82"/>
  <c r="AT353" i="82" s="1"/>
  <c r="AT359" i="82" s="1"/>
  <c r="AR351" i="82"/>
  <c r="AR353" i="82" s="1"/>
  <c r="AR359" i="82" s="1"/>
  <c r="AS363" i="82"/>
  <c r="BG361" i="82"/>
  <c r="BG363" i="82"/>
  <c r="BF361" i="82"/>
  <c r="BF363" i="82"/>
  <c r="BD361" i="82"/>
  <c r="BD363" i="82"/>
  <c r="BC361" i="82"/>
  <c r="BC363" i="82"/>
  <c r="BB363" i="82"/>
  <c r="BB361" i="82"/>
  <c r="BA363" i="82"/>
  <c r="BA361" i="82"/>
  <c r="AZ363" i="82"/>
  <c r="AZ361" i="82"/>
  <c r="AY361" i="82"/>
  <c r="AY363" i="82" s="1"/>
  <c r="BE361" i="82"/>
  <c r="AX363" i="82"/>
  <c r="AT361" i="82"/>
  <c r="AT363" i="82"/>
  <c r="AR363" i="82"/>
  <c r="AR361" i="82"/>
  <c r="AQ363" i="82"/>
  <c r="AQ361" i="82"/>
  <c r="AV361" i="82"/>
  <c r="AU361" i="82"/>
  <c r="X361" i="82"/>
  <c r="X363" i="82"/>
  <c r="AM361" i="82"/>
  <c r="AM363" i="82"/>
  <c r="AE361" i="82"/>
  <c r="AE363" i="82"/>
  <c r="W361" i="82"/>
  <c r="W363" i="82"/>
  <c r="AL361" i="82"/>
  <c r="AL363" i="82"/>
  <c r="AD361" i="82"/>
  <c r="AD363" i="82"/>
  <c r="V361" i="82"/>
  <c r="V363" i="82" s="1"/>
  <c r="AK361" i="82"/>
  <c r="AK363" i="82"/>
  <c r="AC361" i="82"/>
  <c r="AC363" i="82"/>
  <c r="U361" i="82"/>
  <c r="U363" i="82"/>
  <c r="AF361" i="82"/>
  <c r="AF363" i="82"/>
  <c r="AJ363" i="82"/>
  <c r="AJ361" i="82"/>
  <c r="AB363" i="82"/>
  <c r="AB361" i="82"/>
  <c r="T363" i="82"/>
  <c r="T361" i="82"/>
  <c r="AI361" i="82"/>
  <c r="AI363" i="82"/>
  <c r="AA361" i="82"/>
  <c r="AA363" i="82"/>
  <c r="S361" i="82"/>
  <c r="S363" i="82"/>
  <c r="AN361" i="82"/>
  <c r="AN363" i="82"/>
  <c r="AP363" i="82"/>
  <c r="AP361" i="82"/>
  <c r="AH361" i="82"/>
  <c r="AH363" i="82"/>
  <c r="R363" i="82"/>
  <c r="R361" i="82"/>
  <c r="AO363" i="82"/>
  <c r="AG363" i="82"/>
  <c r="Y363" i="82"/>
  <c r="O361" i="82"/>
  <c r="O363" i="82"/>
  <c r="E361" i="82"/>
  <c r="E363" i="82"/>
  <c r="L363" i="82"/>
  <c r="L361" i="82"/>
  <c r="K363" i="82"/>
  <c r="K361" i="82"/>
  <c r="P363" i="82"/>
  <c r="P361" i="82"/>
  <c r="H363" i="82"/>
  <c r="H361" i="82"/>
  <c r="N363" i="82"/>
  <c r="F363" i="82"/>
  <c r="J361" i="82"/>
  <c r="Q361" i="82"/>
  <c r="I361" i="82"/>
  <c r="E57" i="28" l="1"/>
  <c r="L57" i="28" s="1"/>
  <c r="E58" i="28"/>
  <c r="L58" i="28" s="1"/>
  <c r="E59" i="28"/>
  <c r="L59" i="28" s="1"/>
  <c r="E60" i="28"/>
  <c r="L60" i="28" s="1"/>
  <c r="E56" i="28"/>
  <c r="L56" i="28" s="1"/>
  <c r="A57" i="28"/>
  <c r="B57" i="28"/>
  <c r="C57" i="28"/>
  <c r="A58" i="28"/>
  <c r="B58" i="28"/>
  <c r="C58" i="28"/>
  <c r="A59" i="28"/>
  <c r="B59" i="28"/>
  <c r="C59" i="28"/>
  <c r="A60" i="28"/>
  <c r="B60" i="28"/>
  <c r="C60" i="28"/>
  <c r="C56" i="28"/>
  <c r="B56" i="28"/>
  <c r="A56" i="28"/>
  <c r="D19" i="91" l="1"/>
  <c r="D18" i="91"/>
  <c r="D17" i="91"/>
  <c r="D16" i="91"/>
  <c r="D15" i="91"/>
  <c r="D14" i="91"/>
  <c r="D13" i="91"/>
  <c r="D12" i="91"/>
  <c r="D11" i="91"/>
  <c r="D10" i="91"/>
  <c r="D9" i="91"/>
  <c r="E77" i="28" l="1"/>
  <c r="E76" i="28"/>
  <c r="E63" i="28"/>
  <c r="E73" i="28"/>
  <c r="L73" i="28" s="1"/>
  <c r="E72" i="28"/>
  <c r="L72" i="28" s="1"/>
  <c r="C72" i="28"/>
  <c r="C73" i="28"/>
  <c r="A72" i="28"/>
  <c r="A73" i="28"/>
  <c r="E75" i="28"/>
  <c r="E74" i="28"/>
  <c r="E71" i="28"/>
  <c r="E70" i="28"/>
  <c r="C75" i="28"/>
  <c r="C76" i="28"/>
  <c r="C77" i="28"/>
  <c r="A76" i="28"/>
  <c r="A77" i="28"/>
  <c r="A75" i="28"/>
  <c r="C74" i="28"/>
  <c r="A74" i="28"/>
  <c r="C71" i="28"/>
  <c r="A71" i="28"/>
  <c r="C70" i="28"/>
  <c r="A70" i="28"/>
  <c r="E47" i="28"/>
  <c r="L47" i="28" s="1"/>
  <c r="B47" i="28"/>
  <c r="C47" i="28"/>
  <c r="A47" i="28"/>
  <c r="E100" i="28" l="1"/>
  <c r="E101" i="28"/>
  <c r="Z361" i="82" l="1"/>
  <c r="Z363" i="82" s="1"/>
  <c r="AW361" i="82"/>
  <c r="AW363" i="82" s="1"/>
  <c r="BH361" i="82"/>
  <c r="BH363" i="82" s="1"/>
  <c r="M361" i="82"/>
  <c r="M363" i="82" s="1"/>
  <c r="G361" i="82"/>
  <c r="G363" i="82" s="1"/>
  <c r="D361" i="82"/>
  <c r="D363" i="82" s="1"/>
  <c r="A107" i="1"/>
  <c r="F103" i="1" l="1"/>
  <c r="E103" i="1"/>
  <c r="F101" i="1"/>
  <c r="E101" i="1"/>
  <c r="F100" i="1"/>
  <c r="E100" i="1"/>
  <c r="F99" i="1"/>
  <c r="E99" i="1"/>
  <c r="F98" i="1"/>
  <c r="E98" i="1"/>
  <c r="C94" i="28" l="1"/>
  <c r="E91" i="28" l="1"/>
  <c r="E94" i="28" l="1"/>
  <c r="L71" i="28" l="1"/>
  <c r="L70" i="28"/>
  <c r="L74" i="28" l="1"/>
  <c r="L75" i="28"/>
  <c r="L76" i="28"/>
  <c r="L77" i="28"/>
  <c r="E99" i="28" l="1"/>
  <c r="L100" i="28"/>
  <c r="L101" i="28"/>
  <c r="E102" i="28"/>
  <c r="E98" i="28"/>
  <c r="A99" i="28"/>
  <c r="A100" i="28"/>
  <c r="A101" i="28"/>
  <c r="A102" i="28"/>
  <c r="A98" i="28"/>
  <c r="G89" i="1"/>
  <c r="F96" i="28" s="1"/>
  <c r="G90" i="1"/>
  <c r="F97" i="28" s="1"/>
  <c r="F94" i="28"/>
  <c r="G88" i="1"/>
  <c r="F95" i="28" s="1"/>
  <c r="G84" i="1"/>
  <c r="F91" i="28" s="1"/>
  <c r="G85" i="1"/>
  <c r="F92" i="28" s="1"/>
  <c r="G86" i="1"/>
  <c r="F93" i="28" s="1"/>
  <c r="G83" i="1"/>
  <c r="F90" i="28" s="1"/>
  <c r="L102" i="28" l="1"/>
  <c r="L99" i="28"/>
  <c r="L98" i="28"/>
  <c r="C99" i="28"/>
  <c r="C100" i="28"/>
  <c r="C102" i="28"/>
  <c r="C98" i="28"/>
  <c r="F102" i="28" l="1"/>
  <c r="F101" i="28"/>
  <c r="F100" i="28"/>
  <c r="F99" i="28"/>
  <c r="F98" i="28"/>
  <c r="D3" i="1" l="1"/>
  <c r="L4" i="28" l="1"/>
  <c r="E97" i="28" l="1"/>
  <c r="C97" i="28"/>
  <c r="A97" i="28"/>
  <c r="E96" i="28"/>
  <c r="C96" i="28"/>
  <c r="A96" i="28"/>
  <c r="E95" i="28"/>
  <c r="C95" i="28"/>
  <c r="A95" i="28"/>
  <c r="A94" i="28"/>
  <c r="E93" i="28"/>
  <c r="C93" i="28"/>
  <c r="A93" i="28"/>
  <c r="E92" i="28"/>
  <c r="C92" i="28"/>
  <c r="A92" i="28"/>
  <c r="C91" i="28"/>
  <c r="A91" i="28"/>
  <c r="E90" i="28"/>
  <c r="C90" i="28"/>
  <c r="A90" i="28"/>
  <c r="H69" i="28"/>
  <c r="E69" i="28"/>
  <c r="C69" i="28"/>
  <c r="B69" i="28"/>
  <c r="A69" i="28"/>
  <c r="E68" i="28"/>
  <c r="C68" i="28"/>
  <c r="B68" i="28"/>
  <c r="A68" i="28"/>
  <c r="E67" i="28"/>
  <c r="C67" i="28"/>
  <c r="B67" i="28"/>
  <c r="A67" i="28"/>
  <c r="E66" i="28"/>
  <c r="C66" i="28"/>
  <c r="B66" i="28"/>
  <c r="A66" i="28"/>
  <c r="E65" i="28"/>
  <c r="C65" i="28"/>
  <c r="B65" i="28"/>
  <c r="A65" i="28"/>
  <c r="C63" i="28"/>
  <c r="B63" i="28"/>
  <c r="A63" i="28"/>
  <c r="E62" i="28"/>
  <c r="C62" i="28"/>
  <c r="B62" i="28"/>
  <c r="A62" i="28"/>
  <c r="E61" i="28"/>
  <c r="C61" i="28"/>
  <c r="B61" i="28"/>
  <c r="A61" i="28"/>
  <c r="E54" i="28"/>
  <c r="C54" i="28"/>
  <c r="B54" i="28"/>
  <c r="A54" i="28"/>
  <c r="E53" i="28"/>
  <c r="C53" i="28"/>
  <c r="B53" i="28"/>
  <c r="A53" i="28"/>
  <c r="E52" i="28"/>
  <c r="C52" i="28"/>
  <c r="B52" i="28"/>
  <c r="A52" i="28"/>
  <c r="E51" i="28"/>
  <c r="C51" i="28"/>
  <c r="B51" i="28"/>
  <c r="A51" i="28"/>
  <c r="E50" i="28"/>
  <c r="C50" i="28"/>
  <c r="B50" i="28"/>
  <c r="A50" i="28"/>
  <c r="E49" i="28"/>
  <c r="C49" i="28"/>
  <c r="B49" i="28"/>
  <c r="A49" i="28"/>
  <c r="E48" i="28"/>
  <c r="C48" i="28"/>
  <c r="B48" i="28"/>
  <c r="A48"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6" i="28"/>
  <c r="C36" i="28"/>
  <c r="B36" i="28"/>
  <c r="A36" i="28"/>
  <c r="C35" i="28"/>
  <c r="B35" i="28"/>
  <c r="A35" i="28"/>
  <c r="C34" i="28"/>
  <c r="B34" i="28"/>
  <c r="A34" i="28"/>
  <c r="C33" i="28"/>
  <c r="B33" i="28"/>
  <c r="A33" i="28"/>
  <c r="C32" i="28"/>
  <c r="B32" i="28"/>
  <c r="A32" i="28"/>
  <c r="C31" i="28"/>
  <c r="B31" i="28"/>
  <c r="A31" i="28"/>
  <c r="C30" i="28"/>
  <c r="B30" i="28"/>
  <c r="A30" i="28"/>
  <c r="C29" i="28"/>
  <c r="B29" i="28"/>
  <c r="A29" i="28"/>
  <c r="C28" i="28"/>
  <c r="B28" i="28"/>
  <c r="A28" i="28"/>
  <c r="C27" i="28"/>
  <c r="B27" i="28"/>
  <c r="A27" i="28"/>
  <c r="C26" i="28"/>
  <c r="B26" i="28"/>
  <c r="A26" i="28"/>
  <c r="C25" i="28"/>
  <c r="B25" i="28"/>
  <c r="A25" i="28"/>
  <c r="C24" i="28"/>
  <c r="B24" i="28"/>
  <c r="A24" i="28"/>
  <c r="C23" i="28"/>
  <c r="B23" i="28"/>
  <c r="A23" i="28"/>
  <c r="C22" i="28"/>
  <c r="B22" i="28"/>
  <c r="A22" i="28"/>
  <c r="C21" i="28"/>
  <c r="B21" i="28"/>
  <c r="A21" i="28"/>
  <c r="C20" i="28"/>
  <c r="B20" i="28"/>
  <c r="A20" i="28"/>
  <c r="C19" i="28"/>
  <c r="B19" i="28"/>
  <c r="A19" i="28"/>
  <c r="C18" i="28"/>
  <c r="B18" i="28"/>
  <c r="A18" i="28"/>
  <c r="H17" i="28"/>
  <c r="C17" i="28"/>
  <c r="B17" i="28"/>
  <c r="A17" i="28"/>
  <c r="H16" i="28"/>
  <c r="C16" i="28"/>
  <c r="B16" i="28"/>
  <c r="A16" i="28"/>
  <c r="C15" i="28"/>
  <c r="B15" i="28"/>
  <c r="A15" i="28"/>
  <c r="C14" i="28"/>
  <c r="B14" i="28"/>
  <c r="A14" i="28"/>
  <c r="C13" i="28"/>
  <c r="B13" i="28"/>
  <c r="A13" i="28"/>
  <c r="C12" i="28"/>
  <c r="B12" i="28"/>
  <c r="A12" i="28"/>
  <c r="C11" i="28"/>
  <c r="B11" i="28"/>
  <c r="A11" i="28"/>
  <c r="H10" i="28"/>
  <c r="C10" i="28"/>
  <c r="B10" i="28"/>
  <c r="A10" i="28"/>
  <c r="H9" i="28"/>
  <c r="C9" i="28"/>
  <c r="B9" i="28"/>
  <c r="A9" i="28"/>
  <c r="H8" i="28"/>
  <c r="C8" i="28"/>
  <c r="B8" i="28"/>
  <c r="A8" i="28"/>
  <c r="H7" i="28"/>
  <c r="G7" i="28"/>
  <c r="C7" i="28"/>
  <c r="B7" i="28"/>
  <c r="A7" i="28"/>
  <c r="H6" i="28"/>
  <c r="C6" i="28"/>
  <c r="B6" i="28"/>
  <c r="A6" i="28"/>
  <c r="H5" i="28"/>
  <c r="C5" i="28"/>
  <c r="B5" i="28"/>
  <c r="A5" i="28"/>
  <c r="C2" i="28"/>
  <c r="H78" i="1"/>
  <c r="H76" i="1"/>
  <c r="G75" i="1"/>
  <c r="H52" i="1"/>
  <c r="O32" i="28"/>
  <c r="O31" i="28"/>
  <c r="H22" i="1"/>
  <c r="G22" i="1" s="1"/>
  <c r="O20" i="28"/>
  <c r="O19" i="28"/>
  <c r="L103" i="28"/>
  <c r="L90" i="28" l="1"/>
  <c r="L69" i="28"/>
  <c r="F69" i="28" s="1"/>
  <c r="L68" i="28"/>
  <c r="L67" i="28"/>
  <c r="L66" i="28"/>
  <c r="F66" i="28" s="1"/>
  <c r="L65" i="28"/>
  <c r="L63" i="28"/>
  <c r="L62" i="28"/>
  <c r="L61" i="28"/>
  <c r="L54" i="28"/>
  <c r="L53" i="28"/>
  <c r="L51" i="28"/>
  <c r="F51" i="28" s="1"/>
  <c r="L50" i="28"/>
  <c r="L48" i="28"/>
  <c r="L49" i="28"/>
  <c r="F49" i="28" s="1"/>
  <c r="L45" i="28"/>
  <c r="L46" i="28"/>
  <c r="L43" i="28"/>
  <c r="L44" i="28"/>
  <c r="L42" i="28"/>
  <c r="L40" i="28"/>
  <c r="F40" i="28" s="1"/>
  <c r="L39" i="28"/>
  <c r="F39" i="28" s="1"/>
  <c r="L41" i="28"/>
  <c r="L36" i="28"/>
  <c r="L38" i="28"/>
  <c r="L35" i="28"/>
  <c r="L37" i="28"/>
  <c r="L34" i="28"/>
  <c r="F34" i="28" s="1"/>
  <c r="L33" i="28"/>
  <c r="L27" i="28"/>
  <c r="L24" i="28"/>
  <c r="L32" i="28"/>
  <c r="L29" i="28"/>
  <c r="F29" i="28" s="1"/>
  <c r="L26" i="28"/>
  <c r="L23" i="28"/>
  <c r="F23" i="28" s="1"/>
  <c r="L31" i="28"/>
  <c r="L28" i="28"/>
  <c r="L25" i="28"/>
  <c r="L30" i="28"/>
  <c r="L22" i="28"/>
  <c r="F22" i="28" s="1"/>
  <c r="L21" i="28"/>
  <c r="F21" i="28" s="1"/>
  <c r="L20" i="28"/>
  <c r="L19" i="28"/>
  <c r="L18" i="28"/>
  <c r="L17" i="28"/>
  <c r="F17" i="28" s="1"/>
  <c r="L15" i="28"/>
  <c r="L14" i="28"/>
  <c r="L13" i="28"/>
  <c r="L12" i="28"/>
  <c r="L11" i="28"/>
  <c r="L9" i="28"/>
  <c r="L8" i="28"/>
  <c r="L6" i="28"/>
  <c r="F6" i="28" s="1"/>
  <c r="L5" i="28"/>
  <c r="L7" i="28"/>
  <c r="L16" i="28"/>
  <c r="L92" i="28"/>
  <c r="L95" i="28"/>
  <c r="L93" i="28"/>
  <c r="L96" i="28"/>
  <c r="L91" i="28"/>
  <c r="L94" i="28"/>
  <c r="L97" i="28"/>
  <c r="L10" i="28"/>
  <c r="O46" i="28"/>
  <c r="O18" i="28"/>
  <c r="D1" i="28" l="1"/>
  <c r="L52" i="28"/>
  <c r="G53" i="28" s="1"/>
  <c r="G32" i="28"/>
  <c r="F32" i="28"/>
  <c r="F42" i="28"/>
  <c r="F44" i="28"/>
  <c r="F38" i="28"/>
  <c r="F35" i="28"/>
  <c r="F43" i="28"/>
  <c r="H68" i="28"/>
  <c r="F68" i="28" s="1"/>
  <c r="F67" i="28"/>
  <c r="G46" i="28"/>
  <c r="F46" i="28"/>
  <c r="G54" i="28"/>
  <c r="F54" i="28"/>
  <c r="F10" i="28"/>
  <c r="F16" i="28"/>
  <c r="F36" i="28"/>
  <c r="F45" i="28"/>
  <c r="G20" i="28"/>
  <c r="F20" i="28"/>
  <c r="G31" i="28"/>
  <c r="F31" i="28"/>
  <c r="F41" i="28"/>
  <c r="F61" i="28"/>
  <c r="F8" i="28"/>
  <c r="F5" i="28"/>
  <c r="F7" i="28"/>
  <c r="L78" i="28"/>
  <c r="F53" i="28" l="1"/>
  <c r="L108"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<sst xmlns="http://schemas.openxmlformats.org/spreadsheetml/2006/main" count="4225" uniqueCount="1433">
  <si>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</si>
  <si>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</si>
  <si>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</si>
  <si>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</si>
  <si>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</si>
  <si>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</si>
  <si>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</si>
  <si>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</si>
  <si>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</si>
  <si>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</si>
  <si>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</si>
  <si>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</si>
  <si>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</si>
  <si>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</si>
  <si>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</si>
  <si>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</si>
  <si>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</si>
  <si>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</si>
  <si>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</si>
  <si>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Property Tax Increase for Year Audited</t>
  </si>
  <si>
    <t>Property Tax Increase for budget year after fiscal year being reported</t>
  </si>
  <si>
    <t>Cash &amp; Tax Memo</t>
  </si>
  <si>
    <t>Dashboard</t>
  </si>
  <si>
    <t>Review Summary</t>
  </si>
  <si>
    <t>Error Detection</t>
  </si>
  <si>
    <t>Dashboard,
Electric Memo</t>
  </si>
  <si>
    <t>Cash &amp; Tax Memo,
Dashboard</t>
  </si>
  <si>
    <t>Review Summary - FBA</t>
  </si>
  <si>
    <t>General Info used to evaluate health of unit</t>
  </si>
  <si>
    <t>Fiduciary Funds</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</si>
  <si>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</si>
  <si>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</si>
  <si>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</si>
  <si>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</si>
  <si>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</si>
  <si>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</si>
  <si>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</si>
  <si>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</si>
  <si>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</si>
  <si>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</si>
  <si>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</si>
  <si>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</si>
  <si>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</si>
  <si>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</si>
  <si>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</si>
  <si>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</si>
  <si>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</si>
  <si>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</si>
  <si>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</si>
  <si>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</si>
  <si>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</si>
  <si>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</si>
  <si>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</si>
  <si>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</si>
  <si>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</si>
  <si>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</si>
  <si>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</si>
  <si>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</si>
  <si>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</si>
  <si>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</si>
  <si>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</si>
  <si>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</si>
  <si>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</si>
  <si>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</si>
  <si>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</si>
  <si>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</si>
  <si>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</si>
  <si>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</si>
  <si>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</si>
  <si>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</si>
  <si>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</si>
  <si>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</si>
  <si>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</si>
  <si>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</si>
  <si>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</si>
  <si>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</si>
  <si>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</si>
  <si>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</si>
  <si>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</si>
  <si>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</si>
  <si>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</si>
  <si>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</si>
  <si>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</si>
  <si>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</si>
  <si>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</si>
  <si>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</si>
  <si>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</si>
  <si>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</si>
  <si>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</si>
  <si>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</si>
  <si>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</si>
  <si>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</si>
  <si>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</si>
  <si>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</si>
  <si>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</si>
  <si>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</si>
  <si>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</si>
  <si>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</si>
  <si>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</si>
  <si>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</si>
  <si>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</si>
  <si>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</si>
  <si>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</si>
  <si>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</si>
  <si>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</si>
  <si>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</si>
  <si>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</si>
  <si>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</si>
  <si>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</si>
  <si>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</si>
  <si>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</si>
  <si>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</si>
  <si>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</si>
  <si>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</si>
  <si>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</si>
  <si>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</si>
  <si>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</si>
  <si>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</si>
  <si>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</si>
  <si>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</si>
  <si>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</si>
  <si>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</si>
  <si>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</si>
  <si>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</si>
  <si>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</si>
  <si>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</si>
  <si>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</si>
  <si>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</si>
  <si>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</si>
  <si>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</si>
  <si>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</si>
  <si>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</si>
  <si>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</si>
  <si>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</si>
  <si>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</si>
  <si>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</si>
  <si>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</si>
  <si>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</si>
  <si>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</si>
  <si>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</si>
  <si>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</si>
  <si>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</si>
  <si>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</si>
  <si>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</si>
  <si>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</si>
  <si>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</si>
  <si>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</si>
  <si>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</si>
  <si>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</si>
  <si>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</si>
  <si>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</si>
  <si>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</si>
  <si>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</si>
  <si>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</si>
  <si>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</si>
  <si>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</si>
  <si>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</si>
  <si>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</si>
  <si>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</si>
  <si>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</si>
  <si>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</si>
  <si>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</si>
  <si>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</si>
  <si>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</si>
  <si>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</si>
  <si>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</si>
  <si>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</si>
  <si>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</si>
  <si>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</si>
  <si>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</si>
  <si>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</si>
  <si>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</si>
  <si>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</si>
  <si>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</si>
  <si>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</si>
  <si>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</si>
  <si>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</si>
  <si>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</si>
  <si>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</si>
  <si>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</si>
  <si>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</si>
  <si>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</si>
  <si>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</si>
  <si>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</si>
  <si>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</si>
  <si>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</si>
  <si>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</si>
  <si>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</si>
  <si>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</si>
  <si>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</si>
  <si>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</si>
  <si>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</si>
  <si>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</si>
  <si>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</si>
  <si>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</si>
  <si>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</si>
  <si>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</si>
  <si>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</si>
  <si>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Gov Acc Dep - Capital Assets</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</si>
  <si>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</si>
  <si>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</si>
  <si>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</si>
  <si>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</si>
  <si>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</si>
  <si>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</si>
  <si>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</si>
  <si>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</si>
  <si>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</si>
  <si>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</si>
  <si>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</si>
  <si>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</si>
  <si>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</si>
  <si>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</si>
  <si>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</si>
  <si>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</si>
  <si>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</si>
  <si>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</si>
  <si>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</si>
  <si>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</si>
  <si>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</si>
  <si>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Status of Water Sewer</t>
  </si>
  <si>
    <t>https://www.nctreasurer.com/slg/lfm/financial-analysis/Pages/Analysis-by-Population.aspx</t>
  </si>
  <si>
    <t>Interest income from statement of activities</t>
  </si>
  <si>
    <t>Total LEO pension liability under GASB 68 or 73</t>
  </si>
  <si>
    <t>Unit paid to Officers under LEO under 68 or 73</t>
  </si>
  <si>
    <t>LEO Plan fiduciary net position</t>
  </si>
  <si>
    <t>OPEB
 Note or RSI</t>
  </si>
  <si>
    <t>Notes or formulas</t>
  </si>
  <si>
    <t>OPEB
RSI</t>
  </si>
  <si>
    <t/>
  </si>
  <si>
    <t>FS., Pension note or RSI</t>
  </si>
  <si>
    <t>Notes to the Financial Statements - Pension Note</t>
  </si>
  <si>
    <t>Does the County collect real estate property taxes on your behalf? Select "1" for "yes and "2" for "No"</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</si>
  <si>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</si>
  <si>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</si>
  <si>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</si>
  <si>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</si>
  <si>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</si>
  <si>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</si>
  <si>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</si>
  <si>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</si>
  <si>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</si>
  <si>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</si>
  <si>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</si>
  <si>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</si>
  <si>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</si>
  <si>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</si>
  <si>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</si>
  <si>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</si>
  <si>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</si>
  <si>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</si>
  <si>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</si>
  <si>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</si>
  <si>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</si>
  <si>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</si>
  <si>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</si>
  <si>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</si>
  <si>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</si>
  <si>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</si>
  <si>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</si>
  <si>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</si>
  <si>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</si>
  <si>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</si>
  <si>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</si>
  <si>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</si>
  <si>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Total OPEB benefits - total OPEB liability
If you do not provide benefit, please enter 0</t>
  </si>
  <si>
    <t>Total OPEB benefits- OPEB plan fiduciary net position
If no fiduciary net position, enter 0</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</si>
  <si>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</si>
  <si>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</si>
  <si>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</si>
  <si>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</si>
  <si>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</si>
  <si>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</si>
  <si>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</si>
  <si>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</si>
  <si>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</si>
  <si>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</si>
  <si>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</si>
  <si>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</si>
  <si>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</si>
  <si>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</si>
  <si>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</si>
  <si>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</si>
  <si>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</si>
  <si>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Dashboard; Determination of Fiscal Health</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</si>
  <si>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</si>
  <si>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</si>
  <si>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</si>
  <si>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</si>
  <si>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</si>
  <si>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</si>
  <si>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</si>
  <si>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</si>
  <si>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</si>
  <si>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</si>
  <si>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</si>
  <si>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</si>
  <si>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</si>
  <si>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</si>
  <si>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</si>
  <si>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</si>
  <si>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</si>
  <si>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</si>
  <si>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</si>
  <si>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</si>
  <si>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</si>
  <si>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</si>
  <si>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</si>
  <si>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</si>
  <si>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</si>
  <si>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</si>
  <si>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Hamilton</t>
  </si>
  <si>
    <t>Decrease</t>
  </si>
  <si>
    <t>No Change</t>
  </si>
  <si>
    <t>Performance Indicator</t>
  </si>
  <si>
    <t>Date the Auditor presented or plans to present the Audit to the Governing Board</t>
  </si>
  <si>
    <t>TD Auditor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</si>
  <si>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</si>
  <si>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</si>
  <si>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</si>
  <si>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</si>
  <si>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D</t>
  </si>
  <si>
    <t>E</t>
  </si>
  <si>
    <t>F</t>
  </si>
  <si>
    <t>G</t>
  </si>
  <si>
    <t>H</t>
  </si>
  <si>
    <t># of other matters that auditor asked the unit to respond to.</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</si>
  <si>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</si>
  <si>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</si>
  <si>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</si>
  <si>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</si>
  <si>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must be populated  in L column for database upload</t>
  </si>
  <si>
    <t>Must be linked to unit number on Unit Datat from Audit Worksheet tab</t>
  </si>
  <si>
    <t>TD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</si>
  <si>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</si>
  <si>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t>Mental Health Net Position - Net Investment in Capital Assets</t>
  </si>
  <si>
    <t>Mental Health Net Position - Restricted Net Position</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</si>
  <si>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</si>
  <si>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</si>
  <si>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</si>
  <si>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</si>
  <si>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</si>
  <si>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</si>
  <si>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</si>
  <si>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</si>
  <si>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</si>
  <si>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</si>
  <si>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</si>
  <si>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</si>
  <si>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</si>
  <si>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</si>
  <si>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</si>
  <si>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</si>
  <si>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</si>
  <si>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</si>
  <si>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</si>
  <si>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</si>
  <si>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</si>
  <si>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</si>
  <si>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</si>
  <si>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</si>
  <si>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</si>
  <si>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</si>
  <si>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</si>
  <si>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</si>
  <si>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</si>
  <si>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</si>
  <si>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</si>
  <si>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</si>
  <si>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</si>
  <si>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</si>
  <si>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</si>
  <si>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</si>
  <si>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</si>
  <si>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</si>
  <si>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Mental Health Net Position - Unrestricted Net Position</t>
  </si>
  <si>
    <t>Messages</t>
  </si>
  <si>
    <t>Leave blank if data not available</t>
  </si>
  <si>
    <t>Is there is a going concern finding noted in the audit report</t>
  </si>
  <si>
    <t>Select Unit Name from Drop Down List</t>
  </si>
  <si>
    <t>Section 1: Data Collection NOTE:  the data submitted below may be used in various published reports</t>
  </si>
  <si>
    <t>Stanley</t>
  </si>
  <si>
    <t>I</t>
  </si>
  <si>
    <t>Please have the completed audit report available to complete this form.  ALL questions must be answered before submitting to the portal.</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</si>
  <si>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</si>
  <si>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</si>
  <si>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</si>
  <si>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</si>
  <si>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</si>
  <si>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</si>
  <si>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</si>
  <si>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</si>
  <si>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</si>
  <si>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</si>
  <si>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</si>
  <si>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</si>
  <si>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</si>
  <si>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</si>
  <si>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</si>
  <si>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</si>
  <si>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</si>
  <si>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</si>
  <si>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</si>
  <si>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</si>
  <si>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</si>
  <si>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</si>
  <si>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</si>
  <si>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</si>
  <si>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</si>
  <si>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</si>
  <si>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</si>
  <si>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</si>
  <si>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</si>
  <si>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</si>
  <si>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</si>
  <si>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</si>
  <si>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</si>
  <si>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</si>
  <si>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</si>
  <si>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</si>
  <si>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</si>
  <si>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</si>
  <si>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</si>
  <si>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</si>
  <si>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</si>
  <si>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</si>
  <si>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</si>
  <si>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</si>
  <si>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</si>
  <si>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</si>
  <si>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</si>
  <si>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</si>
  <si>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</si>
  <si>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</si>
  <si>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</si>
  <si>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</si>
  <si>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</si>
  <si>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</si>
  <si>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</si>
  <si>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</si>
  <si>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</si>
  <si>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</si>
  <si>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</si>
  <si>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</si>
  <si>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</si>
  <si>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</si>
  <si>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</si>
  <si>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</si>
  <si>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</si>
  <si>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</si>
  <si>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</si>
  <si>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</si>
  <si>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</si>
  <si>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</si>
  <si>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</si>
  <si>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</si>
  <si>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</si>
  <si>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</si>
  <si>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</si>
  <si>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</si>
  <si>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</si>
  <si>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</si>
  <si>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</si>
  <si>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</si>
  <si>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</si>
  <si>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</si>
  <si>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</si>
  <si>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</si>
  <si>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</si>
  <si>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</si>
  <si>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</si>
  <si>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</si>
  <si>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</si>
  <si>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Please enter any pension liabilities that are classified as current liabilities and included in account 633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</si>
  <si>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</si>
  <si>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in account 633 above (amounts entered should agree to the current amount included in the changes to long-term debt note)</t>
  </si>
  <si>
    <t xml:space="preserve">Current liabilities (as reported on the Statement of Fund Net Position)
Include:   Current liabilities including current portion of long-term debt.  Deferred inflows should not be included in Current Liabilities  
</t>
  </si>
  <si>
    <t>Please enter any bond anticipation notes that are classified as current liabilities and included in account 639 above (amounts entered should agree to the current amount included in the changes to long-term debt note)</t>
  </si>
  <si>
    <t>Please enter any compensated absences that are classified as current liabilities and included in account 639 above (amounts entered should agree to the current amount included in the changes to long-term debt note)</t>
  </si>
  <si>
    <t>Please enter any pension liabilities that are classified as current liabilities and included account in 639 above (amounts entered should agree to the current amount included in the changes to long-term debt note)</t>
  </si>
  <si>
    <t>Please enter any current liabilities that are payable from restricted assets and included in account 639 above.</t>
  </si>
  <si>
    <t>Please enter any OPEB liabilities that are classified as current liabilities and included in account 639 above (amounts entered should agree to the current amount included in the changes to long-term debt note)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</si>
  <si>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</si>
  <si>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</si>
  <si>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</si>
  <si>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</si>
  <si>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</si>
  <si>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</si>
  <si>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</si>
  <si>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</si>
  <si>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</si>
  <si>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</si>
  <si>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</si>
  <si>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</si>
  <si>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</si>
  <si>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</si>
  <si>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</si>
  <si>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</si>
  <si>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</si>
  <si>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</si>
  <si>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</si>
  <si>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</si>
  <si>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</si>
  <si>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</si>
  <si>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</si>
  <si>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</si>
  <si>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</si>
  <si>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</si>
  <si>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</si>
  <si>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Date the FO signed the Data Input worksheet</t>
  </si>
  <si>
    <t>10/29/2021</t>
  </si>
  <si>
    <t>10/26/2021</t>
  </si>
  <si>
    <t>11/19/2021</t>
  </si>
  <si>
    <t>11/29/2021</t>
  </si>
  <si>
    <t>11/30/2021</t>
  </si>
  <si>
    <t>TD-Is the Finance Officer bonded for at least $50,000? (GS 159-42(h)</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</si>
  <si>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</si>
  <si>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</si>
  <si>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</si>
  <si>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</si>
  <si>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</si>
  <si>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</si>
  <si>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</si>
  <si>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</si>
  <si>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</si>
  <si>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</si>
  <si>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</si>
  <si>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</si>
  <si>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</si>
  <si>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</si>
  <si>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</si>
  <si>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</si>
  <si>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</si>
  <si>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</si>
  <si>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</si>
  <si>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</si>
  <si>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</si>
  <si>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</si>
  <si>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</si>
  <si>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</si>
  <si>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</si>
  <si>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</si>
  <si>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</si>
  <si>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</si>
  <si>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</si>
  <si>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</si>
  <si>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</si>
  <si>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</si>
  <si>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</si>
  <si>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</si>
  <si>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</si>
  <si>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</si>
  <si>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</si>
  <si>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</si>
  <si>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Karen</t>
  </si>
  <si>
    <t>Lisa</t>
  </si>
  <si>
    <t>yes</t>
  </si>
  <si>
    <t>12/21/2020</t>
  </si>
  <si>
    <t>1/1/2019</t>
  </si>
  <si>
    <t>FINANCE DIRECTOR</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</si>
  <si>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</si>
  <si>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</si>
  <si>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</si>
  <si>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formula code</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</si>
  <si>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</si>
  <si>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</si>
  <si>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</si>
  <si>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</si>
  <si>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Carr, Riggs &amp; Ingram, LLC</t>
  </si>
  <si>
    <t>Barrow, Parris &amp; Davenport, P.A.</t>
  </si>
  <si>
    <t>TD-Name of Auditor</t>
  </si>
  <si>
    <t>Phyllis Pearson</t>
  </si>
  <si>
    <t>Michael C. Jordan</t>
  </si>
  <si>
    <t>April Adams</t>
  </si>
  <si>
    <t>TD-E-mail address to notify the Auditor that the report has been reviewed-TD</t>
  </si>
  <si>
    <t>mjordan@cricpa.com</t>
  </si>
  <si>
    <t>TD-E-mail address to send approved invoices (should be at the audit firm)</t>
  </si>
  <si>
    <t>lmcmahon@pmpcpa.com</t>
  </si>
  <si>
    <t>TD-Date Auditor signed the TD</t>
  </si>
  <si>
    <t>1/28/2021</t>
  </si>
  <si>
    <t>12/14/2020</t>
  </si>
  <si>
    <t>11/19/2020</t>
  </si>
  <si>
    <t>11/18/2020</t>
  </si>
  <si>
    <t>12/17/2020</t>
  </si>
  <si>
    <t>1/31/2021</t>
  </si>
  <si>
    <t>11/5/2020</t>
  </si>
  <si>
    <t>12/7/2020</t>
  </si>
  <si>
    <t>3/1/2021</t>
  </si>
  <si>
    <t>10/27/2020</t>
  </si>
  <si>
    <t>1/21/2021</t>
  </si>
  <si>
    <t>10/9/2020</t>
  </si>
  <si>
    <t>1/29/2021</t>
  </si>
  <si>
    <t>12/30/2020</t>
  </si>
  <si>
    <t>2/2/2021</t>
  </si>
  <si>
    <t>1/4/2021</t>
  </si>
  <si>
    <t>9/28/2020</t>
  </si>
  <si>
    <t>9/18/2020</t>
  </si>
  <si>
    <t>11/30/2020</t>
  </si>
  <si>
    <t>12/31/2020</t>
  </si>
  <si>
    <t>12/18/2020</t>
  </si>
  <si>
    <t>11/16/2020</t>
  </si>
  <si>
    <t>10/28/2020</t>
  </si>
  <si>
    <t>10/7/2020</t>
  </si>
  <si>
    <t>12/2/2020</t>
  </si>
  <si>
    <t>1/27/2021</t>
  </si>
  <si>
    <t>11/20/2020</t>
  </si>
  <si>
    <t>10/22/2020</t>
  </si>
  <si>
    <t>12/10/2020</t>
  </si>
  <si>
    <t>10/2/2020</t>
  </si>
  <si>
    <t>10/23/2020</t>
  </si>
  <si>
    <t>9/30/2020</t>
  </si>
  <si>
    <t>TD-Audit  Review Process Route?</t>
  </si>
  <si>
    <t>System</t>
  </si>
  <si>
    <t>Staff</t>
  </si>
  <si>
    <t>TD-Date Data Received in Portal: (MM/DD/YYY)</t>
  </si>
  <si>
    <t>11/2/2020</t>
  </si>
  <si>
    <t>1/30/2021</t>
  </si>
  <si>
    <t>11/6/2020</t>
  </si>
  <si>
    <t>12/4/2020</t>
  </si>
  <si>
    <t>11/17/2020</t>
  </si>
  <si>
    <t>12/28/2020</t>
  </si>
  <si>
    <t>1/6/2021</t>
  </si>
  <si>
    <t>12/16/2020</t>
  </si>
  <si>
    <t>12/3/2020</t>
  </si>
  <si>
    <t>3/12/2021</t>
  </si>
  <si>
    <t>10/29/2020</t>
  </si>
  <si>
    <t>TD-Date TD Placed Review Process</t>
  </si>
  <si>
    <t>11/3/2020</t>
  </si>
  <si>
    <t>2/9/2021</t>
  </si>
  <si>
    <t>11/9/2020</t>
  </si>
  <si>
    <t>9/22/2020</t>
  </si>
  <si>
    <t>9/21/2020</t>
  </si>
  <si>
    <t>1/12/2021</t>
  </si>
  <si>
    <t>TD-Financial Reviewer Name or Initials</t>
  </si>
  <si>
    <t>Joe Hyde</t>
  </si>
  <si>
    <t>MJ Vieweg</t>
  </si>
  <si>
    <t>DN</t>
  </si>
  <si>
    <t>JLB</t>
  </si>
  <si>
    <t>klh</t>
  </si>
  <si>
    <t>Manasa</t>
  </si>
  <si>
    <t>Kendra Boyle</t>
  </si>
  <si>
    <t>TD-Date Financial Review started: (MM/DD/YYYY)</t>
  </si>
  <si>
    <t>2/4/2021</t>
  </si>
  <si>
    <t>11/10/2020</t>
  </si>
  <si>
    <t>2/22/2021</t>
  </si>
  <si>
    <t>2/10/2021</t>
  </si>
  <si>
    <t>2/18/2021</t>
  </si>
  <si>
    <t>11/13/2020</t>
  </si>
  <si>
    <t>11/12/2020</t>
  </si>
  <si>
    <t>2/16/2021</t>
  </si>
  <si>
    <t>10/8/2020</t>
  </si>
  <si>
    <t>1/15/2021</t>
  </si>
  <si>
    <t>10/12/2020</t>
  </si>
  <si>
    <t>11/4/2020</t>
  </si>
  <si>
    <t>12/29/2020</t>
  </si>
  <si>
    <t>TD-Type of Review:</t>
  </si>
  <si>
    <t>TD-Compliance Review was needed (Y/N)</t>
  </si>
  <si>
    <t>N</t>
  </si>
  <si>
    <t>Y</t>
  </si>
  <si>
    <t>y</t>
  </si>
  <si>
    <t>TD-Final Date Review was completed: (MM/DD/YYYY)</t>
  </si>
  <si>
    <t>10/14/2020</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</si>
  <si>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</si>
  <si>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</si>
  <si>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</si>
  <si>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</si>
  <si>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</si>
  <si>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</si>
  <si>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</si>
  <si>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TD-Date WL sent: (MM/DD/YYYY or N/A)</t>
  </si>
  <si>
    <t>10/20/2020</t>
  </si>
  <si>
    <t>TD-Date WL corrections received: (MM/DD/YYYY or N/A)</t>
  </si>
  <si>
    <t>TD- Date UL or SUL sent: (MM/DD/YYYY or N/A)</t>
  </si>
  <si>
    <t>TD-Compliance Reviewer Name or Initials</t>
  </si>
  <si>
    <t>Not Completed</t>
  </si>
  <si>
    <t>DCC</t>
  </si>
  <si>
    <t>TD-Date Compliance Review Started: (MM/DD/YYYY)</t>
  </si>
  <si>
    <t>9/25/2020</t>
  </si>
  <si>
    <t>TD-Date Compliance review completed (MM/DD/YYYY)</t>
  </si>
  <si>
    <t>TD-Number of major programs</t>
  </si>
  <si>
    <t>TD-Compliance reviewer concludes this audit is :</t>
  </si>
  <si>
    <t>Yellow Book</t>
  </si>
  <si>
    <t>Single Audit</t>
  </si>
  <si>
    <t>TD-Manager Reviewer Name or Initials</t>
  </si>
  <si>
    <t>TD-Date of Manager Review (MM/DD/YYYY)</t>
  </si>
  <si>
    <t>TD-Manager signed off in CCH  (Y/N)</t>
  </si>
  <si>
    <t>First name of finance officer or interim finance officer (please enter ôvacantö for first or last name if the position is currently vacant)</t>
  </si>
  <si>
    <t>Last name of finance officer or interim finance officer (please enter ôvacantö for first or last name if the position is currently vacant)</t>
  </si>
  <si>
    <t>permanent</t>
  </si>
  <si>
    <t>7/1/2019</t>
  </si>
  <si>
    <t>Has the finance officer or interim finance officer submitted (or has ensured the submission of) all required and applicable reports, including but not limited to, the annual audit report (N.C.G.S. 159-34), the semi-annual report on cash and investments (ô</t>
  </si>
  <si>
    <t>TD-Were debt service payments made late?á Deferred payments authorized by LGC or other state agencies should not be counted as late for purposes of this question.</t>
  </si>
  <si>
    <t>TD-Bond Covenants Met?</t>
  </si>
  <si>
    <t>10/26/2020</t>
  </si>
  <si>
    <t>10/19/2020</t>
  </si>
  <si>
    <t>TD-Type of Audit (Financial Only, Yellow Book, Single Audit)</t>
  </si>
  <si>
    <t>TD-Did your CPA firm prepare the Unit's financial statements?</t>
  </si>
  <si>
    <t>TD-Who is the designated person with skills, knowledge and experience (SKE) for the unit?</t>
  </si>
  <si>
    <t>TD-What is the designated SKE's title?</t>
  </si>
  <si>
    <t>TD-Who is the designated SKE's employer?</t>
  </si>
  <si>
    <t>Not collected in prior year</t>
  </si>
  <si>
    <t>Mark to Market unrealized losses in the General Fund.</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</si>
  <si>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</si>
  <si>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</si>
  <si>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</si>
  <si>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</si>
  <si>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</si>
  <si>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Trial Balance</t>
  </si>
  <si>
    <t xml:space="preserve">NC DEPARTMENT OF STATE TREASURER- STATE AND LOCAL GOVERNMENT FINANCE DIVISION
TD Info Completed by Auditor
</t>
  </si>
  <si>
    <t>Please see the INSTRUCTIONS worksheet before completing this form</t>
  </si>
  <si>
    <t>Audit Year: 2021</t>
  </si>
  <si>
    <t>John</t>
  </si>
  <si>
    <t>Rhonda</t>
  </si>
  <si>
    <t>Jones</t>
  </si>
  <si>
    <t>Winters</t>
  </si>
  <si>
    <t>Moore</t>
  </si>
  <si>
    <t>1/1/2002</t>
  </si>
  <si>
    <t>Director of Finance</t>
  </si>
  <si>
    <t>10/25/2021</t>
  </si>
  <si>
    <t>GF FBA% of Exp w/o Powell Bill Formula: (506+536-4-5-6-11+647)/(532+20+509-533-508)</t>
  </si>
  <si>
    <t>Audit Year: 2020</t>
  </si>
  <si>
    <t>Strickland Hardee PLLC</t>
  </si>
  <si>
    <t>Cherry Bekaert, LLP</t>
  </si>
  <si>
    <t>Travis Hardee</t>
  </si>
  <si>
    <t>Nicholas Wicker</t>
  </si>
  <si>
    <t>ALAN THOMPSON</t>
  </si>
  <si>
    <t>travis@sh-pllc.com</t>
  </si>
  <si>
    <t>nwicker@rh-accounting.com</t>
  </si>
  <si>
    <t>ALANTHOMPSON@TPSACPAS.COM</t>
  </si>
  <si>
    <t>2/19/2021</t>
  </si>
  <si>
    <t>8/31/2020</t>
  </si>
  <si>
    <t>10/1/2020</t>
  </si>
  <si>
    <t>9/8/2020</t>
  </si>
  <si>
    <t>10/16/2020</t>
  </si>
  <si>
    <t>9/10/2020</t>
  </si>
  <si>
    <t>Michael</t>
  </si>
  <si>
    <t>10/15/2020</t>
  </si>
  <si>
    <t>2/15/2021</t>
  </si>
  <si>
    <t>10/21/2020</t>
  </si>
  <si>
    <t>9/23/2020</t>
  </si>
  <si>
    <t>Debra</t>
  </si>
  <si>
    <t>4/1/2020</t>
  </si>
  <si>
    <t>1/1/1990</t>
  </si>
  <si>
    <t>Assistant Finance Officer</t>
  </si>
  <si>
    <t>12/31/1899</t>
  </si>
  <si>
    <r>
      <t xml:space="preserve">Mark to Market unrealized losses in the General Fund.  </t>
    </r>
    <r>
      <rPr>
        <sz val="11"/>
        <color theme="5" tint="-0.249977111117893"/>
        <rFont val="Calibri"/>
        <family val="2"/>
        <scheme val="minor"/>
      </rPr>
      <t>(enter as a negative number)</t>
    </r>
  </si>
  <si>
    <t>Combined Totals of all Proprietary Funds - Revenue, Expenses, Changes in Net Position</t>
  </si>
  <si>
    <t>Combined Totals of all Proprietary Funds - Change in net position - (increase in net position is recorded as a positive and a decrease in net position is recorded as a negative)</t>
  </si>
  <si>
    <t>Judy</t>
  </si>
  <si>
    <t>Pamela</t>
  </si>
  <si>
    <t>Carol</t>
  </si>
  <si>
    <t>Denise</t>
  </si>
  <si>
    <t>Beth</t>
  </si>
  <si>
    <t>Angie</t>
  </si>
  <si>
    <t>Kennedy</t>
  </si>
  <si>
    <t>Davis</t>
  </si>
  <si>
    <t>12/1/2020</t>
  </si>
  <si>
    <t>11/17/2021</t>
  </si>
  <si>
    <t>10/4/2021</t>
  </si>
  <si>
    <t>11/22/2021</t>
  </si>
  <si>
    <t>DIW batch total</t>
  </si>
  <si>
    <t>School Current Expense Report</t>
  </si>
  <si>
    <t>General Fund-Rev, Exp. Change in Fund Balance or General Fund Budget Actual</t>
  </si>
  <si>
    <t>Amount of Supplemental School Tax revenue recorded in the governmental funds.</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</si>
  <si>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</si>
  <si>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</si>
  <si>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</si>
  <si>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</si>
  <si>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Amount of Local Current Expense Funds received from the County transferred to Fund 8 this year.</t>
  </si>
  <si>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</si>
  <si>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</si>
  <si>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</si>
  <si>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</si>
  <si>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t>Net OPEB Liability RHBF</t>
  </si>
  <si>
    <t>Kannapolis City Schools</t>
  </si>
  <si>
    <t>Lee County Schools</t>
  </si>
  <si>
    <t>Lenoir County Schools</t>
  </si>
  <si>
    <t>Lexington City Schools</t>
  </si>
  <si>
    <t>Lincoln County Schools</t>
  </si>
  <si>
    <t>Macon County Schools</t>
  </si>
  <si>
    <t>Madison County Schools</t>
  </si>
  <si>
    <t>Martin County Schools</t>
  </si>
  <si>
    <t>McDowell County Schools</t>
  </si>
  <si>
    <t>Mitchell County Schools</t>
  </si>
  <si>
    <t>Montgomery County Schools</t>
  </si>
  <si>
    <t>Moore County Schools</t>
  </si>
  <si>
    <t>Mooresville Graded School District</t>
  </si>
  <si>
    <t>Mount Airy City Schools</t>
  </si>
  <si>
    <t>Nash County Public Schools</t>
  </si>
  <si>
    <t>New Hanover County Schools</t>
  </si>
  <si>
    <t>Newton/Conover City Schools</t>
  </si>
  <si>
    <t>Northampton County Schools</t>
  </si>
  <si>
    <t>Northeast Regional School of Biotechnology and Agriscience</t>
  </si>
  <si>
    <t>Onslow County Schools</t>
  </si>
  <si>
    <t>Orange County Schools</t>
  </si>
  <si>
    <t>Pamlico County Schools</t>
  </si>
  <si>
    <t>Pender County Schools</t>
  </si>
  <si>
    <t>Perquimans County Schools</t>
  </si>
  <si>
    <t>Person County Schools</t>
  </si>
  <si>
    <t>Pitt County Schools</t>
  </si>
  <si>
    <t>Polk County Schools</t>
  </si>
  <si>
    <t>Randolph County Schools</t>
  </si>
  <si>
    <t>Richmond County Schools</t>
  </si>
  <si>
    <t>Roanoke Rapids City Schools</t>
  </si>
  <si>
    <t>Robeson County Schools</t>
  </si>
  <si>
    <t>Rockingham County Schools</t>
  </si>
  <si>
    <t>Rowan County/Salisbury City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</si>
  <si>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</si>
  <si>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</si>
  <si>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</si>
  <si>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</si>
  <si>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</si>
  <si>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</si>
  <si>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</si>
  <si>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</si>
  <si>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</si>
  <si>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</si>
  <si>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</si>
  <si>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</si>
  <si>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</si>
  <si>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</si>
  <si>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</si>
  <si>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</si>
  <si>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</si>
  <si>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</si>
  <si>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</si>
  <si>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</si>
  <si>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</si>
  <si>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Winston-Salem/Forsyth County Schools</t>
  </si>
  <si>
    <t>Yadkin County Schools</t>
  </si>
  <si>
    <t>Yancey County Schools</t>
  </si>
  <si>
    <t>Steve</t>
  </si>
  <si>
    <t>Tina</t>
  </si>
  <si>
    <t>Kelly</t>
  </si>
  <si>
    <t>Andrew</t>
  </si>
  <si>
    <t>Elizabeth</t>
  </si>
  <si>
    <t>Will</t>
  </si>
  <si>
    <t>Eric</t>
  </si>
  <si>
    <t>Suzanne</t>
  </si>
  <si>
    <t>BETH</t>
  </si>
  <si>
    <t>Mitch</t>
  </si>
  <si>
    <t>Audra</t>
  </si>
  <si>
    <t>Joyce</t>
  </si>
  <si>
    <t>Mary Hazel</t>
  </si>
  <si>
    <t>Carmen</t>
  </si>
  <si>
    <t>Jeffrey</t>
  </si>
  <si>
    <t>Rube</t>
  </si>
  <si>
    <t>Julie</t>
  </si>
  <si>
    <t>Debora</t>
  </si>
  <si>
    <t>Todd</t>
  </si>
  <si>
    <t>Andrea</t>
  </si>
  <si>
    <t>Erica</t>
  </si>
  <si>
    <t>Annie</t>
  </si>
  <si>
    <t>Heidi</t>
  </si>
  <si>
    <t>Cynthia</t>
  </si>
  <si>
    <t>Terry</t>
  </si>
  <si>
    <t>Lanette</t>
  </si>
  <si>
    <t>Shannon</t>
  </si>
  <si>
    <t>Stephanie</t>
  </si>
  <si>
    <t>Gabrielle</t>
  </si>
  <si>
    <t>Carolyn</t>
  </si>
  <si>
    <t>Shanna</t>
  </si>
  <si>
    <t>Mark</t>
  </si>
  <si>
    <t>Jolanda</t>
  </si>
  <si>
    <t>Ly</t>
  </si>
  <si>
    <t>Leslie</t>
  </si>
  <si>
    <t>Matilda</t>
  </si>
  <si>
    <t>Annette</t>
  </si>
  <si>
    <t>Seth</t>
  </si>
  <si>
    <t>Art</t>
  </si>
  <si>
    <t>Robbie</t>
  </si>
  <si>
    <t>Nowlin</t>
  </si>
  <si>
    <t>Haas</t>
  </si>
  <si>
    <t>Crabtree</t>
  </si>
  <si>
    <t>Adams</t>
  </si>
  <si>
    <t>McCraw</t>
  </si>
  <si>
    <t>Cook</t>
  </si>
  <si>
    <t>Wallin</t>
  </si>
  <si>
    <t>Rogerson</t>
  </si>
  <si>
    <t>Rampey</t>
  </si>
  <si>
    <t>EDWARDS</t>
  </si>
  <si>
    <t>Taylor</t>
  </si>
  <si>
    <t>Cox</t>
  </si>
  <si>
    <t>Chilton</t>
  </si>
  <si>
    <t>Jarrett</t>
  </si>
  <si>
    <t>Small</t>
  </si>
  <si>
    <t>Houston</t>
  </si>
  <si>
    <t>Modeste</t>
  </si>
  <si>
    <t>Baggett</t>
  </si>
  <si>
    <t>Hollamon</t>
  </si>
  <si>
    <t>Rath</t>
  </si>
  <si>
    <t>Curtis</t>
  </si>
  <si>
    <t>Chestnutt</t>
  </si>
  <si>
    <t>Blanchard</t>
  </si>
  <si>
    <t>Masten</t>
  </si>
  <si>
    <t>Lovelace</t>
  </si>
  <si>
    <t>Lowe</t>
  </si>
  <si>
    <t>Edmonds</t>
  </si>
  <si>
    <t>Midgette</t>
  </si>
  <si>
    <t>Setzer</t>
  </si>
  <si>
    <t>Ellis</t>
  </si>
  <si>
    <t>Herndon</t>
  </si>
  <si>
    <t>Kerns</t>
  </si>
  <si>
    <t>Mesimer</t>
  </si>
  <si>
    <t>Dudney</t>
  </si>
  <si>
    <t>Collins</t>
  </si>
  <si>
    <t>Treadway</t>
  </si>
  <si>
    <t>Chapman</t>
  </si>
  <si>
    <t>Frost</t>
  </si>
  <si>
    <t>Simmons</t>
  </si>
  <si>
    <t>McLamb</t>
  </si>
  <si>
    <t>Suther</t>
  </si>
  <si>
    <t>Jordan</t>
  </si>
  <si>
    <t>Marze</t>
  </si>
  <si>
    <t>Rouse</t>
  </si>
  <si>
    <t>Campbell</t>
  </si>
  <si>
    <t>Prevette</t>
  </si>
  <si>
    <t>Gillus</t>
  </si>
  <si>
    <t>Bullin</t>
  </si>
  <si>
    <t>Renfro</t>
  </si>
  <si>
    <t>9/1/2020</t>
  </si>
  <si>
    <t>12/1/2007</t>
  </si>
  <si>
    <t>1/1/2000</t>
  </si>
  <si>
    <t>8/1/2020</t>
  </si>
  <si>
    <t>7/1/2006</t>
  </si>
  <si>
    <t>7/1/2012</t>
  </si>
  <si>
    <t>7/1/2020</t>
  </si>
  <si>
    <t>11/1/1999</t>
  </si>
  <si>
    <t>2/9/2016</t>
  </si>
  <si>
    <t>12/1/2016</t>
  </si>
  <si>
    <t>4/19/2021</t>
  </si>
  <si>
    <t>1/26/2010</t>
  </si>
  <si>
    <t>1/1/2014</t>
  </si>
  <si>
    <t>1/1/1995</t>
  </si>
  <si>
    <t>4/20/2006</t>
  </si>
  <si>
    <t>10/6/2014</t>
  </si>
  <si>
    <t>4/8/2019</t>
  </si>
  <si>
    <t>2/1/2014</t>
  </si>
  <si>
    <t>7/22/1996</t>
  </si>
  <si>
    <t>1/1/2015</t>
  </si>
  <si>
    <t>6/4/2002</t>
  </si>
  <si>
    <t>8/1/2016</t>
  </si>
  <si>
    <t>5/19/1999</t>
  </si>
  <si>
    <t>1/1/1991</t>
  </si>
  <si>
    <t>6/27/2019</t>
  </si>
  <si>
    <t>2/1/2006</t>
  </si>
  <si>
    <t>3/1/2005</t>
  </si>
  <si>
    <t>4/1/2017</t>
  </si>
  <si>
    <t>6/5/2017</t>
  </si>
  <si>
    <t>12/29/2010</t>
  </si>
  <si>
    <t>1/1/1976</t>
  </si>
  <si>
    <t>6/1/2021</t>
  </si>
  <si>
    <t>10/3/2016</t>
  </si>
  <si>
    <t>1/4/2022</t>
  </si>
  <si>
    <t>12/3/2013</t>
  </si>
  <si>
    <t>12/3/2018</t>
  </si>
  <si>
    <t>9/1/2021</t>
  </si>
  <si>
    <t>12/12/2018</t>
  </si>
  <si>
    <t>10/15/2015</t>
  </si>
  <si>
    <t>12/16/2019</t>
  </si>
  <si>
    <t>Lisa Nowlin</t>
  </si>
  <si>
    <t>Will Crabtree</t>
  </si>
  <si>
    <t>Kelly Jones</t>
  </si>
  <si>
    <t>Eric Adams</t>
  </si>
  <si>
    <t>Lisa Jones</t>
  </si>
  <si>
    <t>Beth McCraw</t>
  </si>
  <si>
    <t>Angie Cook</t>
  </si>
  <si>
    <t>Michael Wallin</t>
  </si>
  <si>
    <t>Karen Rogerson</t>
  </si>
  <si>
    <t>Suzanne Rampey</t>
  </si>
  <si>
    <t>Beth Edwards</t>
  </si>
  <si>
    <t>Mitch Taylor</t>
  </si>
  <si>
    <t>Andrew Cox</t>
  </si>
  <si>
    <t>Angie Davis</t>
  </si>
  <si>
    <t>Audra Chilton</t>
  </si>
  <si>
    <t>Joyce Jarrett</t>
  </si>
  <si>
    <t>Mary Hazel Small</t>
  </si>
  <si>
    <t>Carmen Houston</t>
  </si>
  <si>
    <t>Judy Modeste</t>
  </si>
  <si>
    <t>Debra Baggett</t>
  </si>
  <si>
    <t>Jeffrey D. Hollamon</t>
  </si>
  <si>
    <t>Rhonda Rath</t>
  </si>
  <si>
    <t>Steve Curtis</t>
  </si>
  <si>
    <t>Elizabeth Chestnutt</t>
  </si>
  <si>
    <t>Rube Blanchard</t>
  </si>
  <si>
    <t>Julie Masten</t>
  </si>
  <si>
    <t>Debora Lovelace</t>
  </si>
  <si>
    <t>Todd Lowe</t>
  </si>
  <si>
    <t>Tina Edmonds</t>
  </si>
  <si>
    <t>Andrea Midgette</t>
  </si>
  <si>
    <t>Erica Setzer</t>
  </si>
  <si>
    <t>Annie Ellis</t>
  </si>
  <si>
    <t>Carol M. Herndon</t>
  </si>
  <si>
    <t>Heidi Kerns</t>
  </si>
  <si>
    <t>Cynthia Mesimer</t>
  </si>
  <si>
    <t>Terry L. Dudney</t>
  </si>
  <si>
    <t>Lanette A. Moore</t>
  </si>
  <si>
    <t>Shannon Collins</t>
  </si>
  <si>
    <t>Stephanie Treadway</t>
  </si>
  <si>
    <t>Carol Chapman</t>
  </si>
  <si>
    <t>Gabrielle Frost</t>
  </si>
  <si>
    <t>Carolyn Simmons</t>
  </si>
  <si>
    <t>Shanna McLamb</t>
  </si>
  <si>
    <t>John  Suther</t>
  </si>
  <si>
    <t>Mark Winters</t>
  </si>
  <si>
    <t>No appointed Finance Officer</t>
  </si>
  <si>
    <t>Jolanda Jordan</t>
  </si>
  <si>
    <t>Ly Marze</t>
  </si>
  <si>
    <t>Leslie Rouse</t>
  </si>
  <si>
    <t>Matilda Campbell</t>
  </si>
  <si>
    <t>Annette Hamilton</t>
  </si>
  <si>
    <t>Seth Preventte</t>
  </si>
  <si>
    <t>Art Stanley</t>
  </si>
  <si>
    <t>Andrea Gillus</t>
  </si>
  <si>
    <t>Denise K. Bullin</t>
  </si>
  <si>
    <t>Robbie Renfro</t>
  </si>
  <si>
    <t>Executive Director of Finance</t>
  </si>
  <si>
    <t>Chief Finance Officer</t>
  </si>
  <si>
    <t>Interim Finance Officer</t>
  </si>
  <si>
    <t>Director of Financial Operations</t>
  </si>
  <si>
    <t>Executive Office for Budget and Finance</t>
  </si>
  <si>
    <t>Executive Director of School Finance</t>
  </si>
  <si>
    <t>Fiscal Agent Finance Officer</t>
  </si>
  <si>
    <t>Assistant Superintendent of Business Services</t>
  </si>
  <si>
    <t>District Finance Officer</t>
  </si>
  <si>
    <t>10/8/2021</t>
  </si>
  <si>
    <t>9/14/2021</t>
  </si>
  <si>
    <t>11/5/2021</t>
  </si>
  <si>
    <t>8/31/2021</t>
  </si>
  <si>
    <t>10/21/2021</t>
  </si>
  <si>
    <t>11/8/2021</t>
  </si>
  <si>
    <t>11/23/2021</t>
  </si>
  <si>
    <t>9/17/2021</t>
  </si>
  <si>
    <t>9/22/2021</t>
  </si>
  <si>
    <t>10/22/2021</t>
  </si>
  <si>
    <t>11/3/2021</t>
  </si>
  <si>
    <t>10/15/2021</t>
  </si>
  <si>
    <t>10/14/2021</t>
  </si>
  <si>
    <t>1/25/2022</t>
  </si>
  <si>
    <t>9/23/2021</t>
  </si>
  <si>
    <t>11/11/2021</t>
  </si>
  <si>
    <t>1/12/2022</t>
  </si>
  <si>
    <t>10/20/2021</t>
  </si>
  <si>
    <t>2/21/2022</t>
  </si>
  <si>
    <t>3/31/2022</t>
  </si>
  <si>
    <t>10/23/2021</t>
  </si>
  <si>
    <t>11/24/2021</t>
  </si>
  <si>
    <t>3/3/2022</t>
  </si>
  <si>
    <t>12/15/2021</t>
  </si>
  <si>
    <t>12/3/2021</t>
  </si>
  <si>
    <t>9/13/2021</t>
  </si>
  <si>
    <t>12/8/2021</t>
  </si>
  <si>
    <t>8/27/2021</t>
  </si>
  <si>
    <t>704-938-1131</t>
  </si>
  <si>
    <t>919-774-6226</t>
  </si>
  <si>
    <t>252-527-1109</t>
  </si>
  <si>
    <t>336-242-1527</t>
  </si>
  <si>
    <t>704-736-1017</t>
  </si>
  <si>
    <t>828-524-3314</t>
  </si>
  <si>
    <t>828-649-9276</t>
  </si>
  <si>
    <t>252-792-1575</t>
  </si>
  <si>
    <t>828-652-4535</t>
  </si>
  <si>
    <t>828-766-2229</t>
  </si>
  <si>
    <t>910-576-6511</t>
  </si>
  <si>
    <t>910-947-2976 ext.100252</t>
  </si>
  <si>
    <t>704-658-2540</t>
  </si>
  <si>
    <t>336-786-8355</t>
  </si>
  <si>
    <t>252-462-2806</t>
  </si>
  <si>
    <t>910-251-2988</t>
  </si>
  <si>
    <t>828-464-3191</t>
  </si>
  <si>
    <t>252-534-1371</t>
  </si>
  <si>
    <t>252-830-4200</t>
  </si>
  <si>
    <t>910-455-2211</t>
  </si>
  <si>
    <t>919-732-8126</t>
  </si>
  <si>
    <t>252-745-4171</t>
  </si>
  <si>
    <t>910-259-2187</t>
  </si>
  <si>
    <t>252-426-5741</t>
  </si>
  <si>
    <t>336-599-2191</t>
  </si>
  <si>
    <t>828-894-3051</t>
  </si>
  <si>
    <t>336-633-5113</t>
  </si>
  <si>
    <t>910-582-5860</t>
  </si>
  <si>
    <t>252-519-7124</t>
  </si>
  <si>
    <t>910-671-6000</t>
  </si>
  <si>
    <t>336-627-2641</t>
  </si>
  <si>
    <t>704-630-6020</t>
  </si>
  <si>
    <t>828-288-2240</t>
  </si>
  <si>
    <t>910-592-1401</t>
  </si>
  <si>
    <t>704-961-3000</t>
  </si>
  <si>
    <t>336-593-8146 ext.221</t>
  </si>
  <si>
    <t>336-386-8211</t>
  </si>
  <si>
    <t>828-488-3129</t>
  </si>
  <si>
    <t>336-474-4222</t>
  </si>
  <si>
    <t>828-884-6173</t>
  </si>
  <si>
    <t>252-796-1121</t>
  </si>
  <si>
    <t>704-296-5314</t>
  </si>
  <si>
    <t>252-438-6119</t>
  </si>
  <si>
    <t>919-694-0311</t>
  </si>
  <si>
    <t>252-793-5171</t>
  </si>
  <si>
    <t>828-264-7190</t>
  </si>
  <si>
    <t>919-731-5900</t>
  </si>
  <si>
    <t>252-536-4821</t>
  </si>
  <si>
    <t>910-642-4116 ext.1226</t>
  </si>
  <si>
    <t>336-651-7011</t>
  </si>
  <si>
    <t>252-399-7720</t>
  </si>
  <si>
    <t>336-727-2822</t>
  </si>
  <si>
    <t>336-679-2051</t>
  </si>
  <si>
    <t>825-682-6101 ext.116</t>
  </si>
  <si>
    <t>will.crabtree@kcs.k12.nc.us</t>
  </si>
  <si>
    <t>kjones@lee.k12.nc.us</t>
  </si>
  <si>
    <t>eadams@lenoir.k12.nc.us</t>
  </si>
  <si>
    <t>ljones@lexcs.org</t>
  </si>
  <si>
    <t>beth.mccraw@lincoln.k12.nc.us</t>
  </si>
  <si>
    <t>angie.cook@macon.k12.nc.us</t>
  </si>
  <si>
    <t>mwallin@madisonk12.net</t>
  </si>
  <si>
    <t>krogers@martin.k12.nc.us</t>
  </si>
  <si>
    <t>suzanne.rampey@mcdowell.k12.nc.us</t>
  </si>
  <si>
    <t>b.edwards@mhslive.net</t>
  </si>
  <si>
    <t>mitch.taylor@montgomery.k12.nc.us</t>
  </si>
  <si>
    <t>cacox@ncmcs.org</t>
  </si>
  <si>
    <t>aldavis@mgsd.k12.nc.us</t>
  </si>
  <si>
    <t>achilton@mtairy.k12nc.us</t>
  </si>
  <si>
    <t>jejarrett@ncpschools.net</t>
  </si>
  <si>
    <t>maryhazel.small@nhcs.net</t>
  </si>
  <si>
    <t>carmen.houston@n-ccs.org</t>
  </si>
  <si>
    <t>modestej@northampton.k12.nc.us</t>
  </si>
  <si>
    <t>dbaggett@pitt.k12.nc.us</t>
  </si>
  <si>
    <t>Jeff.Hollamon@onslow.k12.nc.us</t>
  </si>
  <si>
    <t>rhonda.rath@orange.k12.nc.us</t>
  </si>
  <si>
    <t>stevecurtis@pamlicoschools.org</t>
  </si>
  <si>
    <t>elizabeth_chestnutt@pender.k12.nc.us</t>
  </si>
  <si>
    <t>rubeblanchard@pqschool.org</t>
  </si>
  <si>
    <t>mastenj@person.k12.nc.us</t>
  </si>
  <si>
    <t>dlovelace@polkschools.org</t>
  </si>
  <si>
    <t>tlowe@randolph.k12.nc.us</t>
  </si>
  <si>
    <t>tinaedmonds@richmond.k12.nc.us</t>
  </si>
  <si>
    <t>midgettea.co.rrgsd.org</t>
  </si>
  <si>
    <t>erica.setzer@robeson.k12.nc.us</t>
  </si>
  <si>
    <t>aellis@rock.k12.nc.us</t>
  </si>
  <si>
    <t>herndoncm@rss.k12.nc.us</t>
  </si>
  <si>
    <t>hkerns@rcsnc.org</t>
  </si>
  <si>
    <t>cmesimer@sampson.k12.nc.us</t>
  </si>
  <si>
    <t>terry.dudney@stanlycountyschools.org</t>
  </si>
  <si>
    <t>lanette.moore@stokes.k12.nc.us</t>
  </si>
  <si>
    <t>collinssh@surry.k12.nc.us</t>
  </si>
  <si>
    <t>streadway@swainmail.org</t>
  </si>
  <si>
    <t>chapmanc@tcs.k12.nc.us</t>
  </si>
  <si>
    <t>gfrost@tcsnc.org</t>
  </si>
  <si>
    <t>csimmons@tycomail.net</t>
  </si>
  <si>
    <t>shanna.mclamb@ucps.k12.nc.us</t>
  </si>
  <si>
    <t>josuther@vcs.k12.nc.us</t>
  </si>
  <si>
    <t>mwinters@wcpss.net</t>
  </si>
  <si>
    <t>jjordan@wcsnc.org</t>
  </si>
  <si>
    <t>marzel@wataugaschools.org</t>
  </si>
  <si>
    <t>leslierouse@wcps.org</t>
  </si>
  <si>
    <t>campbellm@weldoncityschools.k12.nc.us</t>
  </si>
  <si>
    <t>ahamilton@whiteville.k12.nc.us</t>
  </si>
  <si>
    <t>prevettes@wilkes.k12.nc.us</t>
  </si>
  <si>
    <t>art.stanley@wilsonschoolsnc.net</t>
  </si>
  <si>
    <t>angillus@wsfcs.k12.nc.us</t>
  </si>
  <si>
    <t>denise.bullin@yadkin.k12.nc.us</t>
  </si>
  <si>
    <t>rbrenfro@yanceync.net</t>
  </si>
  <si>
    <t>Did the Unit have any of the following occur:
1.  Were any debt service payments deferred or restructured in this fiscal year? (does not include refinancings designed to take advantage of lower interest rates)
2.  Bond covenants were not met
3.  Debt serv</t>
  </si>
  <si>
    <t>If the unit had PIs of concern, the issues were presented to the board and informed they needed to send Response Letter in 60 days</t>
  </si>
  <si>
    <t>Does the entity have an  effective pre-audit process to ensure that pervasive budgetary over- expenditures do not occur at the budget ordinance level?</t>
  </si>
  <si>
    <t>Did the audit disclose any statutory violations in the notes that were not covered by findings?  Select Yes or No</t>
  </si>
  <si>
    <t>The Auditor will submit the Audit Report to the LGC within five months plus one day after the fiscal year end.-á (for units with a June 30th fiscal year-end this would be December 1)-á-á Select Yes or No</t>
  </si>
  <si>
    <t>Amount of Ad valorem tax collected (including motor vehicle and prior years) reported on budget actual statement</t>
  </si>
  <si>
    <t>Amount of Ad valorem tax budgeted (including motor vehicle and prior years) reported on budget actual statement</t>
  </si>
  <si>
    <t>Of the transfers-in above in acct # 352, list amount of transfers-in that were used to support Water Sewer operations  (exclude capital transfers)</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</si>
  <si>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</si>
  <si>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</si>
  <si>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</si>
  <si>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Amount of transfer out to the General Fund that is for Payment in Lieu of Taxes (PILOT)</t>
  </si>
  <si>
    <t>The Counties listed in cell H260 are scheduled to revalue property listing by 1/1/2022 according to the Dept. of Revenue records.  Please indicate if you expect your revaluation to increase, decrease, or no change.  If you are not listed please select N/A</t>
  </si>
  <si>
    <t>Charter School Debt issued Outside NC</t>
  </si>
  <si>
    <t>pmcbryde@lincoln.k12.nc.us</t>
  </si>
  <si>
    <t>krogerson@martin.k12.nc.us</t>
  </si>
  <si>
    <t>dyoung@mcsnc.org</t>
  </si>
  <si>
    <t>thaas@mgsd.k12.nc.us</t>
  </si>
  <si>
    <t>achilton@mtairy.k12.nc.us</t>
  </si>
  <si>
    <t>jejarrett@nrms.k12.nc.us</t>
  </si>
  <si>
    <t>ELIZABETH_CHESTNUTT@PENDER.K12.NC.US</t>
  </si>
  <si>
    <t>rubeblanchard@pqschools.org</t>
  </si>
  <si>
    <t>midgetta.com@rrgsd.org</t>
  </si>
  <si>
    <t>Erica Setzer &lt;erica.setzer@robeson.k12.nc.us&gt;</t>
  </si>
  <si>
    <t>lnowlin@scotland.k12.nc.us</t>
  </si>
  <si>
    <t>bryantdo@surry.k12.nc.us</t>
  </si>
  <si>
    <t>gentryc@tcs.k12.nc.us</t>
  </si>
  <si>
    <t>nbarger@tcsnc.org</t>
  </si>
  <si>
    <t>jbennett@vcs.k12.nc.us</t>
  </si>
  <si>
    <t>dpulliam@warrenk12nc.org</t>
  </si>
  <si>
    <t>AHAMILTON@WHITEVILLE.K12.NC.US</t>
  </si>
  <si>
    <t>adgillus@wsfcs.k12.nc.us</t>
  </si>
  <si>
    <t>Anderson Smith &amp; Wike PLLC</t>
  </si>
  <si>
    <t>Anderson Smith and Wike PLLC</t>
  </si>
  <si>
    <t>Dixon Hughes Goodman LLP</t>
  </si>
  <si>
    <t>Anderson Smith Wike, PLLC</t>
  </si>
  <si>
    <t>Donna H. Winborne, CPA, P.C.</t>
  </si>
  <si>
    <t>Anderson Smith &amp; Wike</t>
  </si>
  <si>
    <t>Carland &amp; Andersen, Inc.</t>
  </si>
  <si>
    <t>THOMPSON, PRICE, SCOTT, ADAMS &amp; CO</t>
  </si>
  <si>
    <t>PETWAY MILLS &amp; PEARSON, PA</t>
  </si>
  <si>
    <t>Boggs, Crump &amp; Brown, P.A.</t>
  </si>
  <si>
    <t>S. GILLESPIE, PA</t>
  </si>
  <si>
    <t>Koonce Wooten &amp; Haywood LLP</t>
  </si>
  <si>
    <t>WILLIAM R. HUNEYCUTT, CPA, PLLC</t>
  </si>
  <si>
    <t>S. Preston Douglas &amp; Associates, LLP</t>
  </si>
  <si>
    <t>RH CPAs PLLC</t>
  </si>
  <si>
    <t>Dale Smith, CPA</t>
  </si>
  <si>
    <t>Michael W Wike, CPA</t>
  </si>
  <si>
    <t>Aprille Bell</t>
  </si>
  <si>
    <t>Adam Scepurek</t>
  </si>
  <si>
    <t>Donna H. Winborne</t>
  </si>
  <si>
    <t>Andy Deal</t>
  </si>
  <si>
    <t>Vince Quinn</t>
  </si>
  <si>
    <t>L. Dock Davenport II, CPA</t>
  </si>
  <si>
    <t>Terry Andersen</t>
  </si>
  <si>
    <t>Andy Deal, CPA</t>
  </si>
  <si>
    <t>Daniel A. Boggs</t>
  </si>
  <si>
    <t>SHARON GILLESPIE</t>
  </si>
  <si>
    <t>Linwood C Faulconer</t>
  </si>
  <si>
    <t>STEVEN B. HACKETT, CPA</t>
  </si>
  <si>
    <t>Austin Eubanks, CPA</t>
  </si>
  <si>
    <t>ALAN W THOMPSON</t>
  </si>
  <si>
    <t>dsmith@asw-cpa.com</t>
  </si>
  <si>
    <t>mwike@asw-cpa.com</t>
  </si>
  <si>
    <t>Aadams@cbh.com</t>
  </si>
  <si>
    <t>aprille.bell@dhg.com</t>
  </si>
  <si>
    <t>ascepurek@asw-cpa.com</t>
  </si>
  <si>
    <t>donna@winbornecpa.com</t>
  </si>
  <si>
    <t>adeal@asw-cpa.com</t>
  </si>
  <si>
    <t>vquinn@asw-cpa.com</t>
  </si>
  <si>
    <t>ddavenport@bpdcpa.com</t>
  </si>
  <si>
    <t>terry@carlandcpa.com</t>
  </si>
  <si>
    <t>ppearson@pmpcpa.com; lmcmahon@pmpcpa.com</t>
  </si>
  <si>
    <t>mail@boggscrumpbrown.com</t>
  </si>
  <si>
    <t>sharon_gillespie@bellsouth.net</t>
  </si>
  <si>
    <t>Lfaulconer@kwhcpa.com</t>
  </si>
  <si>
    <t>steve@wrhuneycuttcpa.com</t>
  </si>
  <si>
    <t>aeubanks@spdouglas.com</t>
  </si>
  <si>
    <t>elaine.carlton@dhg.com</t>
  </si>
  <si>
    <t>gracegrif@hotmail.com</t>
  </si>
  <si>
    <t>dtempleton@cricpa.com</t>
  </si>
  <si>
    <t>sparker@spdouglas.com</t>
  </si>
  <si>
    <t>11/24/2020</t>
  </si>
  <si>
    <t>9/29/2020</t>
  </si>
  <si>
    <t>9/4/2020</t>
  </si>
  <si>
    <t>1/22/2021</t>
  </si>
  <si>
    <t>12/9/2020</t>
  </si>
  <si>
    <t>3/2/2021</t>
  </si>
  <si>
    <t>8/21/2020</t>
  </si>
  <si>
    <t>9/14/2020</t>
  </si>
  <si>
    <t>12/12/2020</t>
  </si>
  <si>
    <t>9/11/2020</t>
  </si>
  <si>
    <t>10/13/2020</t>
  </si>
  <si>
    <t>6/30/2020</t>
  </si>
  <si>
    <t>8/30/2020</t>
  </si>
  <si>
    <t>11/7/2020</t>
  </si>
  <si>
    <t>9/2/2020</t>
  </si>
  <si>
    <t>2/17/2021</t>
  </si>
  <si>
    <t>12/15/2020</t>
  </si>
  <si>
    <t>12/22/2020</t>
  </si>
  <si>
    <t>1/10/2021</t>
  </si>
  <si>
    <t>11/26/2020</t>
  </si>
  <si>
    <t>12/13/2020</t>
  </si>
  <si>
    <t>2/3/2021</t>
  </si>
  <si>
    <t>1/25/2021</t>
  </si>
  <si>
    <t>3/3/2021</t>
  </si>
  <si>
    <t>9/24/2020</t>
  </si>
  <si>
    <t>9/28/200</t>
  </si>
  <si>
    <t>11/28/2021</t>
  </si>
  <si>
    <t>3/4/2021</t>
  </si>
  <si>
    <t>Failed System</t>
  </si>
  <si>
    <t>3/11/2021</t>
  </si>
  <si>
    <t>1/13/2021</t>
  </si>
  <si>
    <t>10/17/2020</t>
  </si>
  <si>
    <t>12/11/2020</t>
  </si>
  <si>
    <t>hjn</t>
  </si>
  <si>
    <t>6/3/2021</t>
  </si>
  <si>
    <t>6/16/2021</t>
  </si>
  <si>
    <t>DANNY</t>
  </si>
  <si>
    <t>Debbie</t>
  </si>
  <si>
    <t>ERICA</t>
  </si>
  <si>
    <t>Donna</t>
  </si>
  <si>
    <t>Chris</t>
  </si>
  <si>
    <t>Norris</t>
  </si>
  <si>
    <t>Jennifer</t>
  </si>
  <si>
    <t>Delores</t>
  </si>
  <si>
    <t>McByrde</t>
  </si>
  <si>
    <t>YOUNG</t>
  </si>
  <si>
    <t>SETZER</t>
  </si>
  <si>
    <t>Bryant</t>
  </si>
  <si>
    <t>Barger</t>
  </si>
  <si>
    <t>Bennett</t>
  </si>
  <si>
    <t>Pulliam</t>
  </si>
  <si>
    <t>5/10/2017</t>
  </si>
  <si>
    <t>6/3/2019</t>
  </si>
  <si>
    <t>5/1/2010</t>
  </si>
  <si>
    <t>1/1/2006</t>
  </si>
  <si>
    <t>7/18/2016</t>
  </si>
  <si>
    <t>2/22/2005</t>
  </si>
  <si>
    <t>1/1/2001</t>
  </si>
  <si>
    <t>2/26/1990</t>
  </si>
  <si>
    <t>5/1/2020</t>
  </si>
  <si>
    <t>6/1/2018</t>
  </si>
  <si>
    <t>3/27/2020</t>
  </si>
  <si>
    <t>Pamela McBryde</t>
  </si>
  <si>
    <t>Angela Cook</t>
  </si>
  <si>
    <t>DANNY YOUNG</t>
  </si>
  <si>
    <t>Terry Haas</t>
  </si>
  <si>
    <t>Joyce E. Jarrett</t>
  </si>
  <si>
    <t>Debora P Lovelace</t>
  </si>
  <si>
    <t>ERICA SETZER</t>
  </si>
  <si>
    <t>Carol Herndon</t>
  </si>
  <si>
    <t>Heid Kerns</t>
  </si>
  <si>
    <t>Lanette A.  Moore</t>
  </si>
  <si>
    <t>Donna Bryant</t>
  </si>
  <si>
    <t>Chris Kennedy</t>
  </si>
  <si>
    <t>Norris Barger</t>
  </si>
  <si>
    <t>Shanna Mclamb</t>
  </si>
  <si>
    <t>Jennifer Bennett</t>
  </si>
  <si>
    <t>Delores Pulliam</t>
  </si>
  <si>
    <t>ANNETTE HAMILTON</t>
  </si>
  <si>
    <t>Seth Prevette</t>
  </si>
  <si>
    <t>Andrea D. Gillus</t>
  </si>
  <si>
    <t>Chief Finanical Officer</t>
  </si>
  <si>
    <t>Fiscal Agent</t>
  </si>
  <si>
    <t>Associate Superintendent of Resources</t>
  </si>
  <si>
    <t>Fianance Officer</t>
  </si>
  <si>
    <t>Director of Business Services</t>
  </si>
  <si>
    <t>CHIEF FINANCIAL OFFICER</t>
  </si>
  <si>
    <t>Chief Fianancial Officer</t>
  </si>
  <si>
    <t>1/7/2021</t>
  </si>
  <si>
    <t>12/02/2020</t>
  </si>
  <si>
    <t>1/18/2020</t>
  </si>
  <si>
    <t>1/19/2021</t>
  </si>
  <si>
    <t>9/12/2020</t>
  </si>
  <si>
    <t>704-732-2261</t>
  </si>
  <si>
    <t>252-459-5220</t>
  </si>
  <si>
    <t>252-830-4250</t>
  </si>
  <si>
    <t>910-663-3520</t>
  </si>
  <si>
    <t>910-277-4459</t>
  </si>
  <si>
    <t>336-474-4200</t>
  </si>
  <si>
    <t>252-492-2127</t>
  </si>
  <si>
    <t>252-257-3184</t>
  </si>
  <si>
    <t>808-264-7190</t>
  </si>
  <si>
    <t>336-351-7011</t>
  </si>
  <si>
    <t>828-682-6101 ext.116</t>
  </si>
  <si>
    <t>DYOUNG@MCSNC.ORG</t>
  </si>
  <si>
    <t>kennedyc@tcs.k12.nc.us</t>
  </si>
  <si>
    <t>Danny Young</t>
  </si>
  <si>
    <t>ELIZABETH CHESTNUTT</t>
  </si>
  <si>
    <t>Debbie Lovelace</t>
  </si>
  <si>
    <t>TODD LOWE</t>
  </si>
  <si>
    <t>Ricky Lopes</t>
  </si>
  <si>
    <t>Terry Dudney</t>
  </si>
  <si>
    <t>Lanette Moore</t>
  </si>
  <si>
    <t>Faith Wilson</t>
  </si>
  <si>
    <t>Norris Barger, CPA</t>
  </si>
  <si>
    <t>Denise Bullin</t>
  </si>
  <si>
    <t>Consultant</t>
  </si>
  <si>
    <t>Executive Officer for Budget and Finance</t>
  </si>
  <si>
    <t>Kannapolis  Schools</t>
  </si>
  <si>
    <t>Lee County Board of Education</t>
  </si>
  <si>
    <t>Lenoir County Board of Education</t>
  </si>
  <si>
    <t>Lexington  Schools</t>
  </si>
  <si>
    <t>Macon County Board of Education</t>
  </si>
  <si>
    <t>Madison County Board of Education</t>
  </si>
  <si>
    <t>Martin County Board of Education</t>
  </si>
  <si>
    <t>Mitchell County Board of Education</t>
  </si>
  <si>
    <t>Montgomery County Board of Education</t>
  </si>
  <si>
    <t>Nash Rocky Mount Public Schools</t>
  </si>
  <si>
    <t>Newton-Conover City Board of Education</t>
  </si>
  <si>
    <t>Northampton County Board of Education</t>
  </si>
  <si>
    <t>Pitt County Board of Education</t>
  </si>
  <si>
    <t>Onslow County Board of Education</t>
  </si>
  <si>
    <t>Orange County Board of Education</t>
  </si>
  <si>
    <t>Pamilco County Board of Education</t>
  </si>
  <si>
    <t>PENDER COUNTY SCHOOLS</t>
  </si>
  <si>
    <t>Perquimans County Board of Education</t>
  </si>
  <si>
    <t>Person County Board of Education</t>
  </si>
  <si>
    <t>Polk County Board of Education</t>
  </si>
  <si>
    <t>RANDOLPH COUNTY SCHOOL SYSTEM</t>
  </si>
  <si>
    <t>Richmond County Board of Education</t>
  </si>
  <si>
    <t>Roanoke Rapids Graded Schools</t>
  </si>
  <si>
    <t>Public Schools of Robeson County</t>
  </si>
  <si>
    <t>Rockingham County Board of Education</t>
  </si>
  <si>
    <t>Rowan-Salisbury Board of Education</t>
  </si>
  <si>
    <t>Hurd Isenhour Lopes LLC</t>
  </si>
  <si>
    <t>Scotland County Board of Education</t>
  </si>
  <si>
    <t>Stanly County Board of Education</t>
  </si>
  <si>
    <t>Stokes County Schools Board of Education</t>
  </si>
  <si>
    <t>Surry County Board of Education</t>
  </si>
  <si>
    <t>Transylvania County Board of Education</t>
  </si>
  <si>
    <t>Tyrrell County Board of Education</t>
  </si>
  <si>
    <t>Warren County Board of Education</t>
  </si>
  <si>
    <t>Washington County Board of Education</t>
  </si>
  <si>
    <t>Wayne County Schools</t>
  </si>
  <si>
    <t>Weldon City Board of Education</t>
  </si>
  <si>
    <t>WHITEVILLE CITY SCHOOLS</t>
  </si>
  <si>
    <t>Wilkes County Board of Education</t>
  </si>
  <si>
    <t>Winston-Salem/Forsyth County Board of Education</t>
  </si>
  <si>
    <t>Yadkin County Board of Education</t>
  </si>
  <si>
    <t>=626-627-628-629-630-631-632 (632 will not be included on BOE DIW)</t>
  </si>
  <si>
    <t>The State and Local Government Finance Division did not create any Performance Indicators for Boards of Education for Fiscal Year 2022</t>
  </si>
  <si>
    <t>1/31/2022</t>
  </si>
  <si>
    <t>New for Fiscal 2022 -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</si>
  <si>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2022. </t>
  </si>
  <si>
    <t>Please remember the original 2022 audit report submission cannot be processed unless we receive the following:</t>
  </si>
  <si>
    <t xml:space="preserve">- PDF file of the Audit Report named “Unit Name 2022 Audit”             </t>
  </si>
  <si>
    <t>- PDF file of all communication letters from the auditor to the unit  named “Unit Name 2022 comm #1”, “Unit Name 2022 comm #2”, etc.</t>
  </si>
  <si>
    <t xml:space="preserve">- Excel file named “Unit Name 2022 Data Input Workbook" </t>
  </si>
  <si>
    <t xml:space="preserve">We have added questions to the  2022 TD Info Completed by Auditor tab to assist our team in routing the audit report through our review process.  Please answer all questions before submitting the Data Input Workbook to the portal.  Incomplete TD Info Completed by Auditor tabs will be returned and may delay invoice processing.  </t>
  </si>
  <si>
    <t>Location of Documents for the 2022 Audit Submission Process</t>
  </si>
  <si>
    <t>Instructions for Audits with a Fiscal Year Ending Earlier than June 30, 2022</t>
  </si>
  <si>
    <t>If you are performing an audit for a year earlier than June 30, 2022, please email LGCAudit@nctreasurer.com, as you will need to use the appropriate transmittal and data input document for that time period.</t>
  </si>
  <si>
    <t>Please do not enter prior years ending balance as an adjustment in column F to balance.  Column F is only for year 2021-2022 adjustments.</t>
  </si>
  <si>
    <t>If unit is an employer participant in one of the State Cost Sharing Plans rows 66-68 should be blank.  Unless they have an additional single employer plan.</t>
  </si>
  <si>
    <t xml:space="preserve">BOE Only-- Local Current Exp. Revenue from County. </t>
  </si>
  <si>
    <t>Did your audit disclose as a finding any statutory violations (not including budget violations) (Yes or No)</t>
  </si>
  <si>
    <t xml:space="preserve"> Did the unit have a board-appointed finance officer the entire fiscal year (Yes or No)</t>
  </si>
  <si>
    <t xml:space="preserve"> Did the unit have a board-appointed finance officer the entire fiscal year?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</si>
  <si>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</si>
  <si>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t>
  </si>
  <si>
    <t>Telephone number - enter only telephone number   ###-###-####</t>
  </si>
  <si>
    <t>Enter telephone extension, etc.</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</si>
  <si>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 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</si>
  <si>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</si>
  <si>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r>
      <t xml:space="preserve">Number of significant deficiency findings (financial statement findings only)
</t>
    </r>
    <r>
      <rPr>
        <sz val="11"/>
        <color rgb="FFFF0000"/>
        <rFont val="Calibri"/>
        <family val="2"/>
        <scheme val="minor"/>
      </rPr>
      <t xml:space="preserve">Exclude findings reported in questions 906, 907, 951, 953 </t>
    </r>
  </si>
  <si>
    <r>
      <t xml:space="preserve">Number of material weaknesses findings (financial statements findings only)
</t>
    </r>
    <r>
      <rPr>
        <sz val="11"/>
        <color rgb="FFFF0000"/>
        <rFont val="Calibri"/>
        <family val="2"/>
        <scheme val="minor"/>
      </rPr>
      <t xml:space="preserve">Exclude findings reported in questions 906, 907, 951, 953 </t>
    </r>
  </si>
  <si>
    <t>Single Audit Only - Coronavirus State and Local Recovery Funds expenditures (21.027)</t>
  </si>
  <si>
    <t>Single Audit Only - Opioid Settlement Funds</t>
  </si>
  <si>
    <t>Version Date 2/27/2023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</si>
</sst>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5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sz val="14"/>
      <color theme="0"/>
      <name val="Calibri"/>
      <family val="2"/>
      <scheme val="minor"/>
    </font>
    <font>
      <sz val="10"/>
      <name val="Arial"/>
      <family val="2"/>
    </font>
    <font>
      <b/>
      <sz val="16"/>
      <color theme="0"/>
      <name val="Calibri"/>
      <family val="2"/>
      <scheme val="minor"/>
    </font>
    <font>
      <sz val="11"/>
      <name val="Calibri"/>
      <family val="2"/>
    </font>
    <font>
      <sz val="36"/>
      <color theme="1"/>
      <name val="Calibri"/>
      <family val="2"/>
      <scheme val="minor"/>
    </font>
  </fonts>
  <fills count="82">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theme="9" tint="0.39997558519241921"/>
        <bgColor indexed="64"/>
      </patternFill>
    </fill>
    <fill>
      <patternFill patternType="solid">
        <fgColor rgb="FF92D050"/>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thin">
        <color indexed="64"/>
      </top>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4" fillId="0" borderId="0"/>
    <xf numFmtId="0" fontId="64" fillId="0" borderId="0"/>
    <xf numFmtId="0" fontId="63" fillId="0" borderId="0"/>
    <xf numFmtId="0" fontId="64" fillId="0" borderId="0"/>
    <xf numFmtId="0" fontId="64" fillId="0" borderId="0"/>
    <xf numFmtId="0" fontId="65" fillId="0" borderId="0"/>
    <xf numFmtId="0" fontId="6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3"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21"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11"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33"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4"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5"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8" fillId="0" borderId="43" applyNumberFormat="0" applyFill="0" applyAlignment="0" applyProtection="0"/>
    <xf numFmtId="0" fontId="69" fillId="0" borderId="44" applyNumberFormat="0" applyFill="0" applyAlignment="0" applyProtection="0"/>
    <xf numFmtId="0" fontId="70" fillId="0" borderId="45" applyNumberFormat="0" applyFill="0" applyAlignment="0" applyProtection="0"/>
    <xf numFmtId="0" fontId="70" fillId="0" borderId="0" applyNumberFormat="0" applyFill="0" applyBorder="0" applyAlignment="0" applyProtection="0"/>
    <xf numFmtId="0" fontId="71" fillId="36" borderId="0" applyNumberFormat="0" applyBorder="0" applyAlignment="0" applyProtection="0"/>
    <xf numFmtId="0" fontId="72" fillId="37" borderId="0" applyNumberFormat="0" applyBorder="0" applyAlignment="0" applyProtection="0"/>
    <xf numFmtId="0" fontId="73" fillId="39" borderId="46" applyNumberFormat="0" applyAlignment="0" applyProtection="0"/>
    <xf numFmtId="0" fontId="74" fillId="40" borderId="47" applyNumberFormat="0" applyAlignment="0" applyProtection="0"/>
    <xf numFmtId="0" fontId="75" fillId="40" borderId="46" applyNumberFormat="0" applyAlignment="0" applyProtection="0"/>
    <xf numFmtId="0" fontId="76" fillId="0" borderId="48" applyNumberFormat="0" applyFill="0" applyAlignment="0" applyProtection="0"/>
    <xf numFmtId="0" fontId="77" fillId="41" borderId="49" applyNumberFormat="0" applyAlignment="0" applyProtection="0"/>
    <xf numFmtId="0" fontId="66" fillId="0" borderId="0" applyNumberFormat="0" applyFill="0" applyBorder="0" applyAlignment="0" applyProtection="0"/>
    <xf numFmtId="0" fontId="39" fillId="0" borderId="51" applyNumberFormat="0" applyFill="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7" fillId="38" borderId="0" applyNumberFormat="0" applyBorder="0" applyAlignment="0" applyProtection="0"/>
    <xf numFmtId="0" fontId="33" fillId="42" borderId="50" applyNumberFormat="0" applyFont="0" applyAlignment="0" applyProtection="0"/>
    <xf numFmtId="40" fontId="80" fillId="0" borderId="17">
      <alignment horizontal="right"/>
    </xf>
    <xf numFmtId="0" fontId="81" fillId="0" borderId="0">
      <alignment horizontal="left"/>
    </xf>
    <xf numFmtId="49" fontId="11" fillId="0" borderId="0"/>
    <xf numFmtId="0" fontId="81" fillId="0" borderId="0">
      <alignment horizontal="left"/>
    </xf>
    <xf numFmtId="174" fontId="80" fillId="0" borderId="17">
      <alignment horizontal="right"/>
    </xf>
    <xf numFmtId="49" fontId="80"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9" fillId="49" borderId="0">
      <alignment horizontal="right" vertical="center"/>
    </xf>
    <xf numFmtId="49" fontId="79" fillId="49" borderId="0">
      <alignment horizontal="left" vertical="center"/>
    </xf>
    <xf numFmtId="49" fontId="79" fillId="49" borderId="0">
      <alignment horizontal="center" vertical="center"/>
    </xf>
    <xf numFmtId="49" fontId="79" fillId="49" borderId="0">
      <alignment horizontal="center" vertical="center"/>
    </xf>
    <xf numFmtId="49" fontId="79" fillId="49" borderId="0">
      <alignment horizontal="right" vertical="center"/>
    </xf>
    <xf numFmtId="40" fontId="79" fillId="49" borderId="0">
      <alignment horizontal="right"/>
    </xf>
    <xf numFmtId="49" fontId="79" fillId="49"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9" fillId="49" borderId="0">
      <alignment horizontal="center" vertical="center"/>
    </xf>
    <xf numFmtId="49" fontId="79" fillId="49" borderId="0">
      <alignment horizontal="center" vertical="center"/>
    </xf>
    <xf numFmtId="174" fontId="79" fillId="49" borderId="0">
      <alignment horizontal="center" vertical="center"/>
    </xf>
    <xf numFmtId="49" fontId="79" fillId="49" borderId="0">
      <alignment horizontal="right"/>
    </xf>
    <xf numFmtId="40" fontId="80" fillId="0" borderId="19">
      <alignment horizontal="right"/>
    </xf>
    <xf numFmtId="0" fontId="81" fillId="0" borderId="0">
      <alignment horizontal="left"/>
    </xf>
    <xf numFmtId="49" fontId="11" fillId="0" borderId="0"/>
    <xf numFmtId="0" fontId="81" fillId="0" borderId="0">
      <alignment horizontal="left"/>
    </xf>
    <xf numFmtId="174" fontId="80" fillId="0" borderId="19">
      <alignment horizontal="right"/>
    </xf>
    <xf numFmtId="49" fontId="80" fillId="0" borderId="0">
      <alignment horizontal="right"/>
    </xf>
    <xf numFmtId="49" fontId="11" fillId="0" borderId="0"/>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0" fillId="50" borderId="0">
      <alignment horizontal="center" vertical="center"/>
    </xf>
    <xf numFmtId="49" fontId="11" fillId="50" borderId="0">
      <alignment horizontal="left" vertical="center"/>
    </xf>
    <xf numFmtId="49" fontId="80" fillId="50" borderId="0">
      <alignment horizontal="center" vertical="center"/>
    </xf>
    <xf numFmtId="0" fontId="80" fillId="51" borderId="0">
      <alignment horizontal="left"/>
    </xf>
    <xf numFmtId="49" fontId="11" fillId="0" borderId="0"/>
    <xf numFmtId="0" fontId="80" fillId="51" borderId="0">
      <alignment horizontal="left"/>
    </xf>
    <xf numFmtId="40" fontId="80" fillId="0" borderId="0">
      <alignment horizontal="right"/>
    </xf>
    <xf numFmtId="49" fontId="79" fillId="49" borderId="0"/>
    <xf numFmtId="49" fontId="79" fillId="49" borderId="0"/>
    <xf numFmtId="49" fontId="11" fillId="0" borderId="0"/>
    <xf numFmtId="0" fontId="82" fillId="52" borderId="0" applyFont="0" applyFill="0">
      <alignment horizontal="left" vertical="top" wrapText="1"/>
    </xf>
    <xf numFmtId="40" fontId="82" fillId="0" borderId="0"/>
    <xf numFmtId="40" fontId="82" fillId="0" borderId="0"/>
    <xf numFmtId="0" fontId="82" fillId="0" borderId="0">
      <alignment horizontal="left"/>
    </xf>
    <xf numFmtId="0" fontId="82" fillId="0" borderId="0">
      <alignment horizontal="center"/>
    </xf>
    <xf numFmtId="0" fontId="83" fillId="0" borderId="0">
      <alignment horizontal="center"/>
    </xf>
    <xf numFmtId="0" fontId="84" fillId="49" borderId="0">
      <alignment horizontal="left"/>
    </xf>
    <xf numFmtId="0" fontId="84" fillId="49" borderId="0">
      <alignment horizontal="left"/>
    </xf>
    <xf numFmtId="0" fontId="83" fillId="0" borderId="0">
      <alignment horizontal="center"/>
    </xf>
    <xf numFmtId="40" fontId="85" fillId="0" borderId="18"/>
    <xf numFmtId="40" fontId="85" fillId="0" borderId="18"/>
    <xf numFmtId="0" fontId="85" fillId="0" borderId="0"/>
    <xf numFmtId="0" fontId="85" fillId="0" borderId="0"/>
    <xf numFmtId="0" fontId="83" fillId="0" borderId="0">
      <alignment horizontal="center"/>
    </xf>
    <xf numFmtId="0" fontId="86" fillId="53" borderId="0">
      <alignment horizontal="left"/>
    </xf>
    <xf numFmtId="0" fontId="86" fillId="53" borderId="0">
      <alignment horizontal="left"/>
    </xf>
    <xf numFmtId="40" fontId="80" fillId="0" borderId="0">
      <alignment horizontal="right"/>
    </xf>
    <xf numFmtId="0" fontId="81" fillId="0" borderId="0">
      <alignment horizontal="left"/>
    </xf>
    <xf numFmtId="49" fontId="11" fillId="0" borderId="0"/>
    <xf numFmtId="0" fontId="81" fillId="0" borderId="0">
      <alignment horizontal="left"/>
    </xf>
    <xf numFmtId="174" fontId="80" fillId="0" borderId="0">
      <alignment horizontal="right"/>
    </xf>
    <xf numFmtId="49" fontId="80" fillId="0" borderId="0" applyBorder="0">
      <alignment horizontal="right"/>
    </xf>
    <xf numFmtId="0" fontId="11" fillId="0" borderId="0"/>
    <xf numFmtId="49" fontId="88" fillId="52" borderId="0">
      <alignment horizontal="left"/>
    </xf>
    <xf numFmtId="49" fontId="88" fillId="52" borderId="0">
      <alignment horizontal="left"/>
    </xf>
    <xf numFmtId="0" fontId="89" fillId="52" borderId="0">
      <alignment horizontal="left"/>
    </xf>
    <xf numFmtId="175" fontId="89" fillId="52" borderId="0">
      <alignment horizontal="left"/>
    </xf>
    <xf numFmtId="40" fontId="80" fillId="0" borderId="0">
      <alignment horizontal="right"/>
    </xf>
    <xf numFmtId="49" fontId="90" fillId="52" borderId="0">
      <alignment horizontal="left"/>
    </xf>
    <xf numFmtId="49" fontId="90" fillId="52" borderId="0">
      <alignment horizontal="left"/>
    </xf>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0" fontId="80" fillId="0" borderId="14">
      <alignment horizontal="right"/>
    </xf>
    <xf numFmtId="0" fontId="80" fillId="51" borderId="0">
      <alignment horizontal="left"/>
    </xf>
    <xf numFmtId="49" fontId="11" fillId="0" borderId="0"/>
    <xf numFmtId="0" fontId="80" fillId="51" borderId="0">
      <alignment horizontal="left"/>
    </xf>
    <xf numFmtId="174" fontId="80" fillId="0" borderId="14">
      <alignment horizontal="right"/>
    </xf>
    <xf numFmtId="49" fontId="80" fillId="0" borderId="0">
      <alignment horizontal="right"/>
    </xf>
    <xf numFmtId="0" fontId="85" fillId="0" borderId="0"/>
    <xf numFmtId="40" fontId="82" fillId="0" borderId="18"/>
    <xf numFmtId="40" fontId="82" fillId="0" borderId="18"/>
    <xf numFmtId="0" fontId="82" fillId="0" borderId="0"/>
    <xf numFmtId="0" fontId="82" fillId="0" borderId="0"/>
    <xf numFmtId="40" fontId="82" fillId="0" borderId="0"/>
    <xf numFmtId="176" fontId="82" fillId="0" borderId="0"/>
    <xf numFmtId="40" fontId="82" fillId="0" borderId="0"/>
    <xf numFmtId="0" fontId="82" fillId="0" borderId="0"/>
    <xf numFmtId="0" fontId="82" fillId="0" borderId="0"/>
    <xf numFmtId="40" fontId="80" fillId="0" borderId="18">
      <alignment horizontal="right"/>
    </xf>
    <xf numFmtId="49" fontId="80" fillId="0" borderId="0">
      <alignment horizontal="left"/>
    </xf>
    <xf numFmtId="49" fontId="11" fillId="0" borderId="0"/>
    <xf numFmtId="49" fontId="80" fillId="0" borderId="0">
      <alignment horizontal="left"/>
    </xf>
    <xf numFmtId="174" fontId="80" fillId="0" borderId="18">
      <alignment horizontal="right"/>
    </xf>
    <xf numFmtId="49" fontId="80"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2" borderId="50"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91" fillId="0" borderId="0" applyNumberFormat="0" applyFill="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3" fillId="69" borderId="0" applyNumberFormat="0" applyBorder="0" applyAlignment="0" applyProtection="0"/>
    <xf numFmtId="0" fontId="33" fillId="70"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78" fillId="56" borderId="0" applyNumberFormat="0" applyBorder="0" applyAlignment="0" applyProtection="0"/>
    <xf numFmtId="0" fontId="92" fillId="56" borderId="0" applyNumberFormat="0" applyBorder="0" applyAlignment="0" applyProtection="0"/>
    <xf numFmtId="0" fontId="78" fillId="59" borderId="0" applyNumberFormat="0" applyBorder="0" applyAlignment="0" applyProtection="0"/>
    <xf numFmtId="0" fontId="92" fillId="59" borderId="0" applyNumberFormat="0" applyBorder="0" applyAlignment="0" applyProtection="0"/>
    <xf numFmtId="0" fontId="78" fillId="62" borderId="0" applyNumberFormat="0" applyBorder="0" applyAlignment="0" applyProtection="0"/>
    <xf numFmtId="0" fontId="92" fillId="62" borderId="0" applyNumberFormat="0" applyBorder="0" applyAlignment="0" applyProtection="0"/>
    <xf numFmtId="0" fontId="78" fillId="65" borderId="0" applyNumberFormat="0" applyBorder="0" applyAlignment="0" applyProtection="0"/>
    <xf numFmtId="0" fontId="92" fillId="65" borderId="0" applyNumberFormat="0" applyBorder="0" applyAlignment="0" applyProtection="0"/>
    <xf numFmtId="0" fontId="78" fillId="68" borderId="0" applyNumberFormat="0" applyBorder="0" applyAlignment="0" applyProtection="0"/>
    <xf numFmtId="0" fontId="92" fillId="68" borderId="0" applyNumberFormat="0" applyBorder="0" applyAlignment="0" applyProtection="0"/>
    <xf numFmtId="0" fontId="78" fillId="71" borderId="0" applyNumberFormat="0" applyBorder="0" applyAlignment="0" applyProtection="0"/>
    <xf numFmtId="0" fontId="92" fillId="71"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8" borderId="0" applyNumberFormat="0" applyBorder="0" applyAlignment="0" applyProtection="0"/>
    <xf numFmtId="0" fontId="92" fillId="48" borderId="0" applyNumberFormat="0" applyBorder="0" applyAlignment="0" applyProtection="0"/>
    <xf numFmtId="0" fontId="93" fillId="37" borderId="0" applyNumberFormat="0" applyBorder="0" applyAlignment="0" applyProtection="0"/>
    <xf numFmtId="0" fontId="94" fillId="40" borderId="46" applyNumberFormat="0" applyAlignment="0" applyProtection="0"/>
    <xf numFmtId="0" fontId="95" fillId="41" borderId="4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6" fillId="0" borderId="0" applyNumberFormat="0" applyFill="0" applyBorder="0" applyAlignment="0" applyProtection="0"/>
    <xf numFmtId="0" fontId="97" fillId="36" borderId="0" applyNumberFormat="0" applyBorder="0" applyAlignment="0" applyProtection="0"/>
    <xf numFmtId="0" fontId="98" fillId="0" borderId="43" applyNumberFormat="0" applyFill="0" applyAlignment="0" applyProtection="0"/>
    <xf numFmtId="0" fontId="99" fillId="0" borderId="44" applyNumberFormat="0" applyFill="0" applyAlignment="0" applyProtection="0"/>
    <xf numFmtId="0" fontId="15" fillId="0" borderId="54" applyNumberFormat="0" applyFill="0" applyAlignment="0" applyProtection="0"/>
    <xf numFmtId="0" fontId="15" fillId="0" borderId="54" applyNumberFormat="0" applyFill="0" applyAlignment="0" applyProtection="0"/>
    <xf numFmtId="0" fontId="100" fillId="0" borderId="45" applyNumberFormat="0" applyFill="0" applyAlignment="0" applyProtection="0"/>
    <xf numFmtId="0" fontId="100" fillId="0" borderId="0" applyNumberFormat="0" applyFill="0" applyBorder="0" applyAlignment="0" applyProtection="0"/>
    <xf numFmtId="0" fontId="101" fillId="39" borderId="46" applyNumberFormat="0" applyAlignment="0" applyProtection="0"/>
    <xf numFmtId="0" fontId="102" fillId="0" borderId="48" applyNumberFormat="0" applyFill="0" applyAlignment="0" applyProtection="0"/>
    <xf numFmtId="0" fontId="103" fillId="38"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2" borderId="50" applyNumberFormat="0" applyFont="0" applyAlignment="0" applyProtection="0"/>
    <xf numFmtId="0" fontId="104" fillId="40" borderId="47" applyNumberFormat="0" applyAlignment="0" applyProtection="0"/>
    <xf numFmtId="9" fontId="6" fillId="0" borderId="0" applyFont="0" applyFill="0" applyBorder="0" applyAlignment="0" applyProtection="0"/>
    <xf numFmtId="0" fontId="105" fillId="0" borderId="0" applyNumberFormat="0" applyFill="0" applyBorder="0" applyAlignment="0" applyProtection="0"/>
    <xf numFmtId="0" fontId="106" fillId="0" borderId="51" applyNumberFormat="0" applyFill="0" applyAlignment="0" applyProtection="0"/>
    <xf numFmtId="0" fontId="107" fillId="0" borderId="0" applyNumberFormat="0" applyFill="0" applyBorder="0" applyAlignment="0" applyProtection="0"/>
    <xf numFmtId="0" fontId="110" fillId="0" borderId="0"/>
    <xf numFmtId="43" fontId="111" fillId="0" borderId="0" applyFont="0" applyFill="0" applyBorder="0" applyAlignment="0" applyProtection="0"/>
    <xf numFmtId="0" fontId="1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1" fillId="0" borderId="0"/>
    <xf numFmtId="0" fontId="1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0" fillId="0" borderId="0"/>
    <xf numFmtId="43" fontId="110" fillId="0" borderId="0" applyFont="0" applyFill="0" applyBorder="0" applyAlignment="0" applyProtection="0"/>
    <xf numFmtId="0" fontId="110" fillId="0" borderId="0"/>
    <xf numFmtId="0" fontId="122" fillId="0" borderId="0"/>
    <xf numFmtId="0" fontId="33" fillId="0" borderId="0"/>
    <xf numFmtId="0" fontId="122" fillId="0" borderId="0"/>
    <xf numFmtId="43" fontId="110" fillId="0" borderId="0" applyFont="0" applyFill="0" applyBorder="0" applyAlignment="0" applyProtection="0"/>
    <xf numFmtId="0" fontId="110" fillId="0" borderId="0"/>
    <xf numFmtId="0" fontId="110" fillId="0" borderId="0"/>
    <xf numFmtId="0" fontId="110" fillId="0" borderId="0"/>
    <xf numFmtId="0" fontId="123" fillId="0" borderId="0"/>
    <xf numFmtId="0" fontId="123" fillId="0" borderId="0"/>
    <xf numFmtId="0" fontId="124" fillId="0" borderId="0"/>
    <xf numFmtId="0" fontId="123" fillId="0" borderId="0"/>
    <xf numFmtId="0" fontId="122" fillId="0" borderId="0"/>
    <xf numFmtId="0" fontId="123"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2" fillId="0" borderId="0"/>
    <xf numFmtId="0" fontId="124" fillId="0" borderId="0"/>
    <xf numFmtId="0" fontId="122"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5"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2" borderId="50"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2" borderId="50"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0" fillId="0" borderId="0"/>
    <xf numFmtId="43" fontId="110" fillId="0" borderId="0" applyFont="0" applyFill="0" applyBorder="0" applyAlignment="0" applyProtection="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53" fillId="0" borderId="0"/>
    <xf numFmtId="0" fontId="155" fillId="0" borderId="0"/>
    <xf numFmtId="43" fontId="155" fillId="0" borderId="0" applyFont="0" applyFill="0" applyBorder="0" applyAlignment="0" applyProtection="0"/>
    <xf numFmtId="44" fontId="155"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60">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6"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49" fillId="25" borderId="0" xfId="0" applyFont="1" applyFill="1" applyAlignment="1" applyProtection="1">
      <alignment horizontal="center" wrapText="1"/>
    </xf>
    <xf numFmtId="0" fontId="50" fillId="21" borderId="10" xfId="0" applyFont="1" applyFill="1" applyBorder="1" applyAlignment="1" applyProtection="1">
      <alignment horizontal="center" wrapText="1"/>
    </xf>
    <xf numFmtId="0" fontId="50"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4" fillId="0" borderId="0" xfId="0" applyNumberFormat="1" applyFont="1" applyFill="1" applyAlignment="1" applyProtection="1">
      <alignment vertical="center" wrapText="1"/>
    </xf>
    <xf numFmtId="164" fontId="55"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48"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0" fillId="21" borderId="10" xfId="0" applyFont="1" applyFill="1" applyBorder="1" applyAlignment="1" applyProtection="1">
      <alignment horizontal="center" vertical="center" wrapText="1"/>
    </xf>
    <xf numFmtId="0" fontId="49"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5" fillId="0" borderId="0" xfId="0" applyFont="1" applyProtection="1"/>
    <xf numFmtId="0" fontId="55" fillId="23" borderId="22" xfId="0" applyNumberFormat="1" applyFont="1" applyFill="1" applyBorder="1" applyAlignment="1" applyProtection="1">
      <alignment horizontal="left" vertical="center" wrapText="1"/>
    </xf>
    <xf numFmtId="0" fontId="55"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164" fontId="49" fillId="25" borderId="0" xfId="439" applyNumberFormat="1" applyFont="1" applyFill="1" applyAlignment="1" applyProtection="1">
      <alignment horizontal="center"/>
    </xf>
    <xf numFmtId="0" fontId="58" fillId="0" borderId="0" xfId="0" applyFont="1" applyAlignment="1" applyProtection="1">
      <alignment horizontal="center" vertical="center" wrapText="1"/>
    </xf>
    <xf numFmtId="164" fontId="55" fillId="22" borderId="22" xfId="439" applyNumberFormat="1" applyFont="1" applyFill="1" applyBorder="1" applyAlignment="1" applyProtection="1">
      <alignment horizontal="center" vertical="center" wrapText="1"/>
    </xf>
    <xf numFmtId="164" fontId="48"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5" fillId="0" borderId="28" xfId="439" applyNumberFormat="1" applyFont="1" applyFill="1" applyBorder="1" applyAlignment="1" applyProtection="1">
      <alignment horizontal="center" vertical="center" wrapText="1"/>
    </xf>
    <xf numFmtId="39" fontId="55"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0" fillId="30" borderId="0" xfId="0" applyNumberFormat="1" applyFont="1" applyFill="1" applyBorder="1" applyAlignment="1" applyProtection="1">
      <alignment horizontal="center" wrapText="1"/>
    </xf>
    <xf numFmtId="0" fontId="58" fillId="31" borderId="0" xfId="0" applyFont="1" applyFill="1" applyAlignment="1" applyProtection="1">
      <alignment horizontal="center" vertical="center" wrapText="1"/>
    </xf>
    <xf numFmtId="0" fontId="0" fillId="0" borderId="0" xfId="0" applyFont="1" applyProtection="1">
      <protection locked="0"/>
    </xf>
    <xf numFmtId="0" fontId="51"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8" fillId="0" borderId="0" xfId="0" applyFont="1" applyFill="1" applyAlignment="1" applyProtection="1">
      <alignment horizontal="center" vertical="center" wrapText="1"/>
    </xf>
    <xf numFmtId="0" fontId="55" fillId="0" borderId="22" xfId="439" applyNumberFormat="1" applyFont="1" applyFill="1" applyBorder="1" applyAlignment="1" applyProtection="1">
      <alignment horizontal="center" vertical="center" wrapText="1"/>
    </xf>
    <xf numFmtId="37" fontId="56" fillId="32"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6" fillId="0" borderId="27" xfId="439" applyNumberFormat="1" applyFont="1" applyFill="1" applyBorder="1" applyAlignment="1" applyProtection="1">
      <alignment horizontal="center" vertical="center" wrapText="1"/>
    </xf>
    <xf numFmtId="0" fontId="0" fillId="0" borderId="0" xfId="0" applyFont="1" applyFill="1" applyAlignment="1">
      <alignment vertical="center" wrapText="1"/>
    </xf>
    <xf numFmtId="165" fontId="55"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5"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5" fillId="0" borderId="22" xfId="439"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5" fillId="29" borderId="40" xfId="439" applyNumberFormat="1" applyFont="1" applyFill="1" applyBorder="1" applyAlignment="1" applyProtection="1">
      <alignment horizontal="center" vertical="center" wrapText="1"/>
      <protection locked="0"/>
    </xf>
    <xf numFmtId="164" fontId="55" fillId="0" borderId="29" xfId="439" applyNumberFormat="1" applyFont="1" applyFill="1" applyBorder="1" applyAlignment="1" applyProtection="1">
      <alignment horizontal="center" vertical="center" wrapText="1"/>
    </xf>
    <xf numFmtId="39" fontId="55" fillId="0" borderId="26" xfId="439" applyNumberFormat="1" applyFont="1" applyFill="1" applyBorder="1" applyAlignment="1" applyProtection="1">
      <alignment horizontal="center" vertical="center" wrapText="1"/>
    </xf>
    <xf numFmtId="164" fontId="55" fillId="0" borderId="42" xfId="439" applyNumberFormat="1" applyFont="1" applyFill="1" applyBorder="1" applyAlignment="1" applyProtection="1">
      <alignment horizontal="center" vertical="center" wrapText="1"/>
    </xf>
    <xf numFmtId="164" fontId="55" fillId="29" borderId="41" xfId="439" applyNumberFormat="1" applyFont="1" applyFill="1" applyBorder="1" applyAlignment="1" applyProtection="1">
      <alignment horizontal="center" vertical="center" wrapText="1"/>
      <protection locked="0"/>
    </xf>
    <xf numFmtId="0" fontId="55" fillId="0" borderId="29" xfId="0" applyNumberFormat="1" applyFont="1" applyFill="1" applyBorder="1" applyAlignment="1" applyProtection="1">
      <alignment horizontal="left" vertical="center" wrapText="1"/>
    </xf>
    <xf numFmtId="0" fontId="55" fillId="23" borderId="30" xfId="0" applyNumberFormat="1" applyFont="1" applyFill="1" applyBorder="1" applyAlignment="1" applyProtection="1">
      <alignment horizontal="left" vertical="center" wrapText="1"/>
    </xf>
    <xf numFmtId="0" fontId="55"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37" fontId="39" fillId="0" borderId="26" xfId="439" applyNumberFormat="1" applyFont="1" applyFill="1" applyBorder="1" applyAlignment="1" applyProtection="1">
      <alignment horizontal="center" vertical="center" wrapText="1"/>
    </xf>
    <xf numFmtId="0" fontId="39" fillId="33" borderId="0" xfId="0" applyFont="1" applyFill="1" applyProtection="1"/>
    <xf numFmtId="0" fontId="0" fillId="0" borderId="34" xfId="0" applyNumberFormat="1" applyFont="1" applyFill="1" applyBorder="1" applyAlignment="1" applyProtection="1">
      <alignment horizontal="left" vertical="center" wrapText="1"/>
    </xf>
    <xf numFmtId="0" fontId="55"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164" fontId="55" fillId="22" borderId="22" xfId="439" applyNumberFormat="1" applyFont="1" applyFill="1" applyBorder="1" applyAlignment="1" applyProtection="1">
      <alignment horizontal="center" vertical="center" wrapText="1"/>
      <protection locked="0"/>
    </xf>
    <xf numFmtId="171" fontId="55" fillId="22" borderId="22" xfId="439" applyNumberFormat="1" applyFont="1" applyFill="1" applyBorder="1" applyAlignment="1" applyProtection="1">
      <alignment horizontal="center" vertical="center" wrapText="1"/>
    </xf>
    <xf numFmtId="39" fontId="55" fillId="22" borderId="27" xfId="439" applyNumberFormat="1" applyFont="1" applyFill="1" applyBorder="1" applyAlignment="1" applyProtection="1">
      <alignment horizontal="center" vertical="center" wrapText="1"/>
    </xf>
    <xf numFmtId="164" fontId="55"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5" fillId="29" borderId="30" xfId="439" applyNumberFormat="1" applyFont="1" applyFill="1" applyBorder="1" applyAlignment="1" applyProtection="1">
      <alignment horizontal="center" vertical="center" wrapText="1"/>
      <protection locked="0"/>
    </xf>
    <xf numFmtId="0" fontId="47" fillId="0" borderId="0" xfId="0" applyFont="1" applyAlignment="1" applyProtection="1">
      <alignment horizontal="center"/>
    </xf>
    <xf numFmtId="0" fontId="41" fillId="22" borderId="0" xfId="0" applyFont="1" applyFill="1" applyAlignment="1" applyProtection="1">
      <alignment horizontal="left" wrapText="1"/>
    </xf>
    <xf numFmtId="171" fontId="55" fillId="22" borderId="29" xfId="439" applyNumberFormat="1" applyFont="1" applyFill="1" applyBorder="1" applyAlignment="1" applyProtection="1">
      <alignment horizontal="center" vertical="center" wrapText="1"/>
    </xf>
    <xf numFmtId="3" fontId="55" fillId="0" borderId="30" xfId="439" applyNumberFormat="1" applyFont="1" applyFill="1" applyBorder="1" applyAlignment="1" applyProtection="1">
      <alignment horizontal="center" vertical="center" wrapText="1"/>
    </xf>
    <xf numFmtId="3" fontId="55" fillId="23" borderId="30" xfId="439" applyNumberFormat="1" applyFont="1" applyFill="1" applyBorder="1" applyAlignment="1" applyProtection="1">
      <alignment horizontal="center" vertical="center" wrapText="1"/>
    </xf>
    <xf numFmtId="3" fontId="55" fillId="23" borderId="22" xfId="439" applyNumberFormat="1" applyFont="1" applyFill="1" applyBorder="1" applyAlignment="1" applyProtection="1">
      <alignment horizontal="center" vertical="center" wrapText="1"/>
    </xf>
    <xf numFmtId="3" fontId="55"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3"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6" xfId="0" applyNumberFormat="1" applyFont="1" applyFill="1" applyBorder="1" applyAlignment="1">
      <alignment horizontal="center"/>
    </xf>
    <xf numFmtId="0" fontId="78"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5" fillId="74" borderId="28" xfId="439" applyNumberFormat="1" applyFont="1" applyFill="1" applyBorder="1" applyAlignment="1" applyProtection="1">
      <alignment horizontal="center" vertical="center" wrapText="1"/>
    </xf>
    <xf numFmtId="0" fontId="39" fillId="73" borderId="59" xfId="0" applyNumberFormat="1" applyFont="1" applyFill="1" applyBorder="1" applyAlignment="1" applyProtection="1">
      <alignment horizontal="center" vertical="center"/>
    </xf>
    <xf numFmtId="0" fontId="0" fillId="72" borderId="0" xfId="0" applyFill="1"/>
    <xf numFmtId="0" fontId="114" fillId="72" borderId="0" xfId="0" applyFont="1" applyFill="1" applyAlignment="1">
      <alignment vertical="center" wrapText="1"/>
    </xf>
    <xf numFmtId="0" fontId="45" fillId="72" borderId="0" xfId="0" applyFont="1" applyFill="1" applyAlignment="1">
      <alignment horizontal="justify" vertical="center"/>
    </xf>
    <xf numFmtId="0" fontId="119" fillId="76" borderId="0" xfId="0" applyFont="1" applyFill="1" applyAlignment="1">
      <alignment vertical="center"/>
    </xf>
    <xf numFmtId="0" fontId="58" fillId="0" borderId="41" xfId="0" applyFont="1" applyFill="1" applyBorder="1" applyAlignment="1" applyProtection="1">
      <alignment horizontal="center" vertical="center" wrapText="1"/>
    </xf>
    <xf numFmtId="0" fontId="58" fillId="31" borderId="41" xfId="0" applyFont="1" applyFill="1" applyBorder="1" applyAlignment="1" applyProtection="1">
      <alignment horizontal="center" vertical="center" wrapText="1"/>
    </xf>
    <xf numFmtId="0" fontId="55" fillId="30" borderId="24" xfId="0" applyNumberFormat="1" applyFont="1" applyFill="1" applyBorder="1" applyAlignment="1" applyProtection="1">
      <alignment horizontal="left" vertical="center" wrapText="1"/>
    </xf>
    <xf numFmtId="0" fontId="41" fillId="30" borderId="61" xfId="0" applyFont="1" applyFill="1" applyBorder="1" applyAlignment="1">
      <alignment wrapText="1"/>
    </xf>
    <xf numFmtId="14" fontId="41" fillId="30" borderId="61" xfId="0" applyNumberFormat="1" applyFont="1" applyFill="1" applyBorder="1" applyAlignment="1">
      <alignment wrapText="1"/>
    </xf>
    <xf numFmtId="0" fontId="39" fillId="30" borderId="59" xfId="0" applyNumberFormat="1" applyFont="1" applyFill="1" applyBorder="1" applyAlignment="1" applyProtection="1">
      <alignment horizontal="center" vertical="center"/>
    </xf>
    <xf numFmtId="49" fontId="55" fillId="0" borderId="22" xfId="439" applyNumberFormat="1" applyFont="1" applyFill="1" applyBorder="1" applyAlignment="1" applyProtection="1">
      <alignment horizontal="center" vertical="center" wrapText="1"/>
    </xf>
    <xf numFmtId="0" fontId="115" fillId="72" borderId="0" xfId="0" applyFont="1" applyFill="1" applyAlignment="1">
      <alignment horizontal="left" vertical="center" wrapText="1"/>
    </xf>
    <xf numFmtId="0" fontId="33" fillId="72" borderId="0" xfId="30097" applyFill="1"/>
    <xf numFmtId="0" fontId="118" fillId="76" borderId="0" xfId="30097" applyFont="1" applyFill="1" applyAlignment="1">
      <alignment horizontal="center" vertical="center" wrapText="1"/>
    </xf>
    <xf numFmtId="0" fontId="114" fillId="72" borderId="0" xfId="30097" applyFont="1" applyFill="1" applyAlignment="1">
      <alignment vertical="center" wrapText="1"/>
    </xf>
    <xf numFmtId="0" fontId="45" fillId="72" borderId="0" xfId="30097" applyFont="1" applyFill="1" applyAlignment="1">
      <alignment vertical="center" wrapText="1"/>
    </xf>
    <xf numFmtId="0" fontId="119" fillId="76"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1" xfId="0" applyNumberFormat="1" applyFont="1" applyFill="1" applyBorder="1" applyAlignment="1" applyProtection="1">
      <alignment horizontal="left" vertical="center" wrapText="1"/>
    </xf>
    <xf numFmtId="0" fontId="0" fillId="0" borderId="41" xfId="0" applyNumberFormat="1" applyFont="1" applyFill="1" applyBorder="1" applyAlignment="1" applyProtection="1">
      <alignment horizontal="center" vertical="center"/>
    </xf>
    <xf numFmtId="0" fontId="0" fillId="0" borderId="41"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39" xfId="0" applyFont="1" applyFill="1" applyBorder="1" applyAlignment="1">
      <alignment horizontal="center" vertical="center"/>
    </xf>
    <xf numFmtId="0" fontId="39" fillId="0" borderId="59" xfId="0" applyFont="1" applyFill="1" applyBorder="1" applyAlignment="1">
      <alignment horizontal="center" vertical="center"/>
    </xf>
    <xf numFmtId="0" fontId="66" fillId="0" borderId="0" xfId="0" applyFont="1" applyFill="1"/>
    <xf numFmtId="0" fontId="39" fillId="0" borderId="0" xfId="0" applyFont="1" applyFill="1" applyBorder="1" applyAlignment="1">
      <alignment horizontal="center" vertical="center"/>
    </xf>
    <xf numFmtId="0" fontId="51" fillId="0" borderId="29" xfId="0" applyNumberFormat="1" applyFont="1" applyFill="1" applyBorder="1" applyAlignment="1" applyProtection="1">
      <alignment horizontal="left" vertical="center" wrapText="1"/>
    </xf>
    <xf numFmtId="39" fontId="55" fillId="0" borderId="41" xfId="439" applyNumberFormat="1" applyFont="1" applyFill="1" applyBorder="1" applyAlignment="1" applyProtection="1">
      <alignment horizontal="center" vertical="center" wrapText="1"/>
    </xf>
    <xf numFmtId="0" fontId="59" fillId="0" borderId="0" xfId="0" applyNumberFormat="1" applyFont="1" applyFill="1" applyAlignment="1" applyProtection="1">
      <alignment horizontal="left" vertical="center" wrapText="1"/>
    </xf>
    <xf numFmtId="0" fontId="55" fillId="33" borderId="24" xfId="0" applyNumberFormat="1" applyFont="1" applyFill="1" applyBorder="1" applyAlignment="1" applyProtection="1">
      <alignment horizontal="left" vertical="center" wrapText="1"/>
    </xf>
    <xf numFmtId="177" fontId="55"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left" vertical="center" wrapText="1"/>
    </xf>
    <xf numFmtId="0" fontId="55" fillId="0" borderId="27" xfId="0" applyNumberFormat="1" applyFont="1" applyFill="1" applyBorder="1" applyAlignment="1" applyProtection="1">
      <alignment horizontal="left" vertical="center" wrapText="1"/>
    </xf>
    <xf numFmtId="164" fontId="55" fillId="0" borderId="41"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164" fontId="55" fillId="0" borderId="28" xfId="439" applyNumberFormat="1" applyFont="1" applyFill="1" applyBorder="1" applyAlignment="1" applyProtection="1">
      <alignment horizontal="center" vertical="center" wrapText="1"/>
    </xf>
    <xf numFmtId="164" fontId="55" fillId="0" borderId="22" xfId="439"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left" vertical="center" wrapText="1"/>
    </xf>
    <xf numFmtId="39" fontId="55" fillId="0" borderId="27" xfId="439" applyNumberFormat="1" applyFont="1" applyFill="1" applyBorder="1" applyAlignment="1" applyProtection="1">
      <alignment horizontal="center" vertical="center" wrapText="1"/>
    </xf>
    <xf numFmtId="164" fontId="55"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5" fillId="33" borderId="22" xfId="0" applyNumberFormat="1" applyFont="1" applyFill="1" applyBorder="1" applyAlignment="1" applyProtection="1">
      <alignment horizontal="left" vertical="center" wrapText="1"/>
    </xf>
    <xf numFmtId="164" fontId="55" fillId="29" borderId="22" xfId="439" applyNumberFormat="1" applyFont="1" applyFill="1" applyBorder="1" applyAlignment="1" applyProtection="1">
      <alignment horizontal="center" vertical="center" wrapText="1"/>
      <protection locked="0"/>
    </xf>
    <xf numFmtId="3" fontId="55" fillId="0" borderId="22" xfId="439" applyNumberFormat="1" applyFont="1" applyFill="1" applyBorder="1" applyAlignment="1" applyProtection="1">
      <alignment horizontal="center" vertical="center" wrapText="1"/>
    </xf>
    <xf numFmtId="3" fontId="55" fillId="33" borderId="22" xfId="439" applyNumberFormat="1" applyFont="1" applyFill="1" applyBorder="1" applyAlignment="1" applyProtection="1">
      <alignment horizontal="center" vertical="center" wrapText="1"/>
    </xf>
    <xf numFmtId="0" fontId="55" fillId="22" borderId="22" xfId="439" applyNumberFormat="1" applyFont="1" applyFill="1" applyBorder="1" applyAlignment="1" applyProtection="1">
      <alignment horizontal="center" vertical="center" wrapText="1"/>
      <protection locked="0"/>
    </xf>
    <xf numFmtId="3" fontId="55" fillId="0" borderId="41" xfId="439"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5" fillId="77" borderId="24" xfId="0" applyNumberFormat="1" applyFont="1" applyFill="1" applyBorder="1" applyAlignment="1" applyProtection="1">
      <alignment horizontal="left" vertical="center" wrapText="1"/>
    </xf>
    <xf numFmtId="0" fontId="55" fillId="77" borderId="22" xfId="0" applyNumberFormat="1" applyFont="1" applyFill="1" applyBorder="1" applyAlignment="1" applyProtection="1">
      <alignment horizontal="left" vertical="center" wrapText="1"/>
    </xf>
    <xf numFmtId="0" fontId="39" fillId="77" borderId="25" xfId="0" applyNumberFormat="1" applyFont="1" applyFill="1" applyBorder="1" applyAlignment="1" applyProtection="1">
      <alignment horizontal="center" vertical="center"/>
    </xf>
    <xf numFmtId="0" fontId="0" fillId="77" borderId="30" xfId="0" applyFont="1" applyFill="1" applyBorder="1" applyAlignment="1" applyProtection="1">
      <alignment vertical="center" wrapText="1"/>
    </xf>
    <xf numFmtId="0" fontId="66" fillId="0" borderId="0" xfId="0" applyFont="1" applyAlignment="1" applyProtection="1">
      <alignment wrapText="1"/>
      <protection locked="0"/>
    </xf>
    <xf numFmtId="164" fontId="48" fillId="0" borderId="0" xfId="0" applyNumberFormat="1" applyFont="1" applyFill="1" applyAlignment="1" applyProtection="1">
      <alignment wrapText="1"/>
    </xf>
    <xf numFmtId="164" fontId="48" fillId="77" borderId="10" xfId="0" applyNumberFormat="1" applyFont="1" applyFill="1" applyBorder="1" applyAlignment="1" applyProtection="1">
      <alignment horizontal="center"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5"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5"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1" xfId="0" applyFont="1" applyFill="1" applyBorder="1" applyProtection="1"/>
    <xf numFmtId="0" fontId="0" fillId="0" borderId="41"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1"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3" borderId="24" xfId="0" applyNumberFormat="1" applyFont="1" applyFill="1" applyBorder="1" applyAlignment="1" applyProtection="1">
      <alignment horizontal="left" vertical="center" wrapText="1"/>
    </xf>
    <xf numFmtId="0" fontId="0" fillId="33" borderId="22" xfId="0" applyNumberFormat="1" applyFont="1" applyFill="1" applyBorder="1" applyAlignment="1" applyProtection="1">
      <alignment horizontal="left" vertical="center" wrapText="1"/>
    </xf>
    <xf numFmtId="37" fontId="0" fillId="33" borderId="28" xfId="439" applyNumberFormat="1" applyFont="1" applyFill="1" applyBorder="1" applyAlignment="1" applyProtection="1">
      <alignment vertical="center"/>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4" borderId="0" xfId="0" applyFont="1" applyFill="1" applyAlignment="1" applyProtection="1">
      <alignment horizontal="center" vertical="center"/>
    </xf>
    <xf numFmtId="39" fontId="126" fillId="75" borderId="58" xfId="1562" applyNumberFormat="1" applyFont="1" applyFill="1" applyBorder="1" applyAlignment="1">
      <alignment horizontal="center" vertical="center" wrapText="1"/>
    </xf>
    <xf numFmtId="172" fontId="0" fillId="0" borderId="27" xfId="439" applyNumberFormat="1" applyFont="1" applyFill="1" applyBorder="1" applyAlignment="1" applyProtection="1">
      <alignment vertical="center"/>
    </xf>
    <xf numFmtId="0" fontId="0" fillId="23" borderId="24" xfId="0" applyNumberFormat="1" applyFont="1" applyFill="1" applyBorder="1" applyAlignment="1" applyProtection="1">
      <alignment horizontal="left" vertical="center" wrapText="1"/>
    </xf>
    <xf numFmtId="0" fontId="0" fillId="77" borderId="24" xfId="0" applyNumberFormat="1" applyFont="1" applyFill="1" applyBorder="1" applyAlignment="1" applyProtection="1">
      <alignment horizontal="left" vertical="center" wrapText="1"/>
    </xf>
    <xf numFmtId="0" fontId="126" fillId="77" borderId="0" xfId="0" applyFont="1" applyFill="1" applyAlignment="1" applyProtection="1">
      <alignment horizontal="left" vertical="center" wrapText="1"/>
    </xf>
    <xf numFmtId="164" fontId="0" fillId="77" borderId="22" xfId="439" applyNumberFormat="1" applyFont="1" applyFill="1" applyBorder="1" applyAlignment="1" applyProtection="1">
      <alignment horizontal="center" vertical="center" wrapText="1"/>
    </xf>
    <xf numFmtId="0" fontId="0" fillId="77" borderId="23" xfId="0" quotePrefix="1" applyNumberFormat="1" applyFont="1" applyFill="1" applyBorder="1" applyAlignment="1" applyProtection="1">
      <alignment horizontal="center" vertical="center" wrapText="1"/>
    </xf>
    <xf numFmtId="37" fontId="0" fillId="77" borderId="28" xfId="439" applyNumberFormat="1" applyFont="1" applyFill="1" applyBorder="1" applyAlignment="1" applyProtection="1">
      <alignment vertical="center"/>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7"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1" xfId="0" applyFont="1" applyFill="1" applyBorder="1" applyAlignment="1">
      <alignment vertical="center" wrapText="1"/>
    </xf>
    <xf numFmtId="37" fontId="0" fillId="0" borderId="60" xfId="439" applyNumberFormat="1" applyFont="1" applyFill="1" applyBorder="1" applyAlignment="1" applyProtection="1">
      <alignment vertical="center"/>
    </xf>
    <xf numFmtId="0" fontId="0" fillId="0" borderId="41"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3" borderId="22" xfId="0" applyNumberFormat="1" applyFont="1" applyFill="1" applyBorder="1" applyAlignment="1" applyProtection="1">
      <alignment horizontal="left" vertical="center" wrapText="1"/>
    </xf>
    <xf numFmtId="49" fontId="0" fillId="73" borderId="60"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3" borderId="60" xfId="439" applyNumberFormat="1" applyFont="1" applyFill="1" applyBorder="1" applyAlignment="1" applyProtection="1">
      <alignment horizontal="center" vertical="center"/>
    </xf>
    <xf numFmtId="49" fontId="0" fillId="73" borderId="59" xfId="439" applyNumberFormat="1" applyFont="1" applyFill="1" applyBorder="1" applyAlignment="1" applyProtection="1">
      <alignment horizontal="center" vertical="center"/>
    </xf>
    <xf numFmtId="0" fontId="0" fillId="30" borderId="61" xfId="0" applyFont="1" applyFill="1" applyBorder="1"/>
    <xf numFmtId="49" fontId="0" fillId="30" borderId="0" xfId="0" applyNumberFormat="1" applyFont="1" applyFill="1" applyAlignment="1" applyProtection="1">
      <alignment horizontal="center"/>
    </xf>
    <xf numFmtId="41" fontId="0" fillId="0" borderId="61"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59"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59" xfId="439" applyNumberFormat="1" applyFont="1" applyFill="1" applyBorder="1" applyAlignment="1" applyProtection="1">
      <alignment horizontal="center" vertical="center"/>
    </xf>
    <xf numFmtId="0" fontId="0" fillId="77"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5" fillId="0" borderId="0" xfId="0" applyFont="1" applyAlignment="1" applyProtection="1">
      <alignment horizontal="center" vertical="center"/>
    </xf>
    <xf numFmtId="164" fontId="0" fillId="0" borderId="0" xfId="439" applyNumberFormat="1" applyFont="1" applyProtection="1"/>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5"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2"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59" fillId="0" borderId="57"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3" borderId="0" xfId="0" applyFont="1" applyFill="1" applyAlignment="1" applyProtection="1">
      <alignment wrapText="1"/>
    </xf>
    <xf numFmtId="0" fontId="0" fillId="33"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7"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6" fillId="28" borderId="0" xfId="439" applyNumberFormat="1" applyFont="1" applyFill="1" applyAlignment="1" applyProtection="1">
      <alignment wrapText="1"/>
    </xf>
    <xf numFmtId="41" fontId="67"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6" fillId="0" borderId="0" xfId="0" applyFont="1" applyFill="1" applyAlignment="1" applyProtection="1">
      <alignment wrapText="1"/>
      <protection locked="0"/>
    </xf>
    <xf numFmtId="0" fontId="0" fillId="0" borderId="41" xfId="0" applyFont="1" applyFill="1" applyBorder="1" applyAlignment="1" applyProtection="1">
      <alignment wrapText="1"/>
      <protection locked="0"/>
    </xf>
    <xf numFmtId="41" fontId="66" fillId="0" borderId="0" xfId="439" applyNumberFormat="1" applyFont="1" applyFill="1" applyAlignment="1" applyProtection="1">
      <alignment wrapText="1"/>
    </xf>
    <xf numFmtId="3" fontId="0" fillId="28" borderId="0" xfId="439" applyNumberFormat="1" applyFont="1" applyFill="1" applyAlignment="1" applyProtection="1">
      <alignment horizontal="center" vertical="center"/>
      <protection locked="0"/>
    </xf>
    <xf numFmtId="0" fontId="0" fillId="0" borderId="41" xfId="0" applyNumberFormat="1" applyFont="1" applyFill="1" applyBorder="1" applyAlignment="1" applyProtection="1">
      <alignment vertical="center" wrapText="1"/>
    </xf>
    <xf numFmtId="0" fontId="0" fillId="0" borderId="0" xfId="0" applyFont="1" applyAlignment="1" applyProtection="1">
      <protection locked="0"/>
    </xf>
    <xf numFmtId="164" fontId="0" fillId="28" borderId="0" xfId="439" applyNumberFormat="1" applyFont="1" applyFill="1" applyProtection="1"/>
    <xf numFmtId="0" fontId="0" fillId="31" borderId="0" xfId="0" applyFont="1" applyFill="1" applyProtection="1"/>
    <xf numFmtId="41" fontId="66" fillId="0" borderId="0" xfId="439" applyNumberFormat="1" applyFont="1" applyFill="1" applyAlignment="1" applyProtection="1">
      <alignment vertical="center" wrapText="1"/>
    </xf>
    <xf numFmtId="39" fontId="66"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49" fontId="0" fillId="29" borderId="0" xfId="0" applyNumberFormat="1" applyFont="1" applyFill="1" applyProtection="1">
      <protection locked="0"/>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1" xfId="0" applyFont="1" applyFill="1" applyBorder="1"/>
    <xf numFmtId="0" fontId="0" fillId="0" borderId="0" xfId="0" applyFont="1" applyBorder="1"/>
    <xf numFmtId="0" fontId="0" fillId="0" borderId="52"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6"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6" fillId="0" borderId="0" xfId="439" applyNumberFormat="1" applyFont="1" applyAlignment="1">
      <alignment vertical="center" wrapText="1"/>
    </xf>
    <xf numFmtId="49" fontId="0" fillId="30" borderId="13" xfId="0" applyNumberFormat="1" applyFont="1" applyFill="1" applyBorder="1" applyAlignment="1" applyProtection="1">
      <alignment horizontal="center"/>
      <protection locked="0"/>
    </xf>
    <xf numFmtId="14" fontId="0" fillId="30"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0" fillId="0" borderId="0" xfId="0" applyNumberFormat="1" applyFont="1" applyFill="1" applyAlignment="1" applyProtection="1">
      <alignment horizontal="left" vertical="center" wrapText="1"/>
    </xf>
    <xf numFmtId="0" fontId="0" fillId="0" borderId="41"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56"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3" borderId="0" xfId="0" applyFont="1" applyFill="1" applyAlignment="1" applyProtection="1">
      <alignment vertical="center"/>
    </xf>
    <xf numFmtId="0" fontId="39" fillId="73" borderId="0" xfId="0" applyFont="1" applyFill="1" applyAlignment="1" applyProtection="1"/>
    <xf numFmtId="0" fontId="0" fillId="73" borderId="0" xfId="0" applyFont="1" applyFill="1" applyAlignment="1" applyProtection="1"/>
    <xf numFmtId="0" fontId="0"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vertical="center"/>
    </xf>
    <xf numFmtId="37" fontId="0" fillId="73" borderId="0" xfId="439" applyNumberFormat="1" applyFont="1" applyFill="1" applyAlignment="1" applyProtection="1">
      <alignment horizontal="center" vertical="center"/>
      <protection locked="0"/>
    </xf>
    <xf numFmtId="41" fontId="66" fillId="73" borderId="0" xfId="439" applyNumberFormat="1" applyFont="1" applyFill="1" applyAlignment="1" applyProtection="1">
      <alignment wrapText="1"/>
    </xf>
    <xf numFmtId="0" fontId="39"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horizontal="center" vertical="center"/>
      <protection locked="0"/>
    </xf>
    <xf numFmtId="41" fontId="67" fillId="73" borderId="0" xfId="439" applyNumberFormat="1" applyFont="1" applyFill="1" applyAlignment="1" applyProtection="1">
      <alignment wrapText="1"/>
    </xf>
    <xf numFmtId="0" fontId="56" fillId="73" borderId="0" xfId="0" applyFont="1" applyFill="1" applyAlignment="1" applyProtection="1">
      <alignment horizontal="left" vertical="center"/>
    </xf>
    <xf numFmtId="0" fontId="44" fillId="73" borderId="0" xfId="0" applyFont="1" applyFill="1" applyAlignment="1" applyProtection="1">
      <alignment horizontal="left" vertical="center"/>
    </xf>
    <xf numFmtId="0" fontId="0" fillId="73" borderId="0" xfId="0" applyNumberFormat="1" applyFont="1" applyFill="1" applyAlignment="1" applyProtection="1">
      <alignment wrapText="1"/>
    </xf>
    <xf numFmtId="0" fontId="0" fillId="73" borderId="0" xfId="0" applyFont="1" applyFill="1" applyAlignment="1" applyProtection="1">
      <alignment vertical="center"/>
    </xf>
    <xf numFmtId="164" fontId="0" fillId="73" borderId="0" xfId="0" applyNumberFormat="1" applyFont="1" applyFill="1" applyAlignment="1" applyProtection="1">
      <alignment vertical="center"/>
    </xf>
    <xf numFmtId="164" fontId="39" fillId="73" borderId="0" xfId="439" applyNumberFormat="1" applyFont="1" applyFill="1" applyAlignment="1" applyProtection="1">
      <alignment horizontal="center" vertical="center"/>
      <protection locked="0"/>
    </xf>
    <xf numFmtId="41" fontId="67" fillId="73" borderId="0" xfId="0" applyNumberFormat="1" applyFont="1" applyFill="1" applyAlignment="1" applyProtection="1">
      <alignment wrapText="1"/>
    </xf>
    <xf numFmtId="0" fontId="39" fillId="73" borderId="0" xfId="0" applyFont="1" applyFill="1" applyAlignment="1" applyProtection="1">
      <alignment horizontal="left" vertical="center"/>
    </xf>
    <xf numFmtId="0" fontId="0" fillId="73" borderId="0" xfId="0" applyFont="1" applyFill="1" applyAlignment="1" applyProtection="1">
      <alignment horizontal="left" vertical="center"/>
    </xf>
    <xf numFmtId="0" fontId="0" fillId="73" borderId="0" xfId="0" applyNumberFormat="1" applyFont="1" applyFill="1" applyAlignment="1" applyProtection="1">
      <alignment vertical="center" wrapText="1"/>
    </xf>
    <xf numFmtId="3" fontId="39" fillId="73" borderId="0" xfId="439" applyNumberFormat="1" applyFont="1" applyFill="1" applyAlignment="1" applyProtection="1">
      <alignment horizontal="center" vertical="center"/>
      <protection locked="0"/>
    </xf>
    <xf numFmtId="38" fontId="44" fillId="73" borderId="0" xfId="439" applyNumberFormat="1" applyFont="1" applyFill="1" applyAlignment="1" applyProtection="1">
      <alignment horizontal="center" vertical="center" wrapText="1"/>
    </xf>
    <xf numFmtId="164" fontId="0" fillId="73" borderId="0" xfId="439" applyNumberFormat="1" applyFont="1" applyFill="1" applyProtection="1"/>
    <xf numFmtId="164" fontId="0" fillId="73" borderId="0" xfId="439" applyNumberFormat="1" applyFont="1" applyFill="1" applyAlignment="1" applyProtection="1">
      <alignment horizontal="center" vertical="center"/>
    </xf>
    <xf numFmtId="0" fontId="0" fillId="73" borderId="0" xfId="0" applyFont="1" applyFill="1" applyProtection="1"/>
    <xf numFmtId="0" fontId="0" fillId="73" borderId="0" xfId="0" applyFont="1" applyFill="1" applyAlignment="1" applyProtection="1">
      <alignment horizontal="center" vertical="center" wrapText="1"/>
    </xf>
    <xf numFmtId="0" fontId="39" fillId="73" borderId="0" xfId="0" applyFont="1" applyFill="1" applyAlignment="1" applyProtection="1">
      <alignment horizontal="center" vertical="center" wrapText="1"/>
    </xf>
    <xf numFmtId="41" fontId="0" fillId="73" borderId="0" xfId="439" applyNumberFormat="1" applyFont="1" applyFill="1" applyAlignment="1" applyProtection="1">
      <alignment vertical="center" wrapText="1"/>
      <protection locked="0"/>
    </xf>
    <xf numFmtId="41" fontId="0" fillId="73" borderId="0" xfId="439" applyNumberFormat="1" applyFont="1" applyFill="1" applyAlignment="1" applyProtection="1">
      <alignment vertical="center" wrapText="1"/>
    </xf>
    <xf numFmtId="0" fontId="0" fillId="73" borderId="0" xfId="0" applyFont="1" applyFill="1" applyAlignment="1" applyProtection="1">
      <alignment wrapText="1"/>
      <protection locked="0"/>
    </xf>
    <xf numFmtId="0" fontId="138" fillId="73" borderId="0" xfId="0" applyFont="1" applyFill="1" applyAlignment="1" applyProtection="1">
      <alignment horizontal="left" vertical="center"/>
    </xf>
    <xf numFmtId="0" fontId="78" fillId="73" borderId="0" xfId="0" applyFont="1" applyFill="1" applyAlignment="1" applyProtection="1">
      <alignment vertical="center"/>
    </xf>
    <xf numFmtId="0" fontId="139" fillId="73" borderId="0" xfId="0" applyFont="1" applyFill="1" applyAlignment="1" applyProtection="1">
      <alignment vertical="center"/>
      <protection locked="0"/>
    </xf>
    <xf numFmtId="0" fontId="56" fillId="73" borderId="0" xfId="0" applyFont="1" applyFill="1" applyAlignment="1">
      <alignment vertical="center" wrapText="1"/>
    </xf>
    <xf numFmtId="41" fontId="140" fillId="0" borderId="0" xfId="0" applyNumberFormat="1" applyFont="1" applyFill="1" applyAlignment="1" applyProtection="1">
      <alignment wrapText="1"/>
    </xf>
    <xf numFmtId="0" fontId="56" fillId="73"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8" xfId="0" applyBorder="1"/>
    <xf numFmtId="0" fontId="0" fillId="0" borderId="76" xfId="0" applyBorder="1"/>
    <xf numFmtId="0" fontId="0" fillId="0" borderId="70" xfId="0" applyBorder="1"/>
    <xf numFmtId="0" fontId="0" fillId="0" borderId="75"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7" fillId="0" borderId="0" xfId="439" applyNumberFormat="1" applyFont="1" applyFill="1" applyAlignment="1" applyProtection="1">
      <alignment horizontal="center" vertical="center" wrapText="1"/>
      <protection locked="0"/>
    </xf>
    <xf numFmtId="0" fontId="142" fillId="76" borderId="53" xfId="0" applyFont="1" applyFill="1" applyBorder="1" applyAlignment="1">
      <alignment horizontal="center" vertical="center" wrapText="1"/>
    </xf>
    <xf numFmtId="0" fontId="141" fillId="0" borderId="0" xfId="0" applyFont="1"/>
    <xf numFmtId="0" fontId="143" fillId="72" borderId="0" xfId="0" applyFont="1" applyFill="1" applyAlignment="1">
      <alignment horizontal="justify" vertical="center"/>
    </xf>
    <xf numFmtId="0" fontId="143" fillId="72" borderId="0" xfId="0" applyFont="1" applyFill="1" applyAlignment="1">
      <alignment vertical="center"/>
    </xf>
    <xf numFmtId="0" fontId="0" fillId="0" borderId="0" xfId="0" applyAlignment="1">
      <alignment vertical="center"/>
    </xf>
    <xf numFmtId="0" fontId="143" fillId="72" borderId="0" xfId="0" applyFont="1" applyFill="1" applyAlignment="1">
      <alignment vertical="center" wrapText="1"/>
    </xf>
    <xf numFmtId="0" fontId="147" fillId="72" borderId="0" xfId="611" applyFont="1" applyFill="1" applyAlignment="1">
      <alignment vertical="center"/>
    </xf>
    <xf numFmtId="0" fontId="148" fillId="72" borderId="0" xfId="0" applyFont="1" applyFill="1" applyAlignment="1">
      <alignment vertical="center"/>
    </xf>
    <xf numFmtId="0" fontId="149" fillId="72" borderId="0" xfId="611" applyFont="1" applyFill="1" applyAlignment="1" applyProtection="1">
      <alignment vertical="center"/>
      <protection locked="0"/>
    </xf>
    <xf numFmtId="0" fontId="148" fillId="72" borderId="0" xfId="0" applyFont="1" applyFill="1"/>
    <xf numFmtId="0" fontId="149" fillId="72" borderId="0" xfId="611" applyFont="1" applyFill="1" applyProtection="1">
      <protection locked="0"/>
    </xf>
    <xf numFmtId="0" fontId="114" fillId="72" borderId="0" xfId="30097" applyFont="1" applyFill="1" applyAlignment="1">
      <alignment horizontal="left" vertical="center" wrapText="1" indent="1"/>
    </xf>
    <xf numFmtId="0" fontId="114" fillId="72" borderId="0" xfId="30097" quotePrefix="1" applyFont="1" applyFill="1" applyAlignment="1">
      <alignment horizontal="left" vertical="center" wrapText="1" indent="1"/>
    </xf>
    <xf numFmtId="0" fontId="152" fillId="72" borderId="0" xfId="30097" applyFont="1" applyFill="1" applyAlignment="1">
      <alignment vertical="center" wrapText="1"/>
    </xf>
    <xf numFmtId="0" fontId="35" fillId="0" borderId="0" xfId="611"/>
    <xf numFmtId="0" fontId="143" fillId="72" borderId="0" xfId="30097" applyFont="1" applyFill="1" applyAlignment="1">
      <alignment vertical="center" wrapText="1"/>
    </xf>
    <xf numFmtId="0" fontId="149" fillId="72"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78" borderId="24" xfId="0" applyNumberFormat="1" applyFont="1" applyFill="1" applyBorder="1" applyAlignment="1" applyProtection="1">
      <alignment horizontal="left" vertical="center" wrapText="1"/>
    </xf>
    <xf numFmtId="164" fontId="48" fillId="33"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0" borderId="0" xfId="0" applyFill="1" applyAlignment="1">
      <alignment horizontal="center"/>
    </xf>
    <xf numFmtId="0" fontId="0" fillId="31" borderId="0" xfId="0" applyFill="1" applyAlignment="1">
      <alignment horizontal="center"/>
    </xf>
    <xf numFmtId="0" fontId="0" fillId="31" borderId="0" xfId="0" applyFill="1"/>
    <xf numFmtId="0" fontId="0" fillId="0" borderId="0" xfId="0" applyFill="1"/>
    <xf numFmtId="0" fontId="0" fillId="79" borderId="0" xfId="0" applyFill="1" applyAlignment="1">
      <alignment horizontal="center"/>
    </xf>
    <xf numFmtId="0" fontId="0" fillId="79" borderId="0" xfId="0" applyFill="1"/>
    <xf numFmtId="0" fontId="0" fillId="79" borderId="0" xfId="0" applyNumberFormat="1" applyFont="1" applyFill="1" applyAlignment="1" applyProtection="1">
      <alignment horizontal="center" vertical="center"/>
    </xf>
    <xf numFmtId="0" fontId="0" fillId="79" borderId="41"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38" fontId="44" fillId="22" borderId="41" xfId="439" applyNumberFormat="1" applyFont="1" applyFill="1" applyBorder="1" applyAlignment="1" applyProtection="1">
      <alignment horizontal="center" vertical="center" wrapText="1"/>
    </xf>
    <xf numFmtId="4" fontId="0" fillId="0" borderId="0" xfId="0" applyNumberFormat="1"/>
    <xf numFmtId="49" fontId="35" fillId="30" borderId="13" xfId="611" applyNumberFormat="1" applyFill="1" applyBorder="1" applyAlignment="1" applyProtection="1">
      <alignment horizontal="center"/>
      <protection locked="0"/>
    </xf>
    <xf numFmtId="178" fontId="41" fillId="30" borderId="61" xfId="0" applyNumberFormat="1" applyFont="1" applyFill="1" applyBorder="1" applyAlignment="1">
      <alignment wrapText="1"/>
    </xf>
    <xf numFmtId="178" fontId="55" fillId="0" borderId="27" xfId="439" applyNumberFormat="1" applyFont="1" applyFill="1" applyBorder="1" applyAlignment="1" applyProtection="1">
      <alignment horizontal="center" vertical="center" wrapText="1"/>
    </xf>
    <xf numFmtId="179" fontId="0" fillId="30" borderId="13" xfId="0" applyNumberFormat="1" applyFont="1" applyFill="1" applyBorder="1" applyAlignment="1" applyProtection="1">
      <alignment horizontal="center"/>
      <protection locked="0"/>
    </xf>
    <xf numFmtId="0" fontId="0" fillId="33" borderId="10" xfId="0" applyFill="1" applyBorder="1" applyAlignment="1">
      <alignment horizontal="center" vertical="center"/>
    </xf>
    <xf numFmtId="0" fontId="0" fillId="33" borderId="10" xfId="0" applyFill="1" applyBorder="1" applyAlignment="1">
      <alignment vertical="center" wrapText="1"/>
    </xf>
    <xf numFmtId="0" fontId="0" fillId="33" borderId="0" xfId="0" applyNumberFormat="1" applyFont="1" applyFill="1" applyAlignment="1" applyProtection="1">
      <alignment horizontal="center" vertical="center"/>
    </xf>
    <xf numFmtId="0" fontId="0" fillId="33" borderId="0" xfId="0" applyFill="1" applyAlignment="1">
      <alignment vertical="center" wrapText="1"/>
    </xf>
    <xf numFmtId="38" fontId="44" fillId="33" borderId="0" xfId="439" applyNumberFormat="1" applyFont="1" applyFill="1" applyAlignment="1" applyProtection="1">
      <alignment horizontal="center" vertical="center" wrapText="1"/>
    </xf>
    <xf numFmtId="0" fontId="44" fillId="0" borderId="41"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37" fontId="0" fillId="31" borderId="41" xfId="439" applyNumberFormat="1" applyFont="1" applyFill="1" applyBorder="1" applyAlignment="1" applyProtection="1">
      <alignment vertical="center"/>
    </xf>
    <xf numFmtId="0" fontId="0" fillId="35" borderId="0" xfId="0" applyFont="1" applyFill="1" applyAlignment="1" applyProtection="1">
      <alignment horizontal="center" vertical="center"/>
    </xf>
    <xf numFmtId="41" fontId="67" fillId="30" borderId="72" xfId="439" applyNumberFormat="1" applyFont="1" applyFill="1" applyBorder="1" applyAlignment="1">
      <alignment vertical="center" wrapText="1"/>
    </xf>
    <xf numFmtId="41" fontId="67" fillId="30" borderId="0" xfId="439" applyNumberFormat="1" applyFont="1" applyFill="1" applyAlignment="1">
      <alignment vertical="center" wrapText="1"/>
    </xf>
    <xf numFmtId="41" fontId="67" fillId="30" borderId="77" xfId="439" applyNumberFormat="1" applyFont="1" applyFill="1" applyBorder="1" applyAlignment="1">
      <alignment vertical="center" wrapText="1"/>
    </xf>
    <xf numFmtId="41" fontId="67" fillId="30" borderId="73" xfId="439" applyNumberFormat="1" applyFont="1" applyFill="1" applyBorder="1" applyAlignment="1">
      <alignment vertical="center" wrapText="1"/>
    </xf>
    <xf numFmtId="14" fontId="55" fillId="35" borderId="22" xfId="439" applyNumberFormat="1" applyFont="1" applyFill="1" applyBorder="1" applyAlignment="1" applyProtection="1">
      <alignment horizontal="center" vertical="center" wrapText="1"/>
    </xf>
    <xf numFmtId="0" fontId="0" fillId="0" borderId="0" xfId="0" applyAlignment="1">
      <alignment horizontal="center" wrapText="1"/>
    </xf>
    <xf numFmtId="0" fontId="0" fillId="0" borderId="0" xfId="0" applyNumberFormat="1" applyFont="1" applyFill="1" applyBorder="1" applyAlignment="1" applyProtection="1">
      <alignment horizontal="left" vertical="center" wrapText="1"/>
    </xf>
    <xf numFmtId="164" fontId="0" fillId="0" borderId="0" xfId="0" applyNumberFormat="1" applyFont="1" applyFill="1" applyBorder="1" applyAlignment="1" applyProtection="1">
      <alignment wrapText="1"/>
      <protection locked="0"/>
    </xf>
    <xf numFmtId="0" fontId="55" fillId="0" borderId="0" xfId="0" applyNumberFormat="1" applyFont="1" applyFill="1" applyBorder="1" applyAlignment="1" applyProtection="1">
      <alignment horizontal="left" vertical="center" wrapText="1"/>
    </xf>
    <xf numFmtId="164" fontId="55" fillId="29" borderId="0" xfId="439" applyNumberFormat="1" applyFont="1" applyFill="1" applyBorder="1" applyAlignment="1" applyProtection="1">
      <alignment horizontal="center" vertical="center" wrapText="1"/>
      <protection locked="0"/>
    </xf>
    <xf numFmtId="3" fontId="55" fillId="0" borderId="0" xfId="439" applyNumberFormat="1" applyFont="1" applyFill="1" applyBorder="1" applyAlignment="1" applyProtection="1">
      <alignment horizontal="center" vertical="center" wrapText="1"/>
    </xf>
    <xf numFmtId="37" fontId="39" fillId="0" borderId="0" xfId="439" applyNumberFormat="1" applyFont="1" applyFill="1" applyBorder="1" applyAlignment="1" applyProtection="1">
      <alignment horizontal="center" vertical="center" wrapText="1"/>
    </xf>
    <xf numFmtId="38" fontId="0" fillId="0" borderId="0" xfId="0" applyNumberFormat="1" applyFont="1" applyFill="1" applyBorder="1" applyProtection="1"/>
    <xf numFmtId="1" fontId="0" fillId="0" borderId="24" xfId="0" applyNumberFormat="1" applyFont="1" applyFill="1" applyBorder="1" applyAlignment="1" applyProtection="1">
      <alignment horizontal="center" vertical="center" wrapText="1"/>
    </xf>
    <xf numFmtId="0" fontId="39" fillId="0" borderId="25" xfId="0" applyFont="1" applyBorder="1" applyAlignment="1">
      <alignment horizontal="center" vertical="center"/>
    </xf>
    <xf numFmtId="0" fontId="0" fillId="0" borderId="30" xfId="0" applyBorder="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24" xfId="0" applyBorder="1" applyAlignment="1">
      <alignment horizontal="center" vertical="center" wrapText="1"/>
    </xf>
    <xf numFmtId="0" fontId="0" fillId="0" borderId="22" xfId="0" applyBorder="1" applyAlignment="1">
      <alignment horizontal="left" vertical="center" wrapText="1"/>
    </xf>
    <xf numFmtId="0" fontId="0" fillId="0" borderId="34" xfId="0" applyBorder="1" applyAlignment="1">
      <alignment horizontal="center" vertical="center" wrapText="1"/>
    </xf>
    <xf numFmtId="0" fontId="0" fillId="0" borderId="34" xfId="0" applyBorder="1" applyAlignment="1">
      <alignment horizontal="left" vertical="center" wrapText="1"/>
    </xf>
    <xf numFmtId="0" fontId="39" fillId="0" borderId="0" xfId="0" applyFont="1" applyAlignment="1">
      <alignment horizontal="center" vertical="center"/>
    </xf>
    <xf numFmtId="0" fontId="0" fillId="0" borderId="34" xfId="0" applyBorder="1" applyAlignment="1">
      <alignment vertical="center" wrapText="1"/>
    </xf>
    <xf numFmtId="37" fontId="0" fillId="0" borderId="27" xfId="439"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vertical="center" wrapText="1"/>
    </xf>
    <xf numFmtId="0" fontId="157" fillId="0" borderId="0" xfId="0" applyFont="1" applyAlignment="1">
      <alignment horizontal="center"/>
    </xf>
    <xf numFmtId="0" fontId="157" fillId="0" borderId="0" xfId="0" applyFont="1" applyAlignment="1">
      <alignment wrapText="1"/>
    </xf>
    <xf numFmtId="0" fontId="157" fillId="0" borderId="0" xfId="0" applyFont="1" applyAlignment="1">
      <alignment horizontal="center" wrapText="1"/>
    </xf>
    <xf numFmtId="0" fontId="157" fillId="0" borderId="0" xfId="0" applyFont="1"/>
    <xf numFmtId="0" fontId="0" fillId="0" borderId="0" xfId="0" applyFont="1" applyAlignment="1" applyProtection="1">
      <alignment horizontal="center"/>
    </xf>
    <xf numFmtId="0" fontId="0" fillId="0" borderId="0" xfId="0" applyAlignment="1">
      <alignment horizontal="left" vertical="center"/>
    </xf>
    <xf numFmtId="0" fontId="154" fillId="0" borderId="0" xfId="0" applyFont="1" applyAlignment="1">
      <alignment horizontal="left" vertical="center"/>
    </xf>
    <xf numFmtId="0" fontId="78" fillId="0" borderId="38" xfId="0" applyFont="1" applyBorder="1"/>
    <xf numFmtId="0" fontId="78" fillId="0" borderId="38" xfId="0" applyFont="1" applyBorder="1" applyAlignment="1">
      <alignment wrapText="1"/>
    </xf>
    <xf numFmtId="0" fontId="39" fillId="0" borderId="13" xfId="0" applyFont="1" applyBorder="1" applyAlignment="1">
      <alignment horizontal="left" vertical="center"/>
    </xf>
    <xf numFmtId="0" fontId="0" fillId="0" borderId="16" xfId="0" applyBorder="1"/>
    <xf numFmtId="0" fontId="0" fillId="0" borderId="16" xfId="0" applyBorder="1" applyAlignment="1">
      <alignment wrapText="1"/>
    </xf>
    <xf numFmtId="0" fontId="39" fillId="0" borderId="35" xfId="0" applyFont="1" applyBorder="1" applyAlignment="1">
      <alignment horizontal="left" vertical="center"/>
    </xf>
    <xf numFmtId="0" fontId="0" fillId="0" borderId="36" xfId="0" applyBorder="1"/>
    <xf numFmtId="0" fontId="0" fillId="0" borderId="36" xfId="0" applyBorder="1" applyAlignment="1">
      <alignment wrapText="1"/>
    </xf>
    <xf numFmtId="0" fontId="0" fillId="0" borderId="10" xfId="0" applyBorder="1" applyAlignment="1">
      <alignment horizontal="center" vertical="center"/>
    </xf>
    <xf numFmtId="0" fontId="0" fillId="0" borderId="10" xfId="0" applyBorder="1" applyAlignment="1">
      <alignment vertical="center" wrapText="1"/>
    </xf>
    <xf numFmtId="0" fontId="66" fillId="0" borderId="10" xfId="0" applyFont="1" applyBorder="1" applyAlignment="1">
      <alignment vertical="center" wrapText="1"/>
    </xf>
    <xf numFmtId="0" fontId="0" fillId="0" borderId="10" xfId="0" applyBorder="1" applyAlignment="1">
      <alignment wrapText="1"/>
    </xf>
    <xf numFmtId="0" fontId="0" fillId="0" borderId="10" xfId="0" applyBorder="1" applyAlignment="1">
      <alignment horizontal="center"/>
    </xf>
    <xf numFmtId="0" fontId="0" fillId="0" borderId="69" xfId="0" applyBorder="1"/>
    <xf numFmtId="0" fontId="0" fillId="0" borderId="70" xfId="0" applyBorder="1" applyAlignment="1">
      <alignment wrapText="1"/>
    </xf>
    <xf numFmtId="0" fontId="0" fillId="0" borderId="68" xfId="0" applyBorder="1" applyAlignment="1">
      <alignment wrapText="1"/>
    </xf>
    <xf numFmtId="41" fontId="67" fillId="0" borderId="0" xfId="0" applyNumberFormat="1" applyFont="1" applyAlignment="1">
      <alignment wrapText="1"/>
    </xf>
    <xf numFmtId="37" fontId="56" fillId="29" borderId="0" xfId="439" applyNumberFormat="1" applyFont="1" applyFill="1" applyAlignment="1" applyProtection="1">
      <alignment horizontal="center" vertical="center" wrapText="1"/>
      <protection locked="0"/>
    </xf>
    <xf numFmtId="164" fontId="0" fillId="0" borderId="0" xfId="0" applyNumberFormat="1" applyAlignment="1" applyProtection="1">
      <alignment wrapText="1"/>
      <protection locked="0"/>
    </xf>
    <xf numFmtId="0" fontId="0" fillId="0" borderId="0" xfId="0" applyProtection="1">
      <protection locked="0"/>
    </xf>
    <xf numFmtId="41" fontId="67" fillId="80" borderId="0" xfId="0" applyNumberFormat="1" applyFont="1" applyFill="1" applyAlignment="1">
      <alignment vertical="center" wrapText="1"/>
    </xf>
    <xf numFmtId="38" fontId="0" fillId="0" borderId="0" xfId="0" applyNumberFormat="1" applyAlignment="1" applyProtection="1">
      <alignment wrapText="1"/>
      <protection locked="0"/>
    </xf>
    <xf numFmtId="38" fontId="66" fillId="35" borderId="0" xfId="0" applyNumberFormat="1" applyFont="1" applyFill="1" applyAlignment="1" applyProtection="1">
      <alignment vertical="center" wrapText="1"/>
      <protection locked="0"/>
    </xf>
    <xf numFmtId="0" fontId="0" fillId="0" borderId="0" xfId="0" applyAlignment="1" applyProtection="1">
      <alignment wrapText="1"/>
      <protection locked="0"/>
    </xf>
    <xf numFmtId="41" fontId="66" fillId="0" borderId="0" xfId="0" applyNumberFormat="1" applyFont="1" applyAlignment="1">
      <alignment wrapText="1"/>
    </xf>
    <xf numFmtId="168" fontId="39" fillId="0" borderId="0" xfId="0" applyNumberFormat="1" applyFont="1" applyFill="1" applyAlignment="1" applyProtection="1">
      <alignment vertical="center" wrapText="1"/>
    </xf>
    <xf numFmtId="0" fontId="0" fillId="0" borderId="0" xfId="0" applyFill="1" applyAlignment="1">
      <alignment wrapText="1"/>
    </xf>
    <xf numFmtId="41" fontId="62" fillId="0" borderId="0" xfId="0" applyNumberFormat="1" applyFont="1" applyAlignment="1">
      <alignment wrapText="1"/>
    </xf>
    <xf numFmtId="41" fontId="42" fillId="0" borderId="0" xfId="0" applyNumberFormat="1" applyFont="1" applyAlignment="1">
      <alignment wrapText="1"/>
    </xf>
    <xf numFmtId="41" fontId="61" fillId="0" borderId="0" xfId="0" applyNumberFormat="1" applyFont="1" applyAlignment="1">
      <alignment wrapText="1"/>
    </xf>
    <xf numFmtId="169" fontId="0" fillId="73" borderId="60" xfId="439" applyNumberFormat="1" applyFont="1" applyFill="1" applyBorder="1" applyAlignment="1" applyProtection="1">
      <alignment horizontal="center" vertical="center"/>
    </xf>
    <xf numFmtId="4" fontId="0" fillId="0" borderId="10" xfId="0" applyNumberFormat="1" applyBorder="1"/>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0" fontId="39" fillId="0" borderId="24" xfId="0" applyFont="1" applyBorder="1" applyAlignment="1">
      <alignment horizontal="center" vertical="center"/>
    </xf>
    <xf numFmtId="0" fontId="0" fillId="0" borderId="22" xfId="0" applyBorder="1" applyAlignment="1">
      <alignment vertical="center" wrapText="1"/>
    </xf>
    <xf numFmtId="0" fontId="39" fillId="31" borderId="24" xfId="0" applyFont="1" applyFill="1" applyBorder="1" applyAlignment="1">
      <alignment horizontal="center" vertical="center"/>
    </xf>
    <xf numFmtId="0" fontId="0" fillId="31" borderId="22" xfId="0" applyFill="1" applyBorder="1" applyAlignment="1">
      <alignment vertical="center" wrapText="1"/>
    </xf>
    <xf numFmtId="0" fontId="0" fillId="0" borderId="0" xfId="0" applyAlignment="1">
      <alignment vertical="center" wrapText="1"/>
    </xf>
    <xf numFmtId="0" fontId="39" fillId="31" borderId="41" xfId="0" applyFont="1" applyFill="1" applyBorder="1" applyAlignment="1">
      <alignment horizontal="center" vertical="center"/>
    </xf>
    <xf numFmtId="0" fontId="0" fillId="31" borderId="41" xfId="0" applyFill="1" applyBorder="1" applyAlignment="1">
      <alignment vertical="center" wrapText="1"/>
    </xf>
    <xf numFmtId="0" fontId="39" fillId="0" borderId="41" xfId="0" applyFont="1" applyBorder="1" applyAlignment="1">
      <alignment horizontal="center" vertical="center"/>
    </xf>
    <xf numFmtId="0" fontId="0" fillId="0" borderId="41" xfId="0" applyBorder="1" applyAlignment="1">
      <alignment vertical="center" wrapText="1"/>
    </xf>
    <xf numFmtId="0" fontId="39" fillId="31" borderId="25" xfId="0" applyFont="1" applyFill="1" applyBorder="1" applyAlignment="1">
      <alignment horizontal="center" vertical="center"/>
    </xf>
    <xf numFmtId="0" fontId="0" fillId="31" borderId="30" xfId="0" applyFill="1" applyBorder="1" applyAlignment="1">
      <alignment vertical="center" wrapText="1"/>
    </xf>
    <xf numFmtId="0" fontId="39" fillId="23" borderId="24" xfId="0" applyFont="1" applyFill="1" applyBorder="1" applyAlignment="1">
      <alignment horizontal="center" vertical="center"/>
    </xf>
    <xf numFmtId="0" fontId="0" fillId="0" borderId="41" xfId="0" applyBorder="1" applyAlignment="1">
      <alignment horizontal="left" vertical="center" wrapText="1"/>
    </xf>
    <xf numFmtId="0" fontId="39" fillId="23" borderId="25" xfId="0" applyFont="1" applyFill="1" applyBorder="1" applyAlignment="1">
      <alignment horizontal="center" vertical="center"/>
    </xf>
    <xf numFmtId="0" fontId="39" fillId="33" borderId="24" xfId="0" applyFont="1" applyFill="1" applyBorder="1" applyAlignment="1">
      <alignment horizontal="center" vertical="center"/>
    </xf>
    <xf numFmtId="0" fontId="0" fillId="33" borderId="22" xfId="0" applyFill="1" applyBorder="1" applyAlignment="1">
      <alignment vertical="center" wrapText="1"/>
    </xf>
    <xf numFmtId="3" fontId="44" fillId="0" borderId="22" xfId="1540" applyFont="1" applyBorder="1" applyAlignment="1">
      <alignment vertical="center" wrapText="1"/>
    </xf>
    <xf numFmtId="0" fontId="0" fillId="0" borderId="29" xfId="0" applyBorder="1" applyAlignment="1">
      <alignment vertical="center" wrapText="1"/>
    </xf>
    <xf numFmtId="0" fontId="0" fillId="23" borderId="22" xfId="0" applyFill="1" applyBorder="1" applyAlignment="1">
      <alignment vertical="center" wrapText="1"/>
    </xf>
    <xf numFmtId="0" fontId="39" fillId="0" borderId="39" xfId="0" applyFont="1" applyBorder="1" applyAlignment="1">
      <alignment horizontal="center" vertical="center"/>
    </xf>
    <xf numFmtId="0" fontId="0" fillId="0" borderId="0" xfId="0" applyAlignment="1" applyProtection="1">
      <alignment vertical="center" wrapText="1"/>
      <protection locked="0"/>
    </xf>
    <xf numFmtId="0" fontId="39" fillId="33" borderId="39" xfId="0" applyFont="1" applyFill="1" applyBorder="1" applyAlignment="1">
      <alignment horizontal="center" vertical="center"/>
    </xf>
    <xf numFmtId="0" fontId="0" fillId="33" borderId="0" xfId="0" applyFill="1" applyAlignment="1">
      <alignment horizontal="left" vertical="center" wrapText="1"/>
    </xf>
    <xf numFmtId="0" fontId="39" fillId="77" borderId="39" xfId="0" applyFont="1" applyFill="1" applyBorder="1" applyAlignment="1">
      <alignment horizontal="center" vertical="center"/>
    </xf>
    <xf numFmtId="0" fontId="0" fillId="77" borderId="22" xfId="0" applyFill="1" applyBorder="1" applyAlignment="1">
      <alignment vertical="center" wrapText="1"/>
    </xf>
    <xf numFmtId="1" fontId="40" fillId="24" borderId="0" xfId="439" applyNumberFormat="1" applyFont="1" applyFill="1" applyBorder="1" applyAlignment="1" applyProtection="1">
      <alignment horizontal="center" wrapText="1"/>
    </xf>
    <xf numFmtId="0" fontId="44" fillId="0" borderId="41" xfId="0" applyFont="1" applyFill="1" applyBorder="1" applyAlignment="1" applyProtection="1">
      <alignment horizontal="center" vertical="center" wrapText="1"/>
    </xf>
    <xf numFmtId="0" fontId="0" fillId="33" borderId="0" xfId="0" applyFont="1" applyFill="1" applyAlignment="1" applyProtection="1">
      <alignment horizontal="center" vertical="center" wrapText="1"/>
    </xf>
    <xf numFmtId="0" fontId="0" fillId="29" borderId="69" xfId="0"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121" fillId="29" borderId="10" xfId="31721" applyNumberFormat="1" applyFont="1" applyFill="1" applyBorder="1" applyAlignment="1" applyProtection="1">
      <alignment horizontal="left"/>
      <protection locked="0"/>
    </xf>
    <xf numFmtId="0" fontId="0" fillId="0" borderId="62" xfId="0" applyBorder="1" applyAlignment="1">
      <alignment horizontal="center"/>
    </xf>
    <xf numFmtId="0" fontId="0" fillId="0" borderId="63" xfId="0" applyBorder="1"/>
    <xf numFmtId="0" fontId="0" fillId="0" borderId="64" xfId="0" applyBorder="1" applyAlignment="1">
      <alignment wrapText="1"/>
    </xf>
    <xf numFmtId="0" fontId="0" fillId="0" borderId="65"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66" xfId="0" applyBorder="1" applyAlignment="1">
      <alignment wrapText="1"/>
    </xf>
    <xf numFmtId="3" fontId="0" fillId="0" borderId="0" xfId="0" applyNumberFormat="1"/>
    <xf numFmtId="3" fontId="0" fillId="0" borderId="0" xfId="0" applyNumberFormat="1" applyFont="1" applyProtection="1"/>
    <xf numFmtId="0" fontId="0" fillId="35" borderId="0" xfId="0" applyFill="1"/>
    <xf numFmtId="0" fontId="0" fillId="74" borderId="0" xfId="0" applyFill="1"/>
    <xf numFmtId="0" fontId="0" fillId="34" borderId="0" xfId="0" applyFill="1"/>
    <xf numFmtId="0" fontId="0" fillId="0" borderId="0" xfId="0" applyFont="1" applyFill="1" applyBorder="1" applyAlignment="1" applyProtection="1">
      <alignment vertical="center" wrapText="1"/>
      <protection locked="0"/>
    </xf>
    <xf numFmtId="0" fontId="0" fillId="35" borderId="13" xfId="0" applyFont="1" applyFill="1" applyBorder="1" applyAlignment="1">
      <alignment horizontal="left" wrapText="1"/>
    </xf>
    <xf numFmtId="0" fontId="0" fillId="35"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6" fillId="73" borderId="71" xfId="0" applyFont="1" applyFill="1" applyBorder="1" applyAlignment="1">
      <alignment horizontal="center" vertical="center" wrapText="1"/>
    </xf>
    <xf numFmtId="0" fontId="0" fillId="0" borderId="36" xfId="0" applyFont="1" applyBorder="1" applyAlignment="1">
      <alignment horizontal="left"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56" fillId="81" borderId="13" xfId="0" applyFont="1" applyFill="1" applyBorder="1" applyAlignment="1">
      <alignment horizontal="center" vertical="center"/>
    </xf>
    <xf numFmtId="0" fontId="156" fillId="81"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58" fillId="0" borderId="76" xfId="0" applyFont="1" applyBorder="1" applyAlignment="1">
      <alignment horizontal="center" wrapText="1"/>
    </xf>
    <xf numFmtId="0" fontId="158" fillId="0" borderId="74" xfId="0" applyFont="1" applyBorder="1" applyAlignment="1">
      <alignment horizontal="center" wrapText="1"/>
    </xf>
    <xf numFmtId="0" fontId="158" fillId="0" borderId="67" xfId="0" applyFont="1" applyBorder="1" applyAlignment="1">
      <alignment horizont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3" xr:uid="{00000000-0005-0000-0000-0000BB010000}"/>
    <cellStyle name="Comma 10 2 3 2" xfId="2663"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1"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1" xr:uid="{00000000-0005-0000-0000-0000BC010000}"/>
    <cellStyle name="Comma 10 2 4 2" xfId="4675"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1"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599" xr:uid="{8D6FBC3B-4AE4-4914-9366-0DFD7FECC23F}"/>
    <cellStyle name="Comma 10 3 2 2 3" xfId="26095" xr:uid="{327F2421-D34A-4BF2-8FAF-3BEE61ADE475}"/>
    <cellStyle name="Comma 10 3 2 3" xfId="2056" xr:uid="{00000000-0005-0000-0000-0000BE010000}"/>
    <cellStyle name="Comma 10 3 2 4" xfId="23888" xr:uid="{AAA2E3EE-1A35-4B5E-8F80-42D80BD38AF3}"/>
    <cellStyle name="Comma 10 3 3" xfId="3710"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7"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5" xr:uid="{00000000-0005-0000-0000-0000BF010000}"/>
    <cellStyle name="Comma 10 4 2" xfId="3009"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2" xr:uid="{00000000-0005-0000-0000-0000BF010000}"/>
    <cellStyle name="Comma 10 4 4" xfId="4391"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60" xr:uid="{00000000-0005-0000-0000-0000C0010000}"/>
    <cellStyle name="Comma 10 5 2" xfId="2653"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1"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8"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7" xr:uid="{00000000-0005-0000-0000-0000C2010000}"/>
    <cellStyle name="Comma 11 2 2" xfId="3010"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4"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8" xr:uid="{00000000-0005-0000-0000-0000C3010000}"/>
    <cellStyle name="Comma 11 3 2" xfId="2661"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5"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6" xr:uid="{00000000-0005-0000-0000-0000C4010000}"/>
    <cellStyle name="Comma 11 4 2" xfId="25794" xr:uid="{0F4819E6-8400-47DB-97BA-E4B83CC33474}"/>
    <cellStyle name="Comma 11 4 3" xfId="25825" xr:uid="{DEC04C91-C7FF-4AB4-AC6A-E34F8FE67955}"/>
    <cellStyle name="Comma 11 5" xfId="3857"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9" xr:uid="{00000000-0005-0000-0000-0000C5010000}"/>
    <cellStyle name="Comma 12 2" xfId="2428"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6"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2" xr:uid="{00000000-0005-0000-0000-0000CD010000}"/>
    <cellStyle name="Comma 4 2 3 2" xfId="31305" xr:uid="{49A9EC71-F7ED-4673-8683-2A4474D511C9}"/>
    <cellStyle name="Comma 4 2 3 3" xfId="31258" xr:uid="{23FD20D2-6052-4A6D-AD0A-35FA86F58AFB}"/>
    <cellStyle name="Comma 4 2 4" xfId="1570"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7" xr:uid="{00000000-0005-0000-0000-0000D5010000}"/>
    <cellStyle name="Comma 4 4 3 2" xfId="31306" xr:uid="{562EDFC7-98B1-48F5-955F-063537062A1F}"/>
    <cellStyle name="Comma 4 4 3 3" xfId="31269" xr:uid="{16BF9C11-0CAE-4CE6-9869-9C95A116E155}"/>
    <cellStyle name="Comma 4 4 4" xfId="1578" xr:uid="{00000000-0005-0000-0000-0000D6010000}"/>
    <cellStyle name="Comma 4 4 5" xfId="1573"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2"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4" xr:uid="{00000000-0005-0000-0000-0000DF010000}"/>
    <cellStyle name="Comma 5 10 2 2" xfId="3011"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3"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5" xr:uid="{00000000-0005-0000-0000-0000E0010000}"/>
    <cellStyle name="Comma 5 10 3 2" xfId="2664"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3"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3" xr:uid="{00000000-0005-0000-0000-0000E1010000}"/>
    <cellStyle name="Comma 5 10 4 2" xfId="2271"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7" xr:uid="{00000000-0005-0000-0000-0000E1010000}"/>
    <cellStyle name="Comma 5 10 4 4" xfId="23911" xr:uid="{A0E22693-D6AA-4593-989F-35C45B43184B}"/>
    <cellStyle name="Comma 5 10 5" xfId="3859"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7" xr:uid="{00000000-0005-0000-0000-0000E3010000}"/>
    <cellStyle name="Comma 5 11 2 2" xfId="3012"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7"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8"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6"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8"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90"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1" xr:uid="{00000000-0005-0000-0000-0000E8010000}"/>
    <cellStyle name="Comma 5 12 3 2" xfId="23255" xr:uid="{6D57B10A-6741-4069-93BF-29EFDF4F6C0B}"/>
    <cellStyle name="Comma 5 12 3 3" xfId="24383" xr:uid="{F61EDBCB-4E7F-4373-BBB6-91316B7F1263}"/>
    <cellStyle name="Comma 5 12 4" xfId="1589"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2" xr:uid="{00000000-0005-0000-0000-0000EA010000}"/>
    <cellStyle name="Comma 5 13 2" xfId="2429"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6"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6"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7"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4"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5"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3"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9" xr:uid="{00000000-0005-0000-0000-0000F3010000}"/>
    <cellStyle name="Comma 5 3 2 2 2 2" xfId="3015"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7"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30" xr:uid="{00000000-0005-0000-0000-0000F3010000}"/>
    <cellStyle name="Comma 5 3 2 2 2 5" xfId="4252"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600" xr:uid="{00000000-0005-0000-0000-0000F4010000}"/>
    <cellStyle name="Comma 5 3 2 2 3 2" xfId="3016"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3" xr:uid="{00000000-0005-0000-0000-0000F4010000}"/>
    <cellStyle name="Comma 5 3 2 2 3 4" xfId="4392"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8" xr:uid="{00000000-0005-0000-0000-0000F5010000}"/>
    <cellStyle name="Comma 5 3 2 2 4 2" xfId="3014"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2"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8"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1" xr:uid="{00000000-0005-0000-0000-0000F6010000}"/>
    <cellStyle name="Comma 5 3 2 3 2" xfId="3017"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6"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1" xr:uid="{00000000-0005-0000-0000-0000F6010000}"/>
    <cellStyle name="Comma 5 3 2 3 5" xfId="4251"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2" xr:uid="{00000000-0005-0000-0000-0000F7010000}"/>
    <cellStyle name="Comma 5 3 2 4 2" xfId="3018"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5" xr:uid="{00000000-0005-0000-0000-0000F7010000}"/>
    <cellStyle name="Comma 5 3 2 4 4" xfId="4393"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7" xr:uid="{00000000-0005-0000-0000-0000F8010000}"/>
    <cellStyle name="Comma 5 3 2 5 2" xfId="3013"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9"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6"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40"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3"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4" xr:uid="{00000000-0005-0000-0000-0000FA010000}"/>
    <cellStyle name="Comma 5 3 3 2 2" xfId="3020"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8"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1" xr:uid="{00000000-0005-0000-0000-0000FA010000}"/>
    <cellStyle name="Comma 5 3 3 2 5" xfId="4253"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5" xr:uid="{00000000-0005-0000-0000-0000FB010000}"/>
    <cellStyle name="Comma 5 3 3 3 2" xfId="3021"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5" xr:uid="{00000000-0005-0000-0000-0000FB010000}"/>
    <cellStyle name="Comma 5 3 3 3 4" xfId="4394"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3" xr:uid="{00000000-0005-0000-0000-0000FC010000}"/>
    <cellStyle name="Comma 5 3 3 4 2" xfId="3019"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4"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9"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3"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2"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7" xr:uid="{00000000-0005-0000-0000-0000FE010000}"/>
    <cellStyle name="Comma 5 3 4 2 2" xfId="3022"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6"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8" xr:uid="{00000000-0005-0000-0000-0000FF010000}"/>
    <cellStyle name="Comma 5 3 4 3 2" xfId="2665"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4"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6" xr:uid="{00000000-0005-0000-0000-000000020000}"/>
    <cellStyle name="Comma 5 3 4 4 2" xfId="4651"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20"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9" xr:uid="{00000000-0005-0000-0000-000001020000}"/>
    <cellStyle name="Comma 5 3 5 2" xfId="3023"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2" xr:uid="{00000000-0005-0000-0000-000001020000}"/>
    <cellStyle name="Comma 5 3 5 4" xfId="4395"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10" xr:uid="{00000000-0005-0000-0000-000002020000}"/>
    <cellStyle name="Comma 5 3 6 2" xfId="2868"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7"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6" xr:uid="{00000000-0005-0000-0000-000003020000}"/>
    <cellStyle name="Comma 5 3 7 2" xfId="2486"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10"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80"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60"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4" xr:uid="{00000000-0005-0000-0000-000007020000}"/>
    <cellStyle name="Comma 5 4 2 2 2 2" xfId="3025"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3"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5" xr:uid="{00000000-0005-0000-0000-000008020000}"/>
    <cellStyle name="Comma 5 4 2 2 3 2" xfId="4633"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3" xr:uid="{00000000-0005-0000-0000-000009020000}"/>
    <cellStyle name="Comma 5 4 2 2 4 2" xfId="26902" xr:uid="{8B3A6ADC-228E-48ED-A885-CFF25D8A396D}"/>
    <cellStyle name="Comma 5 4 2 2 4 3" xfId="26322" xr:uid="{F4B2F6D5-A474-46A9-8F94-8D112600F312}"/>
    <cellStyle name="Comma 5 4 2 2 5" xfId="4255"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6" xr:uid="{00000000-0005-0000-0000-00000A020000}"/>
    <cellStyle name="Comma 5 4 2 3 2" xfId="3026"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2" xr:uid="{00000000-0005-0000-0000-00000A020000}"/>
    <cellStyle name="Comma 5 4 2 3 4" xfId="4396"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7" xr:uid="{00000000-0005-0000-0000-00000B020000}"/>
    <cellStyle name="Comma 5 4 2 4 2" xfId="3024"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1"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2" xr:uid="{00000000-0005-0000-0000-00000C020000}"/>
    <cellStyle name="Comma 5 4 2 5 2" xfId="2520"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2"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4"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3"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9" xr:uid="{00000000-0005-0000-0000-00000E020000}"/>
    <cellStyle name="Comma 5 4 3 2 2" xfId="3028"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9"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3" xr:uid="{00000000-0005-0000-0000-00000E020000}"/>
    <cellStyle name="Comma 5 4 3 2 5" xfId="4256"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20" xr:uid="{00000000-0005-0000-0000-00000F020000}"/>
    <cellStyle name="Comma 5 4 3 3 2" xfId="3029"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4" xr:uid="{00000000-0005-0000-0000-00000F020000}"/>
    <cellStyle name="Comma 5 4 3 3 4" xfId="4397"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8" xr:uid="{00000000-0005-0000-0000-000010020000}"/>
    <cellStyle name="Comma 5 4 3 4 2" xfId="3027"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4"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3"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1"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2" xr:uid="{00000000-0005-0000-0000-000012020000}"/>
    <cellStyle name="Comma 5 4 4 2 2" xfId="3030"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1"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3" xr:uid="{00000000-0005-0000-0000-000013020000}"/>
    <cellStyle name="Comma 5 4 4 3 2" xfId="4644"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1" xr:uid="{00000000-0005-0000-0000-000014020000}"/>
    <cellStyle name="Comma 5 4 4 5" xfId="4254"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4" xr:uid="{00000000-0005-0000-0000-000015020000}"/>
    <cellStyle name="Comma 5 4 5 2" xfId="3031"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2" xr:uid="{00000000-0005-0000-0000-000015020000}"/>
    <cellStyle name="Comma 5 4 5 4" xfId="4398"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5" xr:uid="{00000000-0005-0000-0000-000016020000}"/>
    <cellStyle name="Comma 5 4 6 2" xfId="2869"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1"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1" xr:uid="{00000000-0005-0000-0000-000017020000}"/>
    <cellStyle name="Comma 5 4 7 2" xfId="2460"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1"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4"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1"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9" xr:uid="{00000000-0005-0000-0000-00001B020000}"/>
    <cellStyle name="Comma 5 5 2 2 2 2" xfId="3033"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7"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30" xr:uid="{00000000-0005-0000-0000-00001C020000}"/>
    <cellStyle name="Comma 5 5 2 2 3 2" xfId="4662"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8" xr:uid="{00000000-0005-0000-0000-00001D020000}"/>
    <cellStyle name="Comma 5 5 2 2 4 2" xfId="26905" xr:uid="{6F7A2ECF-25AB-4CBD-817C-55807B88D221}"/>
    <cellStyle name="Comma 5 5 2 2 4 3" xfId="26323" xr:uid="{947B228F-946F-4CAA-BA52-7D37CF416252}"/>
    <cellStyle name="Comma 5 5 2 2 5" xfId="4257"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1" xr:uid="{00000000-0005-0000-0000-00001E020000}"/>
    <cellStyle name="Comma 5 5 2 3 2" xfId="3034"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9" xr:uid="{00000000-0005-0000-0000-00001E020000}"/>
    <cellStyle name="Comma 5 5 2 3 4" xfId="4399"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2" xr:uid="{00000000-0005-0000-0000-00001F020000}"/>
    <cellStyle name="Comma 5 5 2 4 2" xfId="3032"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9"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7" xr:uid="{00000000-0005-0000-0000-000020020000}"/>
    <cellStyle name="Comma 5 5 2 5 2" xfId="2606"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50"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5"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4"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4" xr:uid="{00000000-0005-0000-0000-000022020000}"/>
    <cellStyle name="Comma 5 5 3 2 2" xfId="3035"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4"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5" xr:uid="{00000000-0005-0000-0000-000023020000}"/>
    <cellStyle name="Comma 5 5 3 3 2" xfId="2670"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2"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3" xr:uid="{00000000-0005-0000-0000-000024020000}"/>
    <cellStyle name="Comma 5 5 3 4 2" xfId="4678"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2"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7"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9" xr:uid="{00000000-0005-0000-0000-000029020000}"/>
    <cellStyle name="Comma 5 5 5 2" xfId="2870"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3"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40" xr:uid="{00000000-0005-0000-0000-00002A020000}"/>
    <cellStyle name="Comma 5 5 6 2" xfId="2443"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4"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6" xr:uid="{00000000-0005-0000-0000-00002B020000}"/>
    <cellStyle name="Comma 5 5 7 2" xfId="2197"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5" xr:uid="{00000000-0005-0000-0000-00002B020000}"/>
    <cellStyle name="Comma 5 5 7 4" xfId="24411" xr:uid="{36ED9414-6024-4C62-872F-AAB37126E048}"/>
    <cellStyle name="Comma 5 5 8" xfId="3862"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4" xr:uid="{00000000-0005-0000-0000-00002F020000}"/>
    <cellStyle name="Comma 5 6 2 2 2 2" xfId="3037"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1"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5" xr:uid="{00000000-0005-0000-0000-000030020000}"/>
    <cellStyle name="Comma 5 6 2 2 3 2" xfId="3774"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3" xr:uid="{00000000-0005-0000-0000-000031020000}"/>
    <cellStyle name="Comma 5 6 2 2 4 2" xfId="26908" xr:uid="{666AAA86-1F0C-4D09-92AE-DEB1BB345679}"/>
    <cellStyle name="Comma 5 6 2 2 4 3" xfId="26325" xr:uid="{BEE176BE-0587-4DAF-B5D8-95DE1ABCEAEC}"/>
    <cellStyle name="Comma 5 6 2 2 5" xfId="4258"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6" xr:uid="{00000000-0005-0000-0000-000032020000}"/>
    <cellStyle name="Comma 5 6 2 3 2" xfId="3038"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4" xr:uid="{00000000-0005-0000-0000-000032020000}"/>
    <cellStyle name="Comma 5 6 2 3 4" xfId="4401"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7" xr:uid="{00000000-0005-0000-0000-000033020000}"/>
    <cellStyle name="Comma 5 6 2 4 2" xfId="3036"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9"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2" xr:uid="{00000000-0005-0000-0000-000034020000}"/>
    <cellStyle name="Comma 5 6 2 5 2" xfId="2654"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70"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6"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7"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9" xr:uid="{00000000-0005-0000-0000-000036020000}"/>
    <cellStyle name="Comma 5 6 3 2 2" xfId="3039"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8"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50" xr:uid="{00000000-0005-0000-0000-000037020000}"/>
    <cellStyle name="Comma 5 6 3 3 2" xfId="2671"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40"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8" xr:uid="{00000000-0005-0000-0000-000038020000}"/>
    <cellStyle name="Comma 5 6 3 4 2" xfId="4656"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3"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2"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4" xr:uid="{00000000-0005-0000-0000-00003D020000}"/>
    <cellStyle name="Comma 5 6 5 2" xfId="2871"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1"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5" xr:uid="{00000000-0005-0000-0000-00003E020000}"/>
    <cellStyle name="Comma 5 6 6 2" xfId="2503"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3"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1" xr:uid="{00000000-0005-0000-0000-00003F020000}"/>
    <cellStyle name="Comma 5 6 7 2" xfId="2259"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2" xr:uid="{00000000-0005-0000-0000-00003F020000}"/>
    <cellStyle name="Comma 5 6 7 4" xfId="23676" xr:uid="{98C2CE82-9E9A-455F-9994-C8EBEE219C54}"/>
    <cellStyle name="Comma 5 6 8" xfId="3863"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9"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60" xr:uid="{00000000-0005-0000-0000-000044020000}"/>
    <cellStyle name="Comma 5 7 2 2 3 2" xfId="26635" xr:uid="{5556106A-FC6B-4A1F-BCE2-D4D23FB55ECF}"/>
    <cellStyle name="Comma 5 7 2 2 3 3" xfId="26990" xr:uid="{79683DFE-2E88-4A76-9341-AE0DCE02312A}"/>
    <cellStyle name="Comma 5 7 2 2 4" xfId="1658"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1" xr:uid="{00000000-0005-0000-0000-000046020000}"/>
    <cellStyle name="Comma 5 7 2 3 2" xfId="2672"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2"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2" xr:uid="{00000000-0005-0000-0000-000047020000}"/>
    <cellStyle name="Comma 5 7 2 4 2" xfId="4682"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7" xr:uid="{00000000-0005-0000-0000-000048020000}"/>
    <cellStyle name="Comma 5 7 2 5 2" xfId="25609" xr:uid="{B6E4083F-4A15-4CCF-B5C9-4526FACB1C2F}"/>
    <cellStyle name="Comma 5 7 2 5 3" xfId="25776" xr:uid="{FEC3CEA1-CCC7-4BCE-9945-F426DD63FDF4}"/>
    <cellStyle name="Comma 5 7 2 6" xfId="4124"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4"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5" xr:uid="{00000000-0005-0000-0000-00004B020000}"/>
    <cellStyle name="Comma 5 7 3 4" xfId="1663" xr:uid="{00000000-0005-0000-0000-00004C020000}"/>
    <cellStyle name="Comma 5 7 3 4 2" xfId="27492" xr:uid="{255A2A1F-FD39-4D43-951D-12CE0A0F4BA0}"/>
    <cellStyle name="Comma 5 7 3 4 3" xfId="27821" xr:uid="{27574CA1-AC0A-41F4-AA4C-8BF3E9895FE7}"/>
    <cellStyle name="Comma 5 7 3 5" xfId="4403"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7"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8" xr:uid="{00000000-0005-0000-0000-00004F020000}"/>
    <cellStyle name="Comma 5 7 4 4" xfId="1666"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9" xr:uid="{00000000-0005-0000-0000-000051020000}"/>
    <cellStyle name="Comma 5 7 5 2" xfId="2563"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8"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70" xr:uid="{00000000-0005-0000-0000-000052020000}"/>
    <cellStyle name="Comma 5 7 6 2" xfId="2277"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5"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6" xr:uid="{00000000-0005-0000-0000-000053020000}"/>
    <cellStyle name="Comma 5 7 7 2" xfId="27466" xr:uid="{F7E8B45B-C5F3-45F3-8652-1B25E60F4742}"/>
    <cellStyle name="Comma 5 7 7 3" xfId="28400" xr:uid="{94908BF2-0398-46D6-996F-F460030C3D64}"/>
    <cellStyle name="Comma 5 7 8" xfId="3864"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3" xr:uid="{00000000-0005-0000-0000-000056020000}"/>
    <cellStyle name="Comma 5 8 2 2 2" xfId="3040"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80"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4"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2"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5"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6"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7" xr:uid="{00000000-0005-0000-0000-00005B020000}"/>
    <cellStyle name="Comma 5 8 3 4" xfId="1675"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8" xr:uid="{00000000-0005-0000-0000-00005D020000}"/>
    <cellStyle name="Comma 5 8 4 2" xfId="2673"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2"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9" xr:uid="{00000000-0005-0000-0000-00005E020000}"/>
    <cellStyle name="Comma 5 8 5 2" xfId="2278"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6"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1"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5"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8"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3"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1"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5"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6" xr:uid="{00000000-0005-0000-0000-000067020000}"/>
    <cellStyle name="Comma 5 9 3 4" xfId="1684"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7" xr:uid="{00000000-0005-0000-0000-000069020000}"/>
    <cellStyle name="Comma 5 9 4 2" xfId="2279"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8"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8"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80"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6"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1" xr:uid="{00000000-0005-0000-0000-000070020000}"/>
    <cellStyle name="Comma 6 3 3 2" xfId="31308" xr:uid="{B892DCB0-225F-4A82-BF1C-F3D3857F7969}"/>
    <cellStyle name="Comma 6 3 3 3" xfId="31267" xr:uid="{6EC989E8-EEBE-4E56-B842-6FAA8089D686}"/>
    <cellStyle name="Comma 6 3 4" xfId="1689"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5" xr:uid="{00000000-0005-0000-0000-000075020000}"/>
    <cellStyle name="Comma 6 4 2 2 2 2" xfId="3042"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5"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6" xr:uid="{00000000-0005-0000-0000-000076020000}"/>
    <cellStyle name="Comma 6 4 2 2 3 2" xfId="4647"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4" xr:uid="{00000000-0005-0000-0000-000077020000}"/>
    <cellStyle name="Comma 6 4 2 2 4 2" xfId="26919" xr:uid="{5EED627A-0015-4E1B-A2B6-EF5D8B44E99E}"/>
    <cellStyle name="Comma 6 4 2 2 4 3" xfId="26328" xr:uid="{A5E211ED-3697-47AE-AFB7-DC4A9AEBCE66}"/>
    <cellStyle name="Comma 6 4 2 2 5" xfId="4260"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7" xr:uid="{00000000-0005-0000-0000-000078020000}"/>
    <cellStyle name="Comma 6 4 2 3 2" xfId="3043"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1" xr:uid="{00000000-0005-0000-0000-000078020000}"/>
    <cellStyle name="Comma 6 4 2 3 4" xfId="4404"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8" xr:uid="{00000000-0005-0000-0000-000079020000}"/>
    <cellStyle name="Comma 6 4 2 4 2" xfId="3041"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1"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3" xr:uid="{00000000-0005-0000-0000-00007A020000}"/>
    <cellStyle name="Comma 6 4 2 5 2" xfId="2528"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3"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80"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9"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700" xr:uid="{00000000-0005-0000-0000-00007C020000}"/>
    <cellStyle name="Comma 6 4 3 2 2" xfId="3045"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4"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9" xr:uid="{00000000-0005-0000-0000-00007C020000}"/>
    <cellStyle name="Comma 6 4 3 2 5" xfId="4261"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1" xr:uid="{00000000-0005-0000-0000-00007D020000}"/>
    <cellStyle name="Comma 6 4 3 3 2" xfId="3046"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2" xr:uid="{00000000-0005-0000-0000-00007D020000}"/>
    <cellStyle name="Comma 6 4 3 3 4" xfId="4405"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9" xr:uid="{00000000-0005-0000-0000-00007E020000}"/>
    <cellStyle name="Comma 6 4 3 4 2" xfId="3044"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7"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1"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6"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3" xr:uid="{00000000-0005-0000-0000-000080020000}"/>
    <cellStyle name="Comma 6 4 4 2 2" xfId="3047"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40"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4" xr:uid="{00000000-0005-0000-0000-000081020000}"/>
    <cellStyle name="Comma 6 4 4 3 2" xfId="4624"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2" xr:uid="{00000000-0005-0000-0000-000082020000}"/>
    <cellStyle name="Comma 6 4 4 5" xfId="4259"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5" xr:uid="{00000000-0005-0000-0000-000083020000}"/>
    <cellStyle name="Comma 6 4 5 2" xfId="3048"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90" xr:uid="{00000000-0005-0000-0000-000083020000}"/>
    <cellStyle name="Comma 6 4 5 4" xfId="4406"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6" xr:uid="{00000000-0005-0000-0000-000084020000}"/>
    <cellStyle name="Comma 6 4 6 2" xfId="2873"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5"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2" xr:uid="{00000000-0005-0000-0000-000085020000}"/>
    <cellStyle name="Comma 6 4 7 2" xfId="2468"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5"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2"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7"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7"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5" xr:uid="{00000000-0005-0000-0000-0000F9010000}"/>
    <cellStyle name="Comma 6 5 2 2" xfId="3050"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2"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1" xr:uid="{00000000-0005-0000-0000-0000FB010000}"/>
    <cellStyle name="Comma 6 5 3 2" xfId="4407"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9"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1"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3" xr:uid="{00000000-0005-0000-0000-000086020000}"/>
    <cellStyle name="Comma 6 5 6 2" xfId="28162" xr:uid="{885D212C-05ED-4BF0-B750-04B03BB0CBF8}"/>
    <cellStyle name="Comma 6 5 6 3" xfId="27109" xr:uid="{2FED39B2-98E6-41CC-AE80-60096B335C8F}"/>
    <cellStyle name="Comma 6 5 7" xfId="4236"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2"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10" xr:uid="{00000000-0005-0000-0000-000089020000}"/>
    <cellStyle name="Comma 7 10 2 2" xfId="3052"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6"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1"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9" xr:uid="{00000000-0005-0000-0000-00008B020000}"/>
    <cellStyle name="Comma 7 10 4 2" xfId="25723" xr:uid="{65959AE7-EB73-4A29-AEDE-5086AD6654D1}"/>
    <cellStyle name="Comma 7 10 4 3" xfId="23896" xr:uid="{A2302EFE-A812-41F1-B7CF-01786DD9FD31}"/>
    <cellStyle name="Comma 7 10 5" xfId="4127"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3"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4" xr:uid="{00000000-0005-0000-0000-00008E020000}"/>
    <cellStyle name="Comma 7 11 3 2" xfId="31309" xr:uid="{BF8591BA-BEDC-47CC-8EFA-C694600B8972}"/>
    <cellStyle name="Comma 7 11 3 3" xfId="31271" xr:uid="{2324712B-9FE1-4E85-A8B2-EE1C9063D0B9}"/>
    <cellStyle name="Comma 7 11 4" xfId="1712"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5" xr:uid="{00000000-0005-0000-0000-000090020000}"/>
    <cellStyle name="Comma 7 12 2" xfId="2434"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7"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6" xr:uid="{00000000-0005-0000-0000-000091020000}"/>
    <cellStyle name="Comma 7 13 2" xfId="2164"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4"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8"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8"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20" xr:uid="{00000000-0005-0000-0000-000096020000}"/>
    <cellStyle name="Comma 7 2 2 2 2 2" xfId="3054"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9"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4" xr:uid="{00000000-0005-0000-0000-000096020000}"/>
    <cellStyle name="Comma 7 2 2 2 2 4 2" xfId="26164" xr:uid="{EE1A87B6-5E5A-437E-A7D8-9561D25E3C72}"/>
    <cellStyle name="Comma 7 2 2 2 2 4 3" xfId="26558" xr:uid="{28E46E9E-8B0C-4098-BBDF-63BBC3B42520}"/>
    <cellStyle name="Comma 7 2 2 2 2 5" xfId="4263"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1" xr:uid="{00000000-0005-0000-0000-000097020000}"/>
    <cellStyle name="Comma 7 2 2 2 3 2" xfId="3055"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8" xr:uid="{00000000-0005-0000-0000-000097020000}"/>
    <cellStyle name="Comma 7 2 2 2 3 4" xfId="4408"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9" xr:uid="{00000000-0005-0000-0000-000098020000}"/>
    <cellStyle name="Comma 7 2 2 2 4 2" xfId="3053"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7"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8"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3"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2"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3" xr:uid="{00000000-0005-0000-0000-00009A020000}"/>
    <cellStyle name="Comma 7 2 2 3 2 2" xfId="3056"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1"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4" xr:uid="{00000000-0005-0000-0000-00009B020000}"/>
    <cellStyle name="Comma 7 2 2 3 3 2" xfId="2678"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9"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2" xr:uid="{00000000-0005-0000-0000-00009C020000}"/>
    <cellStyle name="Comma 7 2 2 3 4 2" xfId="4654"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9"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5" xr:uid="{00000000-0005-0000-0000-00009D020000}"/>
    <cellStyle name="Comma 7 2 2 4 2" xfId="3057"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80" xr:uid="{00000000-0005-0000-0000-00009D020000}"/>
    <cellStyle name="Comma 7 2 2 4 4" xfId="4409"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6" xr:uid="{00000000-0005-0000-0000-00009E020000}"/>
    <cellStyle name="Comma 7 2 2 5 2" xfId="2875"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4"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8" xr:uid="{00000000-0005-0000-0000-00009F020000}"/>
    <cellStyle name="Comma 7 2 2 6 2" xfId="2553"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4"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7"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70"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8" xr:uid="{00000000-0005-0000-0000-0000A1020000}"/>
    <cellStyle name="Comma 7 2 3 2 2" xfId="3059"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80"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2" xr:uid="{00000000-0005-0000-0000-0000A1020000}"/>
    <cellStyle name="Comma 7 2 3 2 4 2" xfId="27493" xr:uid="{E74C66D3-BDDD-4527-9E91-499D01B416C2}"/>
    <cellStyle name="Comma 7 2 3 2 4 3" xfId="26595" xr:uid="{6A9E456A-B61A-489A-9460-E446CE99DB04}"/>
    <cellStyle name="Comma 7 2 3 2 5" xfId="4264"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9" xr:uid="{00000000-0005-0000-0000-0000A2020000}"/>
    <cellStyle name="Comma 7 2 3 3 2" xfId="3060"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5" xr:uid="{00000000-0005-0000-0000-0000A2020000}"/>
    <cellStyle name="Comma 7 2 3 3 4" xfId="4410"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7" xr:uid="{00000000-0005-0000-0000-0000A3020000}"/>
    <cellStyle name="Comma 7 2 3 4 2" xfId="3058"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1"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6"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2"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1"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1" xr:uid="{00000000-0005-0000-0000-0000A5020000}"/>
    <cellStyle name="Comma 7 2 4 2 2" xfId="3061"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8"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2" xr:uid="{00000000-0005-0000-0000-0000A6020000}"/>
    <cellStyle name="Comma 7 2 4 3 2" xfId="2677"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90"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30" xr:uid="{00000000-0005-0000-0000-0000A7020000}"/>
    <cellStyle name="Comma 7 2 4 4 2" xfId="4677"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8"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4"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6" xr:uid="{00000000-0005-0000-0000-0000AC020000}"/>
    <cellStyle name="Comma 7 2 6 2" xfId="2874"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4"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7" xr:uid="{00000000-0005-0000-0000-0000AD020000}"/>
    <cellStyle name="Comma 7 2 7 2" xfId="2493"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20"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7" xr:uid="{00000000-0005-0000-0000-0000AE020000}"/>
    <cellStyle name="Comma 7 2 8 2" xfId="2187"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50" xr:uid="{00000000-0005-0000-0000-0000AE020000}"/>
    <cellStyle name="Comma 7 2 8 4" xfId="24348" xr:uid="{D37F70DB-05AA-47E1-B5F7-2728E2C870A0}"/>
    <cellStyle name="Comma 7 2 9" xfId="3869"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1" xr:uid="{00000000-0005-0000-0000-0000B2020000}"/>
    <cellStyle name="Comma 7 3 2 2 2 2" xfId="3063"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7"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2" xr:uid="{00000000-0005-0000-0000-0000B3020000}"/>
    <cellStyle name="Comma 7 3 2 2 3 2" xfId="4631"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40" xr:uid="{00000000-0005-0000-0000-0000B4020000}"/>
    <cellStyle name="Comma 7 3 2 2 4 2" xfId="26933" xr:uid="{BB2C93DE-0EA2-4180-8F0A-5D7729C94327}"/>
    <cellStyle name="Comma 7 3 2 2 4 3" xfId="26330" xr:uid="{4B7EA0F0-A874-4A7A-AA17-A511659378B1}"/>
    <cellStyle name="Comma 7 3 2 2 5" xfId="4266"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3" xr:uid="{00000000-0005-0000-0000-0000B5020000}"/>
    <cellStyle name="Comma 7 3 2 3 2" xfId="3064"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3" xr:uid="{00000000-0005-0000-0000-0000B5020000}"/>
    <cellStyle name="Comma 7 3 2 3 4" xfId="4412"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4" xr:uid="{00000000-0005-0000-0000-0000B6020000}"/>
    <cellStyle name="Comma 7 3 2 4 2" xfId="3062"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6"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9" xr:uid="{00000000-0005-0000-0000-0000B7020000}"/>
    <cellStyle name="Comma 7 3 2 5 2" xfId="2530"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5"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4"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3"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6" xr:uid="{00000000-0005-0000-0000-0000B9020000}"/>
    <cellStyle name="Comma 7 3 3 2 2" xfId="3066"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1"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4" xr:uid="{00000000-0005-0000-0000-0000B9020000}"/>
    <cellStyle name="Comma 7 3 3 2 5" xfId="4267"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7" xr:uid="{00000000-0005-0000-0000-0000BA020000}"/>
    <cellStyle name="Comma 7 3 3 3 2" xfId="3067"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60" xr:uid="{00000000-0005-0000-0000-0000BA020000}"/>
    <cellStyle name="Comma 7 3 3 3 4" xfId="4413"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5" xr:uid="{00000000-0005-0000-0000-0000BB020000}"/>
    <cellStyle name="Comma 7 3 3 4 2" xfId="3065"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3"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3"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30"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9" xr:uid="{00000000-0005-0000-0000-0000BD020000}"/>
    <cellStyle name="Comma 7 3 4 2 2" xfId="3068"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7"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50" xr:uid="{00000000-0005-0000-0000-0000BE020000}"/>
    <cellStyle name="Comma 7 3 4 3 2" xfId="3815"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8" xr:uid="{00000000-0005-0000-0000-0000BF020000}"/>
    <cellStyle name="Comma 7 3 4 5" xfId="4265"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1" xr:uid="{00000000-0005-0000-0000-0000C0020000}"/>
    <cellStyle name="Comma 7 3 5 2" xfId="3069"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8" xr:uid="{00000000-0005-0000-0000-0000C0020000}"/>
    <cellStyle name="Comma 7 3 5 4" xfId="4414"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2" xr:uid="{00000000-0005-0000-0000-0000C1020000}"/>
    <cellStyle name="Comma 7 3 6 2" xfId="2876"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4"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8" xr:uid="{00000000-0005-0000-0000-0000C2020000}"/>
    <cellStyle name="Comma 7 3 7 2" xfId="2470"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9"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4"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1"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6" xr:uid="{00000000-0005-0000-0000-0000C6020000}"/>
    <cellStyle name="Comma 7 4 2 2 2 2" xfId="3071"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4"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7" xr:uid="{00000000-0005-0000-0000-0000C7020000}"/>
    <cellStyle name="Comma 7 4 2 2 3 2" xfId="4653"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5" xr:uid="{00000000-0005-0000-0000-0000C8020000}"/>
    <cellStyle name="Comma 7 4 2 2 4 2" xfId="26940" xr:uid="{EACAFCDE-67F4-4E83-A579-0DC3A6628F60}"/>
    <cellStyle name="Comma 7 4 2 2 4 3" xfId="26331" xr:uid="{C333864C-4DD8-4C48-8E8A-BF6D74E07578}"/>
    <cellStyle name="Comma 7 4 2 2 5" xfId="4268"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8" xr:uid="{00000000-0005-0000-0000-0000C9020000}"/>
    <cellStyle name="Comma 7 4 2 3 2" xfId="3072"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5" xr:uid="{00000000-0005-0000-0000-0000C9020000}"/>
    <cellStyle name="Comma 7 4 2 3 4" xfId="4415"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9" xr:uid="{00000000-0005-0000-0000-0000CA020000}"/>
    <cellStyle name="Comma 7 4 2 4 2" xfId="3070"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8"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4" xr:uid="{00000000-0005-0000-0000-0000CB020000}"/>
    <cellStyle name="Comma 7 4 2 5 2" xfId="2613"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3"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5"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4"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1" xr:uid="{00000000-0005-0000-0000-0000CD020000}"/>
    <cellStyle name="Comma 7 4 3 2 2" xfId="3073"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6"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2" xr:uid="{00000000-0005-0000-0000-0000CE020000}"/>
    <cellStyle name="Comma 7 4 3 3 2" xfId="2682"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7"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60" xr:uid="{00000000-0005-0000-0000-0000CF020000}"/>
    <cellStyle name="Comma 7 4 3 4 2" xfId="3816"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1"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4"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6" xr:uid="{00000000-0005-0000-0000-0000D4020000}"/>
    <cellStyle name="Comma 7 4 5 2" xfId="2877"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7"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7" xr:uid="{00000000-0005-0000-0000-0000D5020000}"/>
    <cellStyle name="Comma 7 4 6 2" xfId="2450"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8"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3" xr:uid="{00000000-0005-0000-0000-0000D6020000}"/>
    <cellStyle name="Comma 7 4 7 2" xfId="2204"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6" xr:uid="{00000000-0005-0000-0000-0000D6020000}"/>
    <cellStyle name="Comma 7 4 7 4" xfId="23782" xr:uid="{809982DD-55F7-4340-A2D8-962BFBBD17E2}"/>
    <cellStyle name="Comma 7 4 8" xfId="3872"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1"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2" xr:uid="{00000000-0005-0000-0000-0000DB020000}"/>
    <cellStyle name="Comma 7 5 2 2 3 2" xfId="27029" xr:uid="{4FA6F6FF-3998-4705-9D32-C8FCE46C3B75}"/>
    <cellStyle name="Comma 7 5 2 2 3 3" xfId="27385" xr:uid="{6C331F4C-E5CD-4B44-968E-0F45ABC4B5DD}"/>
    <cellStyle name="Comma 7 5 2 2 4" xfId="1770"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3" xr:uid="{00000000-0005-0000-0000-0000DD020000}"/>
    <cellStyle name="Comma 7 5 2 3 2" xfId="2683"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4"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4" xr:uid="{00000000-0005-0000-0000-0000DE020000}"/>
    <cellStyle name="Comma 7 5 2 4 2" xfId="4661"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9" xr:uid="{00000000-0005-0000-0000-0000DF020000}"/>
    <cellStyle name="Comma 7 5 2 5 2" xfId="22840" xr:uid="{D1DB451F-6159-4A74-9B86-700896744C6A}"/>
    <cellStyle name="Comma 7 5 2 5 3" xfId="23333" xr:uid="{93AFDCE7-C4AA-4008-818F-D54818BF790E}"/>
    <cellStyle name="Comma 7 5 2 6" xfId="4132"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6"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7" xr:uid="{00000000-0005-0000-0000-0000E2020000}"/>
    <cellStyle name="Comma 7 5 3 4" xfId="1775" xr:uid="{00000000-0005-0000-0000-0000E3020000}"/>
    <cellStyle name="Comma 7 5 3 4 2" xfId="25793" xr:uid="{C46FFFC4-5367-43D9-A0F2-883957F7948E}"/>
    <cellStyle name="Comma 7 5 3 4 3" xfId="25049" xr:uid="{B860A217-F0E0-4C8F-8370-1FADC8BB8F47}"/>
    <cellStyle name="Comma 7 5 3 5" xfId="4417"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9"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80" xr:uid="{00000000-0005-0000-0000-0000E6020000}"/>
    <cellStyle name="Comma 7 5 4 4" xfId="1778"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1" xr:uid="{00000000-0005-0000-0000-0000E8020000}"/>
    <cellStyle name="Comma 7 5 5 2" xfId="2510"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8"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2" xr:uid="{00000000-0005-0000-0000-0000E9020000}"/>
    <cellStyle name="Comma 7 5 6 2" xfId="2286"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9"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8" xr:uid="{00000000-0005-0000-0000-0000EA020000}"/>
    <cellStyle name="Comma 7 5 7 2" xfId="25767" xr:uid="{F584A0C8-D732-472C-8BC3-DCA82A4452C1}"/>
    <cellStyle name="Comma 7 5 7 3" xfId="24311" xr:uid="{DE1C596D-9290-445D-A960-F019D4EBE472}"/>
    <cellStyle name="Comma 7 5 8" xfId="3873"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6"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7" xr:uid="{00000000-0005-0000-0000-0000EF020000}"/>
    <cellStyle name="Comma 7 6 2 2 3 2" xfId="28555" xr:uid="{5E0339E1-F027-4441-B67C-359CFFC3FA81}"/>
    <cellStyle name="Comma 7 6 2 2 3 3" xfId="26687" xr:uid="{49DBD4AD-E167-4C32-A3F1-77C9BEF24AA4}"/>
    <cellStyle name="Comma 7 6 2 2 4" xfId="1785"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8" xr:uid="{00000000-0005-0000-0000-0000F1020000}"/>
    <cellStyle name="Comma 7 6 2 3 2" xfId="2684"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8"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9" xr:uid="{00000000-0005-0000-0000-0000F2020000}"/>
    <cellStyle name="Comma 7 6 2 4 2" xfId="4664"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4" xr:uid="{00000000-0005-0000-0000-0000F3020000}"/>
    <cellStyle name="Comma 7 6 2 5 2" xfId="25693" xr:uid="{43A0D14E-D700-4A27-B4AB-31B149617AFF}"/>
    <cellStyle name="Comma 7 6 2 5 3" xfId="24098" xr:uid="{54D0671A-307C-4728-BC97-C34C5ECF5973}"/>
    <cellStyle name="Comma 7 6 2 6" xfId="4133"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1"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2" xr:uid="{00000000-0005-0000-0000-0000F6020000}"/>
    <cellStyle name="Comma 7 6 3 4" xfId="1790" xr:uid="{00000000-0005-0000-0000-0000F7020000}"/>
    <cellStyle name="Comma 7 6 3 4 2" xfId="26137" xr:uid="{E6EA9670-01AD-4097-8942-F95C02BBB311}"/>
    <cellStyle name="Comma 7 6 3 4 3" xfId="27842" xr:uid="{2083A926-FFA6-4312-9EFE-62A3FA2AB227}"/>
    <cellStyle name="Comma 7 6 3 5" xfId="4418"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4"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5" xr:uid="{00000000-0005-0000-0000-0000FA020000}"/>
    <cellStyle name="Comma 7 6 4 4" xfId="1793"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6" xr:uid="{00000000-0005-0000-0000-0000FC020000}"/>
    <cellStyle name="Comma 7 6 5 2" xfId="2573"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3"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7" xr:uid="{00000000-0005-0000-0000-0000FD020000}"/>
    <cellStyle name="Comma 7 6 6 2" xfId="2287"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6"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3" xr:uid="{00000000-0005-0000-0000-0000FE020000}"/>
    <cellStyle name="Comma 7 6 7 2" xfId="27962" xr:uid="{1D32C5D1-031B-4E2E-A3F9-D5DB05CFD04C}"/>
    <cellStyle name="Comma 7 6 7 3" xfId="26877" xr:uid="{B323087D-4CC4-4BF7-B52C-5DE2B8509722}"/>
    <cellStyle name="Comma 7 6 8" xfId="3874"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80"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1"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9"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3"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4" xr:uid="{00000000-0005-0000-0000-000006030000}"/>
    <cellStyle name="Comma 7 7 3 4" xfId="1802"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5" xr:uid="{00000000-0005-0000-0000-000008030000}"/>
    <cellStyle name="Comma 7 7 4 2" xfId="2288"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9"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6"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8"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5"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2"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10"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8"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2"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3" xr:uid="{00000000-0005-0000-0000-000012030000}"/>
    <cellStyle name="Comma 7 8 3 4" xfId="1811"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4" xr:uid="{00000000-0005-0000-0000-000014030000}"/>
    <cellStyle name="Comma 7 8 4 2" xfId="2289"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9"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5"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7"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6"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7" xr:uid="{00000000-0005-0000-0000-000018030000}"/>
    <cellStyle name="Comma 7 9 2 2" xfId="3074"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9"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8" xr:uid="{00000000-0005-0000-0000-000019030000}"/>
    <cellStyle name="Comma 7 9 3 2" xfId="2676"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9"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6" xr:uid="{00000000-0005-0000-0000-00001A030000}"/>
    <cellStyle name="Comma 7 9 4 2" xfId="2281"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4" xr:uid="{00000000-0005-0000-0000-00001A030000}"/>
    <cellStyle name="Comma 7 9 4 4" xfId="24761" xr:uid="{B4293C2A-2C20-4FDE-A651-4B5858E9672E}"/>
    <cellStyle name="Comma 7 9 5" xfId="3820"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2" xr:uid="{00000000-0005-0000-0000-00001F030000}"/>
    <cellStyle name="Comma 9 2 2 2 2" xfId="3076"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7"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6" xr:uid="{00000000-0005-0000-0000-00001F030000}"/>
    <cellStyle name="Comma 9 2 2 2 4 2" xfId="26108" xr:uid="{122440CA-696A-44E0-9E96-A87373C105F9}"/>
    <cellStyle name="Comma 9 2 2 2 4 3" xfId="27291" xr:uid="{4E4768B2-7AB8-4453-8074-05036922F932}"/>
    <cellStyle name="Comma 9 2 2 2 5" xfId="4269"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3" xr:uid="{00000000-0005-0000-0000-000020030000}"/>
    <cellStyle name="Comma 9 2 2 3 2" xfId="3077"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90" xr:uid="{00000000-0005-0000-0000-000020030000}"/>
    <cellStyle name="Comma 9 2 2 3 4" xfId="4419"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1" xr:uid="{00000000-0005-0000-0000-000021030000}"/>
    <cellStyle name="Comma 9 2 2 4 2" xfId="3075"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7"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2"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1"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6"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5" xr:uid="{00000000-0005-0000-0000-000023030000}"/>
    <cellStyle name="Comma 9 2 3 2 2" xfId="3078"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8"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6" xr:uid="{00000000-0005-0000-0000-000024030000}"/>
    <cellStyle name="Comma 9 2 3 3 2" xfId="2686"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9"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4" xr:uid="{00000000-0005-0000-0000-000025030000}"/>
    <cellStyle name="Comma 9 2 3 4 2" xfId="4655"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5"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7" xr:uid="{00000000-0005-0000-0000-000026030000}"/>
    <cellStyle name="Comma 9 2 4 2" xfId="3079"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9" xr:uid="{00000000-0005-0000-0000-000026030000}"/>
    <cellStyle name="Comma 9 2 4 4" xfId="4420"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8" xr:uid="{00000000-0005-0000-0000-000027030000}"/>
    <cellStyle name="Comma 9 2 5 2" xfId="2881"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7"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20" xr:uid="{00000000-0005-0000-0000-000028030000}"/>
    <cellStyle name="Comma 9 2 6 2" xfId="2540"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6"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4"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8"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30" xr:uid="{00000000-0005-0000-0000-00002A030000}"/>
    <cellStyle name="Comma 9 3 2 2" xfId="3081"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8"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5" xr:uid="{00000000-0005-0000-0000-00002A030000}"/>
    <cellStyle name="Comma 9 3 2 4 2" xfId="26649" xr:uid="{5A147B94-5AF9-4CDC-8BC6-C737EBE8A913}"/>
    <cellStyle name="Comma 9 3 2 4 3" xfId="26682" xr:uid="{FB1D1AC5-9D11-429C-BF39-EEAC07E5768E}"/>
    <cellStyle name="Comma 9 3 2 5" xfId="4270"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1" xr:uid="{00000000-0005-0000-0000-00002B030000}"/>
    <cellStyle name="Comma 9 3 3 2" xfId="3082"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5" xr:uid="{00000000-0005-0000-0000-00002B030000}"/>
    <cellStyle name="Comma 9 3 3 4" xfId="4421"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9" xr:uid="{00000000-0005-0000-0000-00002C030000}"/>
    <cellStyle name="Comma 9 3 4 2" xfId="3080"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70"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3"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90"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5"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3" xr:uid="{00000000-0005-0000-0000-00002E030000}"/>
    <cellStyle name="Comma 9 4 2 2" xfId="3083"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3"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4" xr:uid="{00000000-0005-0000-0000-00002F030000}"/>
    <cellStyle name="Comma 9 4 3 2" xfId="2685"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5"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2" xr:uid="{00000000-0005-0000-0000-000030030000}"/>
    <cellStyle name="Comma 9 4 4 2" xfId="4625"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4"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6"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8" xr:uid="{00000000-0005-0000-0000-000035030000}"/>
    <cellStyle name="Comma 9 6 2" xfId="2880"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1"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9" xr:uid="{00000000-0005-0000-0000-000036030000}"/>
    <cellStyle name="Comma 9 7 2" xfId="2480"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9"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9" xr:uid="{00000000-0005-0000-0000-000037030000}"/>
    <cellStyle name="Comma 9 8 2" xfId="2174"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6" xr:uid="{00000000-0005-0000-0000-000037030000}"/>
    <cellStyle name="Comma 9 8 4" xfId="25253" xr:uid="{002E24B2-B2C8-44B9-8713-3DE11B6D9157}"/>
    <cellStyle name="Comma 9 9" xfId="3877"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2" xr:uid="{00000000-0005-0000-0000-00003C030000}"/>
    <cellStyle name="Currency 2 2 3 2" xfId="31310" xr:uid="{7BFE6CF7-9CFB-4E56-9502-51B9DDDA54DC}"/>
    <cellStyle name="Currency 2 2 3 3" xfId="31261" xr:uid="{1228AB1E-3502-40BF-A461-A45B15291AD2}"/>
    <cellStyle name="Currency 2 2 4" xfId="1840"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7" xr:uid="{00000000-0005-0000-0000-000044030000}"/>
    <cellStyle name="Currency 2 4 3 2" xfId="31311" xr:uid="{63EA3BD5-D743-4D3E-B117-DC4C143B3472}"/>
    <cellStyle name="Currency 2 4 3 3" xfId="31270" xr:uid="{143BD92B-F210-4D52-85D1-C1196C82AA7E}"/>
    <cellStyle name="Currency 2 4 4" xfId="1848" xr:uid="{00000000-0005-0000-0000-000045030000}"/>
    <cellStyle name="Currency 2 4 5" xfId="1843"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9"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1"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2"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50"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5" xr:uid="{00000000-0005-0000-0000-00004F030000}"/>
    <cellStyle name="Currency 4 10 2 2" xfId="3084"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2"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6"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4" xr:uid="{00000000-0005-0000-0000-000051030000}"/>
    <cellStyle name="Currency 4 10 4 2" xfId="24283" xr:uid="{ED9A845B-35BA-45AD-AF0D-05D9F0ECF894}"/>
    <cellStyle name="Currency 4 10 4 3" xfId="23778" xr:uid="{D5B3556B-A73E-4DB9-A41F-1F71F0BEC923}"/>
    <cellStyle name="Currency 4 10 5" xfId="4136"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8"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9" xr:uid="{00000000-0005-0000-0000-000054030000}"/>
    <cellStyle name="Currency 4 11 4" xfId="1857"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60" xr:uid="{00000000-0005-0000-0000-000056030000}"/>
    <cellStyle name="Currency 4 12 2" xfId="2435"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6"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1" xr:uid="{00000000-0005-0000-0000-000057030000}"/>
    <cellStyle name="Currency 4 13 2" xfId="2165"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7"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3"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1"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5" xr:uid="{00000000-0005-0000-0000-00005C030000}"/>
    <cellStyle name="Currency 4 2 2 2 2 2" xfId="3086"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3"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3" xr:uid="{00000000-0005-0000-0000-00005C030000}"/>
    <cellStyle name="Currency 4 2 2 2 2 4 2" xfId="26598" xr:uid="{F886625C-0AFC-492F-A3D1-E841A6F7365F}"/>
    <cellStyle name="Currency 4 2 2 2 2 4 3" xfId="26880" xr:uid="{F81CAD20-DEED-47B7-BD1C-8459B3A8B952}"/>
    <cellStyle name="Currency 4 2 2 2 2 5" xfId="4272"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6" xr:uid="{00000000-0005-0000-0000-00005D030000}"/>
    <cellStyle name="Currency 4 2 2 2 3 2" xfId="3087"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8" xr:uid="{00000000-0005-0000-0000-00005D030000}"/>
    <cellStyle name="Currency 4 2 2 2 3 4" xfId="4423"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4" xr:uid="{00000000-0005-0000-0000-00005E030000}"/>
    <cellStyle name="Currency 4 2 2 2 4 2" xfId="3085"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7"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9"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4"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9"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8" xr:uid="{00000000-0005-0000-0000-000060030000}"/>
    <cellStyle name="Currency 4 2 2 3 2 2" xfId="3088"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8"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9" xr:uid="{00000000-0005-0000-0000-000061030000}"/>
    <cellStyle name="Currency 4 2 2 3 3 2" xfId="2692"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7"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7" xr:uid="{00000000-0005-0000-0000-000062030000}"/>
    <cellStyle name="Currency 4 2 2 3 4 2" xfId="4657"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8"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70" xr:uid="{00000000-0005-0000-0000-000063030000}"/>
    <cellStyle name="Currency 4 2 2 4 2" xfId="3089"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8" xr:uid="{00000000-0005-0000-0000-000063030000}"/>
    <cellStyle name="Currency 4 2 2 4 4" xfId="4424"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1" xr:uid="{00000000-0005-0000-0000-000064030000}"/>
    <cellStyle name="Currency 4 2 2 5 2" xfId="2883"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3"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3" xr:uid="{00000000-0005-0000-0000-000065030000}"/>
    <cellStyle name="Currency 4 2 2 6 2" xfId="2554"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2"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8"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3"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3" xr:uid="{00000000-0005-0000-0000-000067030000}"/>
    <cellStyle name="Currency 4 2 3 2 2" xfId="3091"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4"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6" xr:uid="{00000000-0005-0000-0000-000067030000}"/>
    <cellStyle name="Currency 4 2 3 2 4 2" xfId="28593" xr:uid="{34300D74-C053-4AAD-9447-88E2ED878C9A}"/>
    <cellStyle name="Currency 4 2 3 2 4 3" xfId="26230" xr:uid="{149D8F1A-E6C2-4FB7-87CA-FA6E9DD07168}"/>
    <cellStyle name="Currency 4 2 3 2 5" xfId="4273"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4" xr:uid="{00000000-0005-0000-0000-000068030000}"/>
    <cellStyle name="Currency 4 2 3 3 2" xfId="3092"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6" xr:uid="{00000000-0005-0000-0000-000068030000}"/>
    <cellStyle name="Currency 4 2 3 3 4" xfId="4425"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2" xr:uid="{00000000-0005-0000-0000-000069030000}"/>
    <cellStyle name="Currency 4 2 3 4 2" xfId="3090"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8"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7"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3"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8"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6" xr:uid="{00000000-0005-0000-0000-00006B030000}"/>
    <cellStyle name="Currency 4 2 4 2 2" xfId="3093"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2"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7" xr:uid="{00000000-0005-0000-0000-00006C030000}"/>
    <cellStyle name="Currency 4 2 4 3 2" xfId="2691"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4"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5" xr:uid="{00000000-0005-0000-0000-00006D030000}"/>
    <cellStyle name="Currency 4 2 4 4 2" xfId="4674"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7"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9"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1" xr:uid="{00000000-0005-0000-0000-000072030000}"/>
    <cellStyle name="Currency 4 2 6 2" xfId="2882"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1"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2" xr:uid="{00000000-0005-0000-0000-000073030000}"/>
    <cellStyle name="Currency 4 2 7 2" xfId="2494"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3"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2" xr:uid="{00000000-0005-0000-0000-000074030000}"/>
    <cellStyle name="Currency 4 2 8 2" xfId="2188"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1" xr:uid="{00000000-0005-0000-0000-000074030000}"/>
    <cellStyle name="Currency 4 2 8 4" xfId="24961" xr:uid="{3F0C25D4-5FA2-4F09-A128-283041A580CB}"/>
    <cellStyle name="Currency 4 2 9" xfId="3882"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6" xr:uid="{00000000-0005-0000-0000-000078030000}"/>
    <cellStyle name="Currency 4 3 2 2 2 2" xfId="3095"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1"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7" xr:uid="{00000000-0005-0000-0000-000079030000}"/>
    <cellStyle name="Currency 4 3 2 2 3 2" xfId="4683"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5" xr:uid="{00000000-0005-0000-0000-00007A030000}"/>
    <cellStyle name="Currency 4 3 2 2 4 2" xfId="26961" xr:uid="{DB772303-1715-451F-983D-FA4084595956}"/>
    <cellStyle name="Currency 4 3 2 2 4 3" xfId="26336" xr:uid="{B0BAF356-AC96-4D61-AF66-90BA33F5234A}"/>
    <cellStyle name="Currency 4 3 2 2 5" xfId="4275"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8" xr:uid="{00000000-0005-0000-0000-00007B030000}"/>
    <cellStyle name="Currency 4 3 2 3 2" xfId="3096"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600" xr:uid="{00000000-0005-0000-0000-00007B030000}"/>
    <cellStyle name="Currency 4 3 2 3 4" xfId="4427"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9" xr:uid="{00000000-0005-0000-0000-00007C030000}"/>
    <cellStyle name="Currency 4 3 2 4 2" xfId="3094"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3"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4" xr:uid="{00000000-0005-0000-0000-00007D030000}"/>
    <cellStyle name="Currency 4 3 2 5 2" xfId="2531"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5"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5"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30"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1" xr:uid="{00000000-0005-0000-0000-00007F030000}"/>
    <cellStyle name="Currency 4 3 3 2 2" xfId="3098"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5"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2" xr:uid="{00000000-0005-0000-0000-00007F030000}"/>
    <cellStyle name="Currency 4 3 3 2 5" xfId="4276"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2" xr:uid="{00000000-0005-0000-0000-000080030000}"/>
    <cellStyle name="Currency 4 3 3 3 2" xfId="3099"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3" xr:uid="{00000000-0005-0000-0000-000080030000}"/>
    <cellStyle name="Currency 4 3 3 3 4" xfId="4428"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90" xr:uid="{00000000-0005-0000-0000-000081030000}"/>
    <cellStyle name="Currency 4 3 3 4 2" xfId="3097"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2"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4"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9"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4" xr:uid="{00000000-0005-0000-0000-000083030000}"/>
    <cellStyle name="Currency 4 3 4 2 2" xfId="3100"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8"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5" xr:uid="{00000000-0005-0000-0000-000084030000}"/>
    <cellStyle name="Currency 4 3 4 3 2" xfId="4673"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3" xr:uid="{00000000-0005-0000-0000-000085030000}"/>
    <cellStyle name="Currency 4 3 4 5" xfId="4274"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6" xr:uid="{00000000-0005-0000-0000-000086030000}"/>
    <cellStyle name="Currency 4 3 5 2" xfId="3101"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60" xr:uid="{00000000-0005-0000-0000-000086030000}"/>
    <cellStyle name="Currency 4 3 5 4" xfId="4429"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7" xr:uid="{00000000-0005-0000-0000-000087030000}"/>
    <cellStyle name="Currency 4 3 6 2" xfId="2884"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9"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3" xr:uid="{00000000-0005-0000-0000-000088030000}"/>
    <cellStyle name="Currency 4 3 7 2" xfId="2471"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2"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5"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4"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1" xr:uid="{00000000-0005-0000-0000-00008C030000}"/>
    <cellStyle name="Currency 4 4 2 2 2 2" xfId="3103"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60"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2" xr:uid="{00000000-0005-0000-0000-00008D030000}"/>
    <cellStyle name="Currency 4 4 2 2 3 2" xfId="4638"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900" xr:uid="{00000000-0005-0000-0000-00008E030000}"/>
    <cellStyle name="Currency 4 4 2 2 4 2" xfId="26966" xr:uid="{7B61A0D3-E365-47E1-BF65-D22D21EAE7CE}"/>
    <cellStyle name="Currency 4 4 2 2 4 3" xfId="26337" xr:uid="{E01B3AF2-4017-4494-9A21-EB0A702E2343}"/>
    <cellStyle name="Currency 4 4 2 2 5" xfId="4277"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3" xr:uid="{00000000-0005-0000-0000-00008F030000}"/>
    <cellStyle name="Currency 4 4 2 3 2" xfId="3104"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3" xr:uid="{00000000-0005-0000-0000-00008F030000}"/>
    <cellStyle name="Currency 4 4 2 3 4" xfId="4430"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4" xr:uid="{00000000-0005-0000-0000-000090030000}"/>
    <cellStyle name="Currency 4 4 2 4 2" xfId="3102"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8"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9" xr:uid="{00000000-0005-0000-0000-000091030000}"/>
    <cellStyle name="Currency 4 4 2 5 2" xfId="2614"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2"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6"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1"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6" xr:uid="{00000000-0005-0000-0000-000093030000}"/>
    <cellStyle name="Currency 4 4 3 2 2" xfId="3105"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5"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7" xr:uid="{00000000-0005-0000-0000-000094030000}"/>
    <cellStyle name="Currency 4 4 3 3 2" xfId="2696"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5"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5" xr:uid="{00000000-0005-0000-0000-000095030000}"/>
    <cellStyle name="Currency 4 4 3 4 2" xfId="3771"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40"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9"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1" xr:uid="{00000000-0005-0000-0000-00009A030000}"/>
    <cellStyle name="Currency 4 4 5 2" xfId="2885"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1"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2" xr:uid="{00000000-0005-0000-0000-00009B030000}"/>
    <cellStyle name="Currency 4 4 6 2" xfId="2451"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3"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8" xr:uid="{00000000-0005-0000-0000-00009C030000}"/>
    <cellStyle name="Currency 4 4 7 2" xfId="2205"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1" xr:uid="{00000000-0005-0000-0000-00009C030000}"/>
    <cellStyle name="Currency 4 4 7 4" xfId="23996" xr:uid="{3627A03A-4482-445B-90C3-B16E8F917721}"/>
    <cellStyle name="Currency 4 4 8" xfId="3885"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6"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7" xr:uid="{00000000-0005-0000-0000-0000A1030000}"/>
    <cellStyle name="Currency 4 5 2 2 3 2" xfId="28278" xr:uid="{50B40CE8-5CD9-417B-992B-76488973FBEE}"/>
    <cellStyle name="Currency 4 5 2 2 3 3" xfId="27748" xr:uid="{8C12FD05-3DB0-4D9C-B5B8-A93CD492E9A2}"/>
    <cellStyle name="Currency 4 5 2 2 4" xfId="1915"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8" xr:uid="{00000000-0005-0000-0000-0000A3030000}"/>
    <cellStyle name="Currency 4 5 2 3 2" xfId="2697"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6"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9" xr:uid="{00000000-0005-0000-0000-0000A4030000}"/>
    <cellStyle name="Currency 4 5 2 4 2" xfId="4632"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4" xr:uid="{00000000-0005-0000-0000-0000A5030000}"/>
    <cellStyle name="Currency 4 5 2 5 2" xfId="24046" xr:uid="{0D05523D-B528-4033-A555-6E964F1AABAC}"/>
    <cellStyle name="Currency 4 5 2 5 3" xfId="25821" xr:uid="{F99162FC-7F1B-4FCA-89F8-447E787AAD95}"/>
    <cellStyle name="Currency 4 5 2 6" xfId="4141"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1"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2" xr:uid="{00000000-0005-0000-0000-0000A8030000}"/>
    <cellStyle name="Currency 4 5 3 4" xfId="1920" xr:uid="{00000000-0005-0000-0000-0000A9030000}"/>
    <cellStyle name="Currency 4 5 3 4 2" xfId="22935" xr:uid="{71B5603C-6766-4D0C-B1CC-BB0C74847168}"/>
    <cellStyle name="Currency 4 5 3 4 3" xfId="23188" xr:uid="{1205E03B-BC6A-4DE9-88A4-2BEF1DEAC256}"/>
    <cellStyle name="Currency 4 5 3 5" xfId="4432"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4"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5" xr:uid="{00000000-0005-0000-0000-0000AC030000}"/>
    <cellStyle name="Currency 4 5 4 4" xfId="1923"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6" xr:uid="{00000000-0005-0000-0000-0000AE030000}"/>
    <cellStyle name="Currency 4 5 5 2" xfId="2511"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7"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7" xr:uid="{00000000-0005-0000-0000-0000AF030000}"/>
    <cellStyle name="Currency 4 5 6 2" xfId="2297"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50"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3" xr:uid="{00000000-0005-0000-0000-0000B0030000}"/>
    <cellStyle name="Currency 4 5 7 2" xfId="25774" xr:uid="{E7C99D6A-38BF-4E4B-8018-AFD0CBFA99FB}"/>
    <cellStyle name="Currency 4 5 7 3" xfId="24240" xr:uid="{76B8FB3E-46A1-4D15-A448-AE8DEDB8CB73}"/>
    <cellStyle name="Currency 4 5 8" xfId="3886"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1"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2" xr:uid="{00000000-0005-0000-0000-0000B5030000}"/>
    <cellStyle name="Currency 4 6 2 2 3 2" xfId="27018" xr:uid="{6D4BFB8F-F4E3-488F-AE7F-8B569DEE806B}"/>
    <cellStyle name="Currency 4 6 2 2 3 3" xfId="28380" xr:uid="{8E7070DA-EB58-4185-BD19-1566856F6854}"/>
    <cellStyle name="Currency 4 6 2 2 4" xfId="1930"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3" xr:uid="{00000000-0005-0000-0000-0000B7030000}"/>
    <cellStyle name="Currency 4 6 2 3 2" xfId="2698"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6"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4" xr:uid="{00000000-0005-0000-0000-0000B8030000}"/>
    <cellStyle name="Currency 4 6 2 4 2" xfId="3770"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9" xr:uid="{00000000-0005-0000-0000-0000B9030000}"/>
    <cellStyle name="Currency 4 6 2 5 2" xfId="23049" xr:uid="{DEB66FCC-EAF6-49BE-BE1E-44208B92D060}"/>
    <cellStyle name="Currency 4 6 2 5 3" xfId="25804" xr:uid="{450EC3BB-E536-4A0F-ADBB-326E1FBE7306}"/>
    <cellStyle name="Currency 4 6 2 6" xfId="4142"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6"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7" xr:uid="{00000000-0005-0000-0000-0000BC030000}"/>
    <cellStyle name="Currency 4 6 3 4" xfId="1935" xr:uid="{00000000-0005-0000-0000-0000BD030000}"/>
    <cellStyle name="Currency 4 6 3 4 2" xfId="27206" xr:uid="{76CF2D70-31C2-4FE1-8EE7-818EBE82C205}"/>
    <cellStyle name="Currency 4 6 3 4 3" xfId="28334" xr:uid="{32B145DB-C29E-4812-BF17-9D7B62B1F686}"/>
    <cellStyle name="Currency 4 6 3 5" xfId="4433"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9"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40" xr:uid="{00000000-0005-0000-0000-0000C0030000}"/>
    <cellStyle name="Currency 4 6 4 4" xfId="1938"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1" xr:uid="{00000000-0005-0000-0000-0000C2030000}"/>
    <cellStyle name="Currency 4 6 5 2" xfId="2574"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5"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2" xr:uid="{00000000-0005-0000-0000-0000C3030000}"/>
    <cellStyle name="Currency 4 6 6 2" xfId="2298"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8"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8" xr:uid="{00000000-0005-0000-0000-0000C4030000}"/>
    <cellStyle name="Currency 4 6 7 2" xfId="28517" xr:uid="{2B3A5AD4-3B72-4F07-A3C7-D11D3D3B1C66}"/>
    <cellStyle name="Currency 4 6 7 3" xfId="27210" xr:uid="{5F1C9F25-9141-46C1-A1B3-03D885C2C8D1}"/>
    <cellStyle name="Currency 4 6 8" xfId="3887"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5"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6"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4"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8"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9" xr:uid="{00000000-0005-0000-0000-0000CC030000}"/>
    <cellStyle name="Currency 4 7 3 4" xfId="1947"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50" xr:uid="{00000000-0005-0000-0000-0000CE030000}"/>
    <cellStyle name="Currency 4 7 4 2" xfId="2299"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7"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1"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3"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8"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4"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5"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3"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7"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8" xr:uid="{00000000-0005-0000-0000-0000D8030000}"/>
    <cellStyle name="Currency 4 8 3 4" xfId="1956"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9" xr:uid="{00000000-0005-0000-0000-0000DA030000}"/>
    <cellStyle name="Currency 4 8 4 2" xfId="2300"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9"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60"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2"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9"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2" xr:uid="{00000000-0005-0000-0000-0000DE030000}"/>
    <cellStyle name="Currency 4 9 2 2" xfId="3106"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6"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3" xr:uid="{00000000-0005-0000-0000-0000DF030000}"/>
    <cellStyle name="Currency 4 9 3 2" xfId="2690"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6"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1" xr:uid="{00000000-0005-0000-0000-0000E0030000}"/>
    <cellStyle name="Currency 4 9 4 2" xfId="2292"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5" xr:uid="{00000000-0005-0000-0000-0000E0030000}"/>
    <cellStyle name="Currency 4 9 4 4" xfId="23983" xr:uid="{D7ECF183-A9FB-4F7A-A59A-272E2F6F535B}"/>
    <cellStyle name="Currency 4 9 5" xfId="3827"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7" xr:uid="{00000000-0005-0000-0000-0000E4030000}"/>
    <cellStyle name="Currency 5 2 2 2 2" xfId="3108"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1"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8" xr:uid="{00000000-0005-0000-0000-0000E4030000}"/>
    <cellStyle name="Currency 5 2 2 2 4 2" xfId="26834" xr:uid="{C64A4FF9-2FD0-4583-B837-5708E557185E}"/>
    <cellStyle name="Currency 5 2 2 2 4 3" xfId="28443" xr:uid="{70E40412-F726-4A29-B8F5-5630BE3A9276}"/>
    <cellStyle name="Currency 5 2 2 2 5" xfId="4278"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8" xr:uid="{00000000-0005-0000-0000-0000E5030000}"/>
    <cellStyle name="Currency 5 2 2 3 2" xfId="3109"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9" xr:uid="{00000000-0005-0000-0000-0000E5030000}"/>
    <cellStyle name="Currency 5 2 2 3 4" xfId="4434"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6" xr:uid="{00000000-0005-0000-0000-0000E6030000}"/>
    <cellStyle name="Currency 5 2 2 4 2" xfId="3107"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1"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3"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2"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3"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70" xr:uid="{00000000-0005-0000-0000-0000E8030000}"/>
    <cellStyle name="Currency 5 2 3 2 2" xfId="3110"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5"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1" xr:uid="{00000000-0005-0000-0000-0000E9030000}"/>
    <cellStyle name="Currency 5 2 3 3 2" xfId="2700"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9"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9" xr:uid="{00000000-0005-0000-0000-0000EA030000}"/>
    <cellStyle name="Currency 5 2 3 4 2" xfId="3775"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4"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2" xr:uid="{00000000-0005-0000-0000-0000EB030000}"/>
    <cellStyle name="Currency 5 2 4 2" xfId="3111"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9" xr:uid="{00000000-0005-0000-0000-0000EB030000}"/>
    <cellStyle name="Currency 5 2 4 4" xfId="4435"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3" xr:uid="{00000000-0005-0000-0000-0000EC030000}"/>
    <cellStyle name="Currency 5 2 5 2" xfId="2889"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8"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5" xr:uid="{00000000-0005-0000-0000-0000ED030000}"/>
    <cellStyle name="Currency 5 2 6 2" xfId="2541"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4"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5"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1"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5" xr:uid="{00000000-0005-0000-0000-0000EF030000}"/>
    <cellStyle name="Currency 5 3 2 2" xfId="3113"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2"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700" xr:uid="{00000000-0005-0000-0000-0000EF030000}"/>
    <cellStyle name="Currency 5 3 2 4 2" xfId="26890" xr:uid="{C9DBE510-EFCE-4A0C-8EE8-48DD9ED241FF}"/>
    <cellStyle name="Currency 5 3 2 4 3" xfId="26496" xr:uid="{49081016-EABC-4DB1-B361-D6F414E29952}"/>
    <cellStyle name="Currency 5 3 2 5" xfId="4279"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6" xr:uid="{00000000-0005-0000-0000-0000F0030000}"/>
    <cellStyle name="Currency 5 3 3 2" xfId="3114"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7" xr:uid="{00000000-0005-0000-0000-0000F0030000}"/>
    <cellStyle name="Currency 5 3 3 4" xfId="4436"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4" xr:uid="{00000000-0005-0000-0000-0000F1030000}"/>
    <cellStyle name="Currency 5 3 4 2" xfId="3112"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5"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4"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1"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2"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8" xr:uid="{00000000-0005-0000-0000-0000F3030000}"/>
    <cellStyle name="Currency 5 4 2 2" xfId="3115"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2"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9" xr:uid="{00000000-0005-0000-0000-0000F4030000}"/>
    <cellStyle name="Currency 5 4 3 2" xfId="2699"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6"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7" xr:uid="{00000000-0005-0000-0000-0000F5030000}"/>
    <cellStyle name="Currency 5 4 4 2" xfId="4687"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3"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1"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3" xr:uid="{00000000-0005-0000-0000-0000FA030000}"/>
    <cellStyle name="Currency 5 6 2" xfId="2888"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1"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4" xr:uid="{00000000-0005-0000-0000-0000FB030000}"/>
    <cellStyle name="Currency 5 7 2" xfId="2481"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7"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4" xr:uid="{00000000-0005-0000-0000-0000FC030000}"/>
    <cellStyle name="Currency 5 8 2" xfId="2175"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9" xr:uid="{00000000-0005-0000-0000-0000FC030000}"/>
    <cellStyle name="Currency 5 8 4" xfId="23105" xr:uid="{CBC88581-24CC-458C-88B9-2467C62CDA1B}"/>
    <cellStyle name="Currency 5 9" xfId="3890"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6" xr:uid="{00000000-0005-0000-0000-0000FE030000}"/>
    <cellStyle name="Currency 6 2 2" xfId="3117"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3"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5" xr:uid="{00000000-0005-0000-0000-0000FE030000}"/>
    <cellStyle name="Currency 6 2 4 2" xfId="28453" xr:uid="{63F8D999-7F7B-4DAE-890C-454CEE7A69B1}"/>
    <cellStyle name="Currency 6 2 4 3" xfId="25893" xr:uid="{7C3EFCC2-60A4-44AB-9B00-3C8AEB3CC08F}"/>
    <cellStyle name="Currency 6 2 5" xfId="4280"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7" xr:uid="{00000000-0005-0000-0000-0000FF030000}"/>
    <cellStyle name="Currency 6 3 2" xfId="3118"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8" xr:uid="{00000000-0005-0000-0000-0000FF030000}"/>
    <cellStyle name="Currency 6 3 4" xfId="4438"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5" xr:uid="{00000000-0005-0000-0000-000000040000}"/>
    <cellStyle name="Currency 6 4 2" xfId="3116"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3"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5"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60"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9"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9" xr:uid="{00000000-0005-0000-0000-0000EA020000}"/>
    <cellStyle name="Currency 7 2" xfId="3119"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1"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9"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5"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3"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4"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3"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2"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4" xr:uid="{00000000-0005-0000-0000-00000E030000}"/>
    <cellStyle name="Normal 10 2 2 2 3 2" xfId="4439"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2"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50"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6" xr:uid="{00000000-0005-0000-0000-000010030000}"/>
    <cellStyle name="Normal 10 2 2 3 2" xfId="3125"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1"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6" xr:uid="{00000000-0005-0000-0000-000012030000}"/>
    <cellStyle name="Normal 10 2 2 4 2" xfId="4440"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1"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2"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6"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6"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7" xr:uid="{00000000-0005-0000-0000-000016030000}"/>
    <cellStyle name="Normal 10 2 3 2 2" xfId="3128"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3"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9" xr:uid="{00000000-0005-0000-0000-000018030000}"/>
    <cellStyle name="Normal 10 2 3 3 2" xfId="4441"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7"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5"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4"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5"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30"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5"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6"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1" xr:uid="{00000000-0005-0000-0000-00001E030000}"/>
    <cellStyle name="Normal 10 2 5 2" xfId="4442"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90"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2"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6"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5"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3"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5"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4" xr:uid="{00000000-0005-0000-0000-000025030000}"/>
    <cellStyle name="Normal 10 3 2 3 2" xfId="4443"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2"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9"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5"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6"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8" xr:uid="{00000000-0005-0000-0000-000029030000}"/>
    <cellStyle name="Normal 10 3 3 2 2" xfId="3136"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6"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7" xr:uid="{00000000-0005-0000-0000-00002B030000}"/>
    <cellStyle name="Normal 10 3 3 3 2" xfId="4444"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5"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1"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7"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8"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4"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9" xr:uid="{00000000-0005-0000-0000-000030030000}"/>
    <cellStyle name="Normal 10 3 5 2" xfId="4445"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1"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9"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3"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6"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1"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7"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2" xr:uid="{00000000-0005-0000-0000-000037030000}"/>
    <cellStyle name="Normal 10 4 2 3 2" xfId="4446"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40"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2"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6"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7"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3"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9"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8"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7"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2"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9"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3"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7"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10"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9"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8"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9"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7"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8"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1"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50"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9"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2"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8"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9"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3"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9"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10"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4"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10"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1"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4"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7"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3"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4"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2"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3"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4"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5"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2"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5"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2"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1"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8"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4"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60"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1"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2"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7"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5"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60"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5"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8"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8"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7"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6"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3"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1"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7"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50"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4"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3"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7"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4"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2"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1"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4"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4"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8"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6"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3"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5"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5"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9"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6"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6"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20"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6"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6"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9"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9"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7"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4"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2"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5"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7"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2"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7"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5"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8"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8"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3"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7"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9"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4"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8"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6"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7"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1"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9"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4"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30"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7"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80"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6"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7"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7"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7"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2" xr:uid="{00000000-0005-0000-0000-0000B7030000}"/>
    <cellStyle name="Normal 2 2 4 2 2 2 2 2" xfId="3153"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9"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4" xr:uid="{00000000-0005-0000-0000-0000B9030000}"/>
    <cellStyle name="Normal 2 2 4 2 2 2 3 2" xfId="4453"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2"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6"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1" xr:uid="{00000000-0005-0000-0000-0000BB030000}"/>
    <cellStyle name="Normal 2 2 4 2 2 3 2" xfId="3155"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8"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6" xr:uid="{00000000-0005-0000-0000-0000BD030000}"/>
    <cellStyle name="Normal 2 2 4 2 2 4 2" xfId="4454"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1"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6"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50"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1"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3" xr:uid="{00000000-0005-0000-0000-0000C1030000}"/>
    <cellStyle name="Normal 2 2 4 2 3 2 2" xfId="3158"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90"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9" xr:uid="{00000000-0005-0000-0000-0000C3030000}"/>
    <cellStyle name="Normal 2 2 4 2 3 3 2" xfId="4455"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7"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9"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1"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40"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60"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20"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7"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1" xr:uid="{00000000-0005-0000-0000-0000C9030000}"/>
    <cellStyle name="Normal 2 2 4 2 5 2" xfId="4456"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8"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6"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90"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8"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3"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2"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4" xr:uid="{00000000-0005-0000-0000-0000D0030000}"/>
    <cellStyle name="Normal 2 2 4 3 2 3 2" xfId="4457"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2"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3"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2"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1"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4" xr:uid="{00000000-0005-0000-0000-0000D4030000}"/>
    <cellStyle name="Normal 2 2 4 3 3 2 2" xfId="3166"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3"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7" xr:uid="{00000000-0005-0000-0000-0000D6030000}"/>
    <cellStyle name="Normal 2 2 4 3 3 3 2" xfId="4458"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5"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5"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8"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8"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1"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9" xr:uid="{00000000-0005-0000-0000-0000DB030000}"/>
    <cellStyle name="Normal 2 2 4 3 5 2" xfId="4459"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9"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3"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7"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9"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1"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4"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2" xr:uid="{00000000-0005-0000-0000-0000E2030000}"/>
    <cellStyle name="Normal 2 2 4 4 2 3 2" xfId="4460"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70"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6"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3"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2"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3"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5"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9"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1"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900"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3"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7"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30"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6"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60"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2"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3"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4"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1"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7"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1"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3"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6"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5"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2"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1"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6"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3"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2"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7"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4"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4"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9"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20"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9"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30" xr:uid="{00000000-0005-0000-0000-000007040000}"/>
    <cellStyle name="Normal 2 2 5 2 2 2 2" xfId="3176"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5"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7" xr:uid="{00000000-0005-0000-0000-000009040000}"/>
    <cellStyle name="Normal 2 2 5 2 2 3 2" xfId="4464"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5"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4"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9"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4"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8"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9"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3"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9" xr:uid="{00000000-0005-0000-0000-00000F040000}"/>
    <cellStyle name="Normal 2 2 5 2 4 2" xfId="4465"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4"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2"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6"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6"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1" xr:uid="{00000000-0005-0000-0000-000013040000}"/>
    <cellStyle name="Normal 2 2 5 3 2 2" xfId="3181"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6"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2" xr:uid="{00000000-0005-0000-0000-000015040000}"/>
    <cellStyle name="Normal 2 2 5 3 3 2" xfId="4466"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80"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5"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8"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3"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3"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8"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2"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7"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3"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2"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6"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5"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4" xr:uid="{00000000-0005-0000-0000-000021040000}"/>
    <cellStyle name="Normal 2 2 6 2 2 2 2" xfId="3186"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8"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7" xr:uid="{00000000-0005-0000-0000-000023040000}"/>
    <cellStyle name="Normal 2 2 6 2 2 3 2" xfId="4468"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5"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40"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3" xr:uid="{00000000-0005-0000-0000-000025040000}"/>
    <cellStyle name="Normal 2 2 6 2 3 2" xfId="3188"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7"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9" xr:uid="{00000000-0005-0000-0000-000027040000}"/>
    <cellStyle name="Normal 2 2 6 2 4 2" xfId="4469"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4"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8"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2"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5"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5" xr:uid="{00000000-0005-0000-0000-00002B040000}"/>
    <cellStyle name="Normal 2 2 6 3 2 2" xfId="3191"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9"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2" xr:uid="{00000000-0005-0000-0000-00002D040000}"/>
    <cellStyle name="Normal 2 2 6 3 3 2" xfId="4470"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90"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1"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30"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5"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3"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2"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4"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4" xr:uid="{00000000-0005-0000-0000-000033040000}"/>
    <cellStyle name="Normal 2 2 6 5 2" xfId="4471"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5"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8"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2"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7"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6"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1"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7" xr:uid="{00000000-0005-0000-0000-00003A040000}"/>
    <cellStyle name="Normal 2 2 7 2 3 2" xfId="4472"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5"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2"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1"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6"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6" xr:uid="{00000000-0005-0000-0000-00003E040000}"/>
    <cellStyle name="Normal 2 2 7 3 2 2" xfId="3199"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2"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200" xr:uid="{00000000-0005-0000-0000-000040040000}"/>
    <cellStyle name="Normal 2 2 7 3 3 2" xfId="4473"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8"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5"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5"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1"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300"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2" xr:uid="{00000000-0005-0000-0000-000045040000}"/>
    <cellStyle name="Normal 2 2 7 5 2" xfId="4474"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6"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2"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6"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8"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4"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3"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5" xr:uid="{00000000-0005-0000-0000-00004C040000}"/>
    <cellStyle name="Normal 2 2 8 2 3 2" xfId="4475"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3"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8"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2"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7"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6"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7"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6"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6"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7"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5"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9"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9"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8"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4"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9" xr:uid="{00000000-0005-0000-0000-000059040000}"/>
    <cellStyle name="Normal 2 2 9 2 3 2" xfId="4477"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7"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6"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3"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8"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10"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8"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7"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8"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8"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5"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1"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40"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9"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6"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3"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3"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2" xr:uid="{00000000-0005-0000-0000-00006C040000}"/>
    <cellStyle name="Normal 2 5 2 2 2 2 2" xfId="3214"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6"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5" xr:uid="{00000000-0005-0000-0000-00006E040000}"/>
    <cellStyle name="Normal 2 5 2 2 2 3 2" xfId="4479"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3"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5"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1" xr:uid="{00000000-0005-0000-0000-000070040000}"/>
    <cellStyle name="Normal 2 5 2 2 3 2" xfId="3216"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5"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7" xr:uid="{00000000-0005-0000-0000-000072040000}"/>
    <cellStyle name="Normal 2 5 2 2 4 2" xfId="4480"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2"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5"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9"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800"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3" xr:uid="{00000000-0005-0000-0000-000076040000}"/>
    <cellStyle name="Normal 2 5 2 3 2 2" xfId="3219"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7"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20" xr:uid="{00000000-0005-0000-0000-000078040000}"/>
    <cellStyle name="Normal 2 5 2 3 3 2" xfId="4481"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8"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8"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4"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9"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1"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40"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8"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2" xr:uid="{00000000-0005-0000-0000-00007E040000}"/>
    <cellStyle name="Normal 2 5 2 5 2" xfId="4482"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9"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5"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9"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4"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4"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9"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5" xr:uid="{00000000-0005-0000-0000-000085040000}"/>
    <cellStyle name="Normal 2 5 3 2 3 2" xfId="4483"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3"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9"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5"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50"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4" xr:uid="{00000000-0005-0000-0000-000089040000}"/>
    <cellStyle name="Normal 2 5 3 3 2 2" xfId="3227"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10"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8" xr:uid="{00000000-0005-0000-0000-00008B040000}"/>
    <cellStyle name="Normal 2 5 3 3 3 2" xfId="4484"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6"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2"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9"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9"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8"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30" xr:uid="{00000000-0005-0000-0000-000090040000}"/>
    <cellStyle name="Normal 2 5 3 5 2" xfId="4485"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10"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9"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3"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5"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2"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1"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3" xr:uid="{00000000-0005-0000-0000-000097040000}"/>
    <cellStyle name="Normal 2 5 4 2 3 2" xfId="4486"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1"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5"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6"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1"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4"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5"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70"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7"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1"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2"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6"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6"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6"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1"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8"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2"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7"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7"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7"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2"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9"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2"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8"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8"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2"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9"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9"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3"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40"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50"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5"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9"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2"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10"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50" xr:uid="{00000000-0005-0000-0000-0000BC040000}"/>
    <cellStyle name="Normal 2 6 2 2 2 2" xfId="3238"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3"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9" xr:uid="{00000000-0005-0000-0000-0000BE040000}"/>
    <cellStyle name="Normal 2 6 2 2 3 2" xfId="4490"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7"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7"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9" xr:uid="{00000000-0005-0000-0000-0000C0040000}"/>
    <cellStyle name="Normal 2 6 2 3 2" xfId="3240"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2"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1" xr:uid="{00000000-0005-0000-0000-0000C2040000}"/>
    <cellStyle name="Normal 2 6 2 4 2" xfId="4491"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6"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2"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6"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2"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1" xr:uid="{00000000-0005-0000-0000-0000C6040000}"/>
    <cellStyle name="Normal 2 6 3 2 2" xfId="3243"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4"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4" xr:uid="{00000000-0005-0000-0000-0000C8040000}"/>
    <cellStyle name="Normal 2 6 3 3 2" xfId="4492"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2"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5"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1"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2"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5"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8"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3"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6" xr:uid="{00000000-0005-0000-0000-0000CE040000}"/>
    <cellStyle name="Normal 2 6 5 2" xfId="4493"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4"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2"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6"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1"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4" xr:uid="{00000000-0005-0000-0000-0000D4040000}"/>
    <cellStyle name="Normal 2 7 2 2 2 2" xfId="3249"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6"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50" xr:uid="{00000000-0005-0000-0000-0000D6040000}"/>
    <cellStyle name="Normal 2 7 2 2 3 2" xfId="4494"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8"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9"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3" xr:uid="{00000000-0005-0000-0000-0000D8040000}"/>
    <cellStyle name="Normal 2 7 2 3 2" xfId="3251"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5"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2" xr:uid="{00000000-0005-0000-0000-0000DA040000}"/>
    <cellStyle name="Normal 2 7 2 4 2" xfId="4495"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7"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7"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1"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4"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5" xr:uid="{00000000-0005-0000-0000-0000DE040000}"/>
    <cellStyle name="Normal 2 7 3 2 2" xfId="3254"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7"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5" xr:uid="{00000000-0005-0000-0000-0000E0040000}"/>
    <cellStyle name="Normal 2 7 3 3 2" xfId="4496"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3"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90"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2"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3"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6"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2"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4"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7" xr:uid="{00000000-0005-0000-0000-0000E6040000}"/>
    <cellStyle name="Normal 2 7 5 2" xfId="4497"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5"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7"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1"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2"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9"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9"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60" xr:uid="{00000000-0005-0000-0000-0000ED040000}"/>
    <cellStyle name="Normal 2 8 2 3 2" xfId="4498"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8"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1"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3"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4"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6" xr:uid="{00000000-0005-0000-0000-0000F1040000}"/>
    <cellStyle name="Normal 2 8 3 2 2" xfId="3262"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20"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3" xr:uid="{00000000-0005-0000-0000-0000F3040000}"/>
    <cellStyle name="Normal 2 8 3 3 2" xfId="4499"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1"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4"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5"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4"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8"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5" xr:uid="{00000000-0005-0000-0000-0000F8040000}"/>
    <cellStyle name="Normal 2 8 5 2" xfId="4500"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6"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1"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5"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3"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7"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1"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8" xr:uid="{00000000-0005-0000-0000-0000FF040000}"/>
    <cellStyle name="Normal 2 9 2 3 2" xfId="4501"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6"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7"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4"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6"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9"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7"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6"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2"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7"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4"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8"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4"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9" xr:uid="{00000000-0005-0000-0000-000014050000}"/>
    <cellStyle name="Normal 3 2 3 3 2 3 4 2" xfId="31291" xr:uid="{EB8BC9D9-A033-4C6E-8AEF-B73E94BB5D44}"/>
    <cellStyle name="Normal 3 2 3 3 2 3 5" xfId="2094" xr:uid="{00000000-0005-0000-0000-000008020000}"/>
    <cellStyle name="Normal 3 2 3 3 2 3 5 2" xfId="4649"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7"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8"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3" xr:uid="{00000000-0005-0000-0000-000006020000}"/>
    <cellStyle name="Normal 3 2 3 3 2 5 2" xfId="4666"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6"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5" xr:uid="{89E53FE7-94C9-4D91-BBC4-6F94CBF85A44}"/>
    <cellStyle name="Normal 3 2 3 3 4 2 2 2 3" xfId="3713"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90"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6"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20" xr:uid="{00000000-0005-0000-0000-00001D050000}"/>
    <cellStyle name="Normal 3 2 3 3 4 4 2" xfId="31295" xr:uid="{324C98B1-8E30-4CDB-8616-21FD670B2E3A}"/>
    <cellStyle name="Normal 3 2 3 3 4 5" xfId="2095" xr:uid="{00000000-0005-0000-0000-00000B020000}"/>
    <cellStyle name="Normal 3 2 3 3 4 5 2" xfId="3808"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8"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1" xr:uid="{00000000-0005-0000-0000-000023050000}"/>
    <cellStyle name="Normal 3 2 3 4 3 4 2" xfId="31284" xr:uid="{8B70590F-73CC-44E1-B466-2B324B3DBBCB}"/>
    <cellStyle name="Normal 3 2 3 4 3 5" xfId="2098" xr:uid="{00000000-0005-0000-0000-000012020000}"/>
    <cellStyle name="Normal 3 2 3 4 3 5 2" xfId="4671"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60"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7" xr:uid="{00000000-0005-0000-0000-000010020000}"/>
    <cellStyle name="Normal 3 2 3 4 5 2" xfId="3778"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9"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6"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3" xr:uid="{00000000-0005-0000-0000-00002A050000}"/>
    <cellStyle name="Normal 3 2 4 3 4 2" xfId="31286" xr:uid="{C5493F1B-7833-429B-A3F9-F86186048626}"/>
    <cellStyle name="Normal 3 2 4 3 5" xfId="2100" xr:uid="{00000000-0005-0000-0000-000016020000}"/>
    <cellStyle name="Normal 3 2 4 3 5 2" xfId="4686"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3"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2"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9" xr:uid="{00000000-0005-0000-0000-000014020000}"/>
    <cellStyle name="Normal 3 2 4 5 2" xfId="4645"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2"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9"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7"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3"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6"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5"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5"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70"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8"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60"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6"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6"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4"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7"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7"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1"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8"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8"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4"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2"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7"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5"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1"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5"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8"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9"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3"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1"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9"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8"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4"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6"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1"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8"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2"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9"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9"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9"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70"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5" xr:uid="{00000000-0005-0000-0000-00005A050000}"/>
    <cellStyle name="Normal 4 2 2 2 2 2 2 2" xfId="3278"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3"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9" xr:uid="{00000000-0005-0000-0000-00005C050000}"/>
    <cellStyle name="Normal 4 2 2 2 2 2 3 2" xfId="4504"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7"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8"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4" xr:uid="{00000000-0005-0000-0000-00005E050000}"/>
    <cellStyle name="Normal 4 2 2 2 2 3 2" xfId="3280"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2"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1" xr:uid="{00000000-0005-0000-0000-000060050000}"/>
    <cellStyle name="Normal 4 2 2 2 2 4 2" xfId="4505"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6"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8"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2"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3"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6" xr:uid="{00000000-0005-0000-0000-000064050000}"/>
    <cellStyle name="Normal 4 2 2 2 3 2 2" xfId="3283"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4"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4" xr:uid="{00000000-0005-0000-0000-000066050000}"/>
    <cellStyle name="Normal 4 2 2 2 3 3 2" xfId="4506"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2"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1"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50"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80"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5"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3"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80"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6" xr:uid="{00000000-0005-0000-0000-00006C050000}"/>
    <cellStyle name="Normal 4 2 2 2 5 2" xfId="4507"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6"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8"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2"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1"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8"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6"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9" xr:uid="{00000000-0005-0000-0000-000073050000}"/>
    <cellStyle name="Normal 4 2 2 3 2 3 2" xfId="4508"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7"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5"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1"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2"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7" xr:uid="{00000000-0005-0000-0000-000077050000}"/>
    <cellStyle name="Normal 4 2 2 3 3 2 2" xfId="3291"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7"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2" xr:uid="{00000000-0005-0000-0000-000079050000}"/>
    <cellStyle name="Normal 4 2 2 3 3 3 2" xfId="4509"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90"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7"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1"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3"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5"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4" xr:uid="{00000000-0005-0000-0000-00007E050000}"/>
    <cellStyle name="Normal 4 2 2 3 5 2" xfId="4510"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7"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5"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9"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2"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6"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8"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7" xr:uid="{00000000-0005-0000-0000-000085050000}"/>
    <cellStyle name="Normal 4 2 2 4 2 3 2" xfId="4511"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5"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8"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2"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3"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8"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8"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2"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2"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8"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5"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9"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3"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9"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3"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3"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5"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3"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4"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70"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4"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4"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8"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4"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5"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9"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5"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6"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30"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6"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7"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9"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2"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9"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8"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3" xr:uid="{00000000-0005-0000-0000-0000AA050000}"/>
    <cellStyle name="Normal 4 2 3 2 2 2 2" xfId="3301"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9"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2" xr:uid="{00000000-0005-0000-0000-0000AC050000}"/>
    <cellStyle name="Normal 4 2 3 2 2 3 2" xfId="4515"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300"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6"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8"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5"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3"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2"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6"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4" xr:uid="{00000000-0005-0000-0000-0000B2050000}"/>
    <cellStyle name="Normal 4 2 3 2 4 2" xfId="4516"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2"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4"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8"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9"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4" xr:uid="{00000000-0005-0000-0000-0000B6050000}"/>
    <cellStyle name="Normal 4 2 3 3 2 2" xfId="3306"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30"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7" xr:uid="{00000000-0005-0000-0000-0000B8050000}"/>
    <cellStyle name="Normal 4 2 3 3 3 2" xfId="4517"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5"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7"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7"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4"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8"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1"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5"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8"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1"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4"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8"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8"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7" xr:uid="{00000000-0005-0000-0000-0000C4050000}"/>
    <cellStyle name="Normal 4 2 4 2 2 2 2" xfId="3311"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2"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2" xr:uid="{00000000-0005-0000-0000-0000C6050000}"/>
    <cellStyle name="Normal 4 2 4 2 2 3 2" xfId="4519"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10"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2"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6" xr:uid="{00000000-0005-0000-0000-0000C8050000}"/>
    <cellStyle name="Normal 4 2 4 2 3 2" xfId="3313"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1"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4" xr:uid="{00000000-0005-0000-0000-0000CA050000}"/>
    <cellStyle name="Normal 4 2 4 2 4 2" xfId="4520"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9"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50"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4"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7"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8" xr:uid="{00000000-0005-0000-0000-0000CE050000}"/>
    <cellStyle name="Normal 4 2 4 3 2 2" xfId="3316"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3"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7" xr:uid="{00000000-0005-0000-0000-0000D0050000}"/>
    <cellStyle name="Normal 4 2 4 3 3 2" xfId="4521"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5"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3"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9"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6"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8"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5"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7"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9" xr:uid="{00000000-0005-0000-0000-0000D6050000}"/>
    <cellStyle name="Normal 4 2 4 5 2" xfId="4522"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3"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90"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4"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80"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1"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5"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2" xr:uid="{00000000-0005-0000-0000-0000DD050000}"/>
    <cellStyle name="Normal 4 2 5 2 3 2" xfId="4523"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20"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4"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60"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7"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9" xr:uid="{00000000-0005-0000-0000-0000E1050000}"/>
    <cellStyle name="Normal 4 2 5 3 2 2" xfId="3324"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6"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5" xr:uid="{00000000-0005-0000-0000-0000E3050000}"/>
    <cellStyle name="Normal 4 2 5 3 3 2" xfId="4524"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3"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7"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8"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6"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4"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7" xr:uid="{00000000-0005-0000-0000-0000E8050000}"/>
    <cellStyle name="Normal 4 2 5 5 2" xfId="4525"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4"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4"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8"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1"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9"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7"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30" xr:uid="{00000000-0005-0000-0000-0000EF050000}"/>
    <cellStyle name="Normal 4 2 6 2 3 2" xfId="4526"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8"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10"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1"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8"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1"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80"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9"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7"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5"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7"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1"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2"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3"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8"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4" xr:uid="{00000000-0005-0000-0000-0000FC050000}"/>
    <cellStyle name="Normal 4 2 7 2 3 2" xfId="4528"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2"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8"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2"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9"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5"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1"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90"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9"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6"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7"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3"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3"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2"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1"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30"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7"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3"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4"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6"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2"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3"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4"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5"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3"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8"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8"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6"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7" xr:uid="{00000000-0005-0000-0000-00001B060000}"/>
    <cellStyle name="Normal 4 4 2 2 2 2 2" xfId="3340"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40"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1" xr:uid="{00000000-0005-0000-0000-00001D060000}"/>
    <cellStyle name="Normal 4 4 2 2 2 3 2" xfId="4531"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9"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7"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6" xr:uid="{00000000-0005-0000-0000-00001F060000}"/>
    <cellStyle name="Normal 4 4 2 2 3 2" xfId="3342"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9"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3" xr:uid="{00000000-0005-0000-0000-000021060000}"/>
    <cellStyle name="Normal 4 4 2 2 4 2" xfId="4532"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8"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7"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1"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2"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8" xr:uid="{00000000-0005-0000-0000-000025060000}"/>
    <cellStyle name="Normal 4 4 2 3 2 2" xfId="3345"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1"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6" xr:uid="{00000000-0005-0000-0000-000027060000}"/>
    <cellStyle name="Normal 4 4 2 3 3 2" xfId="4533"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4"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600"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6"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1"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7"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5"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4"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8" xr:uid="{00000000-0005-0000-0000-00002D060000}"/>
    <cellStyle name="Normal 4 4 2 5 2" xfId="4534"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7"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7"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1"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7"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50"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3"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1" xr:uid="{00000000-0005-0000-0000-000034060000}"/>
    <cellStyle name="Normal 4 4 3 2 3 2" xfId="4535"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9"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4"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7"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2"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9" xr:uid="{00000000-0005-0000-0000-000038060000}"/>
    <cellStyle name="Normal 4 4 3 3 2 2" xfId="3353"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4"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4" xr:uid="{00000000-0005-0000-0000-00003A060000}"/>
    <cellStyle name="Normal 4 4 3 3 3 2" xfId="4536"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2"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6"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5"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5"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2"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6" xr:uid="{00000000-0005-0000-0000-00003F060000}"/>
    <cellStyle name="Normal 4 4 3 5 2" xfId="4537"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8"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4"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8"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8"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8"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5"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9" xr:uid="{00000000-0005-0000-0000-000046060000}"/>
    <cellStyle name="Normal 4 4 4 2 3 2" xfId="4538"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7"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7"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8"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3"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60"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90"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6"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9"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9"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4"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8"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9"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1"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7"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40"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4"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9"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90"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2"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8"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1"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7"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70"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1"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40"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1"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2"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1"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2"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3"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1"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4"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5"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900"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5" xr:uid="{00000000-0005-0000-0000-00006B060000}"/>
    <cellStyle name="Normal 4 5 2 2 2 2" xfId="3363"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6"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4" xr:uid="{00000000-0005-0000-0000-00006D060000}"/>
    <cellStyle name="Normal 4 5 2 2 3 2" xfId="4542"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2"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5"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4"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5"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5"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4"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200"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6" xr:uid="{00000000-0005-0000-0000-000073060000}"/>
    <cellStyle name="Normal 4 5 2 4 2" xfId="4543"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3"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3"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7"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5"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6" xr:uid="{00000000-0005-0000-0000-000077060000}"/>
    <cellStyle name="Normal 4 5 3 2 2" xfId="3368"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7"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9" xr:uid="{00000000-0005-0000-0000-000079060000}"/>
    <cellStyle name="Normal 4 5 3 3 2" xfId="4544"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7"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6"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3"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6"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70"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3"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9"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5"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2"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3"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7"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4"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9" xr:uid="{00000000-0005-0000-0000-000085060000}"/>
    <cellStyle name="Normal 4 6 2 2 2 2" xfId="3373"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9"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4" xr:uid="{00000000-0005-0000-0000-000087060000}"/>
    <cellStyle name="Normal 4 6 2 2 3 2" xfId="4546"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2"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1"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8" xr:uid="{00000000-0005-0000-0000-000089060000}"/>
    <cellStyle name="Normal 4 6 2 3 2" xfId="3375"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8"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6" xr:uid="{00000000-0005-0000-0000-00008B060000}"/>
    <cellStyle name="Normal 4 6 2 4 2" xfId="4547"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1"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9"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3"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6"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800" xr:uid="{00000000-0005-0000-0000-00008F060000}"/>
    <cellStyle name="Normal 4 6 3 2 2" xfId="3378"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50"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9" xr:uid="{00000000-0005-0000-0000-000091060000}"/>
    <cellStyle name="Normal 4 6 3 3 2" xfId="4548"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7"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2"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5"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6"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80"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7"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1"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1" xr:uid="{00000000-0005-0000-0000-000097060000}"/>
    <cellStyle name="Normal 4 6 5 2" xfId="4549"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4"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9"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3"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6"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3"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2"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4" xr:uid="{00000000-0005-0000-0000-00009E060000}"/>
    <cellStyle name="Normal 4 7 2 3 2" xfId="4550"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2"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3"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6"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1"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1" xr:uid="{00000000-0005-0000-0000-0000A2060000}"/>
    <cellStyle name="Normal 4 7 3 2 2" xfId="3386"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3"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7" xr:uid="{00000000-0005-0000-0000-0000A4060000}"/>
    <cellStyle name="Normal 4 7 3 3 2" xfId="4551"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5"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6"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2"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8"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1"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9" xr:uid="{00000000-0005-0000-0000-0000A9060000}"/>
    <cellStyle name="Normal 4 7 5 2" xfId="4552"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5"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3"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7"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7"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1"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4"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2" xr:uid="{00000000-0005-0000-0000-0000B0060000}"/>
    <cellStyle name="Normal 4 8 2 3 2" xfId="4553"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90"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9"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7"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2"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3"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2"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3"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4"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6"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6"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200"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8"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5"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5"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6" xr:uid="{00000000-0005-0000-0000-0000BD060000}"/>
    <cellStyle name="Normal 4 9 2 3 2" xfId="4555"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4"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7"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8"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5"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7"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3"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4"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6"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7"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6"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2"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9"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9" xr:uid="{00000000-0005-0000-0000-0000D2060000}"/>
    <cellStyle name="Normal 5 2 2 3 3 2 3 4 2" xfId="31296" xr:uid="{78CA0B19-A34B-4E31-AA24-2A14D9E7C4D2}"/>
    <cellStyle name="Normal 5 2 2 3 3 2 3 5" xfId="2102" xr:uid="{00000000-0005-0000-0000-000062020000}"/>
    <cellStyle name="Normal 5 2 2 3 3 2 3 5 2" xfId="4646"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1"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8"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1" xr:uid="{00000000-0005-0000-0000-000060020000}"/>
    <cellStyle name="Normal 5 2 2 3 3 2 5 2" xfId="4665"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4000"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0" xr:uid="{2B878A51-CD5F-4DE5-B930-3F48D284360B}"/>
    <cellStyle name="Normal 5 2 2 3 3 4 2 2 2 3" xfId="3719"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6"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4"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50" xr:uid="{00000000-0005-0000-0000-0000DB060000}"/>
    <cellStyle name="Normal 5 2 2 3 3 4 4 2" xfId="31290" xr:uid="{DEB5B321-0F2A-4419-A5CA-930B6F07E2F7}"/>
    <cellStyle name="Normal 5 2 2 3 3 4 5" xfId="2103" xr:uid="{00000000-0005-0000-0000-000065020000}"/>
    <cellStyle name="Normal 5 2 2 3 3 4 5 2" xfId="3791"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2"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1" xr:uid="{00000000-0005-0000-0000-0000E1060000}"/>
    <cellStyle name="Normal 5 2 2 3 4 3 4 2" xfId="31274" xr:uid="{48413553-C1B7-4B8D-A3C6-C8BF89975138}"/>
    <cellStyle name="Normal 5 2 2 3 4 3 5" xfId="2106" xr:uid="{00000000-0005-0000-0000-00006C020000}"/>
    <cellStyle name="Normal 5 2 2 3 4 3 5 2" xfId="4053"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4"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5" xr:uid="{00000000-0005-0000-0000-00006A020000}"/>
    <cellStyle name="Normal 5 2 2 3 4 5 2" xfId="4659"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3"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7"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2" xr:uid="{00000000-0005-0000-0000-0000E8060000}"/>
    <cellStyle name="Normal 5 2 2 4 3 4 2" xfId="31277" xr:uid="{5827531A-151D-490E-B9CC-5F64E61F31DF}"/>
    <cellStyle name="Normal 5 2 2 4 3 5" xfId="2108" xr:uid="{00000000-0005-0000-0000-000070020000}"/>
    <cellStyle name="Normal 5 2 2 4 3 5 2" xfId="4630"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6"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7" xr:uid="{00000000-0005-0000-0000-00006E020000}"/>
    <cellStyle name="Normal 5 2 2 4 5 2" xfId="4679"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5"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4" xr:uid="{00000000-0005-0000-0000-0000F4060000}"/>
    <cellStyle name="Normal 5 2 4 3 2 3 4 2" xfId="31278" xr:uid="{51508AF3-39AA-43A7-A514-BBE022261B7A}"/>
    <cellStyle name="Normal 5 2 4 3 2 3 5" xfId="2110" xr:uid="{00000000-0005-0000-0000-000079020000}"/>
    <cellStyle name="Normal 5 2 4 3 2 3 5 2" xfId="4629"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8"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3"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9" xr:uid="{00000000-0005-0000-0000-000077020000}"/>
    <cellStyle name="Normal 5 2 4 3 2 5 2" xfId="4634"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7"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1" xr:uid="{00FBE9D4-901D-40C4-AE9A-A01535727F0E}"/>
    <cellStyle name="Normal 5 2 4 3 4 2 2 2 3" xfId="3726"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2"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2"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5" xr:uid="{00000000-0005-0000-0000-0000FD060000}"/>
    <cellStyle name="Normal 5 2 4 3 4 4 2" xfId="31283" xr:uid="{853362D5-299F-4808-978A-B0AF91C9FCCD}"/>
    <cellStyle name="Normal 5 2 4 3 4 5" xfId="2111" xr:uid="{00000000-0005-0000-0000-00007C020000}"/>
    <cellStyle name="Normal 5 2 4 3 4 5 2" xfId="4640"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9"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6" xr:uid="{00000000-0005-0000-0000-000003070000}"/>
    <cellStyle name="Normal 5 2 4 4 3 4 2" xfId="31273" xr:uid="{FA2917AE-C3BA-4BE1-A1E6-01DBDC065E54}"/>
    <cellStyle name="Normal 5 2 4 4 3 5" xfId="2114" xr:uid="{00000000-0005-0000-0000-000083020000}"/>
    <cellStyle name="Normal 5 2 4 4 3 5 2" xfId="3783"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1"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5"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60" xr:uid="{B6A07F6F-9F13-4228-A8E1-D1C6B6C8E7AD}"/>
    <cellStyle name="Normal 5 2 4 4 5 4" xfId="24641" xr:uid="{11EB602C-CBF5-439D-843C-5A00AA8F3884}"/>
    <cellStyle name="Normal 5 2 4 4 6" xfId="2113"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10"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8"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8" xr:uid="{00000000-0005-0000-0000-00000B070000}"/>
    <cellStyle name="Normal 5 2 6 3 4 2" xfId="31280" xr:uid="{0E491AE0-2453-47A6-807A-49B64C0F5E81}"/>
    <cellStyle name="Normal 5 2 6 3 5" xfId="2116" xr:uid="{00000000-0005-0000-0000-000088020000}"/>
    <cellStyle name="Normal 5 2 6 3 5 2" xfId="4643"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3"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7"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5" xr:uid="{00000000-0005-0000-0000-000086020000}"/>
    <cellStyle name="Normal 5 2 6 5 2" xfId="3961"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2"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2"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9" xr:uid="{00000000-0005-0000-0000-000015070000}"/>
    <cellStyle name="Normal 5 3 3 2 3 4 2" xfId="31279" xr:uid="{10A152D0-5DF9-4181-A6B6-C858B6F9085A}"/>
    <cellStyle name="Normal 5 3 3 2 3 5" xfId="2118" xr:uid="{00000000-0005-0000-0000-00008F020000}"/>
    <cellStyle name="Normal 5 3 3 2 3 5 2" xfId="4667"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5"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7" xr:uid="{00000000-0005-0000-0000-00008D020000}"/>
    <cellStyle name="Normal 5 3 3 2 5 2" xfId="4642"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4"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2" xr:uid="{E69CF877-FED2-44A6-9C89-2AAF3ED69E2C}"/>
    <cellStyle name="Normal 5 3 3 4 2 2 2 3" xfId="3736"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7"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20"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60" xr:uid="{00000000-0005-0000-0000-00001E070000}"/>
    <cellStyle name="Normal 5 3 3 4 4 2" xfId="31292" xr:uid="{F161427D-9EB4-4451-9A6A-06D7E603F9F7}"/>
    <cellStyle name="Normal 5 3 3 4 5" xfId="2119" xr:uid="{00000000-0005-0000-0000-000092020000}"/>
    <cellStyle name="Normal 5 3 3 4 5 2" xfId="4670"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6"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1" xr:uid="{00000000-0005-0000-0000-000024070000}"/>
    <cellStyle name="Normal 5 3 4 3 4 2" xfId="31287" xr:uid="{DCD0F34B-C807-48EF-AD43-4F507781571A}"/>
    <cellStyle name="Normal 5 3 4 3 5" xfId="2122" xr:uid="{00000000-0005-0000-0000-000099020000}"/>
    <cellStyle name="Normal 5 3 4 3 5 2" xfId="3818"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8"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1" xr:uid="{00000000-0005-0000-0000-000097020000}"/>
    <cellStyle name="Normal 5 3 4 5 2" xfId="4652"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7"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9"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2" xr:uid="{00000000-0005-0000-0000-00002C070000}"/>
    <cellStyle name="Normal 5 5 10 4 2" xfId="31297" xr:uid="{5A6D113D-41BD-4B2B-84F1-322D480A3CB5}"/>
    <cellStyle name="Normal 5 5 10 5" xfId="2124" xr:uid="{00000000-0005-0000-0000-00009E020000}"/>
    <cellStyle name="Normal 5 5 10 5 2" xfId="3790"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20"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2" xr:uid="{00000000-0005-0000-0000-00002E070000}"/>
    <cellStyle name="Normal 5 5 11 2 2" xfId="2963"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4"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9"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1"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3"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2" xr:uid="{00000000-0005-0000-0000-000067060000}"/>
    <cellStyle name="Normal 5 5 12 4 2 2" xfId="28244" xr:uid="{C0C981C0-058E-4026-91E4-71DD03B00545}"/>
    <cellStyle name="Normal 5 5 12 4 2 3" xfId="27487" xr:uid="{1A5E8FF4-C6F3-4045-99D5-5EFB1C02A4ED}"/>
    <cellStyle name="Normal 5 5 12 4 3" xfId="3743"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3"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4"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40"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7"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40"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70"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3"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9"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6" xr:uid="{00000000-0005-0000-0000-000039070000}"/>
    <cellStyle name="Normal 5 5 2 2 2 2 2" xfId="3399"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6"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400" xr:uid="{00000000-0005-0000-0000-00003B070000}"/>
    <cellStyle name="Normal 5 5 2 2 2 3 2" xfId="4558"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8"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50"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80"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2"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1"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5"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5"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2" xr:uid="{00000000-0005-0000-0000-000041070000}"/>
    <cellStyle name="Normal 5 5 2 2 4 2" xfId="4559"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4"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9"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3"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2"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7"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2"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3" xr:uid="{00000000-0005-0000-0000-00004B070000}"/>
    <cellStyle name="Normal 5 5 2 4 2 2" xfId="2965"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9"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1"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4"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1"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9"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5"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3"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6"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8"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7" xr:uid="{00000000-0005-0000-0000-000055070000}"/>
    <cellStyle name="Normal 5 5 3 2 3 2" xfId="4562"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5"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6"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2"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6"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4"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9" xr:uid="{00000000-0005-0000-0000-00005B070000}"/>
    <cellStyle name="Normal 5 5 3 3 2 3 2" xfId="30086" xr:uid="{8D83AA04-EFB8-4DBE-9F2D-CA04908BDD15}"/>
    <cellStyle name="Normal 5 5 3 3 2 4" xfId="2811"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5" xr:uid="{00000000-0005-0000-0000-0000E2050000}"/>
    <cellStyle name="Normal 5 5 3 3 2 5 2" xfId="3789"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1"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9"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3"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8"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8"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5" xr:uid="{00000000-0005-0000-0000-0000AB020000}"/>
    <cellStyle name="Normal 5 5 3 3 6 2" xfId="4650"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7"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2"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10"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6"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4"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6"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6"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30"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5"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4"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9"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5" xr:uid="{00000000-0005-0000-0000-000069070000}"/>
    <cellStyle name="Normal 5 5 4 2 3 2" xfId="4565"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3"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9"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3"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7"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6"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2"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7"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6"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7"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6"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10"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8"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3"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8"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7"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6"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4"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9"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4"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9"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8"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9"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5"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30"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8"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6"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1"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9"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7"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2"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1" xr:uid="{00000000-0005-0000-0000-000096070000}"/>
    <cellStyle name="Normal 6 3 3 3 2 3 4 2" xfId="31281" xr:uid="{8609F323-400D-4035-9BBF-4A50ABE08EC3}"/>
    <cellStyle name="Normal 6 3 3 3 2 3 5" xfId="2127" xr:uid="{00000000-0005-0000-0000-0000BE020000}"/>
    <cellStyle name="Normal 6 3 3 3 2 3 5 2" xfId="4680"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4"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70"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6" xr:uid="{00000000-0005-0000-0000-0000BC020000}"/>
    <cellStyle name="Normal 6 3 3 3 2 5 2" xfId="4637"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3"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4" xr:uid="{AC20A973-25C7-4EEA-B8FC-5F924C46B0FC}"/>
    <cellStyle name="Normal 6 3 3 3 4 2 2 2 3" xfId="3748"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6"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9"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2" xr:uid="{00000000-0005-0000-0000-00009F070000}"/>
    <cellStyle name="Normal 6 3 3 3 4 4 2" xfId="31293" xr:uid="{186211C7-282C-42A3-AABA-91AA76594D8B}"/>
    <cellStyle name="Normal 6 3 3 3 4 5" xfId="2128" xr:uid="{00000000-0005-0000-0000-0000C1020000}"/>
    <cellStyle name="Normal 6 3 3 3 4 5 2" xfId="4672"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5"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3" xr:uid="{00000000-0005-0000-0000-0000A5070000}"/>
    <cellStyle name="Normal 6 3 3 4 3 4 2" xfId="31300" xr:uid="{9A618AA1-F692-4092-9D65-77B750975D70}"/>
    <cellStyle name="Normal 6 3 3 4 3 5" xfId="2131" xr:uid="{00000000-0005-0000-0000-0000C8020000}"/>
    <cellStyle name="Normal 6 3 3 4 3 5 2" xfId="3855"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7"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30" xr:uid="{00000000-0005-0000-0000-0000C6020000}"/>
    <cellStyle name="Normal 6 3 3 4 5 2" xfId="3776"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6"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70"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5" xr:uid="{00000000-0005-0000-0000-0000AC070000}"/>
    <cellStyle name="Normal 6 3 4 3 4 2" xfId="31288" xr:uid="{BE8648E5-FB61-43AA-BB56-FE67109396AA}"/>
    <cellStyle name="Normal 6 3 4 3 5" xfId="2133" xr:uid="{00000000-0005-0000-0000-0000CC020000}"/>
    <cellStyle name="Normal 6 3 4 3 5 2" xfId="4641"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9"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4"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2" xr:uid="{00000000-0005-0000-0000-0000CA020000}"/>
    <cellStyle name="Normal 6 3 4 5 2" xfId="4626"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8"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7" xr:uid="{00000000-0005-0000-0000-0000B7070000}"/>
    <cellStyle name="Normal 6 5 3 2 3 4 2" xfId="31276" xr:uid="{AC78F16B-C398-421C-B6DA-60754B2F6068}"/>
    <cellStyle name="Normal 6 5 3 2 3 5" xfId="2136" xr:uid="{00000000-0005-0000-0000-0000D4020000}"/>
    <cellStyle name="Normal 6 5 3 2 3 5 2" xfId="4648"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2"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6"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5" xr:uid="{00000000-0005-0000-0000-0000D2020000}"/>
    <cellStyle name="Normal 6 5 3 2 5 2" xfId="4684"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1"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0" xr:uid="{CE4D3F89-E104-4E7C-94DC-8DEA8C31FCE9}"/>
    <cellStyle name="Normal 6 5 3 4 2 2 2 3" xfId="3754"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2"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8"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8" xr:uid="{00000000-0005-0000-0000-0000C0070000}"/>
    <cellStyle name="Normal 6 5 3 4 4 2" xfId="31294" xr:uid="{AB74C274-9F21-4F33-97DC-03C78C47142A}"/>
    <cellStyle name="Normal 6 5 3 4 5" xfId="2137" xr:uid="{00000000-0005-0000-0000-0000D7020000}"/>
    <cellStyle name="Normal 6 5 3 4 5 2" xfId="4668"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3"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9" xr:uid="{00000000-0005-0000-0000-0000C6070000}"/>
    <cellStyle name="Normal 6 5 4 3 4 2" xfId="31299" xr:uid="{1D63F91C-4880-4AD8-ACE6-3490B3C191AF}"/>
    <cellStyle name="Normal 6 5 4 3 5" xfId="2140" xr:uid="{00000000-0005-0000-0000-0000DE020000}"/>
    <cellStyle name="Normal 6 5 4 3 5 2" xfId="3772"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5"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9" xr:uid="{00000000-0005-0000-0000-0000DC020000}"/>
    <cellStyle name="Normal 6 5 4 5 2" xfId="4628"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4"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1"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2"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80" xr:uid="{00000000-0005-0000-0000-0000D1070000}"/>
    <cellStyle name="Normal 6 6 4 4 2" xfId="31285" xr:uid="{19635C23-0322-4BD8-97B1-5DC1FA748C5B}"/>
    <cellStyle name="Normal 6 6 4 5" xfId="2143" xr:uid="{00000000-0005-0000-0000-0000E6020000}"/>
    <cellStyle name="Normal 6 6 4 5 2" xfId="4636"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7"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3"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6"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1"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6"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5"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10"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9"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8"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8"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8"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6"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1"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70"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8"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9"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9"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7"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2"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7"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90"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50"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1"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1"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1"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1"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2"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9"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4"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3" xr:uid="{00000000-0005-0000-0000-0000FA070000}"/>
    <cellStyle name="Normal 7 3 3 2 3 4 2" xfId="31275" xr:uid="{FE80F6DF-4597-4CFB-BBD3-5BE6A13FC5D1}"/>
    <cellStyle name="Normal 7 3 3 2 3 5" xfId="2145" xr:uid="{00000000-0005-0000-0000-0000F7020000}"/>
    <cellStyle name="Normal 7 3 3 2 3 5 2" xfId="4635"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5"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2"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4" xr:uid="{00000000-0005-0000-0000-0000F5020000}"/>
    <cellStyle name="Normal 7 3 3 2 5 2" xfId="4663"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4"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79" xr:uid="{3537F8E7-8F63-4952-A614-60ED7C47A13A}"/>
    <cellStyle name="Normal 7 3 3 4 2 2 2 3" xfId="3762"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8"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7"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4" xr:uid="{00000000-0005-0000-0000-000003080000}"/>
    <cellStyle name="Normal 7 3 3 4 4 2" xfId="31289" xr:uid="{9F4A7FD4-2CC3-4D75-A163-54E002A5B431}"/>
    <cellStyle name="Normal 7 3 3 4 5" xfId="2146" xr:uid="{00000000-0005-0000-0000-0000FA020000}"/>
    <cellStyle name="Normal 7 3 3 4 5 2" xfId="4023"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6"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5" xr:uid="{00000000-0005-0000-0000-000009080000}"/>
    <cellStyle name="Normal 7 3 4 3 4 2" xfId="31298" xr:uid="{51B7DBEA-ED31-4954-9F86-83029453074D}"/>
    <cellStyle name="Normal 7 3 4 3 5" xfId="2149" xr:uid="{00000000-0005-0000-0000-000001030000}"/>
    <cellStyle name="Normal 7 3 4 3 5 2" xfId="4669"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8"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8" xr:uid="{00000000-0005-0000-0000-0000FF020000}"/>
    <cellStyle name="Normal 7 3 4 5 2" xfId="4676"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7"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2"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6"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2"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60"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8"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8"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70"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9"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9"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7"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3"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60"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5"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3"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2"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2"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1"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2" xr:uid="{00000000-0005-0000-0000-00001F080000}"/>
    <cellStyle name="Normal 7 4 2 2 2 2 2 2" xfId="3423"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1"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4" xr:uid="{00000000-0005-0000-0000-000021080000}"/>
    <cellStyle name="Normal 7 4 2 2 2 2 3 2" xfId="4572"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2"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9"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1" xr:uid="{00000000-0005-0000-0000-000023080000}"/>
    <cellStyle name="Normal 7 4 2 2 2 3 2" xfId="3425"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60"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6" xr:uid="{00000000-0005-0000-0000-000025080000}"/>
    <cellStyle name="Normal 7 4 2 2 2 4 2" xfId="4573"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1"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1"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5"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5"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3" xr:uid="{00000000-0005-0000-0000-000029080000}"/>
    <cellStyle name="Normal 7 4 2 2 3 2 2" xfId="3428"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2"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9" xr:uid="{00000000-0005-0000-0000-00002B080000}"/>
    <cellStyle name="Normal 7 4 2 2 3 3 2" xfId="4574"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7"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4"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4"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8"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30"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20"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4"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1" xr:uid="{00000000-0005-0000-0000-000031080000}"/>
    <cellStyle name="Normal 7 4 2 2 5 2" xfId="4575"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7"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1"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5"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2"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3"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4"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4" xr:uid="{00000000-0005-0000-0000-000038080000}"/>
    <cellStyle name="Normal 7 4 2 3 2 3 2" xfId="4576"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2"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8"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5"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9"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4" xr:uid="{00000000-0005-0000-0000-00003C080000}"/>
    <cellStyle name="Normal 7 4 2 3 3 2 2" xfId="3436"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5"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7" xr:uid="{00000000-0005-0000-0000-00003E080000}"/>
    <cellStyle name="Normal 7 4 2 3 3 3 2" xfId="4577"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5"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40"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5"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8"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3"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9" xr:uid="{00000000-0005-0000-0000-000043080000}"/>
    <cellStyle name="Normal 7 4 2 3 5 2" xfId="4578"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8"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8"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2"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3"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1"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6"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2" xr:uid="{00000000-0005-0000-0000-00004A080000}"/>
    <cellStyle name="Normal 7 4 2 4 2 3 2" xfId="4579"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40"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1"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6"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100"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3"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5"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6"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80"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9"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8"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2"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4"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6"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7"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1"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8"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7"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5"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7"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8"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2"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1"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8"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6"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90"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9"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7"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1"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400"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8"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4"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9"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3"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7"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30" xr:uid="{00000000-0005-0000-0000-00006F080000}"/>
    <cellStyle name="Normal 7 4 3 2 2 2 2" xfId="3446"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7"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7" xr:uid="{00000000-0005-0000-0000-000071080000}"/>
    <cellStyle name="Normal 7 4 3 2 2 3 2" xfId="4583"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5"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7"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2"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2"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8"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9"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20"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9" xr:uid="{00000000-0005-0000-0000-000077080000}"/>
    <cellStyle name="Normal 7 4 3 2 4 2" xfId="4584"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3"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5"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9"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70"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1" xr:uid="{00000000-0005-0000-0000-00007B080000}"/>
    <cellStyle name="Normal 7 4 3 3 2 2" xfId="3451"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8"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2" xr:uid="{00000000-0005-0000-0000-00007D080000}"/>
    <cellStyle name="Normal 7 4 3 3 3 2" xfId="4585"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50"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8"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1"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1"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3"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8"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9"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6"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2"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5"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9"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9"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4" xr:uid="{00000000-0005-0000-0000-000089080000}"/>
    <cellStyle name="Normal 7 4 4 2 2 2 2" xfId="3456"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70"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7" xr:uid="{00000000-0005-0000-0000-00008B080000}"/>
    <cellStyle name="Normal 7 4 4 2 2 3 2" xfId="4587"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5"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4"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3" xr:uid="{00000000-0005-0000-0000-00008D080000}"/>
    <cellStyle name="Normal 7 4 4 2 3 2" xfId="3458"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9"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9" xr:uid="{00000000-0005-0000-0000-00008F080000}"/>
    <cellStyle name="Normal 7 4 4 2 4 2" xfId="4588"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4"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2"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6"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9"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5" xr:uid="{00000000-0005-0000-0000-000093080000}"/>
    <cellStyle name="Normal 7 4 4 3 2 2" xfId="3461"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1"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2" xr:uid="{00000000-0005-0000-0000-000095080000}"/>
    <cellStyle name="Normal 7 4 4 3 3 2" xfId="4589"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60"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5"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3"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3"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3"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2"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1"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4" xr:uid="{00000000-0005-0000-0000-00009B080000}"/>
    <cellStyle name="Normal 7 4 4 5 2" xfId="4590"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4"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2"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6"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1"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6"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3"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7" xr:uid="{00000000-0005-0000-0000-0000A2080000}"/>
    <cellStyle name="Normal 7 4 5 2 3 2" xfId="4591"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5"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6"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4"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4"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6" xr:uid="{00000000-0005-0000-0000-0000A6080000}"/>
    <cellStyle name="Normal 7 4 5 3 2 2" xfId="3469"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4"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70" xr:uid="{00000000-0005-0000-0000-0000A8080000}"/>
    <cellStyle name="Normal 7 4 5 3 3 2" xfId="4592"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8"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9"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2"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1"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2"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2" xr:uid="{00000000-0005-0000-0000-0000AD080000}"/>
    <cellStyle name="Normal 7 4 5 5 2" xfId="4593"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5"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6"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20"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2"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4"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5"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5" xr:uid="{00000000-0005-0000-0000-0000B4080000}"/>
    <cellStyle name="Normal 7 4 6 2 3 2" xfId="4594"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3"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2"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5"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5"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6"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7"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3"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5"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6"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9"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3"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3"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8"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6"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9" xr:uid="{00000000-0005-0000-0000-0000C1080000}"/>
    <cellStyle name="Normal 7 4 7 2 3 2" xfId="4596"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7"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9"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6"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6"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80"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8"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4"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7"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7"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9"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4"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4"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9"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5"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8"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9"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7"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5"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1"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6"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40"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8"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6"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8" xr:uid="{00000000-0005-0000-0000-0000DB080000}"/>
    <cellStyle name="Normal 7 6 10 4 2" xfId="31282" xr:uid="{69027C77-DB7A-41A6-AD44-B417C9A1F73E}"/>
    <cellStyle name="Normal 7 6 10 5" xfId="2151" xr:uid="{00000000-0005-0000-0000-000024030000}"/>
    <cellStyle name="Normal 7 6 10 5 2" xfId="4681"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9"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4" xr:uid="{00000000-0005-0000-0000-0000DD080000}"/>
    <cellStyle name="Normal 7 6 11 2 2" xfId="2999"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1"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9"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80"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8"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2"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4"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7"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9"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1"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1"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50"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8"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3"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7"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4" xr:uid="{00000000-0005-0000-0000-0000EA080000}"/>
    <cellStyle name="Normal 7 6 2 2 2 3 2" xfId="4600"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2"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1"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8"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5"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3"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4"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60"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4"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5" xr:uid="{00000000-0005-0000-0000-0000F3080000}"/>
    <cellStyle name="Normal 7 6 2 3 2 2" xfId="3487"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4"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7"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8" xr:uid="{00000000-0005-0000-0000-0000F6080000}"/>
    <cellStyle name="Normal 7 6 2 3 3 2" xfId="4602"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3000"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3"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10"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1"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3"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500"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7"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4"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90"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8"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1" xr:uid="{00000000-0005-0000-0000-000000090000}"/>
    <cellStyle name="Normal 7 6 3 2 3 2" xfId="4604"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9"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7"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1"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3"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4"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3" xr:uid="{00000000-0005-0000-0000-000006090000}"/>
    <cellStyle name="Normal 7 6 3 3 2 3 2" xfId="30073" xr:uid="{32C9490F-223B-4F54-991F-4B3A7967E779}"/>
    <cellStyle name="Normal 7 6 3 3 2 4" xfId="2846"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8" xr:uid="{00000000-0005-0000-0000-000009070000}"/>
    <cellStyle name="Normal 7 6 3 3 2 5 2" xfId="4095"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5"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2"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5"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2"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9"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2" xr:uid="{00000000-0005-0000-0000-000031030000}"/>
    <cellStyle name="Normal 7 6 3 3 6 2" xfId="4639"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4"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6"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5"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8"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6"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1"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7"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1"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2"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8"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9"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9" xr:uid="{00000000-0005-0000-0000-000014090000}"/>
    <cellStyle name="Normal 7 6 4 2 3 2" xfId="4607"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7"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20"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2"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9"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500"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7"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9"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8"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2"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7"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1"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5"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8"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30"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9"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7"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3"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6"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9"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1"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10"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80"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4"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7"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3"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5"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8"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4"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6"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9"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2" xr:uid="{00000000-0005-0000-0000-000037090000}"/>
    <cellStyle name="Normal 7 7 2 2 2 2" xfId="3503"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1"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4" xr:uid="{00000000-0005-0000-0000-000039090000}"/>
    <cellStyle name="Normal 7 7 2 2 3 2" xfId="4611"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2"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3"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1" xr:uid="{00000000-0005-0000-0000-00003B090000}"/>
    <cellStyle name="Normal 7 7 2 3 2" xfId="3505"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80"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6" xr:uid="{00000000-0005-0000-0000-00003D090000}"/>
    <cellStyle name="Normal 7 7 2 4 2" xfId="4612"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1"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1"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5"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8"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3" xr:uid="{00000000-0005-0000-0000-000041090000}"/>
    <cellStyle name="Normal 7 7 3 2 2" xfId="3508"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2"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9" xr:uid="{00000000-0005-0000-0000-000043090000}"/>
    <cellStyle name="Normal 7 7 3 3 2" xfId="4613"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7"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4"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7"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10"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10"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50"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2"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1" xr:uid="{00000000-0005-0000-0000-000049090000}"/>
    <cellStyle name="Normal 7 7 5 2" xfId="4614"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5"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1"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5"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90"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3"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4"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4" xr:uid="{00000000-0005-0000-0000-000050090000}"/>
    <cellStyle name="Normal 7 8 2 3 2" xfId="4615"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2"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5"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8"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1"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4" xr:uid="{00000000-0005-0000-0000-000054090000}"/>
    <cellStyle name="Normal 7 8 3 2 2" xfId="3516"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5"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7" xr:uid="{00000000-0005-0000-0000-000056090000}"/>
    <cellStyle name="Normal 7 8 3 3 2" xfId="4616"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5"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8"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3"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8"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3"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9" xr:uid="{00000000-0005-0000-0000-00005B090000}"/>
    <cellStyle name="Normal 7 8 5 2" xfId="4617"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6"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5"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9"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1"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1"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6"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2" xr:uid="{00000000-0005-0000-0000-000062090000}"/>
    <cellStyle name="Normal 7 9 2 3 2" xfId="4618"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20"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1"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9"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2"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3"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5"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4"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9"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7"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8"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2"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2"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5"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8"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6" xr:uid="{00000000-0005-0000-0000-000072090000}"/>
    <cellStyle name="Normal 9 3 2 3 2" xfId="4620"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4"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7"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20"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3"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6" xr:uid="{00000000-0005-0000-0000-000076090000}"/>
    <cellStyle name="Normal 9 3 3 2 2" xfId="3528"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9"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9" xr:uid="{00000000-0005-0000-0000-000078090000}"/>
    <cellStyle name="Normal 9 3 3 3 2" xfId="4621"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7"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30"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5"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30"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7"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1" xr:uid="{00000000-0005-0000-0000-00007D090000}"/>
    <cellStyle name="Normal 9 3 5 2" xfId="4622"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8"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7"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1"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4"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90"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4" xr:uid="{00000000-0005-0000-0000-000083090000}"/>
    <cellStyle name="Normal 9 4 3 2" xfId="4623"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2"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70"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3"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1"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6"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rmal_98AFRCOU" xfId="1540" xr:uid="{00000000-0005-0000-0000-0000DD070000}"/>
    <cellStyle name="Note" xfId="29484"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1" xr:uid="{09740B15-9ABE-40E6-8871-06691DDF618A}"/>
    <cellStyle name="Note 4 2 4" xfId="3769"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5" xr:uid="{00000000-0005-0000-0000-0000E2070000}"/>
    <cellStyle name="Note 4 3 2" xfId="30096" xr:uid="{9537CA53-C3FD-4E87-AC66-BA3C054C1009}"/>
    <cellStyle name="Note 4 4" xfId="2073"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6" xr:uid="{00000000-0005-0000-0000-0000E3070000}"/>
    <cellStyle name="Output 3" xfId="1547" xr:uid="{00000000-0005-0000-0000-0000E4070000}"/>
    <cellStyle name="Output 4" xfId="29583" xr:uid="{21477E6D-748E-44EB-8B95-20ACDB027665}"/>
    <cellStyle name="Percent 2" xfId="1548" xr:uid="{00000000-0005-0000-0000-0000E5070000}"/>
    <cellStyle name="Percent 2 2" xfId="1549"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50" xr:uid="{00000000-0005-0000-0000-0000E7070000}"/>
    <cellStyle name="Percent 3 2" xfId="2034"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5" xr:uid="{00000000-0005-0000-0000-0000E9070000}"/>
    <cellStyle name="Percent 3 3 2" xfId="31313" xr:uid="{BBC1F203-4A2A-48B7-9BD9-1716E25CC9AC}"/>
    <cellStyle name="Percent 3 3 3" xfId="31265" xr:uid="{8085B9E8-E0F4-4AC1-ADD7-5A40211A939D}"/>
    <cellStyle name="Percent 3 4" xfId="2033"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1" xr:uid="{00000000-0005-0000-0000-0000EB070000}"/>
    <cellStyle name="Percent 4 2" xfId="2037"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8" xr:uid="{00000000-0005-0000-0000-0000ED070000}"/>
    <cellStyle name="Percent 4 3 2" xfId="29735" xr:uid="{2BDC7087-3D0C-4FA8-ACBA-F106235DF4E2}"/>
    <cellStyle name="Percent 4 3 3" xfId="29667" xr:uid="{6A17D060-249E-4F71-900C-08F938E35D8F}"/>
    <cellStyle name="Percent 4 4" xfId="2036"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1" xr:uid="{00000000-0005-0000-0000-0000F3070000}"/>
    <cellStyle name="Style 1 2 3 2" xfId="31314" xr:uid="{5D03057C-9A71-4F1B-9674-72DE10B21C86}"/>
    <cellStyle name="Style 1 2 3 3" xfId="31268" xr:uid="{FAC42ECE-AC01-4F74-8A11-03C4263CADAB}"/>
    <cellStyle name="Style 1 2 4" xfId="2039" xr:uid="{00000000-0005-0000-0000-0000F4070000}"/>
    <cellStyle name="Style 1 2 5" xfId="30406" xr:uid="{2E6C0663-EF3E-4DBA-8EED-2A1EA035CBE7}"/>
    <cellStyle name="Style 1 2 5 2" xfId="30464" xr:uid="{F706DBF5-298E-4FDD-8401-13A891456247}"/>
    <cellStyle name="Style 1 3" xfId="1555" xr:uid="{00000000-0005-0000-0000-0000F5070000}"/>
    <cellStyle name="Style 1 4" xfId="2042"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6" xr:uid="{00000000-0005-0000-0000-0000F7070000}"/>
    <cellStyle name="Total 2 2" xfId="28406" xr:uid="{C9725059-9506-467C-9DA8-A5570A6EB449}"/>
    <cellStyle name="Total 3" xfId="1557"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8" xr:uid="{00000000-0005-0000-0000-0000F9070000}"/>
    <cellStyle name="Warning Text 2 2" xfId="28174" xr:uid="{9077D266-AF6F-45FE-8FA8-56E0DF6405C7}"/>
    <cellStyle name="Warning Text 3" xfId="1559" xr:uid="{00000000-0005-0000-0000-0000FA070000}"/>
    <cellStyle name="Warning Text 3 2" xfId="26320" xr:uid="{863219B2-3F6B-42C2-9293-5ECE21D108FD}"/>
    <cellStyle name="Warning Text 4" xfId="29587" xr:uid="{FACD3194-E29A-43C7-BDFC-8831BAA9308A}"/>
  </cellStyles>
  <dxfs count="28">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numFmt numFmtId="180" formatCode=";;;"/>
    </dxf>
    <dxf>
      <numFmt numFmtId="180" formatCode=";;;"/>
    </dxf>
    <dxf>
      <fill>
        <patternFill>
          <bgColor theme="7" tint="0.79998168889431442"/>
        </patternFill>
      </fill>
    </dxf>
    <dxf>
      <fill>
        <patternFill>
          <bgColor theme="7" tint="0.79998168889431442"/>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7"/>
      <tableStyleElement type="headerRow" dxfId="26"/>
      <tableStyleElement type="firstRowStripe" dxfId="25"/>
    </tableStyle>
  </tableStyles>
  <colors>
    <mruColors>
      <color rgb="FFFFFFCC"/>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8"/>
  <sheetViews>
    <sheetView zoomScaleNormal="100" workbookViewId="0">
      <selection activeCell="B2" sqref="B2"/>
    </sheetView>
  </sheetViews>
  <sheetFormatPr defaultColWidth="9.109375" defaultRowHeight="14.4" x14ac:dyDescent="0.3"/>
  <cols>
    <col min="1" max="1" width="1.6640625" style="118" customWidth="1"/>
    <col min="2" max="2" width="187.109375" style="118" customWidth="1"/>
    <col min="3" max="4" width="9.109375" style="118" hidden="1" customWidth="1"/>
    <col min="5" max="5" width="2.88671875" style="118" customWidth="1"/>
    <col min="6" max="6" width="8.109375" style="118" customWidth="1"/>
    <col min="7" max="16384" width="9.109375" style="118"/>
  </cols>
  <sheetData>
    <row r="1" spans="2:14" ht="9.6" customHeight="1" thickBot="1" x14ac:dyDescent="0.35">
      <c r="B1" s="101"/>
    </row>
    <row r="2" spans="2:14" ht="91.95" customHeight="1" thickBot="1" x14ac:dyDescent="0.35">
      <c r="B2" s="374" t="s">
        <v>1406</v>
      </c>
    </row>
    <row r="3" spans="2:14" ht="61.2" customHeight="1" x14ac:dyDescent="0.3">
      <c r="B3" s="112" t="s">
        <v>384</v>
      </c>
    </row>
    <row r="4" spans="2:14" ht="83.4" customHeight="1" x14ac:dyDescent="0.4">
      <c r="B4" s="112" t="s">
        <v>385</v>
      </c>
      <c r="F4" s="375"/>
      <c r="G4" s="375"/>
      <c r="H4" s="375"/>
      <c r="I4" s="375"/>
      <c r="J4" s="375"/>
      <c r="K4" s="375"/>
      <c r="L4" s="375"/>
      <c r="M4" s="375"/>
      <c r="N4" s="375"/>
    </row>
    <row r="5" spans="2:14" ht="58.2" customHeight="1" x14ac:dyDescent="0.3">
      <c r="B5" s="112" t="s">
        <v>386</v>
      </c>
    </row>
    <row r="6" spans="2:14" ht="117.6" customHeight="1" x14ac:dyDescent="0.3">
      <c r="B6" s="102" t="s">
        <v>387</v>
      </c>
    </row>
    <row r="7" spans="2:14" ht="25.95" customHeight="1" x14ac:dyDescent="0.3">
      <c r="B7" s="114" t="s">
        <v>289</v>
      </c>
    </row>
    <row r="8" spans="2:14" ht="49.2" customHeight="1" x14ac:dyDescent="0.3">
      <c r="B8" s="376" t="s">
        <v>388</v>
      </c>
    </row>
    <row r="9" spans="2:14" ht="42.6" customHeight="1" x14ac:dyDescent="0.3">
      <c r="B9" s="376" t="s">
        <v>290</v>
      </c>
    </row>
    <row r="10" spans="2:14" s="378" customFormat="1" ht="34.200000000000003" customHeight="1" x14ac:dyDescent="0.3">
      <c r="B10" s="377" t="s">
        <v>291</v>
      </c>
    </row>
    <row r="11" spans="2:14" s="378" customFormat="1" ht="55.95" customHeight="1" x14ac:dyDescent="0.3">
      <c r="B11" s="379" t="s">
        <v>389</v>
      </c>
    </row>
    <row r="12" spans="2:14" ht="36" customHeight="1" x14ac:dyDescent="0.3">
      <c r="B12" s="379" t="s">
        <v>390</v>
      </c>
    </row>
    <row r="13" spans="2:14" ht="39" customHeight="1" x14ac:dyDescent="0.3">
      <c r="B13" s="380" t="s">
        <v>391</v>
      </c>
    </row>
    <row r="14" spans="2:14" ht="25.95" customHeight="1" x14ac:dyDescent="0.3">
      <c r="B14" s="114" t="s">
        <v>292</v>
      </c>
    </row>
    <row r="15" spans="2:14" x14ac:dyDescent="0.3">
      <c r="B15" s="101"/>
    </row>
    <row r="16" spans="2:14" x14ac:dyDescent="0.3">
      <c r="B16" s="381" t="s">
        <v>8</v>
      </c>
    </row>
    <row r="17" spans="2:2" ht="15.6" customHeight="1" x14ac:dyDescent="0.3">
      <c r="B17" s="382" t="s">
        <v>392</v>
      </c>
    </row>
    <row r="18" spans="2:2" x14ac:dyDescent="0.3">
      <c r="B18" s="383"/>
    </row>
    <row r="19" spans="2:2" x14ac:dyDescent="0.3">
      <c r="B19" s="381" t="s">
        <v>9</v>
      </c>
    </row>
    <row r="20" spans="2:2" ht="15.6" customHeight="1" x14ac:dyDescent="0.3">
      <c r="B20" s="384" t="s">
        <v>221</v>
      </c>
    </row>
    <row r="21" spans="2:2" ht="13.2" customHeight="1" x14ac:dyDescent="0.3">
      <c r="B21" s="101"/>
    </row>
    <row r="22" spans="2:2" ht="25.95" customHeight="1" x14ac:dyDescent="0.3">
      <c r="B22" s="114" t="s">
        <v>293</v>
      </c>
    </row>
    <row r="23" spans="2:2" s="378" customFormat="1" ht="72.599999999999994" customHeight="1" x14ac:dyDescent="0.3">
      <c r="B23" s="376" t="s">
        <v>393</v>
      </c>
    </row>
    <row r="24" spans="2:2" s="378" customFormat="1" ht="84.6" customHeight="1" x14ac:dyDescent="0.3">
      <c r="B24" s="376" t="s">
        <v>394</v>
      </c>
    </row>
    <row r="25" spans="2:2" s="378" customFormat="1" ht="78.599999999999994" customHeight="1" x14ac:dyDescent="0.3">
      <c r="B25" s="376" t="s">
        <v>294</v>
      </c>
    </row>
    <row r="26" spans="2:2" ht="15" x14ac:dyDescent="0.3">
      <c r="B26" s="104" t="s">
        <v>395</v>
      </c>
    </row>
    <row r="27" spans="2:2" ht="8.4" customHeight="1" x14ac:dyDescent="0.3">
      <c r="B27" s="103"/>
    </row>
    <row r="28" spans="2:2" ht="25.95" customHeight="1" x14ac:dyDescent="0.3">
      <c r="B28" s="114" t="s">
        <v>396</v>
      </c>
    </row>
    <row r="29" spans="2:2" ht="28.95" customHeight="1" x14ac:dyDescent="0.3">
      <c r="B29" s="115" t="s">
        <v>1407</v>
      </c>
    </row>
    <row r="30" spans="2:2" ht="31.95" customHeight="1" x14ac:dyDescent="0.3">
      <c r="B30" s="115" t="s">
        <v>1408</v>
      </c>
    </row>
    <row r="31" spans="2:2" ht="30.6" customHeight="1" x14ac:dyDescent="0.3">
      <c r="B31" s="385" t="s">
        <v>1409</v>
      </c>
    </row>
    <row r="32" spans="2:2" ht="25.2" customHeight="1" x14ac:dyDescent="0.3">
      <c r="B32" s="385" t="s">
        <v>1410</v>
      </c>
    </row>
    <row r="33" spans="2:7" ht="27.6" customHeight="1" x14ac:dyDescent="0.3">
      <c r="B33" s="386" t="s">
        <v>1411</v>
      </c>
    </row>
    <row r="34" spans="2:7" ht="31.95" customHeight="1" x14ac:dyDescent="0.3">
      <c r="B34" s="387" t="s">
        <v>397</v>
      </c>
    </row>
    <row r="35" spans="2:7" ht="60" customHeight="1" x14ac:dyDescent="0.3">
      <c r="B35" s="115" t="s">
        <v>1412</v>
      </c>
    </row>
    <row r="36" spans="2:7" ht="25.95" customHeight="1" x14ac:dyDescent="0.3">
      <c r="B36" s="115" t="s">
        <v>398</v>
      </c>
    </row>
    <row r="37" spans="2:7" ht="12" customHeight="1" x14ac:dyDescent="0.3">
      <c r="B37" s="115"/>
    </row>
    <row r="38" spans="2:7" ht="25.95" customHeight="1" x14ac:dyDescent="0.3">
      <c r="B38" s="114" t="s">
        <v>1413</v>
      </c>
    </row>
    <row r="39" spans="2:7" x14ac:dyDescent="0.3">
      <c r="B39" s="113"/>
      <c r="G39" s="388"/>
    </row>
    <row r="40" spans="2:7" ht="43.2" customHeight="1" x14ac:dyDescent="0.3">
      <c r="B40" s="389" t="s">
        <v>399</v>
      </c>
    </row>
    <row r="41" spans="2:7" ht="19.95" customHeight="1" x14ac:dyDescent="0.3">
      <c r="B41" s="390" t="s">
        <v>391</v>
      </c>
    </row>
    <row r="42" spans="2:7" ht="11.4" customHeight="1" x14ac:dyDescent="0.3">
      <c r="B42" s="116"/>
    </row>
    <row r="43" spans="2:7" ht="15" x14ac:dyDescent="0.3">
      <c r="B43" s="117"/>
    </row>
    <row r="44" spans="2:7" ht="7.2" customHeight="1" x14ac:dyDescent="0.3">
      <c r="B44" s="115"/>
    </row>
    <row r="45" spans="2:7" ht="25.95" customHeight="1" x14ac:dyDescent="0.3">
      <c r="B45" s="114" t="s">
        <v>1414</v>
      </c>
    </row>
    <row r="46" spans="2:7" ht="35.4" customHeight="1" x14ac:dyDescent="0.3">
      <c r="B46" s="389" t="s">
        <v>1415</v>
      </c>
    </row>
    <row r="47" spans="2:7" ht="15" x14ac:dyDescent="0.3">
      <c r="B47" s="117"/>
    </row>
    <row r="58" ht="44.25" customHeight="1" x14ac:dyDescent="0.3"/>
  </sheetData>
  <sheetProtection algorithmName="SHA-512" hashValue="gfepRQarFN9SL30ktK0TtnfnAezCDeC3dh0wS7Oc+EijtfomGXqXkjXr0YWl3AT0pocDvTRiuP/B52WMnsxcvA==" saltValue="qdEjMsG45s06ZE8yyxkgAw==" spinCount="100000" sheet="1" formatCells="0" formatColumns="0" formatRows="0"/>
  <hyperlinks>
    <hyperlink ref="B17" r:id="rId1" xr:uid="{C1F6514A-E8A6-43E5-A86A-05C7A391046B}"/>
    <hyperlink ref="B20" r:id="rId2" xr:uid="{B1541227-3D45-4870-904D-604AA0D245A4}"/>
    <hyperlink ref="B41"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7"/>
  <sheetViews>
    <sheetView workbookViewId="0">
      <selection activeCell="P21" sqref="P21"/>
    </sheetView>
  </sheetViews>
  <sheetFormatPr defaultColWidth="9.109375" defaultRowHeight="14.4" x14ac:dyDescent="0.3"/>
  <cols>
    <col min="1" max="1" width="43.88671875" style="262" customWidth="1"/>
    <col min="2" max="2" width="14.77734375" style="453" customWidth="1"/>
    <col min="3" max="5" width="9.109375" style="262"/>
    <col min="6" max="6" width="13.33203125" style="262" customWidth="1"/>
    <col min="12" max="12" width="9.109375" style="262"/>
    <col min="13" max="13" width="21.6640625" style="262" customWidth="1"/>
    <col min="14" max="14" width="16.88671875" style="262" customWidth="1"/>
    <col min="15" max="16" width="9.109375" style="262"/>
    <col min="17" max="17" width="18.109375" style="262" customWidth="1"/>
    <col min="18" max="18" width="11" style="262" customWidth="1"/>
    <col min="19" max="16384" width="9.109375" style="262"/>
  </cols>
  <sheetData>
    <row r="1" spans="1:20" ht="24" customHeight="1" x14ac:dyDescent="0.3">
      <c r="A1" s="262" t="s">
        <v>379</v>
      </c>
    </row>
    <row r="2" spans="1:20" ht="15" thickBot="1" x14ac:dyDescent="0.35">
      <c r="A2" s="261" t="s">
        <v>774</v>
      </c>
      <c r="B2" s="95">
        <v>52821</v>
      </c>
      <c r="C2" s="259">
        <v>52</v>
      </c>
      <c r="D2" s="31"/>
      <c r="E2" s="32"/>
    </row>
    <row r="3" spans="1:20" ht="15" customHeight="1" thickBot="1" x14ac:dyDescent="0.35">
      <c r="A3" s="261" t="s">
        <v>775</v>
      </c>
      <c r="B3" s="95">
        <v>52823</v>
      </c>
      <c r="C3" s="259">
        <v>52</v>
      </c>
      <c r="D3" s="31"/>
      <c r="E3" s="32"/>
      <c r="O3" s="264"/>
      <c r="P3" s="264"/>
      <c r="S3" s="264"/>
      <c r="T3" s="264"/>
    </row>
    <row r="4" spans="1:20" ht="15" customHeight="1" thickBot="1" x14ac:dyDescent="0.35">
      <c r="A4" s="261" t="s">
        <v>776</v>
      </c>
      <c r="B4" s="95">
        <v>52824</v>
      </c>
      <c r="C4" s="259">
        <v>52</v>
      </c>
      <c r="D4" s="31"/>
      <c r="E4" s="32"/>
      <c r="O4" s="264"/>
      <c r="P4" s="264"/>
      <c r="S4" s="264"/>
      <c r="T4" s="264"/>
    </row>
    <row r="5" spans="1:20" ht="15" thickBot="1" x14ac:dyDescent="0.35">
      <c r="A5" s="261" t="s">
        <v>777</v>
      </c>
      <c r="B5" s="95">
        <v>52825</v>
      </c>
      <c r="C5" s="259">
        <v>52</v>
      </c>
      <c r="D5" s="31"/>
      <c r="E5" s="32"/>
      <c r="O5" s="264"/>
      <c r="P5" s="264"/>
      <c r="S5" s="264"/>
      <c r="T5" s="264"/>
    </row>
    <row r="6" spans="1:20" x14ac:dyDescent="0.3">
      <c r="A6" s="262" t="s">
        <v>778</v>
      </c>
      <c r="B6" s="453">
        <v>52826</v>
      </c>
      <c r="C6" s="259">
        <v>52</v>
      </c>
      <c r="D6" s="31"/>
      <c r="E6" s="32"/>
      <c r="O6" s="264"/>
      <c r="P6" s="264"/>
      <c r="S6" s="264"/>
      <c r="T6" s="264"/>
    </row>
    <row r="7" spans="1:20" x14ac:dyDescent="0.3">
      <c r="A7" s="262" t="s">
        <v>779</v>
      </c>
      <c r="B7" s="453">
        <v>52827</v>
      </c>
      <c r="C7" s="259">
        <v>52</v>
      </c>
      <c r="D7" s="31"/>
      <c r="E7" s="32"/>
      <c r="O7" s="264"/>
      <c r="P7" s="264"/>
      <c r="S7" s="264"/>
      <c r="T7" s="264"/>
    </row>
    <row r="8" spans="1:20" x14ac:dyDescent="0.3">
      <c r="A8" s="262" t="s">
        <v>780</v>
      </c>
      <c r="B8" s="453">
        <v>52828</v>
      </c>
      <c r="C8" s="259">
        <v>52</v>
      </c>
      <c r="D8" s="31"/>
      <c r="E8" s="32"/>
      <c r="O8" s="264"/>
      <c r="P8" s="264"/>
      <c r="S8" s="264"/>
      <c r="T8" s="264"/>
    </row>
    <row r="9" spans="1:20" x14ac:dyDescent="0.3">
      <c r="A9" s="262" t="s">
        <v>781</v>
      </c>
      <c r="B9" s="453">
        <v>52829</v>
      </c>
      <c r="C9" s="259">
        <v>52</v>
      </c>
      <c r="E9" s="32"/>
      <c r="O9" s="264"/>
      <c r="P9" s="264"/>
      <c r="S9" s="264"/>
      <c r="T9" s="264"/>
    </row>
    <row r="10" spans="1:20" x14ac:dyDescent="0.3">
      <c r="A10" s="262" t="s">
        <v>782</v>
      </c>
      <c r="B10" s="453">
        <v>52830</v>
      </c>
      <c r="C10" s="259">
        <v>52</v>
      </c>
      <c r="E10" s="32"/>
      <c r="O10" s="264"/>
      <c r="P10" s="264"/>
      <c r="S10" s="264"/>
      <c r="T10" s="264"/>
    </row>
    <row r="11" spans="1:20" x14ac:dyDescent="0.3">
      <c r="A11" s="262" t="s">
        <v>783</v>
      </c>
      <c r="B11" s="453">
        <v>52831</v>
      </c>
      <c r="C11" s="259">
        <v>52</v>
      </c>
      <c r="E11" s="32"/>
      <c r="O11" s="264"/>
      <c r="P11" s="264"/>
      <c r="S11" s="264"/>
      <c r="T11" s="264"/>
    </row>
    <row r="12" spans="1:20" x14ac:dyDescent="0.3">
      <c r="A12" s="262" t="s">
        <v>784</v>
      </c>
      <c r="B12" s="453">
        <v>52832</v>
      </c>
      <c r="C12" s="259">
        <v>52</v>
      </c>
      <c r="E12" s="32"/>
      <c r="O12" s="264"/>
      <c r="P12" s="264"/>
      <c r="S12" s="264"/>
      <c r="T12" s="264"/>
    </row>
    <row r="13" spans="1:20" x14ac:dyDescent="0.3">
      <c r="A13" s="262" t="s">
        <v>785</v>
      </c>
      <c r="B13" s="453">
        <v>52833</v>
      </c>
      <c r="C13" s="259">
        <v>52</v>
      </c>
      <c r="E13" s="32"/>
      <c r="O13" s="264"/>
      <c r="P13" s="264"/>
      <c r="S13" s="264"/>
      <c r="T13" s="264"/>
    </row>
    <row r="14" spans="1:20" x14ac:dyDescent="0.3">
      <c r="A14" s="262" t="s">
        <v>786</v>
      </c>
      <c r="B14" s="453">
        <v>52834</v>
      </c>
      <c r="C14" s="259">
        <v>52</v>
      </c>
      <c r="E14" s="32"/>
      <c r="O14" s="264"/>
      <c r="P14" s="264"/>
      <c r="S14" s="264"/>
      <c r="T14" s="264"/>
    </row>
    <row r="15" spans="1:20" x14ac:dyDescent="0.3">
      <c r="A15" s="262" t="s">
        <v>787</v>
      </c>
      <c r="B15" s="453">
        <v>52835</v>
      </c>
      <c r="C15" s="259">
        <v>52</v>
      </c>
      <c r="E15" s="32"/>
      <c r="O15" s="264"/>
      <c r="P15" s="264"/>
      <c r="S15" s="264"/>
      <c r="T15" s="264"/>
    </row>
    <row r="16" spans="1:20" x14ac:dyDescent="0.3">
      <c r="A16" s="262" t="s">
        <v>788</v>
      </c>
      <c r="B16" s="453">
        <v>52994</v>
      </c>
      <c r="C16" s="259">
        <v>52</v>
      </c>
      <c r="E16" s="32"/>
      <c r="O16" s="264"/>
      <c r="P16" s="264"/>
      <c r="S16" s="264"/>
      <c r="T16" s="264"/>
    </row>
    <row r="17" spans="1:20" x14ac:dyDescent="0.3">
      <c r="A17" s="262" t="s">
        <v>789</v>
      </c>
      <c r="B17" s="453">
        <v>52836</v>
      </c>
      <c r="C17" s="259">
        <v>52</v>
      </c>
      <c r="E17" s="32"/>
      <c r="O17" s="264"/>
      <c r="P17" s="264"/>
      <c r="S17" s="264"/>
      <c r="T17" s="264"/>
    </row>
    <row r="18" spans="1:20" x14ac:dyDescent="0.3">
      <c r="A18" s="262" t="s">
        <v>790</v>
      </c>
      <c r="B18" s="453">
        <v>52837</v>
      </c>
      <c r="C18" s="259">
        <v>52</v>
      </c>
      <c r="E18" s="32"/>
      <c r="O18" s="264"/>
      <c r="P18" s="264"/>
      <c r="S18" s="264"/>
      <c r="T18" s="264"/>
    </row>
    <row r="19" spans="1:20" x14ac:dyDescent="0.3">
      <c r="A19" s="262" t="s">
        <v>791</v>
      </c>
      <c r="B19" s="453">
        <v>52838</v>
      </c>
      <c r="C19" s="259">
        <v>52</v>
      </c>
      <c r="E19" s="32"/>
      <c r="O19" s="264"/>
      <c r="P19" s="264"/>
      <c r="S19" s="264"/>
      <c r="T19" s="264"/>
    </row>
    <row r="20" spans="1:20" x14ac:dyDescent="0.3">
      <c r="A20" s="262" t="s">
        <v>792</v>
      </c>
      <c r="B20" s="453">
        <v>524017</v>
      </c>
      <c r="C20" s="259">
        <v>52</v>
      </c>
      <c r="E20" s="32"/>
      <c r="O20" s="264"/>
      <c r="P20" s="264"/>
      <c r="S20" s="264"/>
      <c r="T20" s="264"/>
    </row>
    <row r="21" spans="1:20" x14ac:dyDescent="0.3">
      <c r="A21" s="262" t="s">
        <v>793</v>
      </c>
      <c r="B21" s="453">
        <v>52839</v>
      </c>
      <c r="C21" s="259">
        <v>52</v>
      </c>
      <c r="E21" s="32"/>
      <c r="O21" s="264"/>
      <c r="P21" s="264"/>
      <c r="S21" s="264"/>
      <c r="T21" s="264"/>
    </row>
    <row r="22" spans="1:20" x14ac:dyDescent="0.3">
      <c r="A22" s="262" t="s">
        <v>794</v>
      </c>
      <c r="B22" s="453">
        <v>52840</v>
      </c>
      <c r="C22" s="259">
        <v>52</v>
      </c>
      <c r="E22" s="32"/>
      <c r="O22" s="264"/>
      <c r="P22" s="264"/>
      <c r="S22" s="264"/>
      <c r="T22" s="264"/>
    </row>
    <row r="23" spans="1:20" ht="21" customHeight="1" x14ac:dyDescent="0.3">
      <c r="A23" s="262" t="s">
        <v>795</v>
      </c>
      <c r="B23" s="453">
        <v>52841</v>
      </c>
      <c r="C23" s="259">
        <v>52</v>
      </c>
      <c r="E23" s="32"/>
      <c r="O23" s="264"/>
      <c r="P23" s="264"/>
      <c r="S23" s="264"/>
      <c r="T23" s="264"/>
    </row>
    <row r="24" spans="1:20" ht="28.8" customHeight="1" x14ac:dyDescent="0.3">
      <c r="A24" s="262" t="s">
        <v>796</v>
      </c>
      <c r="B24" s="453">
        <v>52842</v>
      </c>
      <c r="C24" s="259">
        <v>52</v>
      </c>
      <c r="E24" s="32"/>
      <c r="O24" s="264"/>
      <c r="P24" s="264"/>
      <c r="S24" s="264"/>
      <c r="T24" s="264"/>
    </row>
    <row r="25" spans="1:20" x14ac:dyDescent="0.3">
      <c r="A25" s="262" t="s">
        <v>797</v>
      </c>
      <c r="B25" s="453">
        <v>52843</v>
      </c>
      <c r="C25" s="259">
        <v>52</v>
      </c>
      <c r="E25" s="32"/>
      <c r="O25" s="264"/>
      <c r="P25" s="264"/>
      <c r="S25" s="264"/>
      <c r="T25" s="264"/>
    </row>
    <row r="26" spans="1:20" x14ac:dyDescent="0.3">
      <c r="A26" s="262" t="s">
        <v>798</v>
      </c>
      <c r="B26" s="453">
        <v>52844</v>
      </c>
      <c r="C26" s="259">
        <v>52</v>
      </c>
      <c r="E26" s="32"/>
      <c r="O26" s="264"/>
      <c r="P26" s="264"/>
      <c r="S26" s="264"/>
      <c r="T26" s="264"/>
    </row>
    <row r="27" spans="1:20" x14ac:dyDescent="0.3">
      <c r="A27" s="262" t="s">
        <v>799</v>
      </c>
      <c r="B27" s="453">
        <v>52845</v>
      </c>
      <c r="C27" s="259">
        <v>52</v>
      </c>
      <c r="E27" s="32"/>
      <c r="O27" s="264"/>
      <c r="P27" s="264"/>
      <c r="S27" s="264"/>
      <c r="T27" s="264"/>
    </row>
    <row r="28" spans="1:20" x14ac:dyDescent="0.3">
      <c r="A28" s="262" t="s">
        <v>800</v>
      </c>
      <c r="B28" s="453">
        <v>52846</v>
      </c>
      <c r="C28" s="259">
        <v>52</v>
      </c>
      <c r="E28" s="32"/>
      <c r="O28" s="264"/>
      <c r="P28" s="264"/>
      <c r="S28" s="264"/>
      <c r="T28" s="264"/>
    </row>
    <row r="29" spans="1:20" x14ac:dyDescent="0.3">
      <c r="A29" s="262" t="s">
        <v>801</v>
      </c>
      <c r="B29" s="453">
        <v>52847</v>
      </c>
      <c r="C29" s="259">
        <v>52</v>
      </c>
      <c r="E29" s="32"/>
      <c r="O29" s="264"/>
      <c r="P29" s="264"/>
      <c r="S29" s="264"/>
      <c r="T29" s="264"/>
    </row>
    <row r="30" spans="1:20" x14ac:dyDescent="0.3">
      <c r="A30" s="262" t="s">
        <v>802</v>
      </c>
      <c r="B30" s="453">
        <v>52848</v>
      </c>
      <c r="C30" s="259">
        <v>52</v>
      </c>
      <c r="E30" s="32"/>
      <c r="O30" s="264"/>
      <c r="P30" s="264"/>
      <c r="S30" s="264"/>
      <c r="T30" s="264"/>
    </row>
    <row r="31" spans="1:20" x14ac:dyDescent="0.3">
      <c r="A31" s="262" t="s">
        <v>803</v>
      </c>
      <c r="B31" s="453">
        <v>52849</v>
      </c>
      <c r="C31" s="259">
        <v>52</v>
      </c>
      <c r="E31" s="32"/>
      <c r="O31" s="264"/>
      <c r="P31" s="264"/>
      <c r="S31" s="264"/>
      <c r="T31" s="264"/>
    </row>
    <row r="32" spans="1:20" x14ac:dyDescent="0.3">
      <c r="A32" s="262" t="s">
        <v>804</v>
      </c>
      <c r="B32" s="453">
        <v>52850</v>
      </c>
      <c r="C32" s="259">
        <v>52</v>
      </c>
      <c r="E32" s="32"/>
      <c r="O32" s="264"/>
      <c r="P32" s="264"/>
      <c r="S32" s="264"/>
      <c r="T32" s="264"/>
    </row>
    <row r="33" spans="1:20" x14ac:dyDescent="0.3">
      <c r="A33" s="262" t="s">
        <v>805</v>
      </c>
      <c r="B33" s="453">
        <v>52851</v>
      </c>
      <c r="C33" s="259">
        <v>52</v>
      </c>
      <c r="E33" s="32"/>
      <c r="O33" s="264"/>
      <c r="P33" s="264"/>
      <c r="S33" s="264"/>
      <c r="T33" s="264"/>
    </row>
    <row r="34" spans="1:20" x14ac:dyDescent="0.3">
      <c r="A34" s="262" t="s">
        <v>806</v>
      </c>
      <c r="B34" s="453">
        <v>52995</v>
      </c>
      <c r="C34" s="259">
        <v>52</v>
      </c>
      <c r="E34" s="32"/>
      <c r="O34" s="264"/>
      <c r="P34" s="264"/>
      <c r="S34" s="264"/>
      <c r="T34" s="264"/>
    </row>
    <row r="35" spans="1:20" x14ac:dyDescent="0.3">
      <c r="A35" s="262" t="s">
        <v>807</v>
      </c>
      <c r="B35" s="453">
        <v>52852</v>
      </c>
      <c r="C35" s="259">
        <v>52</v>
      </c>
      <c r="E35" s="32"/>
      <c r="O35" s="264"/>
      <c r="P35" s="264"/>
      <c r="S35" s="264"/>
      <c r="T35" s="264"/>
    </row>
    <row r="36" spans="1:20" x14ac:dyDescent="0.3">
      <c r="A36" s="262" t="s">
        <v>808</v>
      </c>
      <c r="B36" s="453">
        <v>52853</v>
      </c>
      <c r="C36" s="259">
        <v>52</v>
      </c>
      <c r="E36" s="32"/>
      <c r="O36" s="264"/>
      <c r="P36" s="264"/>
      <c r="S36" s="264"/>
      <c r="T36" s="264"/>
    </row>
    <row r="37" spans="1:20" x14ac:dyDescent="0.3">
      <c r="A37" s="262" t="s">
        <v>809</v>
      </c>
      <c r="B37" s="453">
        <v>52854</v>
      </c>
      <c r="C37" s="259">
        <v>52</v>
      </c>
      <c r="E37" s="32"/>
      <c r="O37" s="264"/>
      <c r="P37" s="264"/>
      <c r="S37" s="264"/>
      <c r="T37" s="264"/>
    </row>
    <row r="38" spans="1:20" x14ac:dyDescent="0.3">
      <c r="A38" s="262" t="s">
        <v>810</v>
      </c>
      <c r="B38" s="453">
        <v>52856</v>
      </c>
      <c r="C38" s="259">
        <v>52</v>
      </c>
      <c r="E38" s="32"/>
      <c r="O38" s="264"/>
      <c r="P38" s="264"/>
      <c r="S38" s="264"/>
      <c r="T38" s="264"/>
    </row>
    <row r="39" spans="1:20" x14ac:dyDescent="0.3">
      <c r="A39" s="262" t="s">
        <v>811</v>
      </c>
      <c r="B39" s="453">
        <v>52857</v>
      </c>
      <c r="C39" s="259">
        <v>52</v>
      </c>
      <c r="E39" s="32"/>
      <c r="O39" s="264"/>
      <c r="P39" s="264"/>
      <c r="S39" s="264"/>
      <c r="T39" s="264"/>
    </row>
    <row r="40" spans="1:20" x14ac:dyDescent="0.3">
      <c r="A40" s="262" t="s">
        <v>812</v>
      </c>
      <c r="B40" s="453">
        <v>52858</v>
      </c>
      <c r="C40" s="259">
        <v>52</v>
      </c>
      <c r="E40" s="32"/>
      <c r="O40" s="264"/>
      <c r="P40" s="264"/>
      <c r="S40" s="264"/>
      <c r="T40" s="264"/>
    </row>
    <row r="41" spans="1:20" x14ac:dyDescent="0.3">
      <c r="A41" s="262" t="s">
        <v>813</v>
      </c>
      <c r="B41" s="453">
        <v>52859</v>
      </c>
      <c r="C41" s="259">
        <v>52</v>
      </c>
      <c r="E41" s="32"/>
      <c r="O41" s="264"/>
      <c r="P41" s="264"/>
      <c r="S41" s="264"/>
      <c r="T41" s="264"/>
    </row>
    <row r="42" spans="1:20" x14ac:dyDescent="0.3">
      <c r="A42" s="262" t="s">
        <v>814</v>
      </c>
      <c r="B42" s="453">
        <v>52860</v>
      </c>
      <c r="C42" s="259">
        <v>52</v>
      </c>
      <c r="E42" s="32"/>
      <c r="O42" s="264"/>
      <c r="P42" s="264"/>
      <c r="S42" s="264"/>
      <c r="T42" s="264"/>
    </row>
    <row r="43" spans="1:20" x14ac:dyDescent="0.3">
      <c r="A43" s="262" t="s">
        <v>815</v>
      </c>
      <c r="B43" s="453">
        <v>52861</v>
      </c>
      <c r="C43" s="259">
        <v>52</v>
      </c>
      <c r="E43" s="32"/>
      <c r="O43" s="264"/>
      <c r="P43" s="264"/>
      <c r="S43" s="264"/>
      <c r="T43" s="264"/>
    </row>
    <row r="44" spans="1:20" x14ac:dyDescent="0.3">
      <c r="A44" s="262" t="s">
        <v>816</v>
      </c>
      <c r="B44" s="453">
        <v>52862</v>
      </c>
      <c r="C44" s="259">
        <v>52</v>
      </c>
      <c r="E44" s="32"/>
      <c r="O44" s="264"/>
      <c r="P44" s="264"/>
      <c r="S44" s="264"/>
      <c r="T44" s="264"/>
    </row>
    <row r="45" spans="1:20" ht="19.8" customHeight="1" x14ac:dyDescent="0.3">
      <c r="A45" s="262" t="s">
        <v>817</v>
      </c>
      <c r="B45" s="453">
        <v>52863</v>
      </c>
      <c r="C45" s="259">
        <v>52</v>
      </c>
      <c r="E45" s="32"/>
      <c r="O45" s="264"/>
      <c r="P45" s="264"/>
      <c r="S45" s="264"/>
      <c r="T45" s="264"/>
    </row>
    <row r="46" spans="1:20" x14ac:dyDescent="0.3">
      <c r="A46" s="262" t="s">
        <v>818</v>
      </c>
      <c r="B46" s="453">
        <v>52864</v>
      </c>
      <c r="C46" s="259">
        <v>52</v>
      </c>
      <c r="E46" s="32"/>
      <c r="O46" s="264"/>
      <c r="P46" s="264"/>
      <c r="S46" s="264"/>
      <c r="T46" s="264"/>
    </row>
    <row r="47" spans="1:20" x14ac:dyDescent="0.3">
      <c r="A47" s="262" t="s">
        <v>819</v>
      </c>
      <c r="B47" s="453">
        <v>52865</v>
      </c>
      <c r="C47" s="259">
        <v>52</v>
      </c>
      <c r="E47" s="32"/>
      <c r="O47" s="264"/>
      <c r="P47" s="264"/>
      <c r="S47" s="264"/>
      <c r="T47" s="264"/>
    </row>
    <row r="48" spans="1:20" x14ac:dyDescent="0.3">
      <c r="A48" s="262" t="s">
        <v>820</v>
      </c>
      <c r="B48" s="453">
        <v>52866</v>
      </c>
      <c r="C48" s="259">
        <v>52</v>
      </c>
      <c r="E48" s="32"/>
      <c r="O48" s="264"/>
      <c r="P48" s="264"/>
      <c r="S48" s="264"/>
      <c r="T48" s="264"/>
    </row>
    <row r="49" spans="1:20" x14ac:dyDescent="0.3">
      <c r="A49" s="262" t="s">
        <v>821</v>
      </c>
      <c r="B49" s="453">
        <v>52867</v>
      </c>
      <c r="C49" s="259">
        <v>52</v>
      </c>
      <c r="E49" s="32"/>
      <c r="O49" s="264"/>
      <c r="P49" s="264"/>
      <c r="S49" s="264"/>
      <c r="T49" s="264"/>
    </row>
    <row r="50" spans="1:20" x14ac:dyDescent="0.3">
      <c r="A50" s="262" t="s">
        <v>822</v>
      </c>
      <c r="B50" s="453">
        <v>52868</v>
      </c>
      <c r="C50" s="259">
        <v>52</v>
      </c>
      <c r="E50" s="32"/>
      <c r="O50" s="264"/>
      <c r="P50" s="264"/>
      <c r="S50" s="264"/>
      <c r="T50" s="264"/>
    </row>
    <row r="51" spans="1:20" x14ac:dyDescent="0.3">
      <c r="A51" s="262" t="s">
        <v>823</v>
      </c>
      <c r="B51" s="453">
        <v>52869</v>
      </c>
      <c r="C51" s="259">
        <v>52</v>
      </c>
      <c r="E51" s="32"/>
      <c r="O51" s="264"/>
      <c r="P51" s="264"/>
      <c r="S51" s="264"/>
      <c r="T51" s="264"/>
    </row>
    <row r="52" spans="1:20" x14ac:dyDescent="0.3">
      <c r="A52" s="262" t="s">
        <v>824</v>
      </c>
      <c r="B52" s="453">
        <v>52870</v>
      </c>
      <c r="C52" s="259">
        <v>52</v>
      </c>
      <c r="E52" s="32"/>
      <c r="O52" s="264"/>
      <c r="P52" s="264"/>
      <c r="S52" s="264"/>
      <c r="T52" s="264"/>
    </row>
    <row r="53" spans="1:20" x14ac:dyDescent="0.3">
      <c r="A53" s="262" t="s">
        <v>825</v>
      </c>
      <c r="B53" s="453">
        <v>52871</v>
      </c>
      <c r="C53" s="259">
        <v>52</v>
      </c>
      <c r="E53" s="32"/>
      <c r="O53" s="264"/>
      <c r="P53" s="264"/>
      <c r="S53" s="264"/>
      <c r="T53" s="264"/>
    </row>
    <row r="54" spans="1:20" x14ac:dyDescent="0.3">
      <c r="A54" s="262" t="s">
        <v>826</v>
      </c>
      <c r="B54" s="453">
        <v>52872</v>
      </c>
      <c r="C54" s="259">
        <v>52</v>
      </c>
      <c r="E54" s="32"/>
      <c r="O54" s="264"/>
      <c r="P54" s="264"/>
      <c r="S54" s="264"/>
      <c r="T54" s="264"/>
    </row>
    <row r="55" spans="1:20" x14ac:dyDescent="0.3">
      <c r="A55" s="262" t="s">
        <v>827</v>
      </c>
      <c r="B55" s="453">
        <v>52873</v>
      </c>
      <c r="C55" s="259">
        <v>52</v>
      </c>
      <c r="E55" s="32"/>
      <c r="O55" s="264"/>
      <c r="P55" s="264"/>
      <c r="S55" s="264"/>
      <c r="T55" s="264"/>
    </row>
    <row r="56" spans="1:20" x14ac:dyDescent="0.3">
      <c r="A56" s="262" t="s">
        <v>828</v>
      </c>
      <c r="B56" s="453">
        <v>52996</v>
      </c>
      <c r="C56" s="259">
        <v>52</v>
      </c>
      <c r="E56" s="32"/>
      <c r="O56" s="264"/>
      <c r="P56" s="264"/>
      <c r="S56" s="264"/>
      <c r="T56" s="264"/>
    </row>
    <row r="57" spans="1:20" x14ac:dyDescent="0.3">
      <c r="A57" s="262" t="s">
        <v>829</v>
      </c>
      <c r="B57" s="453">
        <v>52874</v>
      </c>
      <c r="C57" s="259">
        <v>52</v>
      </c>
      <c r="E57" s="32"/>
      <c r="O57" s="264"/>
      <c r="P57" s="264"/>
      <c r="S57" s="264"/>
      <c r="T57" s="264"/>
    </row>
    <row r="58" spans="1:20" x14ac:dyDescent="0.3">
      <c r="A58" s="262" t="s">
        <v>830</v>
      </c>
      <c r="B58" s="453">
        <v>52875</v>
      </c>
      <c r="C58" s="259">
        <v>52</v>
      </c>
      <c r="E58" s="32"/>
      <c r="O58" s="264"/>
      <c r="P58" s="264"/>
      <c r="S58" s="264"/>
      <c r="T58" s="264"/>
    </row>
    <row r="59" spans="1:20" x14ac:dyDescent="0.3">
      <c r="E59" s="32"/>
      <c r="O59" s="264"/>
      <c r="P59" s="264"/>
      <c r="S59" s="264"/>
      <c r="T59" s="264"/>
    </row>
    <row r="60" spans="1:20" x14ac:dyDescent="0.3">
      <c r="E60" s="32"/>
      <c r="O60" s="264"/>
      <c r="P60" s="264"/>
      <c r="S60" s="264"/>
      <c r="T60" s="264"/>
    </row>
    <row r="61" spans="1:20" x14ac:dyDescent="0.3">
      <c r="E61" s="32"/>
      <c r="O61" s="264"/>
      <c r="P61" s="264"/>
      <c r="S61" s="264"/>
      <c r="T61" s="264"/>
    </row>
    <row r="62" spans="1:20" x14ac:dyDescent="0.3">
      <c r="E62" s="32"/>
      <c r="O62" s="264"/>
      <c r="P62" s="264"/>
      <c r="S62" s="264"/>
      <c r="T62" s="264"/>
    </row>
    <row r="63" spans="1:20" x14ac:dyDescent="0.3">
      <c r="E63" s="32"/>
      <c r="O63" s="264"/>
      <c r="P63" s="264"/>
      <c r="S63" s="264"/>
      <c r="T63" s="264"/>
    </row>
    <row r="64" spans="1:20" x14ac:dyDescent="0.3">
      <c r="E64" s="32"/>
      <c r="O64" s="264"/>
      <c r="P64" s="264"/>
      <c r="S64" s="264"/>
      <c r="T64" s="264"/>
    </row>
    <row r="65" spans="5:20" x14ac:dyDescent="0.3">
      <c r="E65" s="32"/>
      <c r="O65" s="264"/>
      <c r="P65" s="264"/>
      <c r="S65" s="264"/>
      <c r="T65" s="264"/>
    </row>
    <row r="66" spans="5:20" x14ac:dyDescent="0.3">
      <c r="E66" s="32"/>
      <c r="O66" s="264"/>
      <c r="P66" s="264"/>
      <c r="S66" s="264"/>
      <c r="T66" s="264"/>
    </row>
    <row r="67" spans="5:20" x14ac:dyDescent="0.3">
      <c r="E67" s="32"/>
      <c r="O67" s="264"/>
      <c r="P67" s="264"/>
      <c r="S67" s="264"/>
      <c r="T67" s="264"/>
    </row>
  </sheetData>
  <sheetProtection algorithmName="SHA-512" hashValue="kJpEphVHw90w+xri1EyEDGavzI9M+g6z1nlX0Huj/vIlyTxmGDxRxMr/id2mnHBMhBdNnw0qJREPp/YZtpz4XQ==" saltValue="p5BFMYG1N9smwB+bt22w/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7"/>
  <sheetViews>
    <sheetView tabSelected="1" zoomScale="95" zoomScaleNormal="95" workbookViewId="0">
      <pane ySplit="5" topLeftCell="A6" activePane="bottomLeft" state="frozen"/>
      <selection activeCell="K179" sqref="K179"/>
      <selection pane="bottomLeft" activeCell="H9" sqref="H9"/>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64" customWidth="1"/>
    <col min="5" max="5" width="20.5546875" style="16" customWidth="1"/>
    <col min="6" max="6" width="21.5546875" style="264" customWidth="1"/>
    <col min="7" max="7" width="26.6640625" style="316" customWidth="1"/>
    <col min="8" max="8" width="25.109375" style="203" customWidth="1"/>
    <col min="9" max="9" width="24" style="264" customWidth="1"/>
    <col min="10" max="10" width="13.5546875" style="16" customWidth="1"/>
    <col min="11" max="11" width="22.77734375" style="16" customWidth="1"/>
    <col min="12" max="12" width="4" hidden="1" customWidth="1"/>
    <col min="13" max="13" width="11" style="16" hidden="1" customWidth="1"/>
    <col min="14" max="14" width="3.33203125" style="123"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64"/>
  </cols>
  <sheetData>
    <row r="1" spans="1:122" x14ac:dyDescent="0.3">
      <c r="B1" s="318" t="s">
        <v>249</v>
      </c>
      <c r="C1" s="318"/>
      <c r="E1" s="265" t="s">
        <v>7</v>
      </c>
      <c r="F1" s="266">
        <v>2022</v>
      </c>
      <c r="G1" s="70" t="s">
        <v>55</v>
      </c>
      <c r="H1" s="267"/>
      <c r="I1" s="268"/>
      <c r="J1" s="269"/>
      <c r="M1" s="16" t="s">
        <v>17</v>
      </c>
      <c r="O1" s="16">
        <v>1</v>
      </c>
      <c r="P1" s="16" t="s">
        <v>563</v>
      </c>
    </row>
    <row r="2" spans="1:122" ht="44.25" customHeight="1" thickBot="1" x14ac:dyDescent="0.35">
      <c r="B2" s="544" t="s">
        <v>190</v>
      </c>
      <c r="C2" s="545"/>
      <c r="D2" s="270" t="s">
        <v>379</v>
      </c>
      <c r="E2" s="542" t="s">
        <v>191</v>
      </c>
      <c r="F2" s="542"/>
      <c r="G2" s="543"/>
      <c r="H2" s="392" t="s">
        <v>1432</v>
      </c>
      <c r="M2" s="16" t="s">
        <v>18</v>
      </c>
      <c r="N2" s="123">
        <v>50</v>
      </c>
      <c r="O2" s="16">
        <v>2</v>
      </c>
      <c r="P2" s="16">
        <v>9004</v>
      </c>
    </row>
    <row r="3" spans="1:122" ht="15" thickBot="1" x14ac:dyDescent="0.35">
      <c r="B3" s="319" t="s">
        <v>0</v>
      </c>
      <c r="C3" s="320"/>
      <c r="D3" s="272" t="e">
        <f>VLOOKUP(D2,'Unit Names(H)'!A2:B76,2,FALSE)</f>
        <v>#N/A</v>
      </c>
      <c r="E3" s="365"/>
      <c r="F3" s="273"/>
      <c r="G3" s="274"/>
      <c r="H3" s="271"/>
      <c r="N3" s="123">
        <v>51</v>
      </c>
      <c r="O3" s="16">
        <v>3</v>
      </c>
    </row>
    <row r="4" spans="1:122" ht="15" thickBot="1" x14ac:dyDescent="0.35">
      <c r="B4" s="321" t="s">
        <v>342</v>
      </c>
      <c r="C4" s="322"/>
      <c r="D4" s="275"/>
      <c r="E4" s="275"/>
      <c r="F4" s="276"/>
      <c r="G4" s="277"/>
      <c r="H4" s="271"/>
      <c r="I4" s="1"/>
      <c r="M4" s="16" t="s">
        <v>212</v>
      </c>
      <c r="N4" s="123">
        <v>52</v>
      </c>
      <c r="O4" s="16">
        <v>4</v>
      </c>
    </row>
    <row r="5" spans="1:122" ht="37.5" customHeight="1" x14ac:dyDescent="0.3">
      <c r="A5" s="254" t="s">
        <v>247</v>
      </c>
      <c r="B5" s="176" t="s">
        <v>41</v>
      </c>
      <c r="C5" s="176" t="s">
        <v>57</v>
      </c>
      <c r="D5" s="278" t="s">
        <v>1</v>
      </c>
      <c r="E5" s="278">
        <v>2021</v>
      </c>
      <c r="F5" s="279">
        <v>2022</v>
      </c>
      <c r="G5" s="280" t="s">
        <v>376</v>
      </c>
      <c r="H5" s="281" t="s">
        <v>195</v>
      </c>
      <c r="I5" s="266" t="s">
        <v>2</v>
      </c>
      <c r="M5" s="16" t="s">
        <v>275</v>
      </c>
    </row>
    <row r="6" spans="1:122" ht="22.5" customHeight="1" x14ac:dyDescent="0.3">
      <c r="A6" s="175"/>
      <c r="B6" s="339" t="s">
        <v>56</v>
      </c>
      <c r="C6" s="340"/>
      <c r="D6" s="341"/>
      <c r="E6" s="342"/>
      <c r="F6" s="343"/>
      <c r="G6" s="335"/>
      <c r="H6" s="15"/>
      <c r="M6" s="16" t="s">
        <v>261</v>
      </c>
    </row>
    <row r="7" spans="1:122" s="16" customFormat="1" ht="63.75" customHeight="1" x14ac:dyDescent="0.3">
      <c r="A7" s="395">
        <v>333</v>
      </c>
      <c r="B7" s="254" t="s">
        <v>26</v>
      </c>
      <c r="C7" s="254" t="s">
        <v>58</v>
      </c>
      <c r="D7" s="263" t="s">
        <v>343</v>
      </c>
      <c r="E7" s="253" t="e">
        <f>INDEX('PY1 Data(H)'!$A$1:$CZ$258,MATCH('Unit Data from Audit Worksheet'!$A7,'PY1 Data(H)'!$A$1:$A$258,0),MATCH('Unit Data from Audit Worksheet'!$D$2,'PY1 Data(H)'!$A$1:$CZ$1,0))</f>
        <v>#N/A</v>
      </c>
      <c r="F7" s="122">
        <v>0</v>
      </c>
      <c r="G7" s="472">
        <f>IF(F7&lt;0,"Note: Number is normally positive.",)</f>
        <v>0</v>
      </c>
      <c r="H7" s="284"/>
      <c r="I7" s="285"/>
      <c r="J7" s="189"/>
      <c r="K7" s="391"/>
      <c r="L7"/>
      <c r="M7" s="16" t="s">
        <v>276</v>
      </c>
      <c r="N7" s="123"/>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59">
        <v>500</v>
      </c>
      <c r="B8" s="254" t="s">
        <v>21</v>
      </c>
      <c r="C8" s="254" t="s">
        <v>58</v>
      </c>
      <c r="D8" s="263" t="s">
        <v>344</v>
      </c>
      <c r="E8" s="253" t="e">
        <f>INDEX('PY1 Data(H)'!$A$1:$CZ$258,MATCH('Unit Data from Audit Worksheet'!$A8,'PY1 Data(H)'!$A$1:$A$258,0),MATCH('Unit Data from Audit Worksheet'!$D$2,'PY1 Data(H)'!$A$1:$CZ$1,0))</f>
        <v>#N/A</v>
      </c>
      <c r="F8" s="122">
        <v>0</v>
      </c>
      <c r="G8" s="472">
        <f>IF(F8&lt;0,"Note: Number is normally positive.",)</f>
        <v>0</v>
      </c>
      <c r="H8" s="284"/>
      <c r="I8" s="284"/>
      <c r="J8" s="189"/>
      <c r="K8" s="391"/>
      <c r="L8"/>
      <c r="M8" s="16" t="s">
        <v>277</v>
      </c>
      <c r="N8" s="123"/>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404">
        <v>385</v>
      </c>
      <c r="B9" s="3" t="s">
        <v>24</v>
      </c>
      <c r="C9" s="254" t="s">
        <v>58</v>
      </c>
      <c r="D9" s="58" t="s">
        <v>59</v>
      </c>
      <c r="E9" s="253" t="e">
        <f>INDEX('PY1 Data(H)'!$A$1:$CZ$258,MATCH('Unit Data from Audit Worksheet'!$A9,'PY1 Data(H)'!$A$1:$A$258,0),MATCH('Unit Data from Audit Worksheet'!$D$2,'PY1 Data(H)'!$A$1:$CZ$1,0))-INDEX('PY1 Data(H)'!$A$1:$CZ$258,MATCH('Unit Data from Audit Worksheet'!$A11,'PY1 Data(H)'!$A$1:$A$258,0),MATCH('Unit Data from Audit Worksheet'!$D$2,'PY1 Data(H)'!$A$1:$CZ$1,0))</f>
        <v>#N/A</v>
      </c>
      <c r="F9" s="122">
        <v>0</v>
      </c>
      <c r="G9" s="472">
        <f>IF((F7+F8)&gt;F9,"Error: Please review Account numbers (333+500)&gt;385",)</f>
        <v>0</v>
      </c>
      <c r="H9" s="15"/>
      <c r="I9" s="284"/>
      <c r="J9" s="528"/>
      <c r="K9" s="391"/>
    </row>
    <row r="10" spans="1:122" s="16" customFormat="1" ht="90" customHeight="1" x14ac:dyDescent="0.3">
      <c r="A10" s="59">
        <v>575</v>
      </c>
      <c r="B10" s="254" t="s">
        <v>28</v>
      </c>
      <c r="C10" s="254" t="s">
        <v>58</v>
      </c>
      <c r="D10" s="323" t="s">
        <v>345</v>
      </c>
      <c r="E10" s="253" t="e">
        <f>INDEX('PY1 Data(H)'!$A$1:$CZ$258,MATCH('Unit Data from Audit Worksheet'!$A10,'PY1 Data(H)'!$A$1:$A$258,0),MATCH('Unit Data from Audit Worksheet'!$D$2,'PY1 Data(H)'!$A$1:$CZ$1,0))</f>
        <v>#N/A</v>
      </c>
      <c r="F10" s="122">
        <v>0</v>
      </c>
      <c r="G10" s="472">
        <f>IF(F10&lt;0,"Note: Number is normally positive.",)</f>
        <v>0</v>
      </c>
      <c r="H10" s="286"/>
      <c r="I10" s="287"/>
      <c r="J10" s="528"/>
      <c r="K10" s="391"/>
      <c r="L10"/>
      <c r="N10" s="123"/>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59">
        <v>576</v>
      </c>
      <c r="B11" s="254" t="s">
        <v>28</v>
      </c>
      <c r="C11" s="254" t="s">
        <v>58</v>
      </c>
      <c r="D11" s="323" t="s">
        <v>346</v>
      </c>
      <c r="E11" s="253" t="e">
        <f>INDEX('PY1 Data(H)'!$A$1:$CZ$258,MATCH('Unit Data from Audit Worksheet'!$A11,'PY1 Data(H)'!$A$1:$A$258,0),MATCH('Unit Data from Audit Worksheet'!$D$2,'PY1 Data(H)'!$A$1:$CZ$1,0))</f>
        <v>#N/A</v>
      </c>
      <c r="F11" s="122">
        <v>0</v>
      </c>
      <c r="G11" s="472">
        <f>IF(F11&lt;0,"Error: Enter as positive.",)</f>
        <v>0</v>
      </c>
      <c r="H11" s="286"/>
      <c r="I11" s="287"/>
      <c r="J11" s="118"/>
      <c r="K11" s="391"/>
      <c r="L11"/>
      <c r="N11" s="1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91.8" customHeight="1" x14ac:dyDescent="0.3">
      <c r="A12" s="405">
        <v>626</v>
      </c>
      <c r="B12" s="324" t="s">
        <v>284</v>
      </c>
      <c r="C12" s="324" t="s">
        <v>58</v>
      </c>
      <c r="D12" s="145" t="s">
        <v>347</v>
      </c>
      <c r="E12" s="253" t="e">
        <f>INDEX('PY1 Data(H)'!$A$1:$CZ$258,MATCH('Unit Data from Audit Worksheet'!$A12,'PY1 Data(H)'!$A$1:$A$258,0),MATCH('Unit Data from Audit Worksheet'!$D$2,'PY1 Data(H)'!$A$1:$CZ$1,0))-INDEX('PY1 Data(H)'!$A$1:$CZ$258,MATCH('Unit Data from Audit Worksheet'!$A11,'PY1 Data(H)'!$A$1:$A$258,0),MATCH('Unit Data from Audit Worksheet'!$D$2,'PY1 Data(H)'!$A$1:$CZ$1,0))</f>
        <v>#N/A</v>
      </c>
      <c r="F12" s="122">
        <v>0</v>
      </c>
      <c r="G12" s="472">
        <f>IF(F12&lt;0,"Error: Enter as positive.",)</f>
        <v>0</v>
      </c>
      <c r="H12" s="288"/>
      <c r="I12" s="288"/>
      <c r="J12" s="528"/>
      <c r="K12" s="391"/>
    </row>
    <row r="13" spans="1:122" ht="91.8" customHeight="1" x14ac:dyDescent="0.3">
      <c r="A13" s="126">
        <v>627</v>
      </c>
      <c r="B13" s="516" t="s">
        <v>234</v>
      </c>
      <c r="C13" s="324" t="s">
        <v>58</v>
      </c>
      <c r="D13" s="145" t="s">
        <v>348</v>
      </c>
      <c r="E13" s="253" t="e">
        <f>INDEX('PY1 Data(H)'!$A$1:$CZ$258,MATCH('Unit Data from Audit Worksheet'!$A13,'PY1 Data(H)'!$A$1:$A$258,0),MATCH('Unit Data from Audit Worksheet'!$D$2,'PY1 Data(H)'!$A$1:$CZ$1,0))</f>
        <v>#N/A</v>
      </c>
      <c r="F13" s="122">
        <v>0</v>
      </c>
      <c r="G13" s="472">
        <f>IF(F13&gt;F12,"Please review account numbers 627 &gt;626",)</f>
        <v>0</v>
      </c>
      <c r="H13" s="288"/>
      <c r="I13" s="288"/>
      <c r="J13" s="118"/>
      <c r="K13" s="391"/>
    </row>
    <row r="14" spans="1:122" ht="105" customHeight="1" x14ac:dyDescent="0.3">
      <c r="A14" s="126">
        <v>628</v>
      </c>
      <c r="B14" s="516" t="s">
        <v>234</v>
      </c>
      <c r="C14" s="324" t="s">
        <v>58</v>
      </c>
      <c r="D14" s="145" t="s">
        <v>349</v>
      </c>
      <c r="E14" s="253" t="e">
        <f>INDEX('PY1 Data(H)'!$A$1:$CZ$258,MATCH('Unit Data from Audit Worksheet'!$A14,'PY1 Data(H)'!$A$1:$A$258,0),MATCH('Unit Data from Audit Worksheet'!$D$2,'PY1 Data(H)'!$A$1:$CZ$1,0))</f>
        <v>#N/A</v>
      </c>
      <c r="F14" s="122">
        <v>0</v>
      </c>
      <c r="G14" s="472">
        <f>IF(F14&gt;F12,"Please review account numbers 628 &gt; 626",)</f>
        <v>0</v>
      </c>
      <c r="H14" s="288"/>
      <c r="I14" s="288"/>
      <c r="J14" s="118"/>
      <c r="K14" s="391"/>
    </row>
    <row r="15" spans="1:122" ht="95.25" customHeight="1" x14ac:dyDescent="0.3">
      <c r="A15" s="126">
        <v>629</v>
      </c>
      <c r="B15" s="516" t="s">
        <v>234</v>
      </c>
      <c r="C15" s="324" t="s">
        <v>58</v>
      </c>
      <c r="D15" s="145" t="s">
        <v>350</v>
      </c>
      <c r="E15" s="253" t="e">
        <f>INDEX('PY1 Data(H)'!$A$1:$CZ$258,MATCH('Unit Data from Audit Worksheet'!$A15,'PY1 Data(H)'!$A$1:$A$258,0),MATCH('Unit Data from Audit Worksheet'!$D$2,'PY1 Data(H)'!$A$1:$CZ$1,0))</f>
        <v>#N/A</v>
      </c>
      <c r="F15" s="122">
        <v>0</v>
      </c>
      <c r="G15" s="472">
        <f>IF(F15&gt;F12,"Please review account numbers 629 &gt; 626",)</f>
        <v>0</v>
      </c>
      <c r="H15" s="288"/>
      <c r="I15" s="288"/>
      <c r="J15" s="118"/>
      <c r="K15" s="391"/>
    </row>
    <row r="16" spans="1:122" ht="69" customHeight="1" x14ac:dyDescent="0.3">
      <c r="A16" s="126">
        <v>630</v>
      </c>
      <c r="B16" s="516" t="s">
        <v>234</v>
      </c>
      <c r="C16" s="324" t="s">
        <v>58</v>
      </c>
      <c r="D16" s="145" t="s">
        <v>272</v>
      </c>
      <c r="E16" s="253" t="e">
        <f>INDEX('PY1 Data(H)'!$A$1:$CZ$258,MATCH('Unit Data from Audit Worksheet'!$A16,'PY1 Data(H)'!$A$1:$A$258,0),MATCH('Unit Data from Audit Worksheet'!$D$2,'PY1 Data(H)'!$A$1:$CZ$1,0))</f>
        <v>#N/A</v>
      </c>
      <c r="F16" s="122">
        <v>0</v>
      </c>
      <c r="G16" s="472">
        <f>IF(F16&gt;F12,"Please review account numbers 630 &gt; 626",)</f>
        <v>0</v>
      </c>
      <c r="H16" s="288"/>
      <c r="I16" s="288"/>
      <c r="J16" s="118"/>
      <c r="K16" s="391"/>
    </row>
    <row r="17" spans="1:11" ht="95.25" customHeight="1" x14ac:dyDescent="0.3">
      <c r="A17" s="126">
        <v>631</v>
      </c>
      <c r="B17" s="516" t="s">
        <v>234</v>
      </c>
      <c r="C17" s="324" t="s">
        <v>58</v>
      </c>
      <c r="D17" s="145" t="s">
        <v>351</v>
      </c>
      <c r="E17" s="253" t="e">
        <f>INDEX('PY1 Data(H)'!$A$1:$CZ$258,MATCH('Unit Data from Audit Worksheet'!$A17,'PY1 Data(H)'!$A$1:$A$258,0),MATCH('Unit Data from Audit Worksheet'!$D$2,'PY1 Data(H)'!$A$1:$CZ$1,0))</f>
        <v>#N/A</v>
      </c>
      <c r="F17" s="122">
        <v>0</v>
      </c>
      <c r="G17" s="472">
        <f>IF(F17&gt;F12,"Please review account numbers 631 &gt; 626",)</f>
        <v>0</v>
      </c>
      <c r="H17" s="288"/>
      <c r="I17" s="288"/>
      <c r="J17" s="118"/>
      <c r="K17" s="391"/>
    </row>
    <row r="18" spans="1:11" ht="55.5" customHeight="1" x14ac:dyDescent="0.3">
      <c r="A18" s="404">
        <v>338</v>
      </c>
      <c r="B18" s="3" t="s">
        <v>22</v>
      </c>
      <c r="C18" s="254" t="s">
        <v>58</v>
      </c>
      <c r="D18" s="58" t="s">
        <v>60</v>
      </c>
      <c r="E18" s="253" t="e">
        <f>INDEX('PY1 Data(H)'!$A$1:$CZ$258,MATCH('Unit Data from Audit Worksheet'!$A18,'PY1 Data(H)'!$A$1:$A$258,0),MATCH('Unit Data from Audit Worksheet'!$D$2,'PY1 Data(H)'!$A$1:$CZ$1,0))-INDEX('PY1 Data(H)'!$A$1:$CZ$258,MATCH('Unit Data from Audit Worksheet'!$A11,'PY1 Data(H)'!$A$1:$A$258,0),MATCH('Unit Data from Audit Worksheet'!$D$2,'PY1 Data(H)'!$A$1:$CZ$1,0))</f>
        <v>#N/A</v>
      </c>
      <c r="F18" s="122">
        <v>0</v>
      </c>
      <c r="G18" s="472" t="str">
        <f>IF(F12&gt;F18,"Error: Please review accts 626 &gt; 338","")</f>
        <v/>
      </c>
      <c r="H18" s="15"/>
      <c r="I18" s="284"/>
      <c r="J18" s="528"/>
      <c r="K18" s="391"/>
    </row>
    <row r="19" spans="1:11" ht="89.25" customHeight="1" x14ac:dyDescent="0.3">
      <c r="A19" s="59">
        <v>335</v>
      </c>
      <c r="B19" s="3" t="s">
        <v>22</v>
      </c>
      <c r="C19" s="254" t="s">
        <v>58</v>
      </c>
      <c r="D19" s="263" t="s">
        <v>352</v>
      </c>
      <c r="E19" s="253" t="e">
        <f>INDEX('PY1 Data(H)'!$A$1:$CZ$258,MATCH('Unit Data from Audit Worksheet'!$A19,'PY1 Data(H)'!$A$1:$A$258,0),MATCH('Unit Data from Audit Worksheet'!$D$2,'PY1 Data(H)'!$A$1:$CZ$1,0))</f>
        <v>#N/A</v>
      </c>
      <c r="F19" s="122">
        <v>0</v>
      </c>
      <c r="G19" s="472">
        <f>IF(F19&lt;0,"Error: Enter as positive.",)</f>
        <v>0</v>
      </c>
      <c r="H19" s="15"/>
      <c r="I19" s="167"/>
      <c r="J19" s="118"/>
      <c r="K19" s="391"/>
    </row>
    <row r="20" spans="1:11" ht="48.75" customHeight="1" x14ac:dyDescent="0.3">
      <c r="A20" s="59">
        <v>252</v>
      </c>
      <c r="B20" s="3" t="s">
        <v>22</v>
      </c>
      <c r="C20" s="254" t="s">
        <v>58</v>
      </c>
      <c r="D20" s="58" t="s">
        <v>61</v>
      </c>
      <c r="E20" s="253" t="e">
        <f>INDEX('PY1 Data(H)'!$A$1:$CZ$258,MATCH('Unit Data from Audit Worksheet'!$A20,'PY1 Data(H)'!$A$1:$A$258,0),MATCH('Unit Data from Audit Worksheet'!$D$2,'PY1 Data(H)'!$A$1:$CZ$1,0))</f>
        <v>#N/A</v>
      </c>
      <c r="F20" s="122">
        <v>0</v>
      </c>
      <c r="G20" s="289"/>
      <c r="H20" s="15"/>
      <c r="I20" s="44"/>
      <c r="J20" s="528"/>
      <c r="K20" s="391"/>
    </row>
    <row r="21" spans="1:11" ht="43.2" x14ac:dyDescent="0.3">
      <c r="A21" s="59">
        <v>253</v>
      </c>
      <c r="B21" s="3" t="s">
        <v>22</v>
      </c>
      <c r="C21" s="254" t="s">
        <v>58</v>
      </c>
      <c r="D21" s="58" t="s">
        <v>62</v>
      </c>
      <c r="E21" s="253" t="e">
        <f>INDEX('PY1 Data(H)'!$A$1:$CZ$258,MATCH('Unit Data from Audit Worksheet'!$A21,'PY1 Data(H)'!$A$1:$A$258,0),MATCH('Unit Data from Audit Worksheet'!$D$2,'PY1 Data(H)'!$A$1:$CZ$1,0))</f>
        <v>#N/A</v>
      </c>
      <c r="F21" s="122">
        <v>0</v>
      </c>
      <c r="G21" s="472"/>
      <c r="H21" s="15"/>
      <c r="I21" s="44"/>
      <c r="J21" s="528"/>
      <c r="K21" s="391"/>
    </row>
    <row r="22" spans="1:11" ht="59.4" customHeight="1" x14ac:dyDescent="0.3">
      <c r="A22" s="59">
        <v>254</v>
      </c>
      <c r="B22" s="3" t="s">
        <v>22</v>
      </c>
      <c r="C22" s="254" t="s">
        <v>58</v>
      </c>
      <c r="D22" s="58" t="s">
        <v>353</v>
      </c>
      <c r="E22" s="253" t="e">
        <f>INDEX('PY1 Data(H)'!$A$1:$CZ$258,MATCH('Unit Data from Audit Worksheet'!$A22,'PY1 Data(H)'!$A$1:$A$258,0),MATCH('Unit Data from Audit Worksheet'!$D$2,'PY1 Data(H)'!$A$1:$CZ$1,0))</f>
        <v>#N/A</v>
      </c>
      <c r="F22" s="122">
        <v>0</v>
      </c>
      <c r="G22" s="472">
        <f>IF(H22=0,,"Error: Total assets and deferred outflows less total liabilities and deferred inflows do not equal total net position. Account numbers  385-338-252-253-254 = 0.  The amount the formula is off is located in the cell to the right")</f>
        <v>0</v>
      </c>
      <c r="H22" s="286">
        <f>F9-F18-F20-F21-F22</f>
        <v>0</v>
      </c>
      <c r="I22" s="285"/>
      <c r="J22" s="528"/>
      <c r="K22" s="391"/>
    </row>
    <row r="23" spans="1:11" ht="21.75" customHeight="1" x14ac:dyDescent="0.3">
      <c r="A23" s="59"/>
      <c r="B23" s="330" t="s">
        <v>63</v>
      </c>
      <c r="C23" s="331"/>
      <c r="D23" s="332"/>
      <c r="E23" s="333"/>
      <c r="F23" s="344"/>
      <c r="G23" s="345"/>
      <c r="H23" s="15"/>
      <c r="I23" s="44"/>
      <c r="J23" s="118"/>
      <c r="K23" s="391"/>
    </row>
    <row r="24" spans="1:11" ht="59.25" customHeight="1" x14ac:dyDescent="0.3">
      <c r="A24" s="59">
        <v>502</v>
      </c>
      <c r="B24" s="3" t="s">
        <v>21</v>
      </c>
      <c r="C24" s="254" t="s">
        <v>65</v>
      </c>
      <c r="D24" s="263" t="s">
        <v>354</v>
      </c>
      <c r="E24" s="253" t="e">
        <f>INDEX('PY1 Data(H)'!$A$1:$CZ$258,MATCH('Unit Data from Audit Worksheet'!$A24,'PY1 Data(H)'!$A$1:$A$258,0),MATCH('Unit Data from Audit Worksheet'!$D$2,'PY1 Data(H)'!$A$1:$CZ$1,0))</f>
        <v>#N/A</v>
      </c>
      <c r="F24" s="122">
        <v>0</v>
      </c>
      <c r="G24" s="472">
        <f>IF(F24&lt;0,"Note: Number is normally positive.",)</f>
        <v>0</v>
      </c>
      <c r="H24" s="15"/>
      <c r="I24" s="44"/>
      <c r="J24" s="528"/>
      <c r="K24" s="391"/>
    </row>
    <row r="25" spans="1:11" ht="59.25" customHeight="1" x14ac:dyDescent="0.3">
      <c r="A25" s="59">
        <v>503</v>
      </c>
      <c r="B25" s="3" t="s">
        <v>21</v>
      </c>
      <c r="C25" s="254" t="s">
        <v>65</v>
      </c>
      <c r="D25" s="58" t="s">
        <v>64</v>
      </c>
      <c r="E25" s="253" t="e">
        <f>INDEX('PY1 Data(H)'!$A$1:$CZ$258,MATCH('Unit Data from Audit Worksheet'!$A25,'PY1 Data(H)'!$A$1:$A$258,0),MATCH('Unit Data from Audit Worksheet'!$D$2,'PY1 Data(H)'!$A$1:$CZ$1,0))</f>
        <v>#N/A</v>
      </c>
      <c r="F25" s="473">
        <v>0</v>
      </c>
      <c r="G25" s="472">
        <f>IF(F25&lt;0,"Note: Number is normally positive.",)</f>
        <v>0</v>
      </c>
      <c r="H25" s="15"/>
      <c r="I25" s="285"/>
      <c r="J25" s="118"/>
      <c r="K25" s="391"/>
    </row>
    <row r="26" spans="1:11" ht="27" customHeight="1" x14ac:dyDescent="0.3">
      <c r="A26" s="59"/>
      <c r="B26" s="330" t="s">
        <v>66</v>
      </c>
      <c r="C26" s="331"/>
      <c r="D26" s="332"/>
      <c r="E26" s="333"/>
      <c r="F26" s="334"/>
      <c r="G26" s="335"/>
      <c r="H26" s="15"/>
      <c r="I26" s="44"/>
      <c r="J26" s="118"/>
      <c r="K26" s="391"/>
    </row>
    <row r="27" spans="1:11" ht="57.6" customHeight="1" x14ac:dyDescent="0.3">
      <c r="A27" s="59">
        <v>388</v>
      </c>
      <c r="B27" s="3" t="s">
        <v>24</v>
      </c>
      <c r="C27" s="3" t="s">
        <v>71</v>
      </c>
      <c r="D27" s="58" t="s">
        <v>67</v>
      </c>
      <c r="E27" s="253" t="e">
        <f>INDEX('PY1 Data(H)'!$A$1:$CZ$258,MATCH('Unit Data from Audit Worksheet'!$A27,'PY1 Data(H)'!$A$1:$A$258,0),MATCH('Unit Data from Audit Worksheet'!$D$2,'PY1 Data(H)'!$A$1:$CZ$1,0))</f>
        <v>#N/A</v>
      </c>
      <c r="F27" s="122">
        <v>0</v>
      </c>
      <c r="G27" s="472">
        <f t="shared" ref="G27:G33" si="0">IF(F27&lt;0,"Error: Enter as positive.",)</f>
        <v>0</v>
      </c>
      <c r="H27" s="15"/>
      <c r="I27" s="44"/>
      <c r="J27" s="528"/>
      <c r="K27" s="391"/>
    </row>
    <row r="28" spans="1:11" ht="57.6" customHeight="1" x14ac:dyDescent="0.3">
      <c r="A28" s="59">
        <v>339</v>
      </c>
      <c r="B28" s="3" t="s">
        <v>22</v>
      </c>
      <c r="C28" s="3" t="s">
        <v>71</v>
      </c>
      <c r="D28" s="58" t="s">
        <v>68</v>
      </c>
      <c r="E28" s="253" t="e">
        <f>INDEX('PY1 Data(H)'!$A$1:$CZ$258,MATCH('Unit Data from Audit Worksheet'!$A28,'PY1 Data(H)'!$A$1:$A$258,0),MATCH('Unit Data from Audit Worksheet'!$D$2,'PY1 Data(H)'!$A$1:$CZ$1,0))</f>
        <v>#N/A</v>
      </c>
      <c r="F28" s="122">
        <v>0</v>
      </c>
      <c r="G28" s="472">
        <f t="shared" si="0"/>
        <v>0</v>
      </c>
      <c r="H28" s="15"/>
      <c r="I28" s="44"/>
      <c r="J28" s="528"/>
      <c r="K28" s="391"/>
    </row>
    <row r="29" spans="1:11" ht="57.6" customHeight="1" x14ac:dyDescent="0.3">
      <c r="A29" s="59">
        <v>504</v>
      </c>
      <c r="B29" s="3" t="s">
        <v>22</v>
      </c>
      <c r="C29" s="3" t="s">
        <v>71</v>
      </c>
      <c r="D29" s="58" t="s">
        <v>69</v>
      </c>
      <c r="E29" s="253" t="e">
        <f>INDEX('PY1 Data(H)'!$A$1:$CZ$258,MATCH('Unit Data from Audit Worksheet'!$A29,'PY1 Data(H)'!$A$1:$A$258,0),MATCH('Unit Data from Audit Worksheet'!$D$2,'PY1 Data(H)'!$A$1:$CZ$1,0))</f>
        <v>#N/A</v>
      </c>
      <c r="F29" s="122">
        <v>0</v>
      </c>
      <c r="G29" s="472">
        <f t="shared" si="0"/>
        <v>0</v>
      </c>
      <c r="H29" s="15"/>
      <c r="I29" s="44"/>
      <c r="J29" s="528"/>
      <c r="K29" s="391"/>
    </row>
    <row r="30" spans="1:11" ht="57.6" customHeight="1" x14ac:dyDescent="0.3">
      <c r="A30" s="59">
        <v>505</v>
      </c>
      <c r="B30" s="3" t="s">
        <v>22</v>
      </c>
      <c r="C30" s="3" t="s">
        <v>71</v>
      </c>
      <c r="D30" s="258" t="s">
        <v>70</v>
      </c>
      <c r="E30" s="253" t="e">
        <f>INDEX('PY1 Data(H)'!$A$1:$CZ$258,MATCH('Unit Data from Audit Worksheet'!$A30,'PY1 Data(H)'!$A$1:$A$258,0),MATCH('Unit Data from Audit Worksheet'!$D$2,'PY1 Data(H)'!$A$1:$CZ$1,0))</f>
        <v>#N/A</v>
      </c>
      <c r="F30" s="122">
        <v>0</v>
      </c>
      <c r="G30" s="472">
        <f t="shared" si="0"/>
        <v>0</v>
      </c>
      <c r="H30" s="15"/>
      <c r="I30" s="44"/>
      <c r="J30" s="528"/>
      <c r="K30" s="391"/>
    </row>
    <row r="31" spans="1:11" ht="72.599999999999994" customHeight="1" x14ac:dyDescent="0.3">
      <c r="A31" s="59">
        <v>341</v>
      </c>
      <c r="B31" s="3" t="s">
        <v>22</v>
      </c>
      <c r="C31" s="3" t="s">
        <v>71</v>
      </c>
      <c r="D31" s="263" t="s">
        <v>355</v>
      </c>
      <c r="E31" s="253" t="e">
        <f>INDEX('PY1 Data(H)'!$A$1:$CZ$258,MATCH('Unit Data from Audit Worksheet'!$A31,'PY1 Data(H)'!$A$1:$A$258,0),MATCH('Unit Data from Audit Worksheet'!$D$2,'PY1 Data(H)'!$A$1:$CZ$1,0))</f>
        <v>#N/A</v>
      </c>
      <c r="F31" s="122">
        <v>0</v>
      </c>
      <c r="G31" s="472">
        <f t="shared" si="0"/>
        <v>0</v>
      </c>
      <c r="H31" s="15"/>
      <c r="I31" s="44"/>
      <c r="J31" s="528"/>
      <c r="K31" s="391"/>
    </row>
    <row r="32" spans="1:11" ht="72.599999999999994" customHeight="1" x14ac:dyDescent="0.3">
      <c r="A32" s="59">
        <v>386</v>
      </c>
      <c r="B32" s="3" t="s">
        <v>22</v>
      </c>
      <c r="C32" s="3" t="s">
        <v>71</v>
      </c>
      <c r="D32" s="58" t="s">
        <v>356</v>
      </c>
      <c r="E32" s="253" t="e">
        <f>INDEX('PY1 Data(H)'!$A$1:$CZ$258,MATCH('Unit Data from Audit Worksheet'!$A32,'PY1 Data(H)'!$A$1:$A$258,0),MATCH('Unit Data from Audit Worksheet'!$D$2,'PY1 Data(H)'!$A$1:$CZ$1,0))</f>
        <v>#N/A</v>
      </c>
      <c r="F32" s="122">
        <v>0</v>
      </c>
      <c r="G32" s="472">
        <f t="shared" si="0"/>
        <v>0</v>
      </c>
      <c r="H32" s="15"/>
      <c r="I32" s="44"/>
      <c r="J32" s="118"/>
      <c r="K32" s="391"/>
    </row>
    <row r="33" spans="1:122" ht="72.599999999999994" customHeight="1" x14ac:dyDescent="0.3">
      <c r="A33" s="59">
        <v>387</v>
      </c>
      <c r="B33" s="3" t="s">
        <v>24</v>
      </c>
      <c r="C33" s="3" t="s">
        <v>71</v>
      </c>
      <c r="D33" s="58" t="s">
        <v>357</v>
      </c>
      <c r="E33" s="253" t="e">
        <f>INDEX('PY1 Data(H)'!$A$1:$CZ$258,MATCH('Unit Data from Audit Worksheet'!$A33,'PY1 Data(H)'!$A$1:$A$258,0),MATCH('Unit Data from Audit Worksheet'!$D$2,'PY1 Data(H)'!$A$1:$CZ$1,0))</f>
        <v>#N/A</v>
      </c>
      <c r="F33" s="122">
        <v>0</v>
      </c>
      <c r="G33" s="472">
        <f t="shared" si="0"/>
        <v>0</v>
      </c>
      <c r="H33" s="15"/>
      <c r="I33" s="44"/>
      <c r="J33" s="528"/>
      <c r="K33" s="391"/>
    </row>
    <row r="34" spans="1:122" ht="92.25" customHeight="1" x14ac:dyDescent="0.3">
      <c r="A34" s="59">
        <v>389</v>
      </c>
      <c r="B34" s="3" t="s">
        <v>24</v>
      </c>
      <c r="C34" s="3" t="s">
        <v>71</v>
      </c>
      <c r="D34" s="263" t="s">
        <v>358</v>
      </c>
      <c r="E34" s="253" t="e">
        <f>INDEX('PY1 Data(H)'!$A$1:$CZ$258,MATCH('Unit Data from Audit Worksheet'!$A34,'PY1 Data(H)'!$A$1:$A$258,0),MATCH('Unit Data from Audit Worksheet'!$D$2,'PY1 Data(H)'!$A$1:$CZ$1,0))</f>
        <v>#N/A</v>
      </c>
      <c r="F34" s="122">
        <v>0</v>
      </c>
      <c r="G34" s="472"/>
      <c r="H34" s="15"/>
      <c r="I34" s="285"/>
      <c r="J34" s="118"/>
      <c r="K34" s="391"/>
    </row>
    <row r="35" spans="1:122" ht="141.6" customHeight="1" x14ac:dyDescent="0.3">
      <c r="A35" s="59">
        <v>255</v>
      </c>
      <c r="B35" s="3" t="s">
        <v>22</v>
      </c>
      <c r="C35" s="3" t="s">
        <v>71</v>
      </c>
      <c r="D35" s="263" t="s">
        <v>359</v>
      </c>
      <c r="E35" s="253" t="e">
        <f>INDEX('PY1 Data(H)'!$A$1:$CZ$258,MATCH('Unit Data from Audit Worksheet'!$A35,'PY1 Data(H)'!$A$1:$A$258,0),MATCH('Unit Data from Audit Worksheet'!$D$2,'PY1 Data(H)'!$A$1:$CZ$1,0))</f>
        <v>#N/A</v>
      </c>
      <c r="F35" s="122">
        <v>0</v>
      </c>
      <c r="G35" s="472">
        <f>IF(H35=0,,"Error: Total revenues less total expenses do not equal total change in net position. Account numbers 339+504+505+341+386-387+389-388-255 = 0  The amount the formula is off is located in the cell to the right")</f>
        <v>0</v>
      </c>
      <c r="H35" s="474">
        <f>F28+F29+F30+F31+F32-F33+F34-F27-F35</f>
        <v>0</v>
      </c>
      <c r="I35" s="475"/>
      <c r="J35" s="528"/>
      <c r="K35" s="391"/>
    </row>
    <row r="36" spans="1:122" ht="138" customHeight="1" x14ac:dyDescent="0.3">
      <c r="A36" s="59">
        <v>376</v>
      </c>
      <c r="B36" s="3" t="s">
        <v>22</v>
      </c>
      <c r="C36" s="3" t="s">
        <v>71</v>
      </c>
      <c r="D36" s="263" t="s">
        <v>360</v>
      </c>
      <c r="E36" s="253" t="e">
        <f>INDEX('PY1 Data(H)'!$A$1:$CZ$258,MATCH('Unit Data from Audit Worksheet'!$A36,'PY1 Data(H)'!$A$1:$A$258,0),MATCH('Unit Data from Audit Worksheet'!$D$2,'PY1 Data(H)'!$A$1:$CZ$1,0))</f>
        <v>#N/A</v>
      </c>
      <c r="F36" s="120">
        <v>0</v>
      </c>
      <c r="G36" s="476" t="e">
        <f>IF(H36=0,,"Error: Beginning Balance does not agree with our records.  Account numbers  252+253+254-255-376-(Prior Year 252+253+254)=0  The amount the formula is off is located in the cell to the right")</f>
        <v>#N/A</v>
      </c>
      <c r="H36" s="477" t="e">
        <f>F20+F21+F22-F35-F36-(E20+E21+E22)</f>
        <v>#N/A</v>
      </c>
      <c r="I36" s="478" t="s">
        <v>1416</v>
      </c>
      <c r="J36" s="401"/>
      <c r="K36" s="391"/>
    </row>
    <row r="37" spans="1:122" ht="25.5" customHeight="1" x14ac:dyDescent="0.3">
      <c r="A37" s="59"/>
      <c r="B37" s="330" t="s">
        <v>213</v>
      </c>
      <c r="C37" s="331"/>
      <c r="D37" s="332"/>
      <c r="E37" s="333"/>
      <c r="F37" s="334"/>
      <c r="G37" s="335"/>
      <c r="H37" s="15"/>
      <c r="I37" s="44"/>
      <c r="J37" s="118"/>
      <c r="K37" s="391"/>
    </row>
    <row r="38" spans="1:122" s="16" customFormat="1" ht="86.25" customHeight="1" x14ac:dyDescent="0.3">
      <c r="A38" s="59">
        <v>592</v>
      </c>
      <c r="B38" s="254" t="s">
        <v>23</v>
      </c>
      <c r="C38" s="254" t="s">
        <v>215</v>
      </c>
      <c r="D38" s="263" t="s">
        <v>361</v>
      </c>
      <c r="E38" s="253" t="e">
        <f>INDEX('PY1 Data(H)'!$A$1:$CZ$258,MATCH('Unit Data from Audit Worksheet'!$A38,'PY1 Data(H)'!$A$1:$A$258,0),MATCH('Unit Data from Audit Worksheet'!$D$2,'PY1 Data(H)'!$A$1:$CZ$1,0))</f>
        <v>#N/A</v>
      </c>
      <c r="F38" s="122">
        <v>0</v>
      </c>
      <c r="G38" s="472"/>
      <c r="H38" s="284"/>
      <c r="J38" s="528"/>
      <c r="K38" s="391"/>
      <c r="L38"/>
      <c r="N38" s="123"/>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x14ac:dyDescent="0.3">
      <c r="A39" s="59">
        <v>591</v>
      </c>
      <c r="B39" s="254" t="s">
        <v>23</v>
      </c>
      <c r="C39" s="254" t="s">
        <v>215</v>
      </c>
      <c r="D39" s="58" t="s">
        <v>216</v>
      </c>
      <c r="E39" s="253" t="e">
        <f>INDEX('PY1 Data(H)'!$A$1:$CZ$258,MATCH('Unit Data from Audit Worksheet'!$A39,'PY1 Data(H)'!$A$1:$A$258,0),MATCH('Unit Data from Audit Worksheet'!$D$2,'PY1 Data(H)'!$A$1:$CZ$1,0))</f>
        <v>#N/A</v>
      </c>
      <c r="F39" s="122">
        <v>0</v>
      </c>
      <c r="G39" s="472">
        <f>IF(F39&lt;0,"Error: Enter as positive.",)</f>
        <v>0</v>
      </c>
      <c r="H39" s="284"/>
      <c r="J39" s="528"/>
      <c r="K39" s="391"/>
      <c r="L39"/>
      <c r="N39" s="123"/>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7" customHeight="1" x14ac:dyDescent="0.3">
      <c r="A40" s="59"/>
      <c r="B40" s="330" t="s">
        <v>72</v>
      </c>
      <c r="C40" s="331"/>
      <c r="D40" s="336"/>
      <c r="E40" s="333"/>
      <c r="F40" s="337"/>
      <c r="G40" s="338"/>
      <c r="H40" s="15"/>
      <c r="I40" s="44"/>
      <c r="J40" s="118"/>
      <c r="K40" s="391"/>
    </row>
    <row r="41" spans="1:122" s="16" customFormat="1" ht="55.5" customHeight="1" x14ac:dyDescent="0.3">
      <c r="A41" s="59">
        <v>506</v>
      </c>
      <c r="B41" s="254" t="s">
        <v>21</v>
      </c>
      <c r="C41" s="254" t="s">
        <v>76</v>
      </c>
      <c r="D41" s="58" t="s">
        <v>362</v>
      </c>
      <c r="E41" s="253" t="e">
        <f>INDEX('PY1 Data(H)'!$A$1:$CZ$258,MATCH('Unit Data from Audit Worksheet'!$A41,'PY1 Data(H)'!$A$1:$A$258,0),MATCH('Unit Data from Audit Worksheet'!$D$2,'PY1 Data(H)'!$A$1:$CZ$1,0))</f>
        <v>#N/A</v>
      </c>
      <c r="F41" s="122">
        <v>0</v>
      </c>
      <c r="G41" s="472">
        <f>IF(F41&lt;0,"Note: Number is normally positive.",)</f>
        <v>0</v>
      </c>
      <c r="H41" s="284"/>
      <c r="I41" s="44"/>
      <c r="J41" s="528"/>
      <c r="K41" s="391"/>
      <c r="L41"/>
      <c r="N41" s="123"/>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6" customFormat="1" ht="45.75" customHeight="1" x14ac:dyDescent="0.3">
      <c r="A42" s="59">
        <v>536</v>
      </c>
      <c r="B42" s="254" t="s">
        <v>21</v>
      </c>
      <c r="C42" s="254" t="s">
        <v>76</v>
      </c>
      <c r="D42" s="58" t="s">
        <v>73</v>
      </c>
      <c r="E42" s="253" t="e">
        <f>INDEX('PY1 Data(H)'!$A$1:$CZ$258,MATCH('Unit Data from Audit Worksheet'!$A42,'PY1 Data(H)'!$A$1:$A$258,0),MATCH('Unit Data from Audit Worksheet'!$D$2,'PY1 Data(H)'!$A$1:$CZ$1,0))</f>
        <v>#N/A</v>
      </c>
      <c r="F42" s="122">
        <v>0</v>
      </c>
      <c r="G42" s="472">
        <f>IF(F42&lt;0,"Note: Number is normally positive.",)</f>
        <v>0</v>
      </c>
      <c r="H42" s="284"/>
      <c r="I42" s="285"/>
      <c r="J42" s="118"/>
      <c r="K42" s="391"/>
      <c r="L42"/>
      <c r="N42" s="123"/>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s="16" customFormat="1" ht="51.75" customHeight="1" x14ac:dyDescent="0.3">
      <c r="A43" s="59">
        <v>586</v>
      </c>
      <c r="B43" s="254" t="s">
        <v>23</v>
      </c>
      <c r="C43" s="254" t="s">
        <v>76</v>
      </c>
      <c r="D43" s="257" t="s">
        <v>206</v>
      </c>
      <c r="E43" s="253" t="e">
        <f>INDEX('PY1 Data(H)'!$A$1:$CZ$258,MATCH('Unit Data from Audit Worksheet'!$A43,'PY1 Data(H)'!$A$1:$A$258,0),MATCH('Unit Data from Audit Worksheet'!$D$2,'PY1 Data(H)'!$A$1:$CZ$1,0))</f>
        <v>#N/A</v>
      </c>
      <c r="F43" s="122">
        <v>0</v>
      </c>
      <c r="G43" s="472">
        <f>IF(F43&lt;0,"Note: Number is normally positive.",)</f>
        <v>0</v>
      </c>
      <c r="H43" s="284"/>
      <c r="I43" s="285"/>
      <c r="J43" s="118"/>
      <c r="K43" s="391"/>
      <c r="L43"/>
      <c r="N43" s="12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ht="37.5" customHeight="1" x14ac:dyDescent="0.3">
      <c r="A44" s="59">
        <v>379</v>
      </c>
      <c r="B44" s="254" t="s">
        <v>24</v>
      </c>
      <c r="C44" s="254" t="s">
        <v>76</v>
      </c>
      <c r="D44" s="58" t="s">
        <v>59</v>
      </c>
      <c r="E44" s="253" t="e">
        <f>INDEX('PY1 Data(H)'!$A$1:$CZ$258,MATCH('Unit Data from Audit Worksheet'!$A44,'PY1 Data(H)'!$A$1:$A$258,0),MATCH('Unit Data from Audit Worksheet'!$D$2,'PY1 Data(H)'!$A$1:$CZ$1,0))</f>
        <v>#N/A</v>
      </c>
      <c r="F44" s="122">
        <v>0</v>
      </c>
      <c r="G44" s="472">
        <f>IF((F41+F42)&gt;F44,"Error: Please review account numbers (506+536)&gt;379",)</f>
        <v>0</v>
      </c>
      <c r="H44" s="15"/>
      <c r="I44" s="44"/>
      <c r="J44" s="528"/>
      <c r="K44" s="391"/>
    </row>
    <row r="45" spans="1:122" ht="99.75" customHeight="1" x14ac:dyDescent="0.3">
      <c r="A45" s="59">
        <v>4</v>
      </c>
      <c r="B45" s="254" t="s">
        <v>21</v>
      </c>
      <c r="C45" s="254" t="s">
        <v>76</v>
      </c>
      <c r="D45" s="125" t="s">
        <v>363</v>
      </c>
      <c r="E45" s="253" t="e">
        <f>INDEX('PY1 Data(H)'!$A$1:$CZ$258,MATCH('Unit Data from Audit Worksheet'!$A45,'PY1 Data(H)'!$A$1:$A$258,0),MATCH('Unit Data from Audit Worksheet'!$D$2,'PY1 Data(H)'!$A$1:$CZ$1,0))</f>
        <v>#N/A</v>
      </c>
      <c r="F45" s="122">
        <v>0</v>
      </c>
      <c r="G45" s="472">
        <f t="shared" ref="G45:G49" si="1">IF(F45&lt;0,"Error: Enter as positive.",)</f>
        <v>0</v>
      </c>
      <c r="H45" s="15"/>
      <c r="I45" s="44"/>
      <c r="J45" s="528"/>
      <c r="K45" s="391"/>
    </row>
    <row r="46" spans="1:122" ht="112.2" customHeight="1" x14ac:dyDescent="0.3">
      <c r="A46" s="59">
        <v>5</v>
      </c>
      <c r="B46" s="254" t="s">
        <v>21</v>
      </c>
      <c r="C46" s="254" t="s">
        <v>76</v>
      </c>
      <c r="D46" s="143" t="s">
        <v>364</v>
      </c>
      <c r="E46" s="253" t="e">
        <f>INDEX('PY1 Data(H)'!$A$1:$CZ$258,MATCH('Unit Data from Audit Worksheet'!$A46,'PY1 Data(H)'!$A$1:$A$258,0),MATCH('Unit Data from Audit Worksheet'!$D$2,'PY1 Data(H)'!$A$1:$CZ$1,0))</f>
        <v>#N/A</v>
      </c>
      <c r="F46" s="122">
        <v>0</v>
      </c>
      <c r="G46" s="472">
        <f t="shared" si="1"/>
        <v>0</v>
      </c>
      <c r="H46" s="15"/>
      <c r="I46" s="285"/>
      <c r="J46" s="118"/>
      <c r="K46" s="391"/>
    </row>
    <row r="47" spans="1:122" ht="105" customHeight="1" x14ac:dyDescent="0.3">
      <c r="A47" s="59">
        <v>380</v>
      </c>
      <c r="B47" s="254" t="s">
        <v>24</v>
      </c>
      <c r="C47" s="254" t="s">
        <v>76</v>
      </c>
      <c r="D47" s="143" t="s">
        <v>365</v>
      </c>
      <c r="E47" s="253" t="e">
        <f>INDEX('PY1 Data(H)'!$A$1:$CZ$258,MATCH('Unit Data from Audit Worksheet'!$A47,'PY1 Data(H)'!$A$1:$A$258,0),MATCH('Unit Data from Audit Worksheet'!$D$2,'PY1 Data(H)'!$A$1:$CZ$1,0))</f>
        <v>#N/A</v>
      </c>
      <c r="F47" s="122">
        <v>0</v>
      </c>
      <c r="G47" s="472">
        <f t="shared" si="1"/>
        <v>0</v>
      </c>
      <c r="H47" s="15"/>
      <c r="I47" s="44"/>
      <c r="J47" s="118"/>
      <c r="K47" s="391"/>
    </row>
    <row r="48" spans="1:122" ht="65.400000000000006" customHeight="1" x14ac:dyDescent="0.3">
      <c r="A48" s="59">
        <v>391</v>
      </c>
      <c r="B48" s="254" t="s">
        <v>27</v>
      </c>
      <c r="C48" s="254" t="s">
        <v>76</v>
      </c>
      <c r="D48" s="58" t="s">
        <v>74</v>
      </c>
      <c r="E48" s="253" t="e">
        <f>INDEX('PY1 Data(H)'!$A$1:$CZ$258,MATCH('Unit Data from Audit Worksheet'!$A48,'PY1 Data(H)'!$A$1:$A$258,0),MATCH('Unit Data from Audit Worksheet'!$D$2,'PY1 Data(H)'!$A$1:$CZ$1,0))</f>
        <v>#N/A</v>
      </c>
      <c r="F48" s="122">
        <v>0</v>
      </c>
      <c r="G48" s="472">
        <f t="shared" si="1"/>
        <v>0</v>
      </c>
      <c r="H48" s="15"/>
      <c r="I48" s="44"/>
      <c r="J48" s="528"/>
      <c r="K48" s="391"/>
    </row>
    <row r="49" spans="1:122" ht="51.75" customHeight="1" x14ac:dyDescent="0.3">
      <c r="A49" s="59">
        <v>7</v>
      </c>
      <c r="B49" s="254" t="s">
        <v>27</v>
      </c>
      <c r="C49" s="254" t="s">
        <v>76</v>
      </c>
      <c r="D49" s="58" t="s">
        <v>75</v>
      </c>
      <c r="E49" s="253" t="e">
        <f>INDEX('PY1 Data(H)'!$A$1:$CZ$258,MATCH('Unit Data from Audit Worksheet'!$A49,'PY1 Data(H)'!$A$1:$A$258,0),MATCH('Unit Data from Audit Worksheet'!$D$2,'PY1 Data(H)'!$A$1:$CZ$1,0))</f>
        <v>#N/A</v>
      </c>
      <c r="F49" s="122">
        <v>0</v>
      </c>
      <c r="G49" s="472">
        <f t="shared" si="1"/>
        <v>0</v>
      </c>
      <c r="H49" s="15"/>
      <c r="I49" s="44"/>
      <c r="J49" s="118"/>
      <c r="K49" s="391"/>
    </row>
    <row r="50" spans="1:122" ht="78.75" customHeight="1" x14ac:dyDescent="0.3">
      <c r="A50" s="126">
        <v>645</v>
      </c>
      <c r="B50" s="254" t="s">
        <v>234</v>
      </c>
      <c r="C50" s="254" t="s">
        <v>76</v>
      </c>
      <c r="D50" s="419" t="s">
        <v>248</v>
      </c>
      <c r="E50" s="253" t="e">
        <f>INDEX('PY1 Data(H)'!$A$1:$CZ$258,MATCH('Unit Data from Audit Worksheet'!$A50,'PY1 Data(H)'!$A$1:$A$258,0),MATCH('Unit Data from Audit Worksheet'!$D$2,'PY1 Data(H)'!$A$1:$CZ$1,0))</f>
        <v>#N/A</v>
      </c>
      <c r="F50" s="122">
        <v>0</v>
      </c>
      <c r="G50" s="472"/>
      <c r="H50" s="284"/>
      <c r="I50" s="285"/>
      <c r="J50" s="118"/>
      <c r="K50" s="391"/>
    </row>
    <row r="51" spans="1:122" ht="78.75" customHeight="1" x14ac:dyDescent="0.3">
      <c r="A51" s="126">
        <v>646</v>
      </c>
      <c r="B51" s="254" t="s">
        <v>234</v>
      </c>
      <c r="C51" s="254" t="s">
        <v>76</v>
      </c>
      <c r="D51" s="125" t="s">
        <v>235</v>
      </c>
      <c r="E51" s="253" t="e">
        <f>INDEX('PY1 Data(H)'!$A$1:$CZ$258,MATCH('Unit Data from Audit Worksheet'!$A51,'PY1 Data(H)'!$A$1:$A$258,0),MATCH('Unit Data from Audit Worksheet'!$D$2,'PY1 Data(H)'!$A$1:$CZ$1,0))</f>
        <v>#N/A</v>
      </c>
      <c r="F51" s="122">
        <v>0</v>
      </c>
      <c r="G51" s="472">
        <f>IF(F51&lt;0,"Note: Number is normally positive.",)</f>
        <v>0</v>
      </c>
      <c r="H51" s="284"/>
      <c r="I51" s="285"/>
      <c r="J51" s="528"/>
      <c r="K51" s="391"/>
    </row>
    <row r="52" spans="1:122" ht="57.75" customHeight="1" x14ac:dyDescent="0.3">
      <c r="A52" s="59">
        <v>9</v>
      </c>
      <c r="B52" s="254" t="s">
        <v>24</v>
      </c>
      <c r="C52" s="254" t="s">
        <v>76</v>
      </c>
      <c r="D52" s="263" t="s">
        <v>366</v>
      </c>
      <c r="E52" s="253" t="e">
        <f>INDEX('PY1 Data(H)'!$A$1:$CZ$258,MATCH('Unit Data from Audit Worksheet'!$A52,'PY1 Data(H)'!$A$1:$A$258,0),MATCH('Unit Data from Audit Worksheet'!$D$2,'PY1 Data(H)'!$A$1:$CZ$1,0))</f>
        <v>#N/A</v>
      </c>
      <c r="F52" s="122">
        <v>0</v>
      </c>
      <c r="G52" s="472">
        <f>IF(F44-F45-F46-F47-F52=0,,"Error: Total assets less total liabilities do not equal total fund balance. Account numbers 379-4-5-380-9= 0  The amount of the formula is in the cell to the right")</f>
        <v>0</v>
      </c>
      <c r="H52" s="286">
        <f>F44-F45-F46-F47-F52</f>
        <v>0</v>
      </c>
      <c r="I52" s="44"/>
      <c r="J52" s="528"/>
      <c r="K52" s="391"/>
    </row>
    <row r="53" spans="1:122" s="16" customFormat="1" ht="63.75" customHeight="1" x14ac:dyDescent="0.3">
      <c r="A53" s="416">
        <v>1052</v>
      </c>
      <c r="B53" s="517" t="s">
        <v>314</v>
      </c>
      <c r="C53" s="517" t="s">
        <v>79</v>
      </c>
      <c r="D53" s="417" t="s">
        <v>745</v>
      </c>
      <c r="E53" s="418" t="s">
        <v>700</v>
      </c>
      <c r="F53" s="122">
        <v>0</v>
      </c>
      <c r="G53" s="472"/>
      <c r="H53" s="284"/>
      <c r="I53" s="285"/>
      <c r="K53" s="391"/>
      <c r="L53" s="118"/>
      <c r="N53" s="123"/>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c r="CZ53" s="118"/>
      <c r="DA53" s="118"/>
      <c r="DB53" s="118"/>
      <c r="DC53" s="118"/>
      <c r="DD53" s="118"/>
      <c r="DE53" s="118"/>
      <c r="DF53" s="118"/>
      <c r="DG53" s="118"/>
      <c r="DH53" s="118"/>
      <c r="DI53" s="118"/>
      <c r="DJ53" s="118"/>
      <c r="DK53" s="118"/>
      <c r="DL53" s="118"/>
      <c r="DM53" s="118"/>
      <c r="DN53" s="118"/>
      <c r="DO53" s="118"/>
      <c r="DP53" s="118"/>
      <c r="DQ53" s="118"/>
      <c r="DR53" s="118"/>
    </row>
    <row r="54" spans="1:122" ht="30" customHeight="1" x14ac:dyDescent="0.3">
      <c r="A54" s="59"/>
      <c r="B54" s="330" t="s">
        <v>78</v>
      </c>
      <c r="C54" s="331"/>
      <c r="D54" s="332"/>
      <c r="E54" s="333"/>
      <c r="F54" s="334"/>
      <c r="G54" s="335"/>
      <c r="H54" s="15"/>
      <c r="I54" s="44"/>
      <c r="K54" s="391"/>
    </row>
    <row r="55" spans="1:122" ht="57.75" customHeight="1" x14ac:dyDescent="0.3">
      <c r="A55" s="59">
        <v>16</v>
      </c>
      <c r="B55" s="254" t="s">
        <v>25</v>
      </c>
      <c r="C55" s="254" t="s">
        <v>79</v>
      </c>
      <c r="D55" s="58" t="s">
        <v>77</v>
      </c>
      <c r="E55" s="253" t="e">
        <f>INDEX('PY1 Data(H)'!$A$1:$CZ$258,MATCH('Unit Data from Audit Worksheet'!$A55,'PY1 Data(H)'!$A$1:$A$258,0),MATCH('Unit Data from Audit Worksheet'!$D$2,'PY1 Data(H)'!$A$1:$CZ$1,0))</f>
        <v>#N/A</v>
      </c>
      <c r="F55" s="122">
        <v>0</v>
      </c>
      <c r="G55" s="472"/>
      <c r="H55" s="479"/>
      <c r="I55" s="475"/>
      <c r="J55" s="189"/>
      <c r="K55" s="391"/>
    </row>
    <row r="56" spans="1:122" ht="69.75" customHeight="1" x14ac:dyDescent="0.3">
      <c r="A56" s="59">
        <v>532</v>
      </c>
      <c r="B56" s="254" t="s">
        <v>21</v>
      </c>
      <c r="C56" s="254" t="s">
        <v>79</v>
      </c>
      <c r="D56" s="260" t="s">
        <v>367</v>
      </c>
      <c r="E56" s="253" t="e">
        <f>INDEX('PY1 Data(H)'!$A$1:$CZ$258,MATCH('Unit Data from Audit Worksheet'!$A56,'PY1 Data(H)'!$A$1:$A$258,0),MATCH('Unit Data from Audit Worksheet'!$D$2,'PY1 Data(H)'!$A$1:$CZ$1,0))</f>
        <v>#N/A</v>
      </c>
      <c r="F56" s="122">
        <v>0</v>
      </c>
      <c r="G56" s="472">
        <f>IF(F56&lt;0,"Error: Enter as positive.",)</f>
        <v>0</v>
      </c>
      <c r="H56" s="479"/>
      <c r="I56" s="475"/>
      <c r="J56" s="528"/>
      <c r="K56" s="391"/>
    </row>
    <row r="57" spans="1:122" ht="54" customHeight="1" x14ac:dyDescent="0.3">
      <c r="A57" s="59">
        <v>17</v>
      </c>
      <c r="B57" s="254" t="s">
        <v>24</v>
      </c>
      <c r="C57" s="254" t="s">
        <v>79</v>
      </c>
      <c r="D57" s="58" t="s">
        <v>368</v>
      </c>
      <c r="E57" s="253" t="e">
        <f>INDEX('PY1 Data(H)'!$A$1:$CZ$258,MATCH('Unit Data from Audit Worksheet'!$A57,'PY1 Data(H)'!$A$1:$A$258,0),MATCH('Unit Data from Audit Worksheet'!$D$2,'PY1 Data(H)'!$A$1:$CZ$1,0))</f>
        <v>#N/A</v>
      </c>
      <c r="F57" s="122">
        <v>0</v>
      </c>
      <c r="G57" s="472"/>
      <c r="H57" s="479"/>
      <c r="I57" s="475"/>
      <c r="J57" s="118"/>
      <c r="K57" s="391"/>
    </row>
    <row r="58" spans="1:122" ht="58.5" customHeight="1" x14ac:dyDescent="0.3">
      <c r="A58" s="59">
        <v>20</v>
      </c>
      <c r="B58" s="254" t="s">
        <v>21</v>
      </c>
      <c r="C58" s="254" t="s">
        <v>79</v>
      </c>
      <c r="D58" s="58" t="s">
        <v>369</v>
      </c>
      <c r="E58" s="253" t="e">
        <f>INDEX('PY1 Data(H)'!$A$1:$CZ$258,MATCH('Unit Data from Audit Worksheet'!$A58,'PY1 Data(H)'!$A$1:$A$258,0),MATCH('Unit Data from Audit Worksheet'!$D$2,'PY1 Data(H)'!$A$1:$CZ$1,0))</f>
        <v>#N/A</v>
      </c>
      <c r="F58" s="122">
        <v>0</v>
      </c>
      <c r="G58" s="472">
        <f>IF(F58&lt;0,"Error: Enter as positive.",)</f>
        <v>0</v>
      </c>
      <c r="H58" s="479"/>
      <c r="I58" s="475"/>
      <c r="J58" s="118"/>
      <c r="K58" s="391"/>
    </row>
    <row r="59" spans="1:122" ht="54" customHeight="1" x14ac:dyDescent="0.3">
      <c r="A59" s="59">
        <v>533</v>
      </c>
      <c r="B59" s="254" t="s">
        <v>21</v>
      </c>
      <c r="C59" s="254" t="s">
        <v>79</v>
      </c>
      <c r="D59" s="260" t="s">
        <v>370</v>
      </c>
      <c r="E59" s="253" t="e">
        <f>INDEX('PY1 Data(H)'!$A$1:$CZ$258,MATCH('Unit Data from Audit Worksheet'!$A59,'PY1 Data(H)'!$A$1:$A$258,0),MATCH('Unit Data from Audit Worksheet'!$D$2,'PY1 Data(H)'!$A$1:$CZ$1,0))</f>
        <v>#N/A</v>
      </c>
      <c r="F59" s="122">
        <v>0</v>
      </c>
      <c r="G59" s="480"/>
      <c r="H59" s="479"/>
      <c r="I59" s="475"/>
      <c r="J59" s="118"/>
      <c r="K59" s="391"/>
    </row>
    <row r="60" spans="1:122" ht="72" customHeight="1" x14ac:dyDescent="0.3">
      <c r="A60" s="59">
        <v>23</v>
      </c>
      <c r="B60" s="254" t="s">
        <v>24</v>
      </c>
      <c r="C60" s="254" t="s">
        <v>79</v>
      </c>
      <c r="D60" s="263" t="s">
        <v>371</v>
      </c>
      <c r="E60" s="253" t="e">
        <f>INDEX('PY1 Data(H)'!$A$1:$CZ$258,MATCH('Unit Data from Audit Worksheet'!$A60,'PY1 Data(H)'!$A$1:$A$258,0),MATCH('Unit Data from Audit Worksheet'!$D$2,'PY1 Data(H)'!$A$1:$CZ$1,0))</f>
        <v>#N/A</v>
      </c>
      <c r="F60" s="122">
        <v>0</v>
      </c>
      <c r="G60" s="472">
        <f>IF(H60=0,,"Error: Total revenues less total expenditures do not equal total change in fund balance.  Account numbers 16-532+17-20+533+22+508-509-23=0  The amount of the formula is located in the cell to the right")</f>
        <v>0</v>
      </c>
      <c r="H60" s="474">
        <f>+F55-F56+F57-F58+F59-F60</f>
        <v>0</v>
      </c>
      <c r="I60" s="475"/>
      <c r="J60" s="528"/>
      <c r="K60" s="391"/>
    </row>
    <row r="61" spans="1:122" ht="115.5" customHeight="1" x14ac:dyDescent="0.3">
      <c r="A61" s="59">
        <v>507</v>
      </c>
      <c r="B61" s="254" t="s">
        <v>24</v>
      </c>
      <c r="C61" s="254" t="s">
        <v>79</v>
      </c>
      <c r="D61" s="263" t="s">
        <v>372</v>
      </c>
      <c r="E61" s="253" t="e">
        <f>INDEX('PY1 Data(H)'!$A$1:$CZ$258,MATCH('Unit Data from Audit Worksheet'!$A61,'PY1 Data(H)'!$A$1:$A$258,0),MATCH('Unit Data from Audit Worksheet'!$D$2,'PY1 Data(H)'!$A$1:$CZ$1,0))</f>
        <v>#N/A</v>
      </c>
      <c r="F61" s="122">
        <v>0</v>
      </c>
      <c r="G61" s="472" t="e">
        <f>IF(F52-F60-F61=E52,,"Error: Beginning Balance does not agree with our records.  (Acct# 9-23-507)= Prior Years Acct # 9 The amount of the formula is in the cell to the right")</f>
        <v>#N/A</v>
      </c>
      <c r="H61" s="474" t="e">
        <f>+F52-F60-F61-E52</f>
        <v>#N/A</v>
      </c>
      <c r="I61" s="478" t="s">
        <v>1416</v>
      </c>
      <c r="J61" s="118"/>
      <c r="K61" s="391"/>
    </row>
    <row r="62" spans="1:122" ht="90" customHeight="1" x14ac:dyDescent="0.3">
      <c r="A62" s="439">
        <v>546</v>
      </c>
      <c r="B62" s="254" t="s">
        <v>761</v>
      </c>
      <c r="C62" s="254" t="s">
        <v>762</v>
      </c>
      <c r="D62" s="440" t="s">
        <v>763</v>
      </c>
      <c r="E62" s="253" t="e">
        <f>INDEX('PY1 Data(H)'!$A$1:$CZ$258,MATCH('Unit Data from Audit Worksheet'!$A62,'PY1 Data(H)'!$A$1:$A$258,0),MATCH('Unit Data from Audit Worksheet'!$D$2,'PY1 Data(H)'!$A$1:$CZ$1,0))</f>
        <v>#N/A</v>
      </c>
      <c r="F62" s="122">
        <v>0</v>
      </c>
      <c r="G62" s="118"/>
      <c r="H62" s="430"/>
      <c r="I62" s="44"/>
      <c r="J62" s="401"/>
      <c r="K62" s="391"/>
      <c r="L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c r="CT62" s="118"/>
      <c r="CU62" s="118"/>
      <c r="CV62" s="118"/>
      <c r="CW62" s="118"/>
      <c r="CX62" s="118"/>
      <c r="CY62" s="118"/>
      <c r="CZ62" s="118"/>
      <c r="DA62" s="118"/>
      <c r="DB62" s="118"/>
      <c r="DC62" s="118"/>
      <c r="DD62" s="118"/>
      <c r="DE62" s="118"/>
      <c r="DF62" s="118"/>
      <c r="DG62" s="118"/>
      <c r="DH62" s="118"/>
      <c r="DI62" s="118"/>
      <c r="DJ62" s="118"/>
      <c r="DK62" s="118"/>
      <c r="DL62" s="118"/>
      <c r="DM62" s="118"/>
      <c r="DN62" s="118"/>
      <c r="DO62" s="118"/>
      <c r="DP62" s="118"/>
      <c r="DQ62" s="118"/>
      <c r="DR62" s="118"/>
    </row>
    <row r="63" spans="1:122" ht="145.80000000000001" customHeight="1" x14ac:dyDescent="0.3">
      <c r="A63" s="439">
        <v>149</v>
      </c>
      <c r="B63" s="254" t="s">
        <v>761</v>
      </c>
      <c r="C63" s="254" t="s">
        <v>762</v>
      </c>
      <c r="D63" s="440" t="s">
        <v>764</v>
      </c>
      <c r="E63" s="253" t="e">
        <f>INDEX('PY1 Data(H)'!$A$1:$CZ$258,MATCH('Unit Data from Audit Worksheet'!$A63,'PY1 Data(H)'!$A$1:$A$258,0),MATCH('Unit Data from Audit Worksheet'!$D$2,'PY1 Data(H)'!$A$1:$CZ$1,0))</f>
        <v>#N/A</v>
      </c>
      <c r="F63" s="122">
        <v>0</v>
      </c>
      <c r="G63" s="118"/>
      <c r="H63" s="430"/>
      <c r="I63" s="44"/>
      <c r="J63" s="529"/>
      <c r="K63" s="391"/>
      <c r="L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c r="CN63" s="118"/>
      <c r="CO63" s="118"/>
      <c r="CP63" s="118"/>
      <c r="CQ63" s="118"/>
      <c r="CR63" s="118"/>
      <c r="CS63" s="118"/>
      <c r="CT63" s="118"/>
      <c r="CU63" s="118"/>
      <c r="CV63" s="118"/>
      <c r="CW63" s="118"/>
      <c r="CX63" s="118"/>
      <c r="CY63" s="118"/>
      <c r="CZ63" s="118"/>
      <c r="DA63" s="118"/>
      <c r="DB63" s="118"/>
      <c r="DC63" s="118"/>
      <c r="DD63" s="118"/>
      <c r="DE63" s="118"/>
      <c r="DF63" s="118"/>
      <c r="DG63" s="118"/>
      <c r="DH63" s="118"/>
      <c r="DI63" s="118"/>
      <c r="DJ63" s="118"/>
      <c r="DK63" s="118"/>
      <c r="DL63" s="118"/>
      <c r="DM63" s="118"/>
      <c r="DN63" s="118"/>
      <c r="DO63" s="118"/>
      <c r="DP63" s="118"/>
      <c r="DQ63" s="118"/>
      <c r="DR63" s="118"/>
    </row>
    <row r="64" spans="1:122" ht="100.8" customHeight="1" x14ac:dyDescent="0.3">
      <c r="A64" s="439">
        <v>150</v>
      </c>
      <c r="B64" s="254" t="s">
        <v>761</v>
      </c>
      <c r="C64" s="254" t="s">
        <v>762</v>
      </c>
      <c r="D64" s="440" t="s">
        <v>765</v>
      </c>
      <c r="E64" s="253" t="e">
        <f>INDEX('PY1 Data(H)'!$A$1:$CZ$258,MATCH('Unit Data from Audit Worksheet'!$A64,'PY1 Data(H)'!$A$1:$A$258,0),MATCH('Unit Data from Audit Worksheet'!$D$2,'PY1 Data(H)'!$A$1:$CZ$1,0))</f>
        <v>#N/A</v>
      </c>
      <c r="F64" s="122">
        <v>0</v>
      </c>
      <c r="G64" s="118"/>
      <c r="H64" s="430"/>
      <c r="I64" s="44"/>
      <c r="J64" s="528"/>
      <c r="K64" s="391"/>
      <c r="L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c r="CN64" s="118"/>
      <c r="CO64" s="118"/>
      <c r="CP64" s="118"/>
      <c r="CQ64" s="118"/>
      <c r="CR64" s="118"/>
      <c r="CS64" s="118"/>
      <c r="CT64" s="118"/>
      <c r="CU64" s="118"/>
      <c r="CV64" s="118"/>
      <c r="CW64" s="118"/>
      <c r="CX64" s="118"/>
      <c r="CY64" s="118"/>
      <c r="CZ64" s="118"/>
      <c r="DA64" s="118"/>
      <c r="DB64" s="118"/>
      <c r="DC64" s="118"/>
      <c r="DD64" s="118"/>
      <c r="DE64" s="118"/>
      <c r="DF64" s="118"/>
      <c r="DG64" s="118"/>
      <c r="DH64" s="118"/>
      <c r="DI64" s="118"/>
      <c r="DJ64" s="118"/>
      <c r="DK64" s="118"/>
      <c r="DL64" s="118"/>
      <c r="DM64" s="118"/>
      <c r="DN64" s="118"/>
      <c r="DO64" s="118"/>
      <c r="DP64" s="118"/>
      <c r="DQ64" s="118"/>
      <c r="DR64" s="118"/>
    </row>
    <row r="65" spans="1:1880" ht="82.5" customHeight="1" x14ac:dyDescent="0.3">
      <c r="A65" s="439">
        <v>587</v>
      </c>
      <c r="B65" s="254" t="s">
        <v>766</v>
      </c>
      <c r="C65" s="254" t="s">
        <v>767</v>
      </c>
      <c r="D65" s="440" t="s">
        <v>768</v>
      </c>
      <c r="E65" s="253" t="e">
        <f>INDEX('PY1 Data(H)'!$A$1:$CZ$258,MATCH('Unit Data from Audit Worksheet'!$A65,'PY1 Data(H)'!$A$1:$A$258,0),MATCH('Unit Data from Audit Worksheet'!$D$2,'PY1 Data(H)'!$A$1:$CZ$1,0))</f>
        <v>#N/A</v>
      </c>
      <c r="F65" s="122">
        <v>0</v>
      </c>
      <c r="G65" s="118"/>
      <c r="H65" s="430"/>
      <c r="I65" s="44"/>
      <c r="J65" s="118"/>
      <c r="K65" s="391"/>
      <c r="L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c r="CT65" s="118"/>
      <c r="CU65" s="118"/>
      <c r="CV65" s="118"/>
      <c r="CW65" s="118"/>
      <c r="CX65" s="118"/>
      <c r="CY65" s="118"/>
      <c r="CZ65" s="118"/>
      <c r="DA65" s="118"/>
      <c r="DB65" s="118"/>
      <c r="DC65" s="118"/>
      <c r="DD65" s="118"/>
      <c r="DE65" s="118"/>
      <c r="DF65" s="118"/>
      <c r="DG65" s="118"/>
      <c r="DH65" s="118"/>
      <c r="DI65" s="118"/>
      <c r="DJ65" s="118"/>
      <c r="DK65" s="118"/>
      <c r="DL65" s="118"/>
      <c r="DM65" s="118"/>
      <c r="DN65" s="118"/>
      <c r="DO65" s="118"/>
      <c r="DP65" s="118"/>
      <c r="DQ65" s="118"/>
      <c r="DR65" s="118"/>
    </row>
    <row r="66" spans="1:1880" ht="82.5" customHeight="1" x14ac:dyDescent="0.3">
      <c r="A66" s="439">
        <v>588</v>
      </c>
      <c r="B66" s="254" t="s">
        <v>766</v>
      </c>
      <c r="C66" s="254" t="s">
        <v>767</v>
      </c>
      <c r="D66" s="440" t="s">
        <v>769</v>
      </c>
      <c r="E66" s="253" t="e">
        <f>INDEX('PY1 Data(H)'!$A$1:$CZ$258,MATCH('Unit Data from Audit Worksheet'!$A66,'PY1 Data(H)'!$A$1:$A$258,0),MATCH('Unit Data from Audit Worksheet'!$D$2,'PY1 Data(H)'!$A$1:$CZ$1,0))</f>
        <v>#N/A</v>
      </c>
      <c r="F66" s="122">
        <v>0</v>
      </c>
      <c r="G66" s="118"/>
      <c r="H66" s="430"/>
      <c r="I66" s="285"/>
      <c r="J66" s="118"/>
      <c r="K66" s="391"/>
      <c r="L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118"/>
      <c r="CP66" s="118"/>
      <c r="CQ66" s="118"/>
      <c r="CR66" s="118"/>
      <c r="CS66" s="118"/>
      <c r="CT66" s="118"/>
      <c r="CU66" s="118"/>
      <c r="CV66" s="118"/>
      <c r="CW66" s="118"/>
      <c r="CX66" s="118"/>
      <c r="CY66" s="118"/>
      <c r="CZ66" s="118"/>
      <c r="DA66" s="118"/>
      <c r="DB66" s="118"/>
      <c r="DC66" s="118"/>
      <c r="DD66" s="118"/>
      <c r="DE66" s="118"/>
      <c r="DF66" s="118"/>
      <c r="DG66" s="118"/>
      <c r="DH66" s="118"/>
      <c r="DI66" s="118"/>
      <c r="DJ66" s="118"/>
      <c r="DK66" s="118"/>
      <c r="DL66" s="118"/>
      <c r="DM66" s="118"/>
      <c r="DN66" s="118"/>
      <c r="DO66" s="118"/>
      <c r="DP66" s="118"/>
      <c r="DQ66" s="118"/>
      <c r="DR66" s="118"/>
    </row>
    <row r="67" spans="1:1880" ht="109.2" customHeight="1" x14ac:dyDescent="0.3">
      <c r="A67" s="441">
        <v>31</v>
      </c>
      <c r="B67" s="254" t="s">
        <v>234</v>
      </c>
      <c r="C67" s="254" t="s">
        <v>746</v>
      </c>
      <c r="D67" s="442" t="s">
        <v>747</v>
      </c>
      <c r="E67" s="253" t="e">
        <f>INDEX('PY1 Data(H)'!$A$1:$CZ$258,MATCH('Unit Data from Audit Worksheet'!$A67,'PY1 Data(H)'!$A$1:$A$258,0),MATCH('Unit Data from Audit Worksheet'!$D$2,'PY1 Data(H)'!$A$1:$CZ$1,0))</f>
        <v>#N/A</v>
      </c>
      <c r="F67" s="121">
        <v>0</v>
      </c>
      <c r="G67" s="472">
        <f>IF(F67&lt;0,"Error: Enter as positive.",)</f>
        <v>0</v>
      </c>
      <c r="H67" s="430"/>
      <c r="I67" s="44"/>
      <c r="J67" s="528"/>
      <c r="K67" s="391"/>
      <c r="L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c r="CZ67" s="118"/>
      <c r="DA67" s="118"/>
      <c r="DB67" s="118"/>
      <c r="DC67" s="118"/>
      <c r="DD67" s="118"/>
      <c r="DE67" s="118"/>
      <c r="DF67" s="118"/>
      <c r="DG67" s="118"/>
      <c r="DH67" s="118"/>
      <c r="DI67" s="118"/>
      <c r="DJ67" s="118"/>
      <c r="DK67" s="118"/>
      <c r="DL67" s="118"/>
      <c r="DM67" s="118"/>
      <c r="DN67" s="118"/>
      <c r="DO67" s="118"/>
      <c r="DP67" s="118"/>
      <c r="DQ67" s="118"/>
      <c r="DR67" s="118"/>
    </row>
    <row r="68" spans="1:1880" ht="25.2" customHeight="1" x14ac:dyDescent="0.3">
      <c r="A68" s="59"/>
      <c r="B68" s="329" t="s">
        <v>29</v>
      </c>
      <c r="C68" s="342"/>
      <c r="D68" s="329"/>
      <c r="E68" s="329"/>
      <c r="F68" s="349"/>
      <c r="G68" s="345"/>
      <c r="H68" s="15"/>
      <c r="I68" s="44"/>
      <c r="J68" s="118"/>
      <c r="K68" s="391"/>
    </row>
    <row r="69" spans="1:1880" s="16" customFormat="1" ht="106.5" customHeight="1" x14ac:dyDescent="0.3">
      <c r="A69" s="59">
        <v>512</v>
      </c>
      <c r="B69" s="254"/>
      <c r="C69" s="254" t="s">
        <v>80</v>
      </c>
      <c r="D69" s="17" t="s">
        <v>373</v>
      </c>
      <c r="E69" s="253" t="e">
        <f>INDEX('PY1 Data(H)'!$A$1:$CZ$258,MATCH('Unit Data from Audit Worksheet'!$A69,'PY1 Data(H)'!$A$1:$A$258,0),MATCH('Unit Data from Audit Worksheet'!$D$2,'PY1 Data(H)'!$A$1:$CZ$1,0))</f>
        <v>#N/A</v>
      </c>
      <c r="F69" s="121">
        <v>0</v>
      </c>
      <c r="G69" s="472">
        <f>IF(F69&lt;0,"Error: Enter as positive.",)</f>
        <v>0</v>
      </c>
      <c r="H69" s="284"/>
      <c r="I69" s="285"/>
      <c r="J69" s="118"/>
      <c r="K69" s="391"/>
      <c r="L69" s="401"/>
      <c r="N69" s="124"/>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row>
    <row r="70" spans="1:1880" s="294" customFormat="1" ht="33" customHeight="1" x14ac:dyDescent="0.3">
      <c r="A70" s="59"/>
      <c r="B70" s="325" t="s">
        <v>231</v>
      </c>
      <c r="C70" s="326"/>
      <c r="D70" s="54"/>
      <c r="E70" s="293"/>
      <c r="F70" s="290"/>
      <c r="G70" s="282"/>
      <c r="H70" s="15"/>
      <c r="I70" s="292"/>
      <c r="J70" s="118"/>
      <c r="K70" s="391"/>
      <c r="L70"/>
      <c r="M70" s="16"/>
      <c r="N70" s="123"/>
      <c r="O70" s="16"/>
      <c r="P70" s="16"/>
      <c r="Q70" s="16"/>
      <c r="R70" s="16"/>
      <c r="S70" s="16"/>
      <c r="T70" s="16"/>
      <c r="U70" s="16"/>
      <c r="V70" s="16"/>
      <c r="W70" s="16"/>
      <c r="X70" s="1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16"/>
      <c r="BPK70" s="16"/>
      <c r="BPL70" s="16"/>
      <c r="BPM70" s="16"/>
      <c r="BPN70" s="16"/>
      <c r="BPO70" s="16"/>
      <c r="BPP70" s="16"/>
      <c r="BPQ70" s="16"/>
      <c r="BPR70" s="16"/>
      <c r="BPS70" s="16"/>
      <c r="BPT70" s="16"/>
      <c r="BPU70" s="16"/>
      <c r="BPV70" s="16"/>
      <c r="BPW70" s="16"/>
      <c r="BPX70" s="16"/>
      <c r="BPY70" s="16"/>
      <c r="BPZ70" s="16"/>
      <c r="BQA70" s="16"/>
      <c r="BQB70" s="16"/>
      <c r="BQC70" s="16"/>
      <c r="BQD70" s="16"/>
      <c r="BQE70" s="16"/>
      <c r="BQF70" s="16"/>
      <c r="BQG70" s="16"/>
      <c r="BQH70" s="16"/>
      <c r="BQI70" s="16"/>
      <c r="BQJ70" s="16"/>
      <c r="BQK70" s="16"/>
      <c r="BQL70" s="16"/>
      <c r="BQM70" s="16"/>
      <c r="BQN70" s="16"/>
      <c r="BQO70" s="16"/>
      <c r="BQP70" s="16"/>
      <c r="BQQ70" s="16"/>
      <c r="BQR70" s="16"/>
      <c r="BQS70" s="16"/>
      <c r="BQT70" s="16"/>
      <c r="BQU70" s="16"/>
      <c r="BQV70" s="16"/>
      <c r="BQW70" s="16"/>
      <c r="BQX70" s="16"/>
      <c r="BQY70" s="16"/>
      <c r="BQZ70" s="16"/>
      <c r="BRA70" s="16"/>
      <c r="BRB70" s="16"/>
      <c r="BRC70" s="16"/>
      <c r="BRD70" s="16"/>
      <c r="BRE70" s="16"/>
      <c r="BRF70" s="16"/>
      <c r="BRG70" s="16"/>
      <c r="BRH70" s="16"/>
      <c r="BRI70" s="16"/>
      <c r="BRJ70" s="16"/>
      <c r="BRK70" s="16"/>
      <c r="BRL70" s="16"/>
      <c r="BRM70" s="16"/>
      <c r="BRN70" s="16"/>
      <c r="BRO70" s="16"/>
      <c r="BRP70" s="16"/>
      <c r="BRQ70" s="16"/>
      <c r="BRR70" s="16"/>
      <c r="BRS70" s="16"/>
      <c r="BRT70" s="16"/>
      <c r="BRU70" s="16"/>
      <c r="BRV70" s="16"/>
      <c r="BRW70" s="16"/>
      <c r="BRX70" s="16"/>
      <c r="BRY70" s="16"/>
      <c r="BRZ70" s="16"/>
      <c r="BSA70" s="16"/>
      <c r="BSB70" s="16"/>
      <c r="BSC70" s="16"/>
      <c r="BSD70" s="16"/>
      <c r="BSE70" s="16"/>
      <c r="BSF70" s="16"/>
      <c r="BSG70" s="16"/>
      <c r="BSH70" s="16"/>
      <c r="BSI70" s="16"/>
      <c r="BSJ70" s="16"/>
      <c r="BSK70" s="16"/>
      <c r="BSL70" s="16"/>
      <c r="BSM70" s="16"/>
      <c r="BSN70" s="16"/>
      <c r="BSO70" s="16"/>
      <c r="BSP70" s="16"/>
      <c r="BSQ70" s="16"/>
      <c r="BSR70" s="16"/>
      <c r="BSS70" s="16"/>
      <c r="BST70" s="16"/>
      <c r="BSU70" s="16"/>
      <c r="BSV70" s="16"/>
      <c r="BSW70" s="16"/>
      <c r="BSX70" s="16"/>
      <c r="BSY70" s="16"/>
      <c r="BSZ70" s="16"/>
      <c r="BTA70" s="16"/>
      <c r="BTB70" s="16"/>
      <c r="BTC70" s="16"/>
      <c r="BTD70" s="16"/>
      <c r="BTE70" s="16"/>
      <c r="BTF70" s="16"/>
      <c r="BTG70" s="16"/>
      <c r="BTH70" s="16"/>
    </row>
    <row r="71" spans="1:1880" s="294" customFormat="1" ht="110.25" customHeight="1" x14ac:dyDescent="0.3">
      <c r="A71" s="71">
        <v>622</v>
      </c>
      <c r="B71" s="254" t="s">
        <v>214</v>
      </c>
      <c r="C71" s="254" t="s">
        <v>230</v>
      </c>
      <c r="D71" s="71" t="s">
        <v>337</v>
      </c>
      <c r="E71" s="253" t="e">
        <f>INDEX('PY1 Data(H)'!$A$1:$CZ$258,MATCH('Unit Data from Audit Worksheet'!$A71,'PY1 Data(H)'!$A$1:$A$258,0),MATCH('Unit Data from Audit Worksheet'!$D$2,'PY1 Data(H)'!$A$1:$CZ$1,0))</f>
        <v>#N/A</v>
      </c>
      <c r="F71" s="121">
        <v>0</v>
      </c>
      <c r="G71" s="472"/>
      <c r="H71" s="15"/>
      <c r="I71" s="292"/>
      <c r="J71" s="528"/>
      <c r="K71" s="391"/>
      <c r="L71"/>
      <c r="M71" s="16"/>
      <c r="N71" s="123"/>
      <c r="O71" s="16"/>
      <c r="P71" s="16"/>
      <c r="Q71" s="16"/>
      <c r="R71" s="16"/>
      <c r="S71" s="16"/>
      <c r="T71" s="16"/>
      <c r="U71" s="16"/>
      <c r="V71" s="16"/>
      <c r="W71" s="16"/>
      <c r="X71" s="16"/>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16"/>
      <c r="BPK71" s="16"/>
      <c r="BPL71" s="16"/>
      <c r="BPM71" s="16"/>
      <c r="BPN71" s="16"/>
      <c r="BPO71" s="16"/>
      <c r="BPP71" s="16"/>
      <c r="BPQ71" s="16"/>
      <c r="BPR71" s="16"/>
      <c r="BPS71" s="16"/>
      <c r="BPT71" s="16"/>
      <c r="BPU71" s="16"/>
      <c r="BPV71" s="16"/>
      <c r="BPW71" s="16"/>
      <c r="BPX71" s="16"/>
      <c r="BPY71" s="16"/>
      <c r="BPZ71" s="16"/>
      <c r="BQA71" s="16"/>
      <c r="BQB71" s="16"/>
      <c r="BQC71" s="16"/>
      <c r="BQD71" s="16"/>
      <c r="BQE71" s="16"/>
      <c r="BQF71" s="16"/>
      <c r="BQG71" s="16"/>
      <c r="BQH71" s="16"/>
      <c r="BQI71" s="16"/>
      <c r="BQJ71" s="16"/>
      <c r="BQK71" s="16"/>
      <c r="BQL71" s="16"/>
      <c r="BQM71" s="16"/>
      <c r="BQN71" s="16"/>
      <c r="BQO71" s="16"/>
      <c r="BQP71" s="16"/>
      <c r="BQQ71" s="16"/>
      <c r="BQR71" s="16"/>
      <c r="BQS71" s="16"/>
      <c r="BQT71" s="16"/>
      <c r="BQU71" s="16"/>
      <c r="BQV71" s="16"/>
      <c r="BQW71" s="16"/>
      <c r="BQX71" s="16"/>
      <c r="BQY71" s="16"/>
      <c r="BQZ71" s="16"/>
      <c r="BRA71" s="16"/>
      <c r="BRB71" s="16"/>
      <c r="BRC71" s="16"/>
      <c r="BRD71" s="16"/>
      <c r="BRE71" s="16"/>
      <c r="BRF71" s="16"/>
      <c r="BRG71" s="16"/>
      <c r="BRH71" s="16"/>
      <c r="BRI71" s="16"/>
      <c r="BRJ71" s="16"/>
      <c r="BRK71" s="16"/>
      <c r="BRL71" s="16"/>
      <c r="BRM71" s="16"/>
      <c r="BRN71" s="16"/>
      <c r="BRO71" s="16"/>
      <c r="BRP71" s="16"/>
      <c r="BRQ71" s="16"/>
      <c r="BRR71" s="16"/>
      <c r="BRS71" s="16"/>
      <c r="BRT71" s="16"/>
      <c r="BRU71" s="16"/>
      <c r="BRV71" s="16"/>
      <c r="BRW71" s="16"/>
      <c r="BRX71" s="16"/>
      <c r="BRY71" s="16"/>
      <c r="BRZ71" s="16"/>
      <c r="BSA71" s="16"/>
      <c r="BSB71" s="16"/>
      <c r="BSC71" s="16"/>
      <c r="BSD71" s="16"/>
      <c r="BSE71" s="16"/>
      <c r="BSF71" s="16"/>
      <c r="BSG71" s="16"/>
      <c r="BSH71" s="16"/>
      <c r="BSI71" s="16"/>
      <c r="BSJ71" s="16"/>
      <c r="BSK71" s="16"/>
      <c r="BSL71" s="16"/>
      <c r="BSM71" s="16"/>
      <c r="BSN71" s="16"/>
      <c r="BSO71" s="16"/>
      <c r="BSP71" s="16"/>
      <c r="BSQ71" s="16"/>
      <c r="BSR71" s="16"/>
      <c r="BSS71" s="16"/>
      <c r="BST71" s="16"/>
      <c r="BSU71" s="16"/>
      <c r="BSV71" s="16"/>
      <c r="BSW71" s="16"/>
      <c r="BSX71" s="16"/>
      <c r="BSY71" s="16"/>
      <c r="BSZ71" s="16"/>
      <c r="BTA71" s="16"/>
      <c r="BTB71" s="16"/>
      <c r="BTC71" s="16"/>
      <c r="BTD71" s="16"/>
      <c r="BTE71" s="16"/>
      <c r="BTF71" s="16"/>
      <c r="BTG71" s="16"/>
      <c r="BTH71" s="16"/>
    </row>
    <row r="72" spans="1:1880" s="294" customFormat="1" ht="225" customHeight="1" x14ac:dyDescent="0.3">
      <c r="A72" s="59">
        <v>577</v>
      </c>
      <c r="B72" s="254"/>
      <c r="C72" s="254" t="s">
        <v>193</v>
      </c>
      <c r="D72" s="154" t="s">
        <v>1426</v>
      </c>
      <c r="E72" s="372"/>
      <c r="F72" s="121"/>
      <c r="G72" s="373" t="str">
        <f>IF(F72="Yes","In this cell - Please include the name of the plan, a brief description of the benefit and the population group that received the benefits."," ")</f>
        <v xml:space="preserve"> </v>
      </c>
      <c r="H72" s="15"/>
      <c r="I72" s="292"/>
      <c r="J72" s="118"/>
      <c r="K72" s="391"/>
      <c r="L72"/>
      <c r="M72" s="16"/>
      <c r="N72" s="123"/>
      <c r="O72" s="16"/>
      <c r="P72" s="16"/>
      <c r="Q72" s="16"/>
      <c r="R72" s="16"/>
      <c r="S72" s="16"/>
      <c r="T72" s="16"/>
      <c r="U72" s="16"/>
      <c r="V72" s="16"/>
      <c r="W72" s="16"/>
      <c r="X72" s="16"/>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row>
    <row r="73" spans="1:1880" s="294" customFormat="1" ht="30.75" customHeight="1" x14ac:dyDescent="0.3">
      <c r="A73" s="59"/>
      <c r="B73" s="346" t="s">
        <v>3</v>
      </c>
      <c r="C73" s="347"/>
      <c r="D73" s="348"/>
      <c r="E73" s="348"/>
      <c r="F73" s="352"/>
      <c r="G73" s="335"/>
      <c r="H73" s="15"/>
      <c r="I73" s="44"/>
      <c r="J73" s="118"/>
      <c r="K73" s="391"/>
      <c r="L73"/>
      <c r="M73" s="16"/>
      <c r="N73" s="123"/>
      <c r="O73" s="16"/>
      <c r="P73" s="16"/>
      <c r="Q73" s="16"/>
      <c r="R73" s="16"/>
      <c r="S73" s="16"/>
      <c r="T73" s="16"/>
      <c r="U73" s="16"/>
      <c r="V73" s="16"/>
      <c r="W73" s="16"/>
      <c r="X73" s="16"/>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16"/>
      <c r="BPK73" s="16"/>
      <c r="BPL73" s="16"/>
      <c r="BPM73" s="16"/>
      <c r="BPN73" s="16"/>
      <c r="BPO73" s="16"/>
      <c r="BPP73" s="16"/>
      <c r="BPQ73" s="16"/>
      <c r="BPR73" s="16"/>
      <c r="BPS73" s="16"/>
      <c r="BPT73" s="16"/>
      <c r="BPU73" s="16"/>
      <c r="BPV73" s="16"/>
      <c r="BPW73" s="16"/>
      <c r="BPX73" s="16"/>
      <c r="BPY73" s="16"/>
      <c r="BPZ73" s="16"/>
      <c r="BQA73" s="16"/>
      <c r="BQB73" s="16"/>
      <c r="BQC73" s="16"/>
      <c r="BQD73" s="16"/>
      <c r="BQE73" s="16"/>
      <c r="BQF73" s="16"/>
      <c r="BQG73" s="16"/>
      <c r="BQH73" s="16"/>
      <c r="BQI73" s="16"/>
      <c r="BQJ73" s="16"/>
      <c r="BQK73" s="16"/>
      <c r="BQL73" s="16"/>
      <c r="BQM73" s="16"/>
      <c r="BQN73" s="16"/>
      <c r="BQO73" s="16"/>
      <c r="BQP73" s="16"/>
      <c r="BQQ73" s="16"/>
      <c r="BQR73" s="16"/>
      <c r="BQS73" s="16"/>
      <c r="BQT73" s="16"/>
      <c r="BQU73" s="16"/>
      <c r="BQV73" s="16"/>
      <c r="BQW73" s="16"/>
      <c r="BQX73" s="16"/>
      <c r="BQY73" s="16"/>
      <c r="BQZ73" s="16"/>
      <c r="BRA73" s="16"/>
      <c r="BRB73" s="16"/>
      <c r="BRC73" s="16"/>
      <c r="BRD73" s="16"/>
      <c r="BRE73" s="16"/>
      <c r="BRF73" s="16"/>
      <c r="BRG73" s="16"/>
      <c r="BRH73" s="16"/>
      <c r="BRI73" s="16"/>
      <c r="BRJ73" s="16"/>
      <c r="BRK73" s="16"/>
      <c r="BRL73" s="16"/>
      <c r="BRM73" s="16"/>
      <c r="BRN73" s="16"/>
      <c r="BRO73" s="16"/>
      <c r="BRP73" s="16"/>
      <c r="BRQ73" s="16"/>
      <c r="BRR73" s="16"/>
      <c r="BRS73" s="16"/>
      <c r="BRT73" s="16"/>
      <c r="BRU73" s="16"/>
      <c r="BRV73" s="16"/>
      <c r="BRW73" s="16"/>
      <c r="BRX73" s="16"/>
      <c r="BRY73" s="16"/>
      <c r="BRZ73" s="16"/>
      <c r="BSA73" s="16"/>
      <c r="BSB73" s="16"/>
      <c r="BSC73" s="16"/>
      <c r="BSD73" s="16"/>
      <c r="BSE73" s="16"/>
      <c r="BSF73" s="16"/>
      <c r="BSG73" s="16"/>
      <c r="BSH73" s="16"/>
      <c r="BSI73" s="16"/>
      <c r="BSJ73" s="16"/>
      <c r="BSK73" s="16"/>
      <c r="BSL73" s="16"/>
      <c r="BSM73" s="16"/>
      <c r="BSN73" s="16"/>
      <c r="BSO73" s="16"/>
      <c r="BSP73" s="16"/>
      <c r="BSQ73" s="16"/>
      <c r="BSR73" s="16"/>
      <c r="BSS73" s="16"/>
      <c r="BST73" s="16"/>
      <c r="BSU73" s="16"/>
      <c r="BSV73" s="16"/>
      <c r="BSW73" s="16"/>
      <c r="BSX73" s="16"/>
      <c r="BSY73" s="16"/>
      <c r="BSZ73" s="16"/>
      <c r="BTA73" s="16"/>
      <c r="BTB73" s="16"/>
      <c r="BTC73" s="16"/>
      <c r="BTD73" s="16"/>
      <c r="BTE73" s="16"/>
      <c r="BTF73" s="16"/>
      <c r="BTG73" s="16"/>
      <c r="BTH73" s="16"/>
    </row>
    <row r="74" spans="1:1880" s="294" customFormat="1" ht="127.2" customHeight="1" x14ac:dyDescent="0.3">
      <c r="A74" s="443">
        <v>621</v>
      </c>
      <c r="B74" s="254" t="s">
        <v>214</v>
      </c>
      <c r="C74" s="254" t="s">
        <v>770</v>
      </c>
      <c r="D74" s="444" t="s">
        <v>771</v>
      </c>
      <c r="E74" s="253" t="e">
        <f>INDEX('PY1 Data(H)'!$A$1:$CZ$258,MATCH('Unit Data from Audit Worksheet'!$A74,'PY1 Data(H)'!$A$1:$A$258,0),MATCH('Unit Data from Audit Worksheet'!$D$2,'PY1 Data(H)'!$A$1:$CZ$1,0))</f>
        <v>#N/A</v>
      </c>
      <c r="F74" s="122">
        <v>0</v>
      </c>
      <c r="G74" s="296" t="s">
        <v>772</v>
      </c>
      <c r="H74"/>
      <c r="I74" s="292"/>
      <c r="J74" s="528"/>
      <c r="K74" s="391"/>
      <c r="L74"/>
      <c r="M74" s="16"/>
      <c r="N74" s="123"/>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294" customFormat="1" ht="188.4" customHeight="1" x14ac:dyDescent="0.3">
      <c r="A75" s="59">
        <v>547</v>
      </c>
      <c r="B75" s="254"/>
      <c r="C75" s="254" t="s">
        <v>81</v>
      </c>
      <c r="D75" s="494" t="s">
        <v>1427</v>
      </c>
      <c r="E75" s="253" t="e">
        <f>INDEX('PY1 Data(H)'!$A$1:$CZ$258,MATCH('Unit Data from Audit Worksheet'!$A75,'PY1 Data(H)'!$A$1:$A$258,0),MATCH('Unit Data from Audit Worksheet'!$D$2,'PY1 Data(H)'!$A$1:$CZ$1,0))</f>
        <v>#N/A</v>
      </c>
      <c r="F75" s="122"/>
      <c r="G75" s="295" t="str">
        <f>IF(F75&lt;1,"Please answer this question","")</f>
        <v>Please answer this question</v>
      </c>
      <c r="H75" s="284"/>
      <c r="I75" s="44"/>
      <c r="J75" s="118"/>
      <c r="K75" s="391"/>
      <c r="L75"/>
      <c r="M75" s="16"/>
      <c r="N75" s="123"/>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s="294" customFormat="1" ht="115.2" customHeight="1" x14ac:dyDescent="0.3">
      <c r="A76" s="126">
        <v>659</v>
      </c>
      <c r="B76" s="254" t="s">
        <v>23</v>
      </c>
      <c r="C76" s="254" t="s">
        <v>226</v>
      </c>
      <c r="D76" s="127" t="s">
        <v>338</v>
      </c>
      <c r="E76" s="253" t="e">
        <f>INDEX('PY1 Data(H)'!$A$1:$CZ$258,MATCH('Unit Data from Audit Worksheet'!$A76,'PY1 Data(H)'!$A$1:$A$258,0),MATCH('Unit Data from Audit Worksheet'!$D$2,'PY1 Data(H)'!$A$1:$CZ$1,0))</f>
        <v>#N/A</v>
      </c>
      <c r="F76" s="122">
        <v>0</v>
      </c>
      <c r="G76" s="296" t="s">
        <v>339</v>
      </c>
      <c r="H76" s="283">
        <f>IF(F73&lt;0,"Error: Enter as positive.",)</f>
        <v>0</v>
      </c>
      <c r="I76" s="44"/>
      <c r="J76" s="118"/>
      <c r="K76" s="391"/>
      <c r="L76"/>
      <c r="M76" s="16"/>
      <c r="N76" s="123"/>
      <c r="O76" s="16"/>
      <c r="P76" s="16"/>
      <c r="Q76" s="16"/>
      <c r="R76" s="16"/>
      <c r="S76" s="16"/>
      <c r="T76" s="16"/>
      <c r="U76" s="16"/>
      <c r="V76" s="16"/>
      <c r="W76" s="16"/>
      <c r="X76" s="1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row>
    <row r="77" spans="1:1880" s="294" customFormat="1" ht="90" customHeight="1" x14ac:dyDescent="0.3">
      <c r="A77" s="126">
        <v>660</v>
      </c>
      <c r="B77" s="254" t="s">
        <v>23</v>
      </c>
      <c r="C77" s="254" t="s">
        <v>226</v>
      </c>
      <c r="D77" s="127" t="s">
        <v>340</v>
      </c>
      <c r="E77" s="253" t="e">
        <f>INDEX('PY1 Data(H)'!$A$1:$CZ$258,MATCH('Unit Data from Audit Worksheet'!$A77,'PY1 Data(H)'!$A$1:$A$258,0),MATCH('Unit Data from Audit Worksheet'!$D$2,'PY1 Data(H)'!$A$1:$CZ$1,0))</f>
        <v>#N/A</v>
      </c>
      <c r="F77" s="122">
        <v>0</v>
      </c>
      <c r="G77" s="296" t="str">
        <f>IF(ISBLANK(F77),"Please do not leave blank","")</f>
        <v/>
      </c>
      <c r="H77" s="472"/>
      <c r="I77" s="123"/>
      <c r="J77" s="401"/>
      <c r="K77" s="391"/>
      <c r="L77"/>
      <c r="M77" s="16"/>
      <c r="N77" s="123"/>
      <c r="O77" s="16"/>
      <c r="P77" s="16"/>
      <c r="Q77" s="16"/>
      <c r="R77" s="16"/>
      <c r="S77" s="16"/>
      <c r="T77" s="16"/>
      <c r="U77" s="16"/>
      <c r="V77" s="16"/>
      <c r="W77" s="16"/>
      <c r="X77" s="16"/>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row>
    <row r="78" spans="1:1880" ht="143.4" customHeight="1" x14ac:dyDescent="0.3">
      <c r="A78" s="126">
        <v>661</v>
      </c>
      <c r="B78" s="254" t="s">
        <v>23</v>
      </c>
      <c r="C78" s="254" t="s">
        <v>228</v>
      </c>
      <c r="D78" s="227" t="s">
        <v>341</v>
      </c>
      <c r="E78" s="253" t="e">
        <f>INDEX('PY1 Data(H)'!$A$1:$CZ$258,MATCH('Unit Data from Audit Worksheet'!$A78,'PY1 Data(H)'!$A$1:$A$258,0),MATCH('Unit Data from Audit Worksheet'!$D$2,'PY1 Data(H)'!$A$1:$CZ$1,0))</f>
        <v>#N/A</v>
      </c>
      <c r="F78" s="119">
        <v>0</v>
      </c>
      <c r="G78" s="296" t="s">
        <v>772</v>
      </c>
      <c r="H78" s="481">
        <f>ROUND(IFERROR((F77/F76)*100,0),1)</f>
        <v>0</v>
      </c>
      <c r="I78" s="44"/>
      <c r="J78" s="118"/>
      <c r="K78" s="391"/>
    </row>
    <row r="79" spans="1:1880" ht="119.4" customHeight="1" x14ac:dyDescent="0.3">
      <c r="A79" s="59"/>
      <c r="B79" s="254"/>
      <c r="C79" s="254"/>
      <c r="D79" s="19" t="s">
        <v>4</v>
      </c>
      <c r="E79" s="256"/>
      <c r="F79" s="256"/>
      <c r="G79" s="296"/>
      <c r="H79" s="297"/>
      <c r="I79" s="285"/>
      <c r="J79" s="118"/>
      <c r="K79" s="391"/>
    </row>
    <row r="80" spans="1:1880" s="16" customFormat="1" ht="40.200000000000003" customHeight="1" x14ac:dyDescent="0.3">
      <c r="A80" s="59"/>
      <c r="B80" s="346" t="s">
        <v>5</v>
      </c>
      <c r="C80" s="347"/>
      <c r="D80" s="348"/>
      <c r="E80" s="351"/>
      <c r="F80" s="335"/>
      <c r="G80" s="335"/>
      <c r="H80" s="15"/>
      <c r="I80" s="167"/>
      <c r="J80" s="118"/>
      <c r="K80" s="391"/>
      <c r="L80"/>
      <c r="N80" s="123"/>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row>
    <row r="81" spans="1:15" ht="65.25" customHeight="1" x14ac:dyDescent="0.3">
      <c r="A81" s="59">
        <v>6</v>
      </c>
      <c r="B81" s="254" t="s">
        <v>21</v>
      </c>
      <c r="C81" s="254" t="s">
        <v>82</v>
      </c>
      <c r="D81" s="17" t="s">
        <v>374</v>
      </c>
      <c r="E81" s="253" t="e">
        <f>INDEX('PY1 Data(H)'!$A$1:$CZ$258,MATCH('Unit Data from Audit Worksheet'!$A81,'PY1 Data(H)'!$A$1:$A$258,0),MATCH('Unit Data from Audit Worksheet'!$D$2,'PY1 Data(H)'!$A$1:$CZ$1,0))</f>
        <v>#N/A</v>
      </c>
      <c r="F81" s="122">
        <v>0</v>
      </c>
      <c r="G81" s="472">
        <f>IF(F81&lt;0,"Error: Enter as positive.",)</f>
        <v>0</v>
      </c>
      <c r="H81" s="15"/>
      <c r="I81" s="15"/>
      <c r="J81" s="118"/>
      <c r="K81" s="391"/>
    </row>
    <row r="82" spans="1:15" ht="103.8" customHeight="1" x14ac:dyDescent="0.3">
      <c r="A82" s="327"/>
      <c r="B82" s="549" t="s">
        <v>296</v>
      </c>
      <c r="C82" s="549"/>
      <c r="D82" s="549"/>
      <c r="E82" s="362"/>
      <c r="F82" s="362"/>
      <c r="G82" s="362"/>
      <c r="H82" s="15"/>
      <c r="I82" s="44"/>
      <c r="J82"/>
    </row>
    <row r="83" spans="1:15" ht="103.8" customHeight="1" x14ac:dyDescent="0.3">
      <c r="A83" s="126">
        <v>947</v>
      </c>
      <c r="B83" s="324"/>
      <c r="C83" s="324"/>
      <c r="D83" s="227" t="s">
        <v>269</v>
      </c>
      <c r="E83" s="408"/>
      <c r="F83" s="298"/>
      <c r="G83" s="295" t="str">
        <f>IF(ISBLANK(F83),"Please do not leave blank","")</f>
        <v>Please do not leave blank</v>
      </c>
      <c r="H83" s="15"/>
      <c r="I83" s="44"/>
    </row>
    <row r="84" spans="1:15" ht="45.6" customHeight="1" x14ac:dyDescent="0.3">
      <c r="A84" s="126">
        <v>948</v>
      </c>
      <c r="B84" s="324"/>
      <c r="C84" s="324"/>
      <c r="D84" s="227" t="s">
        <v>270</v>
      </c>
      <c r="E84" s="408"/>
      <c r="F84" s="298"/>
      <c r="G84" s="295" t="str">
        <f t="shared" ref="G84:G90" si="2">IF(ISBLANK(F84),"Please do not leave blank","")</f>
        <v>Please do not leave blank</v>
      </c>
      <c r="H84" s="15"/>
      <c r="I84" s="59"/>
      <c r="M84" s="16" t="s">
        <v>312</v>
      </c>
    </row>
    <row r="85" spans="1:15" ht="68.25" customHeight="1" x14ac:dyDescent="0.3">
      <c r="A85" s="126">
        <v>949</v>
      </c>
      <c r="B85" s="324"/>
      <c r="C85" s="324"/>
      <c r="D85" s="227" t="s">
        <v>271</v>
      </c>
      <c r="E85" s="408"/>
      <c r="F85" s="298"/>
      <c r="G85" s="295" t="str">
        <f t="shared" si="2"/>
        <v>Please do not leave blank</v>
      </c>
      <c r="H85" s="15"/>
      <c r="I85" s="59"/>
      <c r="J85"/>
      <c r="M85" s="16" t="s">
        <v>313</v>
      </c>
    </row>
    <row r="86" spans="1:15" ht="123.75" customHeight="1" x14ac:dyDescent="0.3">
      <c r="A86" s="126">
        <v>950</v>
      </c>
      <c r="B86" s="324"/>
      <c r="C86" s="324"/>
      <c r="D86" s="227" t="s">
        <v>258</v>
      </c>
      <c r="E86" s="408"/>
      <c r="F86" s="298"/>
      <c r="G86" s="295" t="str">
        <f t="shared" si="2"/>
        <v>Please do not leave blank</v>
      </c>
      <c r="H86" s="15"/>
      <c r="I86" s="59"/>
      <c r="J86"/>
      <c r="M86" s="16" t="s">
        <v>299</v>
      </c>
    </row>
    <row r="87" spans="1:15" ht="91.2" customHeight="1" x14ac:dyDescent="0.3">
      <c r="A87" s="126">
        <v>952</v>
      </c>
      <c r="B87" s="324"/>
      <c r="C87" s="324"/>
      <c r="D87" s="291" t="s">
        <v>1422</v>
      </c>
      <c r="E87" s="408"/>
      <c r="F87" s="299"/>
      <c r="G87" s="295" t="s">
        <v>377</v>
      </c>
      <c r="H87" s="15"/>
      <c r="I87" s="123"/>
      <c r="J87"/>
      <c r="K87" s="123"/>
      <c r="M87" s="123"/>
      <c r="O87" s="123"/>
    </row>
    <row r="88" spans="1:15" ht="82.8" customHeight="1" x14ac:dyDescent="0.3">
      <c r="A88" s="126">
        <v>954</v>
      </c>
      <c r="B88" s="324"/>
      <c r="C88" s="324"/>
      <c r="D88" s="291" t="s">
        <v>259</v>
      </c>
      <c r="E88" s="408"/>
      <c r="F88" s="298"/>
      <c r="G88" s="295" t="str">
        <f t="shared" si="2"/>
        <v>Please do not leave blank</v>
      </c>
      <c r="H88" s="15"/>
      <c r="I88" s="123"/>
      <c r="J88"/>
      <c r="K88" s="123"/>
      <c r="M88" s="123"/>
      <c r="O88" s="123"/>
    </row>
    <row r="89" spans="1:15" ht="96" customHeight="1" x14ac:dyDescent="0.3">
      <c r="A89" s="126">
        <v>956</v>
      </c>
      <c r="B89" s="324"/>
      <c r="C89" s="324"/>
      <c r="D89" s="291" t="s">
        <v>260</v>
      </c>
      <c r="E89" s="408"/>
      <c r="F89" s="298"/>
      <c r="G89" s="295" t="str">
        <f t="shared" si="2"/>
        <v>Please do not leave blank</v>
      </c>
      <c r="H89" s="15"/>
      <c r="I89" s="123"/>
      <c r="J89"/>
      <c r="K89" s="123"/>
      <c r="M89" s="123"/>
      <c r="O89" s="123"/>
    </row>
    <row r="90" spans="1:15" ht="193.2" customHeight="1" x14ac:dyDescent="0.3">
      <c r="A90" s="126">
        <v>958</v>
      </c>
      <c r="B90" s="324"/>
      <c r="C90" s="324"/>
      <c r="D90" s="52" t="s">
        <v>1423</v>
      </c>
      <c r="E90" s="408"/>
      <c r="F90" s="298"/>
      <c r="G90" s="295" t="str">
        <f t="shared" si="2"/>
        <v>Please do not leave blank</v>
      </c>
      <c r="H90" s="15"/>
      <c r="I90" s="123"/>
      <c r="J90"/>
      <c r="K90" s="123"/>
      <c r="M90" s="123"/>
      <c r="O90" s="123"/>
    </row>
    <row r="91" spans="1:15" ht="15" thickBot="1" x14ac:dyDescent="0.35">
      <c r="A91" s="59"/>
      <c r="B91" s="353"/>
      <c r="C91" s="354"/>
      <c r="D91" s="355" t="s">
        <v>262</v>
      </c>
      <c r="E91" s="350"/>
      <c r="F91" s="356"/>
      <c r="G91" s="357"/>
      <c r="H91" s="358"/>
      <c r="I91" s="300"/>
      <c r="J91"/>
      <c r="K91" s="123"/>
      <c r="M91" s="123"/>
      <c r="O91" s="123"/>
    </row>
    <row r="92" spans="1:15" ht="28.2" customHeight="1" thickBot="1" x14ac:dyDescent="0.35">
      <c r="B92" s="546" t="s">
        <v>297</v>
      </c>
      <c r="C92" s="547"/>
      <c r="D92" s="547"/>
      <c r="E92" s="548"/>
      <c r="F92" s="44"/>
      <c r="G92" s="295"/>
      <c r="H92" s="15"/>
      <c r="I92" s="123"/>
      <c r="J92"/>
      <c r="K92" s="123"/>
      <c r="M92" s="123"/>
      <c r="O92" s="123"/>
    </row>
    <row r="93" spans="1:15" ht="82.2" customHeight="1" x14ac:dyDescent="0.3">
      <c r="B93" s="550" t="s">
        <v>298</v>
      </c>
      <c r="C93" s="550"/>
      <c r="D93" s="550"/>
      <c r="E93" s="550"/>
      <c r="F93" s="44"/>
      <c r="G93" s="295"/>
      <c r="H93" s="15"/>
      <c r="I93" s="123"/>
      <c r="J93"/>
      <c r="K93" s="123"/>
      <c r="M93" s="123"/>
      <c r="O93" s="123"/>
    </row>
    <row r="94" spans="1:15" ht="13.8" customHeight="1" thickBot="1" x14ac:dyDescent="0.35">
      <c r="A94" s="301"/>
      <c r="B94" s="302"/>
      <c r="C94" s="302"/>
      <c r="D94" s="303"/>
      <c r="E94" s="253"/>
      <c r="F94" s="44"/>
      <c r="G94" s="295"/>
      <c r="H94" s="15"/>
      <c r="I94" s="123"/>
      <c r="J94"/>
      <c r="K94" s="123"/>
      <c r="M94" s="123"/>
      <c r="O94" s="123"/>
    </row>
    <row r="95" spans="1:15" ht="15" thickBot="1" x14ac:dyDescent="0.35">
      <c r="B95" s="89" t="s">
        <v>250</v>
      </c>
      <c r="C95" s="90" t="s">
        <v>251</v>
      </c>
      <c r="D95" s="304"/>
      <c r="E95" s="305"/>
      <c r="F95" s="56"/>
      <c r="G95" s="295"/>
      <c r="H95" s="15"/>
      <c r="I95" s="123"/>
      <c r="J95"/>
      <c r="K95" s="123"/>
      <c r="M95" s="123"/>
      <c r="O95" s="123"/>
    </row>
    <row r="96" spans="1:15" ht="15" thickBot="1" x14ac:dyDescent="0.35">
      <c r="B96" s="93" t="s">
        <v>273</v>
      </c>
      <c r="C96" s="92"/>
      <c r="D96" s="91"/>
      <c r="E96" s="255"/>
      <c r="F96" s="306"/>
      <c r="G96" s="295"/>
      <c r="H96" s="15"/>
      <c r="I96" s="59"/>
      <c r="J96"/>
    </row>
    <row r="97" spans="1:10" ht="75.75" customHeight="1" thickBot="1" x14ac:dyDescent="0.35">
      <c r="B97" s="93"/>
      <c r="C97" s="98"/>
      <c r="D97" s="307" t="s">
        <v>288</v>
      </c>
      <c r="E97" s="308"/>
      <c r="F97" s="309"/>
      <c r="G97" s="309"/>
      <c r="H97" s="15"/>
      <c r="I97" s="59"/>
      <c r="J97" s="264"/>
    </row>
    <row r="98" spans="1:10" ht="33" customHeight="1" thickBot="1" x14ac:dyDescent="0.35">
      <c r="A98" s="175">
        <v>960</v>
      </c>
      <c r="B98" s="540" t="s">
        <v>274</v>
      </c>
      <c r="C98" s="541"/>
      <c r="D98" s="310"/>
      <c r="E98" s="423" t="str">
        <f>IF(ISBLANK($D98),"&lt;&lt;&lt;&lt;&lt;&lt;&lt;&lt;&lt;&lt;&lt;&lt;&lt;&lt;&lt;","")</f>
        <v>&lt;&lt;&lt;&lt;&lt;&lt;&lt;&lt;&lt;&lt;&lt;&lt;&lt;&lt;&lt;</v>
      </c>
      <c r="F98" s="424" t="str">
        <f>IF(ISBLANK($D98),"Required","")</f>
        <v>Required</v>
      </c>
      <c r="G98" s="363"/>
      <c r="H98" s="284"/>
      <c r="I98" s="59"/>
      <c r="J98" s="264"/>
    </row>
    <row r="99" spans="1:10" ht="39" customHeight="1" thickBot="1" x14ac:dyDescent="0.35">
      <c r="A99" s="175">
        <v>962</v>
      </c>
      <c r="B99" s="538" t="s">
        <v>252</v>
      </c>
      <c r="C99" s="539"/>
      <c r="D99" s="310"/>
      <c r="E99" s="423" t="str">
        <f>IF(ISBLANK($D99),"&lt;&lt;&lt;&lt;&lt;&lt;&lt;&lt;&lt;&lt;&lt;&lt;&lt;&lt;&lt;","")</f>
        <v>&lt;&lt;&lt;&lt;&lt;&lt;&lt;&lt;&lt;&lt;&lt;&lt;&lt;&lt;&lt;</v>
      </c>
      <c r="F99" s="424" t="str">
        <f>IF(ISBLANK($D99),"Required","")</f>
        <v>Required</v>
      </c>
      <c r="H99" s="15"/>
      <c r="I99" s="59"/>
      <c r="J99"/>
    </row>
    <row r="100" spans="1:10" ht="44.25" customHeight="1" thickBot="1" x14ac:dyDescent="0.35">
      <c r="A100" s="175">
        <v>964</v>
      </c>
      <c r="B100" s="538" t="s">
        <v>253</v>
      </c>
      <c r="C100" s="539"/>
      <c r="D100" s="311"/>
      <c r="E100" s="423" t="str">
        <f>IF(ISBLANK($D100),"&lt;&lt;&lt;&lt;&lt;&lt;&lt;&lt;&lt;&lt;&lt;&lt;&lt;&lt;&lt;","")</f>
        <v>&lt;&lt;&lt;&lt;&lt;&lt;&lt;&lt;&lt;&lt;&lt;&lt;&lt;&lt;&lt;</v>
      </c>
      <c r="F100" s="424" t="str">
        <f>IF(ISBLANK($D100),"Required","")</f>
        <v>Required</v>
      </c>
      <c r="H100" s="15"/>
      <c r="I100" s="59"/>
      <c r="J100"/>
    </row>
    <row r="101" spans="1:10" ht="44.25" customHeight="1" thickBot="1" x14ac:dyDescent="0.35">
      <c r="A101" s="422">
        <v>966</v>
      </c>
      <c r="B101" s="534" t="s">
        <v>1424</v>
      </c>
      <c r="C101" s="535"/>
      <c r="D101" s="413"/>
      <c r="E101" s="423" t="str">
        <f>IF(ISBLANK($D101),"&lt;&lt;&lt;&lt;&lt;&lt;&lt;&lt;&lt;&lt;&lt;&lt;&lt;&lt;&lt;","")</f>
        <v>&lt;&lt;&lt;&lt;&lt;&lt;&lt;&lt;&lt;&lt;&lt;&lt;&lt;&lt;&lt;</v>
      </c>
      <c r="F101" s="424" t="str">
        <f>IF(ISBLANK($D101),"Required","")</f>
        <v>Required</v>
      </c>
      <c r="G101"/>
      <c r="H101" s="15"/>
      <c r="I101" s="59"/>
      <c r="J101"/>
    </row>
    <row r="102" spans="1:10" ht="37.200000000000003" customHeight="1" thickBot="1" x14ac:dyDescent="0.35">
      <c r="A102" s="422"/>
      <c r="B102" s="534" t="s">
        <v>1425</v>
      </c>
      <c r="C102" s="535"/>
      <c r="D102" s="310"/>
      <c r="E102" s="425"/>
      <c r="F102" s="424"/>
      <c r="G102"/>
      <c r="H102" s="15"/>
      <c r="I102" s="59"/>
      <c r="J102"/>
    </row>
    <row r="103" spans="1:10" ht="30.75" customHeight="1" thickBot="1" x14ac:dyDescent="0.35">
      <c r="A103" s="175">
        <v>968</v>
      </c>
      <c r="B103" s="536" t="s">
        <v>255</v>
      </c>
      <c r="C103" s="537"/>
      <c r="D103" s="410"/>
      <c r="E103" s="426" t="str">
        <f>IF(ISBLANK($D103),"&lt;&lt;&lt;&lt;&lt;&lt;&lt;&lt;&lt;&lt;&lt;&lt;&lt;&lt;&lt;","")</f>
        <v>&lt;&lt;&lt;&lt;&lt;&lt;&lt;&lt;&lt;&lt;&lt;&lt;&lt;&lt;&lt;</v>
      </c>
      <c r="F103" s="424" t="str">
        <f>IF(ISBLANK($D103),"Required","")</f>
        <v>Required</v>
      </c>
      <c r="H103" s="15"/>
      <c r="I103" s="59"/>
      <c r="J103" s="264"/>
    </row>
    <row r="104" spans="1:10" ht="30.75" customHeight="1" x14ac:dyDescent="0.3">
      <c r="A104" s="59"/>
      <c r="B104" s="359"/>
      <c r="C104" s="359"/>
      <c r="D104" s="364" t="s">
        <v>14</v>
      </c>
      <c r="E104" s="360"/>
      <c r="F104" s="360"/>
      <c r="G104" s="360"/>
      <c r="H104" s="361"/>
      <c r="I104" s="162"/>
      <c r="J104"/>
    </row>
    <row r="105" spans="1:10" ht="30.75" customHeight="1" x14ac:dyDescent="0.3">
      <c r="A105" s="59"/>
      <c r="B105" s="254"/>
      <c r="C105" s="254"/>
      <c r="D105" s="96"/>
      <c r="E105" s="124"/>
      <c r="F105" s="312"/>
      <c r="G105" s="312"/>
      <c r="H105" s="15"/>
      <c r="I105" s="59"/>
      <c r="J105"/>
    </row>
    <row r="106" spans="1:10" ht="30.75" customHeight="1" x14ac:dyDescent="0.3">
      <c r="A106" s="59"/>
      <c r="B106" s="254"/>
      <c r="C106" s="254"/>
      <c r="D106" s="17"/>
      <c r="E106" s="253"/>
      <c r="F106" s="312"/>
      <c r="G106" s="312"/>
      <c r="H106" s="15"/>
      <c r="I106" s="59"/>
      <c r="J106"/>
    </row>
    <row r="107" spans="1:10" ht="30.75" customHeight="1" x14ac:dyDescent="0.3">
      <c r="A107" s="371">
        <f>SUBTOTAL(109,A7:A103)</f>
        <v>39774</v>
      </c>
      <c r="E107" s="391"/>
      <c r="I107" s="59"/>
      <c r="J107"/>
    </row>
    <row r="108" spans="1:10" ht="31.2" customHeight="1" x14ac:dyDescent="0.3">
      <c r="A108" s="59"/>
      <c r="B108" s="328"/>
      <c r="C108" s="328"/>
      <c r="D108" s="313"/>
      <c r="E108" s="171"/>
      <c r="F108" s="16"/>
      <c r="G108" s="314"/>
      <c r="H108" s="15"/>
      <c r="I108" s="59"/>
      <c r="J108"/>
    </row>
    <row r="109" spans="1:10" x14ac:dyDescent="0.3">
      <c r="A109" s="175"/>
      <c r="B109" s="175"/>
      <c r="C109" s="175"/>
      <c r="D109" s="313"/>
      <c r="E109" s="171"/>
      <c r="F109" s="123"/>
      <c r="G109" s="314"/>
      <c r="H109" s="15"/>
      <c r="I109" s="59"/>
      <c r="J109"/>
    </row>
    <row r="110" spans="1:10" x14ac:dyDescent="0.3">
      <c r="A110" s="175"/>
      <c r="B110" s="175"/>
      <c r="C110" s="175"/>
      <c r="D110" s="315"/>
      <c r="E110" s="171"/>
      <c r="F110" s="123"/>
      <c r="G110" s="314"/>
      <c r="H110" s="15"/>
      <c r="I110" s="59"/>
      <c r="J110"/>
    </row>
    <row r="111" spans="1:10" x14ac:dyDescent="0.3">
      <c r="A111" s="175"/>
      <c r="B111" s="175"/>
      <c r="C111" s="175"/>
      <c r="D111" s="315"/>
      <c r="E111" s="171"/>
      <c r="F111" s="123"/>
      <c r="G111" s="314"/>
      <c r="H111" s="15"/>
      <c r="J111"/>
    </row>
    <row r="112" spans="1:10" x14ac:dyDescent="0.3">
      <c r="A112" s="175"/>
      <c r="B112" s="175"/>
      <c r="C112" s="175"/>
      <c r="D112" s="315"/>
      <c r="E112" s="171"/>
      <c r="F112" s="123"/>
      <c r="G112" s="314"/>
      <c r="H112" s="15"/>
      <c r="I112" s="59"/>
      <c r="J112"/>
    </row>
    <row r="113" spans="1:10" x14ac:dyDescent="0.3">
      <c r="A113" s="175"/>
      <c r="B113" s="175"/>
      <c r="C113" s="175"/>
      <c r="D113" s="315"/>
      <c r="E113" s="171"/>
      <c r="F113" s="123"/>
      <c r="G113" s="314"/>
      <c r="H113" s="15"/>
      <c r="I113" s="59"/>
      <c r="J113"/>
    </row>
    <row r="114" spans="1:10" x14ac:dyDescent="0.3">
      <c r="A114" s="175"/>
      <c r="D114" s="206"/>
      <c r="E114" s="171"/>
      <c r="F114" s="123"/>
      <c r="H114" s="15"/>
      <c r="I114" s="59"/>
      <c r="J114"/>
    </row>
    <row r="115" spans="1:10" x14ac:dyDescent="0.3">
      <c r="D115" s="206"/>
      <c r="E115" s="172"/>
      <c r="F115" s="123"/>
      <c r="H115" s="15"/>
      <c r="I115" s="59"/>
      <c r="J115"/>
    </row>
    <row r="116" spans="1:10" x14ac:dyDescent="0.3">
      <c r="D116" s="206"/>
      <c r="E116" s="171"/>
      <c r="F116" s="123"/>
      <c r="H116" s="15"/>
      <c r="I116" s="59"/>
    </row>
    <row r="117" spans="1:10" x14ac:dyDescent="0.3">
      <c r="D117" s="206"/>
      <c r="E117" s="124"/>
      <c r="F117" s="123"/>
      <c r="I117" s="59"/>
    </row>
    <row r="118" spans="1:10" x14ac:dyDescent="0.3">
      <c r="E118" s="170"/>
      <c r="F118" s="123"/>
      <c r="G118" s="317"/>
      <c r="I118" s="59"/>
    </row>
    <row r="119" spans="1:10" x14ac:dyDescent="0.3">
      <c r="E119" s="124"/>
      <c r="F119" s="123"/>
      <c r="I119" s="59"/>
    </row>
    <row r="120" spans="1:10" x14ac:dyDescent="0.3">
      <c r="E120" s="124"/>
      <c r="F120" s="123"/>
      <c r="I120" s="59"/>
    </row>
    <row r="121" spans="1:10" x14ac:dyDescent="0.3">
      <c r="E121" s="124"/>
      <c r="F121" s="123"/>
      <c r="I121" s="59"/>
    </row>
    <row r="122" spans="1:10" x14ac:dyDescent="0.3">
      <c r="I122" s="59"/>
    </row>
    <row r="123" spans="1:10" x14ac:dyDescent="0.3">
      <c r="I123" s="59"/>
    </row>
    <row r="124" spans="1:10" x14ac:dyDescent="0.3">
      <c r="I124" s="59"/>
    </row>
    <row r="125" spans="1:10" x14ac:dyDescent="0.3">
      <c r="I125" s="59"/>
    </row>
    <row r="126" spans="1:10" x14ac:dyDescent="0.3">
      <c r="I126" s="59"/>
    </row>
    <row r="127" spans="1:10" x14ac:dyDescent="0.3">
      <c r="I127" s="59"/>
    </row>
    <row r="128" spans="1:10" x14ac:dyDescent="0.3">
      <c r="I128" s="59"/>
    </row>
    <row r="129" spans="9:11" x14ac:dyDescent="0.3">
      <c r="I129" s="59"/>
    </row>
    <row r="130" spans="9:11" x14ac:dyDescent="0.3">
      <c r="I130" s="59"/>
    </row>
    <row r="131" spans="9:11" x14ac:dyDescent="0.3">
      <c r="I131" s="59"/>
    </row>
    <row r="132" spans="9:11" x14ac:dyDescent="0.3">
      <c r="I132" s="59"/>
    </row>
    <row r="133" spans="9:11" x14ac:dyDescent="0.3">
      <c r="I133" s="123"/>
    </row>
    <row r="134" spans="9:11" x14ac:dyDescent="0.3">
      <c r="I134" s="123"/>
      <c r="K134" s="124"/>
    </row>
    <row r="135" spans="9:11" x14ac:dyDescent="0.3">
      <c r="I135" s="123"/>
      <c r="K135" s="124"/>
    </row>
    <row r="136" spans="9:11" x14ac:dyDescent="0.3">
      <c r="I136" s="123"/>
      <c r="K136" s="124"/>
    </row>
    <row r="137" spans="9:11" x14ac:dyDescent="0.3">
      <c r="I137" s="123"/>
      <c r="K137" s="124"/>
    </row>
    <row r="138" spans="9:11" x14ac:dyDescent="0.3">
      <c r="I138" s="123"/>
      <c r="K138" s="124"/>
    </row>
    <row r="139" spans="9:11" x14ac:dyDescent="0.3">
      <c r="I139" s="123"/>
      <c r="K139" s="124"/>
    </row>
    <row r="140" spans="9:11" x14ac:dyDescent="0.3">
      <c r="I140" s="59"/>
      <c r="K140" s="124"/>
    </row>
    <row r="141" spans="9:11" x14ac:dyDescent="0.3">
      <c r="I141" s="59"/>
      <c r="K141" s="124"/>
    </row>
    <row r="142" spans="9:11" x14ac:dyDescent="0.3">
      <c r="I142" s="59"/>
      <c r="K142" s="124"/>
    </row>
    <row r="143" spans="9:11" x14ac:dyDescent="0.3">
      <c r="I143" s="59"/>
      <c r="K143" s="124"/>
    </row>
    <row r="144" spans="9:11" x14ac:dyDescent="0.3">
      <c r="I144" s="59"/>
      <c r="K144" s="124"/>
    </row>
    <row r="145" spans="9:11" x14ac:dyDescent="0.3">
      <c r="I145" s="59"/>
      <c r="K145" s="124"/>
    </row>
    <row r="146" spans="9:11" x14ac:dyDescent="0.3">
      <c r="I146" s="59"/>
      <c r="K146" s="124"/>
    </row>
    <row r="147" spans="9:11" x14ac:dyDescent="0.3">
      <c r="I147" s="59"/>
      <c r="K147" s="124"/>
    </row>
    <row r="148" spans="9:11" x14ac:dyDescent="0.3">
      <c r="I148" s="59"/>
      <c r="K148" s="124"/>
    </row>
    <row r="149" spans="9:11" x14ac:dyDescent="0.3">
      <c r="I149" s="123"/>
      <c r="K149" s="124"/>
    </row>
    <row r="150" spans="9:11" x14ac:dyDescent="0.3">
      <c r="I150" s="123"/>
      <c r="K150" s="124"/>
    </row>
    <row r="151" spans="9:11" x14ac:dyDescent="0.3">
      <c r="I151" s="123"/>
      <c r="K151" s="124"/>
    </row>
    <row r="152" spans="9:11" x14ac:dyDescent="0.3">
      <c r="I152" s="123"/>
      <c r="K152" s="124"/>
    </row>
    <row r="153" spans="9:11" x14ac:dyDescent="0.3">
      <c r="I153" s="123"/>
      <c r="K153" s="124"/>
    </row>
    <row r="154" spans="9:11" x14ac:dyDescent="0.3">
      <c r="I154" s="123"/>
      <c r="K154" s="124"/>
    </row>
    <row r="155" spans="9:11" x14ac:dyDescent="0.3">
      <c r="I155" s="123"/>
      <c r="K155" s="124"/>
    </row>
    <row r="156" spans="9:11" x14ac:dyDescent="0.3">
      <c r="I156" s="123"/>
      <c r="J156" s="124"/>
      <c r="K156" s="124"/>
    </row>
    <row r="157" spans="9:11" x14ac:dyDescent="0.3">
      <c r="I157" s="123"/>
      <c r="J157" s="124"/>
      <c r="K157" s="124"/>
    </row>
    <row r="158" spans="9:11" x14ac:dyDescent="0.3">
      <c r="I158" s="123"/>
      <c r="J158" s="124"/>
      <c r="K158" s="124"/>
    </row>
    <row r="159" spans="9:11" x14ac:dyDescent="0.3">
      <c r="I159" s="123"/>
      <c r="J159" s="124"/>
      <c r="K159" s="124"/>
    </row>
    <row r="160" spans="9:11" x14ac:dyDescent="0.3">
      <c r="I160" s="123"/>
      <c r="J160" s="124"/>
      <c r="K160" s="124"/>
    </row>
    <row r="161" spans="9:11" x14ac:dyDescent="0.3">
      <c r="I161" s="123"/>
      <c r="J161" s="124"/>
      <c r="K161" s="124"/>
    </row>
    <row r="162" spans="9:11" x14ac:dyDescent="0.3">
      <c r="I162" s="123"/>
      <c r="J162" s="124"/>
      <c r="K162" s="124"/>
    </row>
    <row r="163" spans="9:11" x14ac:dyDescent="0.3">
      <c r="I163" s="123"/>
      <c r="J163" s="124"/>
      <c r="K163" s="124"/>
    </row>
    <row r="164" spans="9:11" x14ac:dyDescent="0.3">
      <c r="I164" s="123"/>
      <c r="J164" s="124"/>
      <c r="K164" s="124"/>
    </row>
    <row r="165" spans="9:11" x14ac:dyDescent="0.3">
      <c r="I165" s="123"/>
      <c r="J165" s="124"/>
      <c r="K165" s="124"/>
    </row>
    <row r="166" spans="9:11" x14ac:dyDescent="0.3">
      <c r="I166" s="123"/>
      <c r="J166" s="124"/>
      <c r="K166" s="124"/>
    </row>
    <row r="167" spans="9:11" x14ac:dyDescent="0.3">
      <c r="I167" s="123"/>
      <c r="J167" s="124"/>
      <c r="K167" s="124"/>
    </row>
    <row r="168" spans="9:11" x14ac:dyDescent="0.3">
      <c r="I168" s="123"/>
      <c r="J168" s="124"/>
      <c r="K168" s="124"/>
    </row>
    <row r="169" spans="9:11" x14ac:dyDescent="0.3">
      <c r="I169" s="123"/>
      <c r="J169" s="124"/>
      <c r="K169" s="124"/>
    </row>
    <row r="170" spans="9:11" x14ac:dyDescent="0.3">
      <c r="I170" s="123"/>
      <c r="J170" s="124"/>
      <c r="K170" s="124"/>
    </row>
    <row r="171" spans="9:11" x14ac:dyDescent="0.3">
      <c r="I171" s="123"/>
      <c r="J171" s="124"/>
      <c r="K171" s="124"/>
    </row>
    <row r="172" spans="9:11" x14ac:dyDescent="0.3">
      <c r="I172" s="123"/>
      <c r="J172" s="124"/>
      <c r="K172" s="124"/>
    </row>
    <row r="173" spans="9:11" x14ac:dyDescent="0.3">
      <c r="I173" s="123"/>
      <c r="J173" s="124"/>
      <c r="K173" s="124"/>
    </row>
    <row r="174" spans="9:11" x14ac:dyDescent="0.3">
      <c r="I174" s="123"/>
      <c r="J174" s="124"/>
      <c r="K174" s="124"/>
    </row>
    <row r="175" spans="9:11" x14ac:dyDescent="0.3">
      <c r="I175" s="123"/>
      <c r="J175" s="124"/>
      <c r="K175" s="124"/>
    </row>
    <row r="176" spans="9:11" x14ac:dyDescent="0.3">
      <c r="I176" s="123"/>
      <c r="J176" s="124"/>
      <c r="K176" s="124"/>
    </row>
    <row r="177" spans="9:11" x14ac:dyDescent="0.3">
      <c r="I177" s="123"/>
      <c r="J177" s="124"/>
      <c r="K177" s="124"/>
    </row>
    <row r="178" spans="9:11" x14ac:dyDescent="0.3">
      <c r="I178" s="123"/>
      <c r="J178" s="124"/>
      <c r="K178" s="124"/>
    </row>
    <row r="179" spans="9:11" x14ac:dyDescent="0.3">
      <c r="I179" s="123"/>
      <c r="J179" s="124"/>
      <c r="K179" s="124"/>
    </row>
    <row r="180" spans="9:11" x14ac:dyDescent="0.3">
      <c r="I180" s="123"/>
      <c r="J180" s="124"/>
      <c r="K180" s="124"/>
    </row>
    <row r="181" spans="9:11" x14ac:dyDescent="0.3">
      <c r="I181" s="123"/>
      <c r="J181" s="124"/>
      <c r="K181" s="124"/>
    </row>
    <row r="182" spans="9:11" x14ac:dyDescent="0.3">
      <c r="I182" s="123"/>
      <c r="J182" s="124"/>
      <c r="K182" s="124"/>
    </row>
    <row r="183" spans="9:11" x14ac:dyDescent="0.3">
      <c r="I183" s="123"/>
      <c r="J183" s="124"/>
      <c r="K183" s="124"/>
    </row>
    <row r="184" spans="9:11" x14ac:dyDescent="0.3">
      <c r="I184" s="123"/>
      <c r="J184" s="124"/>
      <c r="K184" s="124"/>
    </row>
    <row r="185" spans="9:11" x14ac:dyDescent="0.3">
      <c r="I185" s="123"/>
      <c r="J185" s="124"/>
      <c r="K185" s="124"/>
    </row>
    <row r="186" spans="9:11" x14ac:dyDescent="0.3">
      <c r="I186" s="123"/>
      <c r="J186" s="124"/>
      <c r="K186" s="124"/>
    </row>
    <row r="187" spans="9:11" x14ac:dyDescent="0.3">
      <c r="I187" s="123"/>
      <c r="J187" s="124"/>
      <c r="K187" s="124"/>
    </row>
    <row r="188" spans="9:11" x14ac:dyDescent="0.3">
      <c r="I188" s="123"/>
      <c r="J188" s="124"/>
      <c r="K188" s="124"/>
    </row>
    <row r="189" spans="9:11" x14ac:dyDescent="0.3">
      <c r="I189" s="123"/>
      <c r="J189" s="124"/>
      <c r="K189" s="124"/>
    </row>
    <row r="190" spans="9:11" x14ac:dyDescent="0.3">
      <c r="I190" s="123"/>
      <c r="J190" s="124"/>
      <c r="K190" s="124"/>
    </row>
    <row r="191" spans="9:11" x14ac:dyDescent="0.3">
      <c r="I191" s="123"/>
      <c r="J191" s="124"/>
      <c r="K191" s="124"/>
    </row>
    <row r="192" spans="9:11" x14ac:dyDescent="0.3">
      <c r="I192" s="123"/>
      <c r="J192" s="124"/>
      <c r="K192" s="124"/>
    </row>
    <row r="193" spans="9:11" x14ac:dyDescent="0.3">
      <c r="I193" s="123"/>
      <c r="J193" s="124"/>
      <c r="K193" s="124"/>
    </row>
    <row r="194" spans="9:11" x14ac:dyDescent="0.3">
      <c r="I194" s="123"/>
      <c r="J194" s="124"/>
      <c r="K194" s="124"/>
    </row>
    <row r="195" spans="9:11" x14ac:dyDescent="0.3">
      <c r="I195" s="123"/>
      <c r="J195" s="124"/>
      <c r="K195" s="124"/>
    </row>
    <row r="196" spans="9:11" x14ac:dyDescent="0.3">
      <c r="I196" s="123"/>
      <c r="J196" s="124"/>
      <c r="K196" s="124"/>
    </row>
    <row r="197" spans="9:11" x14ac:dyDescent="0.3">
      <c r="I197" s="123"/>
      <c r="J197" s="124"/>
      <c r="K197" s="124"/>
    </row>
    <row r="198" spans="9:11" x14ac:dyDescent="0.3">
      <c r="I198" s="123"/>
      <c r="J198" s="124"/>
      <c r="K198" s="124"/>
    </row>
    <row r="199" spans="9:11" x14ac:dyDescent="0.3">
      <c r="I199" s="123"/>
      <c r="J199" s="124"/>
      <c r="K199" s="124"/>
    </row>
    <row r="200" spans="9:11" x14ac:dyDescent="0.3">
      <c r="I200" s="123"/>
      <c r="J200" s="124"/>
      <c r="K200" s="124"/>
    </row>
    <row r="201" spans="9:11" x14ac:dyDescent="0.3">
      <c r="I201" s="123"/>
      <c r="J201" s="124"/>
      <c r="K201" s="124"/>
    </row>
    <row r="202" spans="9:11" x14ac:dyDescent="0.3">
      <c r="I202" s="123"/>
      <c r="J202" s="124"/>
      <c r="K202" s="124"/>
    </row>
    <row r="203" spans="9:11" x14ac:dyDescent="0.3">
      <c r="I203" s="123"/>
      <c r="J203" s="124"/>
    </row>
    <row r="204" spans="9:11" x14ac:dyDescent="0.3">
      <c r="I204" s="123"/>
      <c r="J204" s="124"/>
    </row>
    <row r="205" spans="9:11" x14ac:dyDescent="0.3">
      <c r="I205" s="123"/>
      <c r="J205" s="124"/>
    </row>
    <row r="206" spans="9:11" x14ac:dyDescent="0.3">
      <c r="I206" s="123"/>
      <c r="J206" s="124"/>
    </row>
    <row r="207" spans="9:11" x14ac:dyDescent="0.3">
      <c r="I207" s="123"/>
      <c r="J207" s="124"/>
    </row>
    <row r="208" spans="9:11" x14ac:dyDescent="0.3">
      <c r="I208" s="123"/>
      <c r="J208" s="124"/>
    </row>
    <row r="209" spans="9:10" x14ac:dyDescent="0.3">
      <c r="I209" s="123"/>
      <c r="J209" s="124"/>
    </row>
    <row r="210" spans="9:10" x14ac:dyDescent="0.3">
      <c r="I210" s="123"/>
      <c r="J210" s="124"/>
    </row>
    <row r="211" spans="9:10" x14ac:dyDescent="0.3">
      <c r="I211" s="123"/>
      <c r="J211" s="124"/>
    </row>
    <row r="212" spans="9:10" x14ac:dyDescent="0.3">
      <c r="I212" s="123"/>
      <c r="J212" s="124"/>
    </row>
    <row r="213" spans="9:10" x14ac:dyDescent="0.3">
      <c r="I213" s="123"/>
      <c r="J213" s="124"/>
    </row>
    <row r="214" spans="9:10" x14ac:dyDescent="0.3">
      <c r="I214" s="123"/>
      <c r="J214" s="124"/>
    </row>
    <row r="215" spans="9:10" x14ac:dyDescent="0.3">
      <c r="I215" s="123"/>
      <c r="J215" s="124"/>
    </row>
    <row r="216" spans="9:10" x14ac:dyDescent="0.3">
      <c r="I216" s="123"/>
      <c r="J216" s="124"/>
    </row>
    <row r="217" spans="9:10" x14ac:dyDescent="0.3">
      <c r="I217" s="123"/>
      <c r="J217" s="124"/>
    </row>
    <row r="218" spans="9:10" x14ac:dyDescent="0.3">
      <c r="I218" s="59"/>
      <c r="J218" s="124"/>
    </row>
    <row r="219" spans="9:10" x14ac:dyDescent="0.3">
      <c r="I219" s="59"/>
      <c r="J219" s="124"/>
    </row>
    <row r="220" spans="9:10" x14ac:dyDescent="0.3">
      <c r="I220" s="59"/>
      <c r="J220" s="124"/>
    </row>
    <row r="221" spans="9:10" x14ac:dyDescent="0.3">
      <c r="I221" s="59"/>
      <c r="J221" s="124"/>
    </row>
    <row r="222" spans="9:10" x14ac:dyDescent="0.3">
      <c r="I222" s="59"/>
      <c r="J222" s="124"/>
    </row>
    <row r="223" spans="9:10" x14ac:dyDescent="0.3">
      <c r="I223" s="59"/>
      <c r="J223" s="124"/>
    </row>
    <row r="224" spans="9:10" x14ac:dyDescent="0.3">
      <c r="I224" s="59"/>
      <c r="J224" s="124"/>
    </row>
    <row r="225" spans="9:9" x14ac:dyDescent="0.3">
      <c r="I225" s="59"/>
    </row>
    <row r="226" spans="9:9" x14ac:dyDescent="0.3">
      <c r="I226" s="59"/>
    </row>
    <row r="227" spans="9:9" x14ac:dyDescent="0.3">
      <c r="I227" s="59"/>
    </row>
  </sheetData>
  <sheetProtection algorithmName="SHA-512" hashValue="8K3BleiFJ0Ii05uLvj6kJa6C203YS5tEkML6k0BUkA1EyC8e4XAz2+z3zDk77ygyOZ0tXZFhPDLrCDG8ZWJSIQ==" saltValue="phiKwPO5DT5h439HQaRKhQ==" spinCount="100000" sheet="1" formatCells="0"/>
  <dataConsolidate link="1"/>
  <mergeCells count="11">
    <mergeCell ref="E2:G2"/>
    <mergeCell ref="B2:C2"/>
    <mergeCell ref="B92:E92"/>
    <mergeCell ref="B82:D82"/>
    <mergeCell ref="B93:E93"/>
    <mergeCell ref="B101:C101"/>
    <mergeCell ref="B103:C103"/>
    <mergeCell ref="B100:C100"/>
    <mergeCell ref="B98:C98"/>
    <mergeCell ref="B99:C99"/>
    <mergeCell ref="B102:C102"/>
  </mergeCells>
  <phoneticPr fontId="53" type="noConversion"/>
  <conditionalFormatting sqref="H62:H67">
    <cfRule type="cellIs" dxfId="24" priority="118" stopIfTrue="1" operator="notEqual">
      <formula>0</formula>
    </cfRule>
  </conditionalFormatting>
  <conditionalFormatting sqref="H22">
    <cfRule type="cellIs" dxfId="23" priority="114" stopIfTrue="1" operator="notEqual">
      <formula>0</formula>
    </cfRule>
  </conditionalFormatting>
  <conditionalFormatting sqref="H52">
    <cfRule type="cellIs" dxfId="22" priority="112" stopIfTrue="1" operator="notEqual">
      <formula>0</formula>
    </cfRule>
  </conditionalFormatting>
  <conditionalFormatting sqref="G79">
    <cfRule type="cellIs" priority="79" stopIfTrue="1" operator="equal">
      <formula>";;;"</formula>
    </cfRule>
  </conditionalFormatting>
  <conditionalFormatting sqref="G79">
    <cfRule type="cellIs" dxfId="21" priority="78" stopIfTrue="1" operator="equal">
      <formula>0</formula>
    </cfRule>
  </conditionalFormatting>
  <conditionalFormatting sqref="G76">
    <cfRule type="cellIs" priority="14" stopIfTrue="1" operator="equal">
      <formula>";;;"</formula>
    </cfRule>
  </conditionalFormatting>
  <conditionalFormatting sqref="G76">
    <cfRule type="cellIs" dxfId="20" priority="13" stopIfTrue="1" operator="equal">
      <formula>0</formula>
    </cfRule>
  </conditionalFormatting>
  <conditionalFormatting sqref="G76">
    <cfRule type="cellIs" dxfId="19" priority="12" stopIfTrue="1" operator="equal">
      <formula>0</formula>
    </cfRule>
  </conditionalFormatting>
  <conditionalFormatting sqref="G74">
    <cfRule type="cellIs" priority="11" stopIfTrue="1" operator="equal">
      <formula>";;;"</formula>
    </cfRule>
  </conditionalFormatting>
  <conditionalFormatting sqref="G74">
    <cfRule type="cellIs" dxfId="18" priority="10" stopIfTrue="1" operator="equal">
      <formula>0</formula>
    </cfRule>
  </conditionalFormatting>
  <conditionalFormatting sqref="G74">
    <cfRule type="cellIs" dxfId="17" priority="9" stopIfTrue="1" operator="equal">
      <formula>0</formula>
    </cfRule>
  </conditionalFormatting>
  <conditionalFormatting sqref="G78">
    <cfRule type="cellIs" priority="8" stopIfTrue="1" operator="equal">
      <formula>";;;"</formula>
    </cfRule>
  </conditionalFormatting>
  <conditionalFormatting sqref="G78">
    <cfRule type="cellIs" dxfId="16" priority="7" stopIfTrue="1" operator="equal">
      <formula>0</formula>
    </cfRule>
  </conditionalFormatting>
  <conditionalFormatting sqref="G78">
    <cfRule type="cellIs" dxfId="15" priority="6" stopIfTrue="1" operator="equal">
      <formula>0</formula>
    </cfRule>
  </conditionalFormatting>
  <conditionalFormatting sqref="H35:H36">
    <cfRule type="cellIs" dxfId="14" priority="5" stopIfTrue="1" operator="notEqual">
      <formula>0</formula>
    </cfRule>
  </conditionalFormatting>
  <conditionalFormatting sqref="H60:H61">
    <cfRule type="cellIs" dxfId="13" priority="4" stopIfTrue="1" operator="notEqual">
      <formula>0</formula>
    </cfRule>
  </conditionalFormatting>
  <conditionalFormatting sqref="G77">
    <cfRule type="cellIs" priority="3" stopIfTrue="1" operator="equal">
      <formula>";;;"</formula>
    </cfRule>
  </conditionalFormatting>
  <conditionalFormatting sqref="G77">
    <cfRule type="cellIs" dxfId="12" priority="2" stopIfTrue="1" operator="equal">
      <formula>0</formula>
    </cfRule>
  </conditionalFormatting>
  <conditionalFormatting sqref="G77">
    <cfRule type="cellIs" dxfId="11" priority="1" stopIfTrue="1" operator="equal">
      <formula>0</formula>
    </cfRule>
  </conditionalFormatting>
  <dataValidations xWindow="829" yWindow="690" count="9">
    <dataValidation type="list" allowBlank="1" showInputMessage="1" showErrorMessage="1" sqref="F88:F90 F86" xr:uid="{9CC5535C-800A-4D03-A86E-273A5BC3EBB6}">
      <formula1>$M$1:$M$2</formula1>
    </dataValidation>
    <dataValidation type="list" allowBlank="1" showInputMessage="1" showErrorMessage="1" sqref="F85"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67 F27:F36 F18:F22 F38:F39 F24:F25 F41:F53 F55:F61 F69" xr:uid="{B5815DCD-160E-4CA9-A461-76D5F396E4F1}">
      <formula1>ISNUMBER(F18)</formula1>
    </dataValidation>
    <dataValidation type="custom" allowBlank="1" showErrorMessage="1" error="Please enter a numeric value.  If this data is not applicable to your unit of government, the cell should be populated with zero." sqref="F76:F78 F74 F81" xr:uid="{6656F482-2030-43E8-B669-24F0F4187CE8}">
      <formula1>ISNUMBER(F74)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3"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1" xr:uid="{D5F24CE6-9786-458B-B777-00A8A5AC1590}">
      <formula1>ISNUMBER(F71)</formula1>
    </dataValidation>
    <dataValidation type="list" allowBlank="1" showErrorMessage="1" prompt="Please select from drop down list." sqref="F72" xr:uid="{B9C64FFD-F352-4D29-84D0-9BA51DAB1DE0}">
      <formula1>$O$1:$O$2</formula1>
    </dataValidation>
    <dataValidation type="list" allowBlank="1" showErrorMessage="1" prompt="Please select from the drop down list." sqref="F75" xr:uid="{DF8B34D5-492C-42EF-A6D3-69BCD50D86CA}">
      <formula1>$O$1:$O$4</formula1>
    </dataValidation>
  </dataValidations>
  <printOptions headings="1" gridLines="1"/>
  <pageMargins left="0.25" right="0.25" top="0.25" bottom="0.75" header="0.3" footer="0.3"/>
  <pageSetup scale="74"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Names(H)'!$A$1:$A$58</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L36"/>
  <sheetViews>
    <sheetView zoomScaleNormal="100" workbookViewId="0">
      <selection activeCell="C9" sqref="C9"/>
    </sheetView>
  </sheetViews>
  <sheetFormatPr defaultColWidth="8.88671875" defaultRowHeight="14.4" x14ac:dyDescent="0.3"/>
  <cols>
    <col min="1" max="1" width="7.6640625" style="94" customWidth="1"/>
    <col min="2" max="2" width="103.109375" style="118" customWidth="1"/>
    <col min="3" max="3" width="19" style="118" customWidth="1"/>
    <col min="4" max="4" width="50.33203125" style="366" customWidth="1"/>
    <col min="5" max="5" width="13.5546875" customWidth="1"/>
    <col min="6" max="6" width="12.21875" customWidth="1"/>
    <col min="7" max="7" width="9.5546875" customWidth="1"/>
    <col min="8" max="9" width="8.88671875" style="118"/>
    <col min="10" max="10" width="1.6640625" style="118" customWidth="1"/>
    <col min="11" max="12" width="8.88671875" style="118" hidden="1" customWidth="1"/>
    <col min="13" max="13" width="13" style="118" customWidth="1"/>
    <col min="14" max="16384" width="8.88671875" style="118"/>
  </cols>
  <sheetData>
    <row r="1" spans="1:12" ht="12" customHeight="1" thickBot="1" x14ac:dyDescent="0.35"/>
    <row r="2" spans="1:12" ht="57" customHeight="1" thickBot="1" x14ac:dyDescent="0.35">
      <c r="A2" s="551" t="s">
        <v>708</v>
      </c>
      <c r="B2" s="552"/>
      <c r="C2" s="552"/>
      <c r="D2" s="552"/>
    </row>
    <row r="3" spans="1:12" ht="11.4" customHeight="1" thickBot="1" x14ac:dyDescent="0.35">
      <c r="A3" s="454"/>
    </row>
    <row r="4" spans="1:12" ht="34.950000000000003" customHeight="1" thickBot="1" x14ac:dyDescent="0.35">
      <c r="A4" s="553" t="s">
        <v>709</v>
      </c>
      <c r="B4" s="554"/>
      <c r="C4" s="554"/>
      <c r="D4" s="554"/>
    </row>
    <row r="5" spans="1:12" ht="9.6" customHeight="1" thickBot="1" x14ac:dyDescent="0.35">
      <c r="A5" s="455"/>
      <c r="B5" s="456"/>
      <c r="C5" s="456"/>
      <c r="D5" s="457"/>
    </row>
    <row r="6" spans="1:12" ht="28.95" customHeight="1" thickBot="1" x14ac:dyDescent="0.35">
      <c r="A6" s="555" t="s">
        <v>383</v>
      </c>
      <c r="B6" s="556"/>
      <c r="C6" s="556"/>
      <c r="D6" s="556"/>
    </row>
    <row r="7" spans="1:12" ht="13.95" customHeight="1" thickBot="1" x14ac:dyDescent="0.35">
      <c r="A7" s="458"/>
      <c r="B7" s="459"/>
      <c r="C7" s="459"/>
      <c r="D7" s="460"/>
    </row>
    <row r="8" spans="1:12" ht="35.4" customHeight="1" x14ac:dyDescent="0.3">
      <c r="A8" s="461" t="s">
        <v>380</v>
      </c>
      <c r="B8" s="462"/>
      <c r="C8" s="462"/>
      <c r="D8" s="463"/>
    </row>
    <row r="9" spans="1:12" s="378" customFormat="1" ht="40.200000000000003" customHeight="1" x14ac:dyDescent="0.3">
      <c r="A9" s="464">
        <v>906</v>
      </c>
      <c r="B9" s="465" t="s">
        <v>300</v>
      </c>
      <c r="C9" s="518"/>
      <c r="D9" s="466" t="str">
        <f t="shared" ref="D9:D19" si="0">IF(C9="","This Question must be answered before uploading, the report will not be processed if left blank","")</f>
        <v>This Question must be answered before uploading, the report will not be processed if left blank</v>
      </c>
      <c r="E9"/>
      <c r="F9"/>
      <c r="G9"/>
    </row>
    <row r="10" spans="1:12" ht="40.200000000000003" customHeight="1" x14ac:dyDescent="0.3">
      <c r="A10" s="464">
        <v>907</v>
      </c>
      <c r="B10" s="465" t="s">
        <v>703</v>
      </c>
      <c r="C10" s="518"/>
      <c r="D10" s="466" t="str">
        <f t="shared" si="0"/>
        <v>This Question must be answered before uploading, the report will not be processed if left blank</v>
      </c>
      <c r="H10" s="378"/>
      <c r="I10" s="378"/>
      <c r="J10" s="378"/>
      <c r="K10" s="378"/>
      <c r="L10" s="378"/>
    </row>
    <row r="11" spans="1:12" ht="44.4" customHeight="1" x14ac:dyDescent="0.3">
      <c r="A11" s="414">
        <v>1058</v>
      </c>
      <c r="B11" s="415" t="s">
        <v>702</v>
      </c>
      <c r="C11" s="518"/>
      <c r="D11" s="466" t="str">
        <f t="shared" si="0"/>
        <v>This Question must be answered before uploading, the report will not be processed if left blank</v>
      </c>
    </row>
    <row r="12" spans="1:12" ht="40.200000000000003" customHeight="1" x14ac:dyDescent="0.3">
      <c r="A12" s="414">
        <v>1059</v>
      </c>
      <c r="B12" s="417" t="s">
        <v>1421</v>
      </c>
      <c r="C12" s="518"/>
      <c r="D12" s="466" t="str">
        <f t="shared" si="0"/>
        <v>This Question must be answered before uploading, the report will not be processed if left blank</v>
      </c>
      <c r="I12" s="378"/>
      <c r="J12" s="378"/>
      <c r="K12" s="378"/>
      <c r="L12" s="378"/>
    </row>
    <row r="13" spans="1:12" ht="40.200000000000003" customHeight="1" x14ac:dyDescent="0.3">
      <c r="A13" s="464">
        <v>951</v>
      </c>
      <c r="B13" s="465" t="s">
        <v>704</v>
      </c>
      <c r="C13" s="518"/>
      <c r="D13" s="466" t="str">
        <f t="shared" si="0"/>
        <v>This Question must be answered before uploading, the report will not be processed if left blank</v>
      </c>
      <c r="H13" s="378"/>
      <c r="I13" s="378"/>
      <c r="J13" s="378"/>
      <c r="K13" s="378"/>
      <c r="L13" s="378"/>
    </row>
    <row r="14" spans="1:12" ht="40.200000000000003" customHeight="1" x14ac:dyDescent="0.3">
      <c r="A14" s="464">
        <v>953</v>
      </c>
      <c r="B14" s="465" t="s">
        <v>705</v>
      </c>
      <c r="C14" s="518"/>
      <c r="D14" s="466" t="str">
        <f t="shared" si="0"/>
        <v>This Question must be answered before uploading, the report will not be processed if left blank</v>
      </c>
      <c r="I14" s="378"/>
      <c r="J14" s="378"/>
      <c r="K14" s="378"/>
      <c r="L14" s="378"/>
    </row>
    <row r="15" spans="1:12" ht="40.200000000000003" customHeight="1" x14ac:dyDescent="0.3">
      <c r="A15" s="464">
        <v>955</v>
      </c>
      <c r="B15" s="465" t="s">
        <v>1428</v>
      </c>
      <c r="C15" s="518"/>
      <c r="D15" s="466" t="str">
        <f t="shared" si="0"/>
        <v>This Question must be answered before uploading, the report will not be processed if left blank</v>
      </c>
      <c r="H15" s="378"/>
      <c r="I15" s="378"/>
      <c r="J15" s="378"/>
      <c r="K15" s="378"/>
      <c r="L15" s="378"/>
    </row>
    <row r="16" spans="1:12" ht="40.200000000000003" customHeight="1" x14ac:dyDescent="0.3">
      <c r="A16" s="464">
        <v>957</v>
      </c>
      <c r="B16" s="465" t="s">
        <v>1429</v>
      </c>
      <c r="C16" s="518"/>
      <c r="D16" s="466" t="str">
        <f t="shared" si="0"/>
        <v>This Question must be answered before uploading, the report will not be processed if left blank</v>
      </c>
      <c r="I16" s="378"/>
      <c r="J16" s="378"/>
      <c r="K16" s="378"/>
      <c r="L16" s="378"/>
    </row>
    <row r="17" spans="1:12" ht="40.200000000000003" customHeight="1" x14ac:dyDescent="0.3">
      <c r="A17" s="464" t="s">
        <v>321</v>
      </c>
      <c r="B17" s="465" t="s">
        <v>301</v>
      </c>
      <c r="C17" s="518"/>
      <c r="D17" s="466" t="str">
        <f t="shared" si="0"/>
        <v>This Question must be answered before uploading, the report will not be processed if left blank</v>
      </c>
      <c r="H17" s="378"/>
      <c r="I17" s="378"/>
      <c r="J17" s="378"/>
      <c r="K17" s="378"/>
      <c r="L17" s="378"/>
    </row>
    <row r="18" spans="1:12" ht="40.200000000000003" customHeight="1" x14ac:dyDescent="0.3">
      <c r="A18" s="464" t="s">
        <v>322</v>
      </c>
      <c r="B18" s="465" t="s">
        <v>302</v>
      </c>
      <c r="C18" s="518"/>
      <c r="D18" s="466" t="str">
        <f t="shared" si="0"/>
        <v>This Question must be answered before uploading, the report will not be processed if left blank</v>
      </c>
      <c r="H18" s="378"/>
      <c r="I18" s="378"/>
      <c r="J18" s="378"/>
      <c r="K18" s="378"/>
      <c r="L18" s="378"/>
    </row>
    <row r="19" spans="1:12" ht="40.200000000000003" customHeight="1" x14ac:dyDescent="0.3">
      <c r="A19" s="464" t="s">
        <v>323</v>
      </c>
      <c r="B19" s="465" t="s">
        <v>303</v>
      </c>
      <c r="C19" s="518"/>
      <c r="D19" s="466" t="str">
        <f t="shared" si="0"/>
        <v>This Question must be answered before uploading, the report will not be processed if left blank</v>
      </c>
      <c r="H19" s="378"/>
      <c r="I19" s="378"/>
      <c r="J19" s="378"/>
      <c r="K19" s="378"/>
      <c r="L19" s="378"/>
    </row>
    <row r="20" spans="1:12" ht="13.2" customHeight="1" x14ac:dyDescent="0.3">
      <c r="B20" s="366"/>
      <c r="D20" s="467"/>
      <c r="H20" s="378"/>
      <c r="I20" s="378"/>
      <c r="J20" s="378"/>
      <c r="K20" s="378"/>
      <c r="L20" s="378"/>
    </row>
    <row r="21" spans="1:12" ht="40.200000000000003" customHeight="1" x14ac:dyDescent="0.3">
      <c r="A21" s="468" t="s">
        <v>324</v>
      </c>
      <c r="B21" s="466" t="str">
        <f>IF(D21="","This Question must be answered before uploading, the report will not be processed if left blank","")</f>
        <v>This Question must be answered before uploading, the report will not be processed if left blank</v>
      </c>
      <c r="C21" s="469" t="s">
        <v>304</v>
      </c>
      <c r="D21" s="519"/>
    </row>
    <row r="22" spans="1:12" ht="14.4" customHeight="1" x14ac:dyDescent="0.3">
      <c r="B22" s="366"/>
      <c r="D22" s="467"/>
    </row>
    <row r="23" spans="1:12" ht="40.200000000000003" customHeight="1" x14ac:dyDescent="0.3">
      <c r="A23" s="468" t="s">
        <v>325</v>
      </c>
      <c r="B23" s="466" t="str">
        <f>IF(D23="","This Question must be answered before uploading, the report will not be processed if left blank","")</f>
        <v>This Question must be answered before uploading, the report will not be processed if left blank</v>
      </c>
      <c r="C23" s="469" t="s">
        <v>305</v>
      </c>
      <c r="D23" s="519"/>
    </row>
    <row r="24" spans="1:12" ht="14.4" customHeight="1" x14ac:dyDescent="0.3">
      <c r="B24" s="366"/>
      <c r="D24" s="467"/>
    </row>
    <row r="25" spans="1:12" ht="40.200000000000003" customHeight="1" x14ac:dyDescent="0.3">
      <c r="A25" s="468" t="s">
        <v>382</v>
      </c>
      <c r="B25" s="466" t="str">
        <f>IF(D25="","This Question must be answered before uploading, the report will not be processed if left blank","")</f>
        <v>This Question must be answered before uploading, the report will not be processed if left blank</v>
      </c>
      <c r="C25" s="469" t="s">
        <v>706</v>
      </c>
      <c r="D25" s="520"/>
    </row>
    <row r="28" spans="1:12" x14ac:dyDescent="0.3">
      <c r="D28" s="366" t="s">
        <v>229</v>
      </c>
    </row>
    <row r="32" spans="1:12" x14ac:dyDescent="0.3">
      <c r="A32" s="521">
        <f>SUM(A9:A31)</f>
        <v>7746</v>
      </c>
      <c r="B32" s="522" t="s">
        <v>306</v>
      </c>
      <c r="C32" s="522">
        <v>1.1000000000000001</v>
      </c>
      <c r="D32" s="523"/>
    </row>
    <row r="33" spans="1:4" x14ac:dyDescent="0.3">
      <c r="A33" s="524"/>
      <c r="B33" s="525" t="s">
        <v>307</v>
      </c>
      <c r="C33" s="526">
        <v>44853</v>
      </c>
      <c r="D33" s="527"/>
    </row>
    <row r="34" spans="1:4" x14ac:dyDescent="0.3">
      <c r="B34" s="401"/>
      <c r="C34" s="482"/>
    </row>
    <row r="35" spans="1:4" x14ac:dyDescent="0.3">
      <c r="B35" s="401"/>
      <c r="C35" s="482"/>
    </row>
    <row r="36" spans="1:4" x14ac:dyDescent="0.3">
      <c r="B36" s="401"/>
      <c r="C36" s="482"/>
    </row>
  </sheetData>
  <sheetProtection algorithmName="SHA-512" hashValue="EfzpdrFyOvmncojR0awyzAr1YpQCf3p5Gxn36pZs8Mmb6fn9lklnDx+lhhxWMEOOLjLLPFqYpWWP3O2JVbW29A==" saltValue="ngcpNY226qU1jPAsXXidKA==" spinCount="100000" sheet="1" objects="1" scenarios="1"/>
  <mergeCells count="3">
    <mergeCell ref="A2:D2"/>
    <mergeCell ref="A4:D4"/>
    <mergeCell ref="A6:D6"/>
  </mergeCells>
  <conditionalFormatting sqref="D25">
    <cfRule type="expression" dxfId="10" priority="1">
      <formula>$T25</formula>
    </cfRule>
  </conditionalFormatting>
  <dataValidations count="4">
    <dataValidation type="list" allowBlank="1" showInputMessage="1" showErrorMessage="1" prompt="Please select Yes or No from the drop down list" sqref="C14 C17:C20 C11:C12" xr:uid="{42DC82DB-0AE6-4795-B8A2-67794DECDEAD}">
      <formula1>"Yes, No"</formula1>
    </dataValidation>
    <dataValidation type="whole" operator="greaterThan" allowBlank="1" showInputMessage="1" showErrorMessage="1" prompt="Please enter a whole number.  If there are no findings please enter 0" sqref="C15:C16" xr:uid="{22039F36-BF2D-4D90-ACF3-F17B7FAD9827}">
      <formula1>-1</formula1>
    </dataValidation>
    <dataValidation type="date" operator="greaterThan" allowBlank="1" showInputMessage="1" showErrorMessage="1" sqref="D25" xr:uid="{C03418DF-3B42-4CD5-A316-291388505573}">
      <formula1>44742</formula1>
    </dataValidation>
    <dataValidation type="list" allowBlank="1" showInputMessage="1" showErrorMessage="1" prompt="Please select Yes or No from the drop down list." sqref="C9:C10 C13" xr:uid="{09FCC64E-5331-4E1E-8B61-60F4B5075DD5}">
      <formula1>"Yes, No"</formula1>
    </dataValidation>
  </dataValidations>
  <pageMargins left="0.7" right="0.7" top="0.75" bottom="0.75" header="0.3" footer="0.3"/>
  <pageSetup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Q557"/>
  <sheetViews>
    <sheetView zoomScale="87" zoomScaleNormal="87" workbookViewId="0">
      <pane xSplit="3" ySplit="3" topLeftCell="D4" activePane="bottomRight" state="frozen"/>
      <selection activeCell="K179" sqref="K179"/>
      <selection pane="topRight" activeCell="K179" sqref="K179"/>
      <selection pane="bottomLeft" activeCell="K179" sqref="K179"/>
      <selection pane="bottomRight" activeCell="D52" sqref="D52"/>
    </sheetView>
  </sheetViews>
  <sheetFormatPr defaultColWidth="9.109375" defaultRowHeight="14.4" x14ac:dyDescent="0.3"/>
  <cols>
    <col min="1" max="1" width="8.88671875" style="2" customWidth="1"/>
    <col min="2" max="2" width="17.5546875" style="28" bestFit="1" customWidth="1"/>
    <col min="3" max="3" width="36.6640625" style="245" customWidth="1"/>
    <col min="4" max="4" width="20.88671875" style="2" bestFit="1" customWidth="1"/>
    <col min="5" max="5" width="17.5546875" style="2" customWidth="1"/>
    <col min="6" max="6" width="22.6640625" style="2" customWidth="1"/>
    <col min="7" max="7" width="17.44140625" style="173" customWidth="1"/>
    <col min="8" max="8" width="9.6640625" style="2" customWidth="1"/>
    <col min="9" max="9" width="1" style="202" customWidth="1"/>
    <col min="10" max="10" width="18.109375" style="4" customWidth="1"/>
    <col min="11" max="11" width="36.88671875" style="7" customWidth="1"/>
    <col min="12" max="12" width="23.44140625" style="252" customWidth="1"/>
    <col min="13" max="13" width="7.109375" customWidth="1"/>
    <col min="14" max="14" width="15.21875" style="2" customWidth="1"/>
    <col min="15" max="15" width="17.88671875" style="2" customWidth="1"/>
    <col min="16" max="16" width="9.109375" style="124" customWidth="1"/>
    <col min="17" max="17" width="10.33203125" style="175"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customWidth="1"/>
    <col min="25" max="25" width="9.88671875" customWidth="1"/>
    <col min="26" max="26" width="9.109375" customWidth="1"/>
    <col min="44" max="16384" width="9.109375" style="2"/>
  </cols>
  <sheetData>
    <row r="1" spans="1:43" ht="36" x14ac:dyDescent="0.3">
      <c r="C1" s="26" t="s">
        <v>263</v>
      </c>
      <c r="D1" s="11">
        <f>L46-(L35+L36-L39-L40-L69)-L43</f>
        <v>0</v>
      </c>
      <c r="I1" s="174"/>
      <c r="J1" s="25"/>
      <c r="K1" s="12" t="s">
        <v>15</v>
      </c>
      <c r="L1" s="33"/>
      <c r="S1" s="2">
        <v>100</v>
      </c>
      <c r="T1" s="2">
        <v>1</v>
      </c>
    </row>
    <row r="2" spans="1:43" ht="21" x14ac:dyDescent="0.4">
      <c r="C2" s="41" t="str">
        <f>'Unit Data from Audit Worksheet'!D2</f>
        <v>Select Unit Name from Drop Down List</v>
      </c>
      <c r="D2" s="80">
        <v>2022</v>
      </c>
      <c r="E2" s="10">
        <v>2022</v>
      </c>
      <c r="F2" s="10"/>
      <c r="G2" s="37"/>
      <c r="H2" s="10"/>
      <c r="I2" s="174"/>
      <c r="J2" s="22" t="s">
        <v>11</v>
      </c>
      <c r="K2" s="6" t="s">
        <v>10</v>
      </c>
      <c r="L2" s="36" t="s">
        <v>6</v>
      </c>
      <c r="S2" s="2">
        <v>200</v>
      </c>
      <c r="T2" s="2">
        <v>2</v>
      </c>
    </row>
    <row r="3" spans="1:43" ht="31.2" x14ac:dyDescent="0.3">
      <c r="A3" s="176" t="s">
        <v>11</v>
      </c>
      <c r="B3" s="177"/>
      <c r="C3" s="24" t="s">
        <v>1</v>
      </c>
      <c r="D3" s="13" t="s">
        <v>12</v>
      </c>
      <c r="E3" s="13" t="s">
        <v>13</v>
      </c>
      <c r="F3" s="14" t="s">
        <v>16</v>
      </c>
      <c r="G3" s="42" t="s">
        <v>204</v>
      </c>
      <c r="H3" s="14" t="s">
        <v>227</v>
      </c>
      <c r="I3" s="174"/>
      <c r="J3" s="178"/>
      <c r="K3" s="81"/>
      <c r="L3" s="179"/>
      <c r="O3" s="2" t="s">
        <v>187</v>
      </c>
      <c r="Q3" s="47" t="s">
        <v>205</v>
      </c>
      <c r="S3" s="2">
        <v>300</v>
      </c>
      <c r="T3" s="2">
        <v>3</v>
      </c>
    </row>
    <row r="4" spans="1:43" ht="26.4" customHeight="1" x14ac:dyDescent="0.35">
      <c r="A4" s="180"/>
      <c r="B4" s="181"/>
      <c r="C4" s="27"/>
      <c r="D4" s="5"/>
      <c r="E4" s="5"/>
      <c r="F4" s="5"/>
      <c r="G4" s="38"/>
      <c r="H4" s="5"/>
      <c r="I4" s="174"/>
      <c r="J4" s="23">
        <v>999</v>
      </c>
      <c r="K4" s="9" t="s">
        <v>184</v>
      </c>
      <c r="L4" s="515" t="e">
        <f>'Unit Data from Audit Worksheet'!D3</f>
        <v>#N/A</v>
      </c>
      <c r="S4" s="2">
        <v>400</v>
      </c>
      <c r="T4" s="2">
        <v>4</v>
      </c>
    </row>
    <row r="5" spans="1:43" ht="57" customHeight="1" x14ac:dyDescent="0.3">
      <c r="A5" s="182">
        <f>'Unit Data from Audit Worksheet'!A7</f>
        <v>333</v>
      </c>
      <c r="B5" s="30" t="str">
        <f>'Unit Data from Audit Worksheet'!C7</f>
        <v>Net Position-Governmental Activities</v>
      </c>
      <c r="C5" s="183" t="str">
        <f>'Unit Data from Audit Worksheet'!D7</f>
        <v xml:space="preserve"> All unrestricted Cash and investments.  
Exclude: restricted cash 
                   cash held by a third party. </v>
      </c>
      <c r="D5" s="79"/>
      <c r="E5" s="83">
        <f>'Unit Data from Audit Worksheet'!F7</f>
        <v>0</v>
      </c>
      <c r="F5" s="150">
        <f>IF(L5&lt;0,"Error: Number is normally positive.",)</f>
        <v>0</v>
      </c>
      <c r="G5" s="39"/>
      <c r="H5" s="149">
        <f>'Unit Data from Audit Worksheet'!I7</f>
        <v>0</v>
      </c>
      <c r="I5" s="21"/>
      <c r="J5" s="437">
        <v>333</v>
      </c>
      <c r="K5" s="438" t="s">
        <v>84</v>
      </c>
      <c r="L5" s="184">
        <f>IF(D5="",E5,D5)</f>
        <v>0</v>
      </c>
      <c r="P5" s="128"/>
    </row>
    <row r="6" spans="1:43" ht="45.6" customHeight="1" x14ac:dyDescent="0.3">
      <c r="A6" s="142">
        <f>'Unit Data from Audit Worksheet'!A8</f>
        <v>500</v>
      </c>
      <c r="B6" s="151" t="str">
        <f>'Unit Data from Audit Worksheet'!C8</f>
        <v>Net Position-Governmental Activities</v>
      </c>
      <c r="C6" s="141" t="str">
        <f>'Unit Data from Audit Worksheet'!D8</f>
        <v xml:space="preserve"> All restricted Cash and investments</v>
      </c>
      <c r="D6" s="79"/>
      <c r="E6" s="157">
        <f>'Unit Data from Audit Worksheet'!F8</f>
        <v>0</v>
      </c>
      <c r="F6" s="150">
        <f>IF(L6&lt;0,"Error: Number is normally positive.",)</f>
        <v>0</v>
      </c>
      <c r="G6" s="152"/>
      <c r="H6" s="149">
        <f>'Unit Data from Audit Worksheet'!I8</f>
        <v>0</v>
      </c>
      <c r="I6" s="21"/>
      <c r="J6" s="490">
        <v>500</v>
      </c>
      <c r="K6" s="491" t="s">
        <v>83</v>
      </c>
      <c r="L6" s="184">
        <f>IF(D6="",E6,D6)</f>
        <v>0</v>
      </c>
      <c r="P6" s="129"/>
    </row>
    <row r="7" spans="1:43" ht="52.8" customHeight="1" x14ac:dyDescent="0.3">
      <c r="A7" s="142">
        <f>'Unit Data from Audit Worksheet'!A9</f>
        <v>385</v>
      </c>
      <c r="B7" s="151" t="str">
        <f>'Unit Data from Audit Worksheet'!C9</f>
        <v>Net Position-Governmental Activities</v>
      </c>
      <c r="C7" s="141" t="str">
        <f>'Unit Data from Audit Worksheet'!D9</f>
        <v>Total Assets and deferred outflows</v>
      </c>
      <c r="D7" s="79"/>
      <c r="E7" s="157">
        <f>'Unit Data from Audit Worksheet'!F9</f>
        <v>0</v>
      </c>
      <c r="F7" s="73">
        <f>IF((L5+L6)&gt;L7,"Error: Please review accts (333 + 500) &gt; 385",)</f>
        <v>0</v>
      </c>
      <c r="G7" s="152" t="str">
        <f>IF(Q7=1," Included in error count"," ")</f>
        <v xml:space="preserve"> </v>
      </c>
      <c r="H7" s="149">
        <f>'Unit Data from Audit Worksheet'!I9</f>
        <v>0</v>
      </c>
      <c r="I7" s="21"/>
      <c r="J7" s="492">
        <v>385</v>
      </c>
      <c r="K7" s="493" t="s">
        <v>44</v>
      </c>
      <c r="L7" s="185">
        <f>IF(D7="",E7,D7)+IF(D9="",E9,D9)</f>
        <v>0</v>
      </c>
      <c r="N7" s="43" t="s">
        <v>194</v>
      </c>
      <c r="P7" s="129"/>
    </row>
    <row r="8" spans="1:43" ht="90.75" customHeight="1" x14ac:dyDescent="0.3">
      <c r="A8" s="142">
        <f>'Unit Data from Audit Worksheet'!A10</f>
        <v>575</v>
      </c>
      <c r="B8" s="151" t="str">
        <f>'Unit Data from Audit Worksheet'!C10</f>
        <v>Net Position-Governmental Activities</v>
      </c>
      <c r="C8" s="141" t="str">
        <f>'Unit Data from Audit Worksheet'!D10</f>
        <v>Record any positive Internal balances on the net position statements that appear in the Asset Section of the Net Position Statement</v>
      </c>
      <c r="D8" s="79"/>
      <c r="E8" s="157">
        <f>'Unit Data from Audit Worksheet'!F10</f>
        <v>0</v>
      </c>
      <c r="F8" s="150">
        <f>IF(L8&lt;0,"Error: Number is normally positive.",)</f>
        <v>0</v>
      </c>
      <c r="G8" s="152"/>
      <c r="H8" s="149">
        <f>'Unit Data from Audit Worksheet'!I10</f>
        <v>0</v>
      </c>
      <c r="I8" s="21"/>
      <c r="J8" s="490">
        <v>575</v>
      </c>
      <c r="K8" s="494" t="s">
        <v>196</v>
      </c>
      <c r="L8" s="184">
        <f>IF(D8="",E8,D8)</f>
        <v>0</v>
      </c>
      <c r="N8" s="34"/>
      <c r="P8" s="129"/>
    </row>
    <row r="9" spans="1:43" ht="103.5" customHeight="1" x14ac:dyDescent="0.3">
      <c r="A9" s="142">
        <f>'Unit Data from Audit Worksheet'!A11</f>
        <v>576</v>
      </c>
      <c r="B9" s="151" t="str">
        <f>'Unit Data from Audit Worksheet'!C11</f>
        <v>Net Position-Governmental Activities</v>
      </c>
      <c r="C9" s="186" t="str">
        <f>'Unit Data from Audit Worksheet'!D11</f>
        <v>Record any negative Internal balances on the net position statements that appear in the Asset Section of the Net Position Statement.
Enter as a positive</v>
      </c>
      <c r="D9" s="60"/>
      <c r="E9" s="86">
        <f>'Unit Data from Audit Worksheet'!F11</f>
        <v>0</v>
      </c>
      <c r="F9" s="148">
        <f>IF(E9&lt;0,"Error: Enter as positive.",)</f>
        <v>0</v>
      </c>
      <c r="G9" s="62"/>
      <c r="H9" s="63">
        <f>'Unit Data from Audit Worksheet'!I11</f>
        <v>0</v>
      </c>
      <c r="I9" s="21"/>
      <c r="J9" s="97">
        <v>576</v>
      </c>
      <c r="K9" s="494" t="s">
        <v>197</v>
      </c>
      <c r="L9" s="184">
        <f>IF(D9="",E9,D9)</f>
        <v>0</v>
      </c>
      <c r="N9" s="34"/>
      <c r="P9" s="130"/>
    </row>
    <row r="10" spans="1:43" s="16" customFormat="1" ht="111.6" customHeight="1" x14ac:dyDescent="0.3">
      <c r="A10" s="142">
        <f>'Unit Data from Audit Worksheet'!A12</f>
        <v>626</v>
      </c>
      <c r="B10" s="146" t="str">
        <f>'Unit Data from Audit Worksheet'!C12</f>
        <v>Net Position-Governmental Activities</v>
      </c>
      <c r="C10" s="145" t="str">
        <f>'Unit Data from Audit Worksheet'!D12</f>
        <v xml:space="preserve">Total Current liabilities (as reported on Statement of Net Position)
Include:   Current liabilities including current portion of long-term debt.  Deferred inflows should not be included in Current Liabilities  </v>
      </c>
      <c r="D10" s="60"/>
      <c r="E10" s="160">
        <f>'Unit Data from Audit Worksheet'!F12</f>
        <v>0</v>
      </c>
      <c r="F10" s="147">
        <f>IF(L10&lt;0,"Error: Enter as a positive.",)</f>
        <v>0</v>
      </c>
      <c r="G10" s="137"/>
      <c r="H10" s="147">
        <f>'Unit Data from Audit Worksheet'!I12</f>
        <v>0</v>
      </c>
      <c r="I10" s="21"/>
      <c r="J10" s="495">
        <v>626</v>
      </c>
      <c r="K10" s="496" t="s">
        <v>241</v>
      </c>
      <c r="L10" s="421">
        <f>IF(D10="",E10,D10)+IF(D9="",E9,D9)</f>
        <v>0</v>
      </c>
      <c r="M10"/>
      <c r="N10" s="106" t="s">
        <v>194</v>
      </c>
      <c r="O10" s="187"/>
      <c r="P10" s="131"/>
      <c r="Q10" s="188"/>
      <c r="R10" s="2"/>
      <c r="X10"/>
      <c r="Y10"/>
      <c r="Z10"/>
      <c r="AA10"/>
      <c r="AB10"/>
      <c r="AC10"/>
      <c r="AD10"/>
      <c r="AE10"/>
      <c r="AF10"/>
      <c r="AG10"/>
      <c r="AH10"/>
      <c r="AI10"/>
      <c r="AJ10"/>
      <c r="AK10"/>
      <c r="AL10"/>
      <c r="AM10"/>
      <c r="AN10"/>
      <c r="AO10"/>
      <c r="AP10"/>
      <c r="AQ10"/>
    </row>
    <row r="11" spans="1:43" s="16" customFormat="1" ht="111.6" customHeight="1" x14ac:dyDescent="0.3">
      <c r="A11" s="142">
        <f>'Unit Data from Audit Worksheet'!A13</f>
        <v>627</v>
      </c>
      <c r="B11" s="146" t="str">
        <f>'Unit Data from Audit Worksheet'!C13</f>
        <v>Net Position-Governmental Activities</v>
      </c>
      <c r="C11" s="145" t="str">
        <f>'Unit Data from Audit Worksheet'!D13</f>
        <v>Please enter any bond anticipation notes that are classified as current liabilities and included in account 626 above (amounts entered should agree to the current amount included in the changes to long-term debt note)</v>
      </c>
      <c r="D11" s="60"/>
      <c r="E11" s="160">
        <f>'Unit Data from Audit Worksheet'!F13</f>
        <v>0</v>
      </c>
      <c r="F11" s="147"/>
      <c r="G11" s="137"/>
      <c r="H11" s="147"/>
      <c r="I11" s="21"/>
      <c r="J11" s="497">
        <v>627</v>
      </c>
      <c r="K11" s="498" t="s">
        <v>236</v>
      </c>
      <c r="L11" s="190">
        <f t="shared" ref="L11:L15" si="0">IF(D11="",E11,D11)</f>
        <v>0</v>
      </c>
      <c r="M11"/>
      <c r="N11" s="105"/>
      <c r="O11" s="187"/>
      <c r="P11" s="131"/>
      <c r="Q11" s="188"/>
      <c r="R11" s="2"/>
      <c r="X11"/>
      <c r="Y11"/>
      <c r="Z11"/>
      <c r="AA11"/>
      <c r="AB11"/>
      <c r="AC11"/>
      <c r="AD11"/>
      <c r="AE11"/>
      <c r="AF11"/>
      <c r="AG11"/>
      <c r="AH11"/>
      <c r="AI11"/>
      <c r="AJ11"/>
      <c r="AK11"/>
      <c r="AL11"/>
      <c r="AM11"/>
      <c r="AN11"/>
      <c r="AO11"/>
      <c r="AP11"/>
      <c r="AQ11"/>
    </row>
    <row r="12" spans="1:43" s="16" customFormat="1" ht="121.8" customHeight="1" x14ac:dyDescent="0.3">
      <c r="A12" s="142">
        <f>'Unit Data from Audit Worksheet'!A14</f>
        <v>628</v>
      </c>
      <c r="B12" s="146" t="str">
        <f>'Unit Data from Audit Worksheet'!C14</f>
        <v>Net Position-Governmental Activities</v>
      </c>
      <c r="C12" s="145" t="str">
        <f>'Unit Data from Audit Worksheet'!D14</f>
        <v>Please enter any compensated absences that are classified as current liabilities and included in account 626 above (amounts entered should agree to the current amount included in the changes to long-term debt note)</v>
      </c>
      <c r="D12" s="60"/>
      <c r="E12" s="160">
        <f>'Unit Data from Audit Worksheet'!F14</f>
        <v>0</v>
      </c>
      <c r="F12" s="147"/>
      <c r="G12" s="137"/>
      <c r="H12" s="147"/>
      <c r="I12" s="21"/>
      <c r="J12" s="497">
        <v>628</v>
      </c>
      <c r="K12" s="498" t="s">
        <v>240</v>
      </c>
      <c r="L12" s="190">
        <f t="shared" si="0"/>
        <v>0</v>
      </c>
      <c r="M12"/>
      <c r="N12" s="105"/>
      <c r="O12" s="187"/>
      <c r="P12" s="131"/>
      <c r="Q12" s="188"/>
      <c r="R12" s="2"/>
      <c r="X12"/>
      <c r="Y12"/>
      <c r="Z12"/>
      <c r="AA12"/>
      <c r="AB12"/>
      <c r="AC12"/>
      <c r="AD12"/>
      <c r="AE12"/>
      <c r="AF12"/>
      <c r="AG12"/>
      <c r="AH12"/>
      <c r="AI12"/>
      <c r="AJ12"/>
      <c r="AK12"/>
      <c r="AL12"/>
      <c r="AM12"/>
      <c r="AN12"/>
      <c r="AO12"/>
      <c r="AP12"/>
      <c r="AQ12"/>
    </row>
    <row r="13" spans="1:43" s="16" customFormat="1" ht="122.4" customHeight="1" x14ac:dyDescent="0.3">
      <c r="A13" s="142">
        <f>'Unit Data from Audit Worksheet'!A15</f>
        <v>629</v>
      </c>
      <c r="B13" s="146" t="str">
        <f>'Unit Data from Audit Worksheet'!C15</f>
        <v>Net Position-Governmental Activities</v>
      </c>
      <c r="C13" s="145" t="str">
        <f>'Unit Data from Audit Worksheet'!D15</f>
        <v>Please enter any pension liabilities that are classified as current liabilities and included in account 626 above (amounts entered should agree to the current amount included in the changes to long-term debt note)</v>
      </c>
      <c r="D13" s="60"/>
      <c r="E13" s="160">
        <f>'Unit Data from Audit Worksheet'!F15</f>
        <v>0</v>
      </c>
      <c r="F13" s="147"/>
      <c r="G13" s="137"/>
      <c r="H13" s="147"/>
      <c r="I13" s="21"/>
      <c r="J13" s="497">
        <v>629</v>
      </c>
      <c r="K13" s="498" t="s">
        <v>239</v>
      </c>
      <c r="L13" s="190">
        <f t="shared" si="0"/>
        <v>0</v>
      </c>
      <c r="M13"/>
      <c r="N13" s="105"/>
      <c r="O13" s="187"/>
      <c r="P13" s="131"/>
      <c r="Q13" s="188"/>
      <c r="R13" s="2"/>
      <c r="X13"/>
      <c r="Y13"/>
      <c r="Z13"/>
      <c r="AA13"/>
      <c r="AB13"/>
      <c r="AC13"/>
      <c r="AD13"/>
      <c r="AE13"/>
      <c r="AF13"/>
      <c r="AG13"/>
      <c r="AH13"/>
      <c r="AI13"/>
      <c r="AJ13"/>
      <c r="AK13"/>
      <c r="AL13"/>
      <c r="AM13"/>
      <c r="AN13"/>
      <c r="AO13"/>
      <c r="AP13"/>
      <c r="AQ13"/>
    </row>
    <row r="14" spans="1:43" s="16" customFormat="1" ht="67.5" customHeight="1" x14ac:dyDescent="0.3">
      <c r="A14" s="142">
        <f>'Unit Data from Audit Worksheet'!A16</f>
        <v>630</v>
      </c>
      <c r="B14" s="146" t="str">
        <f>'Unit Data from Audit Worksheet'!C16</f>
        <v>Net Position-Governmental Activities</v>
      </c>
      <c r="C14" s="145" t="str">
        <f>'Unit Data from Audit Worksheet'!D16</f>
        <v>Please enter any current liabilities that are payable from restricted assets and included in account 626 above</v>
      </c>
      <c r="D14" s="60"/>
      <c r="E14" s="160">
        <f>'Unit Data from Audit Worksheet'!F16</f>
        <v>0</v>
      </c>
      <c r="F14" s="147"/>
      <c r="G14" s="137"/>
      <c r="H14" s="147"/>
      <c r="I14" s="21"/>
      <c r="J14" s="497">
        <v>630</v>
      </c>
      <c r="K14" s="498" t="s">
        <v>238</v>
      </c>
      <c r="L14" s="190">
        <f t="shared" si="0"/>
        <v>0</v>
      </c>
      <c r="M14"/>
      <c r="N14" s="105"/>
      <c r="O14" s="187"/>
      <c r="P14" s="131"/>
      <c r="Q14" s="188"/>
      <c r="R14" s="2"/>
      <c r="X14"/>
      <c r="Y14"/>
      <c r="Z14"/>
      <c r="AA14"/>
      <c r="AB14"/>
      <c r="AC14"/>
      <c r="AD14"/>
      <c r="AE14"/>
      <c r="AF14"/>
      <c r="AG14"/>
      <c r="AH14"/>
      <c r="AI14"/>
      <c r="AJ14"/>
      <c r="AK14"/>
      <c r="AL14"/>
      <c r="AM14"/>
      <c r="AN14"/>
      <c r="AO14"/>
      <c r="AP14"/>
      <c r="AQ14"/>
    </row>
    <row r="15" spans="1:43" s="16" customFormat="1" ht="102.75" customHeight="1" x14ac:dyDescent="0.3">
      <c r="A15" s="142">
        <f>'Unit Data from Audit Worksheet'!A17</f>
        <v>631</v>
      </c>
      <c r="B15" s="151" t="str">
        <f>'Unit Data from Audit Worksheet'!C17</f>
        <v>Net Position-Governmental Activities</v>
      </c>
      <c r="C15" s="138" t="str">
        <f>'Unit Data from Audit Worksheet'!D17</f>
        <v>Please enter any OPEB liabilities that are classified as current liabilities and included in account 626 above (amounts entered should agree to the current amount included in the changes to long-term debt note)</v>
      </c>
      <c r="D15" s="60"/>
      <c r="E15" s="160">
        <f>'Unit Data from Audit Worksheet'!F17</f>
        <v>0</v>
      </c>
      <c r="F15" s="147"/>
      <c r="G15" s="137"/>
      <c r="H15" s="147"/>
      <c r="I15" s="21"/>
      <c r="J15" s="497">
        <v>631</v>
      </c>
      <c r="K15" s="498" t="s">
        <v>237</v>
      </c>
      <c r="L15" s="190">
        <f t="shared" si="0"/>
        <v>0</v>
      </c>
      <c r="M15"/>
      <c r="N15" s="105"/>
      <c r="O15" s="187"/>
      <c r="P15" s="131"/>
      <c r="Q15" s="188"/>
      <c r="R15" s="2"/>
      <c r="X15"/>
      <c r="Y15"/>
      <c r="Z15"/>
      <c r="AA15"/>
      <c r="AB15"/>
      <c r="AC15"/>
      <c r="AD15"/>
      <c r="AE15"/>
      <c r="AF15"/>
      <c r="AG15"/>
      <c r="AH15"/>
      <c r="AI15"/>
      <c r="AJ15"/>
      <c r="AK15"/>
      <c r="AL15"/>
      <c r="AM15"/>
      <c r="AN15"/>
      <c r="AO15"/>
      <c r="AP15"/>
      <c r="AQ15"/>
    </row>
    <row r="16" spans="1:43" ht="51.6" customHeight="1" x14ac:dyDescent="0.3">
      <c r="A16" s="393">
        <f>'Unit Data from Audit Worksheet'!A18</f>
        <v>338</v>
      </c>
      <c r="B16" s="151" t="str">
        <f>'Unit Data from Audit Worksheet'!C18</f>
        <v>Net Position-Governmental Activities</v>
      </c>
      <c r="C16" s="141" t="str">
        <f>'Unit Data from Audit Worksheet'!D18</f>
        <v>Total Liabilities and total deferred inflows</v>
      </c>
      <c r="D16" s="60"/>
      <c r="E16" s="83">
        <f>'Unit Data from Audit Worksheet'!F18</f>
        <v>0</v>
      </c>
      <c r="F16" s="483" t="str">
        <f>IF(L10&gt;L16,"Please review accounts 626 greater than 338","")</f>
        <v/>
      </c>
      <c r="G16" s="39"/>
      <c r="H16" s="149">
        <f>'Unit Data from Audit Worksheet'!I18</f>
        <v>0</v>
      </c>
      <c r="I16" s="21"/>
      <c r="J16" s="499">
        <v>338</v>
      </c>
      <c r="K16" s="500" t="s">
        <v>45</v>
      </c>
      <c r="L16" s="185">
        <f>IF(D16="",E16,D16)+IF(D9="",E9,D9)</f>
        <v>0</v>
      </c>
      <c r="N16" s="43" t="s">
        <v>194</v>
      </c>
      <c r="P16" s="128"/>
    </row>
    <row r="17" spans="1:23" ht="100.5" customHeight="1" x14ac:dyDescent="0.3">
      <c r="A17" s="142">
        <f>'Unit Data from Audit Worksheet'!A19</f>
        <v>335</v>
      </c>
      <c r="B17" s="151" t="str">
        <f>'Unit Data from Audit Worksheet'!C19</f>
        <v>Net Position-Governmental Activities</v>
      </c>
      <c r="C17" s="141" t="str">
        <f>'Unit Data from Audit Worksheet'!D19</f>
        <v>Unearned revenues that were included in current liabilities in your audit report or entered in acct # 626 above. 
Exclude - unearned revenues that are listed in deferred inflows.</v>
      </c>
      <c r="D17" s="60"/>
      <c r="E17" s="157">
        <f>'Unit Data from Audit Worksheet'!F19</f>
        <v>0</v>
      </c>
      <c r="F17" s="150">
        <f>IF(L17&lt;0,"Error: Enter as a positive.",)</f>
        <v>0</v>
      </c>
      <c r="G17" s="152"/>
      <c r="H17" s="149">
        <f>'Unit Data from Audit Worksheet'!I19</f>
        <v>0</v>
      </c>
      <c r="I17" s="21"/>
      <c r="J17" s="490">
        <v>335</v>
      </c>
      <c r="K17" s="491" t="s">
        <v>46</v>
      </c>
      <c r="L17" s="184">
        <f>IF(D17="",E17,D17)</f>
        <v>0</v>
      </c>
      <c r="P17" s="129"/>
    </row>
    <row r="18" spans="1:23" ht="49.2" customHeight="1" x14ac:dyDescent="0.3">
      <c r="A18" s="142">
        <f>'Unit Data from Audit Worksheet'!A20</f>
        <v>252</v>
      </c>
      <c r="B18" s="151" t="str">
        <f>'Unit Data from Audit Worksheet'!C20</f>
        <v>Net Position-Governmental Activities</v>
      </c>
      <c r="C18" s="141" t="str">
        <f>'Unit Data from Audit Worksheet'!D20</f>
        <v xml:space="preserve"> Total Net investment in capital assets</v>
      </c>
      <c r="D18" s="60"/>
      <c r="E18" s="157">
        <f>'Unit Data from Audit Worksheet'!F20</f>
        <v>0</v>
      </c>
      <c r="F18" s="150"/>
      <c r="G18" s="152"/>
      <c r="H18" s="149"/>
      <c r="I18" s="21"/>
      <c r="J18" s="490">
        <v>252</v>
      </c>
      <c r="K18" s="491" t="s">
        <v>33</v>
      </c>
      <c r="L18" s="184">
        <f t="shared" ref="L18:L34" si="1">IF(D18="",E18,D18)</f>
        <v>0</v>
      </c>
      <c r="O18" s="191" t="e">
        <f>'Unit Data from Audit Worksheet'!E20</f>
        <v>#N/A</v>
      </c>
      <c r="P18" s="129"/>
    </row>
    <row r="19" spans="1:23" ht="46.2" customHeight="1" x14ac:dyDescent="0.3">
      <c r="A19" s="142">
        <f>'Unit Data from Audit Worksheet'!A21</f>
        <v>253</v>
      </c>
      <c r="B19" s="151" t="str">
        <f>'Unit Data from Audit Worksheet'!C21</f>
        <v>Net Position-Governmental Activities</v>
      </c>
      <c r="C19" s="141" t="str">
        <f>'Unit Data from Audit Worksheet'!D21</f>
        <v xml:space="preserve"> Total Net Position, Restricted</v>
      </c>
      <c r="D19" s="60"/>
      <c r="E19" s="157">
        <f>'Unit Data from Audit Worksheet'!F21</f>
        <v>0</v>
      </c>
      <c r="F19" s="150"/>
      <c r="G19" s="152"/>
      <c r="H19" s="149"/>
      <c r="I19" s="21"/>
      <c r="J19" s="490">
        <v>253</v>
      </c>
      <c r="K19" s="491" t="s">
        <v>34</v>
      </c>
      <c r="L19" s="184">
        <f t="shared" si="1"/>
        <v>0</v>
      </c>
      <c r="O19" s="191" t="e">
        <f>'Unit Data from Audit Worksheet'!E21</f>
        <v>#N/A</v>
      </c>
      <c r="P19" s="129"/>
    </row>
    <row r="20" spans="1:23" ht="73.5" customHeight="1" x14ac:dyDescent="0.3">
      <c r="A20" s="142">
        <f>'Unit Data from Audit Worksheet'!A22</f>
        <v>254</v>
      </c>
      <c r="B20" s="151" t="str">
        <f>'Unit Data from Audit Worksheet'!C22</f>
        <v>Net Position-Governmental Activities</v>
      </c>
      <c r="C20" s="141" t="str">
        <f>'Unit Data from Audit Worksheet'!D22</f>
        <v>Total Net Position, Unrestricted - enter negative unrestricted net position as a negative)</v>
      </c>
      <c r="D20" s="60"/>
      <c r="E20" s="157">
        <f>'Unit Data from Audit Worksheet'!F22</f>
        <v>0</v>
      </c>
      <c r="F20" s="150">
        <f>IF((L7-L16-L18-L19-L20)=0,,"Error: Total assets and deferred outflows less total liabilities and deferred inflows do not equal total net position accts 385-338-252-253-254")</f>
        <v>0</v>
      </c>
      <c r="G20" s="49">
        <f>+L7-L16-L18-L19-L20</f>
        <v>0</v>
      </c>
      <c r="H20" s="149"/>
      <c r="I20" s="21"/>
      <c r="J20" s="490">
        <v>254</v>
      </c>
      <c r="K20" s="491" t="s">
        <v>35</v>
      </c>
      <c r="L20" s="184">
        <f t="shared" si="1"/>
        <v>0</v>
      </c>
      <c r="O20" s="191" t="e">
        <f>'Unit Data from Audit Worksheet'!E22</f>
        <v>#N/A</v>
      </c>
      <c r="P20" s="129"/>
    </row>
    <row r="21" spans="1:23" ht="51.75" customHeight="1" x14ac:dyDescent="0.3">
      <c r="A21" s="142">
        <f>'Unit Data from Audit Worksheet'!A24</f>
        <v>502</v>
      </c>
      <c r="B21" s="151" t="str">
        <f>'Unit Data from Audit Worksheet'!C24</f>
        <v>Net Position-Business Activities</v>
      </c>
      <c r="C21" s="141" t="str">
        <f>'Unit Data from Audit Worksheet'!D24</f>
        <v xml:space="preserve">All unrestricted Cash and investments. 
Exclude restricted cash and cash held by a third party. </v>
      </c>
      <c r="D21" s="60"/>
      <c r="E21" s="157">
        <f>'Unit Data from Audit Worksheet'!F24</f>
        <v>0</v>
      </c>
      <c r="F21" s="150">
        <f>IF(L21&lt;0,"Error: Number is normally positive.",)</f>
        <v>0</v>
      </c>
      <c r="G21" s="152"/>
      <c r="H21" s="149"/>
      <c r="I21" s="21"/>
      <c r="J21" s="490">
        <v>502</v>
      </c>
      <c r="K21" s="491" t="s">
        <v>85</v>
      </c>
      <c r="L21" s="184">
        <f t="shared" si="1"/>
        <v>0</v>
      </c>
      <c r="P21" s="129"/>
    </row>
    <row r="22" spans="1:23" ht="40.5" customHeight="1" x14ac:dyDescent="0.3">
      <c r="A22" s="142">
        <f>'Unit Data from Audit Worksheet'!A25</f>
        <v>503</v>
      </c>
      <c r="B22" s="151" t="str">
        <f>'Unit Data from Audit Worksheet'!C25</f>
        <v>Net Position-Business Activities</v>
      </c>
      <c r="C22" s="141" t="str">
        <f>'Unit Data from Audit Worksheet'!D25</f>
        <v>All restricted Cash and investments</v>
      </c>
      <c r="D22" s="60"/>
      <c r="E22" s="157">
        <f>'Unit Data from Audit Worksheet'!F25</f>
        <v>0</v>
      </c>
      <c r="F22" s="150">
        <f>IF(L22&lt;0,"Error: Number is normally positive.",)</f>
        <v>0</v>
      </c>
      <c r="G22" s="152"/>
      <c r="H22" s="149"/>
      <c r="I22" s="21"/>
      <c r="J22" s="490">
        <v>503</v>
      </c>
      <c r="K22" s="491" t="s">
        <v>86</v>
      </c>
      <c r="L22" s="184">
        <f t="shared" si="1"/>
        <v>0</v>
      </c>
      <c r="P22" s="129"/>
    </row>
    <row r="23" spans="1:23" ht="39" customHeight="1" x14ac:dyDescent="0.3">
      <c r="A23" s="142">
        <f>'Unit Data from Audit Worksheet'!A27</f>
        <v>388</v>
      </c>
      <c r="B23" s="151" t="str">
        <f>'Unit Data from Audit Worksheet'!C27</f>
        <v>Statement of Activities - Governmental</v>
      </c>
      <c r="C23" s="141" t="str">
        <f>'Unit Data from Audit Worksheet'!D27</f>
        <v>Total Expenses</v>
      </c>
      <c r="D23" s="60"/>
      <c r="E23" s="157">
        <f>'Unit Data from Audit Worksheet'!F27</f>
        <v>0</v>
      </c>
      <c r="F23" s="150">
        <f>IF(L23&lt;0,"Error: Enter as a positive.",)</f>
        <v>0</v>
      </c>
      <c r="G23" s="152"/>
      <c r="H23" s="149"/>
      <c r="I23" s="21"/>
      <c r="J23" s="490">
        <v>388</v>
      </c>
      <c r="K23" s="491" t="s">
        <v>88</v>
      </c>
      <c r="L23" s="184">
        <f t="shared" si="1"/>
        <v>0</v>
      </c>
      <c r="P23" s="129"/>
    </row>
    <row r="24" spans="1:23" ht="39" customHeight="1" x14ac:dyDescent="0.3">
      <c r="A24" s="142">
        <f>'Unit Data from Audit Worksheet'!A28</f>
        <v>339</v>
      </c>
      <c r="B24" s="151" t="str">
        <f>'Unit Data from Audit Worksheet'!C28</f>
        <v>Statement of Activities - Governmental</v>
      </c>
      <c r="C24" s="141" t="str">
        <f>'Unit Data from Audit Worksheet'!D28</f>
        <v xml:space="preserve">Charges for services </v>
      </c>
      <c r="D24" s="60"/>
      <c r="E24" s="157">
        <f>'Unit Data from Audit Worksheet'!F28</f>
        <v>0</v>
      </c>
      <c r="F24" s="150"/>
      <c r="G24" s="152"/>
      <c r="H24" s="149"/>
      <c r="I24" s="21"/>
      <c r="J24" s="490">
        <v>339</v>
      </c>
      <c r="K24" s="491" t="s">
        <v>89</v>
      </c>
      <c r="L24" s="184">
        <f t="shared" si="1"/>
        <v>0</v>
      </c>
      <c r="P24" s="129"/>
    </row>
    <row r="25" spans="1:23" ht="39" customHeight="1" x14ac:dyDescent="0.3">
      <c r="A25" s="142">
        <f>'Unit Data from Audit Worksheet'!A29</f>
        <v>504</v>
      </c>
      <c r="B25" s="151" t="str">
        <f>'Unit Data from Audit Worksheet'!C29</f>
        <v>Statement of Activities - Governmental</v>
      </c>
      <c r="C25" s="141" t="str">
        <f>'Unit Data from Audit Worksheet'!D29</f>
        <v>Operating grants and contributions</v>
      </c>
      <c r="D25" s="60"/>
      <c r="E25" s="157">
        <f>'Unit Data from Audit Worksheet'!F29</f>
        <v>0</v>
      </c>
      <c r="F25" s="150"/>
      <c r="G25" s="152"/>
      <c r="H25" s="149"/>
      <c r="I25" s="21"/>
      <c r="J25" s="490">
        <v>504</v>
      </c>
      <c r="K25" s="491" t="s">
        <v>90</v>
      </c>
      <c r="L25" s="184">
        <f t="shared" si="1"/>
        <v>0</v>
      </c>
      <c r="P25" s="129"/>
    </row>
    <row r="26" spans="1:23" ht="39" customHeight="1" x14ac:dyDescent="0.3">
      <c r="A26" s="142">
        <f>'Unit Data from Audit Worksheet'!A30</f>
        <v>505</v>
      </c>
      <c r="B26" s="151" t="str">
        <f>'Unit Data from Audit Worksheet'!C30</f>
        <v>Statement of Activities - Governmental</v>
      </c>
      <c r="C26" s="141" t="str">
        <f>'Unit Data from Audit Worksheet'!D30</f>
        <v>Capital grants and contributions</v>
      </c>
      <c r="D26" s="60"/>
      <c r="E26" s="157">
        <f>'Unit Data from Audit Worksheet'!F30</f>
        <v>0</v>
      </c>
      <c r="F26" s="150"/>
      <c r="G26" s="152"/>
      <c r="H26" s="149"/>
      <c r="I26" s="21"/>
      <c r="J26" s="490">
        <v>505</v>
      </c>
      <c r="K26" s="491" t="s">
        <v>91</v>
      </c>
      <c r="L26" s="184">
        <f t="shared" si="1"/>
        <v>0</v>
      </c>
      <c r="P26" s="129"/>
    </row>
    <row r="27" spans="1:23" ht="82.5" customHeight="1" x14ac:dyDescent="0.3">
      <c r="A27" s="142">
        <f>'Unit Data from Audit Worksheet'!A31</f>
        <v>341</v>
      </c>
      <c r="B27" s="151" t="str">
        <f>'Unit Data from Audit Worksheet'!C31</f>
        <v>Statement of Activities - Governmental</v>
      </c>
      <c r="C27" s="141" t="str">
        <f>'Unit Data from Audit Worksheet'!D31</f>
        <v>Total General revenues
Exclude: transfers-in or out,
                 special items,
                 extraordinary amounts</v>
      </c>
      <c r="D27" s="60"/>
      <c r="E27" s="157">
        <f>'Unit Data from Audit Worksheet'!F31</f>
        <v>0</v>
      </c>
      <c r="F27" s="150"/>
      <c r="G27" s="152"/>
      <c r="H27" s="149"/>
      <c r="I27" s="21"/>
      <c r="J27" s="490">
        <v>341</v>
      </c>
      <c r="K27" s="491" t="s">
        <v>92</v>
      </c>
      <c r="L27" s="184">
        <f t="shared" si="1"/>
        <v>0</v>
      </c>
      <c r="P27" s="129"/>
    </row>
    <row r="28" spans="1:23" ht="82.5" customHeight="1" x14ac:dyDescent="0.3">
      <c r="A28" s="142">
        <f>'Unit Data from Audit Worksheet'!A32</f>
        <v>386</v>
      </c>
      <c r="B28" s="151" t="str">
        <f>'Unit Data from Audit Worksheet'!C32</f>
        <v>Statement of Activities - Governmental</v>
      </c>
      <c r="C28" s="141" t="str">
        <f>'Unit Data from Audit Worksheet'!D32</f>
        <v>Total Transfers in    (Preference is that transfers-in  are not netted against transfers-out)</v>
      </c>
      <c r="D28" s="60"/>
      <c r="E28" s="157">
        <f>'Unit Data from Audit Worksheet'!F32</f>
        <v>0</v>
      </c>
      <c r="F28" s="150"/>
      <c r="G28" s="152"/>
      <c r="H28" s="149"/>
      <c r="I28" s="21"/>
      <c r="J28" s="490">
        <v>386</v>
      </c>
      <c r="K28" s="491" t="s">
        <v>93</v>
      </c>
      <c r="L28" s="184">
        <f t="shared" si="1"/>
        <v>0</v>
      </c>
      <c r="P28" s="129"/>
    </row>
    <row r="29" spans="1:23" ht="82.5" customHeight="1" x14ac:dyDescent="0.3">
      <c r="A29" s="142">
        <f>'Unit Data from Audit Worksheet'!A33</f>
        <v>387</v>
      </c>
      <c r="B29" s="151" t="str">
        <f>'Unit Data from Audit Worksheet'!C33</f>
        <v>Statement of Activities - Governmental</v>
      </c>
      <c r="C29" s="141" t="str">
        <f>'Unit Data from Audit Worksheet'!D33</f>
        <v>Total Transfers out    (Preference is that transfers-in  are not netted against transfers-out)</v>
      </c>
      <c r="D29" s="60"/>
      <c r="E29" s="157">
        <f>'Unit Data from Audit Worksheet'!F33</f>
        <v>0</v>
      </c>
      <c r="F29" s="150">
        <f>IF(L29&lt;0,"Error: Enter as a positive.",)</f>
        <v>0</v>
      </c>
      <c r="G29" s="152"/>
      <c r="H29" s="149"/>
      <c r="I29" s="21"/>
      <c r="J29" s="490">
        <v>387</v>
      </c>
      <c r="K29" s="491" t="s">
        <v>94</v>
      </c>
      <c r="L29" s="184">
        <f t="shared" si="1"/>
        <v>0</v>
      </c>
      <c r="P29" s="129"/>
    </row>
    <row r="30" spans="1:23" ht="82.5" customHeight="1" x14ac:dyDescent="0.3">
      <c r="A30" s="142">
        <f>'Unit Data from Audit Worksheet'!A34</f>
        <v>389</v>
      </c>
      <c r="B30" s="151" t="str">
        <f>'Unit Data from Audit Worksheet'!C34</f>
        <v>Statement of Activities - Governmental</v>
      </c>
      <c r="C30" s="141" t="str">
        <f>'Unit Data from Audit Worksheet'!D34</f>
        <v>Total Special and Extraordinary items.    (Amounts that increase net position are recorded as positive and amounts that decrease net position are recorded as negative)</v>
      </c>
      <c r="D30" s="60"/>
      <c r="E30" s="157">
        <f>'Unit Data from Audit Worksheet'!F34</f>
        <v>0</v>
      </c>
      <c r="F30" s="150"/>
      <c r="G30" s="152"/>
      <c r="H30" s="149"/>
      <c r="I30" s="21"/>
      <c r="J30" s="490">
        <v>389</v>
      </c>
      <c r="K30" s="491" t="s">
        <v>95</v>
      </c>
      <c r="L30" s="184">
        <f t="shared" si="1"/>
        <v>0</v>
      </c>
      <c r="N30" s="192"/>
      <c r="P30" s="129"/>
    </row>
    <row r="31" spans="1:23" ht="79.5" customHeight="1" x14ac:dyDescent="0.3">
      <c r="A31" s="142">
        <f>'Unit Data from Audit Worksheet'!A35</f>
        <v>255</v>
      </c>
      <c r="B31" s="151" t="str">
        <f>'Unit Data from Audit Worksheet'!C35</f>
        <v>Statement of Activities - Governmental</v>
      </c>
      <c r="C31" s="141" t="str">
        <f>'Unit Data from Audit Worksheet'!D35</f>
        <v>Total Change in net position - (Increase in net position is recorded as a positive and a decrease in net position is recorded as a negative)</v>
      </c>
      <c r="D31" s="60"/>
      <c r="E31" s="157">
        <f>'Unit Data from Audit Worksheet'!F35</f>
        <v>0</v>
      </c>
      <c r="F31" s="150">
        <f>IF((L24+L25+L26+L27+L28-L29+L30-L23-L31)=0,,"Total revenues less total expenses do not equal total change in net position. Acct 339+504+505+341+386-387+389-388-255=0")</f>
        <v>0</v>
      </c>
      <c r="G31" s="50">
        <f>L24+L25+L26+L27+L28-L29+L30-L23-L31</f>
        <v>0</v>
      </c>
      <c r="H31" s="149"/>
      <c r="I31" s="21"/>
      <c r="J31" s="490">
        <v>255</v>
      </c>
      <c r="K31" s="491" t="s">
        <v>96</v>
      </c>
      <c r="L31" s="184">
        <f t="shared" si="1"/>
        <v>0</v>
      </c>
      <c r="O31" s="191" t="e">
        <f>'Unit Data from Audit Worksheet'!E35</f>
        <v>#N/A</v>
      </c>
      <c r="P31" s="129"/>
    </row>
    <row r="32" spans="1:23" ht="89.25" customHeight="1" x14ac:dyDescent="0.3">
      <c r="A32" s="142">
        <f>'Unit Data from Audit Worksheet'!A36</f>
        <v>376</v>
      </c>
      <c r="B32" s="151" t="str">
        <f>'Unit Data from Audit Worksheet'!C36</f>
        <v>Statement of Activities - Governmental</v>
      </c>
      <c r="C32" s="141" t="str">
        <f>'Unit Data from Audit Worksheet'!D36</f>
        <v>Any adjustment to beginning net position including rounding, prior period adjustments and restatements.   (Increases to net position are positive; decreases to net position are negative)</v>
      </c>
      <c r="D32" s="60"/>
      <c r="E32" s="157">
        <f>'Unit Data from Audit Worksheet'!F36</f>
        <v>0</v>
      </c>
      <c r="F32" s="48" t="e">
        <f>IF(L18+L19+L20-L31-L32=O18+O19+O20,,"Beginning Balance does not agree with our records acct (252+253+254-255-376=PY252+PY253+PY254)")</f>
        <v>#N/A</v>
      </c>
      <c r="G32" s="51" t="e">
        <f>L18+L19+L20-L31-L32-(O18+O19+O20)</f>
        <v>#N/A</v>
      </c>
      <c r="H32" s="149" t="str">
        <f>'Unit Data from Audit Worksheet'!I36</f>
        <v>Please do not enter prior years ending balance as an adjustment in column F to balance.  Column F is only for year 2021-2022 adjustments.</v>
      </c>
      <c r="I32" s="21"/>
      <c r="J32" s="490">
        <v>376</v>
      </c>
      <c r="K32" s="491" t="s">
        <v>38</v>
      </c>
      <c r="L32" s="184">
        <f t="shared" si="1"/>
        <v>0</v>
      </c>
      <c r="O32" s="191" t="e">
        <f>'Unit Data from Audit Worksheet'!E36</f>
        <v>#N/A</v>
      </c>
      <c r="P32" s="129"/>
      <c r="R32" s="262"/>
      <c r="S32" s="262"/>
      <c r="T32" s="262"/>
      <c r="U32" s="262"/>
      <c r="V32" s="262"/>
      <c r="W32" s="262"/>
    </row>
    <row r="33" spans="1:43" ht="90" customHeight="1" x14ac:dyDescent="0.3">
      <c r="A33" s="142">
        <f>'Unit Data from Audit Worksheet'!A38</f>
        <v>592</v>
      </c>
      <c r="B33" s="151" t="str">
        <f>'Unit Data from Audit Worksheet'!C38</f>
        <v>Statement of Activities - Business Activities</v>
      </c>
      <c r="C33" s="141" t="str">
        <f>'Unit Data from Audit Worksheet'!D38</f>
        <v>Total Change in net position Business Type 
(Increase in net position is recorded as a positive and a decrease in net position is recorded as a negative)</v>
      </c>
      <c r="D33" s="60"/>
      <c r="E33" s="157">
        <f>'Unit Data from Audit Worksheet'!F38</f>
        <v>0</v>
      </c>
      <c r="F33" s="150"/>
      <c r="G33" s="152"/>
      <c r="H33" s="149"/>
      <c r="I33" s="21"/>
      <c r="J33" s="490">
        <v>592</v>
      </c>
      <c r="K33" s="491" t="s">
        <v>218</v>
      </c>
      <c r="L33" s="184">
        <f t="shared" si="1"/>
        <v>0</v>
      </c>
      <c r="O33" s="191"/>
      <c r="P33" s="129"/>
      <c r="R33" s="262"/>
      <c r="S33" s="262"/>
      <c r="T33" s="262"/>
      <c r="U33" s="262"/>
      <c r="V33" s="262"/>
      <c r="W33" s="262"/>
    </row>
    <row r="34" spans="1:43" ht="66" customHeight="1" x14ac:dyDescent="0.3">
      <c r="A34" s="142">
        <f>'Unit Data from Audit Worksheet'!A39</f>
        <v>591</v>
      </c>
      <c r="B34" s="151" t="str">
        <f>'Unit Data from Audit Worksheet'!C39</f>
        <v>Statement of Activities - Business Activities</v>
      </c>
      <c r="C34" s="141" t="str">
        <f>'Unit Data from Audit Worksheet'!D39</f>
        <v>Total Expenses - Exclude Transfers</v>
      </c>
      <c r="D34" s="60"/>
      <c r="E34" s="157">
        <f>'Unit Data from Audit Worksheet'!F39</f>
        <v>0</v>
      </c>
      <c r="F34" s="150">
        <f>IF(L34&lt;0,"Error: Enter as a positive.",)</f>
        <v>0</v>
      </c>
      <c r="G34" s="152"/>
      <c r="H34" s="149"/>
      <c r="I34" s="21"/>
      <c r="J34" s="490">
        <v>591</v>
      </c>
      <c r="K34" s="491" t="s">
        <v>217</v>
      </c>
      <c r="L34" s="184">
        <f t="shared" si="1"/>
        <v>0</v>
      </c>
      <c r="O34" s="191"/>
      <c r="P34" s="129"/>
      <c r="R34" s="262"/>
      <c r="S34" s="262"/>
      <c r="T34" s="262"/>
      <c r="U34" s="262"/>
      <c r="V34" s="262"/>
      <c r="W34" s="262"/>
    </row>
    <row r="35" spans="1:43" ht="54" customHeight="1" x14ac:dyDescent="0.3">
      <c r="A35" s="142">
        <f>'Unit Data from Audit Worksheet'!A41</f>
        <v>506</v>
      </c>
      <c r="B35" s="29" t="str">
        <f>'Unit Data from Audit Worksheet'!C41</f>
        <v>General Fund-Balance Sheet</v>
      </c>
      <c r="C35" s="193" t="str">
        <f>'Unit Data from Audit Worksheet'!D41</f>
        <v xml:space="preserve">All unrestricted cash and investments.  
Exclude restricted cash and cash held by a third party. </v>
      </c>
      <c r="D35" s="60"/>
      <c r="E35" s="85">
        <f>'Unit Data from Audit Worksheet'!F41</f>
        <v>0</v>
      </c>
      <c r="F35" s="20">
        <f>IF(L35&lt;0,"Error: Number is normally positive.",)</f>
        <v>0</v>
      </c>
      <c r="G35" s="40"/>
      <c r="H35" s="149"/>
      <c r="I35" s="21"/>
      <c r="J35" s="501">
        <v>506</v>
      </c>
      <c r="K35" s="491" t="s">
        <v>97</v>
      </c>
      <c r="L35" s="194">
        <f t="shared" ref="L35:L46" si="2">IF(D35="",E35,D35)</f>
        <v>0</v>
      </c>
      <c r="P35" s="130"/>
    </row>
    <row r="36" spans="1:43" ht="45.75" customHeight="1" x14ac:dyDescent="0.3">
      <c r="A36" s="142">
        <f>'Unit Data from Audit Worksheet'!A42</f>
        <v>536</v>
      </c>
      <c r="B36" s="29" t="str">
        <f>'Unit Data from Audit Worksheet'!C42</f>
        <v>General Fund-Balance Sheet</v>
      </c>
      <c r="C36" s="193" t="str">
        <f>'Unit Data from Audit Worksheet'!D42</f>
        <v>All restricted cash and investments</v>
      </c>
      <c r="D36" s="60"/>
      <c r="E36" s="85">
        <f>'Unit Data from Audit Worksheet'!F42</f>
        <v>0</v>
      </c>
      <c r="F36" s="20">
        <f>IF(L36&lt;0,"Error: Number is normally positive.",)</f>
        <v>0</v>
      </c>
      <c r="G36" s="40"/>
      <c r="H36" s="149"/>
      <c r="I36" s="21"/>
      <c r="J36" s="501">
        <v>536</v>
      </c>
      <c r="K36" s="491" t="s">
        <v>98</v>
      </c>
      <c r="L36" s="194">
        <f t="shared" si="2"/>
        <v>0</v>
      </c>
      <c r="P36" s="131"/>
      <c r="Q36" s="188"/>
      <c r="S36" s="187"/>
      <c r="T36" s="187"/>
      <c r="U36" s="187"/>
      <c r="V36" s="187"/>
      <c r="W36" s="16"/>
    </row>
    <row r="37" spans="1:43" ht="56.25" customHeight="1" x14ac:dyDescent="0.3">
      <c r="A37" s="142">
        <f>'Unit Data from Audit Worksheet'!A43</f>
        <v>586</v>
      </c>
      <c r="B37" s="151" t="str">
        <f>'Unit Data from Audit Worksheet'!C43</f>
        <v>General Fund-Balance Sheet</v>
      </c>
      <c r="C37" s="141" t="str">
        <f>'Unit Data from Audit Worksheet'!D43</f>
        <v>Advance To: Interfund loan receivable-portion of repayment plan longer than 12 months</v>
      </c>
      <c r="D37" s="79"/>
      <c r="E37" s="157">
        <f>'Unit Data from Audit Worksheet'!F43</f>
        <v>0</v>
      </c>
      <c r="F37" s="150"/>
      <c r="G37" s="152"/>
      <c r="H37" s="149"/>
      <c r="I37" s="21"/>
      <c r="J37" s="490">
        <v>586</v>
      </c>
      <c r="K37" s="442" t="s">
        <v>207</v>
      </c>
      <c r="L37" s="184">
        <f t="shared" si="2"/>
        <v>0</v>
      </c>
      <c r="P37" s="131"/>
      <c r="Q37" s="188"/>
      <c r="S37" s="187"/>
      <c r="T37" s="187"/>
      <c r="U37" s="187"/>
      <c r="V37" s="187"/>
      <c r="W37" s="16"/>
    </row>
    <row r="38" spans="1:43" ht="52.8" customHeight="1" x14ac:dyDescent="0.3">
      <c r="A38" s="142">
        <f>'Unit Data from Audit Worksheet'!A44</f>
        <v>379</v>
      </c>
      <c r="B38" s="151" t="str">
        <f>'Unit Data from Audit Worksheet'!C44</f>
        <v>General Fund-Balance Sheet</v>
      </c>
      <c r="C38" s="141" t="str">
        <f>'Unit Data from Audit Worksheet'!D44</f>
        <v>Total Assets and deferred outflows</v>
      </c>
      <c r="D38" s="79"/>
      <c r="E38" s="157">
        <f>'Unit Data from Audit Worksheet'!F44</f>
        <v>0</v>
      </c>
      <c r="F38" s="485">
        <f>IF((L35+L36)&gt;L38,"Error: Please review accts (506+536)&gt;379",)</f>
        <v>0</v>
      </c>
      <c r="G38" s="152"/>
      <c r="H38" s="149"/>
      <c r="I38" s="21"/>
      <c r="J38" s="490">
        <v>379</v>
      </c>
      <c r="K38" s="491" t="s">
        <v>47</v>
      </c>
      <c r="L38" s="184">
        <f t="shared" si="2"/>
        <v>0</v>
      </c>
      <c r="P38" s="128"/>
    </row>
    <row r="39" spans="1:43" ht="99" customHeight="1" x14ac:dyDescent="0.3">
      <c r="A39" s="142">
        <f>'Unit Data from Audit Worksheet'!A45</f>
        <v>4</v>
      </c>
      <c r="B39" s="29" t="str">
        <f>'Unit Data from Audit Worksheet'!C45</f>
        <v>General Fund-Balance Sheet</v>
      </c>
      <c r="C39" s="193" t="str">
        <f>'Unit Data from Audit Worksheet'!D45</f>
        <v>Current Liabilities (as reported on the Balance Sheet)
Exclude all deferred inflows. 
Include advance from(long-term portion of interfund loans)</v>
      </c>
      <c r="D39" s="79"/>
      <c r="E39" s="85">
        <f>'Unit Data from Audit Worksheet'!F45</f>
        <v>0</v>
      </c>
      <c r="F39" s="20">
        <f t="shared" ref="F39:F43" si="3">IF(L39&lt;0,"Error: Enter as a positive.",)</f>
        <v>0</v>
      </c>
      <c r="G39" s="40"/>
      <c r="H39" s="149"/>
      <c r="I39" s="21"/>
      <c r="J39" s="501">
        <v>4</v>
      </c>
      <c r="K39" s="491" t="s">
        <v>48</v>
      </c>
      <c r="L39" s="194">
        <f t="shared" si="2"/>
        <v>0</v>
      </c>
      <c r="P39" s="129"/>
      <c r="S39" s="16"/>
      <c r="T39" s="16"/>
      <c r="U39" s="16"/>
      <c r="V39" s="16"/>
    </row>
    <row r="40" spans="1:43" ht="142.80000000000001" customHeight="1" x14ac:dyDescent="0.3">
      <c r="A40" s="142">
        <f>'Unit Data from Audit Worksheet'!A46</f>
        <v>5</v>
      </c>
      <c r="B40" s="29" t="str">
        <f>'Unit Data from Audit Worksheet'!C46</f>
        <v>General Fund-Balance Sheet</v>
      </c>
      <c r="C40" s="193"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79"/>
      <c r="E40" s="85">
        <f>'Unit Data from Audit Worksheet'!F46</f>
        <v>0</v>
      </c>
      <c r="F40" s="20">
        <f t="shared" si="3"/>
        <v>0</v>
      </c>
      <c r="G40" s="40"/>
      <c r="H40" s="149"/>
      <c r="I40" s="21"/>
      <c r="J40" s="501">
        <v>5</v>
      </c>
      <c r="K40" s="491" t="s">
        <v>49</v>
      </c>
      <c r="L40" s="194">
        <f t="shared" si="2"/>
        <v>0</v>
      </c>
      <c r="P40" s="129"/>
      <c r="S40" s="16"/>
      <c r="T40" s="16"/>
      <c r="U40" s="16"/>
      <c r="V40" s="16"/>
    </row>
    <row r="41" spans="1:43" ht="115.2" customHeight="1" x14ac:dyDescent="0.3">
      <c r="A41" s="142">
        <f>'Unit Data from Audit Worksheet'!A47</f>
        <v>380</v>
      </c>
      <c r="B41" s="151" t="str">
        <f>'Unit Data from Audit Worksheet'!C47</f>
        <v>General Fund-Balance Sheet</v>
      </c>
      <c r="C41" s="141" t="str">
        <f>'Unit Data from Audit Worksheet'!D47</f>
        <v>Total Deferred inflows not derived from cash receipts.  Deferred inflows on the face of the statements can include cash and non-cash.  You may have to refer to the note disclosure where the cash and non-cash is broken out.</v>
      </c>
      <c r="D41" s="79"/>
      <c r="E41" s="157">
        <f>'Unit Data from Audit Worksheet'!F47</f>
        <v>0</v>
      </c>
      <c r="F41" s="150">
        <f t="shared" si="3"/>
        <v>0</v>
      </c>
      <c r="G41" s="152"/>
      <c r="H41" s="149"/>
      <c r="I41" s="21"/>
      <c r="J41" s="490">
        <v>380</v>
      </c>
      <c r="K41" s="491" t="s">
        <v>50</v>
      </c>
      <c r="L41" s="184">
        <f t="shared" si="2"/>
        <v>0</v>
      </c>
      <c r="P41" s="129"/>
    </row>
    <row r="42" spans="1:43" ht="52.8" customHeight="1" x14ac:dyDescent="0.3">
      <c r="A42" s="142">
        <f>'Unit Data from Audit Worksheet'!A48</f>
        <v>391</v>
      </c>
      <c r="B42" s="151" t="str">
        <f>'Unit Data from Audit Worksheet'!C48</f>
        <v>General Fund-Balance Sheet</v>
      </c>
      <c r="C42" s="141" t="str">
        <f>'Unit Data from Audit Worksheet'!D48</f>
        <v xml:space="preserve">Fund balance, Restricted for Stabilization by State Statute </v>
      </c>
      <c r="D42" s="79"/>
      <c r="E42" s="157">
        <f>'Unit Data from Audit Worksheet'!F48</f>
        <v>0</v>
      </c>
      <c r="F42" s="150">
        <f t="shared" si="3"/>
        <v>0</v>
      </c>
      <c r="G42" s="152"/>
      <c r="H42" s="149"/>
      <c r="I42" s="21"/>
      <c r="J42" s="490">
        <v>391</v>
      </c>
      <c r="K42" s="491" t="s">
        <v>100</v>
      </c>
      <c r="L42" s="184">
        <f t="shared" si="2"/>
        <v>0</v>
      </c>
      <c r="P42" s="129"/>
    </row>
    <row r="43" spans="1:43" ht="49.8" customHeight="1" x14ac:dyDescent="0.3">
      <c r="A43" s="142">
        <f>'Unit Data from Audit Worksheet'!A49</f>
        <v>7</v>
      </c>
      <c r="B43" s="29" t="str">
        <f>'Unit Data from Audit Worksheet'!C49</f>
        <v>General Fund-Balance Sheet</v>
      </c>
      <c r="C43" s="193" t="str">
        <f>'Unit Data from Audit Worksheet'!D49</f>
        <v>Fund balance, Nonspendable-  inventory/prepaids/etc.</v>
      </c>
      <c r="D43" s="79"/>
      <c r="E43" s="85">
        <f>'Unit Data from Audit Worksheet'!F49</f>
        <v>0</v>
      </c>
      <c r="F43" s="20">
        <f t="shared" si="3"/>
        <v>0</v>
      </c>
      <c r="G43" s="40"/>
      <c r="H43" s="149"/>
      <c r="I43" s="21"/>
      <c r="J43" s="501">
        <v>7</v>
      </c>
      <c r="K43" s="491" t="s">
        <v>101</v>
      </c>
      <c r="L43" s="194">
        <f t="shared" si="2"/>
        <v>0</v>
      </c>
      <c r="P43" s="129"/>
    </row>
    <row r="44" spans="1:43" s="16" customFormat="1" ht="48.75" customHeight="1" x14ac:dyDescent="0.3">
      <c r="A44" s="125">
        <f>'Unit Data from Audit Worksheet'!A50</f>
        <v>645</v>
      </c>
      <c r="B44" s="161" t="str">
        <f>'Unit Data from Audit Worksheet'!C50</f>
        <v>General Fund-Balance Sheet</v>
      </c>
      <c r="C44" s="125" t="str">
        <f>'Unit Data from Audit Worksheet'!D50</f>
        <v>Fund balance, Assigned (total of all assigned components)</v>
      </c>
      <c r="D44" s="64"/>
      <c r="E44" s="160">
        <f>'Unit Data from Audit Worksheet'!F50</f>
        <v>0</v>
      </c>
      <c r="F44" s="147">
        <f>IF(L44&lt;0,"Error: Enter as a positive.",)</f>
        <v>0</v>
      </c>
      <c r="G44" s="137"/>
      <c r="H44" s="147"/>
      <c r="I44" s="196"/>
      <c r="J44" s="497">
        <v>645</v>
      </c>
      <c r="K44" s="502" t="s">
        <v>245</v>
      </c>
      <c r="L44" s="197">
        <f t="shared" si="2"/>
        <v>0</v>
      </c>
      <c r="M44"/>
      <c r="N44" s="187"/>
      <c r="O44" s="187"/>
      <c r="P44" s="129"/>
      <c r="Q44" s="175"/>
      <c r="R44" s="2"/>
      <c r="S44" s="2"/>
      <c r="T44" s="2"/>
      <c r="U44" s="2"/>
      <c r="V44" s="2"/>
      <c r="W44" s="2"/>
      <c r="X44"/>
      <c r="Y44"/>
      <c r="Z44"/>
      <c r="AA44"/>
      <c r="AB44"/>
      <c r="AC44"/>
      <c r="AD44"/>
      <c r="AE44"/>
      <c r="AF44"/>
      <c r="AG44"/>
      <c r="AH44"/>
      <c r="AI44"/>
      <c r="AJ44"/>
      <c r="AK44"/>
      <c r="AL44"/>
      <c r="AM44"/>
      <c r="AN44"/>
      <c r="AO44"/>
      <c r="AP44"/>
      <c r="AQ44"/>
    </row>
    <row r="45" spans="1:43" s="16" customFormat="1" ht="45.75" customHeight="1" x14ac:dyDescent="0.3">
      <c r="A45" s="125">
        <f>'Unit Data from Audit Worksheet'!A51</f>
        <v>646</v>
      </c>
      <c r="B45" s="161" t="str">
        <f>'Unit Data from Audit Worksheet'!C51</f>
        <v>General Fund-Balance Sheet</v>
      </c>
      <c r="C45" s="125" t="str">
        <f>'Unit Data from Audit Worksheet'!D51</f>
        <v>Fund Balance, Unassigned</v>
      </c>
      <c r="D45" s="64"/>
      <c r="E45" s="160">
        <f>'Unit Data from Audit Worksheet'!F51</f>
        <v>0</v>
      </c>
      <c r="F45" s="147">
        <f>IF(L45&lt;0,"Error: Enter as a positive.",)</f>
        <v>0</v>
      </c>
      <c r="G45" s="137"/>
      <c r="H45" s="147"/>
      <c r="I45" s="196"/>
      <c r="J45" s="497">
        <v>646</v>
      </c>
      <c r="K45" s="502" t="s">
        <v>246</v>
      </c>
      <c r="L45" s="197">
        <f t="shared" si="2"/>
        <v>0</v>
      </c>
      <c r="M45"/>
      <c r="N45" s="187"/>
      <c r="O45" s="187"/>
      <c r="P45" s="129"/>
      <c r="Q45" s="175"/>
      <c r="R45" s="2"/>
      <c r="S45" s="2"/>
      <c r="T45" s="2"/>
      <c r="U45" s="2"/>
      <c r="V45" s="2"/>
      <c r="W45" s="2"/>
      <c r="X45"/>
      <c r="Y45"/>
      <c r="Z45"/>
      <c r="AA45"/>
      <c r="AB45"/>
      <c r="AC45"/>
      <c r="AD45"/>
      <c r="AE45"/>
      <c r="AF45"/>
      <c r="AG45"/>
      <c r="AH45"/>
      <c r="AI45"/>
      <c r="AJ45"/>
      <c r="AK45"/>
      <c r="AL45"/>
      <c r="AM45"/>
      <c r="AN45"/>
      <c r="AO45"/>
      <c r="AP45"/>
      <c r="AQ45"/>
    </row>
    <row r="46" spans="1:43" ht="55.5" customHeight="1" x14ac:dyDescent="0.3">
      <c r="A46" s="182">
        <f>'Unit Data from Audit Worksheet'!A52</f>
        <v>9</v>
      </c>
      <c r="B46" s="66" t="str">
        <f>'Unit Data from Audit Worksheet'!C52</f>
        <v>General Fund-Balance Sheet</v>
      </c>
      <c r="C46" s="198" t="str">
        <f>'Unit Data from Audit Worksheet'!D52</f>
        <v>Total Fund balance (enter fund deficits as negative)</v>
      </c>
      <c r="D46" s="79"/>
      <c r="E46" s="84">
        <f>'Unit Data from Audit Worksheet'!F52</f>
        <v>0</v>
      </c>
      <c r="F46" s="67">
        <f>IF(L38-L39-L40-L41-L46=0,,"Error: Total assets less total liabilities do not equal Acct +379-4-5-380-9=0")</f>
        <v>0</v>
      </c>
      <c r="G46" s="68">
        <f>L38-L39-L40-L41-L46</f>
        <v>0</v>
      </c>
      <c r="H46" s="149"/>
      <c r="I46" s="21"/>
      <c r="J46" s="503">
        <v>9</v>
      </c>
      <c r="K46" s="438" t="s">
        <v>103</v>
      </c>
      <c r="L46" s="194">
        <f t="shared" si="2"/>
        <v>0</v>
      </c>
      <c r="O46" s="191" t="e">
        <f>'Unit Data from Audit Worksheet'!E52</f>
        <v>#N/A</v>
      </c>
      <c r="P46" s="129"/>
    </row>
    <row r="47" spans="1:43" s="16" customFormat="1" ht="73.5" customHeight="1" x14ac:dyDescent="0.3">
      <c r="A47" s="199">
        <f>'Unit Data from Audit Worksheet'!A53</f>
        <v>1052</v>
      </c>
      <c r="B47" s="155" t="str">
        <f>'Unit Data from Audit Worksheet'!C53</f>
        <v>General Fund-Rev, Exp. Change in Fund Balance</v>
      </c>
      <c r="C47" s="200" t="str">
        <f>'Unit Data from Audit Worksheet'!D53</f>
        <v>Mark to Market unrealized losses in the General Fund.  (enter as a negative number)</v>
      </c>
      <c r="D47" s="79"/>
      <c r="E47" s="158">
        <f>'Unit Data from Audit Worksheet'!F53</f>
        <v>0</v>
      </c>
      <c r="F47" s="150"/>
      <c r="G47" s="152"/>
      <c r="H47" s="149"/>
      <c r="I47" s="21"/>
      <c r="J47" s="504">
        <v>1052</v>
      </c>
      <c r="K47" s="505" t="s">
        <v>701</v>
      </c>
      <c r="L47" s="201">
        <f t="shared" ref="L47:L55" si="4">IF(D47="",E47,D47)</f>
        <v>0</v>
      </c>
      <c r="M47"/>
      <c r="P47" s="129"/>
      <c r="Q47" s="175"/>
      <c r="R47" s="264"/>
      <c r="S47" s="264"/>
      <c r="T47" s="264"/>
      <c r="U47" s="264"/>
      <c r="V47" s="264"/>
      <c r="W47" s="264"/>
      <c r="X47"/>
      <c r="Y47"/>
      <c r="Z47"/>
      <c r="AA47"/>
      <c r="AB47"/>
      <c r="AC47"/>
      <c r="AD47"/>
      <c r="AE47"/>
      <c r="AF47"/>
      <c r="AG47"/>
      <c r="AH47"/>
      <c r="AI47"/>
      <c r="AJ47"/>
      <c r="AK47"/>
      <c r="AL47"/>
      <c r="AM47"/>
      <c r="AN47"/>
      <c r="AO47"/>
      <c r="AP47"/>
      <c r="AQ47"/>
    </row>
    <row r="48" spans="1:43" ht="73.5" customHeight="1" x14ac:dyDescent="0.3">
      <c r="A48" s="142">
        <f>'Unit Data from Audit Worksheet'!A55</f>
        <v>16</v>
      </c>
      <c r="B48" s="151" t="str">
        <f>'Unit Data from Audit Worksheet'!C55</f>
        <v>General Fund-Rev, Exp. Change in Fund Balance</v>
      </c>
      <c r="C48" s="141" t="str">
        <f>'Unit Data from Audit Worksheet'!D55</f>
        <v>Total revenues</v>
      </c>
      <c r="D48" s="79"/>
      <c r="E48" s="157">
        <f>'Unit Data from Audit Worksheet'!F55</f>
        <v>0</v>
      </c>
      <c r="F48" s="150"/>
      <c r="G48" s="152"/>
      <c r="H48" s="149"/>
      <c r="I48" s="21"/>
      <c r="J48" s="490">
        <v>16</v>
      </c>
      <c r="K48" s="491" t="s">
        <v>105</v>
      </c>
      <c r="L48" s="184">
        <f t="shared" si="4"/>
        <v>0</v>
      </c>
      <c r="P48" s="135"/>
    </row>
    <row r="49" spans="1:43" ht="73.5" customHeight="1" x14ac:dyDescent="0.3">
      <c r="A49" s="142">
        <f>'Unit Data from Audit Worksheet'!A56</f>
        <v>532</v>
      </c>
      <c r="B49" s="151" t="str">
        <f>'Unit Data from Audit Worksheet'!C56</f>
        <v>General Fund-Rev, Exp. Change in Fund Balance</v>
      </c>
      <c r="C49" s="141" t="str">
        <f>'Unit Data from Audit Worksheet'!D56</f>
        <v xml:space="preserve">Total expenditures  
Exclude expenditures in the "other financing sources (uses)" section.
</v>
      </c>
      <c r="D49" s="79"/>
      <c r="E49" s="157">
        <f>'Unit Data from Audit Worksheet'!F56</f>
        <v>0</v>
      </c>
      <c r="F49" s="150">
        <f t="shared" ref="F49" si="5">IF(L49&lt;0,"Error: Enter as a positive.",)</f>
        <v>0</v>
      </c>
      <c r="G49" s="152"/>
      <c r="H49" s="149"/>
      <c r="I49" s="21"/>
      <c r="J49" s="490">
        <v>532</v>
      </c>
      <c r="K49" s="506" t="s">
        <v>107</v>
      </c>
      <c r="L49" s="184">
        <f t="shared" si="4"/>
        <v>0</v>
      </c>
      <c r="P49" s="135"/>
    </row>
    <row r="50" spans="1:43" ht="73.5" customHeight="1" x14ac:dyDescent="0.3">
      <c r="A50" s="142">
        <f>'Unit Data from Audit Worksheet'!A57</f>
        <v>17</v>
      </c>
      <c r="B50" s="151" t="str">
        <f>'Unit Data from Audit Worksheet'!C57</f>
        <v>General Fund-Rev, Exp. Change in Fund Balance</v>
      </c>
      <c r="C50" s="141" t="str">
        <f>'Unit Data from Audit Worksheet'!D57</f>
        <v>Total Transfers in    (Preference is that transfers-in  are not netted against transfers-out)</v>
      </c>
      <c r="D50" s="79"/>
      <c r="E50" s="157">
        <f>'Unit Data from Audit Worksheet'!F57</f>
        <v>0</v>
      </c>
      <c r="F50" s="150"/>
      <c r="G50" s="152"/>
      <c r="H50" s="149"/>
      <c r="I50" s="21"/>
      <c r="J50" s="490">
        <v>17</v>
      </c>
      <c r="K50" s="491" t="s">
        <v>108</v>
      </c>
      <c r="L50" s="184">
        <f t="shared" si="4"/>
        <v>0</v>
      </c>
      <c r="P50" s="135"/>
    </row>
    <row r="51" spans="1:43" ht="54.75" customHeight="1" x14ac:dyDescent="0.3">
      <c r="A51" s="142">
        <f>'Unit Data from Audit Worksheet'!A58</f>
        <v>20</v>
      </c>
      <c r="B51" s="151" t="str">
        <f>'Unit Data from Audit Worksheet'!C58</f>
        <v>General Fund-Rev, Exp. Change in Fund Balance</v>
      </c>
      <c r="C51" s="141" t="str">
        <f>'Unit Data from Audit Worksheet'!D58</f>
        <v>Total Transfers out    (Preference is that transfers-in  are not netted against transfers-out)</v>
      </c>
      <c r="D51" s="79"/>
      <c r="E51" s="157">
        <f>'Unit Data from Audit Worksheet'!F58</f>
        <v>0</v>
      </c>
      <c r="F51" s="150">
        <f t="shared" ref="F51" si="6">IF(L51&lt;0,"Error: Enter as a positive.",)</f>
        <v>0</v>
      </c>
      <c r="G51" s="152"/>
      <c r="H51" s="149"/>
      <c r="I51" s="21"/>
      <c r="J51" s="490">
        <v>20</v>
      </c>
      <c r="K51" s="491" t="s">
        <v>109</v>
      </c>
      <c r="L51" s="184">
        <f t="shared" si="4"/>
        <v>0</v>
      </c>
      <c r="P51" s="135"/>
    </row>
    <row r="52" spans="1:43" ht="54.75" customHeight="1" x14ac:dyDescent="0.3">
      <c r="A52" s="142">
        <f>'Unit Data from Audit Worksheet'!A59</f>
        <v>533</v>
      </c>
      <c r="B52" s="151" t="str">
        <f>'Unit Data from Audit Worksheet'!C59</f>
        <v>General Fund-Rev, Exp. Change in Fund Balance</v>
      </c>
      <c r="C52" s="141" t="str">
        <f>'Unit Data from Audit Worksheet'!D59</f>
        <v>Total Proceeds from all long-term debt issuances 
Exclude proceeds from refundings</v>
      </c>
      <c r="D52" s="79"/>
      <c r="E52" s="157">
        <f>'Unit Data from Audit Worksheet'!F59</f>
        <v>0</v>
      </c>
      <c r="F52" s="150"/>
      <c r="G52" s="152"/>
      <c r="H52" s="149"/>
      <c r="I52" s="21"/>
      <c r="J52" s="490">
        <v>533</v>
      </c>
      <c r="K52" s="506" t="s">
        <v>110</v>
      </c>
      <c r="L52" s="184">
        <f t="shared" si="4"/>
        <v>0</v>
      </c>
      <c r="P52" s="135"/>
    </row>
    <row r="53" spans="1:43" ht="74.25" customHeight="1" x14ac:dyDescent="0.3">
      <c r="A53" s="142">
        <f>'Unit Data from Audit Worksheet'!A60</f>
        <v>23</v>
      </c>
      <c r="B53" s="151" t="str">
        <f>'Unit Data from Audit Worksheet'!C60</f>
        <v>General Fund-Rev, Exp. Change in Fund Balance</v>
      </c>
      <c r="C53" s="141" t="str">
        <f>'Unit Data from Audit Worksheet'!D60</f>
        <v>Change in fund balance - (Increase in Fund balance is recorded as a positive and a decrease in fund balance is recorded as a negative)</v>
      </c>
      <c r="D53" s="79"/>
      <c r="E53" s="157">
        <f>'Unit Data from Audit Worksheet'!F60</f>
        <v>0</v>
      </c>
      <c r="F53" s="150">
        <f>IF(+L48-L49+L50-L51+L52-L53=0,,"Error:Total revenues less toal Expenditures do not equal change in fund balance")</f>
        <v>0</v>
      </c>
      <c r="G53" s="50">
        <f>+L48-L49+L50-L51+L52-L53</f>
        <v>0</v>
      </c>
      <c r="H53" s="149"/>
      <c r="I53" s="21"/>
      <c r="J53" s="490">
        <v>23</v>
      </c>
      <c r="K53" s="491" t="s">
        <v>114</v>
      </c>
      <c r="L53" s="184">
        <f t="shared" si="4"/>
        <v>0</v>
      </c>
      <c r="P53" s="128"/>
    </row>
    <row r="54" spans="1:43" ht="123" customHeight="1" x14ac:dyDescent="0.3">
      <c r="A54" s="195">
        <f>'Unit Data from Audit Worksheet'!A61</f>
        <v>507</v>
      </c>
      <c r="B54" s="65" t="str">
        <f>'Unit Data from Audit Worksheet'!C61</f>
        <v>General Fund-Rev, Exp. Change in Fund Balance</v>
      </c>
      <c r="C54" s="136" t="str">
        <f>'Unit Data from Audit Worksheet'!D61</f>
        <v>Any adjustment to beginning fund balance including rounding, prior period adjustments and restatements.   (Amounts that increase fund balance are recorded as positive and amounts that decrease fund balance are recorded as negative)</v>
      </c>
      <c r="D54" s="60"/>
      <c r="E54" s="86">
        <f>'Unit Data from Audit Worksheet'!F61</f>
        <v>0</v>
      </c>
      <c r="F54" s="61" t="e">
        <f>IF(+L46-L53-L54=O46,,"Error: Beginning Fund Bal does not equal our records Accts 9-23-507= PY9")</f>
        <v>#N/A</v>
      </c>
      <c r="G54" s="69" t="e">
        <f>L46-L53-L54-O46</f>
        <v>#N/A</v>
      </c>
      <c r="H54" s="63" t="str">
        <f>'Unit Data from Audit Worksheet'!I61</f>
        <v>Please do not enter prior years ending balance as an adjustment in column F to balance.  Column F is only for year 2021-2022 adjustments.</v>
      </c>
      <c r="I54" s="21"/>
      <c r="J54" s="97">
        <v>507</v>
      </c>
      <c r="K54" s="507" t="s">
        <v>115</v>
      </c>
      <c r="L54" s="184">
        <f t="shared" si="4"/>
        <v>0</v>
      </c>
      <c r="N54" s="192"/>
      <c r="O54" s="191"/>
      <c r="P54" s="128"/>
      <c r="R54" s="264"/>
      <c r="S54" s="264"/>
      <c r="T54" s="264"/>
      <c r="U54" s="264"/>
      <c r="V54" s="264"/>
      <c r="W54" s="202"/>
    </row>
    <row r="55" spans="1:43" s="264" customFormat="1" ht="123" customHeight="1" x14ac:dyDescent="0.3">
      <c r="A55" s="195">
        <v>546</v>
      </c>
      <c r="B55" s="65" t="s">
        <v>762</v>
      </c>
      <c r="C55" s="186" t="s">
        <v>763</v>
      </c>
      <c r="D55" s="60"/>
      <c r="E55" s="86">
        <f>'Unit Data from Audit Worksheet'!F62</f>
        <v>0</v>
      </c>
      <c r="F55" s="61"/>
      <c r="G55" s="69"/>
      <c r="H55" s="63"/>
      <c r="I55" s="21"/>
      <c r="J55" s="445">
        <v>546</v>
      </c>
      <c r="K55" s="446" t="s">
        <v>435</v>
      </c>
      <c r="L55" s="184">
        <f t="shared" si="4"/>
        <v>0</v>
      </c>
      <c r="M55"/>
      <c r="N55" s="192"/>
      <c r="O55" s="191"/>
      <c r="P55" s="128"/>
      <c r="Q55" s="175"/>
      <c r="W55" s="202"/>
      <c r="X55"/>
      <c r="Y55"/>
      <c r="Z55"/>
      <c r="AA55"/>
      <c r="AB55"/>
      <c r="AC55"/>
      <c r="AD55"/>
      <c r="AE55"/>
      <c r="AF55"/>
      <c r="AG55"/>
      <c r="AH55"/>
      <c r="AI55"/>
      <c r="AJ55"/>
      <c r="AK55"/>
      <c r="AL55"/>
      <c r="AM55"/>
      <c r="AN55"/>
      <c r="AO55"/>
      <c r="AP55"/>
      <c r="AQ55"/>
    </row>
    <row r="56" spans="1:43" s="16" customFormat="1" ht="204.6" customHeight="1" x14ac:dyDescent="0.3">
      <c r="A56" s="429">
        <f>'Unit Data from Audit Worksheet'!A63</f>
        <v>149</v>
      </c>
      <c r="B56" s="431" t="str">
        <f>'Unit Data from Audit Worksheet'!C63</f>
        <v>General Fund-Rev, Exp. Change in Fund Balance or General Fund Budget Actual</v>
      </c>
      <c r="C56" s="429" t="str">
        <f>'Unit Data from Audit Worksheet'!D63</f>
        <v>Local Current Expense Revenue from the County (Enter as a positive) 
Exclude: supplemental taxes
Include: Timber Receipts, amounts spent on 
                  resource officers and nurses, etc.  
                  Amount must agree with the amount
                  reported in the County Audit Report</v>
      </c>
      <c r="D56" s="432"/>
      <c r="E56" s="433">
        <f>'Unit Data from Audit Worksheet'!F63</f>
        <v>0</v>
      </c>
      <c r="F56" s="153"/>
      <c r="G56" s="434"/>
      <c r="H56" s="153"/>
      <c r="I56" s="21"/>
      <c r="J56" s="445">
        <v>149</v>
      </c>
      <c r="K56" s="440" t="s">
        <v>1418</v>
      </c>
      <c r="L56" s="197">
        <f t="shared" ref="L56:L60" si="7">IF(D56="",E56,D56)</f>
        <v>0</v>
      </c>
      <c r="M56"/>
      <c r="N56" s="202"/>
      <c r="O56" s="435"/>
      <c r="P56" s="128"/>
      <c r="Q56" s="175"/>
      <c r="R56" s="264"/>
      <c r="S56" s="264"/>
      <c r="T56" s="264"/>
      <c r="U56" s="264"/>
      <c r="V56" s="264"/>
      <c r="W56" s="264"/>
      <c r="X56"/>
      <c r="Y56"/>
      <c r="Z56"/>
      <c r="AA56"/>
      <c r="AB56"/>
      <c r="AC56"/>
      <c r="AD56"/>
      <c r="AE56"/>
      <c r="AF56"/>
      <c r="AG56"/>
      <c r="AH56"/>
      <c r="AI56"/>
      <c r="AJ56"/>
      <c r="AK56"/>
      <c r="AL56"/>
      <c r="AM56"/>
      <c r="AN56"/>
      <c r="AO56"/>
      <c r="AP56"/>
      <c r="AQ56"/>
    </row>
    <row r="57" spans="1:43" s="16" customFormat="1" ht="133.19999999999999" customHeight="1" x14ac:dyDescent="0.3">
      <c r="A57" s="429">
        <f>'Unit Data from Audit Worksheet'!A64</f>
        <v>150</v>
      </c>
      <c r="B57" s="431" t="str">
        <f>'Unit Data from Audit Worksheet'!C64</f>
        <v>General Fund-Rev, Exp. Change in Fund Balance or General Fund Budget Actual</v>
      </c>
      <c r="C57" s="429" t="str">
        <f>'Unit Data from Audit Worksheet'!D64</f>
        <v xml:space="preserve">Capital Outlay revenue from the County and budgeted by the County as Capital Outlay reported in the School Capital Outlay fund or the local current expense fund.  (capitalization policies might be different between the Schools and County)
</v>
      </c>
      <c r="D57" s="432"/>
      <c r="E57" s="433">
        <f>'Unit Data from Audit Worksheet'!F64</f>
        <v>0</v>
      </c>
      <c r="F57" s="153"/>
      <c r="G57" s="434"/>
      <c r="H57" s="153"/>
      <c r="I57" s="21"/>
      <c r="J57" s="445">
        <v>150</v>
      </c>
      <c r="K57" s="440" t="s">
        <v>435</v>
      </c>
      <c r="L57" s="197">
        <f t="shared" si="7"/>
        <v>0</v>
      </c>
      <c r="M57"/>
      <c r="N57" s="202"/>
      <c r="O57" s="435"/>
      <c r="P57" s="128"/>
      <c r="Q57" s="175"/>
      <c r="R57" s="264"/>
      <c r="S57" s="264"/>
      <c r="T57" s="264"/>
      <c r="U57" s="264"/>
      <c r="V57" s="264"/>
      <c r="W57" s="264"/>
      <c r="X57"/>
      <c r="Y57"/>
      <c r="Z57"/>
      <c r="AA57"/>
      <c r="AB57"/>
      <c r="AC57"/>
      <c r="AD57"/>
      <c r="AE57"/>
      <c r="AF57"/>
      <c r="AG57"/>
      <c r="AH57"/>
      <c r="AI57"/>
      <c r="AJ57"/>
      <c r="AK57"/>
      <c r="AL57"/>
      <c r="AM57"/>
      <c r="AN57"/>
      <c r="AO57"/>
      <c r="AP57"/>
      <c r="AQ57"/>
    </row>
    <row r="58" spans="1:43" s="16" customFormat="1" ht="76.8" customHeight="1" x14ac:dyDescent="0.3">
      <c r="A58" s="429">
        <f>'Unit Data from Audit Worksheet'!A65</f>
        <v>587</v>
      </c>
      <c r="B58" s="431" t="str">
        <f>'Unit Data from Audit Worksheet'!C65</f>
        <v xml:space="preserve">Fund 8 Rev, Exp. Change in Fund Balance Rpt. </v>
      </c>
      <c r="C58" s="429" t="str">
        <f>'Unit Data from Audit Worksheet'!D65</f>
        <v>Amount of Local Current Expense Funds received from the County transferred to Fund 8 this year.</v>
      </c>
      <c r="D58" s="432"/>
      <c r="E58" s="433">
        <f>'Unit Data from Audit Worksheet'!F65</f>
        <v>0</v>
      </c>
      <c r="F58" s="153"/>
      <c r="G58" s="434"/>
      <c r="H58" s="153"/>
      <c r="I58" s="21"/>
      <c r="J58" s="445">
        <v>587</v>
      </c>
      <c r="K58" s="440" t="s">
        <v>456</v>
      </c>
      <c r="L58" s="197">
        <f t="shared" si="7"/>
        <v>0</v>
      </c>
      <c r="M58"/>
      <c r="N58" s="202"/>
      <c r="O58" s="435"/>
      <c r="P58" s="128"/>
      <c r="Q58" s="175"/>
      <c r="R58" s="264"/>
      <c r="S58" s="264"/>
      <c r="T58" s="264"/>
      <c r="U58" s="264"/>
      <c r="V58" s="264"/>
      <c r="W58" s="264"/>
      <c r="X58"/>
      <c r="Y58"/>
      <c r="Z58"/>
      <c r="AA58"/>
      <c r="AB58"/>
      <c r="AC58"/>
      <c r="AD58"/>
      <c r="AE58"/>
      <c r="AF58"/>
      <c r="AG58"/>
      <c r="AH58"/>
      <c r="AI58"/>
      <c r="AJ58"/>
      <c r="AK58"/>
      <c r="AL58"/>
      <c r="AM58"/>
      <c r="AN58"/>
      <c r="AO58"/>
      <c r="AP58"/>
      <c r="AQ58"/>
    </row>
    <row r="59" spans="1:43" s="16" customFormat="1" ht="77.400000000000006" customHeight="1" x14ac:dyDescent="0.3">
      <c r="A59" s="429">
        <f>'Unit Data from Audit Worksheet'!A66</f>
        <v>588</v>
      </c>
      <c r="B59" s="431" t="str">
        <f>'Unit Data from Audit Worksheet'!C66</f>
        <v xml:space="preserve">Fund 8 Rev, Exp. Change in Fund Balance Rpt. </v>
      </c>
      <c r="C59" s="429" t="str">
        <f>'Unit Data from Audit Worksheet'!D66</f>
        <v>Amount of Capital Outlay Funds received from the County transferred to Fund 8 this year.</v>
      </c>
      <c r="D59" s="432"/>
      <c r="E59" s="433">
        <f>'Unit Data from Audit Worksheet'!F66</f>
        <v>0</v>
      </c>
      <c r="F59" s="153"/>
      <c r="G59" s="434"/>
      <c r="H59" s="153"/>
      <c r="I59" s="21"/>
      <c r="J59" s="445">
        <v>588</v>
      </c>
      <c r="K59" s="440" t="s">
        <v>457</v>
      </c>
      <c r="L59" s="197">
        <f t="shared" si="7"/>
        <v>0</v>
      </c>
      <c r="M59"/>
      <c r="N59" s="202"/>
      <c r="O59" s="435"/>
      <c r="P59" s="128"/>
      <c r="Q59" s="175"/>
      <c r="R59" s="264"/>
      <c r="S59" s="264"/>
      <c r="T59" s="264"/>
      <c r="U59" s="264"/>
      <c r="V59" s="264"/>
      <c r="W59" s="264"/>
      <c r="X59"/>
      <c r="Y59"/>
      <c r="Z59"/>
      <c r="AA59"/>
      <c r="AB59"/>
      <c r="AC59"/>
      <c r="AD59"/>
      <c r="AE59"/>
      <c r="AF59"/>
      <c r="AG59"/>
      <c r="AH59"/>
      <c r="AI59"/>
      <c r="AJ59"/>
      <c r="AK59"/>
      <c r="AL59"/>
      <c r="AM59"/>
      <c r="AN59"/>
      <c r="AO59"/>
      <c r="AP59"/>
      <c r="AQ59"/>
    </row>
    <row r="60" spans="1:43" s="16" customFormat="1" ht="96.6" customHeight="1" x14ac:dyDescent="0.3">
      <c r="A60" s="429">
        <f>'Unit Data from Audit Worksheet'!A67</f>
        <v>31</v>
      </c>
      <c r="B60" s="431" t="str">
        <f>'Unit Data from Audit Worksheet'!C67</f>
        <v>Combined Totals of all Proprietary Funds - Revenue, Expenses, Changes in Net Position</v>
      </c>
      <c r="C60" s="429" t="str">
        <f>'Unit Data from Audit Worksheet'!D67</f>
        <v>Combined Totals of all Proprietary Funds - Change in net position - (increase in net position is recorded as a positive and a decrease in net position is recorded as a negative)</v>
      </c>
      <c r="D60" s="432"/>
      <c r="E60" s="433">
        <f>'Unit Data from Audit Worksheet'!F67</f>
        <v>0</v>
      </c>
      <c r="F60" s="153"/>
      <c r="G60" s="434"/>
      <c r="H60" s="153"/>
      <c r="I60" s="21"/>
      <c r="J60" s="445">
        <v>31</v>
      </c>
      <c r="K60" s="438" t="s">
        <v>747</v>
      </c>
      <c r="L60" s="197">
        <f t="shared" si="7"/>
        <v>0</v>
      </c>
      <c r="M60"/>
      <c r="N60" s="202"/>
      <c r="O60" s="435"/>
      <c r="P60" s="128"/>
      <c r="Q60" s="175"/>
      <c r="R60" s="264"/>
      <c r="S60" s="264"/>
      <c r="T60" s="264"/>
      <c r="U60" s="264"/>
      <c r="V60" s="264"/>
      <c r="W60" s="264"/>
      <c r="X60"/>
      <c r="Y60"/>
      <c r="Z60"/>
      <c r="AA60"/>
      <c r="AB60"/>
      <c r="AC60"/>
      <c r="AD60"/>
      <c r="AE60"/>
      <c r="AF60"/>
      <c r="AG60"/>
      <c r="AH60"/>
      <c r="AI60"/>
      <c r="AJ60"/>
      <c r="AK60"/>
      <c r="AL60"/>
      <c r="AM60"/>
      <c r="AN60"/>
      <c r="AO60"/>
      <c r="AP60"/>
      <c r="AQ60"/>
    </row>
    <row r="61" spans="1:43" ht="83.4" customHeight="1" x14ac:dyDescent="0.3">
      <c r="A61" s="142">
        <f>'Unit Data from Audit Worksheet'!A69</f>
        <v>512</v>
      </c>
      <c r="B61" s="151" t="str">
        <f>'Unit Data from Audit Worksheet'!C69</f>
        <v>Fiduciary Statements</v>
      </c>
      <c r="C61" s="141" t="str">
        <f>'Unit Data from Audit Worksheet'!D69</f>
        <v>Cash and investments.  
Include:  unrestricted and restricted.  
                   cash and investments held 
                   by a third party</v>
      </c>
      <c r="D61" s="156"/>
      <c r="E61" s="157">
        <f>'Unit Data from Audit Worksheet'!F69</f>
        <v>0</v>
      </c>
      <c r="F61" s="150">
        <f>IF(L61&lt;0,"Error: Number is normally positive.",)</f>
        <v>0</v>
      </c>
      <c r="G61" s="152"/>
      <c r="H61" s="149"/>
      <c r="I61" s="21"/>
      <c r="J61" s="445">
        <v>512</v>
      </c>
      <c r="K61" s="491" t="s">
        <v>150</v>
      </c>
      <c r="L61" s="184">
        <f t="shared" ref="L61:L69" si="8">IF(D61="",E61,D61)</f>
        <v>0</v>
      </c>
      <c r="P61" s="129"/>
    </row>
    <row r="62" spans="1:43" ht="76.2" customHeight="1" x14ac:dyDescent="0.3">
      <c r="A62" s="142">
        <f>'Unit Data from Audit Worksheet'!A71</f>
        <v>622</v>
      </c>
      <c r="B62" s="151" t="str">
        <f>'Unit Data from Audit Worksheet'!C71</f>
        <v>FS., Pension note or RSI</v>
      </c>
      <c r="C62" s="151" t="str">
        <f>'Unit Data from Audit Worksheet'!D71</f>
        <v xml:space="preserve">Unit's Share of Net Pension Liability ($s)
- unit of government is a participating employer in the State's TSERS (Teachers' and State Employees' Retirement System) or the LGERS (Local Governmental Employees' Retirement System).  </v>
      </c>
      <c r="D62" s="156"/>
      <c r="E62" s="157">
        <f>'Unit Data from Audit Worksheet'!F71</f>
        <v>0</v>
      </c>
      <c r="F62" s="150"/>
      <c r="G62" s="152"/>
      <c r="H62" s="149"/>
      <c r="I62" s="21"/>
      <c r="J62" s="490">
        <v>622</v>
      </c>
      <c r="K62" s="494" t="s">
        <v>233</v>
      </c>
      <c r="L62" s="184">
        <f t="shared" si="8"/>
        <v>0</v>
      </c>
      <c r="P62" s="129"/>
      <c r="S62" s="16"/>
      <c r="T62" s="16"/>
      <c r="U62" s="16"/>
      <c r="V62" s="16"/>
    </row>
    <row r="63" spans="1:43" ht="138.75" customHeight="1" x14ac:dyDescent="0.3">
      <c r="A63" s="142">
        <f>'Unit Data from Audit Worksheet'!A72</f>
        <v>577</v>
      </c>
      <c r="B63" s="151" t="str">
        <f>'Unit Data from Audit Worksheet'!C72</f>
        <v>Pension Notes</v>
      </c>
      <c r="C63" s="151" t="str">
        <f>'Unit Data from Audit Worksheet'!D72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63" s="156"/>
      <c r="E63" s="157">
        <f>'Unit Data from Audit Worksheet'!F72</f>
        <v>0</v>
      </c>
      <c r="F63" s="150"/>
      <c r="G63" s="152"/>
      <c r="H63" s="149"/>
      <c r="I63" s="21"/>
      <c r="J63" s="490">
        <v>577</v>
      </c>
      <c r="K63" s="494" t="s">
        <v>219</v>
      </c>
      <c r="L63" s="184">
        <f t="shared" si="8"/>
        <v>0</v>
      </c>
      <c r="P63" s="129"/>
      <c r="S63" s="16"/>
      <c r="T63" s="16"/>
      <c r="U63" s="16"/>
      <c r="V63" s="16"/>
    </row>
    <row r="64" spans="1:43" s="264" customFormat="1" ht="138.75" customHeight="1" x14ac:dyDescent="0.3">
      <c r="A64" s="443">
        <f>'Unit Data from Audit Worksheet'!A74</f>
        <v>621</v>
      </c>
      <c r="B64" s="443" t="str">
        <f>'Unit Data from Audit Worksheet'!C74</f>
        <v>FS., OPEB note or RSI</v>
      </c>
      <c r="C64" s="444" t="str">
        <f>'Unit Data from Audit Worksheet'!D74</f>
        <v xml:space="preserve">Unit's share of Retirement Health Benefit Fund Net OPEB Liability ($s)
- unit of government is a participating employer in the State's RHBF </v>
      </c>
      <c r="D64" s="156"/>
      <c r="E64" s="157">
        <f>'Unit Data from Audit Worksheet'!F74</f>
        <v>0</v>
      </c>
      <c r="F64" s="150"/>
      <c r="G64" s="152"/>
      <c r="H64" s="149"/>
      <c r="I64" s="21"/>
      <c r="J64" s="447">
        <v>621</v>
      </c>
      <c r="K64" s="448" t="s">
        <v>773</v>
      </c>
      <c r="L64" s="184">
        <f t="shared" si="8"/>
        <v>0</v>
      </c>
      <c r="M64"/>
      <c r="P64" s="130"/>
      <c r="Q64" s="175"/>
      <c r="S64" s="16"/>
      <c r="T64" s="16"/>
      <c r="U64" s="16"/>
      <c r="V64" s="16"/>
      <c r="X64"/>
      <c r="Y64"/>
      <c r="Z64"/>
      <c r="AA64"/>
      <c r="AB64"/>
      <c r="AC64"/>
      <c r="AD64"/>
      <c r="AE64"/>
      <c r="AF64"/>
      <c r="AG64"/>
      <c r="AH64"/>
      <c r="AI64"/>
      <c r="AJ64"/>
      <c r="AK64"/>
      <c r="AL64"/>
      <c r="AM64"/>
      <c r="AN64"/>
      <c r="AO64"/>
      <c r="AP64"/>
      <c r="AQ64"/>
    </row>
    <row r="65" spans="1:43" s="16" customFormat="1" ht="135" customHeight="1" x14ac:dyDescent="0.3">
      <c r="A65" s="205">
        <f>'Unit Data from Audit Worksheet'!A75</f>
        <v>547</v>
      </c>
      <c r="B65" s="151" t="str">
        <f>'Unit Data from Audit Worksheet'!C75</f>
        <v>OPEB Note</v>
      </c>
      <c r="C65" s="151" t="str">
        <f>'Unit Data from Audit Worksheet'!D75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65" s="156"/>
      <c r="E65" s="157">
        <f>'Unit Data from Audit Worksheet'!F75</f>
        <v>0</v>
      </c>
      <c r="F65" s="150"/>
      <c r="G65" s="152"/>
      <c r="H65" s="149"/>
      <c r="I65" s="21"/>
      <c r="J65" s="490">
        <v>547</v>
      </c>
      <c r="K65" s="491" t="s">
        <v>192</v>
      </c>
      <c r="L65" s="184">
        <f t="shared" si="8"/>
        <v>0</v>
      </c>
      <c r="M65"/>
      <c r="P65" s="130"/>
      <c r="Q65" s="175"/>
      <c r="R65" s="2"/>
      <c r="S65" s="2"/>
      <c r="T65" s="2"/>
      <c r="U65" s="2"/>
      <c r="V65" s="2"/>
      <c r="W65" s="2"/>
      <c r="X65"/>
      <c r="Y65"/>
      <c r="Z65"/>
      <c r="AA65"/>
      <c r="AB65"/>
      <c r="AC65"/>
      <c r="AD65"/>
      <c r="AE65"/>
      <c r="AF65"/>
      <c r="AG65"/>
      <c r="AH65"/>
      <c r="AI65"/>
      <c r="AJ65"/>
      <c r="AK65"/>
      <c r="AL65"/>
      <c r="AM65"/>
      <c r="AN65"/>
      <c r="AO65"/>
      <c r="AP65"/>
      <c r="AQ65"/>
    </row>
    <row r="66" spans="1:43" s="16" customFormat="1" ht="99" customHeight="1" x14ac:dyDescent="0.3">
      <c r="A66" s="142">
        <f>'Unit Data from Audit Worksheet'!A76</f>
        <v>659</v>
      </c>
      <c r="B66" s="151" t="str">
        <f>'Unit Data from Audit Worksheet'!C76</f>
        <v>OPEB
 Note or RSI</v>
      </c>
      <c r="C66" s="141" t="str">
        <f>'Unit Data from Audit Worksheet'!D76</f>
        <v>Total OPEB benefits - total OPEB liability
If you do not provide benefit, please enter 0</v>
      </c>
      <c r="D66" s="156"/>
      <c r="E66" s="157">
        <f>'Unit Data from Audit Worksheet'!F76</f>
        <v>0</v>
      </c>
      <c r="F66" s="150">
        <f>IF(L66&lt;0,"Error: Enter as a positive.",)</f>
        <v>0</v>
      </c>
      <c r="G66" s="208" t="s">
        <v>1417</v>
      </c>
      <c r="H66" s="149"/>
      <c r="I66" s="21"/>
      <c r="J66" s="441">
        <v>659</v>
      </c>
      <c r="K66" s="440" t="s">
        <v>265</v>
      </c>
      <c r="L66" s="197">
        <f t="shared" si="8"/>
        <v>0</v>
      </c>
      <c r="M66"/>
      <c r="P66" s="130"/>
      <c r="Q66" s="175"/>
      <c r="R66" s="2"/>
      <c r="S66" s="2"/>
      <c r="T66" s="2"/>
      <c r="U66" s="2"/>
      <c r="V66" s="2"/>
      <c r="W66" s="2"/>
      <c r="X66"/>
      <c r="Y66"/>
      <c r="Z66"/>
      <c r="AA66"/>
      <c r="AB66"/>
      <c r="AC66"/>
      <c r="AD66"/>
      <c r="AE66"/>
      <c r="AF66"/>
      <c r="AG66"/>
      <c r="AH66"/>
      <c r="AI66"/>
      <c r="AJ66"/>
      <c r="AK66"/>
      <c r="AL66"/>
      <c r="AM66"/>
      <c r="AN66"/>
      <c r="AO66"/>
      <c r="AP66"/>
      <c r="AQ66"/>
    </row>
    <row r="67" spans="1:43" s="16" customFormat="1" ht="131.25" customHeight="1" x14ac:dyDescent="0.3">
      <c r="A67" s="142">
        <f>'Unit Data from Audit Worksheet'!A77</f>
        <v>660</v>
      </c>
      <c r="B67" s="151" t="str">
        <f>'Unit Data from Audit Worksheet'!C77</f>
        <v>OPEB
 Note or RSI</v>
      </c>
      <c r="C67" s="141" t="str">
        <f>'Unit Data from Audit Worksheet'!D77</f>
        <v>Total OPEB benefits- OPEB plan fiduciary net position
If no fiduciary net position, enter 0</v>
      </c>
      <c r="D67" s="156"/>
      <c r="E67" s="157">
        <f>'Unit Data from Audit Worksheet'!F77</f>
        <v>0</v>
      </c>
      <c r="F67" s="484">
        <f>IF(L67&lt;0,"Note: Number is normally positive.",)</f>
        <v>0</v>
      </c>
      <c r="G67" s="208" t="s">
        <v>1417</v>
      </c>
      <c r="H67" s="149"/>
      <c r="I67" s="21"/>
      <c r="J67" s="441">
        <v>660</v>
      </c>
      <c r="K67" s="440" t="s">
        <v>266</v>
      </c>
      <c r="L67" s="197">
        <f t="shared" si="8"/>
        <v>0</v>
      </c>
      <c r="M67"/>
      <c r="P67" s="130"/>
      <c r="Q67" s="175"/>
      <c r="R67" s="2"/>
      <c r="S67" s="2"/>
      <c r="T67" s="2"/>
      <c r="U67" s="2"/>
      <c r="V67" s="2"/>
      <c r="W67" s="2"/>
      <c r="X67"/>
      <c r="Y67"/>
      <c r="Z67"/>
      <c r="AA67"/>
      <c r="AB67"/>
      <c r="AC67"/>
      <c r="AD67"/>
      <c r="AE67"/>
      <c r="AF67"/>
      <c r="AG67"/>
      <c r="AH67"/>
      <c r="AI67"/>
      <c r="AJ67"/>
      <c r="AK67"/>
      <c r="AL67"/>
      <c r="AM67"/>
      <c r="AN67"/>
      <c r="AO67"/>
      <c r="AP67"/>
      <c r="AQ67"/>
    </row>
    <row r="68" spans="1:43" ht="144.6" customHeight="1" x14ac:dyDescent="0.3">
      <c r="A68" s="142">
        <f>'Unit Data from Audit Worksheet'!A78</f>
        <v>661</v>
      </c>
      <c r="B68" s="151" t="str">
        <f>'Unit Data from Audit Worksheet'!C78</f>
        <v>OPEB
RSI</v>
      </c>
      <c r="C68" s="141" t="str">
        <f>'Unit Data from Audit Worksheet'!D78</f>
        <v>Total OPEB benefits - What is the plan’s fiduciary net position as a percentage of the total OPEB liability?  Please enter as percentage value; for example, 83.5% should be entered as 83.5.  If assets have not been set aside in a trust, please enter 0.0</v>
      </c>
      <c r="D68" s="53"/>
      <c r="E68" s="140">
        <f>'Unit Data from Audit Worksheet'!F78</f>
        <v>0</v>
      </c>
      <c r="F68" s="150" t="str">
        <f>IF(H68=L68,"","Column L does not equal Column H")</f>
        <v/>
      </c>
      <c r="G68" s="208" t="s">
        <v>1417</v>
      </c>
      <c r="H68" s="99">
        <f>ROUND(IFERROR((L67/L66)*100,0),1)</f>
        <v>0</v>
      </c>
      <c r="I68" s="21"/>
      <c r="J68" s="441">
        <v>661</v>
      </c>
      <c r="K68" s="494" t="s">
        <v>267</v>
      </c>
      <c r="L68" s="209">
        <f>IF(D68="",E68,D68)</f>
        <v>0</v>
      </c>
      <c r="P68" s="130"/>
    </row>
    <row r="69" spans="1:43" ht="84.75" customHeight="1" x14ac:dyDescent="0.3">
      <c r="A69" s="210">
        <f>'Unit Data from Audit Worksheet'!A81</f>
        <v>6</v>
      </c>
      <c r="B69" s="29" t="str">
        <f>'Unit Data from Audit Worksheet'!C81</f>
        <v>Fund Balance Note</v>
      </c>
      <c r="C69" s="193" t="str">
        <f>'Unit Data from Audit Worksheet'!D81</f>
        <v>General Fund -  Total Encumbrances.  You will probably have to refer to the note disclosure where the amount of encumbrances is listed.</v>
      </c>
      <c r="D69" s="156"/>
      <c r="E69" s="85">
        <f>'Unit Data from Audit Worksheet'!F81</f>
        <v>0</v>
      </c>
      <c r="F69" s="20">
        <f>IF(L69&lt;0,"Error: Enter as a positive.",)</f>
        <v>0</v>
      </c>
      <c r="G69" s="40"/>
      <c r="H69" s="149">
        <f>'Unit Data from Audit Worksheet'!I83</f>
        <v>0</v>
      </c>
      <c r="I69" s="21"/>
      <c r="J69" s="501">
        <v>6</v>
      </c>
      <c r="K69" s="508" t="s">
        <v>158</v>
      </c>
      <c r="L69" s="184">
        <f t="shared" si="8"/>
        <v>0</v>
      </c>
      <c r="P69" s="132"/>
    </row>
    <row r="70" spans="1:43" ht="87.75" customHeight="1" x14ac:dyDescent="0.3">
      <c r="A70" s="142">
        <f>'TD Info Completed by Auditor'!A9</f>
        <v>906</v>
      </c>
      <c r="B70" s="72" t="s">
        <v>316</v>
      </c>
      <c r="C70" s="142" t="str">
        <f>'TD Info Completed by Auditor'!B9</f>
        <v>Is the Independent Auditor's Report Opinion Unmodified?</v>
      </c>
      <c r="D70" s="156"/>
      <c r="E70" s="144">
        <f>IF(+'TD Info Completed by Auditor'!C9="Yes",1,IF(+'TD Info Completed by Auditor'!C9="No",2,IF(+'TD Info Completed by Auditor'!C9="N/A",3,0)))</f>
        <v>0</v>
      </c>
      <c r="F70" s="150"/>
      <c r="G70" s="152"/>
      <c r="H70" s="149"/>
      <c r="I70" s="21"/>
      <c r="J70" s="509">
        <v>906</v>
      </c>
      <c r="K70" s="510" t="s">
        <v>308</v>
      </c>
      <c r="L70" s="190">
        <f t="shared" ref="L70:L77" si="9">IF(D70="",E70,D70)</f>
        <v>0</v>
      </c>
      <c r="N70" s="168" t="s">
        <v>333</v>
      </c>
      <c r="P70" s="128"/>
    </row>
    <row r="71" spans="1:43" ht="87.75" customHeight="1" x14ac:dyDescent="0.3">
      <c r="A71" s="142">
        <f>'TD Info Completed by Auditor'!A10</f>
        <v>907</v>
      </c>
      <c r="B71" s="72" t="s">
        <v>316</v>
      </c>
      <c r="C71" s="142" t="str">
        <f>'TD Info Completed by Auditor'!B10</f>
        <v xml:space="preserve">Is there a finding for lack of segregation of duties at this unit? </v>
      </c>
      <c r="D71" s="156"/>
      <c r="E71" s="144">
        <f>IF(+'TD Info Completed by Auditor'!C10="Yes",1,IF(+'TD Info Completed by Auditor'!C10="No",2,IF(+'TD Info Completed by Auditor'!C10="N/A",3,0)))</f>
        <v>0</v>
      </c>
      <c r="F71" s="150"/>
      <c r="G71" s="152"/>
      <c r="H71" s="149"/>
      <c r="I71" s="21"/>
      <c r="J71" s="509">
        <v>907</v>
      </c>
      <c r="K71" s="510" t="s">
        <v>309</v>
      </c>
      <c r="L71" s="190">
        <f t="shared" si="9"/>
        <v>0</v>
      </c>
      <c r="N71" s="168" t="s">
        <v>333</v>
      </c>
      <c r="P71" s="129"/>
    </row>
    <row r="72" spans="1:43" s="264" customFormat="1" ht="87.75" customHeight="1" x14ac:dyDescent="0.3">
      <c r="A72" s="199">
        <f>'TD Info Completed by Auditor'!A11</f>
        <v>1058</v>
      </c>
      <c r="B72" s="139"/>
      <c r="C72" s="199" t="str">
        <f>'TD Info Completed by Auditor'!B11</f>
        <v>Did your audit disclose as a finding any statutory violations? (not including budget violations) (Yes or No)</v>
      </c>
      <c r="D72" s="156"/>
      <c r="E72" s="144">
        <f>IF(+'TD Info Completed by Auditor'!C11="Yes",1,IF(+'TD Info Completed by Auditor'!C11="No",2,IF(+'TD Info Completed by Auditor'!C11="N/A",3,0)))</f>
        <v>0</v>
      </c>
      <c r="F72" s="150"/>
      <c r="G72" s="152"/>
      <c r="H72" s="149"/>
      <c r="I72" s="21"/>
      <c r="J72" s="511">
        <v>1058</v>
      </c>
      <c r="K72" s="512" t="s">
        <v>1419</v>
      </c>
      <c r="L72" s="190">
        <f t="shared" si="9"/>
        <v>0</v>
      </c>
      <c r="M72"/>
      <c r="N72" s="394"/>
      <c r="P72" s="130"/>
      <c r="Q72" s="175"/>
      <c r="X72"/>
      <c r="Y72"/>
      <c r="Z72"/>
      <c r="AA72"/>
      <c r="AB72"/>
      <c r="AC72"/>
      <c r="AD72"/>
      <c r="AE72"/>
      <c r="AF72"/>
      <c r="AG72"/>
      <c r="AH72"/>
      <c r="AI72"/>
      <c r="AJ72"/>
      <c r="AK72"/>
      <c r="AL72"/>
      <c r="AM72"/>
      <c r="AN72"/>
      <c r="AO72"/>
      <c r="AP72"/>
      <c r="AQ72"/>
    </row>
    <row r="73" spans="1:43" s="264" customFormat="1" ht="87.75" customHeight="1" x14ac:dyDescent="0.3">
      <c r="A73" s="199">
        <f>'TD Info Completed by Auditor'!A12</f>
        <v>1059</v>
      </c>
      <c r="B73" s="139"/>
      <c r="C73" s="199" t="str">
        <f>'TD Info Completed by Auditor'!B12</f>
        <v xml:space="preserve"> Did the unit have a board-appointed finance officer the entire fiscal year? (Yes or No)</v>
      </c>
      <c r="D73" s="156"/>
      <c r="E73" s="144">
        <f>IF(+'TD Info Completed by Auditor'!C12="Yes",1,IF(+'TD Info Completed by Auditor'!C12="No",2,IF(+'TD Info Completed by Auditor'!C12="N/A",3,0)))</f>
        <v>0</v>
      </c>
      <c r="F73" s="150"/>
      <c r="G73" s="152"/>
      <c r="H73" s="149"/>
      <c r="I73" s="21"/>
      <c r="J73" s="511">
        <v>1059</v>
      </c>
      <c r="K73" s="512" t="s">
        <v>1420</v>
      </c>
      <c r="L73" s="190">
        <f t="shared" si="9"/>
        <v>0</v>
      </c>
      <c r="M73"/>
      <c r="N73" s="394"/>
      <c r="P73" s="130"/>
      <c r="Q73" s="175"/>
      <c r="X73"/>
      <c r="Y73"/>
      <c r="Z73"/>
      <c r="AA73"/>
      <c r="AB73"/>
      <c r="AC73"/>
      <c r="AD73"/>
      <c r="AE73"/>
      <c r="AF73"/>
      <c r="AG73"/>
      <c r="AH73"/>
      <c r="AI73"/>
      <c r="AJ73"/>
      <c r="AK73"/>
      <c r="AL73"/>
      <c r="AM73"/>
      <c r="AN73"/>
      <c r="AO73"/>
      <c r="AP73"/>
      <c r="AQ73"/>
    </row>
    <row r="74" spans="1:43" s="264" customFormat="1" ht="87.75" customHeight="1" x14ac:dyDescent="0.3">
      <c r="A74" s="142">
        <f>'TD Info Completed by Auditor'!A13</f>
        <v>951</v>
      </c>
      <c r="B74" s="72" t="s">
        <v>316</v>
      </c>
      <c r="C74" s="142" t="str">
        <f>'TD Info Completed by Auditor'!B13</f>
        <v>Is there a finding for lack of technical skills, knowledge and experience (SKE) at this unit?</v>
      </c>
      <c r="D74" s="156"/>
      <c r="E74" s="144">
        <f>IF(+'TD Info Completed by Auditor'!C13="Yes",1,IF(+'TD Info Completed by Auditor'!C13="No",2,IF(+'TD Info Completed by Auditor'!C13="N/A",3,0)))</f>
        <v>0</v>
      </c>
      <c r="F74" s="150"/>
      <c r="G74" s="152"/>
      <c r="H74" s="149"/>
      <c r="I74" s="21"/>
      <c r="J74" s="509">
        <v>951</v>
      </c>
      <c r="K74" s="510" t="s">
        <v>310</v>
      </c>
      <c r="L74" s="190">
        <f>IF(D74="",E74,D74)</f>
        <v>0</v>
      </c>
      <c r="M74"/>
      <c r="N74" s="394"/>
      <c r="P74" s="130"/>
      <c r="Q74" s="175"/>
      <c r="X74"/>
      <c r="Y74"/>
      <c r="Z74"/>
      <c r="AA74"/>
      <c r="AB74"/>
      <c r="AC74"/>
      <c r="AD74"/>
      <c r="AE74"/>
      <c r="AF74"/>
      <c r="AG74"/>
      <c r="AH74"/>
      <c r="AI74"/>
      <c r="AJ74"/>
      <c r="AK74"/>
      <c r="AL74"/>
      <c r="AM74"/>
      <c r="AN74"/>
      <c r="AO74"/>
      <c r="AP74"/>
      <c r="AQ74"/>
    </row>
    <row r="75" spans="1:43" ht="87.75" customHeight="1" x14ac:dyDescent="0.3">
      <c r="A75" s="142">
        <f>'TD Info Completed by Auditor'!A14</f>
        <v>953</v>
      </c>
      <c r="B75" s="72" t="s">
        <v>316</v>
      </c>
      <c r="C75" s="142" t="str">
        <f>'TD Info Completed by Auditor'!B14</f>
        <v xml:space="preserve">Is there is a going concern finding noted in the audit report? </v>
      </c>
      <c r="D75" s="156"/>
      <c r="E75" s="144">
        <f>IF(+'TD Info Completed by Auditor'!C14="Yes",1,IF(+'TD Info Completed by Auditor'!C14="No",2,IF(+'TD Info Completed by Auditor'!C14="N/A",3,0)))</f>
        <v>0</v>
      </c>
      <c r="F75" s="150"/>
      <c r="G75" s="152"/>
      <c r="H75" s="149"/>
      <c r="I75" s="21"/>
      <c r="J75" s="509">
        <v>953</v>
      </c>
      <c r="K75" s="510" t="s">
        <v>378</v>
      </c>
      <c r="L75" s="190">
        <f t="shared" si="9"/>
        <v>0</v>
      </c>
      <c r="N75" s="168" t="s">
        <v>333</v>
      </c>
      <c r="P75" s="130"/>
    </row>
    <row r="76" spans="1:43" ht="87.75" customHeight="1" x14ac:dyDescent="0.3">
      <c r="A76" s="142">
        <f>'TD Info Completed by Auditor'!A15</f>
        <v>955</v>
      </c>
      <c r="B76" s="72" t="s">
        <v>316</v>
      </c>
      <c r="C76" s="142" t="str">
        <f>'TD Info Completed by Auditor'!B15</f>
        <v xml:space="preserve">Number of significant deficiency findings (financial statement findings only)
Exclude findings reported in questions 906, 907, 951, 953 </v>
      </c>
      <c r="D76" s="156"/>
      <c r="E76" s="436">
        <f>'TD Info Completed by Auditor'!C15</f>
        <v>0</v>
      </c>
      <c r="F76" s="150"/>
      <c r="G76" s="152"/>
      <c r="H76" s="149"/>
      <c r="I76" s="21"/>
      <c r="J76" s="509">
        <v>955</v>
      </c>
      <c r="K76" s="510" t="s">
        <v>317</v>
      </c>
      <c r="L76" s="190">
        <f t="shared" si="9"/>
        <v>0</v>
      </c>
      <c r="N76" s="168" t="s">
        <v>333</v>
      </c>
      <c r="P76" s="130"/>
    </row>
    <row r="77" spans="1:43" ht="87.75" customHeight="1" x14ac:dyDescent="0.3">
      <c r="A77" s="142">
        <f>'TD Info Completed by Auditor'!A16</f>
        <v>957</v>
      </c>
      <c r="B77" s="72" t="s">
        <v>316</v>
      </c>
      <c r="C77" s="142" t="str">
        <f>'TD Info Completed by Auditor'!B16</f>
        <v xml:space="preserve">Number of material weaknesses findings (financial statements findings only)
Exclude findings reported in questions 906, 907, 951, 953 </v>
      </c>
      <c r="D77" s="156"/>
      <c r="E77" s="436">
        <f>'TD Info Completed by Auditor'!C16</f>
        <v>0</v>
      </c>
      <c r="F77" s="150"/>
      <c r="G77" s="152"/>
      <c r="H77" s="149"/>
      <c r="I77" s="21"/>
      <c r="J77" s="509">
        <v>957</v>
      </c>
      <c r="K77" s="510" t="s">
        <v>318</v>
      </c>
      <c r="L77" s="190">
        <f t="shared" si="9"/>
        <v>0</v>
      </c>
      <c r="N77" s="168" t="s">
        <v>333</v>
      </c>
      <c r="P77" s="130"/>
    </row>
    <row r="78" spans="1:43" ht="109.95" customHeight="1" x14ac:dyDescent="0.3">
      <c r="A78" s="211">
        <v>336</v>
      </c>
      <c r="B78" s="163"/>
      <c r="C78" s="212" t="s">
        <v>334</v>
      </c>
      <c r="D78" s="213" t="s">
        <v>327</v>
      </c>
      <c r="E78" s="214" t="s">
        <v>1403</v>
      </c>
      <c r="F78" s="164" t="s">
        <v>561</v>
      </c>
      <c r="G78" s="152"/>
      <c r="H78" s="149"/>
      <c r="I78" s="21"/>
      <c r="J78" s="513">
        <v>336</v>
      </c>
      <c r="K78" s="514" t="s">
        <v>329</v>
      </c>
      <c r="L78" s="215">
        <f>L10-L11-L12-L13-L14-L15</f>
        <v>0</v>
      </c>
      <c r="N78" s="169" t="s">
        <v>328</v>
      </c>
      <c r="P78" s="133"/>
      <c r="Q78" s="207"/>
    </row>
    <row r="79" spans="1:43" ht="124.8" customHeight="1" x14ac:dyDescent="0.3">
      <c r="A79" s="216"/>
      <c r="B79" s="55"/>
      <c r="C79" s="217"/>
      <c r="D79" s="74"/>
      <c r="E79" s="82"/>
      <c r="F79" s="35"/>
      <c r="G79" s="76"/>
      <c r="H79" s="77"/>
      <c r="I79" s="21"/>
      <c r="J79" s="165">
        <v>998</v>
      </c>
      <c r="K79" s="166" t="s">
        <v>183</v>
      </c>
      <c r="L79" s="218" t="e">
        <f>VLOOKUP('Unit Data from Audit Worksheet'!D2,'Unit Names(H)'!$A$2:$C$94,3,FALSE)</f>
        <v>#N/A</v>
      </c>
      <c r="N79" s="169" t="s">
        <v>330</v>
      </c>
      <c r="P79" s="133"/>
      <c r="Q79" s="207"/>
    </row>
    <row r="80" spans="1:43" ht="60.6" customHeight="1" x14ac:dyDescent="0.3">
      <c r="A80" s="216"/>
      <c r="B80" s="55"/>
      <c r="C80" s="217"/>
      <c r="D80" s="219"/>
      <c r="E80" s="220"/>
      <c r="F80" s="221"/>
      <c r="G80" s="222"/>
      <c r="H80" s="224"/>
      <c r="I80" s="21"/>
      <c r="J80" s="97">
        <v>554</v>
      </c>
      <c r="K80" s="225" t="s">
        <v>208</v>
      </c>
      <c r="L80" s="204"/>
      <c r="N80" s="226"/>
      <c r="P80" s="133"/>
      <c r="Q80" s="207"/>
    </row>
    <row r="81" spans="1:43" ht="66" customHeight="1" x14ac:dyDescent="0.3">
      <c r="A81" s="216"/>
      <c r="B81" s="55"/>
      <c r="C81" s="217"/>
      <c r="D81" s="219"/>
      <c r="E81" s="220"/>
      <c r="F81" s="221"/>
      <c r="G81" s="222"/>
      <c r="H81" s="224"/>
      <c r="I81" s="21"/>
      <c r="J81" s="97">
        <v>555</v>
      </c>
      <c r="K81" s="225" t="s">
        <v>209</v>
      </c>
      <c r="L81" s="204"/>
      <c r="N81" s="226"/>
      <c r="P81" s="133"/>
      <c r="Q81" s="207"/>
    </row>
    <row r="82" spans="1:43" ht="70.2" customHeight="1" x14ac:dyDescent="0.3">
      <c r="A82" s="216"/>
      <c r="B82" s="55"/>
      <c r="C82" s="217"/>
      <c r="D82" s="219"/>
      <c r="E82" s="220"/>
      <c r="F82" s="221"/>
      <c r="G82" s="222"/>
      <c r="H82" s="224"/>
      <c r="I82" s="21"/>
      <c r="J82" s="97">
        <v>556</v>
      </c>
      <c r="K82" s="225" t="s">
        <v>210</v>
      </c>
      <c r="L82" s="204"/>
      <c r="N82" s="226"/>
      <c r="P82" s="133"/>
      <c r="Q82" s="207"/>
    </row>
    <row r="83" spans="1:43" ht="58.8" customHeight="1" x14ac:dyDescent="0.3">
      <c r="A83" s="216"/>
      <c r="B83" s="55"/>
      <c r="C83" s="217"/>
      <c r="D83" s="219"/>
      <c r="E83" s="220"/>
      <c r="F83" s="221"/>
      <c r="G83" s="222"/>
      <c r="H83" s="224"/>
      <c r="I83" s="21"/>
      <c r="J83" s="97">
        <v>557</v>
      </c>
      <c r="K83" s="225" t="s">
        <v>211</v>
      </c>
      <c r="L83" s="204"/>
      <c r="N83" s="226"/>
      <c r="P83" s="134"/>
    </row>
    <row r="84" spans="1:43" ht="67.8" customHeight="1" x14ac:dyDescent="0.3">
      <c r="A84" s="216"/>
      <c r="B84" s="55"/>
      <c r="C84" s="217"/>
      <c r="D84" s="219"/>
      <c r="E84" s="220"/>
      <c r="F84" s="221"/>
      <c r="G84" s="222"/>
      <c r="H84" s="224"/>
      <c r="I84" s="21"/>
      <c r="J84" s="97">
        <v>606</v>
      </c>
      <c r="K84" s="225" t="s">
        <v>285</v>
      </c>
      <c r="L84" s="204"/>
      <c r="N84" s="226"/>
      <c r="P84" s="134"/>
    </row>
    <row r="85" spans="1:43" ht="46.2" customHeight="1" x14ac:dyDescent="0.3">
      <c r="A85" s="216"/>
      <c r="B85" s="55"/>
      <c r="C85" s="217"/>
      <c r="D85" s="219"/>
      <c r="E85" s="220"/>
      <c r="F85" s="221"/>
      <c r="G85" s="222"/>
      <c r="H85" s="224"/>
      <c r="I85" s="21"/>
      <c r="J85" s="133">
        <v>662</v>
      </c>
      <c r="K85" s="227" t="s">
        <v>286</v>
      </c>
      <c r="L85" s="228"/>
      <c r="N85" s="226"/>
      <c r="P85" s="134"/>
    </row>
    <row r="86" spans="1:43" ht="47.4" customHeight="1" x14ac:dyDescent="0.3">
      <c r="A86" s="216"/>
      <c r="B86" s="55"/>
      <c r="C86" s="217"/>
      <c r="D86" s="219"/>
      <c r="E86" s="220"/>
      <c r="F86" s="221"/>
      <c r="G86" s="222"/>
      <c r="H86" s="224"/>
      <c r="I86" s="21"/>
      <c r="J86" s="133">
        <v>663</v>
      </c>
      <c r="K86" s="229" t="s">
        <v>287</v>
      </c>
      <c r="L86" s="228"/>
      <c r="N86" s="226"/>
      <c r="P86" s="134"/>
    </row>
    <row r="87" spans="1:43" s="264" customFormat="1" ht="47.4" customHeight="1" x14ac:dyDescent="0.3">
      <c r="A87" s="216"/>
      <c r="B87" s="55"/>
      <c r="C87" s="217"/>
      <c r="D87" s="219"/>
      <c r="E87" s="220"/>
      <c r="F87" s="221"/>
      <c r="G87" s="222"/>
      <c r="H87" s="224"/>
      <c r="I87" s="21"/>
      <c r="J87" s="133">
        <v>1064</v>
      </c>
      <c r="K87" s="533" t="s">
        <v>1430</v>
      </c>
      <c r="L87" s="228"/>
      <c r="M87" s="118"/>
      <c r="N87" s="226"/>
      <c r="P87" s="134"/>
      <c r="Q87" s="175"/>
      <c r="X87" s="118"/>
      <c r="Y87" s="118"/>
      <c r="Z87" s="118"/>
      <c r="AA87" s="118"/>
      <c r="AB87" s="118"/>
      <c r="AC87" s="118"/>
      <c r="AD87" s="118"/>
      <c r="AE87" s="118"/>
      <c r="AF87" s="118"/>
      <c r="AG87" s="118"/>
      <c r="AH87" s="118"/>
      <c r="AI87" s="118"/>
      <c r="AJ87" s="118"/>
      <c r="AK87" s="118"/>
      <c r="AL87" s="118"/>
      <c r="AM87" s="118"/>
      <c r="AN87" s="118"/>
      <c r="AO87" s="118"/>
      <c r="AP87" s="118"/>
      <c r="AQ87" s="118"/>
    </row>
    <row r="88" spans="1:43" s="264" customFormat="1" ht="47.4" customHeight="1" x14ac:dyDescent="0.3">
      <c r="A88" s="216"/>
      <c r="B88" s="55"/>
      <c r="C88" s="217"/>
      <c r="D88" s="219"/>
      <c r="E88" s="220"/>
      <c r="F88" s="221"/>
      <c r="G88" s="222"/>
      <c r="H88" s="224"/>
      <c r="I88" s="21"/>
      <c r="J88" s="133">
        <v>1065</v>
      </c>
      <c r="K88" s="533" t="s">
        <v>1431</v>
      </c>
      <c r="L88" s="228"/>
      <c r="M88" s="118"/>
      <c r="N88" s="226"/>
      <c r="P88" s="134"/>
      <c r="Q88" s="175"/>
      <c r="X88" s="118"/>
      <c r="Y88" s="118"/>
      <c r="Z88" s="118"/>
      <c r="AA88" s="118"/>
      <c r="AB88" s="118"/>
      <c r="AC88" s="118"/>
      <c r="AD88" s="118"/>
      <c r="AE88" s="118"/>
      <c r="AF88" s="118"/>
      <c r="AG88" s="118"/>
      <c r="AH88" s="118"/>
      <c r="AI88" s="118"/>
      <c r="AJ88" s="118"/>
      <c r="AK88" s="118"/>
      <c r="AL88" s="118"/>
      <c r="AM88" s="118"/>
      <c r="AN88" s="118"/>
      <c r="AO88" s="118"/>
      <c r="AP88" s="118"/>
      <c r="AQ88" s="118"/>
    </row>
    <row r="89" spans="1:43" s="16" customFormat="1" ht="22.5" customHeight="1" x14ac:dyDescent="0.3">
      <c r="A89" s="216"/>
      <c r="B89" s="55"/>
      <c r="C89" s="217"/>
      <c r="D89" s="74"/>
      <c r="E89" s="75"/>
      <c r="F89" s="35"/>
      <c r="G89" s="76"/>
      <c r="H89" s="77"/>
      <c r="I89" s="21"/>
      <c r="J89" s="78"/>
      <c r="K89" s="230"/>
      <c r="L89" s="231"/>
      <c r="M89"/>
      <c r="N89" s="168"/>
      <c r="P89" s="134"/>
      <c r="Q89" s="175"/>
      <c r="R89" s="2"/>
      <c r="S89" s="2"/>
      <c r="T89" s="2"/>
      <c r="U89" s="2"/>
      <c r="V89" s="2"/>
      <c r="W89" s="2"/>
      <c r="X89"/>
      <c r="Y89"/>
      <c r="Z89"/>
      <c r="AA89"/>
      <c r="AB89"/>
      <c r="AC89"/>
      <c r="AD89"/>
      <c r="AE89"/>
      <c r="AF89"/>
      <c r="AG89"/>
      <c r="AH89"/>
      <c r="AI89"/>
      <c r="AJ89"/>
      <c r="AK89"/>
      <c r="AL89"/>
      <c r="AM89"/>
      <c r="AN89"/>
      <c r="AO89"/>
      <c r="AP89"/>
      <c r="AQ89"/>
    </row>
    <row r="90" spans="1:43" ht="99" customHeight="1" x14ac:dyDescent="0.3">
      <c r="A90" s="142">
        <f>'Unit Data from Audit Worksheet'!A83</f>
        <v>947</v>
      </c>
      <c r="B90" s="72"/>
      <c r="C90" s="141" t="str">
        <f>'Unit Data from Audit Worksheet'!D83</f>
        <v>First name of finance officer or interim finance officer (please enter “vacant” for first name if the position is currently vacant)</v>
      </c>
      <c r="D90" s="159"/>
      <c r="E90" s="111">
        <f>'Unit Data from Audit Worksheet'!F83</f>
        <v>0</v>
      </c>
      <c r="F90" s="150" t="str">
        <f>'Unit Data from Audit Worksheet'!G83</f>
        <v>Please do not leave blank</v>
      </c>
      <c r="G90" s="152"/>
      <c r="H90" s="149"/>
      <c r="I90" s="21"/>
      <c r="J90" s="100">
        <v>947</v>
      </c>
      <c r="K90" s="232" t="s">
        <v>256</v>
      </c>
      <c r="L90" s="233">
        <f t="shared" ref="L90:L102" si="10">IF(D90="",E90,D90)</f>
        <v>0</v>
      </c>
      <c r="N90" s="226"/>
      <c r="P90" s="134"/>
      <c r="Q90" s="46"/>
    </row>
    <row r="91" spans="1:43" ht="128.25" customHeight="1" x14ac:dyDescent="0.3">
      <c r="A91" s="142">
        <f>'Unit Data from Audit Worksheet'!A84</f>
        <v>948</v>
      </c>
      <c r="B91" s="72"/>
      <c r="C91" s="141" t="str">
        <f>'Unit Data from Audit Worksheet'!D84</f>
        <v>Last name of finance officer or interim finance officer (please enter “vacant” for last name if the position is currently vacant)</v>
      </c>
      <c r="D91" s="159"/>
      <c r="E91" s="234">
        <f>'Unit Data from Audit Worksheet'!F84</f>
        <v>0</v>
      </c>
      <c r="F91" s="150" t="str">
        <f>'Unit Data from Audit Worksheet'!G84</f>
        <v>Please do not leave blank</v>
      </c>
      <c r="G91" s="152"/>
      <c r="H91" s="149"/>
      <c r="I91" s="21"/>
      <c r="J91" s="100">
        <v>948</v>
      </c>
      <c r="K91" s="232" t="s">
        <v>257</v>
      </c>
      <c r="L91" s="233">
        <f t="shared" si="10"/>
        <v>0</v>
      </c>
      <c r="N91" s="226"/>
      <c r="P91" s="134"/>
    </row>
    <row r="92" spans="1:43" ht="61.5" customHeight="1" x14ac:dyDescent="0.3">
      <c r="A92" s="142">
        <f>'Unit Data from Audit Worksheet'!A85</f>
        <v>949</v>
      </c>
      <c r="B92" s="72"/>
      <c r="C92" s="141" t="str">
        <f>'Unit Data from Audit Worksheet'!D85</f>
        <v>Is the finance officer serving in a permanent role or an interim role? (select permanent/interim/vacant)</v>
      </c>
      <c r="D92" s="159"/>
      <c r="E92" s="111">
        <f>'Unit Data from Audit Worksheet'!F85</f>
        <v>0</v>
      </c>
      <c r="F92" s="150" t="str">
        <f>'Unit Data from Audit Worksheet'!G85</f>
        <v>Please do not leave blank</v>
      </c>
      <c r="G92" s="152"/>
      <c r="H92" s="149"/>
      <c r="I92" s="21"/>
      <c r="J92" s="100">
        <v>949</v>
      </c>
      <c r="K92" s="232" t="s">
        <v>278</v>
      </c>
      <c r="L92" s="233">
        <f t="shared" si="10"/>
        <v>0</v>
      </c>
      <c r="N92" s="226"/>
      <c r="P92" s="134"/>
    </row>
    <row r="93" spans="1:43" ht="93.75" customHeight="1" x14ac:dyDescent="0.3">
      <c r="A93" s="142">
        <f>'Unit Data from Audit Worksheet'!A86</f>
        <v>950</v>
      </c>
      <c r="B93" s="72"/>
      <c r="C93" s="141" t="str">
        <f>'Unit Data from Audit Worksheet'!D86</f>
        <v>Has the finance officer been formally appointed by the local government, public authority, or designated official?  (Y/N)</v>
      </c>
      <c r="D93" s="159"/>
      <c r="E93" s="111">
        <f>'Unit Data from Audit Worksheet'!F86</f>
        <v>0</v>
      </c>
      <c r="F93" s="150" t="str">
        <f>'Unit Data from Audit Worksheet'!G86</f>
        <v>Please do not leave blank</v>
      </c>
      <c r="G93" s="152"/>
      <c r="H93" s="149"/>
      <c r="I93" s="21"/>
      <c r="J93" s="100">
        <v>950</v>
      </c>
      <c r="K93" s="232" t="s">
        <v>279</v>
      </c>
      <c r="L93" s="233">
        <f t="shared" si="10"/>
        <v>0</v>
      </c>
      <c r="N93" s="226"/>
      <c r="P93" s="134"/>
    </row>
    <row r="94" spans="1:43" ht="153.75" customHeight="1" x14ac:dyDescent="0.3">
      <c r="A94" s="142">
        <f>'Unit Data from Audit Worksheet'!A87</f>
        <v>952</v>
      </c>
      <c r="B94" s="72"/>
      <c r="C94" s="141" t="str">
        <f>'Unit Data from Audit Worksheet'!D87</f>
        <v>Date on which the local government, public authority, or designated official appointed the finance officer?     Date Format  MM/DD/YYYY</v>
      </c>
      <c r="D94" s="159"/>
      <c r="E94" s="427" t="str">
        <f>IF('Unit Data from Audit Worksheet'!F87&gt;0,'Unit Data from Audit Worksheet'!F87," ")</f>
        <v xml:space="preserve"> </v>
      </c>
      <c r="F94" s="150" t="str">
        <f>'Unit Data from Audit Worksheet'!G87</f>
        <v>Leave blank if data not available</v>
      </c>
      <c r="G94" s="152"/>
      <c r="H94" s="149"/>
      <c r="I94" s="21"/>
      <c r="J94" s="100">
        <v>952</v>
      </c>
      <c r="K94" s="232" t="s">
        <v>280</v>
      </c>
      <c r="L94" s="235" t="str">
        <f t="shared" si="10"/>
        <v xml:space="preserve"> </v>
      </c>
      <c r="N94" s="226"/>
      <c r="P94" s="134"/>
    </row>
    <row r="95" spans="1:43" ht="153.75" customHeight="1" x14ac:dyDescent="0.3">
      <c r="A95" s="142">
        <f>'Unit Data from Audit Worksheet'!A88</f>
        <v>954</v>
      </c>
      <c r="B95" s="72"/>
      <c r="C95" s="141" t="str">
        <f>'Unit Data from Audit Worksheet'!D88</f>
        <v>Has the finance officer or interim finance officer read, understand, and is in compliance with the requirements of N.C.G.S. 159, as applicable based on unit type and circumstances? (Y/N)</v>
      </c>
      <c r="D95" s="159"/>
      <c r="E95" s="111">
        <f>'Unit Data from Audit Worksheet'!F88</f>
        <v>0</v>
      </c>
      <c r="F95" s="150" t="str">
        <f>'Unit Data from Audit Worksheet'!G88</f>
        <v>Please do not leave blank</v>
      </c>
      <c r="G95" s="152"/>
      <c r="H95" s="149"/>
      <c r="I95" s="21"/>
      <c r="J95" s="100">
        <v>954</v>
      </c>
      <c r="K95" s="232" t="s">
        <v>281</v>
      </c>
      <c r="L95" s="233">
        <f t="shared" si="10"/>
        <v>0</v>
      </c>
      <c r="N95" s="226"/>
      <c r="P95" s="134"/>
    </row>
    <row r="96" spans="1:43" ht="153.75" customHeight="1" x14ac:dyDescent="0.3">
      <c r="A96" s="142">
        <f>'Unit Data from Audit Worksheet'!A89</f>
        <v>956</v>
      </c>
      <c r="B96" s="72"/>
      <c r="C96" s="141" t="str">
        <f>'Unit Data from Audit Worksheet'!D89</f>
        <v>Does the finance officer or interim finance officer maintain and update (or ensures the maintenance and update of)  financial records monthly, including reconciliation of bank accounts to the general ledger? (Y/N)</v>
      </c>
      <c r="D96" s="159"/>
      <c r="E96" s="111">
        <f>'Unit Data from Audit Worksheet'!F89</f>
        <v>0</v>
      </c>
      <c r="F96" s="150" t="str">
        <f>'Unit Data from Audit Worksheet'!G89</f>
        <v>Please do not leave blank</v>
      </c>
      <c r="G96" s="152"/>
      <c r="H96" s="149"/>
      <c r="I96" s="21"/>
      <c r="J96" s="100">
        <v>956</v>
      </c>
      <c r="K96" s="232" t="s">
        <v>282</v>
      </c>
      <c r="L96" s="233">
        <f t="shared" si="10"/>
        <v>0</v>
      </c>
      <c r="N96" s="226"/>
      <c r="P96" s="134"/>
    </row>
    <row r="97" spans="1:43" ht="243.6" customHeight="1" x14ac:dyDescent="0.3">
      <c r="A97" s="142">
        <f>'Unit Data from Audit Worksheet'!A90</f>
        <v>958</v>
      </c>
      <c r="B97" s="72"/>
      <c r="C97" s="141" t="str">
        <f>'Unit Data from Audit Worksheet'!D90</f>
        <v>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v>
      </c>
      <c r="D97" s="159"/>
      <c r="E97" s="111">
        <f>'Unit Data from Audit Worksheet'!F90</f>
        <v>0</v>
      </c>
      <c r="F97" s="150" t="str">
        <f>'Unit Data from Audit Worksheet'!G90</f>
        <v>Please do not leave blank</v>
      </c>
      <c r="G97" s="152"/>
      <c r="H97" s="149"/>
      <c r="I97" s="21"/>
      <c r="J97" s="100">
        <v>958</v>
      </c>
      <c r="K97" s="232" t="s">
        <v>283</v>
      </c>
      <c r="L97" s="236">
        <f t="shared" si="10"/>
        <v>0</v>
      </c>
      <c r="N97" s="226"/>
      <c r="P97" s="134"/>
    </row>
    <row r="98" spans="1:43" ht="30.75" customHeight="1" x14ac:dyDescent="0.3">
      <c r="A98" s="237">
        <f>'Unit Data from Audit Worksheet'!A98</f>
        <v>960</v>
      </c>
      <c r="B98" s="107"/>
      <c r="C98" s="108" t="str">
        <f>'Unit Data from Audit Worksheet'!B98</f>
        <v>Name of Finance Officer</v>
      </c>
      <c r="D98" s="159"/>
      <c r="E98" s="238">
        <f>'Unit Data from Audit Worksheet'!D98</f>
        <v>0</v>
      </c>
      <c r="F98" s="239" t="str">
        <f>'Unit Data from Audit Worksheet'!F98</f>
        <v>Required</v>
      </c>
      <c r="G98" s="152"/>
      <c r="H98" s="149"/>
      <c r="I98" s="21"/>
      <c r="J98" s="110">
        <v>960</v>
      </c>
      <c r="K98" s="240" t="s">
        <v>274</v>
      </c>
      <c r="L98" s="241">
        <f t="shared" si="10"/>
        <v>0</v>
      </c>
      <c r="N98" s="203"/>
      <c r="P98" s="134"/>
    </row>
    <row r="99" spans="1:43" ht="30.75" customHeight="1" x14ac:dyDescent="0.3">
      <c r="A99" s="237">
        <f>'Unit Data from Audit Worksheet'!A99</f>
        <v>962</v>
      </c>
      <c r="B99" s="107"/>
      <c r="C99" s="108" t="str">
        <f>'Unit Data from Audit Worksheet'!B99</f>
        <v>Title of Official</v>
      </c>
      <c r="D99" s="159"/>
      <c r="E99" s="238">
        <f>'Unit Data from Audit Worksheet'!D99</f>
        <v>0</v>
      </c>
      <c r="F99" s="239" t="str">
        <f>'Unit Data from Audit Worksheet'!F99</f>
        <v>Required</v>
      </c>
      <c r="G99" s="152"/>
      <c r="H99" s="149"/>
      <c r="I99" s="21"/>
      <c r="J99" s="110">
        <v>962</v>
      </c>
      <c r="K99" s="240" t="s">
        <v>252</v>
      </c>
      <c r="L99" s="241">
        <f t="shared" si="10"/>
        <v>0</v>
      </c>
      <c r="N99" s="203"/>
      <c r="P99" s="134"/>
    </row>
    <row r="100" spans="1:43" ht="30.75" customHeight="1" x14ac:dyDescent="0.3">
      <c r="A100" s="237">
        <f>'Unit Data from Audit Worksheet'!A100</f>
        <v>964</v>
      </c>
      <c r="B100" s="107"/>
      <c r="C100" s="109" t="str">
        <f>'Unit Data from Audit Worksheet'!B100</f>
        <v>Date                        (Enter as "MM/DD/YYYY")</v>
      </c>
      <c r="D100" s="159"/>
      <c r="E100" s="242">
        <f>'Unit Data from Audit Worksheet'!D100</f>
        <v>0</v>
      </c>
      <c r="F100" s="239" t="str">
        <f>'Unit Data from Audit Worksheet'!F100</f>
        <v>Required</v>
      </c>
      <c r="G100" s="412"/>
      <c r="H100" s="149"/>
      <c r="I100" s="21"/>
      <c r="J100" s="110">
        <v>964</v>
      </c>
      <c r="K100" s="240" t="s">
        <v>295</v>
      </c>
      <c r="L100" s="243">
        <f t="shared" si="10"/>
        <v>0</v>
      </c>
      <c r="N100" s="203"/>
      <c r="P100" s="134"/>
    </row>
    <row r="101" spans="1:43" ht="30.75" customHeight="1" x14ac:dyDescent="0.3">
      <c r="A101" s="237">
        <f>'Unit Data from Audit Worksheet'!A101</f>
        <v>966</v>
      </c>
      <c r="B101" s="107"/>
      <c r="C101" s="108" t="s">
        <v>562</v>
      </c>
      <c r="D101" s="159"/>
      <c r="E101" s="411" t="str">
        <f>_xlfn.TEXTJOIN(",",,TEXT('Unit Data from Audit Worksheet'!D101,"###-###-####")," "&amp;'Unit Data from Audit Worksheet'!D102)</f>
        <v xml:space="preserve">--, </v>
      </c>
      <c r="F101" s="239" t="str">
        <f>'Unit Data from Audit Worksheet'!F101</f>
        <v>Required</v>
      </c>
      <c r="G101" s="152"/>
      <c r="H101" s="149"/>
      <c r="I101" s="21"/>
      <c r="J101" s="110">
        <v>966</v>
      </c>
      <c r="K101" s="240" t="s">
        <v>254</v>
      </c>
      <c r="L101" s="241" t="str">
        <f t="shared" si="10"/>
        <v xml:space="preserve">--, </v>
      </c>
      <c r="N101" s="203"/>
      <c r="P101" s="134"/>
    </row>
    <row r="102" spans="1:43" ht="30.75" customHeight="1" x14ac:dyDescent="0.3">
      <c r="A102" s="237">
        <f>'Unit Data from Audit Worksheet'!A103</f>
        <v>968</v>
      </c>
      <c r="B102" s="107"/>
      <c r="C102" s="108" t="str">
        <f>'Unit Data from Audit Worksheet'!B103</f>
        <v>E-mail address</v>
      </c>
      <c r="D102" s="159"/>
      <c r="E102" s="238">
        <f>'Unit Data from Audit Worksheet'!D103</f>
        <v>0</v>
      </c>
      <c r="F102" s="239" t="str">
        <f>'Unit Data from Audit Worksheet'!F103</f>
        <v>Required</v>
      </c>
      <c r="G102" s="152"/>
      <c r="H102" s="149"/>
      <c r="I102" s="21"/>
      <c r="J102" s="110">
        <v>968</v>
      </c>
      <c r="K102" s="240" t="s">
        <v>255</v>
      </c>
      <c r="L102" s="241">
        <f t="shared" si="10"/>
        <v>0</v>
      </c>
      <c r="N102" s="203"/>
      <c r="P102" s="134"/>
    </row>
    <row r="103" spans="1:43" ht="83.4" customHeight="1" x14ac:dyDescent="0.3">
      <c r="A103" s="216"/>
      <c r="B103" s="55"/>
      <c r="C103" s="217"/>
      <c r="D103" s="219"/>
      <c r="E103" s="220"/>
      <c r="F103" s="221"/>
      <c r="G103" s="222"/>
      <c r="H103" s="223"/>
      <c r="I103" s="21"/>
      <c r="J103" s="100">
        <v>999</v>
      </c>
      <c r="K103" s="232" t="s">
        <v>184</v>
      </c>
      <c r="L103" s="486" t="e">
        <f>'Unit Data from Audit Worksheet'!D3</f>
        <v>#N/A</v>
      </c>
      <c r="N103" s="244" t="s">
        <v>332</v>
      </c>
      <c r="O103" s="244" t="s">
        <v>331</v>
      </c>
      <c r="P103" s="134"/>
    </row>
    <row r="104" spans="1:43" x14ac:dyDescent="0.3">
      <c r="A104" s="123"/>
      <c r="B104" s="123"/>
      <c r="C104" s="123"/>
      <c r="D104" s="123"/>
      <c r="E104" s="123"/>
      <c r="F104" s="123"/>
      <c r="G104" s="123"/>
      <c r="H104" s="123"/>
      <c r="I104" s="123"/>
      <c r="J104" s="2"/>
      <c r="K104" s="2"/>
      <c r="L104" s="2"/>
      <c r="N104" s="3"/>
      <c r="P104" s="134"/>
    </row>
    <row r="105" spans="1:43" s="264" customFormat="1" x14ac:dyDescent="0.3">
      <c r="A105" s="123"/>
      <c r="B105" s="123"/>
      <c r="C105" s="123"/>
      <c r="D105" s="123"/>
      <c r="E105" s="123"/>
      <c r="F105" s="123"/>
      <c r="G105" s="123"/>
      <c r="H105" s="123"/>
      <c r="I105" s="123"/>
      <c r="M105"/>
      <c r="N105" s="3"/>
      <c r="P105" s="134"/>
      <c r="Q105" s="175"/>
      <c r="X105"/>
      <c r="Y105"/>
      <c r="Z105"/>
      <c r="AA105"/>
      <c r="AB105"/>
      <c r="AC105"/>
      <c r="AD105"/>
      <c r="AE105"/>
      <c r="AF105"/>
      <c r="AG105"/>
      <c r="AH105"/>
      <c r="AI105"/>
      <c r="AJ105"/>
      <c r="AK105"/>
      <c r="AL105"/>
      <c r="AM105"/>
      <c r="AN105"/>
      <c r="AO105"/>
      <c r="AP105"/>
      <c r="AQ105"/>
    </row>
    <row r="106" spans="1:43" x14ac:dyDescent="0.3">
      <c r="C106" s="420"/>
      <c r="D106" s="246"/>
      <c r="E106" s="247"/>
      <c r="F106" s="247"/>
      <c r="G106" s="248"/>
      <c r="H106" s="247"/>
      <c r="I106" s="249"/>
      <c r="K106" s="489" t="s">
        <v>760</v>
      </c>
      <c r="L106" s="487" t="e">
        <f>SUM(L4:L88)</f>
        <v>#N/A</v>
      </c>
      <c r="N106" s="3"/>
      <c r="P106" s="134"/>
    </row>
    <row r="107" spans="1:43" ht="19.2" customHeight="1" x14ac:dyDescent="0.3">
      <c r="A107"/>
      <c r="B107"/>
      <c r="C107"/>
      <c r="D107"/>
      <c r="E107"/>
      <c r="F107"/>
      <c r="G107" s="248"/>
      <c r="H107" s="247"/>
      <c r="I107" s="249"/>
      <c r="K107" s="488" t="s">
        <v>707</v>
      </c>
      <c r="L107" s="487"/>
      <c r="N107" s="3"/>
      <c r="P107" s="134"/>
    </row>
    <row r="108" spans="1:43" ht="20.399999999999999" customHeight="1" x14ac:dyDescent="0.7">
      <c r="B108" s="2"/>
      <c r="C108" s="2"/>
      <c r="D108" s="45"/>
      <c r="E108" s="57"/>
      <c r="F108" s="45"/>
      <c r="G108" s="248"/>
      <c r="H108" s="247"/>
      <c r="I108" s="249"/>
      <c r="J108" s="88"/>
      <c r="K108" s="87"/>
      <c r="L108" s="487" t="e">
        <f>L106-L107</f>
        <v>#N/A</v>
      </c>
      <c r="N108" s="3"/>
      <c r="P108" s="134"/>
    </row>
    <row r="109" spans="1:43" ht="25.2" customHeight="1" x14ac:dyDescent="0.3">
      <c r="A109" s="123"/>
      <c r="B109" s="123"/>
      <c r="C109" s="123"/>
      <c r="D109" s="123"/>
      <c r="E109" s="123"/>
      <c r="F109" s="247"/>
      <c r="G109" s="248"/>
      <c r="H109" s="247"/>
      <c r="I109" s="249"/>
      <c r="K109" s="8"/>
      <c r="L109" s="250"/>
      <c r="P109" s="134"/>
    </row>
    <row r="110" spans="1:43" x14ac:dyDescent="0.3">
      <c r="A110" s="123"/>
      <c r="B110" s="123"/>
      <c r="C110" s="123"/>
      <c r="D110" s="123"/>
      <c r="E110" s="123"/>
      <c r="F110" s="247"/>
      <c r="G110" s="248"/>
      <c r="H110" s="247"/>
      <c r="I110" s="249"/>
      <c r="K110" s="8"/>
      <c r="L110" s="250"/>
      <c r="P110" s="134"/>
    </row>
    <row r="111" spans="1:43" ht="18.75" customHeight="1" x14ac:dyDescent="0.3">
      <c r="A111" s="123"/>
      <c r="B111" s="123"/>
      <c r="C111" s="123"/>
      <c r="D111" s="123"/>
      <c r="E111" s="123"/>
      <c r="F111" s="247"/>
      <c r="G111" s="248"/>
      <c r="H111" s="247"/>
      <c r="I111" s="249"/>
      <c r="K111" s="8"/>
      <c r="L111" s="250"/>
      <c r="P111" s="134"/>
    </row>
    <row r="112" spans="1:43" ht="30.75" customHeight="1" x14ac:dyDescent="0.3">
      <c r="A112" s="123"/>
      <c r="B112" s="123"/>
      <c r="C112" s="123"/>
      <c r="D112" s="123"/>
      <c r="E112" s="123"/>
      <c r="F112" s="247"/>
      <c r="G112" s="248"/>
      <c r="H112" s="247"/>
      <c r="I112" s="249"/>
      <c r="K112" s="8"/>
      <c r="L112" s="250"/>
      <c r="P112" s="134"/>
    </row>
    <row r="113" spans="1:16" ht="30.75" customHeight="1" x14ac:dyDescent="0.3">
      <c r="A113" s="123"/>
      <c r="B113" s="123"/>
      <c r="C113" s="123"/>
      <c r="D113" s="123"/>
      <c r="E113" s="123"/>
      <c r="F113" s="247"/>
      <c r="G113" s="248"/>
      <c r="H113" s="247"/>
      <c r="I113" s="249"/>
      <c r="K113" s="8"/>
      <c r="L113" s="250"/>
      <c r="P113" s="134"/>
    </row>
    <row r="114" spans="1:16" ht="30.75" customHeight="1" x14ac:dyDescent="0.3">
      <c r="A114" s="123"/>
      <c r="B114" s="123"/>
      <c r="C114" s="123"/>
      <c r="D114" s="123"/>
      <c r="E114" s="123"/>
      <c r="F114" s="247"/>
      <c r="G114" s="248"/>
      <c r="H114" s="247"/>
      <c r="I114" s="249"/>
      <c r="K114" s="8"/>
      <c r="L114" s="250"/>
      <c r="P114" s="134"/>
    </row>
    <row r="115" spans="1:16" ht="30.75" customHeight="1" x14ac:dyDescent="0.3">
      <c r="A115" s="123"/>
      <c r="B115" s="123"/>
      <c r="C115" s="123"/>
      <c r="D115" s="123"/>
      <c r="E115" s="123"/>
      <c r="F115" s="247"/>
      <c r="G115" s="248"/>
      <c r="H115" s="247"/>
      <c r="I115" s="249"/>
      <c r="K115" s="8"/>
      <c r="L115" s="250"/>
      <c r="P115" s="134"/>
    </row>
    <row r="116" spans="1:16" ht="30.75" customHeight="1" x14ac:dyDescent="0.3">
      <c r="A116" s="123"/>
      <c r="B116" s="123"/>
      <c r="C116" s="123"/>
      <c r="D116" s="123"/>
      <c r="E116" s="123"/>
      <c r="F116" s="247"/>
      <c r="G116" s="248"/>
      <c r="H116" s="247"/>
      <c r="I116" s="249"/>
      <c r="K116" s="8"/>
      <c r="L116" s="250"/>
      <c r="P116" s="134"/>
    </row>
    <row r="117" spans="1:16" x14ac:dyDescent="0.3">
      <c r="A117" s="123"/>
      <c r="B117" s="123"/>
      <c r="C117" s="123"/>
      <c r="D117" s="123"/>
      <c r="E117" s="123"/>
      <c r="I117" s="249"/>
      <c r="K117" s="8"/>
      <c r="L117" s="250"/>
      <c r="P117" s="134"/>
    </row>
    <row r="118" spans="1:16" x14ac:dyDescent="0.3">
      <c r="A118" s="123"/>
      <c r="B118" s="123"/>
      <c r="C118" s="123"/>
      <c r="D118" s="123"/>
      <c r="E118" s="123"/>
      <c r="I118" s="249"/>
      <c r="L118" s="250"/>
      <c r="P118" s="134"/>
    </row>
    <row r="119" spans="1:16" x14ac:dyDescent="0.3">
      <c r="A119" s="4"/>
      <c r="B119" s="251"/>
      <c r="C119" s="18"/>
      <c r="D119" s="44"/>
      <c r="I119" s="249"/>
      <c r="L119" s="250"/>
      <c r="P119" s="134"/>
    </row>
    <row r="120" spans="1:16" x14ac:dyDescent="0.3">
      <c r="A120" s="4"/>
      <c r="B120" s="251"/>
      <c r="C120" s="18"/>
      <c r="D120" s="44"/>
      <c r="L120" s="250"/>
      <c r="P120" s="134"/>
    </row>
    <row r="121" spans="1:16" x14ac:dyDescent="0.3">
      <c r="D121" s="44"/>
      <c r="P121" s="134"/>
    </row>
    <row r="122" spans="1:16" x14ac:dyDescent="0.3">
      <c r="D122" s="44"/>
      <c r="P122" s="134"/>
    </row>
    <row r="123" spans="1:16" x14ac:dyDescent="0.3">
      <c r="D123" s="44"/>
      <c r="P123" s="134"/>
    </row>
    <row r="124" spans="1:16" x14ac:dyDescent="0.3">
      <c r="D124" s="44"/>
      <c r="P124" s="134"/>
    </row>
    <row r="125" spans="1:16" x14ac:dyDescent="0.3">
      <c r="A125" s="4"/>
      <c r="B125" s="251"/>
      <c r="C125" s="18"/>
      <c r="D125" s="44"/>
      <c r="P125" s="134"/>
    </row>
    <row r="126" spans="1:16" x14ac:dyDescent="0.3">
      <c r="A126" s="4"/>
      <c r="B126" s="251"/>
      <c r="C126" s="18"/>
      <c r="D126" s="44"/>
      <c r="P126" s="134"/>
    </row>
    <row r="127" spans="1:16" x14ac:dyDescent="0.3">
      <c r="D127" s="44"/>
      <c r="P127" s="134"/>
    </row>
    <row r="128" spans="1:16" x14ac:dyDescent="0.3">
      <c r="D128" s="44"/>
      <c r="P128" s="134"/>
    </row>
    <row r="129" spans="1:16" x14ac:dyDescent="0.3">
      <c r="D129" s="44"/>
      <c r="P129" s="134"/>
    </row>
    <row r="130" spans="1:16" x14ac:dyDescent="0.3">
      <c r="D130" s="44"/>
      <c r="P130" s="134"/>
    </row>
    <row r="131" spans="1:16" x14ac:dyDescent="0.3">
      <c r="A131" s="4"/>
      <c r="B131" s="251"/>
      <c r="C131" s="18"/>
      <c r="D131" s="44"/>
      <c r="P131" s="134"/>
    </row>
    <row r="132" spans="1:16" x14ac:dyDescent="0.3">
      <c r="A132" s="4"/>
      <c r="B132" s="251"/>
      <c r="C132" s="18"/>
      <c r="D132" s="44"/>
      <c r="P132" s="134"/>
    </row>
    <row r="133" spans="1:16" x14ac:dyDescent="0.3">
      <c r="D133" s="44"/>
      <c r="P133" s="134"/>
    </row>
    <row r="134" spans="1:16" x14ac:dyDescent="0.3">
      <c r="D134" s="44"/>
      <c r="P134" s="134"/>
    </row>
    <row r="135" spans="1:16" x14ac:dyDescent="0.3">
      <c r="D135" s="44"/>
      <c r="P135" s="134"/>
    </row>
    <row r="136" spans="1:16" x14ac:dyDescent="0.3">
      <c r="D136" s="44"/>
      <c r="P136" s="134"/>
    </row>
    <row r="137" spans="1:16" x14ac:dyDescent="0.3">
      <c r="A137" s="4"/>
      <c r="B137" s="251"/>
      <c r="C137" s="18"/>
      <c r="D137" s="44"/>
      <c r="P137" s="134"/>
    </row>
    <row r="138" spans="1:16" x14ac:dyDescent="0.3">
      <c r="A138" s="4"/>
      <c r="B138" s="251"/>
      <c r="C138" s="18"/>
      <c r="D138" s="44"/>
      <c r="P138" s="134"/>
    </row>
    <row r="139" spans="1:16" x14ac:dyDescent="0.3">
      <c r="A139" s="4"/>
      <c r="B139" s="251"/>
      <c r="C139" s="18"/>
      <c r="D139" s="44"/>
      <c r="P139" s="134"/>
    </row>
    <row r="140" spans="1:16" x14ac:dyDescent="0.3">
      <c r="A140" s="4"/>
      <c r="B140" s="251"/>
      <c r="C140" s="18"/>
      <c r="D140" s="44"/>
      <c r="P140" s="134"/>
    </row>
    <row r="141" spans="1:16" x14ac:dyDescent="0.3">
      <c r="D141" s="44"/>
      <c r="P141" s="134"/>
    </row>
    <row r="142" spans="1:16" x14ac:dyDescent="0.3">
      <c r="D142" s="44"/>
      <c r="P142" s="134"/>
    </row>
    <row r="143" spans="1:16" x14ac:dyDescent="0.3">
      <c r="D143" s="44"/>
      <c r="P143" s="134"/>
    </row>
    <row r="144" spans="1:16" x14ac:dyDescent="0.3">
      <c r="A144" s="4"/>
      <c r="B144" s="251"/>
      <c r="C144" s="18"/>
      <c r="D144" s="44"/>
      <c r="P144" s="134"/>
    </row>
    <row r="145" spans="1:16" x14ac:dyDescent="0.3">
      <c r="A145" s="4"/>
      <c r="B145" s="251"/>
      <c r="C145" s="18"/>
      <c r="D145" s="44"/>
      <c r="P145" s="134"/>
    </row>
    <row r="146" spans="1:16" x14ac:dyDescent="0.3">
      <c r="A146" s="4"/>
      <c r="B146" s="251"/>
      <c r="C146" s="18"/>
      <c r="D146" s="44"/>
      <c r="P146" s="134"/>
    </row>
    <row r="147" spans="1:16" x14ac:dyDescent="0.3">
      <c r="A147" s="4"/>
      <c r="B147" s="251"/>
      <c r="C147" s="18"/>
      <c r="D147" s="44"/>
      <c r="P147" s="134"/>
    </row>
    <row r="148" spans="1:16" x14ac:dyDescent="0.3">
      <c r="A148" s="4"/>
      <c r="B148" s="251"/>
      <c r="C148" s="18"/>
      <c r="D148" s="44"/>
      <c r="P148" s="134"/>
    </row>
    <row r="149" spans="1:16" x14ac:dyDescent="0.3">
      <c r="A149" s="4"/>
      <c r="B149" s="251"/>
      <c r="C149" s="18"/>
      <c r="D149" s="44"/>
      <c r="P149" s="134"/>
    </row>
    <row r="150" spans="1:16" x14ac:dyDescent="0.3">
      <c r="A150" s="4"/>
      <c r="B150" s="251"/>
      <c r="C150" s="18"/>
      <c r="D150" s="44"/>
      <c r="P150" s="134"/>
    </row>
    <row r="151" spans="1:16" x14ac:dyDescent="0.3">
      <c r="A151" s="4"/>
      <c r="B151" s="251"/>
      <c r="C151" s="18"/>
      <c r="D151" s="44"/>
      <c r="P151" s="134"/>
    </row>
    <row r="152" spans="1:16" x14ac:dyDescent="0.3">
      <c r="A152" s="4"/>
      <c r="B152" s="251"/>
      <c r="C152" s="18"/>
      <c r="D152" s="44"/>
      <c r="P152" s="134"/>
    </row>
    <row r="153" spans="1:16" x14ac:dyDescent="0.3">
      <c r="A153" s="4"/>
      <c r="B153" s="251"/>
      <c r="C153" s="18"/>
      <c r="D153" s="44"/>
      <c r="P153" s="134"/>
    </row>
    <row r="154" spans="1:16" x14ac:dyDescent="0.3">
      <c r="A154" s="4"/>
      <c r="B154" s="251"/>
      <c r="C154" s="18"/>
      <c r="D154" s="44"/>
      <c r="P154" s="134"/>
    </row>
    <row r="155" spans="1:16" x14ac:dyDescent="0.3">
      <c r="A155" s="4"/>
      <c r="B155" s="251"/>
      <c r="C155" s="18"/>
      <c r="D155" s="44"/>
      <c r="P155" s="134"/>
    </row>
    <row r="156" spans="1:16" x14ac:dyDescent="0.3">
      <c r="A156" s="4"/>
      <c r="B156" s="251"/>
      <c r="C156" s="18"/>
      <c r="D156" s="44"/>
      <c r="P156" s="134"/>
    </row>
    <row r="157" spans="1:16" x14ac:dyDescent="0.3">
      <c r="A157" s="4"/>
      <c r="B157" s="251"/>
      <c r="C157" s="18"/>
      <c r="D157" s="44"/>
      <c r="P157" s="134"/>
    </row>
    <row r="158" spans="1:16" x14ac:dyDescent="0.3">
      <c r="A158" s="4"/>
      <c r="B158" s="251"/>
      <c r="C158" s="18"/>
      <c r="D158" s="44"/>
      <c r="P158" s="134"/>
    </row>
    <row r="159" spans="1:16" x14ac:dyDescent="0.3">
      <c r="A159" s="4"/>
      <c r="B159" s="251"/>
      <c r="C159" s="18"/>
      <c r="D159" s="44"/>
      <c r="P159" s="134"/>
    </row>
    <row r="160" spans="1:16" x14ac:dyDescent="0.3">
      <c r="A160" s="4"/>
      <c r="B160" s="251"/>
      <c r="C160" s="18"/>
      <c r="D160" s="44"/>
      <c r="P160" s="134"/>
    </row>
    <row r="161" spans="1:16" x14ac:dyDescent="0.3">
      <c r="A161" s="4"/>
      <c r="B161" s="251"/>
      <c r="C161" s="18"/>
      <c r="D161" s="44"/>
      <c r="P161" s="134"/>
    </row>
    <row r="162" spans="1:16" x14ac:dyDescent="0.3">
      <c r="A162" s="4"/>
      <c r="B162" s="251"/>
      <c r="C162" s="18"/>
      <c r="D162" s="44"/>
      <c r="P162" s="134"/>
    </row>
    <row r="163" spans="1:16" x14ac:dyDescent="0.3">
      <c r="A163" s="4"/>
      <c r="B163" s="251"/>
      <c r="C163" s="18"/>
      <c r="D163" s="44"/>
      <c r="P163" s="134"/>
    </row>
    <row r="164" spans="1:16" x14ac:dyDescent="0.3">
      <c r="A164" s="4"/>
      <c r="B164" s="251"/>
      <c r="C164" s="18"/>
      <c r="D164" s="44"/>
      <c r="P164" s="134"/>
    </row>
    <row r="165" spans="1:16" x14ac:dyDescent="0.3">
      <c r="A165" s="4"/>
      <c r="B165" s="251"/>
      <c r="C165" s="18"/>
      <c r="D165" s="44"/>
      <c r="P165" s="134"/>
    </row>
    <row r="166" spans="1:16" x14ac:dyDescent="0.3">
      <c r="A166" s="4"/>
      <c r="B166" s="251"/>
      <c r="C166" s="18"/>
      <c r="D166" s="44"/>
      <c r="P166" s="134"/>
    </row>
    <row r="167" spans="1:16" x14ac:dyDescent="0.3">
      <c r="A167" s="4"/>
      <c r="B167" s="251"/>
      <c r="C167" s="18"/>
      <c r="D167" s="44"/>
      <c r="P167" s="134"/>
    </row>
    <row r="168" spans="1:16" x14ac:dyDescent="0.3">
      <c r="A168" s="4"/>
      <c r="B168" s="251"/>
      <c r="C168" s="18"/>
      <c r="D168" s="44"/>
      <c r="P168" s="134"/>
    </row>
    <row r="169" spans="1:16" x14ac:dyDescent="0.3">
      <c r="A169" s="4"/>
      <c r="B169" s="251"/>
      <c r="C169" s="18"/>
      <c r="D169" s="44"/>
      <c r="P169" s="134"/>
    </row>
    <row r="170" spans="1:16" x14ac:dyDescent="0.3">
      <c r="A170" s="4"/>
      <c r="B170" s="251"/>
      <c r="C170" s="18"/>
      <c r="D170" s="44"/>
      <c r="P170" s="134"/>
    </row>
    <row r="171" spans="1:16" x14ac:dyDescent="0.3">
      <c r="A171" s="4"/>
      <c r="B171" s="251"/>
      <c r="C171" s="18"/>
      <c r="D171" s="44"/>
      <c r="P171" s="134"/>
    </row>
    <row r="172" spans="1:16" x14ac:dyDescent="0.3">
      <c r="A172" s="4"/>
      <c r="B172" s="251"/>
      <c r="C172" s="18"/>
      <c r="D172" s="44"/>
      <c r="P172" s="134"/>
    </row>
    <row r="173" spans="1:16" x14ac:dyDescent="0.3">
      <c r="A173" s="4"/>
      <c r="B173" s="251"/>
      <c r="C173" s="18"/>
      <c r="D173" s="44"/>
      <c r="P173" s="134"/>
    </row>
    <row r="174" spans="1:16" x14ac:dyDescent="0.3">
      <c r="A174" s="4"/>
      <c r="B174" s="251"/>
      <c r="C174" s="18"/>
      <c r="D174" s="44"/>
      <c r="P174" s="134"/>
    </row>
    <row r="175" spans="1:16" x14ac:dyDescent="0.3">
      <c r="A175" s="4"/>
      <c r="B175" s="251"/>
      <c r="C175" s="18"/>
      <c r="D175" s="44"/>
      <c r="P175" s="134"/>
    </row>
    <row r="176" spans="1:16" x14ac:dyDescent="0.3">
      <c r="A176" s="4"/>
      <c r="B176" s="251"/>
      <c r="C176" s="18"/>
      <c r="D176" s="44"/>
      <c r="P176" s="134"/>
    </row>
    <row r="177" spans="1:16" x14ac:dyDescent="0.3">
      <c r="A177" s="4"/>
      <c r="B177" s="251"/>
      <c r="C177" s="18"/>
      <c r="D177" s="44"/>
      <c r="P177" s="134"/>
    </row>
    <row r="178" spans="1:16" x14ac:dyDescent="0.3">
      <c r="A178" s="4"/>
      <c r="B178" s="251"/>
      <c r="C178" s="18"/>
      <c r="D178" s="44"/>
      <c r="P178" s="134"/>
    </row>
    <row r="179" spans="1:16" x14ac:dyDescent="0.3">
      <c r="A179" s="4"/>
      <c r="B179" s="251"/>
      <c r="C179" s="18"/>
      <c r="D179" s="44"/>
      <c r="P179" s="134"/>
    </row>
    <row r="180" spans="1:16" x14ac:dyDescent="0.3">
      <c r="A180" s="4"/>
      <c r="B180" s="251"/>
      <c r="C180" s="18"/>
      <c r="D180" s="44"/>
      <c r="P180" s="134"/>
    </row>
    <row r="181" spans="1:16" x14ac:dyDescent="0.3">
      <c r="A181" s="4"/>
      <c r="B181" s="251"/>
      <c r="C181" s="18"/>
      <c r="D181" s="44"/>
      <c r="P181" s="134"/>
    </row>
    <row r="182" spans="1:16" x14ac:dyDescent="0.3">
      <c r="A182" s="4"/>
      <c r="B182" s="251"/>
      <c r="C182" s="18"/>
      <c r="D182" s="44"/>
      <c r="P182" s="134"/>
    </row>
    <row r="183" spans="1:16" x14ac:dyDescent="0.3">
      <c r="A183" s="4"/>
      <c r="B183" s="251"/>
      <c r="C183" s="18"/>
      <c r="D183" s="44"/>
      <c r="P183" s="134"/>
    </row>
    <row r="184" spans="1:16" x14ac:dyDescent="0.3">
      <c r="A184" s="4"/>
      <c r="B184" s="251"/>
      <c r="C184" s="18"/>
      <c r="D184" s="44"/>
      <c r="P184" s="134"/>
    </row>
    <row r="185" spans="1:16" x14ac:dyDescent="0.3">
      <c r="A185" s="4"/>
      <c r="B185" s="251"/>
      <c r="C185" s="18"/>
      <c r="D185" s="44"/>
      <c r="P185" s="134"/>
    </row>
    <row r="186" spans="1:16" x14ac:dyDescent="0.3">
      <c r="A186" s="4"/>
      <c r="B186" s="251"/>
      <c r="C186" s="18"/>
      <c r="D186" s="44"/>
      <c r="P186" s="134"/>
    </row>
    <row r="187" spans="1:16" x14ac:dyDescent="0.3">
      <c r="A187" s="4"/>
      <c r="B187" s="251"/>
      <c r="C187" s="18"/>
      <c r="D187" s="44"/>
      <c r="P187" s="134"/>
    </row>
    <row r="188" spans="1:16" x14ac:dyDescent="0.3">
      <c r="A188" s="4"/>
      <c r="B188" s="251"/>
      <c r="C188" s="18"/>
      <c r="D188" s="44"/>
      <c r="P188" s="134"/>
    </row>
    <row r="189" spans="1:16" x14ac:dyDescent="0.3">
      <c r="A189" s="4"/>
      <c r="B189" s="251"/>
      <c r="C189" s="18"/>
      <c r="D189" s="44"/>
      <c r="P189" s="134"/>
    </row>
    <row r="190" spans="1:16" x14ac:dyDescent="0.3">
      <c r="A190" s="4"/>
      <c r="B190" s="251"/>
      <c r="C190" s="18"/>
      <c r="D190" s="44"/>
      <c r="P190" s="134"/>
    </row>
    <row r="191" spans="1:16" x14ac:dyDescent="0.3">
      <c r="A191" s="4"/>
      <c r="B191" s="251"/>
      <c r="C191" s="18"/>
      <c r="D191" s="44"/>
      <c r="P191" s="134"/>
    </row>
    <row r="192" spans="1:16" x14ac:dyDescent="0.3">
      <c r="A192" s="4"/>
      <c r="B192" s="251"/>
      <c r="C192" s="18"/>
      <c r="D192" s="44"/>
      <c r="P192" s="134"/>
    </row>
    <row r="193" spans="1:16" x14ac:dyDescent="0.3">
      <c r="A193" s="4"/>
      <c r="B193" s="251"/>
      <c r="C193" s="18"/>
      <c r="D193" s="44"/>
      <c r="P193" s="134"/>
    </row>
    <row r="194" spans="1:16" x14ac:dyDescent="0.3">
      <c r="A194" s="4"/>
      <c r="B194" s="251"/>
      <c r="C194" s="18"/>
      <c r="D194" s="44"/>
      <c r="P194" s="134"/>
    </row>
    <row r="195" spans="1:16" x14ac:dyDescent="0.3">
      <c r="A195" s="4"/>
      <c r="B195" s="251"/>
      <c r="C195" s="18"/>
      <c r="D195" s="44"/>
      <c r="P195" s="134"/>
    </row>
    <row r="196" spans="1:16" x14ac:dyDescent="0.3">
      <c r="A196" s="4"/>
      <c r="B196" s="251"/>
      <c r="C196" s="18"/>
      <c r="D196" s="44"/>
      <c r="P196" s="134"/>
    </row>
    <row r="197" spans="1:16" x14ac:dyDescent="0.3">
      <c r="A197" s="4"/>
      <c r="B197" s="251"/>
      <c r="C197" s="18"/>
      <c r="D197" s="44"/>
      <c r="P197" s="134"/>
    </row>
    <row r="198" spans="1:16" x14ac:dyDescent="0.3">
      <c r="A198" s="4"/>
      <c r="B198" s="251"/>
      <c r="C198" s="18"/>
      <c r="D198" s="44"/>
      <c r="P198" s="134"/>
    </row>
    <row r="199" spans="1:16" x14ac:dyDescent="0.3">
      <c r="A199" s="4"/>
      <c r="B199" s="251"/>
      <c r="C199" s="18"/>
      <c r="D199" s="44"/>
      <c r="P199" s="134"/>
    </row>
    <row r="200" spans="1:16" x14ac:dyDescent="0.3">
      <c r="A200" s="4"/>
      <c r="B200" s="251"/>
      <c r="C200" s="18"/>
      <c r="D200" s="44"/>
      <c r="P200" s="134"/>
    </row>
    <row r="201" spans="1:16" x14ac:dyDescent="0.3">
      <c r="A201" s="4"/>
      <c r="B201" s="251"/>
      <c r="C201" s="18"/>
      <c r="D201" s="44"/>
      <c r="P201" s="134"/>
    </row>
    <row r="202" spans="1:16" x14ac:dyDescent="0.3">
      <c r="A202" s="4"/>
      <c r="B202" s="251"/>
      <c r="C202" s="18"/>
      <c r="D202" s="44"/>
      <c r="P202" s="134"/>
    </row>
    <row r="203" spans="1:16" x14ac:dyDescent="0.3">
      <c r="A203" s="4"/>
      <c r="B203" s="251"/>
      <c r="C203" s="18"/>
      <c r="D203" s="44"/>
      <c r="P203" s="134"/>
    </row>
    <row r="204" spans="1:16" x14ac:dyDescent="0.3">
      <c r="A204" s="4"/>
      <c r="B204" s="251"/>
      <c r="C204" s="18"/>
      <c r="D204" s="44"/>
      <c r="P204" s="134"/>
    </row>
    <row r="205" spans="1:16" x14ac:dyDescent="0.3">
      <c r="A205" s="4"/>
      <c r="B205" s="251"/>
      <c r="C205" s="18"/>
      <c r="D205" s="44"/>
      <c r="P205" s="134"/>
    </row>
    <row r="206" spans="1:16" x14ac:dyDescent="0.3">
      <c r="A206" s="4"/>
      <c r="B206" s="251"/>
      <c r="C206" s="18"/>
      <c r="D206" s="44"/>
      <c r="P206" s="134"/>
    </row>
    <row r="207" spans="1:16" x14ac:dyDescent="0.3">
      <c r="A207" s="4"/>
      <c r="B207" s="251"/>
      <c r="C207" s="18"/>
      <c r="D207" s="44"/>
      <c r="P207" s="134"/>
    </row>
    <row r="208" spans="1:16" x14ac:dyDescent="0.3">
      <c r="A208" s="4"/>
      <c r="B208" s="251"/>
      <c r="C208" s="18"/>
      <c r="D208" s="44"/>
      <c r="P208" s="134"/>
    </row>
    <row r="209" spans="1:16" x14ac:dyDescent="0.3">
      <c r="A209" s="4"/>
      <c r="B209" s="251"/>
      <c r="C209" s="18"/>
      <c r="D209" s="44"/>
      <c r="P209" s="134"/>
    </row>
    <row r="210" spans="1:16" x14ac:dyDescent="0.3">
      <c r="A210" s="4"/>
      <c r="B210" s="251"/>
      <c r="C210" s="18"/>
      <c r="D210" s="44"/>
      <c r="P210" s="134"/>
    </row>
    <row r="211" spans="1:16" x14ac:dyDescent="0.3">
      <c r="A211" s="4"/>
      <c r="B211" s="251"/>
      <c r="C211" s="18"/>
      <c r="D211" s="44"/>
      <c r="P211" s="134"/>
    </row>
    <row r="212" spans="1:16" x14ac:dyDescent="0.3">
      <c r="A212" s="4"/>
      <c r="B212" s="251"/>
      <c r="C212" s="18"/>
      <c r="D212" s="44"/>
      <c r="P212" s="134"/>
    </row>
    <row r="213" spans="1:16" x14ac:dyDescent="0.3">
      <c r="A213" s="4"/>
      <c r="B213" s="251"/>
      <c r="C213" s="18"/>
      <c r="D213" s="44"/>
      <c r="P213" s="134"/>
    </row>
    <row r="214" spans="1:16" x14ac:dyDescent="0.3">
      <c r="A214" s="4"/>
      <c r="B214" s="251"/>
      <c r="C214" s="18"/>
      <c r="D214" s="44"/>
      <c r="P214" s="134"/>
    </row>
    <row r="215" spans="1:16" x14ac:dyDescent="0.3">
      <c r="A215" s="4"/>
      <c r="B215" s="251"/>
      <c r="C215" s="18"/>
      <c r="D215" s="44"/>
      <c r="P215" s="134"/>
    </row>
    <row r="216" spans="1:16" x14ac:dyDescent="0.3">
      <c r="A216" s="4"/>
      <c r="B216" s="251"/>
      <c r="C216" s="18"/>
      <c r="D216" s="44"/>
      <c r="P216" s="134"/>
    </row>
    <row r="217" spans="1:16" x14ac:dyDescent="0.3">
      <c r="A217" s="4"/>
      <c r="B217" s="251"/>
      <c r="C217" s="18"/>
      <c r="D217" s="44"/>
      <c r="P217" s="134"/>
    </row>
    <row r="218" spans="1:16" x14ac:dyDescent="0.3">
      <c r="A218" s="4"/>
      <c r="B218" s="251"/>
      <c r="C218" s="18"/>
      <c r="D218" s="44"/>
      <c r="P218" s="134"/>
    </row>
    <row r="219" spans="1:16" x14ac:dyDescent="0.3">
      <c r="A219" s="4"/>
      <c r="B219" s="251"/>
      <c r="C219" s="18"/>
      <c r="D219" s="44"/>
      <c r="P219" s="134"/>
    </row>
    <row r="220" spans="1:16" x14ac:dyDescent="0.3">
      <c r="A220" s="4"/>
      <c r="B220" s="251"/>
      <c r="C220" s="18"/>
      <c r="D220" s="44"/>
      <c r="P220" s="134"/>
    </row>
    <row r="221" spans="1:16" x14ac:dyDescent="0.3">
      <c r="A221" s="4"/>
      <c r="B221" s="251"/>
      <c r="C221" s="18"/>
      <c r="D221" s="44"/>
      <c r="P221" s="134"/>
    </row>
    <row r="222" spans="1:16" x14ac:dyDescent="0.3">
      <c r="A222" s="4"/>
      <c r="B222" s="251"/>
      <c r="C222" s="18"/>
      <c r="D222" s="44"/>
    </row>
    <row r="223" spans="1:16" x14ac:dyDescent="0.3">
      <c r="A223" s="4"/>
      <c r="B223" s="251"/>
      <c r="C223" s="18"/>
      <c r="D223" s="44"/>
      <c r="P223" s="134"/>
    </row>
    <row r="224" spans="1:16" x14ac:dyDescent="0.3">
      <c r="A224" s="4"/>
      <c r="B224" s="251"/>
      <c r="C224" s="18"/>
      <c r="D224" s="44"/>
    </row>
    <row r="225" spans="1:4" x14ac:dyDescent="0.3">
      <c r="A225" s="4"/>
      <c r="B225" s="251"/>
      <c r="C225" s="18"/>
      <c r="D225" s="44"/>
    </row>
    <row r="226" spans="1:4" x14ac:dyDescent="0.3">
      <c r="A226" s="4"/>
      <c r="B226" s="251"/>
      <c r="C226" s="18"/>
      <c r="D226" s="44"/>
    </row>
    <row r="227" spans="1:4" x14ac:dyDescent="0.3">
      <c r="A227" s="4"/>
      <c r="B227" s="251"/>
      <c r="C227" s="18"/>
      <c r="D227" s="44"/>
    </row>
    <row r="228" spans="1:4" x14ac:dyDescent="0.3">
      <c r="A228" s="4"/>
      <c r="B228" s="251"/>
      <c r="C228" s="18"/>
      <c r="D228" s="44"/>
    </row>
    <row r="229" spans="1:4" x14ac:dyDescent="0.3">
      <c r="A229" s="4"/>
      <c r="B229" s="251"/>
      <c r="C229" s="18"/>
      <c r="D229" s="44"/>
    </row>
    <row r="230" spans="1:4" x14ac:dyDescent="0.3">
      <c r="A230" s="4"/>
      <c r="B230" s="251"/>
      <c r="C230" s="18"/>
      <c r="D230" s="44"/>
    </row>
    <row r="231" spans="1:4" x14ac:dyDescent="0.3">
      <c r="A231" s="4"/>
      <c r="B231" s="251"/>
      <c r="C231" s="18"/>
      <c r="D231" s="44"/>
    </row>
    <row r="232" spans="1:4" x14ac:dyDescent="0.3">
      <c r="A232" s="4"/>
      <c r="B232" s="251"/>
      <c r="C232" s="18"/>
      <c r="D232" s="44"/>
    </row>
    <row r="233" spans="1:4" x14ac:dyDescent="0.3">
      <c r="A233" s="4"/>
      <c r="B233" s="251"/>
      <c r="C233" s="18"/>
      <c r="D233" s="44"/>
    </row>
    <row r="234" spans="1:4" x14ac:dyDescent="0.3">
      <c r="A234" s="4"/>
      <c r="B234" s="251"/>
      <c r="C234" s="18"/>
      <c r="D234" s="44"/>
    </row>
    <row r="235" spans="1:4" x14ac:dyDescent="0.3">
      <c r="A235" s="4"/>
      <c r="B235" s="251"/>
      <c r="C235" s="18"/>
      <c r="D235" s="44"/>
    </row>
    <row r="236" spans="1:4" x14ac:dyDescent="0.3">
      <c r="A236" s="4"/>
      <c r="B236" s="251"/>
      <c r="C236" s="18"/>
      <c r="D236" s="44"/>
    </row>
    <row r="237" spans="1:4" x14ac:dyDescent="0.3">
      <c r="A237" s="4"/>
      <c r="B237" s="251"/>
      <c r="C237" s="18"/>
      <c r="D237" s="44"/>
    </row>
    <row r="238" spans="1:4" x14ac:dyDescent="0.3">
      <c r="A238" s="4"/>
      <c r="B238" s="251"/>
      <c r="C238" s="18"/>
      <c r="D238" s="44"/>
    </row>
    <row r="239" spans="1:4" x14ac:dyDescent="0.3">
      <c r="A239" s="4"/>
      <c r="B239" s="251"/>
      <c r="C239" s="18"/>
      <c r="D239" s="44"/>
    </row>
    <row r="240" spans="1:4" x14ac:dyDescent="0.3">
      <c r="A240" s="4"/>
      <c r="B240" s="251"/>
      <c r="C240" s="18"/>
      <c r="D240" s="44"/>
    </row>
    <row r="241" spans="1:4" x14ac:dyDescent="0.3">
      <c r="A241" s="4"/>
      <c r="B241" s="251"/>
      <c r="C241" s="18"/>
      <c r="D241" s="44"/>
    </row>
    <row r="242" spans="1:4" x14ac:dyDescent="0.3">
      <c r="A242" s="4"/>
      <c r="B242" s="251"/>
      <c r="C242" s="18"/>
      <c r="D242" s="44"/>
    </row>
    <row r="243" spans="1:4" x14ac:dyDescent="0.3">
      <c r="A243" s="4"/>
      <c r="B243" s="251"/>
      <c r="C243" s="18"/>
      <c r="D243" s="44"/>
    </row>
    <row r="244" spans="1:4" x14ac:dyDescent="0.3">
      <c r="A244" s="4"/>
      <c r="B244" s="251"/>
      <c r="C244" s="18"/>
      <c r="D244" s="44"/>
    </row>
    <row r="245" spans="1:4" x14ac:dyDescent="0.3">
      <c r="A245" s="4"/>
      <c r="B245" s="251"/>
      <c r="C245" s="18"/>
      <c r="D245" s="44"/>
    </row>
    <row r="246" spans="1:4" x14ac:dyDescent="0.3">
      <c r="A246" s="4"/>
      <c r="B246" s="251"/>
      <c r="C246" s="18"/>
      <c r="D246" s="44"/>
    </row>
    <row r="247" spans="1:4" x14ac:dyDescent="0.3">
      <c r="A247" s="4"/>
      <c r="B247" s="251"/>
      <c r="C247" s="18"/>
      <c r="D247" s="44"/>
    </row>
    <row r="248" spans="1:4" x14ac:dyDescent="0.3">
      <c r="A248" s="4"/>
      <c r="B248" s="251"/>
      <c r="C248" s="18"/>
      <c r="D248" s="44"/>
    </row>
    <row r="249" spans="1:4" x14ac:dyDescent="0.3">
      <c r="A249" s="4"/>
      <c r="B249" s="251"/>
      <c r="C249" s="18"/>
      <c r="D249" s="44"/>
    </row>
    <row r="250" spans="1:4" x14ac:dyDescent="0.3">
      <c r="A250" s="4"/>
      <c r="B250" s="251"/>
      <c r="C250" s="18"/>
      <c r="D250" s="44"/>
    </row>
    <row r="251" spans="1:4" x14ac:dyDescent="0.3">
      <c r="A251" s="4"/>
      <c r="B251" s="251"/>
      <c r="C251" s="18"/>
      <c r="D251" s="44"/>
    </row>
    <row r="252" spans="1:4" x14ac:dyDescent="0.3">
      <c r="A252" s="4"/>
      <c r="B252" s="251"/>
      <c r="C252" s="18"/>
      <c r="D252" s="44"/>
    </row>
    <row r="253" spans="1:4" x14ac:dyDescent="0.3">
      <c r="A253" s="4"/>
      <c r="B253" s="251"/>
      <c r="C253" s="18"/>
      <c r="D253" s="44"/>
    </row>
    <row r="254" spans="1:4" x14ac:dyDescent="0.3">
      <c r="A254" s="4"/>
      <c r="B254" s="251"/>
      <c r="C254" s="18"/>
      <c r="D254" s="44"/>
    </row>
    <row r="255" spans="1:4" x14ac:dyDescent="0.3">
      <c r="A255" s="4"/>
      <c r="B255" s="251"/>
      <c r="C255" s="18"/>
      <c r="D255" s="44"/>
    </row>
    <row r="256" spans="1:4" x14ac:dyDescent="0.3">
      <c r="D256" s="44"/>
    </row>
    <row r="257" spans="4:4" x14ac:dyDescent="0.3">
      <c r="D257" s="44"/>
    </row>
    <row r="258" spans="4:4" x14ac:dyDescent="0.3">
      <c r="D258" s="44"/>
    </row>
    <row r="259" spans="4:4" x14ac:dyDescent="0.3">
      <c r="D259" s="44"/>
    </row>
    <row r="260" spans="4:4" x14ac:dyDescent="0.3">
      <c r="D260" s="44"/>
    </row>
    <row r="261" spans="4:4" x14ac:dyDescent="0.3">
      <c r="D261" s="44"/>
    </row>
    <row r="262" spans="4:4" x14ac:dyDescent="0.3">
      <c r="D262" s="44"/>
    </row>
    <row r="263" spans="4:4" x14ac:dyDescent="0.3">
      <c r="D263" s="44"/>
    </row>
    <row r="264" spans="4:4" x14ac:dyDescent="0.3">
      <c r="D264" s="44"/>
    </row>
    <row r="265" spans="4:4" x14ac:dyDescent="0.3">
      <c r="D265" s="44"/>
    </row>
    <row r="266" spans="4:4" x14ac:dyDescent="0.3">
      <c r="D266" s="44"/>
    </row>
    <row r="267" spans="4:4" x14ac:dyDescent="0.3">
      <c r="D267" s="44"/>
    </row>
    <row r="268" spans="4:4" x14ac:dyDescent="0.3">
      <c r="D268" s="44"/>
    </row>
    <row r="269" spans="4:4" x14ac:dyDescent="0.3">
      <c r="D269" s="44"/>
    </row>
    <row r="270" spans="4:4" x14ac:dyDescent="0.3">
      <c r="D270" s="44"/>
    </row>
    <row r="271" spans="4:4" x14ac:dyDescent="0.3">
      <c r="D271" s="44"/>
    </row>
    <row r="272" spans="4:4" x14ac:dyDescent="0.3">
      <c r="D272" s="44"/>
    </row>
    <row r="273" spans="4:4" x14ac:dyDescent="0.3">
      <c r="D273" s="44"/>
    </row>
    <row r="274" spans="4:4" x14ac:dyDescent="0.3">
      <c r="D274" s="44"/>
    </row>
    <row r="275" spans="4:4" x14ac:dyDescent="0.3">
      <c r="D275" s="44"/>
    </row>
    <row r="276" spans="4:4" x14ac:dyDescent="0.3">
      <c r="D276" s="44"/>
    </row>
    <row r="277" spans="4:4" x14ac:dyDescent="0.3">
      <c r="D277" s="44"/>
    </row>
    <row r="278" spans="4:4" x14ac:dyDescent="0.3">
      <c r="D278" s="44"/>
    </row>
    <row r="279" spans="4:4" x14ac:dyDescent="0.3">
      <c r="D279" s="44"/>
    </row>
    <row r="280" spans="4:4" x14ac:dyDescent="0.3">
      <c r="D280" s="44"/>
    </row>
    <row r="281" spans="4:4" x14ac:dyDescent="0.3">
      <c r="D281" s="44"/>
    </row>
    <row r="282" spans="4:4" x14ac:dyDescent="0.3">
      <c r="D282" s="44"/>
    </row>
    <row r="283" spans="4:4" x14ac:dyDescent="0.3">
      <c r="D283" s="44"/>
    </row>
    <row r="284" spans="4:4" x14ac:dyDescent="0.3">
      <c r="D284" s="44"/>
    </row>
    <row r="285" spans="4:4" x14ac:dyDescent="0.3">
      <c r="D285" s="44"/>
    </row>
    <row r="286" spans="4:4" x14ac:dyDescent="0.3">
      <c r="D286" s="44"/>
    </row>
    <row r="287" spans="4:4" x14ac:dyDescent="0.3">
      <c r="D287" s="44"/>
    </row>
    <row r="288" spans="4:4" x14ac:dyDescent="0.3">
      <c r="D288" s="44"/>
    </row>
    <row r="289" spans="4:4" x14ac:dyDescent="0.3">
      <c r="D289" s="44"/>
    </row>
    <row r="290" spans="4:4" x14ac:dyDescent="0.3">
      <c r="D290" s="44"/>
    </row>
    <row r="291" spans="4:4" x14ac:dyDescent="0.3">
      <c r="D291" s="44"/>
    </row>
    <row r="292" spans="4:4" x14ac:dyDescent="0.3">
      <c r="D292" s="44"/>
    </row>
    <row r="293" spans="4:4" x14ac:dyDescent="0.3">
      <c r="D293" s="44"/>
    </row>
    <row r="294" spans="4:4" x14ac:dyDescent="0.3">
      <c r="D294" s="44"/>
    </row>
    <row r="295" spans="4:4" x14ac:dyDescent="0.3">
      <c r="D295" s="44"/>
    </row>
    <row r="296" spans="4:4" x14ac:dyDescent="0.3">
      <c r="D296" s="44"/>
    </row>
    <row r="297" spans="4:4" x14ac:dyDescent="0.3">
      <c r="D297" s="44"/>
    </row>
    <row r="298" spans="4:4" x14ac:dyDescent="0.3">
      <c r="D298" s="44"/>
    </row>
    <row r="299" spans="4:4" x14ac:dyDescent="0.3">
      <c r="D299" s="44"/>
    </row>
    <row r="300" spans="4:4" x14ac:dyDescent="0.3">
      <c r="D300" s="44"/>
    </row>
    <row r="301" spans="4:4" x14ac:dyDescent="0.3">
      <c r="D301" s="44"/>
    </row>
    <row r="302" spans="4:4" x14ac:dyDescent="0.3">
      <c r="D302" s="44"/>
    </row>
    <row r="303" spans="4:4" x14ac:dyDescent="0.3">
      <c r="D303" s="44"/>
    </row>
    <row r="304" spans="4:4" x14ac:dyDescent="0.3">
      <c r="D304" s="44"/>
    </row>
    <row r="305" spans="4:4" x14ac:dyDescent="0.3">
      <c r="D305" s="44"/>
    </row>
    <row r="306" spans="4:4" x14ac:dyDescent="0.3">
      <c r="D306" s="44"/>
    </row>
    <row r="307" spans="4:4" x14ac:dyDescent="0.3">
      <c r="D307" s="44"/>
    </row>
    <row r="308" spans="4:4" x14ac:dyDescent="0.3">
      <c r="D308" s="44"/>
    </row>
    <row r="309" spans="4:4" x14ac:dyDescent="0.3">
      <c r="D309" s="44"/>
    </row>
    <row r="310" spans="4:4" x14ac:dyDescent="0.3">
      <c r="D310" s="44"/>
    </row>
    <row r="311" spans="4:4" x14ac:dyDescent="0.3">
      <c r="D311" s="44"/>
    </row>
    <row r="312" spans="4:4" x14ac:dyDescent="0.3">
      <c r="D312" s="44"/>
    </row>
    <row r="313" spans="4:4" x14ac:dyDescent="0.3">
      <c r="D313" s="44"/>
    </row>
    <row r="314" spans="4:4" x14ac:dyDescent="0.3">
      <c r="D314" s="44"/>
    </row>
    <row r="315" spans="4:4" x14ac:dyDescent="0.3">
      <c r="D315" s="44"/>
    </row>
    <row r="316" spans="4:4" x14ac:dyDescent="0.3">
      <c r="D316" s="44"/>
    </row>
    <row r="317" spans="4:4" x14ac:dyDescent="0.3">
      <c r="D317" s="44"/>
    </row>
    <row r="318" spans="4:4" x14ac:dyDescent="0.3">
      <c r="D318" s="44"/>
    </row>
    <row r="319" spans="4:4" x14ac:dyDescent="0.3">
      <c r="D319" s="44"/>
    </row>
    <row r="320" spans="4:4" x14ac:dyDescent="0.3">
      <c r="D320" s="44"/>
    </row>
    <row r="321" spans="4:4" x14ac:dyDescent="0.3">
      <c r="D321" s="44"/>
    </row>
    <row r="322" spans="4:4" x14ac:dyDescent="0.3">
      <c r="D322" s="44"/>
    </row>
    <row r="323" spans="4:4" x14ac:dyDescent="0.3">
      <c r="D323" s="44"/>
    </row>
    <row r="324" spans="4:4" x14ac:dyDescent="0.3">
      <c r="D324" s="44"/>
    </row>
    <row r="325" spans="4:4" x14ac:dyDescent="0.3">
      <c r="D325" s="44"/>
    </row>
    <row r="326" spans="4:4" x14ac:dyDescent="0.3">
      <c r="D326" s="44"/>
    </row>
    <row r="327" spans="4:4" x14ac:dyDescent="0.3">
      <c r="D327" s="44"/>
    </row>
    <row r="328" spans="4:4" x14ac:dyDescent="0.3">
      <c r="D328" s="44"/>
    </row>
    <row r="329" spans="4:4" x14ac:dyDescent="0.3">
      <c r="D329" s="44"/>
    </row>
    <row r="330" spans="4:4" x14ac:dyDescent="0.3">
      <c r="D330" s="44"/>
    </row>
    <row r="331" spans="4:4" x14ac:dyDescent="0.3">
      <c r="D331" s="44"/>
    </row>
    <row r="332" spans="4:4" x14ac:dyDescent="0.3">
      <c r="D332" s="44"/>
    </row>
    <row r="333" spans="4:4" x14ac:dyDescent="0.3">
      <c r="D333" s="44"/>
    </row>
    <row r="334" spans="4:4" x14ac:dyDescent="0.3">
      <c r="D334" s="44"/>
    </row>
    <row r="335" spans="4:4" x14ac:dyDescent="0.3">
      <c r="D335" s="44"/>
    </row>
    <row r="336" spans="4:4" x14ac:dyDescent="0.3">
      <c r="D336" s="44"/>
    </row>
    <row r="337" spans="4:4" x14ac:dyDescent="0.3">
      <c r="D337" s="44"/>
    </row>
    <row r="338" spans="4:4" x14ac:dyDescent="0.3">
      <c r="D338" s="44"/>
    </row>
    <row r="339" spans="4:4" x14ac:dyDescent="0.3">
      <c r="D339" s="44"/>
    </row>
    <row r="340" spans="4:4" x14ac:dyDescent="0.3">
      <c r="D340" s="44"/>
    </row>
    <row r="341" spans="4:4" x14ac:dyDescent="0.3">
      <c r="D341" s="44"/>
    </row>
    <row r="342" spans="4:4" x14ac:dyDescent="0.3">
      <c r="D342" s="44"/>
    </row>
    <row r="343" spans="4:4" x14ac:dyDescent="0.3">
      <c r="D343" s="44"/>
    </row>
    <row r="344" spans="4:4" x14ac:dyDescent="0.3">
      <c r="D344" s="44"/>
    </row>
    <row r="345" spans="4:4" x14ac:dyDescent="0.3">
      <c r="D345" s="44"/>
    </row>
    <row r="346" spans="4:4" x14ac:dyDescent="0.3">
      <c r="D346" s="44"/>
    </row>
    <row r="347" spans="4:4" x14ac:dyDescent="0.3">
      <c r="D347" s="44"/>
    </row>
    <row r="348" spans="4:4" x14ac:dyDescent="0.3">
      <c r="D348" s="44"/>
    </row>
    <row r="349" spans="4:4" x14ac:dyDescent="0.3">
      <c r="D349" s="44"/>
    </row>
    <row r="350" spans="4:4" x14ac:dyDescent="0.3">
      <c r="D350" s="44"/>
    </row>
    <row r="351" spans="4:4" x14ac:dyDescent="0.3">
      <c r="D351" s="44"/>
    </row>
    <row r="352" spans="4:4" x14ac:dyDescent="0.3">
      <c r="D352" s="44"/>
    </row>
    <row r="353" spans="4:4" x14ac:dyDescent="0.3">
      <c r="D353" s="44"/>
    </row>
    <row r="354" spans="4:4" x14ac:dyDescent="0.3">
      <c r="D354" s="44"/>
    </row>
    <row r="355" spans="4:4" x14ac:dyDescent="0.3">
      <c r="D355" s="44"/>
    </row>
    <row r="356" spans="4:4" x14ac:dyDescent="0.3">
      <c r="D356" s="44"/>
    </row>
    <row r="357" spans="4:4" x14ac:dyDescent="0.3">
      <c r="D357" s="44"/>
    </row>
    <row r="358" spans="4:4" x14ac:dyDescent="0.3">
      <c r="D358" s="44"/>
    </row>
    <row r="359" spans="4:4" x14ac:dyDescent="0.3">
      <c r="D359" s="44"/>
    </row>
    <row r="360" spans="4:4" x14ac:dyDescent="0.3">
      <c r="D360" s="44"/>
    </row>
    <row r="361" spans="4:4" x14ac:dyDescent="0.3">
      <c r="D361" s="44"/>
    </row>
    <row r="362" spans="4:4" x14ac:dyDescent="0.3">
      <c r="D362" s="44"/>
    </row>
    <row r="363" spans="4:4" x14ac:dyDescent="0.3">
      <c r="D363" s="44"/>
    </row>
    <row r="364" spans="4:4" x14ac:dyDescent="0.3">
      <c r="D364" s="44"/>
    </row>
    <row r="365" spans="4:4" x14ac:dyDescent="0.3">
      <c r="D365" s="44"/>
    </row>
    <row r="366" spans="4:4" x14ac:dyDescent="0.3">
      <c r="D366" s="44"/>
    </row>
    <row r="367" spans="4:4" x14ac:dyDescent="0.3">
      <c r="D367" s="44"/>
    </row>
    <row r="368" spans="4:4" x14ac:dyDescent="0.3">
      <c r="D368" s="44"/>
    </row>
    <row r="369" spans="4:4" x14ac:dyDescent="0.3">
      <c r="D369" s="44"/>
    </row>
    <row r="370" spans="4:4" x14ac:dyDescent="0.3">
      <c r="D370" s="44"/>
    </row>
    <row r="371" spans="4:4" x14ac:dyDescent="0.3">
      <c r="D371" s="44"/>
    </row>
    <row r="372" spans="4:4" x14ac:dyDescent="0.3">
      <c r="D372" s="44"/>
    </row>
    <row r="373" spans="4:4" x14ac:dyDescent="0.3">
      <c r="D373" s="44"/>
    </row>
    <row r="374" spans="4:4" x14ac:dyDescent="0.3">
      <c r="D374" s="44"/>
    </row>
    <row r="375" spans="4:4" x14ac:dyDescent="0.3">
      <c r="D375" s="44"/>
    </row>
    <row r="376" spans="4:4" x14ac:dyDescent="0.3">
      <c r="D376" s="44"/>
    </row>
    <row r="377" spans="4:4" x14ac:dyDescent="0.3">
      <c r="D377" s="44"/>
    </row>
    <row r="378" spans="4:4" x14ac:dyDescent="0.3">
      <c r="D378" s="44"/>
    </row>
    <row r="379" spans="4:4" x14ac:dyDescent="0.3">
      <c r="D379" s="44"/>
    </row>
    <row r="380" spans="4:4" x14ac:dyDescent="0.3">
      <c r="D380" s="44"/>
    </row>
    <row r="381" spans="4:4" x14ac:dyDescent="0.3">
      <c r="D381" s="44"/>
    </row>
    <row r="382" spans="4:4" x14ac:dyDescent="0.3">
      <c r="D382" s="44"/>
    </row>
    <row r="383" spans="4:4" x14ac:dyDescent="0.3">
      <c r="D383" s="44"/>
    </row>
    <row r="384" spans="4:4" x14ac:dyDescent="0.3">
      <c r="D384" s="44"/>
    </row>
    <row r="385" spans="4:4" x14ac:dyDescent="0.3">
      <c r="D385" s="44"/>
    </row>
    <row r="386" spans="4:4" x14ac:dyDescent="0.3">
      <c r="D386" s="44"/>
    </row>
    <row r="387" spans="4:4" x14ac:dyDescent="0.3">
      <c r="D387" s="44"/>
    </row>
    <row r="388" spans="4:4" x14ac:dyDescent="0.3">
      <c r="D388" s="44"/>
    </row>
    <row r="389" spans="4:4" x14ac:dyDescent="0.3">
      <c r="D389" s="44"/>
    </row>
    <row r="390" spans="4:4" x14ac:dyDescent="0.3">
      <c r="D390" s="44"/>
    </row>
    <row r="391" spans="4:4" x14ac:dyDescent="0.3">
      <c r="D391" s="44"/>
    </row>
    <row r="392" spans="4:4" x14ac:dyDescent="0.3">
      <c r="D392" s="44"/>
    </row>
    <row r="393" spans="4:4" x14ac:dyDescent="0.3">
      <c r="D393" s="44"/>
    </row>
    <row r="394" spans="4:4" x14ac:dyDescent="0.3">
      <c r="D394" s="44"/>
    </row>
    <row r="395" spans="4:4" x14ac:dyDescent="0.3">
      <c r="D395" s="44"/>
    </row>
    <row r="396" spans="4:4" x14ac:dyDescent="0.3">
      <c r="D396" s="44"/>
    </row>
    <row r="397" spans="4:4" x14ac:dyDescent="0.3">
      <c r="D397" s="44"/>
    </row>
    <row r="398" spans="4:4" x14ac:dyDescent="0.3">
      <c r="D398" s="44"/>
    </row>
    <row r="399" spans="4:4" x14ac:dyDescent="0.3">
      <c r="D399" s="44"/>
    </row>
    <row r="400" spans="4:4" x14ac:dyDescent="0.3">
      <c r="D400" s="44"/>
    </row>
    <row r="401" spans="4:4" x14ac:dyDescent="0.3">
      <c r="D401" s="44"/>
    </row>
    <row r="402" spans="4:4" x14ac:dyDescent="0.3">
      <c r="D402" s="44"/>
    </row>
    <row r="403" spans="4:4" x14ac:dyDescent="0.3">
      <c r="D403" s="44"/>
    </row>
    <row r="404" spans="4:4" x14ac:dyDescent="0.3">
      <c r="D404" s="44"/>
    </row>
    <row r="405" spans="4:4" x14ac:dyDescent="0.3">
      <c r="D405" s="44"/>
    </row>
    <row r="406" spans="4:4" x14ac:dyDescent="0.3">
      <c r="D406" s="44"/>
    </row>
    <row r="407" spans="4:4" x14ac:dyDescent="0.3">
      <c r="D407" s="44"/>
    </row>
    <row r="408" spans="4:4" x14ac:dyDescent="0.3">
      <c r="D408" s="44"/>
    </row>
    <row r="409" spans="4:4" x14ac:dyDescent="0.3">
      <c r="D409" s="44"/>
    </row>
    <row r="410" spans="4:4" x14ac:dyDescent="0.3">
      <c r="D410" s="44"/>
    </row>
    <row r="411" spans="4:4" x14ac:dyDescent="0.3">
      <c r="D411" s="44"/>
    </row>
    <row r="412" spans="4:4" x14ac:dyDescent="0.3">
      <c r="D412" s="44"/>
    </row>
    <row r="413" spans="4:4" x14ac:dyDescent="0.3">
      <c r="D413" s="44"/>
    </row>
    <row r="414" spans="4:4" x14ac:dyDescent="0.3">
      <c r="D414" s="44"/>
    </row>
    <row r="415" spans="4:4" x14ac:dyDescent="0.3">
      <c r="D415" s="44"/>
    </row>
    <row r="416" spans="4:4" x14ac:dyDescent="0.3">
      <c r="D416" s="44"/>
    </row>
    <row r="417" spans="4:4" x14ac:dyDescent="0.3">
      <c r="D417" s="44"/>
    </row>
    <row r="418" spans="4:4" x14ac:dyDescent="0.3">
      <c r="D418" s="44"/>
    </row>
    <row r="419" spans="4:4" x14ac:dyDescent="0.3">
      <c r="D419" s="44"/>
    </row>
    <row r="420" spans="4:4" x14ac:dyDescent="0.3">
      <c r="D420" s="44"/>
    </row>
    <row r="421" spans="4:4" x14ac:dyDescent="0.3">
      <c r="D421" s="44"/>
    </row>
    <row r="422" spans="4:4" x14ac:dyDescent="0.3">
      <c r="D422" s="44"/>
    </row>
    <row r="423" spans="4:4" x14ac:dyDescent="0.3">
      <c r="D423" s="44"/>
    </row>
    <row r="424" spans="4:4" x14ac:dyDescent="0.3">
      <c r="D424" s="44"/>
    </row>
    <row r="425" spans="4:4" x14ac:dyDescent="0.3">
      <c r="D425" s="44"/>
    </row>
    <row r="426" spans="4:4" x14ac:dyDescent="0.3">
      <c r="D426" s="44"/>
    </row>
    <row r="427" spans="4:4" x14ac:dyDescent="0.3">
      <c r="D427" s="44"/>
    </row>
    <row r="428" spans="4:4" x14ac:dyDescent="0.3">
      <c r="D428" s="44"/>
    </row>
    <row r="429" spans="4:4" x14ac:dyDescent="0.3">
      <c r="D429" s="44"/>
    </row>
    <row r="430" spans="4:4" x14ac:dyDescent="0.3">
      <c r="D430" s="44"/>
    </row>
    <row r="431" spans="4:4" x14ac:dyDescent="0.3">
      <c r="D431" s="44"/>
    </row>
    <row r="432" spans="4:4" x14ac:dyDescent="0.3">
      <c r="D432" s="44"/>
    </row>
    <row r="433" spans="4:4" x14ac:dyDescent="0.3">
      <c r="D433" s="44"/>
    </row>
    <row r="434" spans="4:4" x14ac:dyDescent="0.3">
      <c r="D434" s="44"/>
    </row>
    <row r="435" spans="4:4" x14ac:dyDescent="0.3">
      <c r="D435" s="44"/>
    </row>
    <row r="436" spans="4:4" x14ac:dyDescent="0.3">
      <c r="D436" s="44"/>
    </row>
    <row r="437" spans="4:4" x14ac:dyDescent="0.3">
      <c r="D437" s="44"/>
    </row>
    <row r="438" spans="4:4" x14ac:dyDescent="0.3">
      <c r="D438" s="44"/>
    </row>
    <row r="439" spans="4:4" x14ac:dyDescent="0.3">
      <c r="D439" s="44"/>
    </row>
    <row r="440" spans="4:4" x14ac:dyDescent="0.3">
      <c r="D440" s="44"/>
    </row>
    <row r="441" spans="4:4" x14ac:dyDescent="0.3">
      <c r="D441" s="44"/>
    </row>
    <row r="442" spans="4:4" x14ac:dyDescent="0.3">
      <c r="D442" s="44"/>
    </row>
    <row r="443" spans="4:4" x14ac:dyDescent="0.3">
      <c r="D443" s="44"/>
    </row>
    <row r="444" spans="4:4" x14ac:dyDescent="0.3">
      <c r="D444" s="44"/>
    </row>
    <row r="445" spans="4:4" x14ac:dyDescent="0.3">
      <c r="D445" s="44"/>
    </row>
    <row r="446" spans="4:4" x14ac:dyDescent="0.3">
      <c r="D446" s="44"/>
    </row>
    <row r="447" spans="4:4" x14ac:dyDescent="0.3">
      <c r="D447" s="44"/>
    </row>
    <row r="448" spans="4:4" x14ac:dyDescent="0.3">
      <c r="D448" s="44"/>
    </row>
    <row r="449" spans="4:4" x14ac:dyDescent="0.3">
      <c r="D449" s="44"/>
    </row>
    <row r="450" spans="4:4" x14ac:dyDescent="0.3">
      <c r="D450" s="44"/>
    </row>
    <row r="451" spans="4:4" x14ac:dyDescent="0.3">
      <c r="D451" s="44"/>
    </row>
    <row r="452" spans="4:4" x14ac:dyDescent="0.3">
      <c r="D452" s="44"/>
    </row>
    <row r="453" spans="4:4" x14ac:dyDescent="0.3">
      <c r="D453" s="44"/>
    </row>
    <row r="454" spans="4:4" x14ac:dyDescent="0.3">
      <c r="D454" s="44"/>
    </row>
    <row r="455" spans="4:4" x14ac:dyDescent="0.3">
      <c r="D455" s="44"/>
    </row>
    <row r="456" spans="4:4" x14ac:dyDescent="0.3">
      <c r="D456" s="44"/>
    </row>
    <row r="457" spans="4:4" x14ac:dyDescent="0.3">
      <c r="D457" s="44"/>
    </row>
    <row r="458" spans="4:4" x14ac:dyDescent="0.3">
      <c r="D458" s="44"/>
    </row>
    <row r="459" spans="4:4" x14ac:dyDescent="0.3">
      <c r="D459" s="44"/>
    </row>
    <row r="460" spans="4:4" x14ac:dyDescent="0.3">
      <c r="D460" s="44"/>
    </row>
    <row r="461" spans="4:4" x14ac:dyDescent="0.3">
      <c r="D461" s="44"/>
    </row>
    <row r="462" spans="4:4" x14ac:dyDescent="0.3">
      <c r="D462" s="44"/>
    </row>
    <row r="463" spans="4:4" x14ac:dyDescent="0.3">
      <c r="D463" s="44"/>
    </row>
    <row r="464" spans="4:4" x14ac:dyDescent="0.3">
      <c r="D464" s="44"/>
    </row>
    <row r="465" spans="4:4" x14ac:dyDescent="0.3">
      <c r="D465" s="44"/>
    </row>
    <row r="466" spans="4:4" x14ac:dyDescent="0.3">
      <c r="D466" s="44"/>
    </row>
    <row r="467" spans="4:4" x14ac:dyDescent="0.3">
      <c r="D467" s="44"/>
    </row>
    <row r="468" spans="4:4" x14ac:dyDescent="0.3">
      <c r="D468" s="44"/>
    </row>
    <row r="469" spans="4:4" x14ac:dyDescent="0.3">
      <c r="D469" s="44"/>
    </row>
    <row r="470" spans="4:4" x14ac:dyDescent="0.3">
      <c r="D470" s="44"/>
    </row>
    <row r="471" spans="4:4" x14ac:dyDescent="0.3">
      <c r="D471" s="44"/>
    </row>
    <row r="472" spans="4:4" x14ac:dyDescent="0.3">
      <c r="D472" s="44"/>
    </row>
    <row r="473" spans="4:4" x14ac:dyDescent="0.3">
      <c r="D473" s="44"/>
    </row>
    <row r="474" spans="4:4" x14ac:dyDescent="0.3">
      <c r="D474" s="44"/>
    </row>
    <row r="475" spans="4:4" x14ac:dyDescent="0.3">
      <c r="D475" s="44"/>
    </row>
    <row r="476" spans="4:4" x14ac:dyDescent="0.3">
      <c r="D476" s="44"/>
    </row>
    <row r="477" spans="4:4" x14ac:dyDescent="0.3">
      <c r="D477" s="44"/>
    </row>
    <row r="478" spans="4:4" x14ac:dyDescent="0.3">
      <c r="D478" s="44"/>
    </row>
    <row r="479" spans="4:4" x14ac:dyDescent="0.3">
      <c r="D479" s="44"/>
    </row>
    <row r="480" spans="4:4" x14ac:dyDescent="0.3">
      <c r="D480" s="44"/>
    </row>
    <row r="481" spans="4:4" x14ac:dyDescent="0.3">
      <c r="D481" s="44"/>
    </row>
    <row r="482" spans="4:4" x14ac:dyDescent="0.3">
      <c r="D482" s="44"/>
    </row>
    <row r="483" spans="4:4" x14ac:dyDescent="0.3">
      <c r="D483" s="44"/>
    </row>
    <row r="484" spans="4:4" x14ac:dyDescent="0.3">
      <c r="D484" s="44"/>
    </row>
    <row r="485" spans="4:4" x14ac:dyDescent="0.3">
      <c r="D485" s="44"/>
    </row>
    <row r="486" spans="4:4" x14ac:dyDescent="0.3">
      <c r="D486" s="44"/>
    </row>
    <row r="487" spans="4:4" x14ac:dyDescent="0.3">
      <c r="D487" s="44"/>
    </row>
    <row r="488" spans="4:4" x14ac:dyDescent="0.3">
      <c r="D488" s="44"/>
    </row>
    <row r="489" spans="4:4" x14ac:dyDescent="0.3">
      <c r="D489" s="44"/>
    </row>
    <row r="490" spans="4:4" x14ac:dyDescent="0.3">
      <c r="D490" s="44"/>
    </row>
    <row r="491" spans="4:4" x14ac:dyDescent="0.3">
      <c r="D491" s="44"/>
    </row>
    <row r="492" spans="4:4" x14ac:dyDescent="0.3">
      <c r="D492" s="44"/>
    </row>
    <row r="493" spans="4:4" x14ac:dyDescent="0.3">
      <c r="D493" s="44"/>
    </row>
    <row r="494" spans="4:4" x14ac:dyDescent="0.3">
      <c r="D494" s="44"/>
    </row>
    <row r="495" spans="4:4" x14ac:dyDescent="0.3">
      <c r="D495" s="44"/>
    </row>
    <row r="496" spans="4:4" x14ac:dyDescent="0.3">
      <c r="D496" s="44"/>
    </row>
    <row r="497" spans="4:4" x14ac:dyDescent="0.3">
      <c r="D497" s="44"/>
    </row>
    <row r="498" spans="4:4" x14ac:dyDescent="0.3">
      <c r="D498" s="44"/>
    </row>
    <row r="499" spans="4:4" x14ac:dyDescent="0.3">
      <c r="D499" s="44"/>
    </row>
    <row r="500" spans="4:4" x14ac:dyDescent="0.3">
      <c r="D500" s="44"/>
    </row>
    <row r="501" spans="4:4" x14ac:dyDescent="0.3">
      <c r="D501" s="44"/>
    </row>
    <row r="502" spans="4:4" x14ac:dyDescent="0.3">
      <c r="D502" s="44"/>
    </row>
    <row r="503" spans="4:4" x14ac:dyDescent="0.3">
      <c r="D503" s="44"/>
    </row>
    <row r="504" spans="4:4" x14ac:dyDescent="0.3">
      <c r="D504" s="44"/>
    </row>
    <row r="505" spans="4:4" x14ac:dyDescent="0.3">
      <c r="D505" s="44"/>
    </row>
    <row r="506" spans="4:4" x14ac:dyDescent="0.3">
      <c r="D506" s="44"/>
    </row>
    <row r="507" spans="4:4" x14ac:dyDescent="0.3">
      <c r="D507" s="44"/>
    </row>
    <row r="508" spans="4:4" x14ac:dyDescent="0.3">
      <c r="D508" s="44"/>
    </row>
    <row r="509" spans="4:4" x14ac:dyDescent="0.3">
      <c r="D509" s="44"/>
    </row>
    <row r="510" spans="4:4" x14ac:dyDescent="0.3">
      <c r="D510" s="44"/>
    </row>
    <row r="511" spans="4:4" x14ac:dyDescent="0.3">
      <c r="D511" s="44"/>
    </row>
    <row r="512" spans="4:4" x14ac:dyDescent="0.3">
      <c r="D512" s="44"/>
    </row>
    <row r="513" spans="4:4" x14ac:dyDescent="0.3">
      <c r="D513" s="44"/>
    </row>
    <row r="514" spans="4:4" x14ac:dyDescent="0.3">
      <c r="D514" s="44"/>
    </row>
    <row r="515" spans="4:4" x14ac:dyDescent="0.3">
      <c r="D515" s="44"/>
    </row>
    <row r="516" spans="4:4" x14ac:dyDescent="0.3">
      <c r="D516" s="44"/>
    </row>
    <row r="517" spans="4:4" x14ac:dyDescent="0.3">
      <c r="D517" s="44"/>
    </row>
    <row r="518" spans="4:4" x14ac:dyDescent="0.3">
      <c r="D518" s="44"/>
    </row>
    <row r="519" spans="4:4" x14ac:dyDescent="0.3">
      <c r="D519" s="44"/>
    </row>
    <row r="520" spans="4:4" x14ac:dyDescent="0.3">
      <c r="D520" s="44"/>
    </row>
    <row r="521" spans="4:4" x14ac:dyDescent="0.3">
      <c r="D521" s="44"/>
    </row>
    <row r="522" spans="4:4" x14ac:dyDescent="0.3">
      <c r="D522" s="44"/>
    </row>
    <row r="523" spans="4:4" x14ac:dyDescent="0.3">
      <c r="D523" s="44"/>
    </row>
    <row r="524" spans="4:4" x14ac:dyDescent="0.3">
      <c r="D524" s="44"/>
    </row>
    <row r="525" spans="4:4" x14ac:dyDescent="0.3">
      <c r="D525" s="44"/>
    </row>
    <row r="526" spans="4:4" x14ac:dyDescent="0.3">
      <c r="D526" s="44"/>
    </row>
    <row r="527" spans="4:4" x14ac:dyDescent="0.3">
      <c r="D527" s="44"/>
    </row>
    <row r="528" spans="4:4" x14ac:dyDescent="0.3">
      <c r="D528" s="44"/>
    </row>
    <row r="529" spans="4:4" x14ac:dyDescent="0.3">
      <c r="D529" s="44"/>
    </row>
    <row r="530" spans="4:4" x14ac:dyDescent="0.3">
      <c r="D530" s="44"/>
    </row>
    <row r="531" spans="4:4" x14ac:dyDescent="0.3">
      <c r="D531" s="44"/>
    </row>
    <row r="532" spans="4:4" x14ac:dyDescent="0.3">
      <c r="D532" s="44"/>
    </row>
    <row r="533" spans="4:4" x14ac:dyDescent="0.3">
      <c r="D533" s="44"/>
    </row>
    <row r="534" spans="4:4" x14ac:dyDescent="0.3">
      <c r="D534" s="44"/>
    </row>
    <row r="535" spans="4:4" x14ac:dyDescent="0.3">
      <c r="D535" s="44"/>
    </row>
    <row r="536" spans="4:4" x14ac:dyDescent="0.3">
      <c r="D536" s="44"/>
    </row>
    <row r="537" spans="4:4" x14ac:dyDescent="0.3">
      <c r="D537" s="44"/>
    </row>
    <row r="538" spans="4:4" x14ac:dyDescent="0.3">
      <c r="D538" s="44"/>
    </row>
    <row r="539" spans="4:4" x14ac:dyDescent="0.3">
      <c r="D539" s="44"/>
    </row>
    <row r="540" spans="4:4" x14ac:dyDescent="0.3">
      <c r="D540" s="44"/>
    </row>
    <row r="541" spans="4:4" x14ac:dyDescent="0.3">
      <c r="D541" s="44"/>
    </row>
    <row r="542" spans="4:4" x14ac:dyDescent="0.3">
      <c r="D542" s="44"/>
    </row>
    <row r="543" spans="4:4" x14ac:dyDescent="0.3">
      <c r="D543" s="44"/>
    </row>
    <row r="544" spans="4:4" x14ac:dyDescent="0.3">
      <c r="D544" s="44"/>
    </row>
    <row r="545" spans="4:4" x14ac:dyDescent="0.3">
      <c r="D545" s="44"/>
    </row>
    <row r="546" spans="4:4" x14ac:dyDescent="0.3">
      <c r="D546" s="44"/>
    </row>
    <row r="547" spans="4:4" x14ac:dyDescent="0.3">
      <c r="D547" s="44"/>
    </row>
    <row r="548" spans="4:4" x14ac:dyDescent="0.3">
      <c r="D548" s="44"/>
    </row>
    <row r="549" spans="4:4" x14ac:dyDescent="0.3">
      <c r="D549" s="44"/>
    </row>
    <row r="550" spans="4:4" x14ac:dyDescent="0.3">
      <c r="D550" s="44"/>
    </row>
    <row r="551" spans="4:4" x14ac:dyDescent="0.3">
      <c r="D551" s="44"/>
    </row>
    <row r="552" spans="4:4" x14ac:dyDescent="0.3">
      <c r="D552" s="44"/>
    </row>
    <row r="553" spans="4:4" x14ac:dyDescent="0.3">
      <c r="D553" s="44"/>
    </row>
    <row r="554" spans="4:4" x14ac:dyDescent="0.3">
      <c r="D554" s="44"/>
    </row>
    <row r="555" spans="4:4" x14ac:dyDescent="0.3">
      <c r="D555" s="44"/>
    </row>
    <row r="556" spans="4:4" x14ac:dyDescent="0.3">
      <c r="D556" s="44"/>
    </row>
    <row r="557" spans="4:4" x14ac:dyDescent="0.3">
      <c r="D557" s="44"/>
    </row>
  </sheetData>
  <sheetProtection formatCells="0" formatColumns="0" formatRows="0"/>
  <conditionalFormatting sqref="G7">
    <cfRule type="containsText" dxfId="9" priority="79" stopIfTrue="1" operator="containsText" text="Included in error count">
      <formula>NOT(ISERROR(SEARCH("Included in error count",G7)))</formula>
    </cfRule>
    <cfRule type="cellIs" dxfId="8" priority="80" stopIfTrue="1" operator="equal">
      <formula>1</formula>
    </cfRule>
  </conditionalFormatting>
  <conditionalFormatting sqref="G20">
    <cfRule type="cellIs" dxfId="7" priority="8" stopIfTrue="1" operator="notEqual">
      <formula>0</formula>
    </cfRule>
  </conditionalFormatting>
  <conditionalFormatting sqref="G31">
    <cfRule type="cellIs" dxfId="6" priority="7" stopIfTrue="1" operator="notEqual">
      <formula>0</formula>
    </cfRule>
  </conditionalFormatting>
  <conditionalFormatting sqref="G32">
    <cfRule type="cellIs" dxfId="5" priority="6" stopIfTrue="1" operator="notEqual">
      <formula>0</formula>
    </cfRule>
  </conditionalFormatting>
  <conditionalFormatting sqref="G38">
    <cfRule type="containsText" dxfId="4" priority="4" stopIfTrue="1" operator="containsText" text="Included in error count">
      <formula>NOT(ISERROR(SEARCH("Included in error count",G38)))</formula>
    </cfRule>
    <cfRule type="cellIs" dxfId="3" priority="5" stopIfTrue="1" operator="equal">
      <formula>1</formula>
    </cfRule>
  </conditionalFormatting>
  <conditionalFormatting sqref="G46">
    <cfRule type="cellIs" dxfId="2" priority="3" stopIfTrue="1" operator="notEqual">
      <formula>0</formula>
    </cfRule>
  </conditionalFormatting>
  <conditionalFormatting sqref="G53:G57">
    <cfRule type="cellIs" dxfId="1" priority="2" stopIfTrue="1" operator="notEqual">
      <formula>0</formula>
    </cfRule>
  </conditionalFormatting>
  <conditionalFormatting sqref="G58:G60">
    <cfRule type="cellIs" dxfId="0" priority="1" stopIfTrue="1" operator="notEqual">
      <formula>0</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7B8C-DAC6-4495-B0FE-83595AC69BAA}">
  <dimension ref="A1:I7"/>
  <sheetViews>
    <sheetView showGridLines="0" zoomScale="70" zoomScaleNormal="70" workbookViewId="0"/>
  </sheetViews>
  <sheetFormatPr defaultColWidth="9.109375" defaultRowHeight="14.4" x14ac:dyDescent="0.3"/>
  <cols>
    <col min="1" max="1" width="44.5546875" style="367" customWidth="1"/>
    <col min="2" max="2" width="17.109375" style="367" customWidth="1"/>
    <col min="3" max="3" width="19" style="367" customWidth="1"/>
    <col min="4" max="4" width="19.109375" style="367" customWidth="1"/>
    <col min="5" max="5" width="15.109375" style="367" customWidth="1"/>
    <col min="6" max="6" width="12.88671875" style="367" customWidth="1"/>
    <col min="7" max="7" width="43.88671875" style="471" hidden="1" customWidth="1"/>
    <col min="8" max="8" width="77.5546875" style="367" customWidth="1"/>
    <col min="9" max="9" width="70.44140625" style="368" customWidth="1"/>
    <col min="10" max="16384" width="9.109375" style="367"/>
  </cols>
  <sheetData>
    <row r="1" spans="1:9" s="368" customFormat="1" x14ac:dyDescent="0.3">
      <c r="A1" s="369"/>
      <c r="B1" s="369"/>
      <c r="C1" s="369"/>
      <c r="D1" s="369"/>
      <c r="E1" s="369"/>
      <c r="F1" s="369"/>
      <c r="G1" s="470"/>
      <c r="H1" s="369"/>
      <c r="I1" s="370"/>
    </row>
    <row r="7" spans="1:9" s="368" customFormat="1" ht="147" customHeight="1" x14ac:dyDescent="0.85">
      <c r="A7" s="557" t="s">
        <v>1404</v>
      </c>
      <c r="B7" s="558"/>
      <c r="C7" s="558"/>
      <c r="D7" s="558"/>
      <c r="E7" s="558"/>
      <c r="F7" s="558"/>
      <c r="G7" s="558"/>
      <c r="H7" s="558"/>
      <c r="I7" s="559"/>
    </row>
  </sheetData>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BJ365"/>
  <sheetViews>
    <sheetView workbookViewId="0">
      <pane xSplit="3" topLeftCell="D1" activePane="topRight" state="frozen"/>
      <selection pane="topRight" activeCell="F367" sqref="F367"/>
    </sheetView>
  </sheetViews>
  <sheetFormatPr defaultRowHeight="14.4" x14ac:dyDescent="0.3"/>
  <cols>
    <col min="1" max="1" width="29.33203125" style="94" customWidth="1"/>
    <col min="2" max="2" width="72.6640625" customWidth="1"/>
    <col min="3" max="3" width="54.33203125" customWidth="1"/>
    <col min="4" max="37" width="20.6640625" customWidth="1"/>
    <col min="38" max="60" width="20.77734375" customWidth="1"/>
  </cols>
  <sheetData>
    <row r="1" spans="1:60" ht="57.6" x14ac:dyDescent="0.3">
      <c r="A1" s="449" t="s">
        <v>710</v>
      </c>
      <c r="B1" s="450" t="s">
        <v>229</v>
      </c>
      <c r="C1" s="450" t="s">
        <v>229</v>
      </c>
      <c r="D1" s="450" t="s">
        <v>774</v>
      </c>
      <c r="E1" s="450" t="s">
        <v>775</v>
      </c>
      <c r="F1" s="450" t="s">
        <v>776</v>
      </c>
      <c r="G1" s="450" t="s">
        <v>777</v>
      </c>
      <c r="H1" s="450" t="s">
        <v>778</v>
      </c>
      <c r="I1" s="450" t="s">
        <v>779</v>
      </c>
      <c r="J1" s="450" t="s">
        <v>780</v>
      </c>
      <c r="K1" s="450" t="s">
        <v>781</v>
      </c>
      <c r="L1" s="450" t="s">
        <v>782</v>
      </c>
      <c r="M1" s="450" t="s">
        <v>783</v>
      </c>
      <c r="N1" s="450" t="s">
        <v>784</v>
      </c>
      <c r="O1" s="450" t="s">
        <v>785</v>
      </c>
      <c r="P1" s="450" t="s">
        <v>786</v>
      </c>
      <c r="Q1" s="450" t="s">
        <v>787</v>
      </c>
      <c r="R1" s="450" t="s">
        <v>788</v>
      </c>
      <c r="S1" s="450" t="s">
        <v>789</v>
      </c>
      <c r="T1" s="450" t="s">
        <v>790</v>
      </c>
      <c r="U1" s="450" t="s">
        <v>791</v>
      </c>
      <c r="V1" s="450" t="s">
        <v>792</v>
      </c>
      <c r="W1" s="450" t="s">
        <v>793</v>
      </c>
      <c r="X1" s="450" t="s">
        <v>794</v>
      </c>
      <c r="Y1" s="450" t="s">
        <v>795</v>
      </c>
      <c r="Z1" s="450" t="s">
        <v>796</v>
      </c>
      <c r="AA1" s="450" t="s">
        <v>797</v>
      </c>
      <c r="AB1" s="450" t="s">
        <v>798</v>
      </c>
      <c r="AC1" s="450" t="s">
        <v>799</v>
      </c>
      <c r="AD1" s="450" t="s">
        <v>800</v>
      </c>
      <c r="AE1" s="450" t="s">
        <v>801</v>
      </c>
      <c r="AF1" s="450" t="s">
        <v>802</v>
      </c>
      <c r="AG1" s="450" t="s">
        <v>803</v>
      </c>
      <c r="AH1" s="450" t="s">
        <v>804</v>
      </c>
      <c r="AI1" s="450" t="s">
        <v>805</v>
      </c>
      <c r="AJ1" s="450" t="s">
        <v>806</v>
      </c>
      <c r="AK1" s="450" t="s">
        <v>807</v>
      </c>
      <c r="AL1" s="450" t="s">
        <v>808</v>
      </c>
      <c r="AM1" s="450" t="s">
        <v>809</v>
      </c>
      <c r="AN1" s="450" t="s">
        <v>810</v>
      </c>
      <c r="AO1" s="450" t="s">
        <v>811</v>
      </c>
      <c r="AP1" s="450" t="s">
        <v>812</v>
      </c>
      <c r="AQ1" s="450" t="s">
        <v>813</v>
      </c>
      <c r="AR1" s="450" t="s">
        <v>814</v>
      </c>
      <c r="AS1" s="450" t="s">
        <v>815</v>
      </c>
      <c r="AT1" s="450" t="s">
        <v>816</v>
      </c>
      <c r="AU1" s="450" t="s">
        <v>817</v>
      </c>
      <c r="AV1" s="450" t="s">
        <v>818</v>
      </c>
      <c r="AW1" s="450" t="s">
        <v>819</v>
      </c>
      <c r="AX1" s="450" t="s">
        <v>820</v>
      </c>
      <c r="AY1" s="450" t="s">
        <v>821</v>
      </c>
      <c r="AZ1" s="450" t="s">
        <v>822</v>
      </c>
      <c r="BA1" s="450" t="s">
        <v>823</v>
      </c>
      <c r="BB1" s="450" t="s">
        <v>824</v>
      </c>
      <c r="BC1" s="450" t="s">
        <v>825</v>
      </c>
      <c r="BD1" s="450" t="s">
        <v>826</v>
      </c>
      <c r="BE1" s="450" t="s">
        <v>827</v>
      </c>
      <c r="BF1" s="450" t="s">
        <v>828</v>
      </c>
      <c r="BG1" s="450" t="s">
        <v>829</v>
      </c>
      <c r="BH1" s="450" t="s">
        <v>830</v>
      </c>
    </row>
    <row r="2" spans="1:60" x14ac:dyDescent="0.3">
      <c r="A2" s="451" t="s">
        <v>400</v>
      </c>
      <c r="B2" s="450" t="s">
        <v>10</v>
      </c>
      <c r="C2" s="450" t="s">
        <v>2</v>
      </c>
      <c r="D2" s="452">
        <v>52821</v>
      </c>
      <c r="E2" s="452">
        <v>52823</v>
      </c>
      <c r="F2" s="452">
        <v>52824</v>
      </c>
      <c r="G2" s="452">
        <v>52825</v>
      </c>
      <c r="H2" s="452">
        <v>52826</v>
      </c>
      <c r="I2" s="452">
        <v>52827</v>
      </c>
      <c r="J2" s="452">
        <v>52828</v>
      </c>
      <c r="K2" s="452">
        <v>52829</v>
      </c>
      <c r="L2" s="452">
        <v>52830</v>
      </c>
      <c r="M2" s="452">
        <v>52831</v>
      </c>
      <c r="N2" s="452">
        <v>52832</v>
      </c>
      <c r="O2" s="452">
        <v>52833</v>
      </c>
      <c r="P2" s="452">
        <v>52834</v>
      </c>
      <c r="Q2" s="452">
        <v>52835</v>
      </c>
      <c r="R2" s="452">
        <v>52994</v>
      </c>
      <c r="S2" s="452">
        <v>52836</v>
      </c>
      <c r="T2" s="452">
        <v>52837</v>
      </c>
      <c r="U2" s="452">
        <v>52838</v>
      </c>
      <c r="V2" s="452">
        <v>524017</v>
      </c>
      <c r="W2" s="452">
        <v>52839</v>
      </c>
      <c r="X2" s="452">
        <v>52840</v>
      </c>
      <c r="Y2" s="452">
        <v>52841</v>
      </c>
      <c r="Z2" s="452">
        <v>52842</v>
      </c>
      <c r="AA2" s="452">
        <v>52843</v>
      </c>
      <c r="AB2" s="452">
        <v>52844</v>
      </c>
      <c r="AC2" s="452">
        <v>52845</v>
      </c>
      <c r="AD2" s="452">
        <v>52846</v>
      </c>
      <c r="AE2" s="452">
        <v>52847</v>
      </c>
      <c r="AF2" s="452">
        <v>52848</v>
      </c>
      <c r="AG2" s="452">
        <v>52849</v>
      </c>
      <c r="AH2" s="452">
        <v>52850</v>
      </c>
      <c r="AI2" s="452">
        <v>52851</v>
      </c>
      <c r="AJ2" s="452">
        <v>52995</v>
      </c>
      <c r="AK2" s="452">
        <v>52852</v>
      </c>
      <c r="AL2" s="452">
        <v>52853</v>
      </c>
      <c r="AM2" s="452">
        <v>52854</v>
      </c>
      <c r="AN2" s="452">
        <v>52856</v>
      </c>
      <c r="AO2" s="452">
        <v>52857</v>
      </c>
      <c r="AP2" s="452">
        <v>52858</v>
      </c>
      <c r="AQ2" s="452">
        <v>52859</v>
      </c>
      <c r="AR2" s="452">
        <v>52860</v>
      </c>
      <c r="AS2" s="452">
        <v>52861</v>
      </c>
      <c r="AT2" s="452">
        <v>52862</v>
      </c>
      <c r="AU2" s="452">
        <v>52863</v>
      </c>
      <c r="AV2" s="452">
        <v>52864</v>
      </c>
      <c r="AW2" s="452">
        <v>52865</v>
      </c>
      <c r="AX2" s="452">
        <v>52866</v>
      </c>
      <c r="AY2" s="452">
        <v>52867</v>
      </c>
      <c r="AZ2" s="452">
        <v>52868</v>
      </c>
      <c r="BA2" s="452">
        <v>52869</v>
      </c>
      <c r="BB2" s="452">
        <v>52870</v>
      </c>
      <c r="BC2" s="452">
        <v>52871</v>
      </c>
      <c r="BD2" s="452">
        <v>52872</v>
      </c>
      <c r="BE2" s="452">
        <v>52873</v>
      </c>
      <c r="BF2" s="452">
        <v>52996</v>
      </c>
      <c r="BG2" s="452">
        <v>52874</v>
      </c>
      <c r="BH2" s="452">
        <v>52875</v>
      </c>
    </row>
    <row r="3" spans="1:60" x14ac:dyDescent="0.3">
      <c r="A3" s="449">
        <v>4</v>
      </c>
      <c r="B3" s="450" t="s">
        <v>48</v>
      </c>
      <c r="C3" s="450"/>
      <c r="D3" s="452">
        <v>157251</v>
      </c>
      <c r="E3" s="452">
        <v>1987402</v>
      </c>
      <c r="F3" s="452">
        <v>565338</v>
      </c>
      <c r="G3" s="452">
        <v>320195</v>
      </c>
      <c r="H3" s="452">
        <v>114764</v>
      </c>
      <c r="I3" s="452">
        <v>139844</v>
      </c>
      <c r="J3" s="452">
        <v>184768</v>
      </c>
      <c r="K3" s="452">
        <v>735080</v>
      </c>
      <c r="L3" s="452">
        <v>406659</v>
      </c>
      <c r="M3" s="452">
        <v>255370</v>
      </c>
      <c r="N3" s="452">
        <v>720461</v>
      </c>
      <c r="O3" s="452">
        <v>1100852</v>
      </c>
      <c r="P3" s="452">
        <v>225117</v>
      </c>
      <c r="Q3" s="452">
        <v>111365</v>
      </c>
      <c r="R3" s="452">
        <v>2170921</v>
      </c>
      <c r="S3" s="452">
        <v>8808712</v>
      </c>
      <c r="T3" s="452">
        <v>326807</v>
      </c>
      <c r="U3" s="452">
        <v>549061</v>
      </c>
      <c r="V3" s="452">
        <v>398</v>
      </c>
      <c r="W3" s="452">
        <v>1097449</v>
      </c>
      <c r="X3" s="452">
        <v>2408187</v>
      </c>
      <c r="Y3" s="452">
        <v>59469</v>
      </c>
      <c r="Z3" s="452">
        <v>410811</v>
      </c>
      <c r="AA3" s="452">
        <v>362913</v>
      </c>
      <c r="AB3" s="452">
        <v>1089530</v>
      </c>
      <c r="AC3" s="452">
        <v>1760201</v>
      </c>
      <c r="AD3" s="452">
        <v>178531</v>
      </c>
      <c r="AE3" s="452">
        <v>723185</v>
      </c>
      <c r="AF3" s="452">
        <v>1548071</v>
      </c>
      <c r="AG3" s="452">
        <v>133446</v>
      </c>
      <c r="AH3" s="452">
        <v>1422557</v>
      </c>
      <c r="AI3" s="452">
        <v>889568</v>
      </c>
      <c r="AJ3" s="452">
        <v>1155157</v>
      </c>
      <c r="AK3" s="452">
        <v>677170</v>
      </c>
      <c r="AL3" s="452">
        <v>1291019</v>
      </c>
      <c r="AM3" s="452"/>
      <c r="AN3" s="452">
        <v>229441</v>
      </c>
      <c r="AO3" s="452">
        <v>299567</v>
      </c>
      <c r="AP3" s="452">
        <v>531264</v>
      </c>
      <c r="AQ3" s="452">
        <v>0</v>
      </c>
      <c r="AR3" s="452">
        <v>522970</v>
      </c>
      <c r="AS3" s="452">
        <v>245157</v>
      </c>
      <c r="AT3" s="452">
        <v>13413</v>
      </c>
      <c r="AU3" s="452">
        <v>3898138</v>
      </c>
      <c r="AV3" s="452">
        <v>183459</v>
      </c>
      <c r="AW3" s="452">
        <v>21843377</v>
      </c>
      <c r="AX3" s="452">
        <v>347917</v>
      </c>
      <c r="AY3" s="452">
        <v>72438</v>
      </c>
      <c r="AZ3" s="452">
        <v>405279</v>
      </c>
      <c r="BA3" s="452">
        <v>1250593</v>
      </c>
      <c r="BB3" s="452">
        <v>101388</v>
      </c>
      <c r="BC3" s="452">
        <v>66095</v>
      </c>
      <c r="BD3" s="452">
        <v>5966760</v>
      </c>
      <c r="BE3" s="452">
        <v>849053</v>
      </c>
      <c r="BF3" s="452">
        <v>6634369</v>
      </c>
      <c r="BG3" s="452">
        <v>672438</v>
      </c>
      <c r="BH3" s="452">
        <v>341403</v>
      </c>
    </row>
    <row r="4" spans="1:60" x14ac:dyDescent="0.3">
      <c r="A4" s="449">
        <v>5</v>
      </c>
      <c r="B4" s="450" t="s">
        <v>49</v>
      </c>
      <c r="C4" s="450"/>
      <c r="D4" s="452">
        <v>0</v>
      </c>
      <c r="E4" s="452">
        <v>0</v>
      </c>
      <c r="F4" s="452">
        <v>0</v>
      </c>
      <c r="G4" s="452">
        <v>0</v>
      </c>
      <c r="H4" s="452">
        <v>0</v>
      </c>
      <c r="I4" s="452">
        <v>0</v>
      </c>
      <c r="J4" s="452">
        <v>0</v>
      </c>
      <c r="K4" s="452">
        <v>0</v>
      </c>
      <c r="L4" s="452">
        <v>0</v>
      </c>
      <c r="M4" s="452">
        <v>0</v>
      </c>
      <c r="N4" s="452">
        <v>0</v>
      </c>
      <c r="O4" s="452">
        <v>0</v>
      </c>
      <c r="P4" s="452">
        <v>0</v>
      </c>
      <c r="Q4" s="452">
        <v>0</v>
      </c>
      <c r="R4" s="452">
        <v>0</v>
      </c>
      <c r="S4" s="452">
        <v>0</v>
      </c>
      <c r="T4" s="452">
        <v>0</v>
      </c>
      <c r="U4" s="452">
        <v>0</v>
      </c>
      <c r="V4" s="452">
        <v>0</v>
      </c>
      <c r="W4" s="452">
        <v>0</v>
      </c>
      <c r="X4" s="452">
        <v>0</v>
      </c>
      <c r="Y4" s="452">
        <v>0</v>
      </c>
      <c r="Z4" s="452">
        <v>1532</v>
      </c>
      <c r="AA4" s="452">
        <v>0</v>
      </c>
      <c r="AB4" s="452">
        <v>0</v>
      </c>
      <c r="AC4" s="452">
        <v>0</v>
      </c>
      <c r="AD4" s="452">
        <v>0</v>
      </c>
      <c r="AE4" s="452">
        <v>0</v>
      </c>
      <c r="AF4" s="452">
        <v>0</v>
      </c>
      <c r="AG4" s="452">
        <v>0</v>
      </c>
      <c r="AH4" s="452">
        <v>0</v>
      </c>
      <c r="AI4" s="452">
        <v>0</v>
      </c>
      <c r="AJ4" s="452">
        <v>0</v>
      </c>
      <c r="AK4" s="452">
        <v>0</v>
      </c>
      <c r="AL4" s="452">
        <v>0</v>
      </c>
      <c r="AM4" s="452"/>
      <c r="AN4" s="452">
        <v>0</v>
      </c>
      <c r="AO4" s="452">
        <v>0</v>
      </c>
      <c r="AP4" s="452">
        <v>0</v>
      </c>
      <c r="AQ4" s="452">
        <v>0</v>
      </c>
      <c r="AR4" s="452">
        <v>0</v>
      </c>
      <c r="AS4" s="452">
        <v>0</v>
      </c>
      <c r="AT4" s="452">
        <v>0</v>
      </c>
      <c r="AU4" s="452">
        <v>0</v>
      </c>
      <c r="AV4" s="452">
        <v>0</v>
      </c>
      <c r="AW4" s="452">
        <v>0</v>
      </c>
      <c r="AX4" s="452">
        <v>0</v>
      </c>
      <c r="AY4" s="452">
        <v>0</v>
      </c>
      <c r="AZ4" s="452">
        <v>0</v>
      </c>
      <c r="BA4" s="452">
        <v>0</v>
      </c>
      <c r="BB4" s="452">
        <v>0</v>
      </c>
      <c r="BC4" s="452">
        <v>0</v>
      </c>
      <c r="BD4" s="452">
        <v>0</v>
      </c>
      <c r="BE4" s="452">
        <v>0</v>
      </c>
      <c r="BF4" s="452">
        <v>0</v>
      </c>
      <c r="BG4" s="452">
        <v>0</v>
      </c>
      <c r="BH4" s="452">
        <v>0</v>
      </c>
    </row>
    <row r="5" spans="1:60" x14ac:dyDescent="0.3">
      <c r="A5" s="449">
        <v>6</v>
      </c>
      <c r="B5" s="450" t="s">
        <v>158</v>
      </c>
      <c r="C5" s="450"/>
      <c r="D5" s="452">
        <v>0</v>
      </c>
      <c r="E5" s="452">
        <v>0</v>
      </c>
      <c r="F5" s="452">
        <v>0</v>
      </c>
      <c r="G5" s="452">
        <v>0</v>
      </c>
      <c r="H5" s="452">
        <v>0</v>
      </c>
      <c r="I5" s="452">
        <v>0</v>
      </c>
      <c r="J5" s="452">
        <v>0</v>
      </c>
      <c r="K5" s="452">
        <v>0</v>
      </c>
      <c r="L5" s="452">
        <v>0</v>
      </c>
      <c r="M5" s="452">
        <v>0</v>
      </c>
      <c r="N5" s="452">
        <v>0</v>
      </c>
      <c r="O5" s="452">
        <v>0</v>
      </c>
      <c r="P5" s="452">
        <v>0</v>
      </c>
      <c r="Q5" s="452">
        <v>0</v>
      </c>
      <c r="R5" s="452">
        <v>0</v>
      </c>
      <c r="S5" s="452">
        <v>1961805</v>
      </c>
      <c r="T5" s="452">
        <v>0</v>
      </c>
      <c r="U5" s="452">
        <v>0</v>
      </c>
      <c r="V5" s="452">
        <v>0</v>
      </c>
      <c r="W5" s="452">
        <v>7219815</v>
      </c>
      <c r="X5" s="452">
        <v>0</v>
      </c>
      <c r="Y5" s="452">
        <v>0</v>
      </c>
      <c r="Z5" s="452">
        <v>0</v>
      </c>
      <c r="AA5" s="452">
        <v>0</v>
      </c>
      <c r="AB5" s="452">
        <v>0</v>
      </c>
      <c r="AC5" s="452">
        <v>0</v>
      </c>
      <c r="AD5" s="452">
        <v>0</v>
      </c>
      <c r="AE5" s="452">
        <v>0</v>
      </c>
      <c r="AF5" s="452">
        <v>0</v>
      </c>
      <c r="AG5" s="452">
        <v>0</v>
      </c>
      <c r="AH5" s="452">
        <v>0</v>
      </c>
      <c r="AI5" s="452">
        <v>0</v>
      </c>
      <c r="AJ5" s="452">
        <v>0</v>
      </c>
      <c r="AK5" s="452">
        <v>0</v>
      </c>
      <c r="AL5" s="452">
        <v>0</v>
      </c>
      <c r="AM5" s="452"/>
      <c r="AN5" s="452">
        <v>0</v>
      </c>
      <c r="AO5" s="452">
        <v>0</v>
      </c>
      <c r="AP5" s="452">
        <v>0</v>
      </c>
      <c r="AQ5" s="452">
        <v>0</v>
      </c>
      <c r="AR5" s="452">
        <v>0</v>
      </c>
      <c r="AS5" s="452">
        <v>0</v>
      </c>
      <c r="AT5" s="452">
        <v>0</v>
      </c>
      <c r="AU5" s="452">
        <v>618371</v>
      </c>
      <c r="AV5" s="452">
        <v>0</v>
      </c>
      <c r="AW5" s="452">
        <v>2341695</v>
      </c>
      <c r="AX5" s="452">
        <v>0</v>
      </c>
      <c r="AY5" s="452">
        <v>0</v>
      </c>
      <c r="AZ5" s="452">
        <v>0</v>
      </c>
      <c r="BA5" s="452">
        <v>0</v>
      </c>
      <c r="BB5" s="452">
        <v>0</v>
      </c>
      <c r="BC5" s="452">
        <v>0</v>
      </c>
      <c r="BD5" s="452">
        <v>0</v>
      </c>
      <c r="BE5" s="452">
        <v>0</v>
      </c>
      <c r="BF5" s="452">
        <v>4426831</v>
      </c>
      <c r="BG5" s="452">
        <v>0</v>
      </c>
      <c r="BH5" s="452">
        <v>0</v>
      </c>
    </row>
    <row r="6" spans="1:60" x14ac:dyDescent="0.3">
      <c r="A6" s="449">
        <v>7</v>
      </c>
      <c r="B6" s="450" t="s">
        <v>101</v>
      </c>
      <c r="C6" s="450"/>
      <c r="D6" s="452">
        <v>0</v>
      </c>
      <c r="E6" s="452">
        <v>681493</v>
      </c>
      <c r="F6" s="452">
        <v>921991</v>
      </c>
      <c r="G6" s="452">
        <v>52632</v>
      </c>
      <c r="H6" s="452">
        <v>0</v>
      </c>
      <c r="I6" s="452">
        <v>0</v>
      </c>
      <c r="J6" s="452">
        <v>444402</v>
      </c>
      <c r="K6" s="452">
        <v>252750</v>
      </c>
      <c r="L6" s="452">
        <v>0</v>
      </c>
      <c r="M6" s="452">
        <v>0</v>
      </c>
      <c r="N6" s="452">
        <v>87059</v>
      </c>
      <c r="O6" s="452">
        <v>323764</v>
      </c>
      <c r="P6" s="452">
        <v>0</v>
      </c>
      <c r="Q6" s="452">
        <v>0</v>
      </c>
      <c r="R6" s="452">
        <v>420771</v>
      </c>
      <c r="S6" s="452">
        <v>1386325</v>
      </c>
      <c r="T6" s="452">
        <v>0</v>
      </c>
      <c r="U6" s="452">
        <v>104116</v>
      </c>
      <c r="V6" s="452">
        <v>0</v>
      </c>
      <c r="W6" s="452">
        <v>992280</v>
      </c>
      <c r="X6" s="452">
        <v>0</v>
      </c>
      <c r="Y6" s="452">
        <v>0</v>
      </c>
      <c r="Z6" s="452">
        <v>0</v>
      </c>
      <c r="AA6" s="452">
        <v>0</v>
      </c>
      <c r="AB6" s="452">
        <v>0</v>
      </c>
      <c r="AC6" s="452">
        <v>391674</v>
      </c>
      <c r="AD6" s="452">
        <v>0</v>
      </c>
      <c r="AE6" s="452">
        <v>2507670</v>
      </c>
      <c r="AF6" s="452">
        <v>0</v>
      </c>
      <c r="AG6" s="452">
        <v>0</v>
      </c>
      <c r="AH6" s="452">
        <v>1758635</v>
      </c>
      <c r="AI6" s="452">
        <v>0</v>
      </c>
      <c r="AJ6" s="452">
        <v>1114790</v>
      </c>
      <c r="AK6" s="452">
        <v>0</v>
      </c>
      <c r="AL6" s="452">
        <v>846957</v>
      </c>
      <c r="AM6" s="452"/>
      <c r="AN6" s="452">
        <v>0</v>
      </c>
      <c r="AO6" s="452">
        <v>0</v>
      </c>
      <c r="AP6" s="452">
        <v>418176</v>
      </c>
      <c r="AQ6" s="452">
        <v>0</v>
      </c>
      <c r="AR6" s="452">
        <v>0</v>
      </c>
      <c r="AS6" s="452">
        <v>0</v>
      </c>
      <c r="AT6" s="452">
        <v>0</v>
      </c>
      <c r="AU6" s="452">
        <v>0</v>
      </c>
      <c r="AV6" s="452">
        <v>121530</v>
      </c>
      <c r="AW6" s="452">
        <v>4328945</v>
      </c>
      <c r="AX6" s="452">
        <v>0</v>
      </c>
      <c r="AY6" s="452">
        <v>151116</v>
      </c>
      <c r="AZ6" s="452">
        <v>100494</v>
      </c>
      <c r="BA6" s="452">
        <v>849667</v>
      </c>
      <c r="BB6" s="452">
        <v>0</v>
      </c>
      <c r="BC6" s="452">
        <v>0</v>
      </c>
      <c r="BD6" s="452">
        <v>263709</v>
      </c>
      <c r="BE6" s="452">
        <v>667164</v>
      </c>
      <c r="BF6" s="452">
        <v>1095371</v>
      </c>
      <c r="BG6" s="452">
        <v>0</v>
      </c>
      <c r="BH6" s="452">
        <v>96428</v>
      </c>
    </row>
    <row r="7" spans="1:60" x14ac:dyDescent="0.3">
      <c r="A7" s="449">
        <v>9</v>
      </c>
      <c r="B7" s="450" t="s">
        <v>103</v>
      </c>
      <c r="C7" s="450"/>
      <c r="D7" s="452">
        <v>457532</v>
      </c>
      <c r="E7" s="452">
        <v>5085884</v>
      </c>
      <c r="F7" s="452">
        <v>3451212</v>
      </c>
      <c r="G7" s="452">
        <v>1749637</v>
      </c>
      <c r="H7" s="452">
        <v>1633085</v>
      </c>
      <c r="I7" s="452">
        <v>2137682</v>
      </c>
      <c r="J7" s="452">
        <v>943900</v>
      </c>
      <c r="K7" s="452">
        <v>3751377</v>
      </c>
      <c r="L7" s="452">
        <v>6632851</v>
      </c>
      <c r="M7" s="452">
        <v>1536164</v>
      </c>
      <c r="N7" s="452">
        <v>4067170</v>
      </c>
      <c r="O7" s="452">
        <v>6375043</v>
      </c>
      <c r="P7" s="452">
        <v>4181374</v>
      </c>
      <c r="Q7" s="452">
        <v>1425565</v>
      </c>
      <c r="R7" s="452">
        <v>5691358</v>
      </c>
      <c r="S7" s="452">
        <v>26276798</v>
      </c>
      <c r="T7" s="452">
        <v>3194089</v>
      </c>
      <c r="U7" s="452">
        <v>905890</v>
      </c>
      <c r="V7" s="452">
        <v>718574</v>
      </c>
      <c r="W7" s="452">
        <v>22686008</v>
      </c>
      <c r="X7" s="452">
        <v>6614104</v>
      </c>
      <c r="Y7" s="452">
        <v>1040853</v>
      </c>
      <c r="Z7" s="452">
        <v>6211988</v>
      </c>
      <c r="AA7" s="452">
        <v>907961</v>
      </c>
      <c r="AB7" s="452">
        <v>2174979</v>
      </c>
      <c r="AC7" s="452">
        <v>11599906</v>
      </c>
      <c r="AD7" s="452">
        <v>1106610</v>
      </c>
      <c r="AE7" s="452">
        <v>10818615</v>
      </c>
      <c r="AF7" s="452">
        <v>4617163</v>
      </c>
      <c r="AG7" s="452">
        <v>2419129</v>
      </c>
      <c r="AH7" s="452">
        <v>8132871</v>
      </c>
      <c r="AI7" s="452">
        <v>14476918</v>
      </c>
      <c r="AJ7" s="452">
        <v>4873353</v>
      </c>
      <c r="AK7" s="452">
        <v>3761568</v>
      </c>
      <c r="AL7" s="452">
        <v>8131570</v>
      </c>
      <c r="AM7" s="452"/>
      <c r="AN7" s="452">
        <v>1565194</v>
      </c>
      <c r="AO7" s="452">
        <v>2857729</v>
      </c>
      <c r="AP7" s="452">
        <v>4457702</v>
      </c>
      <c r="AQ7" s="452">
        <v>58353</v>
      </c>
      <c r="AR7" s="452">
        <v>328566</v>
      </c>
      <c r="AS7" s="452">
        <v>1750726</v>
      </c>
      <c r="AT7" s="452">
        <v>384618</v>
      </c>
      <c r="AU7" s="452">
        <v>12980785</v>
      </c>
      <c r="AV7" s="452">
        <v>2045258</v>
      </c>
      <c r="AW7" s="452">
        <v>128548255</v>
      </c>
      <c r="AX7" s="452">
        <v>1533793</v>
      </c>
      <c r="AY7" s="452">
        <v>1416896</v>
      </c>
      <c r="AZ7" s="452">
        <v>4416426</v>
      </c>
      <c r="BA7" s="452">
        <v>843977</v>
      </c>
      <c r="BB7" s="452">
        <v>1463358</v>
      </c>
      <c r="BC7" s="452">
        <v>1826044</v>
      </c>
      <c r="BD7" s="452">
        <v>5827533</v>
      </c>
      <c r="BE7" s="452">
        <v>13355673</v>
      </c>
      <c r="BF7" s="452">
        <v>20279678</v>
      </c>
      <c r="BG7" s="452">
        <v>1663117</v>
      </c>
      <c r="BH7" s="452">
        <v>2145847</v>
      </c>
    </row>
    <row r="8" spans="1:60" x14ac:dyDescent="0.3">
      <c r="A8" s="449">
        <v>11</v>
      </c>
      <c r="B8" s="450" t="s">
        <v>102</v>
      </c>
      <c r="C8" s="450"/>
      <c r="D8" s="452">
        <v>0</v>
      </c>
      <c r="E8" s="452">
        <v>0</v>
      </c>
      <c r="F8" s="452">
        <v>0</v>
      </c>
      <c r="G8" s="452">
        <v>0</v>
      </c>
      <c r="H8" s="452">
        <v>0</v>
      </c>
      <c r="I8" s="452">
        <v>0</v>
      </c>
      <c r="J8" s="452">
        <v>0</v>
      </c>
      <c r="K8" s="452">
        <v>0</v>
      </c>
      <c r="L8" s="452">
        <v>0</v>
      </c>
      <c r="M8" s="452">
        <v>0</v>
      </c>
      <c r="N8" s="452">
        <v>0</v>
      </c>
      <c r="O8" s="452">
        <v>0</v>
      </c>
      <c r="P8" s="452">
        <v>0</v>
      </c>
      <c r="Q8" s="452">
        <v>0</v>
      </c>
      <c r="R8" s="452">
        <v>0</v>
      </c>
      <c r="S8" s="452">
        <v>0</v>
      </c>
      <c r="T8" s="452">
        <v>0</v>
      </c>
      <c r="U8" s="452">
        <v>0</v>
      </c>
      <c r="V8" s="452">
        <v>0</v>
      </c>
      <c r="W8" s="452">
        <v>0</v>
      </c>
      <c r="X8" s="452">
        <v>0</v>
      </c>
      <c r="Y8" s="452">
        <v>0</v>
      </c>
      <c r="Z8" s="452">
        <v>0</v>
      </c>
      <c r="AA8" s="452">
        <v>0</v>
      </c>
      <c r="AB8" s="452">
        <v>0</v>
      </c>
      <c r="AC8" s="452">
        <v>0</v>
      </c>
      <c r="AD8" s="452">
        <v>0</v>
      </c>
      <c r="AE8" s="452">
        <v>0</v>
      </c>
      <c r="AF8" s="452">
        <v>0</v>
      </c>
      <c r="AG8" s="452">
        <v>0</v>
      </c>
      <c r="AH8" s="452">
        <v>0</v>
      </c>
      <c r="AI8" s="452">
        <v>0</v>
      </c>
      <c r="AJ8" s="452">
        <v>0</v>
      </c>
      <c r="AK8" s="452">
        <v>0</v>
      </c>
      <c r="AL8" s="452">
        <v>0</v>
      </c>
      <c r="AM8" s="452"/>
      <c r="AN8" s="452">
        <v>0</v>
      </c>
      <c r="AO8" s="452">
        <v>0</v>
      </c>
      <c r="AP8" s="452">
        <v>0</v>
      </c>
      <c r="AQ8" s="452">
        <v>0</v>
      </c>
      <c r="AR8" s="452">
        <v>0</v>
      </c>
      <c r="AS8" s="452">
        <v>0</v>
      </c>
      <c r="AT8" s="452">
        <v>0</v>
      </c>
      <c r="AU8" s="452">
        <v>0</v>
      </c>
      <c r="AV8" s="452">
        <v>0</v>
      </c>
      <c r="AW8" s="452">
        <v>0</v>
      </c>
      <c r="AX8" s="452">
        <v>0</v>
      </c>
      <c r="AY8" s="452">
        <v>0</v>
      </c>
      <c r="AZ8" s="452">
        <v>0</v>
      </c>
      <c r="BA8" s="452">
        <v>0</v>
      </c>
      <c r="BB8" s="452">
        <v>0</v>
      </c>
      <c r="BC8" s="452">
        <v>0</v>
      </c>
      <c r="BD8" s="452">
        <v>0</v>
      </c>
      <c r="BE8" s="452">
        <v>0</v>
      </c>
      <c r="BF8" s="452">
        <v>0</v>
      </c>
      <c r="BG8" s="452">
        <v>0</v>
      </c>
      <c r="BH8" s="452">
        <v>0</v>
      </c>
    </row>
    <row r="9" spans="1:60" x14ac:dyDescent="0.3">
      <c r="A9" s="449">
        <v>13</v>
      </c>
      <c r="B9" s="450" t="s">
        <v>401</v>
      </c>
      <c r="C9" s="450"/>
      <c r="D9" s="452">
        <v>0</v>
      </c>
      <c r="E9" s="452">
        <v>0</v>
      </c>
      <c r="F9" s="452">
        <v>0</v>
      </c>
      <c r="G9" s="452">
        <v>0</v>
      </c>
      <c r="H9" s="452">
        <v>0</v>
      </c>
      <c r="I9" s="452">
        <v>0</v>
      </c>
      <c r="J9" s="452">
        <v>0</v>
      </c>
      <c r="K9" s="452">
        <v>0</v>
      </c>
      <c r="L9" s="452">
        <v>0</v>
      </c>
      <c r="M9" s="452">
        <v>0</v>
      </c>
      <c r="N9" s="452">
        <v>0</v>
      </c>
      <c r="O9" s="452">
        <v>0</v>
      </c>
      <c r="P9" s="452">
        <v>0</v>
      </c>
      <c r="Q9" s="452">
        <v>0</v>
      </c>
      <c r="R9" s="452">
        <v>0</v>
      </c>
      <c r="S9" s="452">
        <v>0</v>
      </c>
      <c r="T9" s="452">
        <v>0</v>
      </c>
      <c r="U9" s="452">
        <v>0</v>
      </c>
      <c r="V9" s="452">
        <v>0</v>
      </c>
      <c r="W9" s="452">
        <v>0</v>
      </c>
      <c r="X9" s="452">
        <v>0</v>
      </c>
      <c r="Y9" s="452">
        <v>0</v>
      </c>
      <c r="Z9" s="452">
        <v>0</v>
      </c>
      <c r="AA9" s="452">
        <v>0</v>
      </c>
      <c r="AB9" s="452">
        <v>0</v>
      </c>
      <c r="AC9" s="452">
        <v>0</v>
      </c>
      <c r="AD9" s="452">
        <v>0</v>
      </c>
      <c r="AE9" s="452">
        <v>0</v>
      </c>
      <c r="AF9" s="452">
        <v>0</v>
      </c>
      <c r="AG9" s="452">
        <v>0</v>
      </c>
      <c r="AH9" s="452">
        <v>0</v>
      </c>
      <c r="AI9" s="452">
        <v>0</v>
      </c>
      <c r="AJ9" s="452">
        <v>0</v>
      </c>
      <c r="AK9" s="452">
        <v>0</v>
      </c>
      <c r="AL9" s="452">
        <v>0</v>
      </c>
      <c r="AM9" s="452"/>
      <c r="AN9" s="452">
        <v>0</v>
      </c>
      <c r="AO9" s="452">
        <v>0</v>
      </c>
      <c r="AP9" s="452">
        <v>0</v>
      </c>
      <c r="AQ9" s="452">
        <v>0</v>
      </c>
      <c r="AR9" s="452">
        <v>0</v>
      </c>
      <c r="AS9" s="452">
        <v>0</v>
      </c>
      <c r="AT9" s="452">
        <v>0</v>
      </c>
      <c r="AU9" s="452">
        <v>0</v>
      </c>
      <c r="AV9" s="452">
        <v>0</v>
      </c>
      <c r="AW9" s="452">
        <v>0</v>
      </c>
      <c r="AX9" s="452">
        <v>0</v>
      </c>
      <c r="AY9" s="452">
        <v>0</v>
      </c>
      <c r="AZ9" s="452">
        <v>0</v>
      </c>
      <c r="BA9" s="452">
        <v>0</v>
      </c>
      <c r="BB9" s="452">
        <v>0</v>
      </c>
      <c r="BC9" s="452">
        <v>0</v>
      </c>
      <c r="BD9" s="452">
        <v>0</v>
      </c>
      <c r="BE9" s="452">
        <v>0</v>
      </c>
      <c r="BF9" s="452">
        <v>0</v>
      </c>
      <c r="BG9" s="452">
        <v>0</v>
      </c>
      <c r="BH9" s="452">
        <v>0</v>
      </c>
    </row>
    <row r="10" spans="1:60" x14ac:dyDescent="0.3">
      <c r="A10" s="449">
        <v>14</v>
      </c>
      <c r="B10" s="450" t="s">
        <v>402</v>
      </c>
      <c r="C10" s="450"/>
      <c r="D10" s="452">
        <v>0</v>
      </c>
      <c r="E10" s="452">
        <v>0</v>
      </c>
      <c r="F10" s="452">
        <v>0</v>
      </c>
      <c r="G10" s="452">
        <v>0</v>
      </c>
      <c r="H10" s="452">
        <v>0</v>
      </c>
      <c r="I10" s="452">
        <v>0</v>
      </c>
      <c r="J10" s="452">
        <v>0</v>
      </c>
      <c r="K10" s="452">
        <v>0</v>
      </c>
      <c r="L10" s="452">
        <v>0</v>
      </c>
      <c r="M10" s="452">
        <v>0</v>
      </c>
      <c r="N10" s="452">
        <v>0</v>
      </c>
      <c r="O10" s="452">
        <v>0</v>
      </c>
      <c r="P10" s="452">
        <v>0</v>
      </c>
      <c r="Q10" s="452">
        <v>0</v>
      </c>
      <c r="R10" s="452">
        <v>0</v>
      </c>
      <c r="S10" s="452">
        <v>0</v>
      </c>
      <c r="T10" s="452">
        <v>0</v>
      </c>
      <c r="U10" s="452">
        <v>0</v>
      </c>
      <c r="V10" s="452">
        <v>0</v>
      </c>
      <c r="W10" s="452">
        <v>0</v>
      </c>
      <c r="X10" s="452">
        <v>0</v>
      </c>
      <c r="Y10" s="452">
        <v>0</v>
      </c>
      <c r="Z10" s="452">
        <v>0</v>
      </c>
      <c r="AA10" s="452">
        <v>0</v>
      </c>
      <c r="AB10" s="452">
        <v>0</v>
      </c>
      <c r="AC10" s="452">
        <v>0</v>
      </c>
      <c r="AD10" s="452">
        <v>0</v>
      </c>
      <c r="AE10" s="452">
        <v>0</v>
      </c>
      <c r="AF10" s="452">
        <v>0</v>
      </c>
      <c r="AG10" s="452">
        <v>0</v>
      </c>
      <c r="AH10" s="452">
        <v>0</v>
      </c>
      <c r="AI10" s="452">
        <v>0</v>
      </c>
      <c r="AJ10" s="452">
        <v>0</v>
      </c>
      <c r="AK10" s="452">
        <v>0</v>
      </c>
      <c r="AL10" s="452">
        <v>0</v>
      </c>
      <c r="AM10" s="452"/>
      <c r="AN10" s="452">
        <v>0</v>
      </c>
      <c r="AO10" s="452">
        <v>0</v>
      </c>
      <c r="AP10" s="452">
        <v>0</v>
      </c>
      <c r="AQ10" s="452">
        <v>0</v>
      </c>
      <c r="AR10" s="452">
        <v>0</v>
      </c>
      <c r="AS10" s="452">
        <v>0</v>
      </c>
      <c r="AT10" s="452">
        <v>0</v>
      </c>
      <c r="AU10" s="452">
        <v>0</v>
      </c>
      <c r="AV10" s="452">
        <v>0</v>
      </c>
      <c r="AW10" s="452">
        <v>0</v>
      </c>
      <c r="AX10" s="452">
        <v>0</v>
      </c>
      <c r="AY10" s="452">
        <v>0</v>
      </c>
      <c r="AZ10" s="452">
        <v>0</v>
      </c>
      <c r="BA10" s="452">
        <v>0</v>
      </c>
      <c r="BB10" s="452">
        <v>0</v>
      </c>
      <c r="BC10" s="452">
        <v>0</v>
      </c>
      <c r="BD10" s="452">
        <v>0</v>
      </c>
      <c r="BE10" s="452">
        <v>0</v>
      </c>
      <c r="BF10" s="452">
        <v>0</v>
      </c>
      <c r="BG10" s="452">
        <v>0</v>
      </c>
      <c r="BH10" s="452">
        <v>0</v>
      </c>
    </row>
    <row r="11" spans="1:60" x14ac:dyDescent="0.3">
      <c r="A11" s="449">
        <v>16</v>
      </c>
      <c r="B11" s="450" t="s">
        <v>105</v>
      </c>
      <c r="C11" s="450"/>
      <c r="D11" s="452">
        <v>11999361</v>
      </c>
      <c r="E11" s="452">
        <v>19110891</v>
      </c>
      <c r="F11" s="452">
        <v>10173142</v>
      </c>
      <c r="G11" s="452">
        <v>5615007</v>
      </c>
      <c r="H11" s="452">
        <v>19281268</v>
      </c>
      <c r="I11" s="452">
        <v>10337459</v>
      </c>
      <c r="J11" s="452">
        <v>3051537</v>
      </c>
      <c r="K11" s="452">
        <v>6198483</v>
      </c>
      <c r="L11" s="452">
        <v>12457705</v>
      </c>
      <c r="M11" s="452">
        <v>2871833</v>
      </c>
      <c r="N11" s="452">
        <v>5762764</v>
      </c>
      <c r="O11" s="452">
        <v>30753543</v>
      </c>
      <c r="P11" s="452">
        <v>20966860</v>
      </c>
      <c r="Q11" s="452">
        <v>3139628</v>
      </c>
      <c r="R11" s="452">
        <v>23608021</v>
      </c>
      <c r="S11" s="452">
        <v>85231929</v>
      </c>
      <c r="T11" s="452">
        <v>6845934</v>
      </c>
      <c r="U11" s="452">
        <v>3539977</v>
      </c>
      <c r="V11" s="452">
        <v>313929</v>
      </c>
      <c r="W11" s="452">
        <v>57097128</v>
      </c>
      <c r="X11" s="452">
        <v>35927859</v>
      </c>
      <c r="Y11" s="452">
        <v>4028615</v>
      </c>
      <c r="Z11" s="452">
        <v>20537907</v>
      </c>
      <c r="AA11" s="452">
        <v>2992303</v>
      </c>
      <c r="AB11" s="452">
        <v>10539157</v>
      </c>
      <c r="AC11" s="452">
        <v>45706595</v>
      </c>
      <c r="AD11" s="452">
        <v>5553482</v>
      </c>
      <c r="AE11" s="452">
        <v>27388698</v>
      </c>
      <c r="AF11" s="452">
        <v>8995084</v>
      </c>
      <c r="AG11" s="452">
        <v>4548426</v>
      </c>
      <c r="AH11" s="452">
        <v>20847635</v>
      </c>
      <c r="AI11" s="452">
        <v>16226643</v>
      </c>
      <c r="AJ11" s="452">
        <v>38544542</v>
      </c>
      <c r="AK11" s="452">
        <v>15618381</v>
      </c>
      <c r="AL11" s="452">
        <v>12979677</v>
      </c>
      <c r="AM11" s="452"/>
      <c r="AN11" s="452">
        <v>12744317</v>
      </c>
      <c r="AO11" s="452">
        <v>13101327</v>
      </c>
      <c r="AP11" s="452">
        <v>10031846</v>
      </c>
      <c r="AQ11" s="452">
        <v>1094251</v>
      </c>
      <c r="AR11" s="452">
        <v>5889961</v>
      </c>
      <c r="AS11" s="452">
        <v>12885779</v>
      </c>
      <c r="AT11" s="452">
        <v>686299</v>
      </c>
      <c r="AU11" s="452">
        <v>109440946</v>
      </c>
      <c r="AV11" s="452">
        <v>7488958</v>
      </c>
      <c r="AW11" s="452">
        <v>529806584</v>
      </c>
      <c r="AX11" s="452">
        <v>5097160</v>
      </c>
      <c r="AY11" s="452">
        <v>1820437</v>
      </c>
      <c r="AZ11" s="452">
        <v>15946242</v>
      </c>
      <c r="BA11" s="452">
        <v>19887779</v>
      </c>
      <c r="BB11" s="452">
        <v>2223923</v>
      </c>
      <c r="BC11" s="452">
        <v>2332986</v>
      </c>
      <c r="BD11" s="452">
        <v>17579266</v>
      </c>
      <c r="BE11" s="452">
        <v>22745687</v>
      </c>
      <c r="BF11" s="452">
        <v>136994920</v>
      </c>
      <c r="BG11" s="452">
        <v>7397272</v>
      </c>
      <c r="BH11" s="452">
        <v>3730014</v>
      </c>
    </row>
    <row r="12" spans="1:60" x14ac:dyDescent="0.3">
      <c r="A12" s="449">
        <v>17</v>
      </c>
      <c r="B12" s="450" t="s">
        <v>108</v>
      </c>
      <c r="C12" s="450"/>
      <c r="D12" s="452">
        <v>0</v>
      </c>
      <c r="E12" s="452">
        <v>0</v>
      </c>
      <c r="F12" s="452">
        <v>0</v>
      </c>
      <c r="G12" s="452">
        <v>0</v>
      </c>
      <c r="H12" s="452">
        <v>0</v>
      </c>
      <c r="I12" s="452">
        <v>0</v>
      </c>
      <c r="J12" s="452">
        <v>0</v>
      </c>
      <c r="K12" s="452">
        <v>0</v>
      </c>
      <c r="L12" s="452">
        <v>0</v>
      </c>
      <c r="M12" s="452">
        <v>0</v>
      </c>
      <c r="N12" s="452">
        <v>0</v>
      </c>
      <c r="O12" s="452">
        <v>0</v>
      </c>
      <c r="P12" s="452">
        <v>0</v>
      </c>
      <c r="Q12" s="452">
        <v>0</v>
      </c>
      <c r="R12" s="452">
        <v>0</v>
      </c>
      <c r="S12" s="452">
        <v>0</v>
      </c>
      <c r="T12" s="452">
        <v>65214</v>
      </c>
      <c r="U12" s="452">
        <v>0</v>
      </c>
      <c r="V12" s="452">
        <v>0</v>
      </c>
      <c r="W12" s="452">
        <v>0</v>
      </c>
      <c r="X12" s="452">
        <v>0</v>
      </c>
      <c r="Y12" s="452">
        <v>0</v>
      </c>
      <c r="Z12" s="452">
        <v>0</v>
      </c>
      <c r="AA12" s="452">
        <v>0</v>
      </c>
      <c r="AB12" s="452">
        <v>0</v>
      </c>
      <c r="AC12" s="452">
        <v>0</v>
      </c>
      <c r="AD12" s="452">
        <v>0</v>
      </c>
      <c r="AE12" s="452">
        <v>0</v>
      </c>
      <c r="AF12" s="452">
        <v>0</v>
      </c>
      <c r="AG12" s="452">
        <v>0</v>
      </c>
      <c r="AH12" s="452">
        <v>0</v>
      </c>
      <c r="AI12" s="452">
        <v>0</v>
      </c>
      <c r="AJ12" s="452">
        <v>0</v>
      </c>
      <c r="AK12" s="452">
        <v>0</v>
      </c>
      <c r="AL12" s="452">
        <v>0</v>
      </c>
      <c r="AM12" s="452"/>
      <c r="AN12" s="452">
        <v>0</v>
      </c>
      <c r="AO12" s="452">
        <v>0</v>
      </c>
      <c r="AP12" s="452">
        <v>0</v>
      </c>
      <c r="AQ12" s="452">
        <v>0</v>
      </c>
      <c r="AR12" s="452">
        <v>0</v>
      </c>
      <c r="AS12" s="452">
        <v>0</v>
      </c>
      <c r="AT12" s="452">
        <v>0</v>
      </c>
      <c r="AU12" s="452">
        <v>0</v>
      </c>
      <c r="AV12" s="452">
        <v>0</v>
      </c>
      <c r="AW12" s="452">
        <v>0</v>
      </c>
      <c r="AX12" s="452">
        <v>0</v>
      </c>
      <c r="AY12" s="452">
        <v>0</v>
      </c>
      <c r="AZ12" s="452">
        <v>0</v>
      </c>
      <c r="BA12" s="452">
        <v>0</v>
      </c>
      <c r="BB12" s="452">
        <v>0</v>
      </c>
      <c r="BC12" s="452">
        <v>0</v>
      </c>
      <c r="BD12" s="452">
        <v>0</v>
      </c>
      <c r="BE12" s="452">
        <v>0</v>
      </c>
      <c r="BF12" s="452">
        <v>0</v>
      </c>
      <c r="BG12" s="452">
        <v>0</v>
      </c>
      <c r="BH12" s="452">
        <v>105000</v>
      </c>
    </row>
    <row r="13" spans="1:60" x14ac:dyDescent="0.3">
      <c r="A13" s="449">
        <v>20</v>
      </c>
      <c r="B13" s="450" t="s">
        <v>109</v>
      </c>
      <c r="C13" s="450"/>
      <c r="D13" s="452">
        <v>0</v>
      </c>
      <c r="E13" s="452">
        <v>0</v>
      </c>
      <c r="F13" s="452">
        <v>0</v>
      </c>
      <c r="G13" s="452">
        <v>0</v>
      </c>
      <c r="H13" s="452">
        <v>0</v>
      </c>
      <c r="I13" s="452">
        <v>0</v>
      </c>
      <c r="J13" s="452">
        <v>0</v>
      </c>
      <c r="K13" s="452">
        <v>0</v>
      </c>
      <c r="L13" s="452">
        <v>0</v>
      </c>
      <c r="M13" s="452">
        <v>312</v>
      </c>
      <c r="N13" s="452">
        <v>0</v>
      </c>
      <c r="O13" s="452">
        <v>0</v>
      </c>
      <c r="P13" s="452">
        <v>256072</v>
      </c>
      <c r="Q13" s="452">
        <v>0</v>
      </c>
      <c r="R13" s="452">
        <v>10000</v>
      </c>
      <c r="S13" s="452">
        <v>130</v>
      </c>
      <c r="T13" s="452">
        <v>0</v>
      </c>
      <c r="U13" s="452">
        <v>0</v>
      </c>
      <c r="V13" s="452">
        <v>0</v>
      </c>
      <c r="W13" s="452">
        <v>0</v>
      </c>
      <c r="X13" s="452">
        <v>0</v>
      </c>
      <c r="Y13" s="452">
        <v>65000</v>
      </c>
      <c r="Z13" s="452">
        <v>0</v>
      </c>
      <c r="AA13" s="452">
        <v>0</v>
      </c>
      <c r="AB13" s="452">
        <v>0</v>
      </c>
      <c r="AC13" s="452">
        <v>2500000</v>
      </c>
      <c r="AD13" s="452">
        <v>44748</v>
      </c>
      <c r="AE13" s="452">
        <v>215379</v>
      </c>
      <c r="AF13" s="452">
        <v>0</v>
      </c>
      <c r="AG13" s="452">
        <v>0</v>
      </c>
      <c r="AH13" s="452">
        <v>0</v>
      </c>
      <c r="AI13" s="452">
        <v>0</v>
      </c>
      <c r="AJ13" s="452">
        <v>0</v>
      </c>
      <c r="AK13" s="452">
        <v>0</v>
      </c>
      <c r="AL13" s="452">
        <v>0</v>
      </c>
      <c r="AM13" s="452"/>
      <c r="AN13" s="452">
        <v>0</v>
      </c>
      <c r="AO13" s="452">
        <v>0</v>
      </c>
      <c r="AP13" s="452">
        <v>0</v>
      </c>
      <c r="AQ13" s="452">
        <v>0</v>
      </c>
      <c r="AR13" s="452">
        <v>40579</v>
      </c>
      <c r="AS13" s="452">
        <v>250000</v>
      </c>
      <c r="AT13" s="452">
        <v>0</v>
      </c>
      <c r="AU13" s="452">
        <v>600000</v>
      </c>
      <c r="AV13" s="452">
        <v>0</v>
      </c>
      <c r="AW13" s="452">
        <v>3617283</v>
      </c>
      <c r="AX13" s="452">
        <v>0</v>
      </c>
      <c r="AY13" s="452">
        <v>15850</v>
      </c>
      <c r="AZ13" s="452">
        <v>0</v>
      </c>
      <c r="BA13" s="452">
        <v>0</v>
      </c>
      <c r="BB13" s="452">
        <v>0</v>
      </c>
      <c r="BC13" s="452">
        <v>0</v>
      </c>
      <c r="BD13" s="452">
        <v>48187</v>
      </c>
      <c r="BE13" s="452">
        <v>53762</v>
      </c>
      <c r="BF13" s="452">
        <v>202040</v>
      </c>
      <c r="BG13" s="452">
        <v>0</v>
      </c>
      <c r="BH13" s="452">
        <v>0</v>
      </c>
    </row>
    <row r="14" spans="1:60" x14ac:dyDescent="0.3">
      <c r="A14" s="449">
        <v>22</v>
      </c>
      <c r="B14" s="450" t="s">
        <v>111</v>
      </c>
      <c r="C14" s="450"/>
      <c r="D14" s="452">
        <v>0</v>
      </c>
      <c r="E14" s="452">
        <v>0</v>
      </c>
      <c r="F14" s="452">
        <v>0</v>
      </c>
      <c r="G14" s="452">
        <v>0</v>
      </c>
      <c r="H14" s="452">
        <v>0</v>
      </c>
      <c r="I14" s="452">
        <v>0</v>
      </c>
      <c r="J14" s="452">
        <v>0</v>
      </c>
      <c r="K14" s="452">
        <v>0</v>
      </c>
      <c r="L14" s="452">
        <v>0</v>
      </c>
      <c r="M14" s="452">
        <v>0</v>
      </c>
      <c r="N14" s="452">
        <v>0</v>
      </c>
      <c r="O14" s="452">
        <v>0</v>
      </c>
      <c r="P14" s="452">
        <v>0</v>
      </c>
      <c r="Q14" s="452">
        <v>0</v>
      </c>
      <c r="R14" s="452">
        <v>0</v>
      </c>
      <c r="S14" s="452">
        <v>0</v>
      </c>
      <c r="T14" s="452">
        <v>0</v>
      </c>
      <c r="U14" s="452">
        <v>0</v>
      </c>
      <c r="V14" s="452">
        <v>0</v>
      </c>
      <c r="W14" s="452">
        <v>0</v>
      </c>
      <c r="X14" s="452">
        <v>0</v>
      </c>
      <c r="Y14" s="452">
        <v>0</v>
      </c>
      <c r="Z14" s="452">
        <v>0</v>
      </c>
      <c r="AA14" s="452">
        <v>0</v>
      </c>
      <c r="AB14" s="452">
        <v>0</v>
      </c>
      <c r="AC14" s="452">
        <v>0</v>
      </c>
      <c r="AD14" s="452">
        <v>0</v>
      </c>
      <c r="AE14" s="452">
        <v>0</v>
      </c>
      <c r="AF14" s="452">
        <v>0</v>
      </c>
      <c r="AG14" s="452">
        <v>0</v>
      </c>
      <c r="AH14" s="452">
        <v>0</v>
      </c>
      <c r="AI14" s="452">
        <v>0</v>
      </c>
      <c r="AJ14" s="452">
        <v>0</v>
      </c>
      <c r="AK14" s="452">
        <v>0</v>
      </c>
      <c r="AL14" s="452">
        <v>0</v>
      </c>
      <c r="AM14" s="452"/>
      <c r="AN14" s="452">
        <v>0</v>
      </c>
      <c r="AO14" s="452">
        <v>0</v>
      </c>
      <c r="AP14" s="452">
        <v>0</v>
      </c>
      <c r="AQ14" s="452">
        <v>0</v>
      </c>
      <c r="AR14" s="452">
        <v>0</v>
      </c>
      <c r="AS14" s="452">
        <v>0</v>
      </c>
      <c r="AT14" s="452">
        <v>0</v>
      </c>
      <c r="AU14" s="452">
        <v>0</v>
      </c>
      <c r="AV14" s="452">
        <v>0</v>
      </c>
      <c r="AW14" s="452">
        <v>0</v>
      </c>
      <c r="AX14" s="452">
        <v>0</v>
      </c>
      <c r="AY14" s="452">
        <v>0</v>
      </c>
      <c r="AZ14" s="452">
        <v>0</v>
      </c>
      <c r="BA14" s="452">
        <v>0</v>
      </c>
      <c r="BB14" s="452">
        <v>0</v>
      </c>
      <c r="BC14" s="452">
        <v>0</v>
      </c>
      <c r="BD14" s="452">
        <v>0</v>
      </c>
      <c r="BE14" s="452">
        <v>0</v>
      </c>
      <c r="BF14" s="452">
        <v>0</v>
      </c>
      <c r="BG14" s="452">
        <v>0</v>
      </c>
      <c r="BH14" s="452">
        <v>0</v>
      </c>
    </row>
    <row r="15" spans="1:60" x14ac:dyDescent="0.3">
      <c r="A15" s="449">
        <v>23</v>
      </c>
      <c r="B15" s="450" t="s">
        <v>114</v>
      </c>
      <c r="C15" s="450"/>
      <c r="D15" s="452">
        <v>92702</v>
      </c>
      <c r="E15" s="452">
        <v>2139663</v>
      </c>
      <c r="F15" s="452">
        <v>168023</v>
      </c>
      <c r="G15" s="452">
        <v>272049</v>
      </c>
      <c r="H15" s="452">
        <v>111908</v>
      </c>
      <c r="I15" s="452">
        <v>702067</v>
      </c>
      <c r="J15" s="452">
        <v>208103</v>
      </c>
      <c r="K15" s="452">
        <v>1062506</v>
      </c>
      <c r="L15" s="452">
        <v>785948</v>
      </c>
      <c r="M15" s="452">
        <v>605979</v>
      </c>
      <c r="N15" s="452">
        <v>980146</v>
      </c>
      <c r="O15" s="452">
        <v>2739474</v>
      </c>
      <c r="P15" s="452">
        <v>1749964</v>
      </c>
      <c r="Q15" s="452">
        <v>-16473</v>
      </c>
      <c r="R15" s="452">
        <v>1413178</v>
      </c>
      <c r="S15" s="452">
        <v>-1252828</v>
      </c>
      <c r="T15" s="452">
        <v>690708</v>
      </c>
      <c r="U15" s="452">
        <v>25533</v>
      </c>
      <c r="V15" s="452">
        <v>58280</v>
      </c>
      <c r="W15" s="452">
        <v>4435476</v>
      </c>
      <c r="X15" s="452">
        <v>490256</v>
      </c>
      <c r="Y15" s="452">
        <v>574303</v>
      </c>
      <c r="Z15" s="452">
        <v>1986743</v>
      </c>
      <c r="AA15" s="452">
        <v>493272</v>
      </c>
      <c r="AB15" s="452">
        <v>545238</v>
      </c>
      <c r="AC15" s="452">
        <v>1860788</v>
      </c>
      <c r="AD15" s="452">
        <v>479579</v>
      </c>
      <c r="AE15" s="452">
        <v>2665542</v>
      </c>
      <c r="AF15" s="452">
        <v>1490683</v>
      </c>
      <c r="AG15" s="452">
        <v>891999</v>
      </c>
      <c r="AH15" s="452">
        <v>3698859</v>
      </c>
      <c r="AI15" s="452">
        <v>-638314</v>
      </c>
      <c r="AJ15" s="452">
        <v>-1474858</v>
      </c>
      <c r="AK15" s="452">
        <v>24081</v>
      </c>
      <c r="AL15" s="452">
        <v>3155843</v>
      </c>
      <c r="AM15" s="452"/>
      <c r="AN15" s="452">
        <v>880111</v>
      </c>
      <c r="AO15" s="452">
        <v>1864994</v>
      </c>
      <c r="AP15" s="452">
        <v>1567671</v>
      </c>
      <c r="AQ15" s="452">
        <v>1853</v>
      </c>
      <c r="AR15" s="452">
        <v>802968</v>
      </c>
      <c r="AS15" s="452">
        <v>659179</v>
      </c>
      <c r="AT15" s="452">
        <v>40512</v>
      </c>
      <c r="AU15" s="452">
        <v>10947514</v>
      </c>
      <c r="AV15" s="452">
        <v>912742</v>
      </c>
      <c r="AW15" s="452">
        <v>39325458</v>
      </c>
      <c r="AX15" s="452">
        <v>534704</v>
      </c>
      <c r="AY15" s="452">
        <v>402885</v>
      </c>
      <c r="AZ15" s="452">
        <v>235609</v>
      </c>
      <c r="BA15" s="452">
        <v>5716917</v>
      </c>
      <c r="BB15" s="452">
        <v>593071</v>
      </c>
      <c r="BC15" s="452">
        <v>330559</v>
      </c>
      <c r="BD15" s="452">
        <v>45635</v>
      </c>
      <c r="BE15" s="452">
        <v>5226165</v>
      </c>
      <c r="BF15" s="452">
        <v>10545705</v>
      </c>
      <c r="BG15" s="452">
        <v>47318</v>
      </c>
      <c r="BH15" s="452">
        <v>952008</v>
      </c>
    </row>
    <row r="16" spans="1:60" x14ac:dyDescent="0.3">
      <c r="A16" s="449">
        <v>31</v>
      </c>
      <c r="B16" s="450" t="s">
        <v>403</v>
      </c>
      <c r="C16" s="450"/>
      <c r="D16" s="530">
        <v>1618875</v>
      </c>
      <c r="E16" s="401">
        <v>1804568</v>
      </c>
      <c r="F16" s="401">
        <v>357124</v>
      </c>
      <c r="G16" s="530">
        <v>11634</v>
      </c>
      <c r="H16" s="530">
        <v>2372602</v>
      </c>
      <c r="I16" s="401">
        <v>402569</v>
      </c>
      <c r="J16" s="401">
        <v>115754</v>
      </c>
      <c r="K16" s="401">
        <v>185642</v>
      </c>
      <c r="L16" s="530">
        <v>589673</v>
      </c>
      <c r="M16" s="401">
        <v>60493</v>
      </c>
      <c r="N16" s="401">
        <v>309564</v>
      </c>
      <c r="O16" s="530">
        <v>866299</v>
      </c>
      <c r="P16" s="401">
        <v>50748</v>
      </c>
      <c r="Q16" s="530">
        <v>230801</v>
      </c>
      <c r="R16" s="401">
        <v>-1249190</v>
      </c>
      <c r="S16" s="401">
        <v>-215264</v>
      </c>
      <c r="T16" s="530">
        <v>138135</v>
      </c>
      <c r="U16" s="401">
        <v>315741</v>
      </c>
      <c r="V16" s="531">
        <v>0</v>
      </c>
      <c r="W16" s="530">
        <v>-88585</v>
      </c>
      <c r="X16" s="401">
        <v>387281</v>
      </c>
      <c r="Y16" s="401">
        <v>183135</v>
      </c>
      <c r="Z16" s="401">
        <v>561967</v>
      </c>
      <c r="AA16" s="401">
        <v>59130</v>
      </c>
      <c r="AB16" s="401">
        <v>-3807</v>
      </c>
      <c r="AC16" s="530">
        <v>-477373</v>
      </c>
      <c r="AD16" s="401">
        <v>240784</v>
      </c>
      <c r="AE16" s="530">
        <v>109751</v>
      </c>
      <c r="AF16" s="401">
        <v>605509</v>
      </c>
      <c r="AG16" s="401">
        <v>164663</v>
      </c>
      <c r="AH16" s="530">
        <v>5601580</v>
      </c>
      <c r="AI16" s="401">
        <v>1089420</v>
      </c>
      <c r="AJ16" s="530">
        <v>946797</v>
      </c>
      <c r="AK16" s="401">
        <v>947220</v>
      </c>
      <c r="AL16" s="401">
        <v>2488786</v>
      </c>
      <c r="AM16" s="532">
        <v>0</v>
      </c>
      <c r="AN16" s="530">
        <v>839363</v>
      </c>
      <c r="AO16" s="401">
        <v>81128</v>
      </c>
      <c r="AP16" s="530">
        <v>2418432</v>
      </c>
      <c r="AQ16" s="401">
        <v>522337</v>
      </c>
      <c r="AR16" s="401">
        <v>5742037</v>
      </c>
      <c r="AS16" s="401">
        <v>567501</v>
      </c>
      <c r="AT16" s="401">
        <v>105173</v>
      </c>
      <c r="AU16" s="401">
        <v>-461652</v>
      </c>
      <c r="AV16" s="401">
        <v>-90191</v>
      </c>
      <c r="AW16" s="401">
        <v>-1793903</v>
      </c>
      <c r="AX16" s="401">
        <v>721229</v>
      </c>
      <c r="AY16" s="530">
        <v>109795</v>
      </c>
      <c r="AZ16" s="401">
        <v>-276064</v>
      </c>
      <c r="BA16" s="401">
        <v>713696</v>
      </c>
      <c r="BB16" s="401">
        <v>-12326</v>
      </c>
      <c r="BC16" s="401">
        <v>295715</v>
      </c>
      <c r="BD16" s="401">
        <v>1527492</v>
      </c>
      <c r="BE16" s="401">
        <v>-171584</v>
      </c>
      <c r="BF16" s="401">
        <v>-360986</v>
      </c>
      <c r="BG16" s="401">
        <v>1761810</v>
      </c>
      <c r="BH16" s="401">
        <v>48124</v>
      </c>
    </row>
    <row r="17" spans="1:60" x14ac:dyDescent="0.3">
      <c r="A17" s="449">
        <v>32</v>
      </c>
      <c r="B17" s="450" t="s">
        <v>404</v>
      </c>
      <c r="C17" s="450"/>
      <c r="D17" s="452">
        <v>0</v>
      </c>
      <c r="E17" s="452">
        <v>0</v>
      </c>
      <c r="F17" s="452">
        <v>0</v>
      </c>
      <c r="G17" s="452">
        <v>0</v>
      </c>
      <c r="H17" s="452">
        <v>0</v>
      </c>
      <c r="I17" s="452">
        <v>0</v>
      </c>
      <c r="J17" s="452">
        <v>0</v>
      </c>
      <c r="K17" s="452">
        <v>0</v>
      </c>
      <c r="L17" s="452">
        <v>0</v>
      </c>
      <c r="M17" s="452">
        <v>0</v>
      </c>
      <c r="N17" s="452">
        <v>0</v>
      </c>
      <c r="O17" s="452">
        <v>0</v>
      </c>
      <c r="P17" s="452">
        <v>0</v>
      </c>
      <c r="Q17" s="452">
        <v>0</v>
      </c>
      <c r="R17" s="452">
        <v>0</v>
      </c>
      <c r="S17" s="452">
        <v>0</v>
      </c>
      <c r="T17" s="452">
        <v>0</v>
      </c>
      <c r="U17" s="452">
        <v>0</v>
      </c>
      <c r="V17" s="452">
        <v>0</v>
      </c>
      <c r="W17" s="452">
        <v>0</v>
      </c>
      <c r="X17" s="452">
        <v>0</v>
      </c>
      <c r="Y17" s="452">
        <v>0</v>
      </c>
      <c r="Z17" s="452">
        <v>0</v>
      </c>
      <c r="AA17" s="452">
        <v>0</v>
      </c>
      <c r="AB17" s="452">
        <v>0</v>
      </c>
      <c r="AC17" s="452">
        <v>0</v>
      </c>
      <c r="AD17" s="452">
        <v>0</v>
      </c>
      <c r="AE17" s="452">
        <v>0</v>
      </c>
      <c r="AF17" s="452">
        <v>0</v>
      </c>
      <c r="AG17" s="452">
        <v>0</v>
      </c>
      <c r="AH17" s="452">
        <v>0</v>
      </c>
      <c r="AI17" s="452">
        <v>0</v>
      </c>
      <c r="AJ17" s="452">
        <v>0</v>
      </c>
      <c r="AK17" s="452">
        <v>0</v>
      </c>
      <c r="AL17" s="452">
        <v>0</v>
      </c>
      <c r="AM17" s="452"/>
      <c r="AN17" s="452">
        <v>0</v>
      </c>
      <c r="AO17" s="452">
        <v>0</v>
      </c>
      <c r="AP17" s="452">
        <v>0</v>
      </c>
      <c r="AQ17" s="452">
        <v>0</v>
      </c>
      <c r="AR17" s="452">
        <v>0</v>
      </c>
      <c r="AS17" s="452">
        <v>0</v>
      </c>
      <c r="AT17" s="452">
        <v>0</v>
      </c>
      <c r="AU17" s="452">
        <v>0</v>
      </c>
      <c r="AV17" s="452">
        <v>0</v>
      </c>
      <c r="AW17" s="452">
        <v>0</v>
      </c>
      <c r="AX17" s="452">
        <v>0</v>
      </c>
      <c r="AY17" s="452">
        <v>0</v>
      </c>
      <c r="AZ17" s="452">
        <v>0</v>
      </c>
      <c r="BA17" s="452">
        <v>0</v>
      </c>
      <c r="BB17" s="452">
        <v>0</v>
      </c>
      <c r="BC17" s="452">
        <v>0</v>
      </c>
      <c r="BD17" s="452">
        <v>0</v>
      </c>
      <c r="BE17" s="452">
        <v>0</v>
      </c>
      <c r="BF17" s="452">
        <v>0</v>
      </c>
      <c r="BG17" s="452">
        <v>0</v>
      </c>
      <c r="BH17" s="452">
        <v>0</v>
      </c>
    </row>
    <row r="18" spans="1:60" x14ac:dyDescent="0.3">
      <c r="A18" s="449">
        <v>33</v>
      </c>
      <c r="B18" s="450" t="s">
        <v>188</v>
      </c>
      <c r="C18" s="450"/>
      <c r="D18" s="452">
        <v>0</v>
      </c>
      <c r="E18" s="452">
        <v>0</v>
      </c>
      <c r="F18" s="452">
        <v>0</v>
      </c>
      <c r="G18" s="452">
        <v>0</v>
      </c>
      <c r="H18" s="452">
        <v>0</v>
      </c>
      <c r="I18" s="452">
        <v>0</v>
      </c>
      <c r="J18" s="452">
        <v>0</v>
      </c>
      <c r="K18" s="452">
        <v>0</v>
      </c>
      <c r="L18" s="452">
        <v>0</v>
      </c>
      <c r="M18" s="452">
        <v>0</v>
      </c>
      <c r="N18" s="452">
        <v>0</v>
      </c>
      <c r="O18" s="452">
        <v>0</v>
      </c>
      <c r="P18" s="452">
        <v>0</v>
      </c>
      <c r="Q18" s="452">
        <v>0</v>
      </c>
      <c r="R18" s="452">
        <v>0</v>
      </c>
      <c r="S18" s="452">
        <v>0</v>
      </c>
      <c r="T18" s="452">
        <v>0</v>
      </c>
      <c r="U18" s="452">
        <v>0</v>
      </c>
      <c r="V18" s="452">
        <v>0</v>
      </c>
      <c r="W18" s="452">
        <v>0</v>
      </c>
      <c r="X18" s="452">
        <v>0</v>
      </c>
      <c r="Y18" s="452">
        <v>0</v>
      </c>
      <c r="Z18" s="452">
        <v>0</v>
      </c>
      <c r="AA18" s="452">
        <v>0</v>
      </c>
      <c r="AB18" s="452">
        <v>0</v>
      </c>
      <c r="AC18" s="452">
        <v>0</v>
      </c>
      <c r="AD18" s="452">
        <v>0</v>
      </c>
      <c r="AE18" s="452">
        <v>0</v>
      </c>
      <c r="AF18" s="452">
        <v>0</v>
      </c>
      <c r="AG18" s="452">
        <v>0</v>
      </c>
      <c r="AH18" s="452">
        <v>0</v>
      </c>
      <c r="AI18" s="452">
        <v>0</v>
      </c>
      <c r="AJ18" s="452">
        <v>0</v>
      </c>
      <c r="AK18" s="452">
        <v>0</v>
      </c>
      <c r="AL18" s="452">
        <v>0</v>
      </c>
      <c r="AM18" s="452"/>
      <c r="AN18" s="452">
        <v>0</v>
      </c>
      <c r="AO18" s="452">
        <v>0</v>
      </c>
      <c r="AP18" s="452">
        <v>0</v>
      </c>
      <c r="AQ18" s="452">
        <v>0</v>
      </c>
      <c r="AR18" s="452">
        <v>0</v>
      </c>
      <c r="AS18" s="452">
        <v>0</v>
      </c>
      <c r="AT18" s="452">
        <v>0</v>
      </c>
      <c r="AU18" s="452">
        <v>0</v>
      </c>
      <c r="AV18" s="452">
        <v>0</v>
      </c>
      <c r="AW18" s="452">
        <v>0</v>
      </c>
      <c r="AX18" s="452">
        <v>0</v>
      </c>
      <c r="AY18" s="452">
        <v>0</v>
      </c>
      <c r="AZ18" s="452">
        <v>0</v>
      </c>
      <c r="BA18" s="452">
        <v>0</v>
      </c>
      <c r="BB18" s="452">
        <v>0</v>
      </c>
      <c r="BC18" s="452">
        <v>0</v>
      </c>
      <c r="BD18" s="452">
        <v>0</v>
      </c>
      <c r="BE18" s="452">
        <v>0</v>
      </c>
      <c r="BF18" s="452">
        <v>0</v>
      </c>
      <c r="BG18" s="452">
        <v>0</v>
      </c>
      <c r="BH18" s="452">
        <v>0</v>
      </c>
    </row>
    <row r="19" spans="1:60" x14ac:dyDescent="0.3">
      <c r="A19" s="449">
        <v>34</v>
      </c>
      <c r="B19" s="450" t="s">
        <v>405</v>
      </c>
      <c r="C19" s="450"/>
      <c r="D19" s="452">
        <v>0</v>
      </c>
      <c r="E19" s="452">
        <v>0</v>
      </c>
      <c r="F19" s="452">
        <v>0</v>
      </c>
      <c r="G19" s="452">
        <v>0</v>
      </c>
      <c r="H19" s="452">
        <v>0</v>
      </c>
      <c r="I19" s="452">
        <v>0</v>
      </c>
      <c r="J19" s="452">
        <v>0</v>
      </c>
      <c r="K19" s="452">
        <v>0</v>
      </c>
      <c r="L19" s="452">
        <v>0</v>
      </c>
      <c r="M19" s="452">
        <v>0</v>
      </c>
      <c r="N19" s="452">
        <v>0</v>
      </c>
      <c r="O19" s="452">
        <v>0</v>
      </c>
      <c r="P19" s="452">
        <v>0</v>
      </c>
      <c r="Q19" s="452">
        <v>0</v>
      </c>
      <c r="R19" s="452">
        <v>0</v>
      </c>
      <c r="S19" s="452">
        <v>0</v>
      </c>
      <c r="T19" s="452">
        <v>0</v>
      </c>
      <c r="U19" s="452">
        <v>0</v>
      </c>
      <c r="V19" s="452">
        <v>0</v>
      </c>
      <c r="W19" s="452">
        <v>0</v>
      </c>
      <c r="X19" s="452">
        <v>0</v>
      </c>
      <c r="Y19" s="452">
        <v>0</v>
      </c>
      <c r="Z19" s="452">
        <v>0</v>
      </c>
      <c r="AA19" s="452">
        <v>0</v>
      </c>
      <c r="AB19" s="452">
        <v>0</v>
      </c>
      <c r="AC19" s="452">
        <v>0</v>
      </c>
      <c r="AD19" s="452">
        <v>0</v>
      </c>
      <c r="AE19" s="452">
        <v>0</v>
      </c>
      <c r="AF19" s="452">
        <v>0</v>
      </c>
      <c r="AG19" s="452">
        <v>0</v>
      </c>
      <c r="AH19" s="452">
        <v>0</v>
      </c>
      <c r="AI19" s="452">
        <v>0</v>
      </c>
      <c r="AJ19" s="452">
        <v>0</v>
      </c>
      <c r="AK19" s="452">
        <v>0</v>
      </c>
      <c r="AL19" s="452">
        <v>0</v>
      </c>
      <c r="AM19" s="452"/>
      <c r="AN19" s="452">
        <v>0</v>
      </c>
      <c r="AO19" s="452">
        <v>0</v>
      </c>
      <c r="AP19" s="452">
        <v>0</v>
      </c>
      <c r="AQ19" s="452">
        <v>0</v>
      </c>
      <c r="AR19" s="452">
        <v>0</v>
      </c>
      <c r="AS19" s="452">
        <v>0</v>
      </c>
      <c r="AT19" s="452">
        <v>0</v>
      </c>
      <c r="AU19" s="452">
        <v>0</v>
      </c>
      <c r="AV19" s="452">
        <v>0</v>
      </c>
      <c r="AW19" s="452">
        <v>0</v>
      </c>
      <c r="AX19" s="452">
        <v>0</v>
      </c>
      <c r="AY19" s="452">
        <v>0</v>
      </c>
      <c r="AZ19" s="452">
        <v>0</v>
      </c>
      <c r="BA19" s="452">
        <v>0</v>
      </c>
      <c r="BB19" s="452">
        <v>0</v>
      </c>
      <c r="BC19" s="452">
        <v>0</v>
      </c>
      <c r="BD19" s="452">
        <v>0</v>
      </c>
      <c r="BE19" s="452">
        <v>0</v>
      </c>
      <c r="BF19" s="452">
        <v>0</v>
      </c>
      <c r="BG19" s="452">
        <v>0</v>
      </c>
      <c r="BH19" s="452">
        <v>0</v>
      </c>
    </row>
    <row r="20" spans="1:60" x14ac:dyDescent="0.3">
      <c r="A20" s="449">
        <v>35</v>
      </c>
      <c r="B20" s="450" t="s">
        <v>406</v>
      </c>
      <c r="C20" s="450"/>
      <c r="D20" s="452">
        <v>0</v>
      </c>
      <c r="E20" s="452">
        <v>0</v>
      </c>
      <c r="F20" s="452">
        <v>0</v>
      </c>
      <c r="G20" s="452">
        <v>0</v>
      </c>
      <c r="H20" s="452">
        <v>0</v>
      </c>
      <c r="I20" s="452">
        <v>0</v>
      </c>
      <c r="J20" s="452">
        <v>0</v>
      </c>
      <c r="K20" s="452">
        <v>0</v>
      </c>
      <c r="L20" s="452">
        <v>0</v>
      </c>
      <c r="M20" s="452">
        <v>0</v>
      </c>
      <c r="N20" s="452">
        <v>0</v>
      </c>
      <c r="O20" s="452">
        <v>0</v>
      </c>
      <c r="P20" s="452">
        <v>0</v>
      </c>
      <c r="Q20" s="452">
        <v>0</v>
      </c>
      <c r="R20" s="452">
        <v>0</v>
      </c>
      <c r="S20" s="452">
        <v>0</v>
      </c>
      <c r="T20" s="452">
        <v>0</v>
      </c>
      <c r="U20" s="452">
        <v>0</v>
      </c>
      <c r="V20" s="452">
        <v>0</v>
      </c>
      <c r="W20" s="452">
        <v>0</v>
      </c>
      <c r="X20" s="452">
        <v>0</v>
      </c>
      <c r="Y20" s="452">
        <v>0</v>
      </c>
      <c r="Z20" s="452">
        <v>0</v>
      </c>
      <c r="AA20" s="452">
        <v>0</v>
      </c>
      <c r="AB20" s="452">
        <v>0</v>
      </c>
      <c r="AC20" s="452">
        <v>0</v>
      </c>
      <c r="AD20" s="452">
        <v>0</v>
      </c>
      <c r="AE20" s="452">
        <v>0</v>
      </c>
      <c r="AF20" s="452">
        <v>0</v>
      </c>
      <c r="AG20" s="452">
        <v>0</v>
      </c>
      <c r="AH20" s="452">
        <v>0</v>
      </c>
      <c r="AI20" s="452">
        <v>0</v>
      </c>
      <c r="AJ20" s="452">
        <v>0</v>
      </c>
      <c r="AK20" s="452">
        <v>0</v>
      </c>
      <c r="AL20" s="452">
        <v>0</v>
      </c>
      <c r="AM20" s="452"/>
      <c r="AN20" s="452">
        <v>0</v>
      </c>
      <c r="AO20" s="452">
        <v>0</v>
      </c>
      <c r="AP20" s="452">
        <v>0</v>
      </c>
      <c r="AQ20" s="452">
        <v>0</v>
      </c>
      <c r="AR20" s="452">
        <v>0</v>
      </c>
      <c r="AS20" s="452">
        <v>0</v>
      </c>
      <c r="AT20" s="452">
        <v>0</v>
      </c>
      <c r="AU20" s="452">
        <v>0</v>
      </c>
      <c r="AV20" s="452">
        <v>0</v>
      </c>
      <c r="AW20" s="452">
        <v>0</v>
      </c>
      <c r="AX20" s="452">
        <v>0</v>
      </c>
      <c r="AY20" s="452">
        <v>0</v>
      </c>
      <c r="AZ20" s="452">
        <v>0</v>
      </c>
      <c r="BA20" s="452">
        <v>0</v>
      </c>
      <c r="BB20" s="452">
        <v>0</v>
      </c>
      <c r="BC20" s="452">
        <v>0</v>
      </c>
      <c r="BD20" s="452">
        <v>0</v>
      </c>
      <c r="BE20" s="452">
        <v>0</v>
      </c>
      <c r="BF20" s="452">
        <v>0</v>
      </c>
      <c r="BG20" s="452">
        <v>0</v>
      </c>
      <c r="BH20" s="452">
        <v>0</v>
      </c>
    </row>
    <row r="21" spans="1:60" x14ac:dyDescent="0.3">
      <c r="A21" s="449">
        <v>36</v>
      </c>
      <c r="B21" s="450" t="s">
        <v>407</v>
      </c>
      <c r="C21" s="450"/>
      <c r="D21" s="452">
        <v>0</v>
      </c>
      <c r="E21" s="452">
        <v>0</v>
      </c>
      <c r="F21" s="452">
        <v>0</v>
      </c>
      <c r="G21" s="452">
        <v>0</v>
      </c>
      <c r="H21" s="452">
        <v>0</v>
      </c>
      <c r="I21" s="452">
        <v>0</v>
      </c>
      <c r="J21" s="452">
        <v>0</v>
      </c>
      <c r="K21" s="452">
        <v>0</v>
      </c>
      <c r="L21" s="452">
        <v>0</v>
      </c>
      <c r="M21" s="452">
        <v>0</v>
      </c>
      <c r="N21" s="452">
        <v>0</v>
      </c>
      <c r="O21" s="452">
        <v>0</v>
      </c>
      <c r="P21" s="452">
        <v>0</v>
      </c>
      <c r="Q21" s="452">
        <v>0</v>
      </c>
      <c r="R21" s="452">
        <v>0</v>
      </c>
      <c r="S21" s="452">
        <v>0</v>
      </c>
      <c r="T21" s="452">
        <v>0</v>
      </c>
      <c r="U21" s="452">
        <v>0</v>
      </c>
      <c r="V21" s="452">
        <v>0</v>
      </c>
      <c r="W21" s="452">
        <v>0</v>
      </c>
      <c r="X21" s="452">
        <v>0</v>
      </c>
      <c r="Y21" s="452">
        <v>0</v>
      </c>
      <c r="Z21" s="452">
        <v>0</v>
      </c>
      <c r="AA21" s="452">
        <v>0</v>
      </c>
      <c r="AB21" s="452">
        <v>0</v>
      </c>
      <c r="AC21" s="452">
        <v>0</v>
      </c>
      <c r="AD21" s="452">
        <v>0</v>
      </c>
      <c r="AE21" s="452">
        <v>0</v>
      </c>
      <c r="AF21" s="452">
        <v>0</v>
      </c>
      <c r="AG21" s="452">
        <v>0</v>
      </c>
      <c r="AH21" s="452">
        <v>0</v>
      </c>
      <c r="AI21" s="452">
        <v>0</v>
      </c>
      <c r="AJ21" s="452">
        <v>0</v>
      </c>
      <c r="AK21" s="452">
        <v>0</v>
      </c>
      <c r="AL21" s="452">
        <v>0</v>
      </c>
      <c r="AM21" s="452"/>
      <c r="AN21" s="452">
        <v>0</v>
      </c>
      <c r="AO21" s="452">
        <v>0</v>
      </c>
      <c r="AP21" s="452">
        <v>0</v>
      </c>
      <c r="AQ21" s="452">
        <v>0</v>
      </c>
      <c r="AR21" s="452">
        <v>0</v>
      </c>
      <c r="AS21" s="452">
        <v>0</v>
      </c>
      <c r="AT21" s="452">
        <v>0</v>
      </c>
      <c r="AU21" s="452">
        <v>0</v>
      </c>
      <c r="AV21" s="452">
        <v>0</v>
      </c>
      <c r="AW21" s="452">
        <v>0</v>
      </c>
      <c r="AX21" s="452">
        <v>0</v>
      </c>
      <c r="AY21" s="452">
        <v>0</v>
      </c>
      <c r="AZ21" s="452">
        <v>0</v>
      </c>
      <c r="BA21" s="452">
        <v>0</v>
      </c>
      <c r="BB21" s="452">
        <v>0</v>
      </c>
      <c r="BC21" s="452">
        <v>0</v>
      </c>
      <c r="BD21" s="452">
        <v>0</v>
      </c>
      <c r="BE21" s="452">
        <v>0</v>
      </c>
      <c r="BF21" s="452">
        <v>0</v>
      </c>
      <c r="BG21" s="452">
        <v>0</v>
      </c>
      <c r="BH21" s="452">
        <v>0</v>
      </c>
    </row>
    <row r="22" spans="1:60" x14ac:dyDescent="0.3">
      <c r="A22" s="449">
        <v>37</v>
      </c>
      <c r="B22" s="450" t="s">
        <v>408</v>
      </c>
      <c r="C22" s="450"/>
      <c r="D22" s="452">
        <v>0</v>
      </c>
      <c r="E22" s="452">
        <v>0</v>
      </c>
      <c r="F22" s="452">
        <v>0</v>
      </c>
      <c r="G22" s="452">
        <v>0</v>
      </c>
      <c r="H22" s="452">
        <v>0</v>
      </c>
      <c r="I22" s="452">
        <v>0</v>
      </c>
      <c r="J22" s="452">
        <v>0</v>
      </c>
      <c r="K22" s="452">
        <v>0</v>
      </c>
      <c r="L22" s="452">
        <v>0</v>
      </c>
      <c r="M22" s="452">
        <v>0</v>
      </c>
      <c r="N22" s="452">
        <v>0</v>
      </c>
      <c r="O22" s="452">
        <v>0</v>
      </c>
      <c r="P22" s="452">
        <v>0</v>
      </c>
      <c r="Q22" s="452">
        <v>0</v>
      </c>
      <c r="R22" s="452">
        <v>0</v>
      </c>
      <c r="S22" s="452">
        <v>0</v>
      </c>
      <c r="T22" s="452">
        <v>0</v>
      </c>
      <c r="U22" s="452">
        <v>0</v>
      </c>
      <c r="V22" s="452">
        <v>0</v>
      </c>
      <c r="W22" s="452">
        <v>0</v>
      </c>
      <c r="X22" s="452">
        <v>0</v>
      </c>
      <c r="Y22" s="452">
        <v>0</v>
      </c>
      <c r="Z22" s="452">
        <v>0</v>
      </c>
      <c r="AA22" s="452">
        <v>0</v>
      </c>
      <c r="AB22" s="452">
        <v>0</v>
      </c>
      <c r="AC22" s="452">
        <v>0</v>
      </c>
      <c r="AD22" s="452">
        <v>0</v>
      </c>
      <c r="AE22" s="452">
        <v>0</v>
      </c>
      <c r="AF22" s="452">
        <v>0</v>
      </c>
      <c r="AG22" s="452">
        <v>0</v>
      </c>
      <c r="AH22" s="452">
        <v>0</v>
      </c>
      <c r="AI22" s="452">
        <v>0</v>
      </c>
      <c r="AJ22" s="452">
        <v>0</v>
      </c>
      <c r="AK22" s="452">
        <v>0</v>
      </c>
      <c r="AL22" s="452">
        <v>0</v>
      </c>
      <c r="AM22" s="452"/>
      <c r="AN22" s="452">
        <v>0</v>
      </c>
      <c r="AO22" s="452">
        <v>0</v>
      </c>
      <c r="AP22" s="452">
        <v>0</v>
      </c>
      <c r="AQ22" s="452">
        <v>0</v>
      </c>
      <c r="AR22" s="452">
        <v>0</v>
      </c>
      <c r="AS22" s="452">
        <v>0</v>
      </c>
      <c r="AT22" s="452">
        <v>0</v>
      </c>
      <c r="AU22" s="452">
        <v>0</v>
      </c>
      <c r="AV22" s="452">
        <v>0</v>
      </c>
      <c r="AW22" s="452">
        <v>0</v>
      </c>
      <c r="AX22" s="452">
        <v>0</v>
      </c>
      <c r="AY22" s="452">
        <v>0</v>
      </c>
      <c r="AZ22" s="452">
        <v>0</v>
      </c>
      <c r="BA22" s="452">
        <v>0</v>
      </c>
      <c r="BB22" s="452">
        <v>0</v>
      </c>
      <c r="BC22" s="452">
        <v>0</v>
      </c>
      <c r="BD22" s="452">
        <v>0</v>
      </c>
      <c r="BE22" s="452">
        <v>0</v>
      </c>
      <c r="BF22" s="452">
        <v>0</v>
      </c>
      <c r="BG22" s="452">
        <v>0</v>
      </c>
      <c r="BH22" s="452">
        <v>0</v>
      </c>
    </row>
    <row r="23" spans="1:60" x14ac:dyDescent="0.3">
      <c r="A23" s="449">
        <v>38</v>
      </c>
      <c r="B23" s="450" t="s">
        <v>409</v>
      </c>
      <c r="C23" s="450"/>
      <c r="D23" s="452">
        <v>0</v>
      </c>
      <c r="E23" s="452">
        <v>0</v>
      </c>
      <c r="F23" s="452">
        <v>0</v>
      </c>
      <c r="G23" s="452">
        <v>0</v>
      </c>
      <c r="H23" s="452">
        <v>0</v>
      </c>
      <c r="I23" s="452">
        <v>0</v>
      </c>
      <c r="J23" s="452">
        <v>0</v>
      </c>
      <c r="K23" s="452">
        <v>0</v>
      </c>
      <c r="L23" s="452">
        <v>0</v>
      </c>
      <c r="M23" s="452">
        <v>0</v>
      </c>
      <c r="N23" s="452">
        <v>0</v>
      </c>
      <c r="O23" s="452">
        <v>0</v>
      </c>
      <c r="P23" s="452">
        <v>0</v>
      </c>
      <c r="Q23" s="452">
        <v>0</v>
      </c>
      <c r="R23" s="452">
        <v>0</v>
      </c>
      <c r="S23" s="452">
        <v>0</v>
      </c>
      <c r="T23" s="452">
        <v>0</v>
      </c>
      <c r="U23" s="452">
        <v>0</v>
      </c>
      <c r="V23" s="452">
        <v>0</v>
      </c>
      <c r="W23" s="452">
        <v>0</v>
      </c>
      <c r="X23" s="452">
        <v>0</v>
      </c>
      <c r="Y23" s="452">
        <v>0</v>
      </c>
      <c r="Z23" s="452">
        <v>0</v>
      </c>
      <c r="AA23" s="452">
        <v>0</v>
      </c>
      <c r="AB23" s="452">
        <v>0</v>
      </c>
      <c r="AC23" s="452">
        <v>0</v>
      </c>
      <c r="AD23" s="452">
        <v>0</v>
      </c>
      <c r="AE23" s="452">
        <v>0</v>
      </c>
      <c r="AF23" s="452">
        <v>0</v>
      </c>
      <c r="AG23" s="452">
        <v>0</v>
      </c>
      <c r="AH23" s="452">
        <v>0</v>
      </c>
      <c r="AI23" s="452">
        <v>0</v>
      </c>
      <c r="AJ23" s="452">
        <v>0</v>
      </c>
      <c r="AK23" s="452">
        <v>0</v>
      </c>
      <c r="AL23" s="452">
        <v>0</v>
      </c>
      <c r="AM23" s="452"/>
      <c r="AN23" s="452">
        <v>0</v>
      </c>
      <c r="AO23" s="452">
        <v>0</v>
      </c>
      <c r="AP23" s="452">
        <v>0</v>
      </c>
      <c r="AQ23" s="452">
        <v>0</v>
      </c>
      <c r="AR23" s="452">
        <v>0</v>
      </c>
      <c r="AS23" s="452">
        <v>0</v>
      </c>
      <c r="AT23" s="452">
        <v>0</v>
      </c>
      <c r="AU23" s="452">
        <v>0</v>
      </c>
      <c r="AV23" s="452">
        <v>0</v>
      </c>
      <c r="AW23" s="452">
        <v>0</v>
      </c>
      <c r="AX23" s="452">
        <v>0</v>
      </c>
      <c r="AY23" s="452">
        <v>0</v>
      </c>
      <c r="AZ23" s="452">
        <v>0</v>
      </c>
      <c r="BA23" s="452">
        <v>0</v>
      </c>
      <c r="BB23" s="452">
        <v>0</v>
      </c>
      <c r="BC23" s="452">
        <v>0</v>
      </c>
      <c r="BD23" s="452">
        <v>0</v>
      </c>
      <c r="BE23" s="452">
        <v>0</v>
      </c>
      <c r="BF23" s="452">
        <v>0</v>
      </c>
      <c r="BG23" s="452">
        <v>0</v>
      </c>
      <c r="BH23" s="452">
        <v>0</v>
      </c>
    </row>
    <row r="24" spans="1:60" x14ac:dyDescent="0.3">
      <c r="A24" s="449">
        <v>39</v>
      </c>
      <c r="B24" s="450" t="s">
        <v>410</v>
      </c>
      <c r="C24" s="450"/>
      <c r="D24" s="452">
        <v>0</v>
      </c>
      <c r="E24" s="452">
        <v>0</v>
      </c>
      <c r="F24" s="452">
        <v>0</v>
      </c>
      <c r="G24" s="452">
        <v>0</v>
      </c>
      <c r="H24" s="452">
        <v>0</v>
      </c>
      <c r="I24" s="452">
        <v>0</v>
      </c>
      <c r="J24" s="452">
        <v>0</v>
      </c>
      <c r="K24" s="452">
        <v>0</v>
      </c>
      <c r="L24" s="452">
        <v>0</v>
      </c>
      <c r="M24" s="452">
        <v>0</v>
      </c>
      <c r="N24" s="452">
        <v>0</v>
      </c>
      <c r="O24" s="452">
        <v>0</v>
      </c>
      <c r="P24" s="452">
        <v>0</v>
      </c>
      <c r="Q24" s="452">
        <v>0</v>
      </c>
      <c r="R24" s="452">
        <v>0</v>
      </c>
      <c r="S24" s="452">
        <v>0</v>
      </c>
      <c r="T24" s="452">
        <v>0</v>
      </c>
      <c r="U24" s="452">
        <v>0</v>
      </c>
      <c r="V24" s="452">
        <v>0</v>
      </c>
      <c r="W24" s="452">
        <v>0</v>
      </c>
      <c r="X24" s="452">
        <v>0</v>
      </c>
      <c r="Y24" s="452">
        <v>0</v>
      </c>
      <c r="Z24" s="452">
        <v>0</v>
      </c>
      <c r="AA24" s="452">
        <v>0</v>
      </c>
      <c r="AB24" s="452">
        <v>0</v>
      </c>
      <c r="AC24" s="452">
        <v>0</v>
      </c>
      <c r="AD24" s="452">
        <v>0</v>
      </c>
      <c r="AE24" s="452">
        <v>0</v>
      </c>
      <c r="AF24" s="452">
        <v>0</v>
      </c>
      <c r="AG24" s="452">
        <v>0</v>
      </c>
      <c r="AH24" s="452">
        <v>0</v>
      </c>
      <c r="AI24" s="452">
        <v>0</v>
      </c>
      <c r="AJ24" s="452">
        <v>0</v>
      </c>
      <c r="AK24" s="452">
        <v>0</v>
      </c>
      <c r="AL24" s="452">
        <v>0</v>
      </c>
      <c r="AM24" s="452"/>
      <c r="AN24" s="452">
        <v>0</v>
      </c>
      <c r="AO24" s="452">
        <v>0</v>
      </c>
      <c r="AP24" s="452">
        <v>0</v>
      </c>
      <c r="AQ24" s="452">
        <v>0</v>
      </c>
      <c r="AR24" s="452">
        <v>0</v>
      </c>
      <c r="AS24" s="452">
        <v>0</v>
      </c>
      <c r="AT24" s="452">
        <v>0</v>
      </c>
      <c r="AU24" s="452">
        <v>0</v>
      </c>
      <c r="AV24" s="452">
        <v>0</v>
      </c>
      <c r="AW24" s="452">
        <v>0</v>
      </c>
      <c r="AX24" s="452">
        <v>0</v>
      </c>
      <c r="AY24" s="452">
        <v>0</v>
      </c>
      <c r="AZ24" s="452">
        <v>0</v>
      </c>
      <c r="BA24" s="452">
        <v>0</v>
      </c>
      <c r="BB24" s="452">
        <v>0</v>
      </c>
      <c r="BC24" s="452">
        <v>0</v>
      </c>
      <c r="BD24" s="452">
        <v>0</v>
      </c>
      <c r="BE24" s="452">
        <v>0</v>
      </c>
      <c r="BF24" s="452">
        <v>0</v>
      </c>
      <c r="BG24" s="452">
        <v>0</v>
      </c>
      <c r="BH24" s="452">
        <v>0</v>
      </c>
    </row>
    <row r="25" spans="1:60" x14ac:dyDescent="0.3">
      <c r="A25" s="449">
        <v>40</v>
      </c>
      <c r="B25" s="450" t="s">
        <v>411</v>
      </c>
      <c r="C25" s="450"/>
      <c r="D25" s="452">
        <v>0</v>
      </c>
      <c r="E25" s="452">
        <v>0</v>
      </c>
      <c r="F25" s="452">
        <v>0</v>
      </c>
      <c r="G25" s="452">
        <v>0</v>
      </c>
      <c r="H25" s="452">
        <v>0</v>
      </c>
      <c r="I25" s="452">
        <v>0</v>
      </c>
      <c r="J25" s="452">
        <v>0</v>
      </c>
      <c r="K25" s="452">
        <v>0</v>
      </c>
      <c r="L25" s="452">
        <v>0</v>
      </c>
      <c r="M25" s="452">
        <v>0</v>
      </c>
      <c r="N25" s="452">
        <v>0</v>
      </c>
      <c r="O25" s="452">
        <v>0</v>
      </c>
      <c r="P25" s="452">
        <v>0</v>
      </c>
      <c r="Q25" s="452">
        <v>0</v>
      </c>
      <c r="R25" s="452">
        <v>0</v>
      </c>
      <c r="S25" s="452">
        <v>0</v>
      </c>
      <c r="T25" s="452">
        <v>0</v>
      </c>
      <c r="U25" s="452">
        <v>0</v>
      </c>
      <c r="V25" s="452">
        <v>0</v>
      </c>
      <c r="W25" s="452">
        <v>0</v>
      </c>
      <c r="X25" s="452">
        <v>0</v>
      </c>
      <c r="Y25" s="452">
        <v>0</v>
      </c>
      <c r="Z25" s="452">
        <v>0</v>
      </c>
      <c r="AA25" s="452">
        <v>0</v>
      </c>
      <c r="AB25" s="452">
        <v>0</v>
      </c>
      <c r="AC25" s="452">
        <v>0</v>
      </c>
      <c r="AD25" s="452">
        <v>0</v>
      </c>
      <c r="AE25" s="452">
        <v>0</v>
      </c>
      <c r="AF25" s="452">
        <v>0</v>
      </c>
      <c r="AG25" s="452">
        <v>0</v>
      </c>
      <c r="AH25" s="452">
        <v>0</v>
      </c>
      <c r="AI25" s="452">
        <v>0</v>
      </c>
      <c r="AJ25" s="452">
        <v>0</v>
      </c>
      <c r="AK25" s="452">
        <v>0</v>
      </c>
      <c r="AL25" s="452">
        <v>0</v>
      </c>
      <c r="AM25" s="452"/>
      <c r="AN25" s="452">
        <v>0</v>
      </c>
      <c r="AO25" s="452">
        <v>0</v>
      </c>
      <c r="AP25" s="452">
        <v>0</v>
      </c>
      <c r="AQ25" s="452">
        <v>0</v>
      </c>
      <c r="AR25" s="452">
        <v>0</v>
      </c>
      <c r="AS25" s="452">
        <v>0</v>
      </c>
      <c r="AT25" s="452">
        <v>0</v>
      </c>
      <c r="AU25" s="452">
        <v>0</v>
      </c>
      <c r="AV25" s="452">
        <v>0</v>
      </c>
      <c r="AW25" s="452">
        <v>0</v>
      </c>
      <c r="AX25" s="452">
        <v>0</v>
      </c>
      <c r="AY25" s="452">
        <v>0</v>
      </c>
      <c r="AZ25" s="452">
        <v>0</v>
      </c>
      <c r="BA25" s="452">
        <v>0</v>
      </c>
      <c r="BB25" s="452">
        <v>0</v>
      </c>
      <c r="BC25" s="452">
        <v>0</v>
      </c>
      <c r="BD25" s="452">
        <v>0</v>
      </c>
      <c r="BE25" s="452">
        <v>0</v>
      </c>
      <c r="BF25" s="452">
        <v>0</v>
      </c>
      <c r="BG25" s="452">
        <v>0</v>
      </c>
      <c r="BH25" s="452">
        <v>0</v>
      </c>
    </row>
    <row r="26" spans="1:60" x14ac:dyDescent="0.3">
      <c r="A26" s="449">
        <v>41</v>
      </c>
      <c r="B26" s="450" t="s">
        <v>412</v>
      </c>
      <c r="C26" s="450"/>
      <c r="D26" s="452">
        <v>0</v>
      </c>
      <c r="E26" s="452">
        <v>0</v>
      </c>
      <c r="F26" s="452">
        <v>0</v>
      </c>
      <c r="G26" s="452">
        <v>0</v>
      </c>
      <c r="H26" s="452">
        <v>0</v>
      </c>
      <c r="I26" s="452">
        <v>0</v>
      </c>
      <c r="J26" s="452">
        <v>0</v>
      </c>
      <c r="K26" s="452">
        <v>0</v>
      </c>
      <c r="L26" s="452">
        <v>0</v>
      </c>
      <c r="M26" s="452">
        <v>0</v>
      </c>
      <c r="N26" s="452">
        <v>0</v>
      </c>
      <c r="O26" s="452">
        <v>0</v>
      </c>
      <c r="P26" s="452">
        <v>0</v>
      </c>
      <c r="Q26" s="452">
        <v>0</v>
      </c>
      <c r="R26" s="452">
        <v>0</v>
      </c>
      <c r="S26" s="452">
        <v>0</v>
      </c>
      <c r="T26" s="452">
        <v>0</v>
      </c>
      <c r="U26" s="452">
        <v>0</v>
      </c>
      <c r="V26" s="452">
        <v>0</v>
      </c>
      <c r="W26" s="452">
        <v>0</v>
      </c>
      <c r="X26" s="452">
        <v>0</v>
      </c>
      <c r="Y26" s="452">
        <v>0</v>
      </c>
      <c r="Z26" s="452">
        <v>0</v>
      </c>
      <c r="AA26" s="452">
        <v>0</v>
      </c>
      <c r="AB26" s="452">
        <v>0</v>
      </c>
      <c r="AC26" s="452">
        <v>0</v>
      </c>
      <c r="AD26" s="452">
        <v>0</v>
      </c>
      <c r="AE26" s="452">
        <v>0</v>
      </c>
      <c r="AF26" s="452">
        <v>0</v>
      </c>
      <c r="AG26" s="452">
        <v>0</v>
      </c>
      <c r="AH26" s="452">
        <v>0</v>
      </c>
      <c r="AI26" s="452">
        <v>0</v>
      </c>
      <c r="AJ26" s="452">
        <v>0</v>
      </c>
      <c r="AK26" s="452">
        <v>0</v>
      </c>
      <c r="AL26" s="452">
        <v>0</v>
      </c>
      <c r="AM26" s="452"/>
      <c r="AN26" s="452">
        <v>0</v>
      </c>
      <c r="AO26" s="452">
        <v>0</v>
      </c>
      <c r="AP26" s="452">
        <v>0</v>
      </c>
      <c r="AQ26" s="452">
        <v>0</v>
      </c>
      <c r="AR26" s="452">
        <v>0</v>
      </c>
      <c r="AS26" s="452">
        <v>0</v>
      </c>
      <c r="AT26" s="452">
        <v>0</v>
      </c>
      <c r="AU26" s="452">
        <v>0</v>
      </c>
      <c r="AV26" s="452">
        <v>0</v>
      </c>
      <c r="AW26" s="452">
        <v>0</v>
      </c>
      <c r="AX26" s="452">
        <v>0</v>
      </c>
      <c r="AY26" s="452">
        <v>0</v>
      </c>
      <c r="AZ26" s="452">
        <v>0</v>
      </c>
      <c r="BA26" s="452">
        <v>0</v>
      </c>
      <c r="BB26" s="452">
        <v>0</v>
      </c>
      <c r="BC26" s="452">
        <v>0</v>
      </c>
      <c r="BD26" s="452">
        <v>0</v>
      </c>
      <c r="BE26" s="452">
        <v>0</v>
      </c>
      <c r="BF26" s="452">
        <v>0</v>
      </c>
      <c r="BG26" s="452">
        <v>0</v>
      </c>
      <c r="BH26" s="452">
        <v>0</v>
      </c>
    </row>
    <row r="27" spans="1:60" x14ac:dyDescent="0.3">
      <c r="A27" s="449">
        <v>44</v>
      </c>
      <c r="B27" s="450" t="s">
        <v>413</v>
      </c>
      <c r="C27" s="450"/>
      <c r="D27" s="452">
        <v>0</v>
      </c>
      <c r="E27" s="452">
        <v>0</v>
      </c>
      <c r="F27" s="452">
        <v>0</v>
      </c>
      <c r="G27" s="452">
        <v>0</v>
      </c>
      <c r="H27" s="452">
        <v>0</v>
      </c>
      <c r="I27" s="452">
        <v>0</v>
      </c>
      <c r="J27" s="452">
        <v>0</v>
      </c>
      <c r="K27" s="452">
        <v>0</v>
      </c>
      <c r="L27" s="452">
        <v>0</v>
      </c>
      <c r="M27" s="452">
        <v>0</v>
      </c>
      <c r="N27" s="452">
        <v>0</v>
      </c>
      <c r="O27" s="452">
        <v>0</v>
      </c>
      <c r="P27" s="452">
        <v>0</v>
      </c>
      <c r="Q27" s="452">
        <v>0</v>
      </c>
      <c r="R27" s="452">
        <v>0</v>
      </c>
      <c r="S27" s="452">
        <v>0</v>
      </c>
      <c r="T27" s="452">
        <v>0</v>
      </c>
      <c r="U27" s="452">
        <v>0</v>
      </c>
      <c r="V27" s="452">
        <v>0</v>
      </c>
      <c r="W27" s="452">
        <v>0</v>
      </c>
      <c r="X27" s="452">
        <v>0</v>
      </c>
      <c r="Y27" s="452">
        <v>0</v>
      </c>
      <c r="Z27" s="452">
        <v>0</v>
      </c>
      <c r="AA27" s="452">
        <v>0</v>
      </c>
      <c r="AB27" s="452">
        <v>0</v>
      </c>
      <c r="AC27" s="452">
        <v>0</v>
      </c>
      <c r="AD27" s="452">
        <v>0</v>
      </c>
      <c r="AE27" s="452">
        <v>0</v>
      </c>
      <c r="AF27" s="452">
        <v>0</v>
      </c>
      <c r="AG27" s="452">
        <v>0</v>
      </c>
      <c r="AH27" s="452">
        <v>0</v>
      </c>
      <c r="AI27" s="452">
        <v>0</v>
      </c>
      <c r="AJ27" s="452">
        <v>0</v>
      </c>
      <c r="AK27" s="452">
        <v>0</v>
      </c>
      <c r="AL27" s="452">
        <v>0</v>
      </c>
      <c r="AM27" s="452"/>
      <c r="AN27" s="452">
        <v>0</v>
      </c>
      <c r="AO27" s="452">
        <v>0</v>
      </c>
      <c r="AP27" s="452">
        <v>0</v>
      </c>
      <c r="AQ27" s="452">
        <v>0</v>
      </c>
      <c r="AR27" s="452">
        <v>0</v>
      </c>
      <c r="AS27" s="452">
        <v>0</v>
      </c>
      <c r="AT27" s="452">
        <v>0</v>
      </c>
      <c r="AU27" s="452">
        <v>0</v>
      </c>
      <c r="AV27" s="452">
        <v>0</v>
      </c>
      <c r="AW27" s="452">
        <v>0</v>
      </c>
      <c r="AX27" s="452">
        <v>0</v>
      </c>
      <c r="AY27" s="452">
        <v>0</v>
      </c>
      <c r="AZ27" s="452">
        <v>0</v>
      </c>
      <c r="BA27" s="452">
        <v>0</v>
      </c>
      <c r="BB27" s="452">
        <v>0</v>
      </c>
      <c r="BC27" s="452">
        <v>0</v>
      </c>
      <c r="BD27" s="452">
        <v>0</v>
      </c>
      <c r="BE27" s="452">
        <v>0</v>
      </c>
      <c r="BF27" s="452">
        <v>0</v>
      </c>
      <c r="BG27" s="452">
        <v>0</v>
      </c>
      <c r="BH27" s="452">
        <v>0</v>
      </c>
    </row>
    <row r="28" spans="1:60" x14ac:dyDescent="0.3">
      <c r="A28" s="449">
        <v>45</v>
      </c>
      <c r="B28" s="450" t="s">
        <v>414</v>
      </c>
      <c r="C28" s="450"/>
      <c r="D28" s="452">
        <v>0</v>
      </c>
      <c r="E28" s="452">
        <v>0</v>
      </c>
      <c r="F28" s="452">
        <v>0</v>
      </c>
      <c r="G28" s="452">
        <v>0</v>
      </c>
      <c r="H28" s="452">
        <v>0</v>
      </c>
      <c r="I28" s="452">
        <v>0</v>
      </c>
      <c r="J28" s="452">
        <v>0</v>
      </c>
      <c r="K28" s="452">
        <v>0</v>
      </c>
      <c r="L28" s="452">
        <v>0</v>
      </c>
      <c r="M28" s="452">
        <v>0</v>
      </c>
      <c r="N28" s="452">
        <v>0</v>
      </c>
      <c r="O28" s="452">
        <v>0</v>
      </c>
      <c r="P28" s="452">
        <v>0</v>
      </c>
      <c r="Q28" s="452">
        <v>0</v>
      </c>
      <c r="R28" s="452">
        <v>0</v>
      </c>
      <c r="S28" s="452">
        <v>0</v>
      </c>
      <c r="T28" s="452">
        <v>0</v>
      </c>
      <c r="U28" s="452">
        <v>0</v>
      </c>
      <c r="V28" s="452">
        <v>0</v>
      </c>
      <c r="W28" s="452">
        <v>0</v>
      </c>
      <c r="X28" s="452">
        <v>0</v>
      </c>
      <c r="Y28" s="452">
        <v>0</v>
      </c>
      <c r="Z28" s="452">
        <v>0</v>
      </c>
      <c r="AA28" s="452">
        <v>0</v>
      </c>
      <c r="AB28" s="452">
        <v>0</v>
      </c>
      <c r="AC28" s="452">
        <v>0</v>
      </c>
      <c r="AD28" s="452">
        <v>0</v>
      </c>
      <c r="AE28" s="452">
        <v>0</v>
      </c>
      <c r="AF28" s="452">
        <v>0</v>
      </c>
      <c r="AG28" s="452">
        <v>0</v>
      </c>
      <c r="AH28" s="452">
        <v>0</v>
      </c>
      <c r="AI28" s="452">
        <v>0</v>
      </c>
      <c r="AJ28" s="452">
        <v>0</v>
      </c>
      <c r="AK28" s="452">
        <v>0</v>
      </c>
      <c r="AL28" s="452">
        <v>0</v>
      </c>
      <c r="AM28" s="452"/>
      <c r="AN28" s="452">
        <v>0</v>
      </c>
      <c r="AO28" s="452">
        <v>0</v>
      </c>
      <c r="AP28" s="452">
        <v>0</v>
      </c>
      <c r="AQ28" s="452">
        <v>0</v>
      </c>
      <c r="AR28" s="452">
        <v>0</v>
      </c>
      <c r="AS28" s="452">
        <v>0</v>
      </c>
      <c r="AT28" s="452">
        <v>0</v>
      </c>
      <c r="AU28" s="452">
        <v>0</v>
      </c>
      <c r="AV28" s="452">
        <v>0</v>
      </c>
      <c r="AW28" s="452">
        <v>0</v>
      </c>
      <c r="AX28" s="452">
        <v>0</v>
      </c>
      <c r="AY28" s="452">
        <v>0</v>
      </c>
      <c r="AZ28" s="452">
        <v>0</v>
      </c>
      <c r="BA28" s="452">
        <v>0</v>
      </c>
      <c r="BB28" s="452">
        <v>0</v>
      </c>
      <c r="BC28" s="452">
        <v>0</v>
      </c>
      <c r="BD28" s="452">
        <v>0</v>
      </c>
      <c r="BE28" s="452">
        <v>0</v>
      </c>
      <c r="BF28" s="452">
        <v>0</v>
      </c>
      <c r="BG28" s="452">
        <v>0</v>
      </c>
      <c r="BH28" s="452">
        <v>0</v>
      </c>
    </row>
    <row r="29" spans="1:60" x14ac:dyDescent="0.3">
      <c r="A29" s="449">
        <v>47</v>
      </c>
      <c r="B29" s="450" t="s">
        <v>415</v>
      </c>
      <c r="C29" s="450"/>
      <c r="D29" s="452">
        <v>0</v>
      </c>
      <c r="E29" s="452">
        <v>0</v>
      </c>
      <c r="F29" s="452">
        <v>0</v>
      </c>
      <c r="G29" s="452">
        <v>0</v>
      </c>
      <c r="H29" s="452">
        <v>0</v>
      </c>
      <c r="I29" s="452">
        <v>0</v>
      </c>
      <c r="J29" s="452">
        <v>0</v>
      </c>
      <c r="K29" s="452">
        <v>0</v>
      </c>
      <c r="L29" s="452">
        <v>0</v>
      </c>
      <c r="M29" s="452">
        <v>0</v>
      </c>
      <c r="N29" s="452">
        <v>0</v>
      </c>
      <c r="O29" s="452">
        <v>0</v>
      </c>
      <c r="P29" s="452">
        <v>0</v>
      </c>
      <c r="Q29" s="452">
        <v>0</v>
      </c>
      <c r="R29" s="452">
        <v>0</v>
      </c>
      <c r="S29" s="452">
        <v>0</v>
      </c>
      <c r="T29" s="452">
        <v>0</v>
      </c>
      <c r="U29" s="452">
        <v>0</v>
      </c>
      <c r="V29" s="452">
        <v>0</v>
      </c>
      <c r="W29" s="452">
        <v>0</v>
      </c>
      <c r="X29" s="452">
        <v>0</v>
      </c>
      <c r="Y29" s="452">
        <v>0</v>
      </c>
      <c r="Z29" s="452">
        <v>0</v>
      </c>
      <c r="AA29" s="452">
        <v>0</v>
      </c>
      <c r="AB29" s="452">
        <v>0</v>
      </c>
      <c r="AC29" s="452">
        <v>0</v>
      </c>
      <c r="AD29" s="452">
        <v>0</v>
      </c>
      <c r="AE29" s="452">
        <v>0</v>
      </c>
      <c r="AF29" s="452">
        <v>0</v>
      </c>
      <c r="AG29" s="452">
        <v>0</v>
      </c>
      <c r="AH29" s="452">
        <v>0</v>
      </c>
      <c r="AI29" s="452">
        <v>0</v>
      </c>
      <c r="AJ29" s="452">
        <v>0</v>
      </c>
      <c r="AK29" s="452">
        <v>0</v>
      </c>
      <c r="AL29" s="452">
        <v>0</v>
      </c>
      <c r="AM29" s="452"/>
      <c r="AN29" s="452">
        <v>0</v>
      </c>
      <c r="AO29" s="452">
        <v>0</v>
      </c>
      <c r="AP29" s="452">
        <v>0</v>
      </c>
      <c r="AQ29" s="452">
        <v>0</v>
      </c>
      <c r="AR29" s="452">
        <v>0</v>
      </c>
      <c r="AS29" s="452">
        <v>0</v>
      </c>
      <c r="AT29" s="452">
        <v>0</v>
      </c>
      <c r="AU29" s="452">
        <v>0</v>
      </c>
      <c r="AV29" s="452">
        <v>0</v>
      </c>
      <c r="AW29" s="452">
        <v>0</v>
      </c>
      <c r="AX29" s="452">
        <v>0</v>
      </c>
      <c r="AY29" s="452">
        <v>0</v>
      </c>
      <c r="AZ29" s="452">
        <v>0</v>
      </c>
      <c r="BA29" s="452">
        <v>0</v>
      </c>
      <c r="BB29" s="452">
        <v>0</v>
      </c>
      <c r="BC29" s="452">
        <v>0</v>
      </c>
      <c r="BD29" s="452">
        <v>0</v>
      </c>
      <c r="BE29" s="452">
        <v>0</v>
      </c>
      <c r="BF29" s="452">
        <v>0</v>
      </c>
      <c r="BG29" s="452">
        <v>0</v>
      </c>
      <c r="BH29" s="452">
        <v>0</v>
      </c>
    </row>
    <row r="30" spans="1:60" ht="13.95" customHeight="1" x14ac:dyDescent="0.3">
      <c r="A30" s="449">
        <v>48</v>
      </c>
      <c r="B30" s="450" t="s">
        <v>52</v>
      </c>
      <c r="C30" s="450"/>
      <c r="D30" s="452">
        <v>0</v>
      </c>
      <c r="E30" s="452">
        <v>0</v>
      </c>
      <c r="F30" s="452">
        <v>0</v>
      </c>
      <c r="G30" s="452">
        <v>0</v>
      </c>
      <c r="H30" s="452">
        <v>0</v>
      </c>
      <c r="I30" s="452">
        <v>0</v>
      </c>
      <c r="J30" s="452">
        <v>0</v>
      </c>
      <c r="K30" s="452">
        <v>0</v>
      </c>
      <c r="L30" s="452">
        <v>0</v>
      </c>
      <c r="M30" s="452">
        <v>0</v>
      </c>
      <c r="N30" s="452">
        <v>0</v>
      </c>
      <c r="O30" s="452">
        <v>0</v>
      </c>
      <c r="P30" s="452">
        <v>0</v>
      </c>
      <c r="Q30" s="452">
        <v>0</v>
      </c>
      <c r="R30" s="452">
        <v>0</v>
      </c>
      <c r="S30" s="452">
        <v>0</v>
      </c>
      <c r="T30" s="452">
        <v>0</v>
      </c>
      <c r="U30" s="452">
        <v>0</v>
      </c>
      <c r="V30" s="452">
        <v>0</v>
      </c>
      <c r="W30" s="452">
        <v>0</v>
      </c>
      <c r="X30" s="452">
        <v>0</v>
      </c>
      <c r="Y30" s="452">
        <v>0</v>
      </c>
      <c r="Z30" s="452">
        <v>0</v>
      </c>
      <c r="AA30" s="452">
        <v>0</v>
      </c>
      <c r="AB30" s="452">
        <v>0</v>
      </c>
      <c r="AC30" s="452">
        <v>0</v>
      </c>
      <c r="AD30" s="452">
        <v>0</v>
      </c>
      <c r="AE30" s="452">
        <v>0</v>
      </c>
      <c r="AF30" s="452">
        <v>0</v>
      </c>
      <c r="AG30" s="452">
        <v>0</v>
      </c>
      <c r="AH30" s="452">
        <v>0</v>
      </c>
      <c r="AI30" s="452">
        <v>0</v>
      </c>
      <c r="AJ30" s="452">
        <v>0</v>
      </c>
      <c r="AK30" s="452">
        <v>0</v>
      </c>
      <c r="AL30" s="452">
        <v>0</v>
      </c>
      <c r="AM30" s="452"/>
      <c r="AN30" s="452">
        <v>0</v>
      </c>
      <c r="AO30" s="452">
        <v>0</v>
      </c>
      <c r="AP30" s="452">
        <v>0</v>
      </c>
      <c r="AQ30" s="452">
        <v>0</v>
      </c>
      <c r="AR30" s="452">
        <v>0</v>
      </c>
      <c r="AS30" s="452">
        <v>0</v>
      </c>
      <c r="AT30" s="452">
        <v>0</v>
      </c>
      <c r="AU30" s="452">
        <v>0</v>
      </c>
      <c r="AV30" s="452">
        <v>0</v>
      </c>
      <c r="AW30" s="452">
        <v>0</v>
      </c>
      <c r="AX30" s="452">
        <v>0</v>
      </c>
      <c r="AY30" s="452">
        <v>0</v>
      </c>
      <c r="AZ30" s="452">
        <v>0</v>
      </c>
      <c r="BA30" s="452">
        <v>0</v>
      </c>
      <c r="BB30" s="452">
        <v>0</v>
      </c>
      <c r="BC30" s="452">
        <v>0</v>
      </c>
      <c r="BD30" s="452">
        <v>0</v>
      </c>
      <c r="BE30" s="452">
        <v>0</v>
      </c>
      <c r="BF30" s="452">
        <v>0</v>
      </c>
      <c r="BG30" s="452">
        <v>0</v>
      </c>
      <c r="BH30" s="452">
        <v>0</v>
      </c>
    </row>
    <row r="31" spans="1:60" x14ac:dyDescent="0.3">
      <c r="A31" s="449">
        <v>49</v>
      </c>
      <c r="B31" s="450" t="s">
        <v>127</v>
      </c>
      <c r="C31" s="450"/>
      <c r="D31" s="452">
        <v>0</v>
      </c>
      <c r="E31" s="452">
        <v>0</v>
      </c>
      <c r="F31" s="452">
        <v>0</v>
      </c>
      <c r="G31" s="452">
        <v>0</v>
      </c>
      <c r="H31" s="452">
        <v>0</v>
      </c>
      <c r="I31" s="452">
        <v>0</v>
      </c>
      <c r="J31" s="452">
        <v>0</v>
      </c>
      <c r="K31" s="452">
        <v>0</v>
      </c>
      <c r="L31" s="452">
        <v>0</v>
      </c>
      <c r="M31" s="452">
        <v>0</v>
      </c>
      <c r="N31" s="452">
        <v>0</v>
      </c>
      <c r="O31" s="452">
        <v>0</v>
      </c>
      <c r="P31" s="452">
        <v>0</v>
      </c>
      <c r="Q31" s="452">
        <v>0</v>
      </c>
      <c r="R31" s="452">
        <v>0</v>
      </c>
      <c r="S31" s="452">
        <v>0</v>
      </c>
      <c r="T31" s="452">
        <v>0</v>
      </c>
      <c r="U31" s="452">
        <v>0</v>
      </c>
      <c r="V31" s="452">
        <v>0</v>
      </c>
      <c r="W31" s="452">
        <v>0</v>
      </c>
      <c r="X31" s="452">
        <v>0</v>
      </c>
      <c r="Y31" s="452">
        <v>0</v>
      </c>
      <c r="Z31" s="452">
        <v>0</v>
      </c>
      <c r="AA31" s="452">
        <v>0</v>
      </c>
      <c r="AB31" s="452">
        <v>0</v>
      </c>
      <c r="AC31" s="452">
        <v>0</v>
      </c>
      <c r="AD31" s="452">
        <v>0</v>
      </c>
      <c r="AE31" s="452">
        <v>0</v>
      </c>
      <c r="AF31" s="452">
        <v>0</v>
      </c>
      <c r="AG31" s="452">
        <v>0</v>
      </c>
      <c r="AH31" s="452">
        <v>0</v>
      </c>
      <c r="AI31" s="452">
        <v>0</v>
      </c>
      <c r="AJ31" s="452">
        <v>0</v>
      </c>
      <c r="AK31" s="452">
        <v>0</v>
      </c>
      <c r="AL31" s="452">
        <v>0</v>
      </c>
      <c r="AM31" s="452"/>
      <c r="AN31" s="452">
        <v>0</v>
      </c>
      <c r="AO31" s="452">
        <v>0</v>
      </c>
      <c r="AP31" s="452">
        <v>0</v>
      </c>
      <c r="AQ31" s="452">
        <v>0</v>
      </c>
      <c r="AR31" s="452">
        <v>0</v>
      </c>
      <c r="AS31" s="452">
        <v>0</v>
      </c>
      <c r="AT31" s="452">
        <v>0</v>
      </c>
      <c r="AU31" s="452">
        <v>0</v>
      </c>
      <c r="AV31" s="452">
        <v>0</v>
      </c>
      <c r="AW31" s="452">
        <v>0</v>
      </c>
      <c r="AX31" s="452">
        <v>0</v>
      </c>
      <c r="AY31" s="452">
        <v>0</v>
      </c>
      <c r="AZ31" s="452">
        <v>0</v>
      </c>
      <c r="BA31" s="452">
        <v>0</v>
      </c>
      <c r="BB31" s="452">
        <v>0</v>
      </c>
      <c r="BC31" s="452">
        <v>0</v>
      </c>
      <c r="BD31" s="452">
        <v>0</v>
      </c>
      <c r="BE31" s="452">
        <v>0</v>
      </c>
      <c r="BF31" s="452">
        <v>0</v>
      </c>
      <c r="BG31" s="452">
        <v>0</v>
      </c>
      <c r="BH31" s="452">
        <v>0</v>
      </c>
    </row>
    <row r="32" spans="1:60" x14ac:dyDescent="0.3">
      <c r="A32" s="449">
        <v>50</v>
      </c>
      <c r="B32" s="450" t="s">
        <v>30</v>
      </c>
      <c r="C32" s="450"/>
      <c r="D32" s="452">
        <v>0</v>
      </c>
      <c r="E32" s="452">
        <v>0</v>
      </c>
      <c r="F32" s="452">
        <v>0</v>
      </c>
      <c r="G32" s="452">
        <v>0</v>
      </c>
      <c r="H32" s="452">
        <v>0</v>
      </c>
      <c r="I32" s="452">
        <v>0</v>
      </c>
      <c r="J32" s="452">
        <v>0</v>
      </c>
      <c r="K32" s="452">
        <v>0</v>
      </c>
      <c r="L32" s="452">
        <v>0</v>
      </c>
      <c r="M32" s="452">
        <v>0</v>
      </c>
      <c r="N32" s="452">
        <v>0</v>
      </c>
      <c r="O32" s="452">
        <v>0</v>
      </c>
      <c r="P32" s="452">
        <v>0</v>
      </c>
      <c r="Q32" s="452">
        <v>0</v>
      </c>
      <c r="R32" s="452">
        <v>0</v>
      </c>
      <c r="S32" s="452">
        <v>0</v>
      </c>
      <c r="T32" s="452">
        <v>0</v>
      </c>
      <c r="U32" s="452">
        <v>0</v>
      </c>
      <c r="V32" s="452">
        <v>0</v>
      </c>
      <c r="W32" s="452">
        <v>0</v>
      </c>
      <c r="X32" s="452">
        <v>0</v>
      </c>
      <c r="Y32" s="452">
        <v>0</v>
      </c>
      <c r="Z32" s="452">
        <v>0</v>
      </c>
      <c r="AA32" s="452">
        <v>0</v>
      </c>
      <c r="AB32" s="452">
        <v>0</v>
      </c>
      <c r="AC32" s="452">
        <v>0</v>
      </c>
      <c r="AD32" s="452">
        <v>0</v>
      </c>
      <c r="AE32" s="452">
        <v>0</v>
      </c>
      <c r="AF32" s="452">
        <v>0</v>
      </c>
      <c r="AG32" s="452">
        <v>0</v>
      </c>
      <c r="AH32" s="452">
        <v>0</v>
      </c>
      <c r="AI32" s="452">
        <v>0</v>
      </c>
      <c r="AJ32" s="452">
        <v>0</v>
      </c>
      <c r="AK32" s="452">
        <v>0</v>
      </c>
      <c r="AL32" s="452">
        <v>0</v>
      </c>
      <c r="AM32" s="452"/>
      <c r="AN32" s="452">
        <v>0</v>
      </c>
      <c r="AO32" s="452">
        <v>0</v>
      </c>
      <c r="AP32" s="452">
        <v>0</v>
      </c>
      <c r="AQ32" s="452">
        <v>0</v>
      </c>
      <c r="AR32" s="452">
        <v>0</v>
      </c>
      <c r="AS32" s="452">
        <v>0</v>
      </c>
      <c r="AT32" s="452">
        <v>0</v>
      </c>
      <c r="AU32" s="452">
        <v>0</v>
      </c>
      <c r="AV32" s="452">
        <v>0</v>
      </c>
      <c r="AW32" s="452">
        <v>0</v>
      </c>
      <c r="AX32" s="452">
        <v>0</v>
      </c>
      <c r="AY32" s="452">
        <v>0</v>
      </c>
      <c r="AZ32" s="452">
        <v>0</v>
      </c>
      <c r="BA32" s="452">
        <v>0</v>
      </c>
      <c r="BB32" s="452">
        <v>0</v>
      </c>
      <c r="BC32" s="452">
        <v>0</v>
      </c>
      <c r="BD32" s="452">
        <v>0</v>
      </c>
      <c r="BE32" s="452">
        <v>0</v>
      </c>
      <c r="BF32" s="452">
        <v>0</v>
      </c>
      <c r="BG32" s="452">
        <v>0</v>
      </c>
      <c r="BH32" s="452">
        <v>0</v>
      </c>
    </row>
    <row r="33" spans="1:60" x14ac:dyDescent="0.3">
      <c r="A33" s="449">
        <v>51</v>
      </c>
      <c r="B33" s="450" t="s">
        <v>144</v>
      </c>
      <c r="C33" s="450"/>
      <c r="D33" s="452">
        <v>0</v>
      </c>
      <c r="E33" s="452">
        <v>0</v>
      </c>
      <c r="F33" s="452">
        <v>0</v>
      </c>
      <c r="G33" s="452">
        <v>0</v>
      </c>
      <c r="H33" s="452">
        <v>0</v>
      </c>
      <c r="I33" s="452">
        <v>0</v>
      </c>
      <c r="J33" s="452">
        <v>0</v>
      </c>
      <c r="K33" s="452">
        <v>0</v>
      </c>
      <c r="L33" s="452">
        <v>0</v>
      </c>
      <c r="M33" s="452">
        <v>0</v>
      </c>
      <c r="N33" s="452">
        <v>0</v>
      </c>
      <c r="O33" s="452">
        <v>0</v>
      </c>
      <c r="P33" s="452">
        <v>0</v>
      </c>
      <c r="Q33" s="452">
        <v>0</v>
      </c>
      <c r="R33" s="452">
        <v>0</v>
      </c>
      <c r="S33" s="452">
        <v>0</v>
      </c>
      <c r="T33" s="452">
        <v>0</v>
      </c>
      <c r="U33" s="452">
        <v>0</v>
      </c>
      <c r="V33" s="452">
        <v>0</v>
      </c>
      <c r="W33" s="452">
        <v>0</v>
      </c>
      <c r="X33" s="452">
        <v>0</v>
      </c>
      <c r="Y33" s="452">
        <v>0</v>
      </c>
      <c r="Z33" s="452">
        <v>0</v>
      </c>
      <c r="AA33" s="452">
        <v>0</v>
      </c>
      <c r="AB33" s="452">
        <v>0</v>
      </c>
      <c r="AC33" s="452">
        <v>0</v>
      </c>
      <c r="AD33" s="452">
        <v>0</v>
      </c>
      <c r="AE33" s="452">
        <v>0</v>
      </c>
      <c r="AF33" s="452">
        <v>0</v>
      </c>
      <c r="AG33" s="452">
        <v>0</v>
      </c>
      <c r="AH33" s="452">
        <v>0</v>
      </c>
      <c r="AI33" s="452">
        <v>0</v>
      </c>
      <c r="AJ33" s="452">
        <v>0</v>
      </c>
      <c r="AK33" s="452">
        <v>0</v>
      </c>
      <c r="AL33" s="452">
        <v>0</v>
      </c>
      <c r="AM33" s="452"/>
      <c r="AN33" s="452">
        <v>0</v>
      </c>
      <c r="AO33" s="452">
        <v>0</v>
      </c>
      <c r="AP33" s="452">
        <v>0</v>
      </c>
      <c r="AQ33" s="452">
        <v>0</v>
      </c>
      <c r="AR33" s="452">
        <v>0</v>
      </c>
      <c r="AS33" s="452">
        <v>0</v>
      </c>
      <c r="AT33" s="452">
        <v>0</v>
      </c>
      <c r="AU33" s="452">
        <v>0</v>
      </c>
      <c r="AV33" s="452">
        <v>0</v>
      </c>
      <c r="AW33" s="452">
        <v>0</v>
      </c>
      <c r="AX33" s="452">
        <v>0</v>
      </c>
      <c r="AY33" s="452">
        <v>0</v>
      </c>
      <c r="AZ33" s="452">
        <v>0</v>
      </c>
      <c r="BA33" s="452">
        <v>0</v>
      </c>
      <c r="BB33" s="452">
        <v>0</v>
      </c>
      <c r="BC33" s="452">
        <v>0</v>
      </c>
      <c r="BD33" s="452">
        <v>0</v>
      </c>
      <c r="BE33" s="452">
        <v>0</v>
      </c>
      <c r="BF33" s="452">
        <v>0</v>
      </c>
      <c r="BG33" s="452">
        <v>0</v>
      </c>
      <c r="BH33" s="452">
        <v>0</v>
      </c>
    </row>
    <row r="34" spans="1:60" x14ac:dyDescent="0.3">
      <c r="A34" s="449">
        <v>52</v>
      </c>
      <c r="B34" s="450" t="s">
        <v>137</v>
      </c>
      <c r="C34" s="450"/>
      <c r="D34" s="452">
        <v>0</v>
      </c>
      <c r="E34" s="452">
        <v>0</v>
      </c>
      <c r="F34" s="452">
        <v>0</v>
      </c>
      <c r="G34" s="452">
        <v>0</v>
      </c>
      <c r="H34" s="452">
        <v>0</v>
      </c>
      <c r="I34" s="452">
        <v>0</v>
      </c>
      <c r="J34" s="452">
        <v>0</v>
      </c>
      <c r="K34" s="452">
        <v>0</v>
      </c>
      <c r="L34" s="452">
        <v>0</v>
      </c>
      <c r="M34" s="452">
        <v>0</v>
      </c>
      <c r="N34" s="452">
        <v>0</v>
      </c>
      <c r="O34" s="452">
        <v>0</v>
      </c>
      <c r="P34" s="452">
        <v>0</v>
      </c>
      <c r="Q34" s="452">
        <v>0</v>
      </c>
      <c r="R34" s="452">
        <v>0</v>
      </c>
      <c r="S34" s="452">
        <v>0</v>
      </c>
      <c r="T34" s="452">
        <v>0</v>
      </c>
      <c r="U34" s="452">
        <v>0</v>
      </c>
      <c r="V34" s="452">
        <v>0</v>
      </c>
      <c r="W34" s="452">
        <v>0</v>
      </c>
      <c r="X34" s="452">
        <v>0</v>
      </c>
      <c r="Y34" s="452">
        <v>0</v>
      </c>
      <c r="Z34" s="452">
        <v>0</v>
      </c>
      <c r="AA34" s="452">
        <v>0</v>
      </c>
      <c r="AB34" s="452">
        <v>0</v>
      </c>
      <c r="AC34" s="452">
        <v>0</v>
      </c>
      <c r="AD34" s="452">
        <v>0</v>
      </c>
      <c r="AE34" s="452">
        <v>0</v>
      </c>
      <c r="AF34" s="452">
        <v>0</v>
      </c>
      <c r="AG34" s="452">
        <v>0</v>
      </c>
      <c r="AH34" s="452">
        <v>0</v>
      </c>
      <c r="AI34" s="452">
        <v>0</v>
      </c>
      <c r="AJ34" s="452">
        <v>0</v>
      </c>
      <c r="AK34" s="452">
        <v>0</v>
      </c>
      <c r="AL34" s="452">
        <v>0</v>
      </c>
      <c r="AM34" s="452"/>
      <c r="AN34" s="452">
        <v>0</v>
      </c>
      <c r="AO34" s="452">
        <v>0</v>
      </c>
      <c r="AP34" s="452">
        <v>0</v>
      </c>
      <c r="AQ34" s="452">
        <v>0</v>
      </c>
      <c r="AR34" s="452">
        <v>0</v>
      </c>
      <c r="AS34" s="452">
        <v>0</v>
      </c>
      <c r="AT34" s="452">
        <v>0</v>
      </c>
      <c r="AU34" s="452">
        <v>0</v>
      </c>
      <c r="AV34" s="452">
        <v>0</v>
      </c>
      <c r="AW34" s="452">
        <v>0</v>
      </c>
      <c r="AX34" s="452">
        <v>0</v>
      </c>
      <c r="AY34" s="452">
        <v>0</v>
      </c>
      <c r="AZ34" s="452">
        <v>0</v>
      </c>
      <c r="BA34" s="452">
        <v>0</v>
      </c>
      <c r="BB34" s="452">
        <v>0</v>
      </c>
      <c r="BC34" s="452">
        <v>0</v>
      </c>
      <c r="BD34" s="452">
        <v>0</v>
      </c>
      <c r="BE34" s="452">
        <v>0</v>
      </c>
      <c r="BF34" s="452">
        <v>0</v>
      </c>
      <c r="BG34" s="452">
        <v>0</v>
      </c>
      <c r="BH34" s="452">
        <v>0</v>
      </c>
    </row>
    <row r="35" spans="1:60" x14ac:dyDescent="0.3">
      <c r="A35" s="449">
        <v>53</v>
      </c>
      <c r="B35" s="450" t="s">
        <v>31</v>
      </c>
      <c r="C35" s="450"/>
      <c r="D35" s="452">
        <v>0</v>
      </c>
      <c r="E35" s="452">
        <v>0</v>
      </c>
      <c r="F35" s="452">
        <v>0</v>
      </c>
      <c r="G35" s="452">
        <v>0</v>
      </c>
      <c r="H35" s="452">
        <v>0</v>
      </c>
      <c r="I35" s="452">
        <v>0</v>
      </c>
      <c r="J35" s="452">
        <v>0</v>
      </c>
      <c r="K35" s="452">
        <v>0</v>
      </c>
      <c r="L35" s="452">
        <v>0</v>
      </c>
      <c r="M35" s="452">
        <v>0</v>
      </c>
      <c r="N35" s="452">
        <v>0</v>
      </c>
      <c r="O35" s="452">
        <v>0</v>
      </c>
      <c r="P35" s="452">
        <v>0</v>
      </c>
      <c r="Q35" s="452">
        <v>0</v>
      </c>
      <c r="R35" s="452">
        <v>0</v>
      </c>
      <c r="S35" s="452">
        <v>0</v>
      </c>
      <c r="T35" s="452">
        <v>0</v>
      </c>
      <c r="U35" s="452">
        <v>0</v>
      </c>
      <c r="V35" s="452">
        <v>0</v>
      </c>
      <c r="W35" s="452">
        <v>0</v>
      </c>
      <c r="X35" s="452">
        <v>0</v>
      </c>
      <c r="Y35" s="452">
        <v>0</v>
      </c>
      <c r="Z35" s="452">
        <v>0</v>
      </c>
      <c r="AA35" s="452">
        <v>0</v>
      </c>
      <c r="AB35" s="452">
        <v>0</v>
      </c>
      <c r="AC35" s="452">
        <v>0</v>
      </c>
      <c r="AD35" s="452">
        <v>0</v>
      </c>
      <c r="AE35" s="452">
        <v>0</v>
      </c>
      <c r="AF35" s="452">
        <v>0</v>
      </c>
      <c r="AG35" s="452">
        <v>0</v>
      </c>
      <c r="AH35" s="452">
        <v>0</v>
      </c>
      <c r="AI35" s="452">
        <v>0</v>
      </c>
      <c r="AJ35" s="452">
        <v>0</v>
      </c>
      <c r="AK35" s="452">
        <v>0</v>
      </c>
      <c r="AL35" s="452">
        <v>0</v>
      </c>
      <c r="AM35" s="452"/>
      <c r="AN35" s="452">
        <v>0</v>
      </c>
      <c r="AO35" s="452">
        <v>0</v>
      </c>
      <c r="AP35" s="452">
        <v>0</v>
      </c>
      <c r="AQ35" s="452">
        <v>0</v>
      </c>
      <c r="AR35" s="452">
        <v>0</v>
      </c>
      <c r="AS35" s="452">
        <v>0</v>
      </c>
      <c r="AT35" s="452">
        <v>0</v>
      </c>
      <c r="AU35" s="452">
        <v>0</v>
      </c>
      <c r="AV35" s="452">
        <v>0</v>
      </c>
      <c r="AW35" s="452">
        <v>0</v>
      </c>
      <c r="AX35" s="452">
        <v>0</v>
      </c>
      <c r="AY35" s="452">
        <v>0</v>
      </c>
      <c r="AZ35" s="452">
        <v>0</v>
      </c>
      <c r="BA35" s="452">
        <v>0</v>
      </c>
      <c r="BB35" s="452">
        <v>0</v>
      </c>
      <c r="BC35" s="452">
        <v>0</v>
      </c>
      <c r="BD35" s="452">
        <v>0</v>
      </c>
      <c r="BE35" s="452">
        <v>0</v>
      </c>
      <c r="BF35" s="452">
        <v>0</v>
      </c>
      <c r="BG35" s="452">
        <v>0</v>
      </c>
      <c r="BH35" s="452">
        <v>0</v>
      </c>
    </row>
    <row r="36" spans="1:60" x14ac:dyDescent="0.3">
      <c r="A36" s="449">
        <v>55</v>
      </c>
      <c r="B36" s="450" t="s">
        <v>147</v>
      </c>
      <c r="C36" s="450"/>
      <c r="D36" s="452">
        <v>0</v>
      </c>
      <c r="E36" s="452">
        <v>0</v>
      </c>
      <c r="F36" s="452">
        <v>0</v>
      </c>
      <c r="G36" s="452">
        <v>0</v>
      </c>
      <c r="H36" s="452">
        <v>0</v>
      </c>
      <c r="I36" s="452">
        <v>0</v>
      </c>
      <c r="J36" s="452">
        <v>0</v>
      </c>
      <c r="K36" s="452">
        <v>0</v>
      </c>
      <c r="L36" s="452">
        <v>0</v>
      </c>
      <c r="M36" s="452">
        <v>0</v>
      </c>
      <c r="N36" s="452">
        <v>0</v>
      </c>
      <c r="O36" s="452">
        <v>0</v>
      </c>
      <c r="P36" s="452">
        <v>0</v>
      </c>
      <c r="Q36" s="452">
        <v>0</v>
      </c>
      <c r="R36" s="452">
        <v>0</v>
      </c>
      <c r="S36" s="452">
        <v>0</v>
      </c>
      <c r="T36" s="452">
        <v>0</v>
      </c>
      <c r="U36" s="452">
        <v>0</v>
      </c>
      <c r="V36" s="452">
        <v>0</v>
      </c>
      <c r="W36" s="452">
        <v>0</v>
      </c>
      <c r="X36" s="452">
        <v>0</v>
      </c>
      <c r="Y36" s="452">
        <v>0</v>
      </c>
      <c r="Z36" s="452">
        <v>0</v>
      </c>
      <c r="AA36" s="452">
        <v>0</v>
      </c>
      <c r="AB36" s="452">
        <v>0</v>
      </c>
      <c r="AC36" s="452">
        <v>0</v>
      </c>
      <c r="AD36" s="452">
        <v>0</v>
      </c>
      <c r="AE36" s="452">
        <v>0</v>
      </c>
      <c r="AF36" s="452">
        <v>0</v>
      </c>
      <c r="AG36" s="452">
        <v>0</v>
      </c>
      <c r="AH36" s="452">
        <v>0</v>
      </c>
      <c r="AI36" s="452">
        <v>0</v>
      </c>
      <c r="AJ36" s="452">
        <v>0</v>
      </c>
      <c r="AK36" s="452">
        <v>0</v>
      </c>
      <c r="AL36" s="452">
        <v>0</v>
      </c>
      <c r="AM36" s="452"/>
      <c r="AN36" s="452">
        <v>0</v>
      </c>
      <c r="AO36" s="452">
        <v>0</v>
      </c>
      <c r="AP36" s="452">
        <v>0</v>
      </c>
      <c r="AQ36" s="452">
        <v>0</v>
      </c>
      <c r="AR36" s="452">
        <v>0</v>
      </c>
      <c r="AS36" s="452">
        <v>0</v>
      </c>
      <c r="AT36" s="452">
        <v>0</v>
      </c>
      <c r="AU36" s="452">
        <v>0</v>
      </c>
      <c r="AV36" s="452">
        <v>0</v>
      </c>
      <c r="AW36" s="452">
        <v>0</v>
      </c>
      <c r="AX36" s="452">
        <v>0</v>
      </c>
      <c r="AY36" s="452">
        <v>0</v>
      </c>
      <c r="AZ36" s="452">
        <v>0</v>
      </c>
      <c r="BA36" s="452">
        <v>0</v>
      </c>
      <c r="BB36" s="452">
        <v>0</v>
      </c>
      <c r="BC36" s="452">
        <v>0</v>
      </c>
      <c r="BD36" s="452">
        <v>0</v>
      </c>
      <c r="BE36" s="452">
        <v>0</v>
      </c>
      <c r="BF36" s="452">
        <v>0</v>
      </c>
      <c r="BG36" s="452">
        <v>0</v>
      </c>
      <c r="BH36" s="452">
        <v>0</v>
      </c>
    </row>
    <row r="37" spans="1:60" x14ac:dyDescent="0.3">
      <c r="A37" s="449">
        <v>61</v>
      </c>
      <c r="B37" s="450" t="s">
        <v>160</v>
      </c>
      <c r="C37" s="450"/>
      <c r="D37" s="452">
        <v>0</v>
      </c>
      <c r="E37" s="452">
        <v>0</v>
      </c>
      <c r="F37" s="452">
        <v>0</v>
      </c>
      <c r="G37" s="452">
        <v>0</v>
      </c>
      <c r="H37" s="452">
        <v>0</v>
      </c>
      <c r="I37" s="452">
        <v>0</v>
      </c>
      <c r="J37" s="452">
        <v>0</v>
      </c>
      <c r="K37" s="452">
        <v>0</v>
      </c>
      <c r="L37" s="452">
        <v>0</v>
      </c>
      <c r="M37" s="452">
        <v>0</v>
      </c>
      <c r="N37" s="452">
        <v>0</v>
      </c>
      <c r="O37" s="452">
        <v>0</v>
      </c>
      <c r="P37" s="452">
        <v>0</v>
      </c>
      <c r="Q37" s="452">
        <v>0</v>
      </c>
      <c r="R37" s="452">
        <v>0</v>
      </c>
      <c r="S37" s="452">
        <v>0</v>
      </c>
      <c r="T37" s="452">
        <v>0</v>
      </c>
      <c r="U37" s="452">
        <v>0</v>
      </c>
      <c r="V37" s="452">
        <v>0</v>
      </c>
      <c r="W37" s="452">
        <v>0</v>
      </c>
      <c r="X37" s="452">
        <v>0</v>
      </c>
      <c r="Y37" s="452">
        <v>0</v>
      </c>
      <c r="Z37" s="452">
        <v>0</v>
      </c>
      <c r="AA37" s="452">
        <v>0</v>
      </c>
      <c r="AB37" s="452">
        <v>0</v>
      </c>
      <c r="AC37" s="452">
        <v>0</v>
      </c>
      <c r="AD37" s="452">
        <v>0</v>
      </c>
      <c r="AE37" s="452">
        <v>0</v>
      </c>
      <c r="AF37" s="452">
        <v>0</v>
      </c>
      <c r="AG37" s="452">
        <v>0</v>
      </c>
      <c r="AH37" s="452">
        <v>0</v>
      </c>
      <c r="AI37" s="452">
        <v>0</v>
      </c>
      <c r="AJ37" s="452">
        <v>0</v>
      </c>
      <c r="AK37" s="452">
        <v>0</v>
      </c>
      <c r="AL37" s="452">
        <v>0</v>
      </c>
      <c r="AM37" s="452"/>
      <c r="AN37" s="452">
        <v>0</v>
      </c>
      <c r="AO37" s="452">
        <v>0</v>
      </c>
      <c r="AP37" s="452">
        <v>0</v>
      </c>
      <c r="AQ37" s="452">
        <v>0</v>
      </c>
      <c r="AR37" s="452">
        <v>0</v>
      </c>
      <c r="AS37" s="452">
        <v>0</v>
      </c>
      <c r="AT37" s="452">
        <v>0</v>
      </c>
      <c r="AU37" s="452">
        <v>0</v>
      </c>
      <c r="AV37" s="452">
        <v>0</v>
      </c>
      <c r="AW37" s="452">
        <v>0</v>
      </c>
      <c r="AX37" s="452">
        <v>0</v>
      </c>
      <c r="AY37" s="452">
        <v>0</v>
      </c>
      <c r="AZ37" s="452">
        <v>0</v>
      </c>
      <c r="BA37" s="452">
        <v>0</v>
      </c>
      <c r="BB37" s="452">
        <v>0</v>
      </c>
      <c r="BC37" s="452">
        <v>0</v>
      </c>
      <c r="BD37" s="452">
        <v>0</v>
      </c>
      <c r="BE37" s="452">
        <v>0</v>
      </c>
      <c r="BF37" s="452">
        <v>0</v>
      </c>
      <c r="BG37" s="452">
        <v>0</v>
      </c>
      <c r="BH37" s="452">
        <v>0</v>
      </c>
    </row>
    <row r="38" spans="1:60" x14ac:dyDescent="0.3">
      <c r="A38" s="449">
        <v>80</v>
      </c>
      <c r="B38" s="450" t="s">
        <v>117</v>
      </c>
      <c r="C38" s="450"/>
      <c r="D38" s="452">
        <v>0</v>
      </c>
      <c r="E38" s="452">
        <v>0</v>
      </c>
      <c r="F38" s="452">
        <v>0</v>
      </c>
      <c r="G38" s="452">
        <v>0</v>
      </c>
      <c r="H38" s="452">
        <v>0</v>
      </c>
      <c r="I38" s="452">
        <v>0</v>
      </c>
      <c r="J38" s="452">
        <v>0</v>
      </c>
      <c r="K38" s="452">
        <v>0</v>
      </c>
      <c r="L38" s="452">
        <v>0</v>
      </c>
      <c r="M38" s="452">
        <v>0</v>
      </c>
      <c r="N38" s="452">
        <v>0</v>
      </c>
      <c r="O38" s="452">
        <v>0</v>
      </c>
      <c r="P38" s="452">
        <v>0</v>
      </c>
      <c r="Q38" s="452">
        <v>0</v>
      </c>
      <c r="R38" s="452">
        <v>0</v>
      </c>
      <c r="S38" s="452">
        <v>0</v>
      </c>
      <c r="T38" s="452">
        <v>0</v>
      </c>
      <c r="U38" s="452">
        <v>0</v>
      </c>
      <c r="V38" s="452">
        <v>0</v>
      </c>
      <c r="W38" s="452">
        <v>0</v>
      </c>
      <c r="X38" s="452">
        <v>0</v>
      </c>
      <c r="Y38" s="452">
        <v>0</v>
      </c>
      <c r="Z38" s="452">
        <v>0</v>
      </c>
      <c r="AA38" s="452">
        <v>0</v>
      </c>
      <c r="AB38" s="452">
        <v>0</v>
      </c>
      <c r="AC38" s="452">
        <v>0</v>
      </c>
      <c r="AD38" s="452">
        <v>0</v>
      </c>
      <c r="AE38" s="452">
        <v>0</v>
      </c>
      <c r="AF38" s="452">
        <v>0</v>
      </c>
      <c r="AG38" s="452">
        <v>0</v>
      </c>
      <c r="AH38" s="452">
        <v>0</v>
      </c>
      <c r="AI38" s="452">
        <v>0</v>
      </c>
      <c r="AJ38" s="452">
        <v>0</v>
      </c>
      <c r="AK38" s="452">
        <v>0</v>
      </c>
      <c r="AL38" s="452">
        <v>0</v>
      </c>
      <c r="AM38" s="452"/>
      <c r="AN38" s="452">
        <v>0</v>
      </c>
      <c r="AO38" s="452">
        <v>0</v>
      </c>
      <c r="AP38" s="452">
        <v>0</v>
      </c>
      <c r="AQ38" s="452">
        <v>0</v>
      </c>
      <c r="AR38" s="452">
        <v>0</v>
      </c>
      <c r="AS38" s="452">
        <v>0</v>
      </c>
      <c r="AT38" s="452">
        <v>0</v>
      </c>
      <c r="AU38" s="452">
        <v>0</v>
      </c>
      <c r="AV38" s="452">
        <v>0</v>
      </c>
      <c r="AW38" s="452">
        <v>0</v>
      </c>
      <c r="AX38" s="452">
        <v>0</v>
      </c>
      <c r="AY38" s="452">
        <v>0</v>
      </c>
      <c r="AZ38" s="452">
        <v>0</v>
      </c>
      <c r="BA38" s="452">
        <v>0</v>
      </c>
      <c r="BB38" s="452">
        <v>0</v>
      </c>
      <c r="BC38" s="452">
        <v>0</v>
      </c>
      <c r="BD38" s="452">
        <v>0</v>
      </c>
      <c r="BE38" s="452">
        <v>0</v>
      </c>
      <c r="BF38" s="452">
        <v>0</v>
      </c>
      <c r="BG38" s="452">
        <v>0</v>
      </c>
      <c r="BH38" s="452">
        <v>0</v>
      </c>
    </row>
    <row r="39" spans="1:60" x14ac:dyDescent="0.3">
      <c r="A39" s="449">
        <v>81</v>
      </c>
      <c r="B39" s="450" t="s">
        <v>118</v>
      </c>
      <c r="C39" s="450"/>
      <c r="D39" s="452">
        <v>0</v>
      </c>
      <c r="E39" s="452">
        <v>0</v>
      </c>
      <c r="F39" s="452">
        <v>0</v>
      </c>
      <c r="G39" s="452">
        <v>0</v>
      </c>
      <c r="H39" s="452">
        <v>0</v>
      </c>
      <c r="I39" s="452">
        <v>0</v>
      </c>
      <c r="J39" s="452">
        <v>0</v>
      </c>
      <c r="K39" s="452">
        <v>0</v>
      </c>
      <c r="L39" s="452">
        <v>0</v>
      </c>
      <c r="M39" s="452">
        <v>0</v>
      </c>
      <c r="N39" s="452">
        <v>0</v>
      </c>
      <c r="O39" s="452">
        <v>0</v>
      </c>
      <c r="P39" s="452">
        <v>0</v>
      </c>
      <c r="Q39" s="452">
        <v>0</v>
      </c>
      <c r="R39" s="452">
        <v>0</v>
      </c>
      <c r="S39" s="452">
        <v>0</v>
      </c>
      <c r="T39" s="452">
        <v>0</v>
      </c>
      <c r="U39" s="452">
        <v>0</v>
      </c>
      <c r="V39" s="452">
        <v>0</v>
      </c>
      <c r="W39" s="452">
        <v>0</v>
      </c>
      <c r="X39" s="452">
        <v>0</v>
      </c>
      <c r="Y39" s="452">
        <v>0</v>
      </c>
      <c r="Z39" s="452">
        <v>0</v>
      </c>
      <c r="AA39" s="452">
        <v>0</v>
      </c>
      <c r="AB39" s="452">
        <v>0</v>
      </c>
      <c r="AC39" s="452">
        <v>0</v>
      </c>
      <c r="AD39" s="452">
        <v>0</v>
      </c>
      <c r="AE39" s="452">
        <v>0</v>
      </c>
      <c r="AF39" s="452">
        <v>0</v>
      </c>
      <c r="AG39" s="452">
        <v>0</v>
      </c>
      <c r="AH39" s="452">
        <v>0</v>
      </c>
      <c r="AI39" s="452">
        <v>0</v>
      </c>
      <c r="AJ39" s="452">
        <v>0</v>
      </c>
      <c r="AK39" s="452">
        <v>0</v>
      </c>
      <c r="AL39" s="452">
        <v>0</v>
      </c>
      <c r="AM39" s="452"/>
      <c r="AN39" s="452">
        <v>0</v>
      </c>
      <c r="AO39" s="452">
        <v>0</v>
      </c>
      <c r="AP39" s="452">
        <v>0</v>
      </c>
      <c r="AQ39" s="452">
        <v>0</v>
      </c>
      <c r="AR39" s="452">
        <v>0</v>
      </c>
      <c r="AS39" s="452">
        <v>0</v>
      </c>
      <c r="AT39" s="452">
        <v>0</v>
      </c>
      <c r="AU39" s="452">
        <v>0</v>
      </c>
      <c r="AV39" s="452">
        <v>0</v>
      </c>
      <c r="AW39" s="452">
        <v>0</v>
      </c>
      <c r="AX39" s="452">
        <v>0</v>
      </c>
      <c r="AY39" s="452">
        <v>0</v>
      </c>
      <c r="AZ39" s="452">
        <v>0</v>
      </c>
      <c r="BA39" s="452">
        <v>0</v>
      </c>
      <c r="BB39" s="452">
        <v>0</v>
      </c>
      <c r="BC39" s="452">
        <v>0</v>
      </c>
      <c r="BD39" s="452">
        <v>0</v>
      </c>
      <c r="BE39" s="452">
        <v>0</v>
      </c>
      <c r="BF39" s="452">
        <v>0</v>
      </c>
      <c r="BG39" s="452">
        <v>0</v>
      </c>
      <c r="BH39" s="452">
        <v>0</v>
      </c>
    </row>
    <row r="40" spans="1:60" x14ac:dyDescent="0.3">
      <c r="A40" s="449">
        <v>82</v>
      </c>
      <c r="B40" s="450" t="s">
        <v>202</v>
      </c>
      <c r="C40" s="450"/>
      <c r="D40" s="452">
        <v>0</v>
      </c>
      <c r="E40" s="452">
        <v>0</v>
      </c>
      <c r="F40" s="452">
        <v>0</v>
      </c>
      <c r="G40" s="452">
        <v>0</v>
      </c>
      <c r="H40" s="452">
        <v>0</v>
      </c>
      <c r="I40" s="452">
        <v>0</v>
      </c>
      <c r="J40" s="452">
        <v>0</v>
      </c>
      <c r="K40" s="452">
        <v>0</v>
      </c>
      <c r="L40" s="452">
        <v>0</v>
      </c>
      <c r="M40" s="452">
        <v>0</v>
      </c>
      <c r="N40" s="452">
        <v>0</v>
      </c>
      <c r="O40" s="452">
        <v>0</v>
      </c>
      <c r="P40" s="452">
        <v>0</v>
      </c>
      <c r="Q40" s="452">
        <v>0</v>
      </c>
      <c r="R40" s="452">
        <v>0</v>
      </c>
      <c r="S40" s="452">
        <v>0</v>
      </c>
      <c r="T40" s="452">
        <v>0</v>
      </c>
      <c r="U40" s="452">
        <v>0</v>
      </c>
      <c r="V40" s="452">
        <v>0</v>
      </c>
      <c r="W40" s="452">
        <v>0</v>
      </c>
      <c r="X40" s="452">
        <v>0</v>
      </c>
      <c r="Y40" s="452">
        <v>0</v>
      </c>
      <c r="Z40" s="452">
        <v>0</v>
      </c>
      <c r="AA40" s="452">
        <v>0</v>
      </c>
      <c r="AB40" s="452">
        <v>0</v>
      </c>
      <c r="AC40" s="452">
        <v>0</v>
      </c>
      <c r="AD40" s="452">
        <v>0</v>
      </c>
      <c r="AE40" s="452">
        <v>0</v>
      </c>
      <c r="AF40" s="452">
        <v>0</v>
      </c>
      <c r="AG40" s="452">
        <v>0</v>
      </c>
      <c r="AH40" s="452">
        <v>0</v>
      </c>
      <c r="AI40" s="452">
        <v>0</v>
      </c>
      <c r="AJ40" s="452">
        <v>0</v>
      </c>
      <c r="AK40" s="452">
        <v>0</v>
      </c>
      <c r="AL40" s="452">
        <v>0</v>
      </c>
      <c r="AM40" s="452"/>
      <c r="AN40" s="452">
        <v>0</v>
      </c>
      <c r="AO40" s="452">
        <v>0</v>
      </c>
      <c r="AP40" s="452">
        <v>0</v>
      </c>
      <c r="AQ40" s="452">
        <v>0</v>
      </c>
      <c r="AR40" s="452">
        <v>0</v>
      </c>
      <c r="AS40" s="452">
        <v>0</v>
      </c>
      <c r="AT40" s="452">
        <v>0</v>
      </c>
      <c r="AU40" s="452">
        <v>0</v>
      </c>
      <c r="AV40" s="452">
        <v>0</v>
      </c>
      <c r="AW40" s="452">
        <v>0</v>
      </c>
      <c r="AX40" s="452">
        <v>0</v>
      </c>
      <c r="AY40" s="452">
        <v>0</v>
      </c>
      <c r="AZ40" s="452">
        <v>0</v>
      </c>
      <c r="BA40" s="452">
        <v>0</v>
      </c>
      <c r="BB40" s="452">
        <v>0</v>
      </c>
      <c r="BC40" s="452">
        <v>0</v>
      </c>
      <c r="BD40" s="452">
        <v>0</v>
      </c>
      <c r="BE40" s="452">
        <v>0</v>
      </c>
      <c r="BF40" s="452">
        <v>0</v>
      </c>
      <c r="BG40" s="452">
        <v>0</v>
      </c>
      <c r="BH40" s="452">
        <v>0</v>
      </c>
    </row>
    <row r="41" spans="1:60" x14ac:dyDescent="0.3">
      <c r="A41" s="449">
        <v>83</v>
      </c>
      <c r="B41" s="450" t="s">
        <v>32</v>
      </c>
      <c r="C41" s="450"/>
      <c r="D41" s="452">
        <v>0</v>
      </c>
      <c r="E41" s="452">
        <v>0</v>
      </c>
      <c r="F41" s="452">
        <v>0</v>
      </c>
      <c r="G41" s="452">
        <v>0</v>
      </c>
      <c r="H41" s="452">
        <v>0</v>
      </c>
      <c r="I41" s="452">
        <v>0</v>
      </c>
      <c r="J41" s="452">
        <v>0</v>
      </c>
      <c r="K41" s="452">
        <v>0</v>
      </c>
      <c r="L41" s="452">
        <v>0</v>
      </c>
      <c r="M41" s="452">
        <v>0</v>
      </c>
      <c r="N41" s="452">
        <v>0</v>
      </c>
      <c r="O41" s="452">
        <v>0</v>
      </c>
      <c r="P41" s="452">
        <v>0</v>
      </c>
      <c r="Q41" s="452">
        <v>0</v>
      </c>
      <c r="R41" s="452">
        <v>0</v>
      </c>
      <c r="S41" s="452">
        <v>0</v>
      </c>
      <c r="T41" s="452">
        <v>0</v>
      </c>
      <c r="U41" s="452">
        <v>0</v>
      </c>
      <c r="V41" s="452">
        <v>0</v>
      </c>
      <c r="W41" s="452">
        <v>0</v>
      </c>
      <c r="X41" s="452">
        <v>0</v>
      </c>
      <c r="Y41" s="452">
        <v>0</v>
      </c>
      <c r="Z41" s="452">
        <v>0</v>
      </c>
      <c r="AA41" s="452">
        <v>0</v>
      </c>
      <c r="AB41" s="452">
        <v>0</v>
      </c>
      <c r="AC41" s="452">
        <v>0</v>
      </c>
      <c r="AD41" s="452">
        <v>0</v>
      </c>
      <c r="AE41" s="452">
        <v>0</v>
      </c>
      <c r="AF41" s="452">
        <v>0</v>
      </c>
      <c r="AG41" s="452">
        <v>0</v>
      </c>
      <c r="AH41" s="452">
        <v>0</v>
      </c>
      <c r="AI41" s="452">
        <v>0</v>
      </c>
      <c r="AJ41" s="452">
        <v>0</v>
      </c>
      <c r="AK41" s="452">
        <v>0</v>
      </c>
      <c r="AL41" s="452">
        <v>0</v>
      </c>
      <c r="AM41" s="452"/>
      <c r="AN41" s="452">
        <v>0</v>
      </c>
      <c r="AO41" s="452">
        <v>0</v>
      </c>
      <c r="AP41" s="452">
        <v>0</v>
      </c>
      <c r="AQ41" s="452">
        <v>0</v>
      </c>
      <c r="AR41" s="452">
        <v>0</v>
      </c>
      <c r="AS41" s="452">
        <v>0</v>
      </c>
      <c r="AT41" s="452">
        <v>0</v>
      </c>
      <c r="AU41" s="452">
        <v>0</v>
      </c>
      <c r="AV41" s="452">
        <v>0</v>
      </c>
      <c r="AW41" s="452">
        <v>0</v>
      </c>
      <c r="AX41" s="452">
        <v>0</v>
      </c>
      <c r="AY41" s="452">
        <v>0</v>
      </c>
      <c r="AZ41" s="452">
        <v>0</v>
      </c>
      <c r="BA41" s="452">
        <v>0</v>
      </c>
      <c r="BB41" s="452">
        <v>0</v>
      </c>
      <c r="BC41" s="452">
        <v>0</v>
      </c>
      <c r="BD41" s="452">
        <v>0</v>
      </c>
      <c r="BE41" s="452">
        <v>0</v>
      </c>
      <c r="BF41" s="452">
        <v>0</v>
      </c>
      <c r="BG41" s="452">
        <v>0</v>
      </c>
      <c r="BH41" s="452">
        <v>0</v>
      </c>
    </row>
    <row r="42" spans="1:60" x14ac:dyDescent="0.3">
      <c r="A42" s="449">
        <v>84</v>
      </c>
      <c r="B42" s="450" t="s">
        <v>126</v>
      </c>
      <c r="C42" s="450"/>
      <c r="D42" s="452">
        <v>0</v>
      </c>
      <c r="E42" s="452">
        <v>0</v>
      </c>
      <c r="F42" s="452">
        <v>0</v>
      </c>
      <c r="G42" s="452">
        <v>0</v>
      </c>
      <c r="H42" s="452">
        <v>0</v>
      </c>
      <c r="I42" s="452">
        <v>0</v>
      </c>
      <c r="J42" s="452">
        <v>0</v>
      </c>
      <c r="K42" s="452">
        <v>0</v>
      </c>
      <c r="L42" s="452">
        <v>0</v>
      </c>
      <c r="M42" s="452">
        <v>0</v>
      </c>
      <c r="N42" s="452">
        <v>0</v>
      </c>
      <c r="O42" s="452">
        <v>0</v>
      </c>
      <c r="P42" s="452">
        <v>0</v>
      </c>
      <c r="Q42" s="452">
        <v>0</v>
      </c>
      <c r="R42" s="452">
        <v>0</v>
      </c>
      <c r="S42" s="452">
        <v>0</v>
      </c>
      <c r="T42" s="452">
        <v>0</v>
      </c>
      <c r="U42" s="452">
        <v>0</v>
      </c>
      <c r="V42" s="452">
        <v>0</v>
      </c>
      <c r="W42" s="452">
        <v>0</v>
      </c>
      <c r="X42" s="452">
        <v>0</v>
      </c>
      <c r="Y42" s="452">
        <v>0</v>
      </c>
      <c r="Z42" s="452">
        <v>0</v>
      </c>
      <c r="AA42" s="452">
        <v>0</v>
      </c>
      <c r="AB42" s="452">
        <v>0</v>
      </c>
      <c r="AC42" s="452">
        <v>0</v>
      </c>
      <c r="AD42" s="452">
        <v>0</v>
      </c>
      <c r="AE42" s="452">
        <v>0</v>
      </c>
      <c r="AF42" s="452">
        <v>0</v>
      </c>
      <c r="AG42" s="452">
        <v>0</v>
      </c>
      <c r="AH42" s="452">
        <v>0</v>
      </c>
      <c r="AI42" s="452">
        <v>0</v>
      </c>
      <c r="AJ42" s="452">
        <v>0</v>
      </c>
      <c r="AK42" s="452">
        <v>0</v>
      </c>
      <c r="AL42" s="452">
        <v>0</v>
      </c>
      <c r="AM42" s="452"/>
      <c r="AN42" s="452">
        <v>0</v>
      </c>
      <c r="AO42" s="452">
        <v>0</v>
      </c>
      <c r="AP42" s="452">
        <v>0</v>
      </c>
      <c r="AQ42" s="452">
        <v>0</v>
      </c>
      <c r="AR42" s="452">
        <v>0</v>
      </c>
      <c r="AS42" s="452">
        <v>0</v>
      </c>
      <c r="AT42" s="452">
        <v>0</v>
      </c>
      <c r="AU42" s="452">
        <v>0</v>
      </c>
      <c r="AV42" s="452">
        <v>0</v>
      </c>
      <c r="AW42" s="452">
        <v>0</v>
      </c>
      <c r="AX42" s="452">
        <v>0</v>
      </c>
      <c r="AY42" s="452">
        <v>0</v>
      </c>
      <c r="AZ42" s="452">
        <v>0</v>
      </c>
      <c r="BA42" s="452">
        <v>0</v>
      </c>
      <c r="BB42" s="452">
        <v>0</v>
      </c>
      <c r="BC42" s="452">
        <v>0</v>
      </c>
      <c r="BD42" s="452">
        <v>0</v>
      </c>
      <c r="BE42" s="452">
        <v>0</v>
      </c>
      <c r="BF42" s="452">
        <v>0</v>
      </c>
      <c r="BG42" s="452">
        <v>0</v>
      </c>
      <c r="BH42" s="452">
        <v>0</v>
      </c>
    </row>
    <row r="43" spans="1:60" x14ac:dyDescent="0.3">
      <c r="A43" s="449">
        <v>85</v>
      </c>
      <c r="B43" s="450" t="s">
        <v>128</v>
      </c>
      <c r="C43" s="450"/>
      <c r="D43" s="452">
        <v>0</v>
      </c>
      <c r="E43" s="452">
        <v>0</v>
      </c>
      <c r="F43" s="452">
        <v>0</v>
      </c>
      <c r="G43" s="452">
        <v>0</v>
      </c>
      <c r="H43" s="452">
        <v>0</v>
      </c>
      <c r="I43" s="452">
        <v>0</v>
      </c>
      <c r="J43" s="452">
        <v>0</v>
      </c>
      <c r="K43" s="452">
        <v>0</v>
      </c>
      <c r="L43" s="452">
        <v>0</v>
      </c>
      <c r="M43" s="452">
        <v>0</v>
      </c>
      <c r="N43" s="452">
        <v>0</v>
      </c>
      <c r="O43" s="452">
        <v>0</v>
      </c>
      <c r="P43" s="452">
        <v>0</v>
      </c>
      <c r="Q43" s="452">
        <v>0</v>
      </c>
      <c r="R43" s="452">
        <v>0</v>
      </c>
      <c r="S43" s="452">
        <v>0</v>
      </c>
      <c r="T43" s="452">
        <v>0</v>
      </c>
      <c r="U43" s="452">
        <v>0</v>
      </c>
      <c r="V43" s="452">
        <v>0</v>
      </c>
      <c r="W43" s="452">
        <v>0</v>
      </c>
      <c r="X43" s="452">
        <v>0</v>
      </c>
      <c r="Y43" s="452">
        <v>0</v>
      </c>
      <c r="Z43" s="452">
        <v>0</v>
      </c>
      <c r="AA43" s="452">
        <v>0</v>
      </c>
      <c r="AB43" s="452">
        <v>0</v>
      </c>
      <c r="AC43" s="452">
        <v>0</v>
      </c>
      <c r="AD43" s="452">
        <v>0</v>
      </c>
      <c r="AE43" s="452">
        <v>0</v>
      </c>
      <c r="AF43" s="452">
        <v>0</v>
      </c>
      <c r="AG43" s="452">
        <v>0</v>
      </c>
      <c r="AH43" s="452">
        <v>0</v>
      </c>
      <c r="AI43" s="452">
        <v>0</v>
      </c>
      <c r="AJ43" s="452">
        <v>0</v>
      </c>
      <c r="AK43" s="452">
        <v>0</v>
      </c>
      <c r="AL43" s="452">
        <v>0</v>
      </c>
      <c r="AM43" s="452"/>
      <c r="AN43" s="452">
        <v>0</v>
      </c>
      <c r="AO43" s="452">
        <v>0</v>
      </c>
      <c r="AP43" s="452">
        <v>0</v>
      </c>
      <c r="AQ43" s="452">
        <v>0</v>
      </c>
      <c r="AR43" s="452">
        <v>0</v>
      </c>
      <c r="AS43" s="452">
        <v>0</v>
      </c>
      <c r="AT43" s="452">
        <v>0</v>
      </c>
      <c r="AU43" s="452">
        <v>0</v>
      </c>
      <c r="AV43" s="452">
        <v>0</v>
      </c>
      <c r="AW43" s="452">
        <v>0</v>
      </c>
      <c r="AX43" s="452">
        <v>0</v>
      </c>
      <c r="AY43" s="452">
        <v>0</v>
      </c>
      <c r="AZ43" s="452">
        <v>0</v>
      </c>
      <c r="BA43" s="452">
        <v>0</v>
      </c>
      <c r="BB43" s="452">
        <v>0</v>
      </c>
      <c r="BC43" s="452">
        <v>0</v>
      </c>
      <c r="BD43" s="452">
        <v>0</v>
      </c>
      <c r="BE43" s="452">
        <v>0</v>
      </c>
      <c r="BF43" s="452">
        <v>0</v>
      </c>
      <c r="BG43" s="452">
        <v>0</v>
      </c>
      <c r="BH43" s="452">
        <v>0</v>
      </c>
    </row>
    <row r="44" spans="1:60" x14ac:dyDescent="0.3">
      <c r="A44" s="449">
        <v>88</v>
      </c>
      <c r="B44" s="450" t="s">
        <v>125</v>
      </c>
      <c r="C44" s="450"/>
      <c r="D44" s="452">
        <v>0</v>
      </c>
      <c r="E44" s="452">
        <v>0</v>
      </c>
      <c r="F44" s="452">
        <v>0</v>
      </c>
      <c r="G44" s="452">
        <v>0</v>
      </c>
      <c r="H44" s="452">
        <v>0</v>
      </c>
      <c r="I44" s="452">
        <v>0</v>
      </c>
      <c r="J44" s="452">
        <v>0</v>
      </c>
      <c r="K44" s="452">
        <v>0</v>
      </c>
      <c r="L44" s="452">
        <v>0</v>
      </c>
      <c r="M44" s="452">
        <v>0</v>
      </c>
      <c r="N44" s="452">
        <v>0</v>
      </c>
      <c r="O44" s="452">
        <v>0</v>
      </c>
      <c r="P44" s="452">
        <v>0</v>
      </c>
      <c r="Q44" s="452">
        <v>0</v>
      </c>
      <c r="R44" s="452">
        <v>0</v>
      </c>
      <c r="S44" s="452">
        <v>0</v>
      </c>
      <c r="T44" s="452">
        <v>0</v>
      </c>
      <c r="U44" s="452">
        <v>0</v>
      </c>
      <c r="V44" s="452">
        <v>0</v>
      </c>
      <c r="W44" s="452">
        <v>0</v>
      </c>
      <c r="X44" s="452">
        <v>0</v>
      </c>
      <c r="Y44" s="452">
        <v>0</v>
      </c>
      <c r="Z44" s="452">
        <v>0</v>
      </c>
      <c r="AA44" s="452">
        <v>0</v>
      </c>
      <c r="AB44" s="452">
        <v>0</v>
      </c>
      <c r="AC44" s="452">
        <v>0</v>
      </c>
      <c r="AD44" s="452">
        <v>0</v>
      </c>
      <c r="AE44" s="452">
        <v>0</v>
      </c>
      <c r="AF44" s="452">
        <v>0</v>
      </c>
      <c r="AG44" s="452">
        <v>0</v>
      </c>
      <c r="AH44" s="452">
        <v>0</v>
      </c>
      <c r="AI44" s="452">
        <v>0</v>
      </c>
      <c r="AJ44" s="452">
        <v>0</v>
      </c>
      <c r="AK44" s="452">
        <v>0</v>
      </c>
      <c r="AL44" s="452">
        <v>0</v>
      </c>
      <c r="AM44" s="452"/>
      <c r="AN44" s="452">
        <v>0</v>
      </c>
      <c r="AO44" s="452">
        <v>0</v>
      </c>
      <c r="AP44" s="452">
        <v>0</v>
      </c>
      <c r="AQ44" s="452">
        <v>0</v>
      </c>
      <c r="AR44" s="452">
        <v>0</v>
      </c>
      <c r="AS44" s="452">
        <v>0</v>
      </c>
      <c r="AT44" s="452">
        <v>0</v>
      </c>
      <c r="AU44" s="452">
        <v>0</v>
      </c>
      <c r="AV44" s="452">
        <v>0</v>
      </c>
      <c r="AW44" s="452">
        <v>0</v>
      </c>
      <c r="AX44" s="452">
        <v>0</v>
      </c>
      <c r="AY44" s="452">
        <v>0</v>
      </c>
      <c r="AZ44" s="452">
        <v>0</v>
      </c>
      <c r="BA44" s="452">
        <v>0</v>
      </c>
      <c r="BB44" s="452">
        <v>0</v>
      </c>
      <c r="BC44" s="452">
        <v>0</v>
      </c>
      <c r="BD44" s="452">
        <v>0</v>
      </c>
      <c r="BE44" s="452">
        <v>0</v>
      </c>
      <c r="BF44" s="452">
        <v>0</v>
      </c>
      <c r="BG44" s="452">
        <v>0</v>
      </c>
      <c r="BH44" s="452">
        <v>0</v>
      </c>
    </row>
    <row r="45" spans="1:60" x14ac:dyDescent="0.3">
      <c r="A45" s="449">
        <v>89</v>
      </c>
      <c r="B45" s="450" t="s">
        <v>129</v>
      </c>
      <c r="C45" s="450"/>
      <c r="D45" s="452">
        <v>0</v>
      </c>
      <c r="E45" s="452">
        <v>0</v>
      </c>
      <c r="F45" s="452">
        <v>0</v>
      </c>
      <c r="G45" s="452">
        <v>0</v>
      </c>
      <c r="H45" s="452">
        <v>0</v>
      </c>
      <c r="I45" s="452">
        <v>0</v>
      </c>
      <c r="J45" s="452">
        <v>0</v>
      </c>
      <c r="K45" s="452">
        <v>0</v>
      </c>
      <c r="L45" s="452">
        <v>0</v>
      </c>
      <c r="M45" s="452">
        <v>0</v>
      </c>
      <c r="N45" s="452">
        <v>0</v>
      </c>
      <c r="O45" s="452">
        <v>0</v>
      </c>
      <c r="P45" s="452">
        <v>0</v>
      </c>
      <c r="Q45" s="452">
        <v>0</v>
      </c>
      <c r="R45" s="452">
        <v>0</v>
      </c>
      <c r="S45" s="452">
        <v>0</v>
      </c>
      <c r="T45" s="452">
        <v>0</v>
      </c>
      <c r="U45" s="452">
        <v>0</v>
      </c>
      <c r="V45" s="452">
        <v>0</v>
      </c>
      <c r="W45" s="452">
        <v>0</v>
      </c>
      <c r="X45" s="452">
        <v>0</v>
      </c>
      <c r="Y45" s="452">
        <v>0</v>
      </c>
      <c r="Z45" s="452">
        <v>0</v>
      </c>
      <c r="AA45" s="452">
        <v>0</v>
      </c>
      <c r="AB45" s="452">
        <v>0</v>
      </c>
      <c r="AC45" s="452">
        <v>0</v>
      </c>
      <c r="AD45" s="452">
        <v>0</v>
      </c>
      <c r="AE45" s="452">
        <v>0</v>
      </c>
      <c r="AF45" s="452">
        <v>0</v>
      </c>
      <c r="AG45" s="452">
        <v>0</v>
      </c>
      <c r="AH45" s="452">
        <v>0</v>
      </c>
      <c r="AI45" s="452">
        <v>0</v>
      </c>
      <c r="AJ45" s="452">
        <v>0</v>
      </c>
      <c r="AK45" s="452">
        <v>0</v>
      </c>
      <c r="AL45" s="452">
        <v>0</v>
      </c>
      <c r="AM45" s="452"/>
      <c r="AN45" s="452">
        <v>0</v>
      </c>
      <c r="AO45" s="452">
        <v>0</v>
      </c>
      <c r="AP45" s="452">
        <v>0</v>
      </c>
      <c r="AQ45" s="452">
        <v>0</v>
      </c>
      <c r="AR45" s="452">
        <v>0</v>
      </c>
      <c r="AS45" s="452">
        <v>0</v>
      </c>
      <c r="AT45" s="452">
        <v>0</v>
      </c>
      <c r="AU45" s="452">
        <v>0</v>
      </c>
      <c r="AV45" s="452">
        <v>0</v>
      </c>
      <c r="AW45" s="452">
        <v>0</v>
      </c>
      <c r="AX45" s="452">
        <v>0</v>
      </c>
      <c r="AY45" s="452">
        <v>0</v>
      </c>
      <c r="AZ45" s="452">
        <v>0</v>
      </c>
      <c r="BA45" s="452">
        <v>0</v>
      </c>
      <c r="BB45" s="452">
        <v>0</v>
      </c>
      <c r="BC45" s="452">
        <v>0</v>
      </c>
      <c r="BD45" s="452">
        <v>0</v>
      </c>
      <c r="BE45" s="452">
        <v>0</v>
      </c>
      <c r="BF45" s="452">
        <v>0</v>
      </c>
      <c r="BG45" s="452">
        <v>0</v>
      </c>
      <c r="BH45" s="452">
        <v>0</v>
      </c>
    </row>
    <row r="46" spans="1:60" x14ac:dyDescent="0.3">
      <c r="A46" s="449">
        <v>90</v>
      </c>
      <c r="B46" s="450" t="s">
        <v>122</v>
      </c>
      <c r="C46" s="450"/>
      <c r="D46" s="452">
        <v>0</v>
      </c>
      <c r="E46" s="452">
        <v>0</v>
      </c>
      <c r="F46" s="452">
        <v>0</v>
      </c>
      <c r="G46" s="452">
        <v>0</v>
      </c>
      <c r="H46" s="452">
        <v>0</v>
      </c>
      <c r="I46" s="452">
        <v>0</v>
      </c>
      <c r="J46" s="452">
        <v>0</v>
      </c>
      <c r="K46" s="452">
        <v>0</v>
      </c>
      <c r="L46" s="452">
        <v>0</v>
      </c>
      <c r="M46" s="452">
        <v>0</v>
      </c>
      <c r="N46" s="452">
        <v>0</v>
      </c>
      <c r="O46" s="452">
        <v>0</v>
      </c>
      <c r="P46" s="452">
        <v>0</v>
      </c>
      <c r="Q46" s="452">
        <v>0</v>
      </c>
      <c r="R46" s="452">
        <v>0</v>
      </c>
      <c r="S46" s="452">
        <v>0</v>
      </c>
      <c r="T46" s="452">
        <v>0</v>
      </c>
      <c r="U46" s="452">
        <v>0</v>
      </c>
      <c r="V46" s="452">
        <v>0</v>
      </c>
      <c r="W46" s="452">
        <v>0</v>
      </c>
      <c r="X46" s="452">
        <v>0</v>
      </c>
      <c r="Y46" s="452">
        <v>0</v>
      </c>
      <c r="Z46" s="452">
        <v>0</v>
      </c>
      <c r="AA46" s="452">
        <v>0</v>
      </c>
      <c r="AB46" s="452">
        <v>0</v>
      </c>
      <c r="AC46" s="452">
        <v>0</v>
      </c>
      <c r="AD46" s="452">
        <v>0</v>
      </c>
      <c r="AE46" s="452">
        <v>0</v>
      </c>
      <c r="AF46" s="452">
        <v>0</v>
      </c>
      <c r="AG46" s="452">
        <v>0</v>
      </c>
      <c r="AH46" s="452">
        <v>0</v>
      </c>
      <c r="AI46" s="452">
        <v>0</v>
      </c>
      <c r="AJ46" s="452">
        <v>0</v>
      </c>
      <c r="AK46" s="452">
        <v>0</v>
      </c>
      <c r="AL46" s="452">
        <v>0</v>
      </c>
      <c r="AM46" s="452"/>
      <c r="AN46" s="452">
        <v>0</v>
      </c>
      <c r="AO46" s="452">
        <v>0</v>
      </c>
      <c r="AP46" s="452">
        <v>0</v>
      </c>
      <c r="AQ46" s="452">
        <v>0</v>
      </c>
      <c r="AR46" s="452">
        <v>0</v>
      </c>
      <c r="AS46" s="452">
        <v>0</v>
      </c>
      <c r="AT46" s="452">
        <v>0</v>
      </c>
      <c r="AU46" s="452">
        <v>0</v>
      </c>
      <c r="AV46" s="452">
        <v>0</v>
      </c>
      <c r="AW46" s="452">
        <v>0</v>
      </c>
      <c r="AX46" s="452">
        <v>0</v>
      </c>
      <c r="AY46" s="452">
        <v>0</v>
      </c>
      <c r="AZ46" s="452">
        <v>0</v>
      </c>
      <c r="BA46" s="452">
        <v>0</v>
      </c>
      <c r="BB46" s="452">
        <v>0</v>
      </c>
      <c r="BC46" s="452">
        <v>0</v>
      </c>
      <c r="BD46" s="452">
        <v>0</v>
      </c>
      <c r="BE46" s="452">
        <v>0</v>
      </c>
      <c r="BF46" s="452">
        <v>0</v>
      </c>
      <c r="BG46" s="452">
        <v>0</v>
      </c>
      <c r="BH46" s="452">
        <v>0</v>
      </c>
    </row>
    <row r="47" spans="1:60" x14ac:dyDescent="0.3">
      <c r="A47" s="449">
        <v>91</v>
      </c>
      <c r="B47" s="450" t="s">
        <v>123</v>
      </c>
      <c r="C47" s="450"/>
      <c r="D47" s="452">
        <v>0</v>
      </c>
      <c r="E47" s="452">
        <v>0</v>
      </c>
      <c r="F47" s="452">
        <v>0</v>
      </c>
      <c r="G47" s="452">
        <v>0</v>
      </c>
      <c r="H47" s="452">
        <v>0</v>
      </c>
      <c r="I47" s="452">
        <v>0</v>
      </c>
      <c r="J47" s="452">
        <v>0</v>
      </c>
      <c r="K47" s="452">
        <v>0</v>
      </c>
      <c r="L47" s="452">
        <v>0</v>
      </c>
      <c r="M47" s="452">
        <v>0</v>
      </c>
      <c r="N47" s="452">
        <v>0</v>
      </c>
      <c r="O47" s="452">
        <v>0</v>
      </c>
      <c r="P47" s="452">
        <v>0</v>
      </c>
      <c r="Q47" s="452">
        <v>0</v>
      </c>
      <c r="R47" s="452">
        <v>0</v>
      </c>
      <c r="S47" s="452">
        <v>0</v>
      </c>
      <c r="T47" s="452">
        <v>0</v>
      </c>
      <c r="U47" s="452">
        <v>0</v>
      </c>
      <c r="V47" s="452">
        <v>0</v>
      </c>
      <c r="W47" s="452">
        <v>0</v>
      </c>
      <c r="X47" s="452">
        <v>0</v>
      </c>
      <c r="Y47" s="452">
        <v>0</v>
      </c>
      <c r="Z47" s="452">
        <v>0</v>
      </c>
      <c r="AA47" s="452">
        <v>0</v>
      </c>
      <c r="AB47" s="452">
        <v>0</v>
      </c>
      <c r="AC47" s="452">
        <v>0</v>
      </c>
      <c r="AD47" s="452">
        <v>0</v>
      </c>
      <c r="AE47" s="452">
        <v>0</v>
      </c>
      <c r="AF47" s="452">
        <v>0</v>
      </c>
      <c r="AG47" s="452">
        <v>0</v>
      </c>
      <c r="AH47" s="452">
        <v>0</v>
      </c>
      <c r="AI47" s="452">
        <v>0</v>
      </c>
      <c r="AJ47" s="452">
        <v>0</v>
      </c>
      <c r="AK47" s="452">
        <v>0</v>
      </c>
      <c r="AL47" s="452">
        <v>0</v>
      </c>
      <c r="AM47" s="452"/>
      <c r="AN47" s="452">
        <v>0</v>
      </c>
      <c r="AO47" s="452">
        <v>0</v>
      </c>
      <c r="AP47" s="452">
        <v>0</v>
      </c>
      <c r="AQ47" s="452">
        <v>0</v>
      </c>
      <c r="AR47" s="452">
        <v>0</v>
      </c>
      <c r="AS47" s="452">
        <v>0</v>
      </c>
      <c r="AT47" s="452">
        <v>0</v>
      </c>
      <c r="AU47" s="452">
        <v>0</v>
      </c>
      <c r="AV47" s="452">
        <v>0</v>
      </c>
      <c r="AW47" s="452">
        <v>0</v>
      </c>
      <c r="AX47" s="452">
        <v>0</v>
      </c>
      <c r="AY47" s="452">
        <v>0</v>
      </c>
      <c r="AZ47" s="452">
        <v>0</v>
      </c>
      <c r="BA47" s="452">
        <v>0</v>
      </c>
      <c r="BB47" s="452">
        <v>0</v>
      </c>
      <c r="BC47" s="452">
        <v>0</v>
      </c>
      <c r="BD47" s="452">
        <v>0</v>
      </c>
      <c r="BE47" s="452">
        <v>0</v>
      </c>
      <c r="BF47" s="452">
        <v>0</v>
      </c>
      <c r="BG47" s="452">
        <v>0</v>
      </c>
      <c r="BH47" s="452">
        <v>0</v>
      </c>
    </row>
    <row r="48" spans="1:60" x14ac:dyDescent="0.3">
      <c r="A48" s="449">
        <v>93</v>
      </c>
      <c r="B48" s="450" t="s">
        <v>135</v>
      </c>
      <c r="C48" s="450"/>
      <c r="D48" s="452">
        <v>0</v>
      </c>
      <c r="E48" s="452">
        <v>0</v>
      </c>
      <c r="F48" s="452">
        <v>0</v>
      </c>
      <c r="G48" s="452">
        <v>0</v>
      </c>
      <c r="H48" s="452">
        <v>0</v>
      </c>
      <c r="I48" s="452">
        <v>0</v>
      </c>
      <c r="J48" s="452">
        <v>0</v>
      </c>
      <c r="K48" s="452">
        <v>0</v>
      </c>
      <c r="L48" s="452">
        <v>0</v>
      </c>
      <c r="M48" s="452">
        <v>0</v>
      </c>
      <c r="N48" s="452">
        <v>0</v>
      </c>
      <c r="O48" s="452">
        <v>0</v>
      </c>
      <c r="P48" s="452">
        <v>0</v>
      </c>
      <c r="Q48" s="452">
        <v>0</v>
      </c>
      <c r="R48" s="452">
        <v>0</v>
      </c>
      <c r="S48" s="452">
        <v>0</v>
      </c>
      <c r="T48" s="452">
        <v>0</v>
      </c>
      <c r="U48" s="452">
        <v>0</v>
      </c>
      <c r="V48" s="452">
        <v>0</v>
      </c>
      <c r="W48" s="452">
        <v>0</v>
      </c>
      <c r="X48" s="452">
        <v>0</v>
      </c>
      <c r="Y48" s="452">
        <v>0</v>
      </c>
      <c r="Z48" s="452">
        <v>0</v>
      </c>
      <c r="AA48" s="452">
        <v>0</v>
      </c>
      <c r="AB48" s="452">
        <v>0</v>
      </c>
      <c r="AC48" s="452">
        <v>0</v>
      </c>
      <c r="AD48" s="452">
        <v>0</v>
      </c>
      <c r="AE48" s="452">
        <v>0</v>
      </c>
      <c r="AF48" s="452">
        <v>0</v>
      </c>
      <c r="AG48" s="452">
        <v>0</v>
      </c>
      <c r="AH48" s="452">
        <v>0</v>
      </c>
      <c r="AI48" s="452">
        <v>0</v>
      </c>
      <c r="AJ48" s="452">
        <v>0</v>
      </c>
      <c r="AK48" s="452">
        <v>0</v>
      </c>
      <c r="AL48" s="452">
        <v>0</v>
      </c>
      <c r="AM48" s="452"/>
      <c r="AN48" s="452">
        <v>0</v>
      </c>
      <c r="AO48" s="452">
        <v>0</v>
      </c>
      <c r="AP48" s="452">
        <v>0</v>
      </c>
      <c r="AQ48" s="452">
        <v>0</v>
      </c>
      <c r="AR48" s="452">
        <v>0</v>
      </c>
      <c r="AS48" s="452">
        <v>0</v>
      </c>
      <c r="AT48" s="452">
        <v>0</v>
      </c>
      <c r="AU48" s="452">
        <v>0</v>
      </c>
      <c r="AV48" s="452">
        <v>0</v>
      </c>
      <c r="AW48" s="452">
        <v>0</v>
      </c>
      <c r="AX48" s="452">
        <v>0</v>
      </c>
      <c r="AY48" s="452">
        <v>0</v>
      </c>
      <c r="AZ48" s="452">
        <v>0</v>
      </c>
      <c r="BA48" s="452">
        <v>0</v>
      </c>
      <c r="BB48" s="452">
        <v>0</v>
      </c>
      <c r="BC48" s="452">
        <v>0</v>
      </c>
      <c r="BD48" s="452">
        <v>0</v>
      </c>
      <c r="BE48" s="452">
        <v>0</v>
      </c>
      <c r="BF48" s="452">
        <v>0</v>
      </c>
      <c r="BG48" s="452">
        <v>0</v>
      </c>
      <c r="BH48" s="452">
        <v>0</v>
      </c>
    </row>
    <row r="49" spans="1:60" x14ac:dyDescent="0.3">
      <c r="A49" s="449">
        <v>94</v>
      </c>
      <c r="B49" s="450" t="s">
        <v>138</v>
      </c>
      <c r="C49" s="450"/>
      <c r="D49" s="452">
        <v>0</v>
      </c>
      <c r="E49" s="452">
        <v>0</v>
      </c>
      <c r="F49" s="452">
        <v>0</v>
      </c>
      <c r="G49" s="452">
        <v>0</v>
      </c>
      <c r="H49" s="452">
        <v>0</v>
      </c>
      <c r="I49" s="452">
        <v>0</v>
      </c>
      <c r="J49" s="452">
        <v>0</v>
      </c>
      <c r="K49" s="452">
        <v>0</v>
      </c>
      <c r="L49" s="452">
        <v>0</v>
      </c>
      <c r="M49" s="452">
        <v>0</v>
      </c>
      <c r="N49" s="452">
        <v>0</v>
      </c>
      <c r="O49" s="452">
        <v>0</v>
      </c>
      <c r="P49" s="452">
        <v>0</v>
      </c>
      <c r="Q49" s="452">
        <v>0</v>
      </c>
      <c r="R49" s="452">
        <v>0</v>
      </c>
      <c r="S49" s="452">
        <v>0</v>
      </c>
      <c r="T49" s="452">
        <v>0</v>
      </c>
      <c r="U49" s="452">
        <v>0</v>
      </c>
      <c r="V49" s="452">
        <v>0</v>
      </c>
      <c r="W49" s="452">
        <v>0</v>
      </c>
      <c r="X49" s="452">
        <v>0</v>
      </c>
      <c r="Y49" s="452">
        <v>0</v>
      </c>
      <c r="Z49" s="452">
        <v>0</v>
      </c>
      <c r="AA49" s="452">
        <v>0</v>
      </c>
      <c r="AB49" s="452">
        <v>0</v>
      </c>
      <c r="AC49" s="452">
        <v>0</v>
      </c>
      <c r="AD49" s="452">
        <v>0</v>
      </c>
      <c r="AE49" s="452">
        <v>0</v>
      </c>
      <c r="AF49" s="452">
        <v>0</v>
      </c>
      <c r="AG49" s="452">
        <v>0</v>
      </c>
      <c r="AH49" s="452">
        <v>0</v>
      </c>
      <c r="AI49" s="452">
        <v>0</v>
      </c>
      <c r="AJ49" s="452">
        <v>0</v>
      </c>
      <c r="AK49" s="452">
        <v>0</v>
      </c>
      <c r="AL49" s="452">
        <v>0</v>
      </c>
      <c r="AM49" s="452"/>
      <c r="AN49" s="452">
        <v>0</v>
      </c>
      <c r="AO49" s="452">
        <v>0</v>
      </c>
      <c r="AP49" s="452">
        <v>0</v>
      </c>
      <c r="AQ49" s="452">
        <v>0</v>
      </c>
      <c r="AR49" s="452">
        <v>0</v>
      </c>
      <c r="AS49" s="452">
        <v>0</v>
      </c>
      <c r="AT49" s="452">
        <v>0</v>
      </c>
      <c r="AU49" s="452">
        <v>0</v>
      </c>
      <c r="AV49" s="452">
        <v>0</v>
      </c>
      <c r="AW49" s="452">
        <v>0</v>
      </c>
      <c r="AX49" s="452">
        <v>0</v>
      </c>
      <c r="AY49" s="452">
        <v>0</v>
      </c>
      <c r="AZ49" s="452">
        <v>0</v>
      </c>
      <c r="BA49" s="452">
        <v>0</v>
      </c>
      <c r="BB49" s="452">
        <v>0</v>
      </c>
      <c r="BC49" s="452">
        <v>0</v>
      </c>
      <c r="BD49" s="452">
        <v>0</v>
      </c>
      <c r="BE49" s="452">
        <v>0</v>
      </c>
      <c r="BF49" s="452">
        <v>0</v>
      </c>
      <c r="BG49" s="452">
        <v>0</v>
      </c>
      <c r="BH49" s="452">
        <v>0</v>
      </c>
    </row>
    <row r="50" spans="1:60" x14ac:dyDescent="0.3">
      <c r="A50" s="449">
        <v>97</v>
      </c>
      <c r="B50" s="450" t="s">
        <v>134</v>
      </c>
      <c r="C50" s="450"/>
      <c r="D50" s="452">
        <v>0</v>
      </c>
      <c r="E50" s="452">
        <v>0</v>
      </c>
      <c r="F50" s="452">
        <v>0</v>
      </c>
      <c r="G50" s="452">
        <v>0</v>
      </c>
      <c r="H50" s="452">
        <v>0</v>
      </c>
      <c r="I50" s="452">
        <v>0</v>
      </c>
      <c r="J50" s="452">
        <v>0</v>
      </c>
      <c r="K50" s="452">
        <v>0</v>
      </c>
      <c r="L50" s="452">
        <v>0</v>
      </c>
      <c r="M50" s="452">
        <v>0</v>
      </c>
      <c r="N50" s="452">
        <v>0</v>
      </c>
      <c r="O50" s="452">
        <v>0</v>
      </c>
      <c r="P50" s="452">
        <v>0</v>
      </c>
      <c r="Q50" s="452">
        <v>0</v>
      </c>
      <c r="R50" s="452">
        <v>0</v>
      </c>
      <c r="S50" s="452">
        <v>0</v>
      </c>
      <c r="T50" s="452">
        <v>0</v>
      </c>
      <c r="U50" s="452">
        <v>0</v>
      </c>
      <c r="V50" s="452">
        <v>0</v>
      </c>
      <c r="W50" s="452">
        <v>0</v>
      </c>
      <c r="X50" s="452">
        <v>0</v>
      </c>
      <c r="Y50" s="452">
        <v>0</v>
      </c>
      <c r="Z50" s="452">
        <v>0</v>
      </c>
      <c r="AA50" s="452">
        <v>0</v>
      </c>
      <c r="AB50" s="452">
        <v>0</v>
      </c>
      <c r="AC50" s="452">
        <v>0</v>
      </c>
      <c r="AD50" s="452">
        <v>0</v>
      </c>
      <c r="AE50" s="452">
        <v>0</v>
      </c>
      <c r="AF50" s="452">
        <v>0</v>
      </c>
      <c r="AG50" s="452">
        <v>0</v>
      </c>
      <c r="AH50" s="452">
        <v>0</v>
      </c>
      <c r="AI50" s="452">
        <v>0</v>
      </c>
      <c r="AJ50" s="452">
        <v>0</v>
      </c>
      <c r="AK50" s="452">
        <v>0</v>
      </c>
      <c r="AL50" s="452">
        <v>0</v>
      </c>
      <c r="AM50" s="452"/>
      <c r="AN50" s="452">
        <v>0</v>
      </c>
      <c r="AO50" s="452">
        <v>0</v>
      </c>
      <c r="AP50" s="452">
        <v>0</v>
      </c>
      <c r="AQ50" s="452">
        <v>0</v>
      </c>
      <c r="AR50" s="452">
        <v>0</v>
      </c>
      <c r="AS50" s="452">
        <v>0</v>
      </c>
      <c r="AT50" s="452">
        <v>0</v>
      </c>
      <c r="AU50" s="452">
        <v>0</v>
      </c>
      <c r="AV50" s="452">
        <v>0</v>
      </c>
      <c r="AW50" s="452">
        <v>0</v>
      </c>
      <c r="AX50" s="452">
        <v>0</v>
      </c>
      <c r="AY50" s="452">
        <v>0</v>
      </c>
      <c r="AZ50" s="452">
        <v>0</v>
      </c>
      <c r="BA50" s="452">
        <v>0</v>
      </c>
      <c r="BB50" s="452">
        <v>0</v>
      </c>
      <c r="BC50" s="452">
        <v>0</v>
      </c>
      <c r="BD50" s="452">
        <v>0</v>
      </c>
      <c r="BE50" s="452">
        <v>0</v>
      </c>
      <c r="BF50" s="452">
        <v>0</v>
      </c>
      <c r="BG50" s="452">
        <v>0</v>
      </c>
      <c r="BH50" s="452">
        <v>0</v>
      </c>
    </row>
    <row r="51" spans="1:60" x14ac:dyDescent="0.3">
      <c r="A51" s="449">
        <v>98</v>
      </c>
      <c r="B51" s="450" t="s">
        <v>139</v>
      </c>
      <c r="C51" s="450"/>
      <c r="D51" s="452">
        <v>0</v>
      </c>
      <c r="E51" s="452">
        <v>0</v>
      </c>
      <c r="F51" s="452">
        <v>0</v>
      </c>
      <c r="G51" s="452">
        <v>0</v>
      </c>
      <c r="H51" s="452">
        <v>0</v>
      </c>
      <c r="I51" s="452">
        <v>0</v>
      </c>
      <c r="J51" s="452">
        <v>0</v>
      </c>
      <c r="K51" s="452">
        <v>0</v>
      </c>
      <c r="L51" s="452">
        <v>0</v>
      </c>
      <c r="M51" s="452">
        <v>0</v>
      </c>
      <c r="N51" s="452">
        <v>0</v>
      </c>
      <c r="O51" s="452">
        <v>0</v>
      </c>
      <c r="P51" s="452">
        <v>0</v>
      </c>
      <c r="Q51" s="452">
        <v>0</v>
      </c>
      <c r="R51" s="452">
        <v>0</v>
      </c>
      <c r="S51" s="452">
        <v>0</v>
      </c>
      <c r="T51" s="452">
        <v>0</v>
      </c>
      <c r="U51" s="452">
        <v>0</v>
      </c>
      <c r="V51" s="452">
        <v>0</v>
      </c>
      <c r="W51" s="452">
        <v>0</v>
      </c>
      <c r="X51" s="452">
        <v>0</v>
      </c>
      <c r="Y51" s="452">
        <v>0</v>
      </c>
      <c r="Z51" s="452">
        <v>0</v>
      </c>
      <c r="AA51" s="452">
        <v>0</v>
      </c>
      <c r="AB51" s="452">
        <v>0</v>
      </c>
      <c r="AC51" s="452">
        <v>0</v>
      </c>
      <c r="AD51" s="452">
        <v>0</v>
      </c>
      <c r="AE51" s="452">
        <v>0</v>
      </c>
      <c r="AF51" s="452">
        <v>0</v>
      </c>
      <c r="AG51" s="452">
        <v>0</v>
      </c>
      <c r="AH51" s="452">
        <v>0</v>
      </c>
      <c r="AI51" s="452">
        <v>0</v>
      </c>
      <c r="AJ51" s="452">
        <v>0</v>
      </c>
      <c r="AK51" s="452">
        <v>0</v>
      </c>
      <c r="AL51" s="452">
        <v>0</v>
      </c>
      <c r="AM51" s="452"/>
      <c r="AN51" s="452">
        <v>0</v>
      </c>
      <c r="AO51" s="452">
        <v>0</v>
      </c>
      <c r="AP51" s="452">
        <v>0</v>
      </c>
      <c r="AQ51" s="452">
        <v>0</v>
      </c>
      <c r="AR51" s="452">
        <v>0</v>
      </c>
      <c r="AS51" s="452">
        <v>0</v>
      </c>
      <c r="AT51" s="452">
        <v>0</v>
      </c>
      <c r="AU51" s="452">
        <v>0</v>
      </c>
      <c r="AV51" s="452">
        <v>0</v>
      </c>
      <c r="AW51" s="452">
        <v>0</v>
      </c>
      <c r="AX51" s="452">
        <v>0</v>
      </c>
      <c r="AY51" s="452">
        <v>0</v>
      </c>
      <c r="AZ51" s="452">
        <v>0</v>
      </c>
      <c r="BA51" s="452">
        <v>0</v>
      </c>
      <c r="BB51" s="452">
        <v>0</v>
      </c>
      <c r="BC51" s="452">
        <v>0</v>
      </c>
      <c r="BD51" s="452">
        <v>0</v>
      </c>
      <c r="BE51" s="452">
        <v>0</v>
      </c>
      <c r="BF51" s="452">
        <v>0</v>
      </c>
      <c r="BG51" s="452">
        <v>0</v>
      </c>
      <c r="BH51" s="452">
        <v>0</v>
      </c>
    </row>
    <row r="52" spans="1:60" x14ac:dyDescent="0.3">
      <c r="A52" s="449">
        <v>99</v>
      </c>
      <c r="B52" s="450" t="s">
        <v>136</v>
      </c>
      <c r="C52" s="450"/>
      <c r="D52" s="452">
        <v>0</v>
      </c>
      <c r="E52" s="452">
        <v>0</v>
      </c>
      <c r="F52" s="452">
        <v>0</v>
      </c>
      <c r="G52" s="452">
        <v>0</v>
      </c>
      <c r="H52" s="452">
        <v>0</v>
      </c>
      <c r="I52" s="452">
        <v>0</v>
      </c>
      <c r="J52" s="452">
        <v>0</v>
      </c>
      <c r="K52" s="452">
        <v>0</v>
      </c>
      <c r="L52" s="452">
        <v>0</v>
      </c>
      <c r="M52" s="452">
        <v>0</v>
      </c>
      <c r="N52" s="452">
        <v>0</v>
      </c>
      <c r="O52" s="452">
        <v>0</v>
      </c>
      <c r="P52" s="452">
        <v>0</v>
      </c>
      <c r="Q52" s="452">
        <v>0</v>
      </c>
      <c r="R52" s="452">
        <v>0</v>
      </c>
      <c r="S52" s="452">
        <v>0</v>
      </c>
      <c r="T52" s="452">
        <v>0</v>
      </c>
      <c r="U52" s="452">
        <v>0</v>
      </c>
      <c r="V52" s="452">
        <v>0</v>
      </c>
      <c r="W52" s="452">
        <v>0</v>
      </c>
      <c r="X52" s="452">
        <v>0</v>
      </c>
      <c r="Y52" s="452">
        <v>0</v>
      </c>
      <c r="Z52" s="452">
        <v>0</v>
      </c>
      <c r="AA52" s="452">
        <v>0</v>
      </c>
      <c r="AB52" s="452">
        <v>0</v>
      </c>
      <c r="AC52" s="452">
        <v>0</v>
      </c>
      <c r="AD52" s="452">
        <v>0</v>
      </c>
      <c r="AE52" s="452">
        <v>0</v>
      </c>
      <c r="AF52" s="452">
        <v>0</v>
      </c>
      <c r="AG52" s="452">
        <v>0</v>
      </c>
      <c r="AH52" s="452">
        <v>0</v>
      </c>
      <c r="AI52" s="452">
        <v>0</v>
      </c>
      <c r="AJ52" s="452">
        <v>0</v>
      </c>
      <c r="AK52" s="452">
        <v>0</v>
      </c>
      <c r="AL52" s="452">
        <v>0</v>
      </c>
      <c r="AM52" s="452"/>
      <c r="AN52" s="452">
        <v>0</v>
      </c>
      <c r="AO52" s="452">
        <v>0</v>
      </c>
      <c r="AP52" s="452">
        <v>0</v>
      </c>
      <c r="AQ52" s="452">
        <v>0</v>
      </c>
      <c r="AR52" s="452">
        <v>0</v>
      </c>
      <c r="AS52" s="452">
        <v>0</v>
      </c>
      <c r="AT52" s="452">
        <v>0</v>
      </c>
      <c r="AU52" s="452">
        <v>0</v>
      </c>
      <c r="AV52" s="452">
        <v>0</v>
      </c>
      <c r="AW52" s="452">
        <v>0</v>
      </c>
      <c r="AX52" s="452">
        <v>0</v>
      </c>
      <c r="AY52" s="452">
        <v>0</v>
      </c>
      <c r="AZ52" s="452">
        <v>0</v>
      </c>
      <c r="BA52" s="452">
        <v>0</v>
      </c>
      <c r="BB52" s="452">
        <v>0</v>
      </c>
      <c r="BC52" s="452">
        <v>0</v>
      </c>
      <c r="BD52" s="452">
        <v>0</v>
      </c>
      <c r="BE52" s="452">
        <v>0</v>
      </c>
      <c r="BF52" s="452">
        <v>0</v>
      </c>
      <c r="BG52" s="452">
        <v>0</v>
      </c>
      <c r="BH52" s="452">
        <v>0</v>
      </c>
    </row>
    <row r="53" spans="1:60" x14ac:dyDescent="0.3">
      <c r="A53" s="449">
        <v>100</v>
      </c>
      <c r="B53" s="450" t="s">
        <v>149</v>
      </c>
      <c r="C53" s="450"/>
      <c r="D53" s="452">
        <v>0</v>
      </c>
      <c r="E53" s="452">
        <v>0</v>
      </c>
      <c r="F53" s="452">
        <v>0</v>
      </c>
      <c r="G53" s="452">
        <v>0</v>
      </c>
      <c r="H53" s="452">
        <v>0</v>
      </c>
      <c r="I53" s="452">
        <v>0</v>
      </c>
      <c r="J53" s="452">
        <v>0</v>
      </c>
      <c r="K53" s="452">
        <v>0</v>
      </c>
      <c r="L53" s="452">
        <v>0</v>
      </c>
      <c r="M53" s="452">
        <v>0</v>
      </c>
      <c r="N53" s="452">
        <v>0</v>
      </c>
      <c r="O53" s="452">
        <v>0</v>
      </c>
      <c r="P53" s="452">
        <v>0</v>
      </c>
      <c r="Q53" s="452">
        <v>0</v>
      </c>
      <c r="R53" s="452">
        <v>0</v>
      </c>
      <c r="S53" s="452">
        <v>0</v>
      </c>
      <c r="T53" s="452">
        <v>0</v>
      </c>
      <c r="U53" s="452">
        <v>0</v>
      </c>
      <c r="V53" s="452">
        <v>0</v>
      </c>
      <c r="W53" s="452">
        <v>0</v>
      </c>
      <c r="X53" s="452">
        <v>0</v>
      </c>
      <c r="Y53" s="452">
        <v>0</v>
      </c>
      <c r="Z53" s="452">
        <v>0</v>
      </c>
      <c r="AA53" s="452">
        <v>0</v>
      </c>
      <c r="AB53" s="452">
        <v>0</v>
      </c>
      <c r="AC53" s="452">
        <v>0</v>
      </c>
      <c r="AD53" s="452">
        <v>0</v>
      </c>
      <c r="AE53" s="452">
        <v>0</v>
      </c>
      <c r="AF53" s="452">
        <v>0</v>
      </c>
      <c r="AG53" s="452">
        <v>0</v>
      </c>
      <c r="AH53" s="452">
        <v>0</v>
      </c>
      <c r="AI53" s="452">
        <v>0</v>
      </c>
      <c r="AJ53" s="452">
        <v>0</v>
      </c>
      <c r="AK53" s="452">
        <v>0</v>
      </c>
      <c r="AL53" s="452">
        <v>0</v>
      </c>
      <c r="AM53" s="452"/>
      <c r="AN53" s="452">
        <v>0</v>
      </c>
      <c r="AO53" s="452">
        <v>0</v>
      </c>
      <c r="AP53" s="452">
        <v>0</v>
      </c>
      <c r="AQ53" s="452">
        <v>0</v>
      </c>
      <c r="AR53" s="452">
        <v>0</v>
      </c>
      <c r="AS53" s="452">
        <v>0</v>
      </c>
      <c r="AT53" s="452">
        <v>0</v>
      </c>
      <c r="AU53" s="452">
        <v>0</v>
      </c>
      <c r="AV53" s="452">
        <v>0</v>
      </c>
      <c r="AW53" s="452">
        <v>0</v>
      </c>
      <c r="AX53" s="452">
        <v>0</v>
      </c>
      <c r="AY53" s="452">
        <v>0</v>
      </c>
      <c r="AZ53" s="452">
        <v>0</v>
      </c>
      <c r="BA53" s="452">
        <v>0</v>
      </c>
      <c r="BB53" s="452">
        <v>0</v>
      </c>
      <c r="BC53" s="452">
        <v>0</v>
      </c>
      <c r="BD53" s="452">
        <v>0</v>
      </c>
      <c r="BE53" s="452">
        <v>0</v>
      </c>
      <c r="BF53" s="452">
        <v>0</v>
      </c>
      <c r="BG53" s="452">
        <v>0</v>
      </c>
      <c r="BH53" s="452">
        <v>0</v>
      </c>
    </row>
    <row r="54" spans="1:60" x14ac:dyDescent="0.3">
      <c r="A54" s="449">
        <v>101</v>
      </c>
      <c r="B54" s="450" t="s">
        <v>148</v>
      </c>
      <c r="C54" s="450"/>
      <c r="D54" s="452">
        <v>0</v>
      </c>
      <c r="E54" s="452">
        <v>0</v>
      </c>
      <c r="F54" s="452">
        <v>0</v>
      </c>
      <c r="G54" s="452">
        <v>0</v>
      </c>
      <c r="H54" s="452">
        <v>0</v>
      </c>
      <c r="I54" s="452">
        <v>0</v>
      </c>
      <c r="J54" s="452">
        <v>0</v>
      </c>
      <c r="K54" s="452">
        <v>0</v>
      </c>
      <c r="L54" s="452">
        <v>0</v>
      </c>
      <c r="M54" s="452">
        <v>0</v>
      </c>
      <c r="N54" s="452">
        <v>0</v>
      </c>
      <c r="O54" s="452">
        <v>0</v>
      </c>
      <c r="P54" s="452">
        <v>0</v>
      </c>
      <c r="Q54" s="452">
        <v>0</v>
      </c>
      <c r="R54" s="452">
        <v>0</v>
      </c>
      <c r="S54" s="452">
        <v>0</v>
      </c>
      <c r="T54" s="452">
        <v>0</v>
      </c>
      <c r="U54" s="452">
        <v>0</v>
      </c>
      <c r="V54" s="452">
        <v>0</v>
      </c>
      <c r="W54" s="452">
        <v>0</v>
      </c>
      <c r="X54" s="452">
        <v>0</v>
      </c>
      <c r="Y54" s="452">
        <v>0</v>
      </c>
      <c r="Z54" s="452">
        <v>0</v>
      </c>
      <c r="AA54" s="452">
        <v>0</v>
      </c>
      <c r="AB54" s="452">
        <v>0</v>
      </c>
      <c r="AC54" s="452">
        <v>0</v>
      </c>
      <c r="AD54" s="452">
        <v>0</v>
      </c>
      <c r="AE54" s="452">
        <v>0</v>
      </c>
      <c r="AF54" s="452">
        <v>0</v>
      </c>
      <c r="AG54" s="452">
        <v>0</v>
      </c>
      <c r="AH54" s="452">
        <v>0</v>
      </c>
      <c r="AI54" s="452">
        <v>0</v>
      </c>
      <c r="AJ54" s="452">
        <v>0</v>
      </c>
      <c r="AK54" s="452">
        <v>0</v>
      </c>
      <c r="AL54" s="452">
        <v>0</v>
      </c>
      <c r="AM54" s="452"/>
      <c r="AN54" s="452">
        <v>0</v>
      </c>
      <c r="AO54" s="452">
        <v>0</v>
      </c>
      <c r="AP54" s="452">
        <v>0</v>
      </c>
      <c r="AQ54" s="452">
        <v>0</v>
      </c>
      <c r="AR54" s="452">
        <v>0</v>
      </c>
      <c r="AS54" s="452">
        <v>0</v>
      </c>
      <c r="AT54" s="452">
        <v>0</v>
      </c>
      <c r="AU54" s="452">
        <v>0</v>
      </c>
      <c r="AV54" s="452">
        <v>0</v>
      </c>
      <c r="AW54" s="452">
        <v>0</v>
      </c>
      <c r="AX54" s="452">
        <v>0</v>
      </c>
      <c r="AY54" s="452">
        <v>0</v>
      </c>
      <c r="AZ54" s="452">
        <v>0</v>
      </c>
      <c r="BA54" s="452">
        <v>0</v>
      </c>
      <c r="BB54" s="452">
        <v>0</v>
      </c>
      <c r="BC54" s="452">
        <v>0</v>
      </c>
      <c r="BD54" s="452">
        <v>0</v>
      </c>
      <c r="BE54" s="452">
        <v>0</v>
      </c>
      <c r="BF54" s="452">
        <v>0</v>
      </c>
      <c r="BG54" s="452">
        <v>0</v>
      </c>
      <c r="BH54" s="452">
        <v>0</v>
      </c>
    </row>
    <row r="55" spans="1:60" x14ac:dyDescent="0.3">
      <c r="A55" s="449">
        <v>102</v>
      </c>
      <c r="B55" s="450" t="s">
        <v>161</v>
      </c>
      <c r="C55" s="450"/>
      <c r="D55" s="452">
        <v>0</v>
      </c>
      <c r="E55" s="452">
        <v>0</v>
      </c>
      <c r="F55" s="452">
        <v>0</v>
      </c>
      <c r="G55" s="452">
        <v>0</v>
      </c>
      <c r="H55" s="452">
        <v>0</v>
      </c>
      <c r="I55" s="452">
        <v>0</v>
      </c>
      <c r="J55" s="452">
        <v>0</v>
      </c>
      <c r="K55" s="452">
        <v>0</v>
      </c>
      <c r="L55" s="452">
        <v>0</v>
      </c>
      <c r="M55" s="452">
        <v>0</v>
      </c>
      <c r="N55" s="452">
        <v>0</v>
      </c>
      <c r="O55" s="452">
        <v>0</v>
      </c>
      <c r="P55" s="452">
        <v>0</v>
      </c>
      <c r="Q55" s="452">
        <v>0</v>
      </c>
      <c r="R55" s="452">
        <v>0</v>
      </c>
      <c r="S55" s="452">
        <v>0</v>
      </c>
      <c r="T55" s="452">
        <v>0</v>
      </c>
      <c r="U55" s="452">
        <v>0</v>
      </c>
      <c r="V55" s="452">
        <v>0</v>
      </c>
      <c r="W55" s="452">
        <v>0</v>
      </c>
      <c r="X55" s="452">
        <v>0</v>
      </c>
      <c r="Y55" s="452">
        <v>0</v>
      </c>
      <c r="Z55" s="452">
        <v>0</v>
      </c>
      <c r="AA55" s="452">
        <v>0</v>
      </c>
      <c r="AB55" s="452">
        <v>0</v>
      </c>
      <c r="AC55" s="452">
        <v>0</v>
      </c>
      <c r="AD55" s="452">
        <v>0</v>
      </c>
      <c r="AE55" s="452">
        <v>0</v>
      </c>
      <c r="AF55" s="452">
        <v>0</v>
      </c>
      <c r="AG55" s="452">
        <v>0</v>
      </c>
      <c r="AH55" s="452">
        <v>0</v>
      </c>
      <c r="AI55" s="452">
        <v>0</v>
      </c>
      <c r="AJ55" s="452">
        <v>0</v>
      </c>
      <c r="AK55" s="452">
        <v>0</v>
      </c>
      <c r="AL55" s="452">
        <v>0</v>
      </c>
      <c r="AM55" s="452"/>
      <c r="AN55" s="452">
        <v>0</v>
      </c>
      <c r="AO55" s="452">
        <v>0</v>
      </c>
      <c r="AP55" s="452">
        <v>0</v>
      </c>
      <c r="AQ55" s="452">
        <v>0</v>
      </c>
      <c r="AR55" s="452">
        <v>0</v>
      </c>
      <c r="AS55" s="452">
        <v>0</v>
      </c>
      <c r="AT55" s="452">
        <v>0</v>
      </c>
      <c r="AU55" s="452">
        <v>0</v>
      </c>
      <c r="AV55" s="452">
        <v>0</v>
      </c>
      <c r="AW55" s="452">
        <v>0</v>
      </c>
      <c r="AX55" s="452">
        <v>0</v>
      </c>
      <c r="AY55" s="452">
        <v>0</v>
      </c>
      <c r="AZ55" s="452">
        <v>0</v>
      </c>
      <c r="BA55" s="452">
        <v>0</v>
      </c>
      <c r="BB55" s="452">
        <v>0</v>
      </c>
      <c r="BC55" s="452">
        <v>0</v>
      </c>
      <c r="BD55" s="452">
        <v>0</v>
      </c>
      <c r="BE55" s="452">
        <v>0</v>
      </c>
      <c r="BF55" s="452">
        <v>0</v>
      </c>
      <c r="BG55" s="452">
        <v>0</v>
      </c>
      <c r="BH55" s="452">
        <v>0</v>
      </c>
    </row>
    <row r="56" spans="1:60" x14ac:dyDescent="0.3">
      <c r="A56" s="449">
        <v>103</v>
      </c>
      <c r="B56" s="450" t="s">
        <v>162</v>
      </c>
      <c r="C56" s="450"/>
      <c r="D56" s="452">
        <v>0</v>
      </c>
      <c r="E56" s="452">
        <v>0</v>
      </c>
      <c r="F56" s="452">
        <v>0</v>
      </c>
      <c r="G56" s="452">
        <v>0</v>
      </c>
      <c r="H56" s="452">
        <v>0</v>
      </c>
      <c r="I56" s="452">
        <v>0</v>
      </c>
      <c r="J56" s="452">
        <v>0</v>
      </c>
      <c r="K56" s="452">
        <v>0</v>
      </c>
      <c r="L56" s="452">
        <v>0</v>
      </c>
      <c r="M56" s="452">
        <v>0</v>
      </c>
      <c r="N56" s="452">
        <v>0</v>
      </c>
      <c r="O56" s="452">
        <v>0</v>
      </c>
      <c r="P56" s="452">
        <v>0</v>
      </c>
      <c r="Q56" s="452">
        <v>0</v>
      </c>
      <c r="R56" s="452">
        <v>0</v>
      </c>
      <c r="S56" s="452">
        <v>0</v>
      </c>
      <c r="T56" s="452">
        <v>0</v>
      </c>
      <c r="U56" s="452">
        <v>0</v>
      </c>
      <c r="V56" s="452">
        <v>0</v>
      </c>
      <c r="W56" s="452">
        <v>0</v>
      </c>
      <c r="X56" s="452">
        <v>0</v>
      </c>
      <c r="Y56" s="452">
        <v>0</v>
      </c>
      <c r="Z56" s="452">
        <v>0</v>
      </c>
      <c r="AA56" s="452">
        <v>0</v>
      </c>
      <c r="AB56" s="452">
        <v>0</v>
      </c>
      <c r="AC56" s="452">
        <v>0</v>
      </c>
      <c r="AD56" s="452">
        <v>0</v>
      </c>
      <c r="AE56" s="452">
        <v>0</v>
      </c>
      <c r="AF56" s="452">
        <v>0</v>
      </c>
      <c r="AG56" s="452">
        <v>0</v>
      </c>
      <c r="AH56" s="452">
        <v>0</v>
      </c>
      <c r="AI56" s="452">
        <v>0</v>
      </c>
      <c r="AJ56" s="452">
        <v>0</v>
      </c>
      <c r="AK56" s="452">
        <v>0</v>
      </c>
      <c r="AL56" s="452">
        <v>0</v>
      </c>
      <c r="AM56" s="452"/>
      <c r="AN56" s="452">
        <v>0</v>
      </c>
      <c r="AO56" s="452">
        <v>0</v>
      </c>
      <c r="AP56" s="452">
        <v>0</v>
      </c>
      <c r="AQ56" s="452">
        <v>0</v>
      </c>
      <c r="AR56" s="452">
        <v>0</v>
      </c>
      <c r="AS56" s="452">
        <v>0</v>
      </c>
      <c r="AT56" s="452">
        <v>0</v>
      </c>
      <c r="AU56" s="452">
        <v>0</v>
      </c>
      <c r="AV56" s="452">
        <v>0</v>
      </c>
      <c r="AW56" s="452">
        <v>0</v>
      </c>
      <c r="AX56" s="452">
        <v>0</v>
      </c>
      <c r="AY56" s="452">
        <v>0</v>
      </c>
      <c r="AZ56" s="452">
        <v>0</v>
      </c>
      <c r="BA56" s="452">
        <v>0</v>
      </c>
      <c r="BB56" s="452">
        <v>0</v>
      </c>
      <c r="BC56" s="452">
        <v>0</v>
      </c>
      <c r="BD56" s="452">
        <v>0</v>
      </c>
      <c r="BE56" s="452">
        <v>0</v>
      </c>
      <c r="BF56" s="452">
        <v>0</v>
      </c>
      <c r="BG56" s="452">
        <v>0</v>
      </c>
      <c r="BH56" s="452">
        <v>0</v>
      </c>
    </row>
    <row r="57" spans="1:60" x14ac:dyDescent="0.3">
      <c r="A57" s="449">
        <v>104</v>
      </c>
      <c r="B57" s="450" t="s">
        <v>416</v>
      </c>
      <c r="C57" s="450"/>
      <c r="D57" s="452">
        <v>0</v>
      </c>
      <c r="E57" s="452">
        <v>0</v>
      </c>
      <c r="F57" s="452">
        <v>0</v>
      </c>
      <c r="G57" s="452">
        <v>0</v>
      </c>
      <c r="H57" s="452">
        <v>0</v>
      </c>
      <c r="I57" s="452">
        <v>0</v>
      </c>
      <c r="J57" s="452">
        <v>0</v>
      </c>
      <c r="K57" s="452">
        <v>0</v>
      </c>
      <c r="L57" s="452">
        <v>0</v>
      </c>
      <c r="M57" s="452">
        <v>0</v>
      </c>
      <c r="N57" s="452">
        <v>0</v>
      </c>
      <c r="O57" s="452">
        <v>0</v>
      </c>
      <c r="P57" s="452">
        <v>0</v>
      </c>
      <c r="Q57" s="452">
        <v>0</v>
      </c>
      <c r="R57" s="452">
        <v>0</v>
      </c>
      <c r="S57" s="452">
        <v>0</v>
      </c>
      <c r="T57" s="452">
        <v>0</v>
      </c>
      <c r="U57" s="452">
        <v>0</v>
      </c>
      <c r="V57" s="452">
        <v>0</v>
      </c>
      <c r="W57" s="452">
        <v>0</v>
      </c>
      <c r="X57" s="452">
        <v>0</v>
      </c>
      <c r="Y57" s="452">
        <v>0</v>
      </c>
      <c r="Z57" s="452">
        <v>0</v>
      </c>
      <c r="AA57" s="452">
        <v>0</v>
      </c>
      <c r="AB57" s="452">
        <v>0</v>
      </c>
      <c r="AC57" s="452">
        <v>0</v>
      </c>
      <c r="AD57" s="452">
        <v>0</v>
      </c>
      <c r="AE57" s="452">
        <v>0</v>
      </c>
      <c r="AF57" s="452">
        <v>0</v>
      </c>
      <c r="AG57" s="452">
        <v>0</v>
      </c>
      <c r="AH57" s="452">
        <v>0</v>
      </c>
      <c r="AI57" s="452">
        <v>0</v>
      </c>
      <c r="AJ57" s="452">
        <v>0</v>
      </c>
      <c r="AK57" s="452">
        <v>0</v>
      </c>
      <c r="AL57" s="452">
        <v>0</v>
      </c>
      <c r="AM57" s="452"/>
      <c r="AN57" s="452">
        <v>0</v>
      </c>
      <c r="AO57" s="452">
        <v>0</v>
      </c>
      <c r="AP57" s="452">
        <v>0</v>
      </c>
      <c r="AQ57" s="452">
        <v>0</v>
      </c>
      <c r="AR57" s="452">
        <v>0</v>
      </c>
      <c r="AS57" s="452">
        <v>0</v>
      </c>
      <c r="AT57" s="452">
        <v>0</v>
      </c>
      <c r="AU57" s="452">
        <v>0</v>
      </c>
      <c r="AV57" s="452">
        <v>0</v>
      </c>
      <c r="AW57" s="452">
        <v>0</v>
      </c>
      <c r="AX57" s="452">
        <v>0</v>
      </c>
      <c r="AY57" s="452">
        <v>0</v>
      </c>
      <c r="AZ57" s="452">
        <v>0</v>
      </c>
      <c r="BA57" s="452">
        <v>0</v>
      </c>
      <c r="BB57" s="452">
        <v>0</v>
      </c>
      <c r="BC57" s="452">
        <v>0</v>
      </c>
      <c r="BD57" s="452">
        <v>0</v>
      </c>
      <c r="BE57" s="452">
        <v>0</v>
      </c>
      <c r="BF57" s="452">
        <v>0</v>
      </c>
      <c r="BG57" s="452">
        <v>0</v>
      </c>
      <c r="BH57" s="452">
        <v>0</v>
      </c>
    </row>
    <row r="58" spans="1:60" x14ac:dyDescent="0.3">
      <c r="A58" s="449">
        <v>107</v>
      </c>
      <c r="B58" s="450" t="s">
        <v>417</v>
      </c>
      <c r="C58" s="450"/>
      <c r="D58" s="452">
        <v>0</v>
      </c>
      <c r="E58" s="452">
        <v>0</v>
      </c>
      <c r="F58" s="452">
        <v>0</v>
      </c>
      <c r="G58" s="452">
        <v>0</v>
      </c>
      <c r="H58" s="452">
        <v>0</v>
      </c>
      <c r="I58" s="452">
        <v>0</v>
      </c>
      <c r="J58" s="452">
        <v>0</v>
      </c>
      <c r="K58" s="452">
        <v>0</v>
      </c>
      <c r="L58" s="452">
        <v>0</v>
      </c>
      <c r="M58" s="452">
        <v>0</v>
      </c>
      <c r="N58" s="452">
        <v>0</v>
      </c>
      <c r="O58" s="452">
        <v>0</v>
      </c>
      <c r="P58" s="452">
        <v>0</v>
      </c>
      <c r="Q58" s="452">
        <v>0</v>
      </c>
      <c r="R58" s="452">
        <v>0</v>
      </c>
      <c r="S58" s="452">
        <v>0</v>
      </c>
      <c r="T58" s="452">
        <v>0</v>
      </c>
      <c r="U58" s="452">
        <v>0</v>
      </c>
      <c r="V58" s="452">
        <v>0</v>
      </c>
      <c r="W58" s="452">
        <v>0</v>
      </c>
      <c r="X58" s="452">
        <v>0</v>
      </c>
      <c r="Y58" s="452">
        <v>0</v>
      </c>
      <c r="Z58" s="452">
        <v>0</v>
      </c>
      <c r="AA58" s="452">
        <v>0</v>
      </c>
      <c r="AB58" s="452">
        <v>0</v>
      </c>
      <c r="AC58" s="452">
        <v>0</v>
      </c>
      <c r="AD58" s="452">
        <v>0</v>
      </c>
      <c r="AE58" s="452">
        <v>0</v>
      </c>
      <c r="AF58" s="452">
        <v>0</v>
      </c>
      <c r="AG58" s="452">
        <v>0</v>
      </c>
      <c r="AH58" s="452">
        <v>0</v>
      </c>
      <c r="AI58" s="452">
        <v>0</v>
      </c>
      <c r="AJ58" s="452">
        <v>0</v>
      </c>
      <c r="AK58" s="452">
        <v>0</v>
      </c>
      <c r="AL58" s="452">
        <v>0</v>
      </c>
      <c r="AM58" s="452"/>
      <c r="AN58" s="452">
        <v>0</v>
      </c>
      <c r="AO58" s="452">
        <v>0</v>
      </c>
      <c r="AP58" s="452">
        <v>0</v>
      </c>
      <c r="AQ58" s="452">
        <v>0</v>
      </c>
      <c r="AR58" s="452">
        <v>0</v>
      </c>
      <c r="AS58" s="452">
        <v>0</v>
      </c>
      <c r="AT58" s="452">
        <v>0</v>
      </c>
      <c r="AU58" s="452">
        <v>0</v>
      </c>
      <c r="AV58" s="452">
        <v>0</v>
      </c>
      <c r="AW58" s="452">
        <v>0</v>
      </c>
      <c r="AX58" s="452">
        <v>0</v>
      </c>
      <c r="AY58" s="452">
        <v>0</v>
      </c>
      <c r="AZ58" s="452">
        <v>0</v>
      </c>
      <c r="BA58" s="452">
        <v>0</v>
      </c>
      <c r="BB58" s="452">
        <v>0</v>
      </c>
      <c r="BC58" s="452">
        <v>0</v>
      </c>
      <c r="BD58" s="452">
        <v>0</v>
      </c>
      <c r="BE58" s="452">
        <v>0</v>
      </c>
      <c r="BF58" s="452">
        <v>0</v>
      </c>
      <c r="BG58" s="452">
        <v>0</v>
      </c>
      <c r="BH58" s="452">
        <v>0</v>
      </c>
    </row>
    <row r="59" spans="1:60" x14ac:dyDescent="0.3">
      <c r="A59" s="449">
        <v>108</v>
      </c>
      <c r="B59" s="450" t="s">
        <v>418</v>
      </c>
      <c r="C59" s="450"/>
      <c r="D59" s="452">
        <v>0</v>
      </c>
      <c r="E59" s="452">
        <v>0</v>
      </c>
      <c r="F59" s="452">
        <v>0</v>
      </c>
      <c r="G59" s="452">
        <v>0</v>
      </c>
      <c r="H59" s="452">
        <v>0</v>
      </c>
      <c r="I59" s="452">
        <v>0</v>
      </c>
      <c r="J59" s="452">
        <v>0</v>
      </c>
      <c r="K59" s="452">
        <v>0</v>
      </c>
      <c r="L59" s="452">
        <v>0</v>
      </c>
      <c r="M59" s="452">
        <v>0</v>
      </c>
      <c r="N59" s="452">
        <v>0</v>
      </c>
      <c r="O59" s="452">
        <v>0</v>
      </c>
      <c r="P59" s="452">
        <v>0</v>
      </c>
      <c r="Q59" s="452">
        <v>0</v>
      </c>
      <c r="R59" s="452">
        <v>0</v>
      </c>
      <c r="S59" s="452">
        <v>0</v>
      </c>
      <c r="T59" s="452">
        <v>0</v>
      </c>
      <c r="U59" s="452">
        <v>0</v>
      </c>
      <c r="V59" s="452">
        <v>0</v>
      </c>
      <c r="W59" s="452">
        <v>0</v>
      </c>
      <c r="X59" s="452">
        <v>0</v>
      </c>
      <c r="Y59" s="452">
        <v>0</v>
      </c>
      <c r="Z59" s="452">
        <v>0</v>
      </c>
      <c r="AA59" s="452">
        <v>0</v>
      </c>
      <c r="AB59" s="452">
        <v>0</v>
      </c>
      <c r="AC59" s="452">
        <v>0</v>
      </c>
      <c r="AD59" s="452">
        <v>0</v>
      </c>
      <c r="AE59" s="452">
        <v>0</v>
      </c>
      <c r="AF59" s="452">
        <v>0</v>
      </c>
      <c r="AG59" s="452">
        <v>0</v>
      </c>
      <c r="AH59" s="452">
        <v>0</v>
      </c>
      <c r="AI59" s="452">
        <v>0</v>
      </c>
      <c r="AJ59" s="452">
        <v>0</v>
      </c>
      <c r="AK59" s="452">
        <v>0</v>
      </c>
      <c r="AL59" s="452">
        <v>0</v>
      </c>
      <c r="AM59" s="452"/>
      <c r="AN59" s="452">
        <v>0</v>
      </c>
      <c r="AO59" s="452">
        <v>0</v>
      </c>
      <c r="AP59" s="452">
        <v>0</v>
      </c>
      <c r="AQ59" s="452">
        <v>0</v>
      </c>
      <c r="AR59" s="452">
        <v>0</v>
      </c>
      <c r="AS59" s="452">
        <v>0</v>
      </c>
      <c r="AT59" s="452">
        <v>0</v>
      </c>
      <c r="AU59" s="452">
        <v>0</v>
      </c>
      <c r="AV59" s="452">
        <v>0</v>
      </c>
      <c r="AW59" s="452">
        <v>0</v>
      </c>
      <c r="AX59" s="452">
        <v>0</v>
      </c>
      <c r="AY59" s="452">
        <v>0</v>
      </c>
      <c r="AZ59" s="452">
        <v>0</v>
      </c>
      <c r="BA59" s="452">
        <v>0</v>
      </c>
      <c r="BB59" s="452">
        <v>0</v>
      </c>
      <c r="BC59" s="452">
        <v>0</v>
      </c>
      <c r="BD59" s="452">
        <v>0</v>
      </c>
      <c r="BE59" s="452">
        <v>0</v>
      </c>
      <c r="BF59" s="452">
        <v>0</v>
      </c>
      <c r="BG59" s="452">
        <v>0</v>
      </c>
      <c r="BH59" s="452">
        <v>0</v>
      </c>
    </row>
    <row r="60" spans="1:60" x14ac:dyDescent="0.3">
      <c r="A60" s="449">
        <v>147</v>
      </c>
      <c r="B60" s="450" t="s">
        <v>419</v>
      </c>
      <c r="C60" s="450"/>
      <c r="D60" s="452">
        <v>0</v>
      </c>
      <c r="E60" s="452">
        <v>0</v>
      </c>
      <c r="F60" s="452">
        <v>0</v>
      </c>
      <c r="G60" s="452">
        <v>0</v>
      </c>
      <c r="H60" s="452">
        <v>0</v>
      </c>
      <c r="I60" s="452">
        <v>0</v>
      </c>
      <c r="J60" s="452">
        <v>0</v>
      </c>
      <c r="K60" s="452">
        <v>0</v>
      </c>
      <c r="L60" s="452">
        <v>0</v>
      </c>
      <c r="M60" s="452">
        <v>0</v>
      </c>
      <c r="N60" s="452">
        <v>0</v>
      </c>
      <c r="O60" s="452">
        <v>0</v>
      </c>
      <c r="P60" s="452">
        <v>0</v>
      </c>
      <c r="Q60" s="452">
        <v>0</v>
      </c>
      <c r="R60" s="452">
        <v>0</v>
      </c>
      <c r="S60" s="452">
        <v>0</v>
      </c>
      <c r="T60" s="452">
        <v>0</v>
      </c>
      <c r="U60" s="452">
        <v>0</v>
      </c>
      <c r="V60" s="452">
        <v>0</v>
      </c>
      <c r="W60" s="452">
        <v>0</v>
      </c>
      <c r="X60" s="452">
        <v>0</v>
      </c>
      <c r="Y60" s="452">
        <v>0</v>
      </c>
      <c r="Z60" s="452">
        <v>0</v>
      </c>
      <c r="AA60" s="452">
        <v>0</v>
      </c>
      <c r="AB60" s="452">
        <v>0</v>
      </c>
      <c r="AC60" s="452">
        <v>0</v>
      </c>
      <c r="AD60" s="452">
        <v>0</v>
      </c>
      <c r="AE60" s="452">
        <v>0</v>
      </c>
      <c r="AF60" s="452">
        <v>0</v>
      </c>
      <c r="AG60" s="452">
        <v>0</v>
      </c>
      <c r="AH60" s="452">
        <v>0</v>
      </c>
      <c r="AI60" s="452">
        <v>0</v>
      </c>
      <c r="AJ60" s="452">
        <v>0</v>
      </c>
      <c r="AK60" s="452">
        <v>0</v>
      </c>
      <c r="AL60" s="452">
        <v>0</v>
      </c>
      <c r="AM60" s="452"/>
      <c r="AN60" s="452">
        <v>0</v>
      </c>
      <c r="AO60" s="452">
        <v>0</v>
      </c>
      <c r="AP60" s="452">
        <v>0</v>
      </c>
      <c r="AQ60" s="452">
        <v>0</v>
      </c>
      <c r="AR60" s="452">
        <v>0</v>
      </c>
      <c r="AS60" s="452">
        <v>0</v>
      </c>
      <c r="AT60" s="452">
        <v>0</v>
      </c>
      <c r="AU60" s="452">
        <v>0</v>
      </c>
      <c r="AV60" s="452">
        <v>0</v>
      </c>
      <c r="AW60" s="452">
        <v>0</v>
      </c>
      <c r="AX60" s="452">
        <v>0</v>
      </c>
      <c r="AY60" s="452">
        <v>0</v>
      </c>
      <c r="AZ60" s="452">
        <v>0</v>
      </c>
      <c r="BA60" s="452">
        <v>0</v>
      </c>
      <c r="BB60" s="452">
        <v>0</v>
      </c>
      <c r="BC60" s="452">
        <v>0</v>
      </c>
      <c r="BD60" s="452">
        <v>0</v>
      </c>
      <c r="BE60" s="452">
        <v>0</v>
      </c>
      <c r="BF60" s="452">
        <v>0</v>
      </c>
      <c r="BG60" s="452">
        <v>0</v>
      </c>
      <c r="BH60" s="452">
        <v>0</v>
      </c>
    </row>
    <row r="61" spans="1:60" x14ac:dyDescent="0.3">
      <c r="A61" s="449">
        <v>148</v>
      </c>
      <c r="B61" s="450" t="s">
        <v>420</v>
      </c>
      <c r="C61" s="450"/>
      <c r="D61" s="452">
        <v>0</v>
      </c>
      <c r="E61" s="452">
        <v>0</v>
      </c>
      <c r="F61" s="452">
        <v>0</v>
      </c>
      <c r="G61" s="452">
        <v>0</v>
      </c>
      <c r="H61" s="452">
        <v>0</v>
      </c>
      <c r="I61" s="452">
        <v>0</v>
      </c>
      <c r="J61" s="452">
        <v>0</v>
      </c>
      <c r="K61" s="452">
        <v>0</v>
      </c>
      <c r="L61" s="452">
        <v>0</v>
      </c>
      <c r="M61" s="452">
        <v>0</v>
      </c>
      <c r="N61" s="452">
        <v>0</v>
      </c>
      <c r="O61" s="452">
        <v>0</v>
      </c>
      <c r="P61" s="452">
        <v>0</v>
      </c>
      <c r="Q61" s="452">
        <v>0</v>
      </c>
      <c r="R61" s="452">
        <v>0</v>
      </c>
      <c r="S61" s="452">
        <v>0</v>
      </c>
      <c r="T61" s="452">
        <v>0</v>
      </c>
      <c r="U61" s="452">
        <v>0</v>
      </c>
      <c r="V61" s="452">
        <v>0</v>
      </c>
      <c r="W61" s="452">
        <v>0</v>
      </c>
      <c r="X61" s="452">
        <v>0</v>
      </c>
      <c r="Y61" s="452">
        <v>0</v>
      </c>
      <c r="Z61" s="452">
        <v>0</v>
      </c>
      <c r="AA61" s="452">
        <v>0</v>
      </c>
      <c r="AB61" s="452">
        <v>0</v>
      </c>
      <c r="AC61" s="452">
        <v>0</v>
      </c>
      <c r="AD61" s="452">
        <v>0</v>
      </c>
      <c r="AE61" s="452">
        <v>0</v>
      </c>
      <c r="AF61" s="452">
        <v>0</v>
      </c>
      <c r="AG61" s="452">
        <v>0</v>
      </c>
      <c r="AH61" s="452">
        <v>0</v>
      </c>
      <c r="AI61" s="452">
        <v>0</v>
      </c>
      <c r="AJ61" s="452">
        <v>0</v>
      </c>
      <c r="AK61" s="452">
        <v>0</v>
      </c>
      <c r="AL61" s="452">
        <v>0</v>
      </c>
      <c r="AM61" s="452"/>
      <c r="AN61" s="452">
        <v>0</v>
      </c>
      <c r="AO61" s="452">
        <v>0</v>
      </c>
      <c r="AP61" s="452">
        <v>0</v>
      </c>
      <c r="AQ61" s="452">
        <v>0</v>
      </c>
      <c r="AR61" s="452">
        <v>0</v>
      </c>
      <c r="AS61" s="452">
        <v>0</v>
      </c>
      <c r="AT61" s="452">
        <v>0</v>
      </c>
      <c r="AU61" s="452">
        <v>0</v>
      </c>
      <c r="AV61" s="452">
        <v>0</v>
      </c>
      <c r="AW61" s="452">
        <v>0</v>
      </c>
      <c r="AX61" s="452">
        <v>0</v>
      </c>
      <c r="AY61" s="452">
        <v>0</v>
      </c>
      <c r="AZ61" s="452">
        <v>0</v>
      </c>
      <c r="BA61" s="452">
        <v>0</v>
      </c>
      <c r="BB61" s="452">
        <v>0</v>
      </c>
      <c r="BC61" s="452">
        <v>0</v>
      </c>
      <c r="BD61" s="452">
        <v>0</v>
      </c>
      <c r="BE61" s="452">
        <v>0</v>
      </c>
      <c r="BF61" s="452">
        <v>0</v>
      </c>
      <c r="BG61" s="452">
        <v>0</v>
      </c>
      <c r="BH61" s="452">
        <v>0</v>
      </c>
    </row>
    <row r="62" spans="1:60" x14ac:dyDescent="0.3">
      <c r="A62" s="449">
        <v>149</v>
      </c>
      <c r="B62" s="450" t="s">
        <v>421</v>
      </c>
      <c r="C62" s="450"/>
      <c r="D62" s="452">
        <v>11835081</v>
      </c>
      <c r="E62" s="452">
        <v>18912278</v>
      </c>
      <c r="F62" s="452">
        <v>9900000</v>
      </c>
      <c r="G62" s="452">
        <v>3961285</v>
      </c>
      <c r="H62" s="452">
        <v>19281268</v>
      </c>
      <c r="I62" s="452">
        <v>8918672</v>
      </c>
      <c r="J62" s="452">
        <v>2951120</v>
      </c>
      <c r="K62" s="452">
        <v>6000000</v>
      </c>
      <c r="L62" s="452">
        <v>9243000</v>
      </c>
      <c r="M62" s="452">
        <v>2334809</v>
      </c>
      <c r="N62" s="452">
        <v>5556387</v>
      </c>
      <c r="O62" s="452">
        <v>30350000</v>
      </c>
      <c r="P62" s="452">
        <v>13095000</v>
      </c>
      <c r="Q62" s="452">
        <v>2043619</v>
      </c>
      <c r="R62" s="452">
        <v>23096054</v>
      </c>
      <c r="S62" s="452">
        <v>82887553</v>
      </c>
      <c r="T62" s="452">
        <v>511576</v>
      </c>
      <c r="U62" s="452">
        <v>3500000</v>
      </c>
      <c r="V62" s="452">
        <v>0</v>
      </c>
      <c r="W62" s="452">
        <v>56455917</v>
      </c>
      <c r="X62" s="452">
        <v>35617252</v>
      </c>
      <c r="Y62" s="452">
        <v>4000000</v>
      </c>
      <c r="Z62" s="452">
        <v>20220842</v>
      </c>
      <c r="AA62" s="452">
        <v>2900000</v>
      </c>
      <c r="AB62" s="452">
        <v>10442896</v>
      </c>
      <c r="AC62" s="452">
        <v>41497811</v>
      </c>
      <c r="AD62" s="452">
        <v>5429441</v>
      </c>
      <c r="AE62" s="452">
        <v>20514073</v>
      </c>
      <c r="AF62" s="452">
        <v>7873240</v>
      </c>
      <c r="AG62" s="452">
        <v>2139822</v>
      </c>
      <c r="AH62" s="452">
        <v>13305000</v>
      </c>
      <c r="AI62" s="452">
        <v>15834840</v>
      </c>
      <c r="AJ62" s="452">
        <v>37962067</v>
      </c>
      <c r="AK62" s="452">
        <v>15415884</v>
      </c>
      <c r="AL62" s="452">
        <v>9358327</v>
      </c>
      <c r="AM62" s="452"/>
      <c r="AN62" s="452">
        <v>12422530</v>
      </c>
      <c r="AO62" s="452">
        <v>12969071</v>
      </c>
      <c r="AP62" s="452">
        <v>9446240</v>
      </c>
      <c r="AQ62" s="452">
        <v>1048617</v>
      </c>
      <c r="AR62" s="452">
        <v>3178147</v>
      </c>
      <c r="AS62" s="452">
        <v>12794494</v>
      </c>
      <c r="AT62" s="452">
        <v>567595</v>
      </c>
      <c r="AU62" s="452">
        <v>108696045</v>
      </c>
      <c r="AV62" s="452">
        <v>7202436</v>
      </c>
      <c r="AW62" s="452">
        <v>525073614</v>
      </c>
      <c r="AX62" s="452">
        <v>4985886</v>
      </c>
      <c r="AY62" s="452">
        <v>1735000</v>
      </c>
      <c r="AZ62" s="452">
        <v>13864099</v>
      </c>
      <c r="BA62" s="452">
        <v>19467996</v>
      </c>
      <c r="BB62" s="452">
        <v>761623</v>
      </c>
      <c r="BC62" s="452">
        <v>2272697</v>
      </c>
      <c r="BD62" s="452">
        <v>12769284</v>
      </c>
      <c r="BE62" s="452">
        <v>22461930</v>
      </c>
      <c r="BF62" s="452">
        <v>135629423</v>
      </c>
      <c r="BG62" s="452">
        <v>7217959</v>
      </c>
      <c r="BH62" s="452">
        <v>3338872</v>
      </c>
    </row>
    <row r="63" spans="1:60" x14ac:dyDescent="0.3">
      <c r="A63" s="449">
        <v>150</v>
      </c>
      <c r="B63" s="450" t="s">
        <v>422</v>
      </c>
      <c r="C63" s="450"/>
      <c r="D63" s="452">
        <v>768981</v>
      </c>
      <c r="E63" s="452">
        <v>1600506</v>
      </c>
      <c r="F63" s="452">
        <v>240177</v>
      </c>
      <c r="G63" s="452">
        <v>1070248</v>
      </c>
      <c r="H63" s="452">
        <v>6451301</v>
      </c>
      <c r="I63" s="452">
        <v>2661570</v>
      </c>
      <c r="J63" s="452">
        <v>1389808</v>
      </c>
      <c r="K63" s="452">
        <v>1500001</v>
      </c>
      <c r="L63" s="452">
        <v>1701414</v>
      </c>
      <c r="M63" s="452">
        <v>425421</v>
      </c>
      <c r="N63" s="452">
        <v>1446173</v>
      </c>
      <c r="O63" s="452">
        <v>34870069</v>
      </c>
      <c r="P63" s="452">
        <v>2541814</v>
      </c>
      <c r="Q63" s="452">
        <v>565861</v>
      </c>
      <c r="R63" s="452">
        <v>2239395</v>
      </c>
      <c r="S63" s="452">
        <v>7430693</v>
      </c>
      <c r="T63" s="452">
        <v>1683685</v>
      </c>
      <c r="U63" s="452">
        <v>324250</v>
      </c>
      <c r="V63" s="452">
        <v>0</v>
      </c>
      <c r="W63" s="452">
        <v>39153152</v>
      </c>
      <c r="X63" s="452">
        <v>15192901</v>
      </c>
      <c r="Y63" s="452">
        <v>579879</v>
      </c>
      <c r="Z63" s="452">
        <v>2417484</v>
      </c>
      <c r="AA63" s="452">
        <v>564535</v>
      </c>
      <c r="AB63" s="452">
        <v>971324</v>
      </c>
      <c r="AC63" s="452">
        <v>3914729</v>
      </c>
      <c r="AD63" s="452">
        <v>312000</v>
      </c>
      <c r="AE63" s="452">
        <v>25287741</v>
      </c>
      <c r="AF63" s="452">
        <v>2350255</v>
      </c>
      <c r="AG63" s="452">
        <v>255023</v>
      </c>
      <c r="AH63" s="452">
        <v>0</v>
      </c>
      <c r="AI63" s="452">
        <v>2291999</v>
      </c>
      <c r="AJ63" s="452">
        <v>4113836</v>
      </c>
      <c r="AK63" s="452">
        <v>18310502</v>
      </c>
      <c r="AL63" s="452">
        <v>1575481</v>
      </c>
      <c r="AM63" s="452"/>
      <c r="AN63" s="452">
        <v>2945000</v>
      </c>
      <c r="AO63" s="452">
        <v>1533106</v>
      </c>
      <c r="AP63" s="452">
        <v>8081277</v>
      </c>
      <c r="AQ63" s="452">
        <v>942583</v>
      </c>
      <c r="AR63" s="452">
        <v>964953</v>
      </c>
      <c r="AS63" s="452">
        <v>3093002</v>
      </c>
      <c r="AT63" s="452">
        <v>100000</v>
      </c>
      <c r="AU63" s="452">
        <v>24113621</v>
      </c>
      <c r="AV63" s="452">
        <v>1886621</v>
      </c>
      <c r="AW63" s="452">
        <v>255970316</v>
      </c>
      <c r="AX63" s="452">
        <v>309884</v>
      </c>
      <c r="AY63" s="452">
        <v>400000</v>
      </c>
      <c r="AZ63" s="452">
        <v>1554493</v>
      </c>
      <c r="BA63" s="452">
        <v>5412040</v>
      </c>
      <c r="BB63" s="452">
        <v>198298</v>
      </c>
      <c r="BC63" s="452">
        <v>445303</v>
      </c>
      <c r="BD63" s="452">
        <v>3506487</v>
      </c>
      <c r="BE63" s="452">
        <v>1230425</v>
      </c>
      <c r="BF63" s="452">
        <v>61504039</v>
      </c>
      <c r="BG63" s="452">
        <v>502816</v>
      </c>
      <c r="BH63" s="452">
        <v>394627</v>
      </c>
    </row>
    <row r="64" spans="1:60" x14ac:dyDescent="0.3">
      <c r="A64" s="449">
        <v>171</v>
      </c>
      <c r="B64" s="450" t="s">
        <v>116</v>
      </c>
      <c r="C64" s="450"/>
      <c r="D64" s="452">
        <v>0</v>
      </c>
      <c r="E64" s="452">
        <v>0</v>
      </c>
      <c r="F64" s="452">
        <v>0</v>
      </c>
      <c r="G64" s="452">
        <v>0</v>
      </c>
      <c r="H64" s="452">
        <v>0</v>
      </c>
      <c r="I64" s="452">
        <v>0</v>
      </c>
      <c r="J64" s="452">
        <v>0</v>
      </c>
      <c r="K64" s="452">
        <v>0</v>
      </c>
      <c r="L64" s="452">
        <v>0</v>
      </c>
      <c r="M64" s="452">
        <v>0</v>
      </c>
      <c r="N64" s="452">
        <v>0</v>
      </c>
      <c r="O64" s="452">
        <v>0</v>
      </c>
      <c r="P64" s="452">
        <v>0</v>
      </c>
      <c r="Q64" s="452">
        <v>0</v>
      </c>
      <c r="R64" s="452">
        <v>0</v>
      </c>
      <c r="S64" s="452">
        <v>0</v>
      </c>
      <c r="T64" s="452">
        <v>0</v>
      </c>
      <c r="U64" s="452">
        <v>0</v>
      </c>
      <c r="V64" s="452">
        <v>0</v>
      </c>
      <c r="W64" s="452">
        <v>0</v>
      </c>
      <c r="X64" s="452">
        <v>0</v>
      </c>
      <c r="Y64" s="452">
        <v>0</v>
      </c>
      <c r="Z64" s="452">
        <v>0</v>
      </c>
      <c r="AA64" s="452">
        <v>0</v>
      </c>
      <c r="AB64" s="452">
        <v>0</v>
      </c>
      <c r="AC64" s="452">
        <v>0</v>
      </c>
      <c r="AD64" s="452">
        <v>0</v>
      </c>
      <c r="AE64" s="452">
        <v>0</v>
      </c>
      <c r="AF64" s="452">
        <v>0</v>
      </c>
      <c r="AG64" s="452">
        <v>0</v>
      </c>
      <c r="AH64" s="452">
        <v>0</v>
      </c>
      <c r="AI64" s="452">
        <v>0</v>
      </c>
      <c r="AJ64" s="452">
        <v>0</v>
      </c>
      <c r="AK64" s="452">
        <v>0</v>
      </c>
      <c r="AL64" s="452">
        <v>0</v>
      </c>
      <c r="AM64" s="452"/>
      <c r="AN64" s="452">
        <v>0</v>
      </c>
      <c r="AO64" s="452">
        <v>0</v>
      </c>
      <c r="AP64" s="452">
        <v>0</v>
      </c>
      <c r="AQ64" s="452">
        <v>0</v>
      </c>
      <c r="AR64" s="452">
        <v>0</v>
      </c>
      <c r="AS64" s="452">
        <v>0</v>
      </c>
      <c r="AT64" s="452">
        <v>0</v>
      </c>
      <c r="AU64" s="452">
        <v>0</v>
      </c>
      <c r="AV64" s="452">
        <v>0</v>
      </c>
      <c r="AW64" s="452">
        <v>0</v>
      </c>
      <c r="AX64" s="452">
        <v>0</v>
      </c>
      <c r="AY64" s="452">
        <v>0</v>
      </c>
      <c r="AZ64" s="452">
        <v>0</v>
      </c>
      <c r="BA64" s="452">
        <v>0</v>
      </c>
      <c r="BB64" s="452">
        <v>0</v>
      </c>
      <c r="BC64" s="452">
        <v>0</v>
      </c>
      <c r="BD64" s="452">
        <v>0</v>
      </c>
      <c r="BE64" s="452">
        <v>0</v>
      </c>
      <c r="BF64" s="452">
        <v>0</v>
      </c>
      <c r="BG64" s="452">
        <v>0</v>
      </c>
      <c r="BH64" s="452">
        <v>0</v>
      </c>
    </row>
    <row r="65" spans="1:60" x14ac:dyDescent="0.3">
      <c r="A65" s="449">
        <v>191</v>
      </c>
      <c r="B65" s="450" t="s">
        <v>131</v>
      </c>
      <c r="C65" s="450"/>
      <c r="D65" s="452">
        <v>0</v>
      </c>
      <c r="E65" s="452">
        <v>0</v>
      </c>
      <c r="F65" s="452">
        <v>0</v>
      </c>
      <c r="G65" s="452">
        <v>0</v>
      </c>
      <c r="H65" s="452">
        <v>0</v>
      </c>
      <c r="I65" s="452">
        <v>0</v>
      </c>
      <c r="J65" s="452">
        <v>0</v>
      </c>
      <c r="K65" s="452">
        <v>0</v>
      </c>
      <c r="L65" s="452">
        <v>0</v>
      </c>
      <c r="M65" s="452">
        <v>0</v>
      </c>
      <c r="N65" s="452">
        <v>0</v>
      </c>
      <c r="O65" s="452">
        <v>0</v>
      </c>
      <c r="P65" s="452">
        <v>0</v>
      </c>
      <c r="Q65" s="452">
        <v>0</v>
      </c>
      <c r="R65" s="452">
        <v>0</v>
      </c>
      <c r="S65" s="452">
        <v>0</v>
      </c>
      <c r="T65" s="452">
        <v>0</v>
      </c>
      <c r="U65" s="452">
        <v>0</v>
      </c>
      <c r="V65" s="452">
        <v>0</v>
      </c>
      <c r="W65" s="452">
        <v>0</v>
      </c>
      <c r="X65" s="452">
        <v>0</v>
      </c>
      <c r="Y65" s="452">
        <v>0</v>
      </c>
      <c r="Z65" s="452">
        <v>0</v>
      </c>
      <c r="AA65" s="452">
        <v>0</v>
      </c>
      <c r="AB65" s="452">
        <v>0</v>
      </c>
      <c r="AC65" s="452">
        <v>0</v>
      </c>
      <c r="AD65" s="452">
        <v>0</v>
      </c>
      <c r="AE65" s="452">
        <v>0</v>
      </c>
      <c r="AF65" s="452">
        <v>0</v>
      </c>
      <c r="AG65" s="452">
        <v>0</v>
      </c>
      <c r="AH65" s="452">
        <v>0</v>
      </c>
      <c r="AI65" s="452">
        <v>0</v>
      </c>
      <c r="AJ65" s="452">
        <v>0</v>
      </c>
      <c r="AK65" s="452">
        <v>0</v>
      </c>
      <c r="AL65" s="452">
        <v>0</v>
      </c>
      <c r="AM65" s="452"/>
      <c r="AN65" s="452">
        <v>0</v>
      </c>
      <c r="AO65" s="452">
        <v>0</v>
      </c>
      <c r="AP65" s="452">
        <v>0</v>
      </c>
      <c r="AQ65" s="452">
        <v>0</v>
      </c>
      <c r="AR65" s="452">
        <v>0</v>
      </c>
      <c r="AS65" s="452">
        <v>0</v>
      </c>
      <c r="AT65" s="452">
        <v>0</v>
      </c>
      <c r="AU65" s="452">
        <v>0</v>
      </c>
      <c r="AV65" s="452">
        <v>0</v>
      </c>
      <c r="AW65" s="452">
        <v>0</v>
      </c>
      <c r="AX65" s="452">
        <v>0</v>
      </c>
      <c r="AY65" s="452">
        <v>0</v>
      </c>
      <c r="AZ65" s="452">
        <v>0</v>
      </c>
      <c r="BA65" s="452">
        <v>0</v>
      </c>
      <c r="BB65" s="452">
        <v>0</v>
      </c>
      <c r="BC65" s="452">
        <v>0</v>
      </c>
      <c r="BD65" s="452">
        <v>0</v>
      </c>
      <c r="BE65" s="452">
        <v>0</v>
      </c>
      <c r="BF65" s="452">
        <v>0</v>
      </c>
      <c r="BG65" s="452">
        <v>0</v>
      </c>
      <c r="BH65" s="452">
        <v>0</v>
      </c>
    </row>
    <row r="66" spans="1:60" x14ac:dyDescent="0.3">
      <c r="A66" s="449">
        <v>192</v>
      </c>
      <c r="B66" s="450" t="s">
        <v>142</v>
      </c>
      <c r="C66" s="450"/>
      <c r="D66" s="452">
        <v>0</v>
      </c>
      <c r="E66" s="452">
        <v>0</v>
      </c>
      <c r="F66" s="452">
        <v>0</v>
      </c>
      <c r="G66" s="452">
        <v>0</v>
      </c>
      <c r="H66" s="452">
        <v>0</v>
      </c>
      <c r="I66" s="452">
        <v>0</v>
      </c>
      <c r="J66" s="452">
        <v>0</v>
      </c>
      <c r="K66" s="452">
        <v>0</v>
      </c>
      <c r="L66" s="452">
        <v>0</v>
      </c>
      <c r="M66" s="452">
        <v>0</v>
      </c>
      <c r="N66" s="452">
        <v>0</v>
      </c>
      <c r="O66" s="452">
        <v>0</v>
      </c>
      <c r="P66" s="452">
        <v>0</v>
      </c>
      <c r="Q66" s="452">
        <v>0</v>
      </c>
      <c r="R66" s="452">
        <v>0</v>
      </c>
      <c r="S66" s="452">
        <v>0</v>
      </c>
      <c r="T66" s="452">
        <v>0</v>
      </c>
      <c r="U66" s="452">
        <v>0</v>
      </c>
      <c r="V66" s="452">
        <v>0</v>
      </c>
      <c r="W66" s="452">
        <v>0</v>
      </c>
      <c r="X66" s="452">
        <v>0</v>
      </c>
      <c r="Y66" s="452">
        <v>0</v>
      </c>
      <c r="Z66" s="452">
        <v>0</v>
      </c>
      <c r="AA66" s="452">
        <v>0</v>
      </c>
      <c r="AB66" s="452">
        <v>0</v>
      </c>
      <c r="AC66" s="452">
        <v>0</v>
      </c>
      <c r="AD66" s="452">
        <v>0</v>
      </c>
      <c r="AE66" s="452">
        <v>0</v>
      </c>
      <c r="AF66" s="452">
        <v>0</v>
      </c>
      <c r="AG66" s="452">
        <v>0</v>
      </c>
      <c r="AH66" s="452">
        <v>0</v>
      </c>
      <c r="AI66" s="452">
        <v>0</v>
      </c>
      <c r="AJ66" s="452">
        <v>0</v>
      </c>
      <c r="AK66" s="452">
        <v>0</v>
      </c>
      <c r="AL66" s="452">
        <v>0</v>
      </c>
      <c r="AM66" s="452"/>
      <c r="AN66" s="452">
        <v>0</v>
      </c>
      <c r="AO66" s="452">
        <v>0</v>
      </c>
      <c r="AP66" s="452">
        <v>0</v>
      </c>
      <c r="AQ66" s="452">
        <v>0</v>
      </c>
      <c r="AR66" s="452">
        <v>0</v>
      </c>
      <c r="AS66" s="452">
        <v>0</v>
      </c>
      <c r="AT66" s="452">
        <v>0</v>
      </c>
      <c r="AU66" s="452">
        <v>0</v>
      </c>
      <c r="AV66" s="452">
        <v>0</v>
      </c>
      <c r="AW66" s="452">
        <v>0</v>
      </c>
      <c r="AX66" s="452">
        <v>0</v>
      </c>
      <c r="AY66" s="452">
        <v>0</v>
      </c>
      <c r="AZ66" s="452">
        <v>0</v>
      </c>
      <c r="BA66" s="452">
        <v>0</v>
      </c>
      <c r="BB66" s="452">
        <v>0</v>
      </c>
      <c r="BC66" s="452">
        <v>0</v>
      </c>
      <c r="BD66" s="452">
        <v>0</v>
      </c>
      <c r="BE66" s="452">
        <v>0</v>
      </c>
      <c r="BF66" s="452">
        <v>0</v>
      </c>
      <c r="BG66" s="452">
        <v>0</v>
      </c>
      <c r="BH66" s="452">
        <v>0</v>
      </c>
    </row>
    <row r="67" spans="1:60" x14ac:dyDescent="0.3">
      <c r="A67" s="449">
        <v>193</v>
      </c>
      <c r="B67" s="450" t="s">
        <v>189</v>
      </c>
      <c r="C67" s="450"/>
      <c r="D67" s="452">
        <v>0</v>
      </c>
      <c r="E67" s="452">
        <v>0</v>
      </c>
      <c r="F67" s="452">
        <v>0</v>
      </c>
      <c r="G67" s="452">
        <v>0</v>
      </c>
      <c r="H67" s="452">
        <v>0</v>
      </c>
      <c r="I67" s="452">
        <v>0</v>
      </c>
      <c r="J67" s="452">
        <v>0</v>
      </c>
      <c r="K67" s="452">
        <v>0</v>
      </c>
      <c r="L67" s="452">
        <v>0</v>
      </c>
      <c r="M67" s="452">
        <v>0</v>
      </c>
      <c r="N67" s="452">
        <v>0</v>
      </c>
      <c r="O67" s="452">
        <v>0</v>
      </c>
      <c r="P67" s="452">
        <v>0</v>
      </c>
      <c r="Q67" s="452">
        <v>0</v>
      </c>
      <c r="R67" s="452">
        <v>0</v>
      </c>
      <c r="S67" s="452">
        <v>0</v>
      </c>
      <c r="T67" s="452">
        <v>0</v>
      </c>
      <c r="U67" s="452">
        <v>0</v>
      </c>
      <c r="V67" s="452">
        <v>0</v>
      </c>
      <c r="W67" s="452">
        <v>0</v>
      </c>
      <c r="X67" s="452">
        <v>0</v>
      </c>
      <c r="Y67" s="452">
        <v>0</v>
      </c>
      <c r="Z67" s="452">
        <v>0</v>
      </c>
      <c r="AA67" s="452">
        <v>0</v>
      </c>
      <c r="AB67" s="452">
        <v>0</v>
      </c>
      <c r="AC67" s="452">
        <v>0</v>
      </c>
      <c r="AD67" s="452">
        <v>0</v>
      </c>
      <c r="AE67" s="452">
        <v>0</v>
      </c>
      <c r="AF67" s="452">
        <v>0</v>
      </c>
      <c r="AG67" s="452">
        <v>0</v>
      </c>
      <c r="AH67" s="452">
        <v>0</v>
      </c>
      <c r="AI67" s="452">
        <v>0</v>
      </c>
      <c r="AJ67" s="452">
        <v>0</v>
      </c>
      <c r="AK67" s="452">
        <v>0</v>
      </c>
      <c r="AL67" s="452">
        <v>0</v>
      </c>
      <c r="AM67" s="452"/>
      <c r="AN67" s="452">
        <v>0</v>
      </c>
      <c r="AO67" s="452">
        <v>0</v>
      </c>
      <c r="AP67" s="452">
        <v>0</v>
      </c>
      <c r="AQ67" s="452">
        <v>0</v>
      </c>
      <c r="AR67" s="452">
        <v>0</v>
      </c>
      <c r="AS67" s="452">
        <v>0</v>
      </c>
      <c r="AT67" s="452">
        <v>0</v>
      </c>
      <c r="AU67" s="452">
        <v>0</v>
      </c>
      <c r="AV67" s="452">
        <v>0</v>
      </c>
      <c r="AW67" s="452">
        <v>0</v>
      </c>
      <c r="AX67" s="452">
        <v>0</v>
      </c>
      <c r="AY67" s="452">
        <v>0</v>
      </c>
      <c r="AZ67" s="452">
        <v>0</v>
      </c>
      <c r="BA67" s="452">
        <v>0</v>
      </c>
      <c r="BB67" s="452">
        <v>0</v>
      </c>
      <c r="BC67" s="452">
        <v>0</v>
      </c>
      <c r="BD67" s="452">
        <v>0</v>
      </c>
      <c r="BE67" s="452">
        <v>0</v>
      </c>
      <c r="BF67" s="452">
        <v>0</v>
      </c>
      <c r="BG67" s="452">
        <v>0</v>
      </c>
      <c r="BH67" s="452">
        <v>0</v>
      </c>
    </row>
    <row r="68" spans="1:60" x14ac:dyDescent="0.3">
      <c r="A68" s="449">
        <v>194</v>
      </c>
      <c r="B68" s="450" t="s">
        <v>423</v>
      </c>
      <c r="C68" s="450"/>
      <c r="D68" s="452">
        <v>0</v>
      </c>
      <c r="E68" s="452">
        <v>0</v>
      </c>
      <c r="F68" s="452">
        <v>0</v>
      </c>
      <c r="G68" s="452">
        <v>0</v>
      </c>
      <c r="H68" s="452">
        <v>0</v>
      </c>
      <c r="I68" s="452">
        <v>0</v>
      </c>
      <c r="J68" s="452">
        <v>0</v>
      </c>
      <c r="K68" s="452">
        <v>0</v>
      </c>
      <c r="L68" s="452">
        <v>0</v>
      </c>
      <c r="M68" s="452">
        <v>0</v>
      </c>
      <c r="N68" s="452">
        <v>0</v>
      </c>
      <c r="O68" s="452">
        <v>0</v>
      </c>
      <c r="P68" s="452">
        <v>0</v>
      </c>
      <c r="Q68" s="452">
        <v>0</v>
      </c>
      <c r="R68" s="452">
        <v>0</v>
      </c>
      <c r="S68" s="452">
        <v>0</v>
      </c>
      <c r="T68" s="452">
        <v>0</v>
      </c>
      <c r="U68" s="452">
        <v>0</v>
      </c>
      <c r="V68" s="452">
        <v>0</v>
      </c>
      <c r="W68" s="452">
        <v>0</v>
      </c>
      <c r="X68" s="452">
        <v>0</v>
      </c>
      <c r="Y68" s="452">
        <v>0</v>
      </c>
      <c r="Z68" s="452">
        <v>0</v>
      </c>
      <c r="AA68" s="452">
        <v>0</v>
      </c>
      <c r="AB68" s="452">
        <v>0</v>
      </c>
      <c r="AC68" s="452">
        <v>0</v>
      </c>
      <c r="AD68" s="452">
        <v>0</v>
      </c>
      <c r="AE68" s="452">
        <v>0</v>
      </c>
      <c r="AF68" s="452">
        <v>0</v>
      </c>
      <c r="AG68" s="452">
        <v>0</v>
      </c>
      <c r="AH68" s="452">
        <v>0</v>
      </c>
      <c r="AI68" s="452">
        <v>0</v>
      </c>
      <c r="AJ68" s="452">
        <v>0</v>
      </c>
      <c r="AK68" s="452">
        <v>0</v>
      </c>
      <c r="AL68" s="452">
        <v>0</v>
      </c>
      <c r="AM68" s="452"/>
      <c r="AN68" s="452">
        <v>0</v>
      </c>
      <c r="AO68" s="452">
        <v>0</v>
      </c>
      <c r="AP68" s="452">
        <v>0</v>
      </c>
      <c r="AQ68" s="452">
        <v>0</v>
      </c>
      <c r="AR68" s="452">
        <v>0</v>
      </c>
      <c r="AS68" s="452">
        <v>0</v>
      </c>
      <c r="AT68" s="452">
        <v>0</v>
      </c>
      <c r="AU68" s="452">
        <v>0</v>
      </c>
      <c r="AV68" s="452">
        <v>0</v>
      </c>
      <c r="AW68" s="452">
        <v>0</v>
      </c>
      <c r="AX68" s="452">
        <v>0</v>
      </c>
      <c r="AY68" s="452">
        <v>0</v>
      </c>
      <c r="AZ68" s="452">
        <v>0</v>
      </c>
      <c r="BA68" s="452">
        <v>0</v>
      </c>
      <c r="BB68" s="452">
        <v>0</v>
      </c>
      <c r="BC68" s="452">
        <v>0</v>
      </c>
      <c r="BD68" s="452">
        <v>0</v>
      </c>
      <c r="BE68" s="452">
        <v>0</v>
      </c>
      <c r="BF68" s="452">
        <v>0</v>
      </c>
      <c r="BG68" s="452">
        <v>0</v>
      </c>
      <c r="BH68" s="452">
        <v>0</v>
      </c>
    </row>
    <row r="69" spans="1:60" x14ac:dyDescent="0.3">
      <c r="A69" s="449">
        <v>252</v>
      </c>
      <c r="B69" s="450" t="s">
        <v>33</v>
      </c>
      <c r="C69" s="450"/>
      <c r="D69" s="452">
        <v>75591436</v>
      </c>
      <c r="E69" s="452">
        <v>109190243</v>
      </c>
      <c r="F69" s="452">
        <v>74725188</v>
      </c>
      <c r="G69" s="452">
        <v>20716431</v>
      </c>
      <c r="H69" s="452">
        <v>101047208</v>
      </c>
      <c r="I69" s="452">
        <v>63960082</v>
      </c>
      <c r="J69" s="452">
        <v>29351454</v>
      </c>
      <c r="K69" s="452">
        <v>29692850</v>
      </c>
      <c r="L69" s="452">
        <v>78825653</v>
      </c>
      <c r="M69" s="452">
        <v>21179794</v>
      </c>
      <c r="N69" s="452">
        <v>35451338</v>
      </c>
      <c r="O69" s="452">
        <v>221463599</v>
      </c>
      <c r="P69" s="452">
        <v>31236885</v>
      </c>
      <c r="Q69" s="452">
        <v>28445486</v>
      </c>
      <c r="R69" s="452">
        <v>137474289</v>
      </c>
      <c r="S69" s="452">
        <v>290728410</v>
      </c>
      <c r="T69" s="452">
        <v>48633379</v>
      </c>
      <c r="U69" s="452">
        <v>20224442</v>
      </c>
      <c r="V69" s="452">
        <v>1116209</v>
      </c>
      <c r="W69" s="452">
        <v>285384399</v>
      </c>
      <c r="X69" s="452">
        <v>83322887</v>
      </c>
      <c r="Y69" s="452">
        <v>6729442</v>
      </c>
      <c r="Z69" s="452">
        <v>170954378</v>
      </c>
      <c r="AA69" s="452">
        <v>21772140</v>
      </c>
      <c r="AB69" s="452">
        <v>21834116</v>
      </c>
      <c r="AC69" s="452">
        <v>193138750</v>
      </c>
      <c r="AD69" s="452">
        <v>14031123</v>
      </c>
      <c r="AE69" s="452">
        <v>165141209</v>
      </c>
      <c r="AF69" s="452">
        <v>49251411</v>
      </c>
      <c r="AG69" s="452">
        <v>30027294</v>
      </c>
      <c r="AH69" s="452">
        <v>112552243</v>
      </c>
      <c r="AI69" s="452">
        <v>65698678</v>
      </c>
      <c r="AJ69" s="452">
        <v>122160490</v>
      </c>
      <c r="AK69" s="452">
        <v>96705540</v>
      </c>
      <c r="AL69" s="452">
        <v>98139678</v>
      </c>
      <c r="AM69" s="452"/>
      <c r="AN69" s="452">
        <v>49576891</v>
      </c>
      <c r="AO69" s="452">
        <v>73402855</v>
      </c>
      <c r="AP69" s="452">
        <v>88145809</v>
      </c>
      <c r="AQ69" s="452">
        <v>25602321</v>
      </c>
      <c r="AR69" s="452">
        <v>17937210</v>
      </c>
      <c r="AS69" s="452">
        <v>38949599</v>
      </c>
      <c r="AT69" s="452">
        <v>6345519</v>
      </c>
      <c r="AU69" s="452">
        <v>636437194</v>
      </c>
      <c r="AV69" s="452">
        <v>38640289</v>
      </c>
      <c r="AW69" s="452">
        <v>3892210778</v>
      </c>
      <c r="AX69" s="452">
        <v>13772204</v>
      </c>
      <c r="AY69" s="452">
        <v>16356619</v>
      </c>
      <c r="AZ69" s="452">
        <v>18993445</v>
      </c>
      <c r="BA69" s="452">
        <v>90752776</v>
      </c>
      <c r="BB69" s="452">
        <v>3038843</v>
      </c>
      <c r="BC69" s="452">
        <v>8386536</v>
      </c>
      <c r="BD69" s="452">
        <v>63326824</v>
      </c>
      <c r="BE69" s="452">
        <v>73443123</v>
      </c>
      <c r="BF69" s="452">
        <v>691413997</v>
      </c>
      <c r="BG69" s="452">
        <v>38357456</v>
      </c>
      <c r="BH69" s="452">
        <v>26071479</v>
      </c>
    </row>
    <row r="70" spans="1:60" x14ac:dyDescent="0.3">
      <c r="A70" s="449">
        <v>253</v>
      </c>
      <c r="B70" s="450" t="s">
        <v>34</v>
      </c>
      <c r="C70" s="450"/>
      <c r="D70" s="452">
        <v>1093088</v>
      </c>
      <c r="E70" s="452">
        <v>3794063</v>
      </c>
      <c r="F70" s="452">
        <v>2506283</v>
      </c>
      <c r="G70" s="452">
        <v>1504779</v>
      </c>
      <c r="H70" s="452">
        <v>6267568</v>
      </c>
      <c r="I70" s="452">
        <v>1368134</v>
      </c>
      <c r="J70" s="452">
        <v>1235638</v>
      </c>
      <c r="K70" s="452">
        <v>2817903</v>
      </c>
      <c r="L70" s="452">
        <v>1940337</v>
      </c>
      <c r="M70" s="452">
        <v>1344962</v>
      </c>
      <c r="N70" s="452">
        <v>1856413</v>
      </c>
      <c r="O70" s="452">
        <v>5553782</v>
      </c>
      <c r="P70" s="452">
        <v>18663220</v>
      </c>
      <c r="Q70" s="452">
        <v>384204</v>
      </c>
      <c r="R70" s="452">
        <v>2812822</v>
      </c>
      <c r="S70" s="452">
        <v>9777046</v>
      </c>
      <c r="T70" s="452">
        <v>3427969</v>
      </c>
      <c r="U70" s="452">
        <v>565203</v>
      </c>
      <c r="V70" s="452">
        <v>66952</v>
      </c>
      <c r="W70" s="452">
        <v>53168504</v>
      </c>
      <c r="X70" s="452">
        <v>4140875</v>
      </c>
      <c r="Y70" s="452">
        <v>1223787</v>
      </c>
      <c r="Z70" s="452">
        <v>5764867</v>
      </c>
      <c r="AA70" s="452">
        <v>545104</v>
      </c>
      <c r="AB70" s="452">
        <v>1523014</v>
      </c>
      <c r="AC70" s="452">
        <v>7586331</v>
      </c>
      <c r="AD70" s="452">
        <v>697840</v>
      </c>
      <c r="AE70" s="452">
        <v>5860922</v>
      </c>
      <c r="AF70" s="452">
        <v>4211669</v>
      </c>
      <c r="AG70" s="452">
        <v>1335621</v>
      </c>
      <c r="AH70" s="452">
        <v>14755766</v>
      </c>
      <c r="AI70" s="452">
        <v>11263396</v>
      </c>
      <c r="AJ70" s="452">
        <v>10044010</v>
      </c>
      <c r="AK70" s="452">
        <v>7270594</v>
      </c>
      <c r="AL70" s="452">
        <v>2799021</v>
      </c>
      <c r="AM70" s="452"/>
      <c r="AN70" s="452">
        <v>3334514</v>
      </c>
      <c r="AO70" s="452">
        <v>2087094</v>
      </c>
      <c r="AP70" s="452">
        <v>2271941</v>
      </c>
      <c r="AQ70" s="452">
        <v>514792</v>
      </c>
      <c r="AR70" s="452">
        <v>493196</v>
      </c>
      <c r="AS70" s="452">
        <v>1525261</v>
      </c>
      <c r="AT70" s="452">
        <v>636192</v>
      </c>
      <c r="AU70" s="452">
        <v>13137634</v>
      </c>
      <c r="AV70" s="452">
        <v>1484834</v>
      </c>
      <c r="AW70" s="452">
        <v>21662737</v>
      </c>
      <c r="AX70" s="452">
        <v>509349</v>
      </c>
      <c r="AY70" s="452">
        <v>969432</v>
      </c>
      <c r="AZ70" s="452">
        <v>1637440</v>
      </c>
      <c r="BA70" s="452">
        <v>2347049</v>
      </c>
      <c r="BB70" s="452">
        <v>1138165</v>
      </c>
      <c r="BC70" s="452">
        <v>3298905</v>
      </c>
      <c r="BD70" s="452">
        <v>10332925</v>
      </c>
      <c r="BE70" s="452">
        <v>4039965</v>
      </c>
      <c r="BF70" s="452">
        <v>18191219</v>
      </c>
      <c r="BG70" s="452">
        <v>1455619</v>
      </c>
      <c r="BH70" s="452">
        <v>2491899</v>
      </c>
    </row>
    <row r="71" spans="1:60" x14ac:dyDescent="0.3">
      <c r="A71" s="449">
        <v>254</v>
      </c>
      <c r="B71" s="450" t="s">
        <v>35</v>
      </c>
      <c r="C71" s="450"/>
      <c r="D71" s="452">
        <v>-91885924</v>
      </c>
      <c r="E71" s="452">
        <v>-159145930</v>
      </c>
      <c r="F71" s="452">
        <v>-122249087</v>
      </c>
      <c r="G71" s="452">
        <v>-47990686</v>
      </c>
      <c r="H71" s="452">
        <v>-171683490</v>
      </c>
      <c r="I71" s="452">
        <v>-68094554</v>
      </c>
      <c r="J71" s="452">
        <v>-36184970</v>
      </c>
      <c r="K71" s="452">
        <v>-48508340</v>
      </c>
      <c r="L71" s="452">
        <v>-93661799</v>
      </c>
      <c r="M71" s="452">
        <v>-30088429</v>
      </c>
      <c r="N71" s="452">
        <v>-57904686</v>
      </c>
      <c r="O71" s="452">
        <v>-197377939</v>
      </c>
      <c r="P71" s="452">
        <v>-85587229</v>
      </c>
      <c r="Q71" s="452">
        <v>-24259899</v>
      </c>
      <c r="R71" s="452">
        <v>-213165361</v>
      </c>
      <c r="S71" s="452">
        <v>-422624272</v>
      </c>
      <c r="T71" s="452">
        <v>-49882191</v>
      </c>
      <c r="U71" s="452">
        <v>-28272069</v>
      </c>
      <c r="V71" s="452">
        <v>-2074751</v>
      </c>
      <c r="W71" s="452">
        <v>-368130716</v>
      </c>
      <c r="X71" s="452">
        <v>-136359510</v>
      </c>
      <c r="Y71" s="452">
        <v>-25445975</v>
      </c>
      <c r="Z71" s="452">
        <v>-129791794</v>
      </c>
      <c r="AA71" s="452">
        <v>-27409645</v>
      </c>
      <c r="AB71" s="452">
        <v>-75766223</v>
      </c>
      <c r="AC71" s="452">
        <v>-360363699</v>
      </c>
      <c r="AD71" s="452">
        <v>-40264667</v>
      </c>
      <c r="AE71" s="452">
        <v>-247501517</v>
      </c>
      <c r="AF71" s="452">
        <v>-102764570</v>
      </c>
      <c r="AG71" s="452">
        <v>-41135981</v>
      </c>
      <c r="AH71" s="452">
        <v>-314452195</v>
      </c>
      <c r="AI71" s="452">
        <v>-158754719</v>
      </c>
      <c r="AJ71" s="452">
        <v>-285116958</v>
      </c>
      <c r="AK71" s="452">
        <v>-129440195</v>
      </c>
      <c r="AL71" s="452">
        <v>-117817658</v>
      </c>
      <c r="AM71" s="452"/>
      <c r="AN71" s="452">
        <v>-120723362</v>
      </c>
      <c r="AO71" s="452">
        <v>-95081496</v>
      </c>
      <c r="AP71" s="452">
        <v>-115903794</v>
      </c>
      <c r="AQ71" s="452">
        <v>-31302653</v>
      </c>
      <c r="AR71" s="452">
        <v>-40640503</v>
      </c>
      <c r="AS71" s="452">
        <v>-60135519</v>
      </c>
      <c r="AT71" s="452">
        <v>-13009608</v>
      </c>
      <c r="AU71" s="452">
        <v>-646437401</v>
      </c>
      <c r="AV71" s="452">
        <v>-87622883</v>
      </c>
      <c r="AW71" s="452">
        <v>-2635779762</v>
      </c>
      <c r="AX71" s="452">
        <v>-31722391</v>
      </c>
      <c r="AY71" s="452">
        <v>-24919273</v>
      </c>
      <c r="AZ71" s="452">
        <v>-79376296</v>
      </c>
      <c r="BA71" s="452">
        <v>-266523308</v>
      </c>
      <c r="BB71" s="452">
        <v>-15202958</v>
      </c>
      <c r="BC71" s="452">
        <v>-31162024</v>
      </c>
      <c r="BD71" s="452">
        <v>-148255620</v>
      </c>
      <c r="BE71" s="452">
        <v>-154595855</v>
      </c>
      <c r="BF71" s="452">
        <v>-888869495</v>
      </c>
      <c r="BG71" s="452">
        <v>-81043686</v>
      </c>
      <c r="BH71" s="452">
        <v>-37958226</v>
      </c>
    </row>
    <row r="72" spans="1:60" x14ac:dyDescent="0.3">
      <c r="A72" s="449">
        <v>255</v>
      </c>
      <c r="B72" s="450" t="s">
        <v>96</v>
      </c>
      <c r="C72" s="450"/>
      <c r="D72" s="452">
        <v>-455502</v>
      </c>
      <c r="E72" s="452">
        <v>2706128</v>
      </c>
      <c r="F72" s="452">
        <v>-1612624</v>
      </c>
      <c r="G72" s="452">
        <v>2084444</v>
      </c>
      <c r="H72" s="452">
        <v>3295603</v>
      </c>
      <c r="I72" s="452">
        <v>1582221</v>
      </c>
      <c r="J72" s="452">
        <v>269874</v>
      </c>
      <c r="K72" s="452">
        <v>5807229</v>
      </c>
      <c r="L72" s="452">
        <v>7958117</v>
      </c>
      <c r="M72" s="452">
        <v>1695679</v>
      </c>
      <c r="N72" s="452">
        <v>3868209</v>
      </c>
      <c r="O72" s="452">
        <v>35597251</v>
      </c>
      <c r="P72" s="452">
        <v>112632</v>
      </c>
      <c r="Q72" s="452">
        <v>-147073</v>
      </c>
      <c r="R72" s="452">
        <v>7587487</v>
      </c>
      <c r="S72" s="452">
        <v>-391039</v>
      </c>
      <c r="T72" s="452">
        <v>3449351</v>
      </c>
      <c r="U72" s="452">
        <v>385975</v>
      </c>
      <c r="V72" s="452">
        <v>329595</v>
      </c>
      <c r="W72" s="452">
        <v>52193479</v>
      </c>
      <c r="X72" s="452">
        <v>5836709</v>
      </c>
      <c r="Y72" s="452">
        <v>2183963</v>
      </c>
      <c r="Z72" s="452">
        <v>1820823</v>
      </c>
      <c r="AA72" s="452">
        <v>882162</v>
      </c>
      <c r="AB72" s="452">
        <v>2926777</v>
      </c>
      <c r="AC72" s="452">
        <v>11849360</v>
      </c>
      <c r="AD72" s="452">
        <v>1728441</v>
      </c>
      <c r="AE72" s="452">
        <v>31040557</v>
      </c>
      <c r="AF72" s="452">
        <v>3885687</v>
      </c>
      <c r="AG72" s="452">
        <v>1078580</v>
      </c>
      <c r="AH72" s="452">
        <v>4828372</v>
      </c>
      <c r="AI72" s="452">
        <v>5800532</v>
      </c>
      <c r="AJ72" s="452">
        <v>759733</v>
      </c>
      <c r="AK72" s="452">
        <v>20350919</v>
      </c>
      <c r="AL72" s="452">
        <v>7550974</v>
      </c>
      <c r="AM72" s="452"/>
      <c r="AN72" s="452">
        <v>3560113</v>
      </c>
      <c r="AO72" s="452">
        <v>5642043</v>
      </c>
      <c r="AP72" s="452">
        <v>9502398</v>
      </c>
      <c r="AQ72" s="452">
        <v>3831160</v>
      </c>
      <c r="AR72" s="452">
        <v>923194</v>
      </c>
      <c r="AS72" s="452">
        <v>3716375</v>
      </c>
      <c r="AT72" s="452">
        <v>183968</v>
      </c>
      <c r="AU72" s="452">
        <v>14287424</v>
      </c>
      <c r="AV72" s="452">
        <v>7823957</v>
      </c>
      <c r="AW72" s="452">
        <v>234786651</v>
      </c>
      <c r="AX72" s="452">
        <v>3325088</v>
      </c>
      <c r="AY72" s="452">
        <v>1672842</v>
      </c>
      <c r="AZ72" s="452">
        <v>2467076</v>
      </c>
      <c r="BA72" s="452">
        <v>9878156</v>
      </c>
      <c r="BB72" s="452">
        <v>2403629</v>
      </c>
      <c r="BC72" s="452">
        <v>1691901</v>
      </c>
      <c r="BD72" s="452">
        <v>5358880</v>
      </c>
      <c r="BE72" s="452">
        <v>10391624</v>
      </c>
      <c r="BF72" s="452">
        <v>55210273</v>
      </c>
      <c r="BG72" s="452">
        <v>1642842</v>
      </c>
      <c r="BH72" s="452">
        <v>2436813</v>
      </c>
    </row>
    <row r="73" spans="1:60" x14ac:dyDescent="0.3">
      <c r="A73" s="449">
        <v>294</v>
      </c>
      <c r="B73" s="450" t="s">
        <v>424</v>
      </c>
      <c r="C73" s="450"/>
      <c r="D73" s="452">
        <v>0</v>
      </c>
      <c r="E73" s="452">
        <v>0</v>
      </c>
      <c r="F73" s="452">
        <v>0</v>
      </c>
      <c r="G73" s="452">
        <v>0</v>
      </c>
      <c r="H73" s="452">
        <v>0</v>
      </c>
      <c r="I73" s="452">
        <v>0</v>
      </c>
      <c r="J73" s="452">
        <v>0</v>
      </c>
      <c r="K73" s="452">
        <v>0</v>
      </c>
      <c r="L73" s="452">
        <v>0</v>
      </c>
      <c r="M73" s="452">
        <v>0</v>
      </c>
      <c r="N73" s="452">
        <v>0</v>
      </c>
      <c r="O73" s="452">
        <v>0</v>
      </c>
      <c r="P73" s="452">
        <v>0</v>
      </c>
      <c r="Q73" s="452">
        <v>0</v>
      </c>
      <c r="R73" s="452">
        <v>0</v>
      </c>
      <c r="S73" s="452">
        <v>0</v>
      </c>
      <c r="T73" s="452">
        <v>0</v>
      </c>
      <c r="U73" s="452">
        <v>0</v>
      </c>
      <c r="V73" s="452">
        <v>0</v>
      </c>
      <c r="W73" s="452">
        <v>0</v>
      </c>
      <c r="X73" s="452">
        <v>0</v>
      </c>
      <c r="Y73" s="452">
        <v>0</v>
      </c>
      <c r="Z73" s="452">
        <v>0</v>
      </c>
      <c r="AA73" s="452">
        <v>0</v>
      </c>
      <c r="AB73" s="452">
        <v>0</v>
      </c>
      <c r="AC73" s="452">
        <v>0</v>
      </c>
      <c r="AD73" s="452">
        <v>0</v>
      </c>
      <c r="AE73" s="452">
        <v>0</v>
      </c>
      <c r="AF73" s="452">
        <v>0</v>
      </c>
      <c r="AG73" s="452">
        <v>0</v>
      </c>
      <c r="AH73" s="452">
        <v>0</v>
      </c>
      <c r="AI73" s="452">
        <v>0</v>
      </c>
      <c r="AJ73" s="452">
        <v>0</v>
      </c>
      <c r="AK73" s="452">
        <v>0</v>
      </c>
      <c r="AL73" s="452">
        <v>0</v>
      </c>
      <c r="AM73" s="452"/>
      <c r="AN73" s="452">
        <v>0</v>
      </c>
      <c r="AO73" s="452">
        <v>0</v>
      </c>
      <c r="AP73" s="452">
        <v>0</v>
      </c>
      <c r="AQ73" s="452">
        <v>0</v>
      </c>
      <c r="AR73" s="452">
        <v>0</v>
      </c>
      <c r="AS73" s="452">
        <v>0</v>
      </c>
      <c r="AT73" s="452">
        <v>0</v>
      </c>
      <c r="AU73" s="452">
        <v>0</v>
      </c>
      <c r="AV73" s="452">
        <v>0</v>
      </c>
      <c r="AW73" s="452">
        <v>0</v>
      </c>
      <c r="AX73" s="452">
        <v>0</v>
      </c>
      <c r="AY73" s="452">
        <v>0</v>
      </c>
      <c r="AZ73" s="452">
        <v>0</v>
      </c>
      <c r="BA73" s="452">
        <v>0</v>
      </c>
      <c r="BB73" s="452">
        <v>0</v>
      </c>
      <c r="BC73" s="452">
        <v>0</v>
      </c>
      <c r="BD73" s="452">
        <v>0</v>
      </c>
      <c r="BE73" s="452">
        <v>0</v>
      </c>
      <c r="BF73" s="452">
        <v>0</v>
      </c>
      <c r="BG73" s="452">
        <v>0</v>
      </c>
      <c r="BH73" s="452">
        <v>0</v>
      </c>
    </row>
    <row r="74" spans="1:60" x14ac:dyDescent="0.3">
      <c r="A74" s="449">
        <v>327</v>
      </c>
      <c r="B74" s="450" t="s">
        <v>425</v>
      </c>
      <c r="C74" s="450"/>
      <c r="D74" s="452">
        <v>0</v>
      </c>
      <c r="E74" s="452">
        <v>0</v>
      </c>
      <c r="F74" s="452">
        <v>0</v>
      </c>
      <c r="G74" s="452">
        <v>0</v>
      </c>
      <c r="H74" s="452">
        <v>0</v>
      </c>
      <c r="I74" s="452">
        <v>0</v>
      </c>
      <c r="J74" s="452">
        <v>0</v>
      </c>
      <c r="K74" s="452">
        <v>0</v>
      </c>
      <c r="L74" s="452">
        <v>0</v>
      </c>
      <c r="M74" s="452">
        <v>0</v>
      </c>
      <c r="N74" s="452">
        <v>0</v>
      </c>
      <c r="O74" s="452">
        <v>0</v>
      </c>
      <c r="P74" s="452">
        <v>0</v>
      </c>
      <c r="Q74" s="452">
        <v>0</v>
      </c>
      <c r="R74" s="452">
        <v>0</v>
      </c>
      <c r="S74" s="452">
        <v>0</v>
      </c>
      <c r="T74" s="452">
        <v>0</v>
      </c>
      <c r="U74" s="452">
        <v>0</v>
      </c>
      <c r="V74" s="452">
        <v>0</v>
      </c>
      <c r="W74" s="452">
        <v>0</v>
      </c>
      <c r="X74" s="452">
        <v>0</v>
      </c>
      <c r="Y74" s="452">
        <v>0</v>
      </c>
      <c r="Z74" s="452">
        <v>0</v>
      </c>
      <c r="AA74" s="452">
        <v>0</v>
      </c>
      <c r="AB74" s="452">
        <v>0</v>
      </c>
      <c r="AC74" s="452">
        <v>0</v>
      </c>
      <c r="AD74" s="452">
        <v>0</v>
      </c>
      <c r="AE74" s="452">
        <v>0</v>
      </c>
      <c r="AF74" s="452">
        <v>0</v>
      </c>
      <c r="AG74" s="452">
        <v>0</v>
      </c>
      <c r="AH74" s="452">
        <v>0</v>
      </c>
      <c r="AI74" s="452">
        <v>0</v>
      </c>
      <c r="AJ74" s="452">
        <v>0</v>
      </c>
      <c r="AK74" s="452">
        <v>0</v>
      </c>
      <c r="AL74" s="452">
        <v>0</v>
      </c>
      <c r="AM74" s="452"/>
      <c r="AN74" s="452">
        <v>0</v>
      </c>
      <c r="AO74" s="452">
        <v>0</v>
      </c>
      <c r="AP74" s="452">
        <v>0</v>
      </c>
      <c r="AQ74" s="452">
        <v>0</v>
      </c>
      <c r="AR74" s="452">
        <v>0</v>
      </c>
      <c r="AS74" s="452">
        <v>0</v>
      </c>
      <c r="AT74" s="452">
        <v>0</v>
      </c>
      <c r="AU74" s="452">
        <v>0</v>
      </c>
      <c r="AV74" s="452">
        <v>0</v>
      </c>
      <c r="AW74" s="452">
        <v>0</v>
      </c>
      <c r="AX74" s="452">
        <v>0</v>
      </c>
      <c r="AY74" s="452">
        <v>0</v>
      </c>
      <c r="AZ74" s="452">
        <v>0</v>
      </c>
      <c r="BA74" s="452">
        <v>0</v>
      </c>
      <c r="BB74" s="452">
        <v>0</v>
      </c>
      <c r="BC74" s="452">
        <v>0</v>
      </c>
      <c r="BD74" s="452">
        <v>0</v>
      </c>
      <c r="BE74" s="452">
        <v>0</v>
      </c>
      <c r="BF74" s="452">
        <v>0</v>
      </c>
      <c r="BG74" s="452">
        <v>0</v>
      </c>
      <c r="BH74" s="452">
        <v>0</v>
      </c>
    </row>
    <row r="75" spans="1:60" x14ac:dyDescent="0.3">
      <c r="A75" s="449">
        <v>328</v>
      </c>
      <c r="B75" s="450" t="s">
        <v>199</v>
      </c>
      <c r="C75" s="450"/>
      <c r="D75" s="452">
        <v>0</v>
      </c>
      <c r="E75" s="452">
        <v>0</v>
      </c>
      <c r="F75" s="452">
        <v>0</v>
      </c>
      <c r="G75" s="452">
        <v>0</v>
      </c>
      <c r="H75" s="452">
        <v>0</v>
      </c>
      <c r="I75" s="452">
        <v>0</v>
      </c>
      <c r="J75" s="452">
        <v>0</v>
      </c>
      <c r="K75" s="452">
        <v>0</v>
      </c>
      <c r="L75" s="452">
        <v>0</v>
      </c>
      <c r="M75" s="452">
        <v>0</v>
      </c>
      <c r="N75" s="452">
        <v>0</v>
      </c>
      <c r="O75" s="452">
        <v>0</v>
      </c>
      <c r="P75" s="452">
        <v>0</v>
      </c>
      <c r="Q75" s="452">
        <v>0</v>
      </c>
      <c r="R75" s="452">
        <v>0</v>
      </c>
      <c r="S75" s="452">
        <v>0</v>
      </c>
      <c r="T75" s="452">
        <v>0</v>
      </c>
      <c r="U75" s="452">
        <v>0</v>
      </c>
      <c r="V75" s="452">
        <v>0</v>
      </c>
      <c r="W75" s="452">
        <v>0</v>
      </c>
      <c r="X75" s="452">
        <v>0</v>
      </c>
      <c r="Y75" s="452">
        <v>0</v>
      </c>
      <c r="Z75" s="452">
        <v>0</v>
      </c>
      <c r="AA75" s="452">
        <v>0</v>
      </c>
      <c r="AB75" s="452">
        <v>0</v>
      </c>
      <c r="AC75" s="452">
        <v>0</v>
      </c>
      <c r="AD75" s="452">
        <v>0</v>
      </c>
      <c r="AE75" s="452">
        <v>0</v>
      </c>
      <c r="AF75" s="452">
        <v>0</v>
      </c>
      <c r="AG75" s="452">
        <v>0</v>
      </c>
      <c r="AH75" s="452">
        <v>0</v>
      </c>
      <c r="AI75" s="452">
        <v>0</v>
      </c>
      <c r="AJ75" s="452">
        <v>0</v>
      </c>
      <c r="AK75" s="452">
        <v>0</v>
      </c>
      <c r="AL75" s="452">
        <v>0</v>
      </c>
      <c r="AM75" s="452"/>
      <c r="AN75" s="452">
        <v>0</v>
      </c>
      <c r="AO75" s="452">
        <v>0</v>
      </c>
      <c r="AP75" s="452">
        <v>0</v>
      </c>
      <c r="AQ75" s="452">
        <v>0</v>
      </c>
      <c r="AR75" s="452">
        <v>0</v>
      </c>
      <c r="AS75" s="452">
        <v>0</v>
      </c>
      <c r="AT75" s="452">
        <v>0</v>
      </c>
      <c r="AU75" s="452">
        <v>0</v>
      </c>
      <c r="AV75" s="452">
        <v>0</v>
      </c>
      <c r="AW75" s="452">
        <v>0</v>
      </c>
      <c r="AX75" s="452">
        <v>0</v>
      </c>
      <c r="AY75" s="452">
        <v>0</v>
      </c>
      <c r="AZ75" s="452">
        <v>0</v>
      </c>
      <c r="BA75" s="452">
        <v>0</v>
      </c>
      <c r="BB75" s="452">
        <v>0</v>
      </c>
      <c r="BC75" s="452">
        <v>0</v>
      </c>
      <c r="BD75" s="452">
        <v>0</v>
      </c>
      <c r="BE75" s="452">
        <v>0</v>
      </c>
      <c r="BF75" s="452">
        <v>0</v>
      </c>
      <c r="BG75" s="452">
        <v>0</v>
      </c>
      <c r="BH75" s="452">
        <v>0</v>
      </c>
    </row>
    <row r="76" spans="1:60" x14ac:dyDescent="0.3">
      <c r="A76" s="449">
        <v>331</v>
      </c>
      <c r="B76" s="450" t="s">
        <v>145</v>
      </c>
      <c r="C76" s="450"/>
      <c r="D76" s="452">
        <v>0</v>
      </c>
      <c r="E76" s="452">
        <v>0</v>
      </c>
      <c r="F76" s="452">
        <v>0</v>
      </c>
      <c r="G76" s="452">
        <v>0</v>
      </c>
      <c r="H76" s="452">
        <v>0</v>
      </c>
      <c r="I76" s="452">
        <v>0</v>
      </c>
      <c r="J76" s="452">
        <v>0</v>
      </c>
      <c r="K76" s="452">
        <v>0</v>
      </c>
      <c r="L76" s="452">
        <v>0</v>
      </c>
      <c r="M76" s="452">
        <v>0</v>
      </c>
      <c r="N76" s="452">
        <v>0</v>
      </c>
      <c r="O76" s="452">
        <v>0</v>
      </c>
      <c r="P76" s="452">
        <v>0</v>
      </c>
      <c r="Q76" s="452">
        <v>0</v>
      </c>
      <c r="R76" s="452">
        <v>0</v>
      </c>
      <c r="S76" s="452">
        <v>0</v>
      </c>
      <c r="T76" s="452">
        <v>0</v>
      </c>
      <c r="U76" s="452">
        <v>0</v>
      </c>
      <c r="V76" s="452">
        <v>0</v>
      </c>
      <c r="W76" s="452">
        <v>0</v>
      </c>
      <c r="X76" s="452">
        <v>0</v>
      </c>
      <c r="Y76" s="452">
        <v>0</v>
      </c>
      <c r="Z76" s="452">
        <v>0</v>
      </c>
      <c r="AA76" s="452">
        <v>0</v>
      </c>
      <c r="AB76" s="452">
        <v>0</v>
      </c>
      <c r="AC76" s="452">
        <v>0</v>
      </c>
      <c r="AD76" s="452">
        <v>0</v>
      </c>
      <c r="AE76" s="452">
        <v>0</v>
      </c>
      <c r="AF76" s="452">
        <v>0</v>
      </c>
      <c r="AG76" s="452">
        <v>0</v>
      </c>
      <c r="AH76" s="452">
        <v>0</v>
      </c>
      <c r="AI76" s="452">
        <v>0</v>
      </c>
      <c r="AJ76" s="452">
        <v>0</v>
      </c>
      <c r="AK76" s="452">
        <v>0</v>
      </c>
      <c r="AL76" s="452">
        <v>0</v>
      </c>
      <c r="AM76" s="452"/>
      <c r="AN76" s="452">
        <v>0</v>
      </c>
      <c r="AO76" s="452">
        <v>0</v>
      </c>
      <c r="AP76" s="452">
        <v>0</v>
      </c>
      <c r="AQ76" s="452">
        <v>0</v>
      </c>
      <c r="AR76" s="452">
        <v>0</v>
      </c>
      <c r="AS76" s="452">
        <v>0</v>
      </c>
      <c r="AT76" s="452">
        <v>0</v>
      </c>
      <c r="AU76" s="452">
        <v>0</v>
      </c>
      <c r="AV76" s="452">
        <v>0</v>
      </c>
      <c r="AW76" s="452">
        <v>0</v>
      </c>
      <c r="AX76" s="452">
        <v>0</v>
      </c>
      <c r="AY76" s="452">
        <v>0</v>
      </c>
      <c r="AZ76" s="452">
        <v>0</v>
      </c>
      <c r="BA76" s="452">
        <v>0</v>
      </c>
      <c r="BB76" s="452">
        <v>0</v>
      </c>
      <c r="BC76" s="452">
        <v>0</v>
      </c>
      <c r="BD76" s="452">
        <v>0</v>
      </c>
      <c r="BE76" s="452">
        <v>0</v>
      </c>
      <c r="BF76" s="452">
        <v>0</v>
      </c>
      <c r="BG76" s="452">
        <v>0</v>
      </c>
      <c r="BH76" s="452">
        <v>0</v>
      </c>
    </row>
    <row r="77" spans="1:60" x14ac:dyDescent="0.3">
      <c r="A77" s="449">
        <v>332</v>
      </c>
      <c r="B77" s="450" t="s">
        <v>146</v>
      </c>
      <c r="C77" s="450"/>
      <c r="D77" s="452">
        <v>0</v>
      </c>
      <c r="E77" s="452">
        <v>0</v>
      </c>
      <c r="F77" s="452">
        <v>0</v>
      </c>
      <c r="G77" s="452">
        <v>0</v>
      </c>
      <c r="H77" s="452">
        <v>0</v>
      </c>
      <c r="I77" s="452">
        <v>0</v>
      </c>
      <c r="J77" s="452">
        <v>0</v>
      </c>
      <c r="K77" s="452">
        <v>0</v>
      </c>
      <c r="L77" s="452">
        <v>0</v>
      </c>
      <c r="M77" s="452">
        <v>0</v>
      </c>
      <c r="N77" s="452">
        <v>0</v>
      </c>
      <c r="O77" s="452">
        <v>0</v>
      </c>
      <c r="P77" s="452">
        <v>0</v>
      </c>
      <c r="Q77" s="452">
        <v>0</v>
      </c>
      <c r="R77" s="452">
        <v>0</v>
      </c>
      <c r="S77" s="452">
        <v>0</v>
      </c>
      <c r="T77" s="452">
        <v>0</v>
      </c>
      <c r="U77" s="452">
        <v>0</v>
      </c>
      <c r="V77" s="452">
        <v>0</v>
      </c>
      <c r="W77" s="452">
        <v>0</v>
      </c>
      <c r="X77" s="452">
        <v>0</v>
      </c>
      <c r="Y77" s="452">
        <v>0</v>
      </c>
      <c r="Z77" s="452">
        <v>0</v>
      </c>
      <c r="AA77" s="452">
        <v>0</v>
      </c>
      <c r="AB77" s="452">
        <v>0</v>
      </c>
      <c r="AC77" s="452">
        <v>0</v>
      </c>
      <c r="AD77" s="452">
        <v>0</v>
      </c>
      <c r="AE77" s="452">
        <v>0</v>
      </c>
      <c r="AF77" s="452">
        <v>0</v>
      </c>
      <c r="AG77" s="452">
        <v>0</v>
      </c>
      <c r="AH77" s="452">
        <v>0</v>
      </c>
      <c r="AI77" s="452">
        <v>0</v>
      </c>
      <c r="AJ77" s="452">
        <v>0</v>
      </c>
      <c r="AK77" s="452">
        <v>0</v>
      </c>
      <c r="AL77" s="452">
        <v>0</v>
      </c>
      <c r="AM77" s="452"/>
      <c r="AN77" s="452">
        <v>0</v>
      </c>
      <c r="AO77" s="452">
        <v>0</v>
      </c>
      <c r="AP77" s="452">
        <v>0</v>
      </c>
      <c r="AQ77" s="452">
        <v>0</v>
      </c>
      <c r="AR77" s="452">
        <v>0</v>
      </c>
      <c r="AS77" s="452">
        <v>0</v>
      </c>
      <c r="AT77" s="452">
        <v>0</v>
      </c>
      <c r="AU77" s="452">
        <v>0</v>
      </c>
      <c r="AV77" s="452">
        <v>0</v>
      </c>
      <c r="AW77" s="452">
        <v>0</v>
      </c>
      <c r="AX77" s="452">
        <v>0</v>
      </c>
      <c r="AY77" s="452">
        <v>0</v>
      </c>
      <c r="AZ77" s="452">
        <v>0</v>
      </c>
      <c r="BA77" s="452">
        <v>0</v>
      </c>
      <c r="BB77" s="452">
        <v>0</v>
      </c>
      <c r="BC77" s="452">
        <v>0</v>
      </c>
      <c r="BD77" s="452">
        <v>0</v>
      </c>
      <c r="BE77" s="452">
        <v>0</v>
      </c>
      <c r="BF77" s="452">
        <v>0</v>
      </c>
      <c r="BG77" s="452">
        <v>0</v>
      </c>
      <c r="BH77" s="452">
        <v>0</v>
      </c>
    </row>
    <row r="78" spans="1:60" x14ac:dyDescent="0.3">
      <c r="A78" s="449">
        <v>333</v>
      </c>
      <c r="B78" s="450" t="s">
        <v>84</v>
      </c>
      <c r="C78" s="450"/>
      <c r="D78" s="452">
        <v>902195</v>
      </c>
      <c r="E78" s="452">
        <v>11527872</v>
      </c>
      <c r="F78" s="452">
        <v>7285956</v>
      </c>
      <c r="G78" s="452">
        <v>3079889</v>
      </c>
      <c r="H78" s="452">
        <v>5943949</v>
      </c>
      <c r="I78" s="452">
        <v>3430067</v>
      </c>
      <c r="J78" s="452">
        <v>2629738</v>
      </c>
      <c r="K78" s="452">
        <v>7036266</v>
      </c>
      <c r="L78" s="452">
        <v>9230789</v>
      </c>
      <c r="M78" s="452">
        <v>2890382</v>
      </c>
      <c r="N78" s="452">
        <v>6392046</v>
      </c>
      <c r="O78" s="452">
        <v>17669646</v>
      </c>
      <c r="P78" s="452">
        <v>15468726</v>
      </c>
      <c r="Q78" s="452">
        <v>2578803</v>
      </c>
      <c r="R78" s="452">
        <v>12678365</v>
      </c>
      <c r="S78" s="452">
        <v>41633055</v>
      </c>
      <c r="T78" s="452">
        <v>4259107</v>
      </c>
      <c r="U78" s="452">
        <v>3128082</v>
      </c>
      <c r="V78" s="452">
        <v>758581</v>
      </c>
      <c r="W78" s="452">
        <v>74740481</v>
      </c>
      <c r="X78" s="452">
        <v>15200945</v>
      </c>
      <c r="Y78" s="452">
        <v>2327353</v>
      </c>
      <c r="Z78" s="452">
        <v>14151876</v>
      </c>
      <c r="AA78" s="452">
        <v>1898603</v>
      </c>
      <c r="AB78" s="452">
        <v>4300353</v>
      </c>
      <c r="AC78" s="452">
        <v>20683899</v>
      </c>
      <c r="AD78" s="452">
        <v>2617990</v>
      </c>
      <c r="AE78" s="452">
        <v>10989424</v>
      </c>
      <c r="AF78" s="452">
        <v>9747412</v>
      </c>
      <c r="AG78" s="452">
        <v>4855226</v>
      </c>
      <c r="AH78" s="452">
        <v>23501506</v>
      </c>
      <c r="AI78" s="452">
        <v>25541705</v>
      </c>
      <c r="AJ78" s="452">
        <v>16875330</v>
      </c>
      <c r="AK78" s="452">
        <v>14875461</v>
      </c>
      <c r="AL78" s="452">
        <v>9882621</v>
      </c>
      <c r="AM78" s="452"/>
      <c r="AN78" s="452">
        <v>7910669</v>
      </c>
      <c r="AO78" s="452">
        <v>5760946</v>
      </c>
      <c r="AP78" s="452">
        <v>7971375</v>
      </c>
      <c r="AQ78" s="452">
        <v>5252924</v>
      </c>
      <c r="AR78" s="452">
        <v>1237206</v>
      </c>
      <c r="AS78" s="452">
        <v>3665005</v>
      </c>
      <c r="AT78" s="452">
        <v>1081810</v>
      </c>
      <c r="AU78" s="452">
        <v>32996567</v>
      </c>
      <c r="AV78" s="452">
        <v>6769093</v>
      </c>
      <c r="AW78" s="452">
        <v>181679842</v>
      </c>
      <c r="AX78" s="452">
        <v>3564993</v>
      </c>
      <c r="AY78" s="452">
        <v>2330224</v>
      </c>
      <c r="AZ78" s="452">
        <v>5618674</v>
      </c>
      <c r="BA78" s="452">
        <v>6895904</v>
      </c>
      <c r="BB78" s="452">
        <v>2981579</v>
      </c>
      <c r="BC78" s="452">
        <v>6585643</v>
      </c>
      <c r="BD78" s="452">
        <v>14712204</v>
      </c>
      <c r="BE78" s="452">
        <v>18156899</v>
      </c>
      <c r="BF78" s="452">
        <v>39530793</v>
      </c>
      <c r="BG78" s="452">
        <v>4566745</v>
      </c>
      <c r="BH78" s="452">
        <v>4747897</v>
      </c>
    </row>
    <row r="79" spans="1:60" x14ac:dyDescent="0.3">
      <c r="A79" s="449">
        <v>334</v>
      </c>
      <c r="B79" s="450" t="s">
        <v>167</v>
      </c>
      <c r="C79" s="450"/>
      <c r="D79" s="452">
        <v>0</v>
      </c>
      <c r="E79" s="452">
        <v>0</v>
      </c>
      <c r="F79" s="452">
        <v>0</v>
      </c>
      <c r="G79" s="452">
        <v>0</v>
      </c>
      <c r="H79" s="452">
        <v>0</v>
      </c>
      <c r="I79" s="452">
        <v>0</v>
      </c>
      <c r="J79" s="452">
        <v>0</v>
      </c>
      <c r="K79" s="452">
        <v>0</v>
      </c>
      <c r="L79" s="452">
        <v>0</v>
      </c>
      <c r="M79" s="452">
        <v>0</v>
      </c>
      <c r="N79" s="452">
        <v>0</v>
      </c>
      <c r="O79" s="452">
        <v>0</v>
      </c>
      <c r="P79" s="452">
        <v>0</v>
      </c>
      <c r="Q79" s="452">
        <v>0</v>
      </c>
      <c r="R79" s="452">
        <v>0</v>
      </c>
      <c r="S79" s="452">
        <v>0</v>
      </c>
      <c r="T79" s="452">
        <v>0</v>
      </c>
      <c r="U79" s="452">
        <v>0</v>
      </c>
      <c r="V79" s="452">
        <v>0</v>
      </c>
      <c r="W79" s="452">
        <v>0</v>
      </c>
      <c r="X79" s="452">
        <v>0</v>
      </c>
      <c r="Y79" s="452">
        <v>0</v>
      </c>
      <c r="Z79" s="452">
        <v>0</v>
      </c>
      <c r="AA79" s="452">
        <v>0</v>
      </c>
      <c r="AB79" s="452">
        <v>0</v>
      </c>
      <c r="AC79" s="452">
        <v>0</v>
      </c>
      <c r="AD79" s="452">
        <v>0</v>
      </c>
      <c r="AE79" s="452">
        <v>0</v>
      </c>
      <c r="AF79" s="452">
        <v>0</v>
      </c>
      <c r="AG79" s="452">
        <v>0</v>
      </c>
      <c r="AH79" s="452">
        <v>0</v>
      </c>
      <c r="AI79" s="452">
        <v>0</v>
      </c>
      <c r="AJ79" s="452">
        <v>0</v>
      </c>
      <c r="AK79" s="452">
        <v>0</v>
      </c>
      <c r="AL79" s="452">
        <v>0</v>
      </c>
      <c r="AM79" s="452"/>
      <c r="AN79" s="452">
        <v>0</v>
      </c>
      <c r="AO79" s="452">
        <v>0</v>
      </c>
      <c r="AP79" s="452">
        <v>0</v>
      </c>
      <c r="AQ79" s="452">
        <v>0</v>
      </c>
      <c r="AR79" s="452">
        <v>0</v>
      </c>
      <c r="AS79" s="452">
        <v>0</v>
      </c>
      <c r="AT79" s="452">
        <v>0</v>
      </c>
      <c r="AU79" s="452">
        <v>0</v>
      </c>
      <c r="AV79" s="452">
        <v>0</v>
      </c>
      <c r="AW79" s="452">
        <v>0</v>
      </c>
      <c r="AX79" s="452">
        <v>0</v>
      </c>
      <c r="AY79" s="452">
        <v>0</v>
      </c>
      <c r="AZ79" s="452">
        <v>0</v>
      </c>
      <c r="BA79" s="452">
        <v>0</v>
      </c>
      <c r="BB79" s="452">
        <v>0</v>
      </c>
      <c r="BC79" s="452">
        <v>0</v>
      </c>
      <c r="BD79" s="452">
        <v>0</v>
      </c>
      <c r="BE79" s="452">
        <v>0</v>
      </c>
      <c r="BF79" s="452">
        <v>0</v>
      </c>
      <c r="BG79" s="452">
        <v>0</v>
      </c>
      <c r="BH79" s="452">
        <v>0</v>
      </c>
    </row>
    <row r="80" spans="1:60" x14ac:dyDescent="0.3">
      <c r="A80" s="449">
        <v>335</v>
      </c>
      <c r="B80" s="450" t="s">
        <v>46</v>
      </c>
      <c r="C80" s="450"/>
      <c r="D80" s="452">
        <v>0</v>
      </c>
      <c r="E80" s="452">
        <v>0</v>
      </c>
      <c r="F80" s="452">
        <v>0</v>
      </c>
      <c r="G80" s="452">
        <v>0</v>
      </c>
      <c r="H80" s="452">
        <v>0</v>
      </c>
      <c r="I80" s="452">
        <v>0</v>
      </c>
      <c r="J80" s="452">
        <v>0</v>
      </c>
      <c r="K80" s="452">
        <v>0</v>
      </c>
      <c r="L80" s="452">
        <v>104836</v>
      </c>
      <c r="M80" s="452">
        <v>0</v>
      </c>
      <c r="N80" s="452">
        <v>0</v>
      </c>
      <c r="O80" s="452">
        <v>0</v>
      </c>
      <c r="P80" s="452">
        <v>0</v>
      </c>
      <c r="Q80" s="452">
        <v>11354</v>
      </c>
      <c r="R80" s="452">
        <v>237250</v>
      </c>
      <c r="S80" s="452">
        <v>102118</v>
      </c>
      <c r="T80" s="452">
        <v>0</v>
      </c>
      <c r="U80" s="452">
        <v>0</v>
      </c>
      <c r="V80" s="452">
        <v>0</v>
      </c>
      <c r="W80" s="452">
        <v>0</v>
      </c>
      <c r="X80" s="452">
        <v>56771</v>
      </c>
      <c r="Y80" s="452">
        <v>0</v>
      </c>
      <c r="Z80" s="452">
        <v>0</v>
      </c>
      <c r="AA80" s="452">
        <v>0</v>
      </c>
      <c r="AB80" s="452">
        <v>0</v>
      </c>
      <c r="AC80" s="452">
        <v>0</v>
      </c>
      <c r="AD80" s="452">
        <v>0</v>
      </c>
      <c r="AE80" s="452">
        <v>0</v>
      </c>
      <c r="AF80" s="452">
        <v>0</v>
      </c>
      <c r="AG80" s="452">
        <v>938</v>
      </c>
      <c r="AH80" s="452">
        <v>0</v>
      </c>
      <c r="AI80" s="452">
        <v>0</v>
      </c>
      <c r="AJ80" s="452">
        <v>0</v>
      </c>
      <c r="AK80" s="452">
        <v>4203876</v>
      </c>
      <c r="AL80" s="452">
        <v>0</v>
      </c>
      <c r="AM80" s="452"/>
      <c r="AN80" s="452">
        <v>0</v>
      </c>
      <c r="AO80" s="452">
        <v>235087</v>
      </c>
      <c r="AP80" s="452">
        <v>0</v>
      </c>
      <c r="AQ80" s="452">
        <v>100903</v>
      </c>
      <c r="AR80" s="452">
        <v>0</v>
      </c>
      <c r="AS80" s="452">
        <v>0</v>
      </c>
      <c r="AT80" s="452">
        <v>0</v>
      </c>
      <c r="AU80" s="452">
        <v>232164</v>
      </c>
      <c r="AV80" s="452">
        <v>0</v>
      </c>
      <c r="AW80" s="452">
        <v>0</v>
      </c>
      <c r="AX80" s="452">
        <v>0</v>
      </c>
      <c r="AY80" s="452">
        <v>0</v>
      </c>
      <c r="AZ80" s="452">
        <v>0</v>
      </c>
      <c r="BA80" s="452">
        <v>0</v>
      </c>
      <c r="BB80" s="452">
        <v>0</v>
      </c>
      <c r="BC80" s="452">
        <v>0</v>
      </c>
      <c r="BD80" s="452">
        <v>130848</v>
      </c>
      <c r="BE80" s="452">
        <v>0</v>
      </c>
      <c r="BF80" s="452">
        <v>4688164</v>
      </c>
      <c r="BG80" s="452">
        <v>729082</v>
      </c>
      <c r="BH80" s="452">
        <v>0</v>
      </c>
    </row>
    <row r="81" spans="1:60" x14ac:dyDescent="0.3">
      <c r="A81" s="449">
        <v>336</v>
      </c>
      <c r="B81" s="450" t="s">
        <v>426</v>
      </c>
      <c r="C81" s="450"/>
      <c r="D81" s="452">
        <v>466054</v>
      </c>
      <c r="E81" s="452">
        <v>1112336</v>
      </c>
      <c r="F81" s="452">
        <v>3498291</v>
      </c>
      <c r="G81" s="452">
        <v>1207742</v>
      </c>
      <c r="H81" s="452">
        <v>4223368</v>
      </c>
      <c r="I81" s="452">
        <v>242098</v>
      </c>
      <c r="J81" s="452">
        <v>1311392</v>
      </c>
      <c r="K81" s="452">
        <v>3245673</v>
      </c>
      <c r="L81" s="452">
        <v>2219284</v>
      </c>
      <c r="M81" s="452">
        <v>1091687</v>
      </c>
      <c r="N81" s="452">
        <v>204462</v>
      </c>
      <c r="O81" s="452">
        <v>3434669</v>
      </c>
      <c r="P81" s="452">
        <v>6040602</v>
      </c>
      <c r="Q81" s="452">
        <v>784702</v>
      </c>
      <c r="R81" s="452">
        <v>6777088</v>
      </c>
      <c r="S81" s="452">
        <v>11534694</v>
      </c>
      <c r="T81" s="452">
        <v>1176168</v>
      </c>
      <c r="U81" s="452">
        <v>283652</v>
      </c>
      <c r="V81" s="452">
        <v>23479</v>
      </c>
      <c r="W81" s="452">
        <v>3220400</v>
      </c>
      <c r="X81" s="452">
        <v>4927683</v>
      </c>
      <c r="Y81" s="452">
        <v>716432</v>
      </c>
      <c r="Z81" s="452">
        <v>2740663</v>
      </c>
      <c r="AA81" s="452">
        <v>1015029</v>
      </c>
      <c r="AB81" s="452">
        <v>1687667</v>
      </c>
      <c r="AC81" s="452">
        <v>9917574</v>
      </c>
      <c r="AD81" s="452">
        <v>726964</v>
      </c>
      <c r="AE81" s="452">
        <v>8724225</v>
      </c>
      <c r="AF81" s="452">
        <v>4451778</v>
      </c>
      <c r="AG81" s="452">
        <v>854676</v>
      </c>
      <c r="AH81" s="452">
        <v>9009179</v>
      </c>
      <c r="AI81" s="452">
        <v>1943146</v>
      </c>
      <c r="AJ81" s="452">
        <v>5917649</v>
      </c>
      <c r="AK81" s="452">
        <v>4991982</v>
      </c>
      <c r="AL81" s="452">
        <v>4489441</v>
      </c>
      <c r="AM81" s="452"/>
      <c r="AN81" s="452">
        <v>3082604</v>
      </c>
      <c r="AO81" s="452">
        <v>3349851</v>
      </c>
      <c r="AP81" s="452">
        <v>1188646</v>
      </c>
      <c r="AQ81" s="452">
        <v>1025774</v>
      </c>
      <c r="AR81" s="452">
        <v>1417516</v>
      </c>
      <c r="AS81" s="452">
        <v>1683375</v>
      </c>
      <c r="AT81" s="452">
        <v>285347</v>
      </c>
      <c r="AU81" s="452">
        <v>21407304</v>
      </c>
      <c r="AV81" s="452">
        <v>1469664</v>
      </c>
      <c r="AW81" s="452">
        <v>107016596</v>
      </c>
      <c r="AX81" s="452">
        <v>1003209</v>
      </c>
      <c r="AY81" s="452">
        <v>98026</v>
      </c>
      <c r="AZ81" s="452">
        <v>1923688</v>
      </c>
      <c r="BA81" s="452">
        <v>7297406</v>
      </c>
      <c r="BB81" s="452">
        <v>-126534</v>
      </c>
      <c r="BC81" s="452">
        <v>950978</v>
      </c>
      <c r="BD81" s="452">
        <v>3432160</v>
      </c>
      <c r="BE81" s="452">
        <v>4095777</v>
      </c>
      <c r="BF81" s="452">
        <v>37666498</v>
      </c>
      <c r="BG81" s="452">
        <v>3199554</v>
      </c>
      <c r="BH81" s="452">
        <v>385670</v>
      </c>
    </row>
    <row r="82" spans="1:60" x14ac:dyDescent="0.3">
      <c r="A82" s="449">
        <v>337</v>
      </c>
      <c r="B82" s="450" t="s">
        <v>152</v>
      </c>
      <c r="C82" s="450"/>
      <c r="D82" s="452">
        <v>0</v>
      </c>
      <c r="E82" s="452">
        <v>0</v>
      </c>
      <c r="F82" s="452">
        <v>0</v>
      </c>
      <c r="G82" s="452">
        <v>0</v>
      </c>
      <c r="H82" s="452">
        <v>0</v>
      </c>
      <c r="I82" s="452">
        <v>0</v>
      </c>
      <c r="J82" s="452">
        <v>0</v>
      </c>
      <c r="K82" s="452">
        <v>0</v>
      </c>
      <c r="L82" s="452">
        <v>0</v>
      </c>
      <c r="M82" s="452">
        <v>0</v>
      </c>
      <c r="N82" s="452">
        <v>0</v>
      </c>
      <c r="O82" s="452">
        <v>0</v>
      </c>
      <c r="P82" s="452">
        <v>0</v>
      </c>
      <c r="Q82" s="452">
        <v>0</v>
      </c>
      <c r="R82" s="452">
        <v>0</v>
      </c>
      <c r="S82" s="452">
        <v>0</v>
      </c>
      <c r="T82" s="452">
        <v>0</v>
      </c>
      <c r="U82" s="452">
        <v>0</v>
      </c>
      <c r="V82" s="452">
        <v>0</v>
      </c>
      <c r="W82" s="452">
        <v>0</v>
      </c>
      <c r="X82" s="452">
        <v>0</v>
      </c>
      <c r="Y82" s="452">
        <v>0</v>
      </c>
      <c r="Z82" s="452">
        <v>0</v>
      </c>
      <c r="AA82" s="452">
        <v>0</v>
      </c>
      <c r="AB82" s="452">
        <v>0</v>
      </c>
      <c r="AC82" s="452">
        <v>0</v>
      </c>
      <c r="AD82" s="452">
        <v>0</v>
      </c>
      <c r="AE82" s="452">
        <v>0</v>
      </c>
      <c r="AF82" s="452">
        <v>0</v>
      </c>
      <c r="AG82" s="452">
        <v>0</v>
      </c>
      <c r="AH82" s="452">
        <v>0</v>
      </c>
      <c r="AI82" s="452">
        <v>0</v>
      </c>
      <c r="AJ82" s="452">
        <v>0</v>
      </c>
      <c r="AK82" s="452">
        <v>0</v>
      </c>
      <c r="AL82" s="452">
        <v>0</v>
      </c>
      <c r="AM82" s="452"/>
      <c r="AN82" s="452">
        <v>0</v>
      </c>
      <c r="AO82" s="452">
        <v>0</v>
      </c>
      <c r="AP82" s="452">
        <v>0</v>
      </c>
      <c r="AQ82" s="452">
        <v>0</v>
      </c>
      <c r="AR82" s="452">
        <v>0</v>
      </c>
      <c r="AS82" s="452">
        <v>0</v>
      </c>
      <c r="AT82" s="452">
        <v>0</v>
      </c>
      <c r="AU82" s="452">
        <v>0</v>
      </c>
      <c r="AV82" s="452">
        <v>0</v>
      </c>
      <c r="AW82" s="452">
        <v>0</v>
      </c>
      <c r="AX82" s="452">
        <v>0</v>
      </c>
      <c r="AY82" s="452">
        <v>0</v>
      </c>
      <c r="AZ82" s="452">
        <v>0</v>
      </c>
      <c r="BA82" s="452">
        <v>0</v>
      </c>
      <c r="BB82" s="452">
        <v>0</v>
      </c>
      <c r="BC82" s="452">
        <v>0</v>
      </c>
      <c r="BD82" s="452">
        <v>0</v>
      </c>
      <c r="BE82" s="452">
        <v>0</v>
      </c>
      <c r="BF82" s="452">
        <v>0</v>
      </c>
      <c r="BG82" s="452">
        <v>0</v>
      </c>
      <c r="BH82" s="452">
        <v>0</v>
      </c>
    </row>
    <row r="83" spans="1:60" x14ac:dyDescent="0.3">
      <c r="A83" s="449">
        <v>338</v>
      </c>
      <c r="B83" s="450" t="s">
        <v>45</v>
      </c>
      <c r="C83" s="450"/>
      <c r="D83" s="452">
        <v>110385475</v>
      </c>
      <c r="E83" s="452">
        <v>200487245</v>
      </c>
      <c r="F83" s="452">
        <v>151544443</v>
      </c>
      <c r="G83" s="452">
        <v>60359148</v>
      </c>
      <c r="H83" s="452">
        <v>205389581</v>
      </c>
      <c r="I83" s="452">
        <v>84965970</v>
      </c>
      <c r="J83" s="452">
        <v>47439868</v>
      </c>
      <c r="K83" s="452">
        <v>65747649</v>
      </c>
      <c r="L83" s="452">
        <v>118939371</v>
      </c>
      <c r="M83" s="452">
        <v>37201647</v>
      </c>
      <c r="N83" s="452">
        <v>73753405</v>
      </c>
      <c r="O83" s="452">
        <v>249316770</v>
      </c>
      <c r="P83" s="452">
        <v>136240136</v>
      </c>
      <c r="Q83" s="452">
        <v>32689880</v>
      </c>
      <c r="R83" s="452">
        <v>269918988</v>
      </c>
      <c r="S83" s="452">
        <v>541121127</v>
      </c>
      <c r="T83" s="452">
        <v>61970832</v>
      </c>
      <c r="U83" s="452">
        <v>36550076</v>
      </c>
      <c r="V83" s="452">
        <v>3282758</v>
      </c>
      <c r="W83" s="452">
        <v>462907583</v>
      </c>
      <c r="X83" s="452">
        <v>175615294</v>
      </c>
      <c r="Y83" s="452">
        <v>32276132</v>
      </c>
      <c r="Z83" s="452">
        <v>169705050</v>
      </c>
      <c r="AA83" s="452">
        <v>34841652</v>
      </c>
      <c r="AB83" s="452">
        <v>94529733</v>
      </c>
      <c r="AC83" s="452">
        <v>454794029</v>
      </c>
      <c r="AD83" s="452">
        <v>49777477</v>
      </c>
      <c r="AE83" s="452">
        <v>305208101</v>
      </c>
      <c r="AF83" s="452">
        <v>129632667</v>
      </c>
      <c r="AG83" s="452">
        <v>54302750</v>
      </c>
      <c r="AH83" s="452">
        <v>385604319</v>
      </c>
      <c r="AI83" s="452">
        <v>216904907</v>
      </c>
      <c r="AJ83" s="452">
        <v>360589429</v>
      </c>
      <c r="AK83" s="452">
        <v>160196453</v>
      </c>
      <c r="AL83" s="452">
        <v>149489085</v>
      </c>
      <c r="AM83" s="452"/>
      <c r="AN83" s="452">
        <v>151748267</v>
      </c>
      <c r="AO83" s="452">
        <v>116721393</v>
      </c>
      <c r="AP83" s="452">
        <v>146067597</v>
      </c>
      <c r="AQ83" s="452">
        <v>45832793</v>
      </c>
      <c r="AR83" s="452">
        <v>50066051</v>
      </c>
      <c r="AS83" s="452">
        <v>74210024</v>
      </c>
      <c r="AT83" s="452">
        <v>16830581</v>
      </c>
      <c r="AU83" s="452">
        <v>793149764</v>
      </c>
      <c r="AV83" s="452">
        <v>107523860</v>
      </c>
      <c r="AW83" s="452">
        <v>3380625242</v>
      </c>
      <c r="AX83" s="452">
        <v>40494106</v>
      </c>
      <c r="AY83" s="452">
        <v>27514675</v>
      </c>
      <c r="AZ83" s="452">
        <v>102021583</v>
      </c>
      <c r="BA83" s="452">
        <v>324533435</v>
      </c>
      <c r="BB83" s="452">
        <v>19817276</v>
      </c>
      <c r="BC83" s="452">
        <v>41639551</v>
      </c>
      <c r="BD83" s="452">
        <v>181128532</v>
      </c>
      <c r="BE83" s="452">
        <v>199813966</v>
      </c>
      <c r="BF83" s="452">
        <v>1108216533</v>
      </c>
      <c r="BG83" s="452">
        <v>100391159</v>
      </c>
      <c r="BH83" s="452">
        <v>46801612</v>
      </c>
    </row>
    <row r="84" spans="1:60" x14ac:dyDescent="0.3">
      <c r="A84" s="449">
        <v>339</v>
      </c>
      <c r="B84" s="450" t="s">
        <v>89</v>
      </c>
      <c r="C84" s="450"/>
      <c r="D84" s="452">
        <v>82879</v>
      </c>
      <c r="E84" s="452">
        <v>32338</v>
      </c>
      <c r="F84" s="452">
        <v>1185663</v>
      </c>
      <c r="G84" s="452">
        <v>233515</v>
      </c>
      <c r="H84" s="452">
        <v>7023</v>
      </c>
      <c r="I84" s="452">
        <v>420359</v>
      </c>
      <c r="J84" s="452">
        <v>39032</v>
      </c>
      <c r="K84" s="452">
        <v>107343</v>
      </c>
      <c r="L84" s="452">
        <v>196464</v>
      </c>
      <c r="M84" s="452">
        <v>446636</v>
      </c>
      <c r="N84" s="452">
        <v>620753</v>
      </c>
      <c r="O84" s="452">
        <v>2692699</v>
      </c>
      <c r="P84" s="452">
        <v>52371</v>
      </c>
      <c r="Q84" s="452">
        <v>188952</v>
      </c>
      <c r="R84" s="452">
        <v>927222</v>
      </c>
      <c r="S84" s="452">
        <v>3097</v>
      </c>
      <c r="T84" s="452">
        <v>16443</v>
      </c>
      <c r="U84" s="452">
        <v>55537</v>
      </c>
      <c r="V84" s="452">
        <v>0</v>
      </c>
      <c r="W84" s="452">
        <v>3019402</v>
      </c>
      <c r="X84" s="452">
        <v>533261</v>
      </c>
      <c r="Y84" s="452">
        <v>422958</v>
      </c>
      <c r="Z84" s="452">
        <v>922432</v>
      </c>
      <c r="AA84" s="452">
        <v>209156</v>
      </c>
      <c r="AB84" s="452">
        <v>172897</v>
      </c>
      <c r="AC84" s="452">
        <v>725684</v>
      </c>
      <c r="AD84" s="452">
        <v>65000</v>
      </c>
      <c r="AE84" s="452">
        <v>1551421</v>
      </c>
      <c r="AF84" s="452">
        <v>976066</v>
      </c>
      <c r="AG84" s="452">
        <v>210088</v>
      </c>
      <c r="AH84" s="452">
        <v>9074191</v>
      </c>
      <c r="AI84" s="452">
        <v>1330228</v>
      </c>
      <c r="AJ84" s="452">
        <v>3350520</v>
      </c>
      <c r="AK84" s="452">
        <v>43416</v>
      </c>
      <c r="AL84" s="452">
        <v>2275121</v>
      </c>
      <c r="AM84" s="452"/>
      <c r="AN84" s="452">
        <v>24244</v>
      </c>
      <c r="AO84" s="452">
        <v>3241</v>
      </c>
      <c r="AP84" s="452">
        <v>105871</v>
      </c>
      <c r="AQ84" s="452">
        <v>107111</v>
      </c>
      <c r="AR84" s="452">
        <v>5947</v>
      </c>
      <c r="AS84" s="452">
        <v>988926</v>
      </c>
      <c r="AT84" s="452">
        <v>40935</v>
      </c>
      <c r="AU84" s="452">
        <v>5453089</v>
      </c>
      <c r="AV84" s="452">
        <v>246508</v>
      </c>
      <c r="AW84" s="452">
        <v>13947</v>
      </c>
      <c r="AX84" s="452">
        <v>820</v>
      </c>
      <c r="AY84" s="452">
        <v>14215</v>
      </c>
      <c r="AZ84" s="452">
        <v>91768</v>
      </c>
      <c r="BA84" s="452">
        <v>831708</v>
      </c>
      <c r="BB84" s="452">
        <v>30266</v>
      </c>
      <c r="BC84" s="452">
        <v>444527</v>
      </c>
      <c r="BD84" s="452">
        <v>2236295</v>
      </c>
      <c r="BE84" s="452">
        <v>1165020</v>
      </c>
      <c r="BF84" s="452">
        <v>428397</v>
      </c>
      <c r="BG84" s="452">
        <v>11593</v>
      </c>
      <c r="BH84" s="452">
        <v>296937</v>
      </c>
    </row>
    <row r="85" spans="1:60" x14ac:dyDescent="0.3">
      <c r="A85" s="449">
        <v>341</v>
      </c>
      <c r="B85" s="450" t="s">
        <v>427</v>
      </c>
      <c r="C85" s="450"/>
      <c r="D85" s="452">
        <v>14776052</v>
      </c>
      <c r="E85" s="452">
        <v>24173074</v>
      </c>
      <c r="F85" s="452">
        <v>14299436</v>
      </c>
      <c r="G85" s="452">
        <v>8533396</v>
      </c>
      <c r="H85" s="452">
        <v>30957991</v>
      </c>
      <c r="I85" s="452">
        <v>13557167</v>
      </c>
      <c r="J85" s="452">
        <v>5747590</v>
      </c>
      <c r="K85" s="452">
        <v>8683902</v>
      </c>
      <c r="L85" s="452">
        <v>19129680</v>
      </c>
      <c r="M85" s="452">
        <v>5105756</v>
      </c>
      <c r="N85" s="452">
        <v>8246598</v>
      </c>
      <c r="O85" s="452">
        <v>71379223</v>
      </c>
      <c r="P85" s="452">
        <v>28164938</v>
      </c>
      <c r="Q85" s="452">
        <v>3976016</v>
      </c>
      <c r="R85" s="452">
        <v>32812953</v>
      </c>
      <c r="S85" s="452">
        <v>97351797</v>
      </c>
      <c r="T85" s="452">
        <v>9324900</v>
      </c>
      <c r="U85" s="452">
        <v>5629239</v>
      </c>
      <c r="V85" s="452">
        <v>313929</v>
      </c>
      <c r="W85" s="452">
        <v>113780523</v>
      </c>
      <c r="X85" s="452">
        <v>52440738</v>
      </c>
      <c r="Y85" s="452">
        <v>5011011</v>
      </c>
      <c r="Z85" s="452">
        <v>23455421</v>
      </c>
      <c r="AA85" s="452">
        <v>5233050</v>
      </c>
      <c r="AB85" s="452">
        <v>12506038</v>
      </c>
      <c r="AC85" s="452">
        <v>49685208</v>
      </c>
      <c r="AD85" s="452">
        <v>7559604</v>
      </c>
      <c r="AE85" s="452">
        <v>51578528</v>
      </c>
      <c r="AF85" s="452">
        <v>15150059</v>
      </c>
      <c r="AG85" s="452">
        <v>7022632</v>
      </c>
      <c r="AH85" s="452">
        <v>15666420</v>
      </c>
      <c r="AI85" s="452">
        <v>19341970</v>
      </c>
      <c r="AJ85" s="452">
        <v>47811813</v>
      </c>
      <c r="AK85" s="452">
        <v>40858971</v>
      </c>
      <c r="AL85" s="452">
        <v>17597567</v>
      </c>
      <c r="AM85" s="452"/>
      <c r="AN85" s="452">
        <v>18345028</v>
      </c>
      <c r="AO85" s="452">
        <v>15741636</v>
      </c>
      <c r="AP85" s="452">
        <v>21838675</v>
      </c>
      <c r="AQ85" s="452">
        <v>9105708</v>
      </c>
      <c r="AR85" s="452">
        <v>7294334</v>
      </c>
      <c r="AS85" s="452">
        <v>16778003</v>
      </c>
      <c r="AT85" s="452">
        <v>2843266</v>
      </c>
      <c r="AU85" s="452">
        <v>134444080</v>
      </c>
      <c r="AV85" s="452">
        <v>12820991</v>
      </c>
      <c r="AW85" s="452">
        <v>816356918</v>
      </c>
      <c r="AX85" s="452">
        <v>6272625</v>
      </c>
      <c r="AY85" s="452">
        <v>3791003</v>
      </c>
      <c r="AZ85" s="452">
        <v>18785533</v>
      </c>
      <c r="BA85" s="452">
        <v>34920336</v>
      </c>
      <c r="BB85" s="452">
        <v>3286107</v>
      </c>
      <c r="BC85" s="452">
        <v>3490994</v>
      </c>
      <c r="BD85" s="452">
        <v>20021576</v>
      </c>
      <c r="BE85" s="452">
        <v>30266695</v>
      </c>
      <c r="BF85" s="452">
        <v>212654903</v>
      </c>
      <c r="BG85" s="452">
        <v>9558388</v>
      </c>
      <c r="BH85" s="452">
        <v>5663621</v>
      </c>
    </row>
    <row r="86" spans="1:60" x14ac:dyDescent="0.3">
      <c r="A86" s="449">
        <v>343</v>
      </c>
      <c r="B86" s="450" t="s">
        <v>153</v>
      </c>
      <c r="C86" s="450"/>
      <c r="D86" s="452">
        <v>0</v>
      </c>
      <c r="E86" s="452">
        <v>0</v>
      </c>
      <c r="F86" s="452">
        <v>0</v>
      </c>
      <c r="G86" s="452">
        <v>0</v>
      </c>
      <c r="H86" s="452">
        <v>0</v>
      </c>
      <c r="I86" s="452">
        <v>0</v>
      </c>
      <c r="J86" s="452">
        <v>0</v>
      </c>
      <c r="K86" s="452">
        <v>0</v>
      </c>
      <c r="L86" s="452">
        <v>0</v>
      </c>
      <c r="M86" s="452">
        <v>0</v>
      </c>
      <c r="N86" s="452">
        <v>0</v>
      </c>
      <c r="O86" s="452">
        <v>0</v>
      </c>
      <c r="P86" s="452">
        <v>0</v>
      </c>
      <c r="Q86" s="452">
        <v>0</v>
      </c>
      <c r="R86" s="452">
        <v>0</v>
      </c>
      <c r="S86" s="452">
        <v>0</v>
      </c>
      <c r="T86" s="452">
        <v>0</v>
      </c>
      <c r="U86" s="452">
        <v>0</v>
      </c>
      <c r="V86" s="452">
        <v>0</v>
      </c>
      <c r="W86" s="452">
        <v>0</v>
      </c>
      <c r="X86" s="452">
        <v>0</v>
      </c>
      <c r="Y86" s="452">
        <v>0</v>
      </c>
      <c r="Z86" s="452">
        <v>0</v>
      </c>
      <c r="AA86" s="452">
        <v>0</v>
      </c>
      <c r="AB86" s="452">
        <v>0</v>
      </c>
      <c r="AC86" s="452">
        <v>0</v>
      </c>
      <c r="AD86" s="452">
        <v>0</v>
      </c>
      <c r="AE86" s="452">
        <v>0</v>
      </c>
      <c r="AF86" s="452">
        <v>0</v>
      </c>
      <c r="AG86" s="452">
        <v>0</v>
      </c>
      <c r="AH86" s="452">
        <v>0</v>
      </c>
      <c r="AI86" s="452">
        <v>0</v>
      </c>
      <c r="AJ86" s="452">
        <v>0</v>
      </c>
      <c r="AK86" s="452">
        <v>0</v>
      </c>
      <c r="AL86" s="452">
        <v>0</v>
      </c>
      <c r="AM86" s="452"/>
      <c r="AN86" s="452">
        <v>0</v>
      </c>
      <c r="AO86" s="452">
        <v>0</v>
      </c>
      <c r="AP86" s="452">
        <v>0</v>
      </c>
      <c r="AQ86" s="452">
        <v>0</v>
      </c>
      <c r="AR86" s="452">
        <v>0</v>
      </c>
      <c r="AS86" s="452">
        <v>0</v>
      </c>
      <c r="AT86" s="452">
        <v>0</v>
      </c>
      <c r="AU86" s="452">
        <v>0</v>
      </c>
      <c r="AV86" s="452">
        <v>0</v>
      </c>
      <c r="AW86" s="452">
        <v>0</v>
      </c>
      <c r="AX86" s="452">
        <v>0</v>
      </c>
      <c r="AY86" s="452">
        <v>0</v>
      </c>
      <c r="AZ86" s="452">
        <v>0</v>
      </c>
      <c r="BA86" s="452">
        <v>0</v>
      </c>
      <c r="BB86" s="452">
        <v>0</v>
      </c>
      <c r="BC86" s="452">
        <v>0</v>
      </c>
      <c r="BD86" s="452">
        <v>0</v>
      </c>
      <c r="BE86" s="452">
        <v>0</v>
      </c>
      <c r="BF86" s="452">
        <v>0</v>
      </c>
      <c r="BG86" s="452">
        <v>0</v>
      </c>
      <c r="BH86" s="452">
        <v>0</v>
      </c>
    </row>
    <row r="87" spans="1:60" x14ac:dyDescent="0.3">
      <c r="A87" s="449">
        <v>344</v>
      </c>
      <c r="B87" s="450" t="s">
        <v>87</v>
      </c>
      <c r="C87" s="450"/>
      <c r="D87" s="452">
        <v>0</v>
      </c>
      <c r="E87" s="452">
        <v>0</v>
      </c>
      <c r="F87" s="452">
        <v>0</v>
      </c>
      <c r="G87" s="452">
        <v>0</v>
      </c>
      <c r="H87" s="452">
        <v>0</v>
      </c>
      <c r="I87" s="452">
        <v>0</v>
      </c>
      <c r="J87" s="452">
        <v>0</v>
      </c>
      <c r="K87" s="452">
        <v>0</v>
      </c>
      <c r="L87" s="452">
        <v>0</v>
      </c>
      <c r="M87" s="452">
        <v>0</v>
      </c>
      <c r="N87" s="452">
        <v>0</v>
      </c>
      <c r="O87" s="452">
        <v>0</v>
      </c>
      <c r="P87" s="452">
        <v>0</v>
      </c>
      <c r="Q87" s="452">
        <v>0</v>
      </c>
      <c r="R87" s="452">
        <v>0</v>
      </c>
      <c r="S87" s="452">
        <v>0</v>
      </c>
      <c r="T87" s="452">
        <v>0</v>
      </c>
      <c r="U87" s="452">
        <v>0</v>
      </c>
      <c r="V87" s="452">
        <v>0</v>
      </c>
      <c r="W87" s="452">
        <v>0</v>
      </c>
      <c r="X87" s="452">
        <v>0</v>
      </c>
      <c r="Y87" s="452">
        <v>0</v>
      </c>
      <c r="Z87" s="452">
        <v>0</v>
      </c>
      <c r="AA87" s="452">
        <v>0</v>
      </c>
      <c r="AB87" s="452">
        <v>0</v>
      </c>
      <c r="AC87" s="452">
        <v>0</v>
      </c>
      <c r="AD87" s="452">
        <v>0</v>
      </c>
      <c r="AE87" s="452">
        <v>0</v>
      </c>
      <c r="AF87" s="452">
        <v>0</v>
      </c>
      <c r="AG87" s="452">
        <v>0</v>
      </c>
      <c r="AH87" s="452">
        <v>0</v>
      </c>
      <c r="AI87" s="452">
        <v>0</v>
      </c>
      <c r="AJ87" s="452">
        <v>0</v>
      </c>
      <c r="AK87" s="452">
        <v>0</v>
      </c>
      <c r="AL87" s="452">
        <v>0</v>
      </c>
      <c r="AM87" s="452"/>
      <c r="AN87" s="452">
        <v>0</v>
      </c>
      <c r="AO87" s="452">
        <v>0</v>
      </c>
      <c r="AP87" s="452">
        <v>0</v>
      </c>
      <c r="AQ87" s="452">
        <v>0</v>
      </c>
      <c r="AR87" s="452">
        <v>0</v>
      </c>
      <c r="AS87" s="452">
        <v>0</v>
      </c>
      <c r="AT87" s="452">
        <v>0</v>
      </c>
      <c r="AU87" s="452">
        <v>0</v>
      </c>
      <c r="AV87" s="452">
        <v>0</v>
      </c>
      <c r="AW87" s="452">
        <v>0</v>
      </c>
      <c r="AX87" s="452">
        <v>0</v>
      </c>
      <c r="AY87" s="452">
        <v>0</v>
      </c>
      <c r="AZ87" s="452">
        <v>0</v>
      </c>
      <c r="BA87" s="452">
        <v>0</v>
      </c>
      <c r="BB87" s="452">
        <v>0</v>
      </c>
      <c r="BC87" s="452">
        <v>0</v>
      </c>
      <c r="BD87" s="452">
        <v>0</v>
      </c>
      <c r="BE87" s="452">
        <v>0</v>
      </c>
      <c r="BF87" s="452">
        <v>0</v>
      </c>
      <c r="BG87" s="452">
        <v>0</v>
      </c>
      <c r="BH87" s="452">
        <v>0</v>
      </c>
    </row>
    <row r="88" spans="1:60" x14ac:dyDescent="0.3">
      <c r="A88" s="449">
        <v>349</v>
      </c>
      <c r="B88" s="450" t="s">
        <v>51</v>
      </c>
      <c r="C88" s="450"/>
      <c r="D88" s="452">
        <v>0</v>
      </c>
      <c r="E88" s="452">
        <v>0</v>
      </c>
      <c r="F88" s="452">
        <v>0</v>
      </c>
      <c r="G88" s="452">
        <v>0</v>
      </c>
      <c r="H88" s="452">
        <v>0</v>
      </c>
      <c r="I88" s="452">
        <v>0</v>
      </c>
      <c r="J88" s="452">
        <v>0</v>
      </c>
      <c r="K88" s="452">
        <v>0</v>
      </c>
      <c r="L88" s="452">
        <v>0</v>
      </c>
      <c r="M88" s="452">
        <v>0</v>
      </c>
      <c r="N88" s="452">
        <v>0</v>
      </c>
      <c r="O88" s="452">
        <v>0</v>
      </c>
      <c r="P88" s="452">
        <v>0</v>
      </c>
      <c r="Q88" s="452">
        <v>0</v>
      </c>
      <c r="R88" s="452">
        <v>0</v>
      </c>
      <c r="S88" s="452">
        <v>0</v>
      </c>
      <c r="T88" s="452">
        <v>0</v>
      </c>
      <c r="U88" s="452">
        <v>0</v>
      </c>
      <c r="V88" s="452">
        <v>0</v>
      </c>
      <c r="W88" s="452">
        <v>0</v>
      </c>
      <c r="X88" s="452">
        <v>0</v>
      </c>
      <c r="Y88" s="452">
        <v>0</v>
      </c>
      <c r="Z88" s="452">
        <v>0</v>
      </c>
      <c r="AA88" s="452">
        <v>0</v>
      </c>
      <c r="AB88" s="452">
        <v>0</v>
      </c>
      <c r="AC88" s="452">
        <v>0</v>
      </c>
      <c r="AD88" s="452">
        <v>0</v>
      </c>
      <c r="AE88" s="452">
        <v>0</v>
      </c>
      <c r="AF88" s="452">
        <v>0</v>
      </c>
      <c r="AG88" s="452">
        <v>0</v>
      </c>
      <c r="AH88" s="452">
        <v>0</v>
      </c>
      <c r="AI88" s="452">
        <v>0</v>
      </c>
      <c r="AJ88" s="452">
        <v>0</v>
      </c>
      <c r="AK88" s="452">
        <v>0</v>
      </c>
      <c r="AL88" s="452">
        <v>0</v>
      </c>
      <c r="AM88" s="452"/>
      <c r="AN88" s="452">
        <v>0</v>
      </c>
      <c r="AO88" s="452">
        <v>0</v>
      </c>
      <c r="AP88" s="452">
        <v>0</v>
      </c>
      <c r="AQ88" s="452">
        <v>0</v>
      </c>
      <c r="AR88" s="452">
        <v>0</v>
      </c>
      <c r="AS88" s="452">
        <v>0</v>
      </c>
      <c r="AT88" s="452">
        <v>0</v>
      </c>
      <c r="AU88" s="452">
        <v>0</v>
      </c>
      <c r="AV88" s="452">
        <v>0</v>
      </c>
      <c r="AW88" s="452">
        <v>0</v>
      </c>
      <c r="AX88" s="452">
        <v>0</v>
      </c>
      <c r="AY88" s="452">
        <v>0</v>
      </c>
      <c r="AZ88" s="452">
        <v>0</v>
      </c>
      <c r="BA88" s="452">
        <v>0</v>
      </c>
      <c r="BB88" s="452">
        <v>0</v>
      </c>
      <c r="BC88" s="452">
        <v>0</v>
      </c>
      <c r="BD88" s="452">
        <v>0</v>
      </c>
      <c r="BE88" s="452">
        <v>0</v>
      </c>
      <c r="BF88" s="452">
        <v>0</v>
      </c>
      <c r="BG88" s="452">
        <v>0</v>
      </c>
      <c r="BH88" s="452">
        <v>0</v>
      </c>
    </row>
    <row r="89" spans="1:60" x14ac:dyDescent="0.3">
      <c r="A89" s="449">
        <v>350</v>
      </c>
      <c r="B89" s="450" t="s">
        <v>428</v>
      </c>
      <c r="C89" s="450"/>
      <c r="D89" s="452">
        <v>0</v>
      </c>
      <c r="E89" s="452">
        <v>0</v>
      </c>
      <c r="F89" s="452">
        <v>0</v>
      </c>
      <c r="G89" s="452">
        <v>0</v>
      </c>
      <c r="H89" s="452">
        <v>0</v>
      </c>
      <c r="I89" s="452">
        <v>0</v>
      </c>
      <c r="J89" s="452">
        <v>0</v>
      </c>
      <c r="K89" s="452">
        <v>0</v>
      </c>
      <c r="L89" s="452">
        <v>0</v>
      </c>
      <c r="M89" s="452">
        <v>0</v>
      </c>
      <c r="N89" s="452">
        <v>0</v>
      </c>
      <c r="O89" s="452">
        <v>0</v>
      </c>
      <c r="P89" s="452">
        <v>0</v>
      </c>
      <c r="Q89" s="452">
        <v>0</v>
      </c>
      <c r="R89" s="452">
        <v>0</v>
      </c>
      <c r="S89" s="452">
        <v>0</v>
      </c>
      <c r="T89" s="452">
        <v>0</v>
      </c>
      <c r="U89" s="452">
        <v>0</v>
      </c>
      <c r="V89" s="452">
        <v>0</v>
      </c>
      <c r="W89" s="452">
        <v>0</v>
      </c>
      <c r="X89" s="452">
        <v>0</v>
      </c>
      <c r="Y89" s="452">
        <v>0</v>
      </c>
      <c r="Z89" s="452">
        <v>0</v>
      </c>
      <c r="AA89" s="452">
        <v>0</v>
      </c>
      <c r="AB89" s="452">
        <v>0</v>
      </c>
      <c r="AC89" s="452">
        <v>0</v>
      </c>
      <c r="AD89" s="452">
        <v>0</v>
      </c>
      <c r="AE89" s="452">
        <v>0</v>
      </c>
      <c r="AF89" s="452">
        <v>0</v>
      </c>
      <c r="AG89" s="452">
        <v>0</v>
      </c>
      <c r="AH89" s="452">
        <v>0</v>
      </c>
      <c r="AI89" s="452">
        <v>0</v>
      </c>
      <c r="AJ89" s="452">
        <v>0</v>
      </c>
      <c r="AK89" s="452">
        <v>0</v>
      </c>
      <c r="AL89" s="452">
        <v>0</v>
      </c>
      <c r="AM89" s="452"/>
      <c r="AN89" s="452">
        <v>0</v>
      </c>
      <c r="AO89" s="452">
        <v>0</v>
      </c>
      <c r="AP89" s="452">
        <v>0</v>
      </c>
      <c r="AQ89" s="452">
        <v>0</v>
      </c>
      <c r="AR89" s="452">
        <v>0</v>
      </c>
      <c r="AS89" s="452">
        <v>0</v>
      </c>
      <c r="AT89" s="452">
        <v>0</v>
      </c>
      <c r="AU89" s="452">
        <v>0</v>
      </c>
      <c r="AV89" s="452">
        <v>0</v>
      </c>
      <c r="AW89" s="452">
        <v>0</v>
      </c>
      <c r="AX89" s="452">
        <v>0</v>
      </c>
      <c r="AY89" s="452">
        <v>0</v>
      </c>
      <c r="AZ89" s="452">
        <v>0</v>
      </c>
      <c r="BA89" s="452">
        <v>0</v>
      </c>
      <c r="BB89" s="452">
        <v>0</v>
      </c>
      <c r="BC89" s="452">
        <v>0</v>
      </c>
      <c r="BD89" s="452">
        <v>0</v>
      </c>
      <c r="BE89" s="452">
        <v>0</v>
      </c>
      <c r="BF89" s="452">
        <v>0</v>
      </c>
      <c r="BG89" s="452">
        <v>0</v>
      </c>
      <c r="BH89" s="452">
        <v>0</v>
      </c>
    </row>
    <row r="90" spans="1:60" x14ac:dyDescent="0.3">
      <c r="A90" s="449">
        <v>351</v>
      </c>
      <c r="B90" s="450" t="s">
        <v>130</v>
      </c>
      <c r="C90" s="450"/>
      <c r="D90" s="452">
        <v>0</v>
      </c>
      <c r="E90" s="452">
        <v>0</v>
      </c>
      <c r="F90" s="452">
        <v>0</v>
      </c>
      <c r="G90" s="452">
        <v>0</v>
      </c>
      <c r="H90" s="452">
        <v>0</v>
      </c>
      <c r="I90" s="452">
        <v>0</v>
      </c>
      <c r="J90" s="452">
        <v>0</v>
      </c>
      <c r="K90" s="452">
        <v>0</v>
      </c>
      <c r="L90" s="452">
        <v>0</v>
      </c>
      <c r="M90" s="452">
        <v>0</v>
      </c>
      <c r="N90" s="452">
        <v>0</v>
      </c>
      <c r="O90" s="452">
        <v>0</v>
      </c>
      <c r="P90" s="452">
        <v>0</v>
      </c>
      <c r="Q90" s="452">
        <v>0</v>
      </c>
      <c r="R90" s="452">
        <v>0</v>
      </c>
      <c r="S90" s="452">
        <v>0</v>
      </c>
      <c r="T90" s="452">
        <v>0</v>
      </c>
      <c r="U90" s="452">
        <v>0</v>
      </c>
      <c r="V90" s="452">
        <v>0</v>
      </c>
      <c r="W90" s="452">
        <v>0</v>
      </c>
      <c r="X90" s="452">
        <v>0</v>
      </c>
      <c r="Y90" s="452">
        <v>0</v>
      </c>
      <c r="Z90" s="452">
        <v>0</v>
      </c>
      <c r="AA90" s="452">
        <v>0</v>
      </c>
      <c r="AB90" s="452">
        <v>0</v>
      </c>
      <c r="AC90" s="452">
        <v>0</v>
      </c>
      <c r="AD90" s="452">
        <v>0</v>
      </c>
      <c r="AE90" s="452">
        <v>0</v>
      </c>
      <c r="AF90" s="452">
        <v>0</v>
      </c>
      <c r="AG90" s="452">
        <v>0</v>
      </c>
      <c r="AH90" s="452">
        <v>0</v>
      </c>
      <c r="AI90" s="452">
        <v>0</v>
      </c>
      <c r="AJ90" s="452">
        <v>0</v>
      </c>
      <c r="AK90" s="452">
        <v>0</v>
      </c>
      <c r="AL90" s="452">
        <v>0</v>
      </c>
      <c r="AM90" s="452"/>
      <c r="AN90" s="452">
        <v>0</v>
      </c>
      <c r="AO90" s="452">
        <v>0</v>
      </c>
      <c r="AP90" s="452">
        <v>0</v>
      </c>
      <c r="AQ90" s="452">
        <v>0</v>
      </c>
      <c r="AR90" s="452">
        <v>0</v>
      </c>
      <c r="AS90" s="452">
        <v>0</v>
      </c>
      <c r="AT90" s="452">
        <v>0</v>
      </c>
      <c r="AU90" s="452">
        <v>0</v>
      </c>
      <c r="AV90" s="452">
        <v>0</v>
      </c>
      <c r="AW90" s="452">
        <v>0</v>
      </c>
      <c r="AX90" s="452">
        <v>0</v>
      </c>
      <c r="AY90" s="452">
        <v>0</v>
      </c>
      <c r="AZ90" s="452">
        <v>0</v>
      </c>
      <c r="BA90" s="452">
        <v>0</v>
      </c>
      <c r="BB90" s="452">
        <v>0</v>
      </c>
      <c r="BC90" s="452">
        <v>0</v>
      </c>
      <c r="BD90" s="452">
        <v>0</v>
      </c>
      <c r="BE90" s="452">
        <v>0</v>
      </c>
      <c r="BF90" s="452">
        <v>0</v>
      </c>
      <c r="BG90" s="452">
        <v>0</v>
      </c>
      <c r="BH90" s="452">
        <v>0</v>
      </c>
    </row>
    <row r="91" spans="1:60" x14ac:dyDescent="0.3">
      <c r="A91" s="449">
        <v>352</v>
      </c>
      <c r="B91" s="450" t="s">
        <v>132</v>
      </c>
      <c r="C91" s="450"/>
      <c r="D91" s="452">
        <v>0</v>
      </c>
      <c r="E91" s="452">
        <v>0</v>
      </c>
      <c r="F91" s="452">
        <v>0</v>
      </c>
      <c r="G91" s="452">
        <v>0</v>
      </c>
      <c r="H91" s="452">
        <v>0</v>
      </c>
      <c r="I91" s="452">
        <v>0</v>
      </c>
      <c r="J91" s="452">
        <v>0</v>
      </c>
      <c r="K91" s="452">
        <v>0</v>
      </c>
      <c r="L91" s="452">
        <v>0</v>
      </c>
      <c r="M91" s="452">
        <v>0</v>
      </c>
      <c r="N91" s="452">
        <v>0</v>
      </c>
      <c r="O91" s="452">
        <v>0</v>
      </c>
      <c r="P91" s="452">
        <v>0</v>
      </c>
      <c r="Q91" s="452">
        <v>0</v>
      </c>
      <c r="R91" s="452">
        <v>0</v>
      </c>
      <c r="S91" s="452">
        <v>0</v>
      </c>
      <c r="T91" s="452">
        <v>0</v>
      </c>
      <c r="U91" s="452">
        <v>0</v>
      </c>
      <c r="V91" s="452">
        <v>0</v>
      </c>
      <c r="W91" s="452">
        <v>0</v>
      </c>
      <c r="X91" s="452">
        <v>0</v>
      </c>
      <c r="Y91" s="452">
        <v>0</v>
      </c>
      <c r="Z91" s="452">
        <v>0</v>
      </c>
      <c r="AA91" s="452">
        <v>0</v>
      </c>
      <c r="AB91" s="452">
        <v>0</v>
      </c>
      <c r="AC91" s="452">
        <v>0</v>
      </c>
      <c r="AD91" s="452">
        <v>0</v>
      </c>
      <c r="AE91" s="452">
        <v>0</v>
      </c>
      <c r="AF91" s="452">
        <v>0</v>
      </c>
      <c r="AG91" s="452">
        <v>0</v>
      </c>
      <c r="AH91" s="452">
        <v>0</v>
      </c>
      <c r="AI91" s="452">
        <v>0</v>
      </c>
      <c r="AJ91" s="452">
        <v>0</v>
      </c>
      <c r="AK91" s="452">
        <v>0</v>
      </c>
      <c r="AL91" s="452">
        <v>0</v>
      </c>
      <c r="AM91" s="452"/>
      <c r="AN91" s="452">
        <v>0</v>
      </c>
      <c r="AO91" s="452">
        <v>0</v>
      </c>
      <c r="AP91" s="452">
        <v>0</v>
      </c>
      <c r="AQ91" s="452">
        <v>0</v>
      </c>
      <c r="AR91" s="452">
        <v>0</v>
      </c>
      <c r="AS91" s="452">
        <v>0</v>
      </c>
      <c r="AT91" s="452">
        <v>0</v>
      </c>
      <c r="AU91" s="452">
        <v>0</v>
      </c>
      <c r="AV91" s="452">
        <v>0</v>
      </c>
      <c r="AW91" s="452">
        <v>0</v>
      </c>
      <c r="AX91" s="452">
        <v>0</v>
      </c>
      <c r="AY91" s="452">
        <v>0</v>
      </c>
      <c r="AZ91" s="452">
        <v>0</v>
      </c>
      <c r="BA91" s="452">
        <v>0</v>
      </c>
      <c r="BB91" s="452">
        <v>0</v>
      </c>
      <c r="BC91" s="452">
        <v>0</v>
      </c>
      <c r="BD91" s="452">
        <v>0</v>
      </c>
      <c r="BE91" s="452">
        <v>0</v>
      </c>
      <c r="BF91" s="452">
        <v>0</v>
      </c>
      <c r="BG91" s="452">
        <v>0</v>
      </c>
      <c r="BH91" s="452">
        <v>0</v>
      </c>
    </row>
    <row r="92" spans="1:60" x14ac:dyDescent="0.3">
      <c r="A92" s="449">
        <v>353</v>
      </c>
      <c r="B92" s="450" t="s">
        <v>133</v>
      </c>
      <c r="C92" s="450"/>
      <c r="D92" s="452">
        <v>0</v>
      </c>
      <c r="E92" s="452">
        <v>0</v>
      </c>
      <c r="F92" s="452">
        <v>0</v>
      </c>
      <c r="G92" s="452">
        <v>0</v>
      </c>
      <c r="H92" s="452">
        <v>0</v>
      </c>
      <c r="I92" s="452">
        <v>0</v>
      </c>
      <c r="J92" s="452">
        <v>0</v>
      </c>
      <c r="K92" s="452">
        <v>0</v>
      </c>
      <c r="L92" s="452">
        <v>0</v>
      </c>
      <c r="M92" s="452">
        <v>0</v>
      </c>
      <c r="N92" s="452">
        <v>0</v>
      </c>
      <c r="O92" s="452">
        <v>0</v>
      </c>
      <c r="P92" s="452">
        <v>0</v>
      </c>
      <c r="Q92" s="452">
        <v>0</v>
      </c>
      <c r="R92" s="452">
        <v>0</v>
      </c>
      <c r="S92" s="452">
        <v>0</v>
      </c>
      <c r="T92" s="452">
        <v>0</v>
      </c>
      <c r="U92" s="452">
        <v>0</v>
      </c>
      <c r="V92" s="452">
        <v>0</v>
      </c>
      <c r="W92" s="452">
        <v>0</v>
      </c>
      <c r="X92" s="452">
        <v>0</v>
      </c>
      <c r="Y92" s="452">
        <v>0</v>
      </c>
      <c r="Z92" s="452">
        <v>0</v>
      </c>
      <c r="AA92" s="452">
        <v>0</v>
      </c>
      <c r="AB92" s="452">
        <v>0</v>
      </c>
      <c r="AC92" s="452">
        <v>0</v>
      </c>
      <c r="AD92" s="452">
        <v>0</v>
      </c>
      <c r="AE92" s="452">
        <v>0</v>
      </c>
      <c r="AF92" s="452">
        <v>0</v>
      </c>
      <c r="AG92" s="452">
        <v>0</v>
      </c>
      <c r="AH92" s="452">
        <v>0</v>
      </c>
      <c r="AI92" s="452">
        <v>0</v>
      </c>
      <c r="AJ92" s="452">
        <v>0</v>
      </c>
      <c r="AK92" s="452">
        <v>0</v>
      </c>
      <c r="AL92" s="452">
        <v>0</v>
      </c>
      <c r="AM92" s="452"/>
      <c r="AN92" s="452">
        <v>0</v>
      </c>
      <c r="AO92" s="452">
        <v>0</v>
      </c>
      <c r="AP92" s="452">
        <v>0</v>
      </c>
      <c r="AQ92" s="452">
        <v>0</v>
      </c>
      <c r="AR92" s="452">
        <v>0</v>
      </c>
      <c r="AS92" s="452">
        <v>0</v>
      </c>
      <c r="AT92" s="452">
        <v>0</v>
      </c>
      <c r="AU92" s="452">
        <v>0</v>
      </c>
      <c r="AV92" s="452">
        <v>0</v>
      </c>
      <c r="AW92" s="452">
        <v>0</v>
      </c>
      <c r="AX92" s="452">
        <v>0</v>
      </c>
      <c r="AY92" s="452">
        <v>0</v>
      </c>
      <c r="AZ92" s="452">
        <v>0</v>
      </c>
      <c r="BA92" s="452">
        <v>0</v>
      </c>
      <c r="BB92" s="452">
        <v>0</v>
      </c>
      <c r="BC92" s="452">
        <v>0</v>
      </c>
      <c r="BD92" s="452">
        <v>0</v>
      </c>
      <c r="BE92" s="452">
        <v>0</v>
      </c>
      <c r="BF92" s="452">
        <v>0</v>
      </c>
      <c r="BG92" s="452">
        <v>0</v>
      </c>
      <c r="BH92" s="452">
        <v>0</v>
      </c>
    </row>
    <row r="93" spans="1:60" x14ac:dyDescent="0.3">
      <c r="A93" s="449">
        <v>356</v>
      </c>
      <c r="B93" s="450" t="s">
        <v>200</v>
      </c>
      <c r="C93" s="450"/>
      <c r="D93" s="452">
        <v>0</v>
      </c>
      <c r="E93" s="452">
        <v>0</v>
      </c>
      <c r="F93" s="452">
        <v>0</v>
      </c>
      <c r="G93" s="452">
        <v>0</v>
      </c>
      <c r="H93" s="452">
        <v>0</v>
      </c>
      <c r="I93" s="452">
        <v>0</v>
      </c>
      <c r="J93" s="452">
        <v>0</v>
      </c>
      <c r="K93" s="452">
        <v>0</v>
      </c>
      <c r="L93" s="452">
        <v>0</v>
      </c>
      <c r="M93" s="452">
        <v>0</v>
      </c>
      <c r="N93" s="452">
        <v>0</v>
      </c>
      <c r="O93" s="452">
        <v>0</v>
      </c>
      <c r="P93" s="452">
        <v>0</v>
      </c>
      <c r="Q93" s="452">
        <v>0</v>
      </c>
      <c r="R93" s="452">
        <v>0</v>
      </c>
      <c r="S93" s="452">
        <v>0</v>
      </c>
      <c r="T93" s="452">
        <v>0</v>
      </c>
      <c r="U93" s="452">
        <v>0</v>
      </c>
      <c r="V93" s="452">
        <v>0</v>
      </c>
      <c r="W93" s="452">
        <v>0</v>
      </c>
      <c r="X93" s="452">
        <v>0</v>
      </c>
      <c r="Y93" s="452">
        <v>0</v>
      </c>
      <c r="Z93" s="452">
        <v>0</v>
      </c>
      <c r="AA93" s="452">
        <v>0</v>
      </c>
      <c r="AB93" s="452">
        <v>0</v>
      </c>
      <c r="AC93" s="452">
        <v>0</v>
      </c>
      <c r="AD93" s="452">
        <v>0</v>
      </c>
      <c r="AE93" s="452">
        <v>0</v>
      </c>
      <c r="AF93" s="452">
        <v>0</v>
      </c>
      <c r="AG93" s="452">
        <v>0</v>
      </c>
      <c r="AH93" s="452">
        <v>0</v>
      </c>
      <c r="AI93" s="452">
        <v>0</v>
      </c>
      <c r="AJ93" s="452">
        <v>0</v>
      </c>
      <c r="AK93" s="452">
        <v>0</v>
      </c>
      <c r="AL93" s="452">
        <v>0</v>
      </c>
      <c r="AM93" s="452"/>
      <c r="AN93" s="452">
        <v>0</v>
      </c>
      <c r="AO93" s="452">
        <v>0</v>
      </c>
      <c r="AP93" s="452">
        <v>0</v>
      </c>
      <c r="AQ93" s="452">
        <v>0</v>
      </c>
      <c r="AR93" s="452">
        <v>0</v>
      </c>
      <c r="AS93" s="452">
        <v>0</v>
      </c>
      <c r="AT93" s="452">
        <v>0</v>
      </c>
      <c r="AU93" s="452">
        <v>0</v>
      </c>
      <c r="AV93" s="452">
        <v>0</v>
      </c>
      <c r="AW93" s="452">
        <v>0</v>
      </c>
      <c r="AX93" s="452">
        <v>0</v>
      </c>
      <c r="AY93" s="452">
        <v>0</v>
      </c>
      <c r="AZ93" s="452">
        <v>0</v>
      </c>
      <c r="BA93" s="452">
        <v>0</v>
      </c>
      <c r="BB93" s="452">
        <v>0</v>
      </c>
      <c r="BC93" s="452">
        <v>0</v>
      </c>
      <c r="BD93" s="452">
        <v>0</v>
      </c>
      <c r="BE93" s="452">
        <v>0</v>
      </c>
      <c r="BF93" s="452">
        <v>0</v>
      </c>
      <c r="BG93" s="452">
        <v>0</v>
      </c>
      <c r="BH93" s="452">
        <v>0</v>
      </c>
    </row>
    <row r="94" spans="1:60" x14ac:dyDescent="0.3">
      <c r="A94" s="449">
        <v>357</v>
      </c>
      <c r="B94" s="450" t="s">
        <v>201</v>
      </c>
      <c r="C94" s="450"/>
      <c r="D94" s="452">
        <v>0</v>
      </c>
      <c r="E94" s="452">
        <v>0</v>
      </c>
      <c r="F94" s="452">
        <v>0</v>
      </c>
      <c r="G94" s="452">
        <v>0</v>
      </c>
      <c r="H94" s="452">
        <v>0</v>
      </c>
      <c r="I94" s="452">
        <v>0</v>
      </c>
      <c r="J94" s="452">
        <v>0</v>
      </c>
      <c r="K94" s="452">
        <v>0</v>
      </c>
      <c r="L94" s="452">
        <v>0</v>
      </c>
      <c r="M94" s="452">
        <v>0</v>
      </c>
      <c r="N94" s="452">
        <v>0</v>
      </c>
      <c r="O94" s="452">
        <v>0</v>
      </c>
      <c r="P94" s="452">
        <v>0</v>
      </c>
      <c r="Q94" s="452">
        <v>0</v>
      </c>
      <c r="R94" s="452">
        <v>0</v>
      </c>
      <c r="S94" s="452">
        <v>0</v>
      </c>
      <c r="T94" s="452">
        <v>0</v>
      </c>
      <c r="U94" s="452">
        <v>0</v>
      </c>
      <c r="V94" s="452">
        <v>0</v>
      </c>
      <c r="W94" s="452">
        <v>0</v>
      </c>
      <c r="X94" s="452">
        <v>0</v>
      </c>
      <c r="Y94" s="452">
        <v>0</v>
      </c>
      <c r="Z94" s="452">
        <v>0</v>
      </c>
      <c r="AA94" s="452">
        <v>0</v>
      </c>
      <c r="AB94" s="452">
        <v>0</v>
      </c>
      <c r="AC94" s="452">
        <v>0</v>
      </c>
      <c r="AD94" s="452">
        <v>0</v>
      </c>
      <c r="AE94" s="452">
        <v>0</v>
      </c>
      <c r="AF94" s="452">
        <v>0</v>
      </c>
      <c r="AG94" s="452">
        <v>0</v>
      </c>
      <c r="AH94" s="452">
        <v>0</v>
      </c>
      <c r="AI94" s="452">
        <v>0</v>
      </c>
      <c r="AJ94" s="452">
        <v>0</v>
      </c>
      <c r="AK94" s="452">
        <v>0</v>
      </c>
      <c r="AL94" s="452">
        <v>0</v>
      </c>
      <c r="AM94" s="452"/>
      <c r="AN94" s="452">
        <v>0</v>
      </c>
      <c r="AO94" s="452">
        <v>0</v>
      </c>
      <c r="AP94" s="452">
        <v>0</v>
      </c>
      <c r="AQ94" s="452">
        <v>0</v>
      </c>
      <c r="AR94" s="452">
        <v>0</v>
      </c>
      <c r="AS94" s="452">
        <v>0</v>
      </c>
      <c r="AT94" s="452">
        <v>0</v>
      </c>
      <c r="AU94" s="452">
        <v>0</v>
      </c>
      <c r="AV94" s="452">
        <v>0</v>
      </c>
      <c r="AW94" s="452">
        <v>0</v>
      </c>
      <c r="AX94" s="452">
        <v>0</v>
      </c>
      <c r="AY94" s="452">
        <v>0</v>
      </c>
      <c r="AZ94" s="452">
        <v>0</v>
      </c>
      <c r="BA94" s="452">
        <v>0</v>
      </c>
      <c r="BB94" s="452">
        <v>0</v>
      </c>
      <c r="BC94" s="452">
        <v>0</v>
      </c>
      <c r="BD94" s="452">
        <v>0</v>
      </c>
      <c r="BE94" s="452">
        <v>0</v>
      </c>
      <c r="BF94" s="452">
        <v>0</v>
      </c>
      <c r="BG94" s="452">
        <v>0</v>
      </c>
      <c r="BH94" s="452">
        <v>0</v>
      </c>
    </row>
    <row r="95" spans="1:60" x14ac:dyDescent="0.3">
      <c r="A95" s="449">
        <v>359</v>
      </c>
      <c r="B95" s="450" t="s">
        <v>154</v>
      </c>
      <c r="C95" s="450"/>
      <c r="D95" s="452">
        <v>0</v>
      </c>
      <c r="E95" s="452">
        <v>0</v>
      </c>
      <c r="F95" s="452">
        <v>0</v>
      </c>
      <c r="G95" s="452">
        <v>0</v>
      </c>
      <c r="H95" s="452">
        <v>0</v>
      </c>
      <c r="I95" s="452">
        <v>0</v>
      </c>
      <c r="J95" s="452">
        <v>0</v>
      </c>
      <c r="K95" s="452">
        <v>0</v>
      </c>
      <c r="L95" s="452">
        <v>0</v>
      </c>
      <c r="M95" s="452">
        <v>0</v>
      </c>
      <c r="N95" s="452">
        <v>0</v>
      </c>
      <c r="O95" s="452">
        <v>0</v>
      </c>
      <c r="P95" s="452">
        <v>0</v>
      </c>
      <c r="Q95" s="452">
        <v>0</v>
      </c>
      <c r="R95" s="452">
        <v>0</v>
      </c>
      <c r="S95" s="452">
        <v>0</v>
      </c>
      <c r="T95" s="452">
        <v>0</v>
      </c>
      <c r="U95" s="452">
        <v>0</v>
      </c>
      <c r="V95" s="452">
        <v>0</v>
      </c>
      <c r="W95" s="452">
        <v>0</v>
      </c>
      <c r="X95" s="452">
        <v>0</v>
      </c>
      <c r="Y95" s="452">
        <v>0</v>
      </c>
      <c r="Z95" s="452">
        <v>0</v>
      </c>
      <c r="AA95" s="452">
        <v>0</v>
      </c>
      <c r="AB95" s="452">
        <v>0</v>
      </c>
      <c r="AC95" s="452">
        <v>0</v>
      </c>
      <c r="AD95" s="452">
        <v>0</v>
      </c>
      <c r="AE95" s="452">
        <v>0</v>
      </c>
      <c r="AF95" s="452">
        <v>0</v>
      </c>
      <c r="AG95" s="452">
        <v>0</v>
      </c>
      <c r="AH95" s="452">
        <v>0</v>
      </c>
      <c r="AI95" s="452">
        <v>0</v>
      </c>
      <c r="AJ95" s="452">
        <v>0</v>
      </c>
      <c r="AK95" s="452">
        <v>0</v>
      </c>
      <c r="AL95" s="452">
        <v>0</v>
      </c>
      <c r="AM95" s="452"/>
      <c r="AN95" s="452">
        <v>0</v>
      </c>
      <c r="AO95" s="452">
        <v>0</v>
      </c>
      <c r="AP95" s="452">
        <v>0</v>
      </c>
      <c r="AQ95" s="452">
        <v>0</v>
      </c>
      <c r="AR95" s="452">
        <v>0</v>
      </c>
      <c r="AS95" s="452">
        <v>0</v>
      </c>
      <c r="AT95" s="452">
        <v>0</v>
      </c>
      <c r="AU95" s="452">
        <v>0</v>
      </c>
      <c r="AV95" s="452">
        <v>0</v>
      </c>
      <c r="AW95" s="452">
        <v>0</v>
      </c>
      <c r="AX95" s="452">
        <v>0</v>
      </c>
      <c r="AY95" s="452">
        <v>0</v>
      </c>
      <c r="AZ95" s="452">
        <v>0</v>
      </c>
      <c r="BA95" s="452">
        <v>0</v>
      </c>
      <c r="BB95" s="452">
        <v>0</v>
      </c>
      <c r="BC95" s="452">
        <v>0</v>
      </c>
      <c r="BD95" s="452">
        <v>0</v>
      </c>
      <c r="BE95" s="452">
        <v>0</v>
      </c>
      <c r="BF95" s="452">
        <v>0</v>
      </c>
      <c r="BG95" s="452">
        <v>0</v>
      </c>
      <c r="BH95" s="452">
        <v>0</v>
      </c>
    </row>
    <row r="96" spans="1:60" x14ac:dyDescent="0.3">
      <c r="A96" s="449">
        <v>360</v>
      </c>
      <c r="B96" s="450" t="s">
        <v>54</v>
      </c>
      <c r="C96" s="450"/>
      <c r="D96" s="452">
        <v>0</v>
      </c>
      <c r="E96" s="452">
        <v>0</v>
      </c>
      <c r="F96" s="452">
        <v>0</v>
      </c>
      <c r="G96" s="452">
        <v>0</v>
      </c>
      <c r="H96" s="452">
        <v>0</v>
      </c>
      <c r="I96" s="452">
        <v>0</v>
      </c>
      <c r="J96" s="452">
        <v>0</v>
      </c>
      <c r="K96" s="452">
        <v>0</v>
      </c>
      <c r="L96" s="452">
        <v>0</v>
      </c>
      <c r="M96" s="452">
        <v>0</v>
      </c>
      <c r="N96" s="452">
        <v>0</v>
      </c>
      <c r="O96" s="452">
        <v>0</v>
      </c>
      <c r="P96" s="452">
        <v>0</v>
      </c>
      <c r="Q96" s="452">
        <v>0</v>
      </c>
      <c r="R96" s="452">
        <v>0</v>
      </c>
      <c r="S96" s="452">
        <v>0</v>
      </c>
      <c r="T96" s="452">
        <v>0</v>
      </c>
      <c r="U96" s="452">
        <v>0</v>
      </c>
      <c r="V96" s="452">
        <v>0</v>
      </c>
      <c r="W96" s="452">
        <v>0</v>
      </c>
      <c r="X96" s="452">
        <v>0</v>
      </c>
      <c r="Y96" s="452">
        <v>0</v>
      </c>
      <c r="Z96" s="452">
        <v>0</v>
      </c>
      <c r="AA96" s="452">
        <v>0</v>
      </c>
      <c r="AB96" s="452">
        <v>0</v>
      </c>
      <c r="AC96" s="452">
        <v>0</v>
      </c>
      <c r="AD96" s="452">
        <v>0</v>
      </c>
      <c r="AE96" s="452">
        <v>0</v>
      </c>
      <c r="AF96" s="452">
        <v>0</v>
      </c>
      <c r="AG96" s="452">
        <v>0</v>
      </c>
      <c r="AH96" s="452">
        <v>0</v>
      </c>
      <c r="AI96" s="452">
        <v>0</v>
      </c>
      <c r="AJ96" s="452">
        <v>0</v>
      </c>
      <c r="AK96" s="452">
        <v>0</v>
      </c>
      <c r="AL96" s="452">
        <v>0</v>
      </c>
      <c r="AM96" s="452"/>
      <c r="AN96" s="452">
        <v>0</v>
      </c>
      <c r="AO96" s="452">
        <v>0</v>
      </c>
      <c r="AP96" s="452">
        <v>0</v>
      </c>
      <c r="AQ96" s="452">
        <v>0</v>
      </c>
      <c r="AR96" s="452">
        <v>0</v>
      </c>
      <c r="AS96" s="452">
        <v>0</v>
      </c>
      <c r="AT96" s="452">
        <v>0</v>
      </c>
      <c r="AU96" s="452">
        <v>0</v>
      </c>
      <c r="AV96" s="452">
        <v>0</v>
      </c>
      <c r="AW96" s="452">
        <v>0</v>
      </c>
      <c r="AX96" s="452">
        <v>0</v>
      </c>
      <c r="AY96" s="452">
        <v>0</v>
      </c>
      <c r="AZ96" s="452">
        <v>0</v>
      </c>
      <c r="BA96" s="452">
        <v>0</v>
      </c>
      <c r="BB96" s="452">
        <v>0</v>
      </c>
      <c r="BC96" s="452">
        <v>0</v>
      </c>
      <c r="BD96" s="452">
        <v>0</v>
      </c>
      <c r="BE96" s="452">
        <v>0</v>
      </c>
      <c r="BF96" s="452">
        <v>0</v>
      </c>
      <c r="BG96" s="452">
        <v>0</v>
      </c>
      <c r="BH96" s="452">
        <v>0</v>
      </c>
    </row>
    <row r="97" spans="1:60" x14ac:dyDescent="0.3">
      <c r="A97" s="449">
        <v>361</v>
      </c>
      <c r="B97" s="450" t="s">
        <v>36</v>
      </c>
      <c r="C97" s="450"/>
      <c r="D97" s="452">
        <v>0</v>
      </c>
      <c r="E97" s="452">
        <v>0</v>
      </c>
      <c r="F97" s="452">
        <v>0</v>
      </c>
      <c r="G97" s="452">
        <v>0</v>
      </c>
      <c r="H97" s="452">
        <v>0</v>
      </c>
      <c r="I97" s="452">
        <v>0</v>
      </c>
      <c r="J97" s="452">
        <v>0</v>
      </c>
      <c r="K97" s="452">
        <v>0</v>
      </c>
      <c r="L97" s="452">
        <v>0</v>
      </c>
      <c r="M97" s="452">
        <v>0</v>
      </c>
      <c r="N97" s="452">
        <v>0</v>
      </c>
      <c r="O97" s="452">
        <v>0</v>
      </c>
      <c r="P97" s="452">
        <v>0</v>
      </c>
      <c r="Q97" s="452">
        <v>0</v>
      </c>
      <c r="R97" s="452">
        <v>0</v>
      </c>
      <c r="S97" s="452">
        <v>0</v>
      </c>
      <c r="T97" s="452">
        <v>0</v>
      </c>
      <c r="U97" s="452">
        <v>0</v>
      </c>
      <c r="V97" s="452">
        <v>0</v>
      </c>
      <c r="W97" s="452">
        <v>0</v>
      </c>
      <c r="X97" s="452">
        <v>0</v>
      </c>
      <c r="Y97" s="452">
        <v>0</v>
      </c>
      <c r="Z97" s="452">
        <v>0</v>
      </c>
      <c r="AA97" s="452">
        <v>0</v>
      </c>
      <c r="AB97" s="452">
        <v>0</v>
      </c>
      <c r="AC97" s="452">
        <v>0</v>
      </c>
      <c r="AD97" s="452">
        <v>0</v>
      </c>
      <c r="AE97" s="452">
        <v>0</v>
      </c>
      <c r="AF97" s="452">
        <v>0</v>
      </c>
      <c r="AG97" s="452">
        <v>0</v>
      </c>
      <c r="AH97" s="452">
        <v>0</v>
      </c>
      <c r="AI97" s="452">
        <v>0</v>
      </c>
      <c r="AJ97" s="452">
        <v>0</v>
      </c>
      <c r="AK97" s="452">
        <v>0</v>
      </c>
      <c r="AL97" s="452">
        <v>0</v>
      </c>
      <c r="AM97" s="452"/>
      <c r="AN97" s="452">
        <v>0</v>
      </c>
      <c r="AO97" s="452">
        <v>0</v>
      </c>
      <c r="AP97" s="452">
        <v>0</v>
      </c>
      <c r="AQ97" s="452">
        <v>0</v>
      </c>
      <c r="AR97" s="452">
        <v>0</v>
      </c>
      <c r="AS97" s="452">
        <v>0</v>
      </c>
      <c r="AT97" s="452">
        <v>0</v>
      </c>
      <c r="AU97" s="452">
        <v>0</v>
      </c>
      <c r="AV97" s="452">
        <v>0</v>
      </c>
      <c r="AW97" s="452">
        <v>0</v>
      </c>
      <c r="AX97" s="452">
        <v>0</v>
      </c>
      <c r="AY97" s="452">
        <v>0</v>
      </c>
      <c r="AZ97" s="452">
        <v>0</v>
      </c>
      <c r="BA97" s="452">
        <v>0</v>
      </c>
      <c r="BB97" s="452">
        <v>0</v>
      </c>
      <c r="BC97" s="452">
        <v>0</v>
      </c>
      <c r="BD97" s="452">
        <v>0</v>
      </c>
      <c r="BE97" s="452">
        <v>0</v>
      </c>
      <c r="BF97" s="452">
        <v>0</v>
      </c>
      <c r="BG97" s="452">
        <v>0</v>
      </c>
      <c r="BH97" s="452">
        <v>0</v>
      </c>
    </row>
    <row r="98" spans="1:60" x14ac:dyDescent="0.3">
      <c r="A98" s="449">
        <v>362</v>
      </c>
      <c r="B98" s="450" t="s">
        <v>37</v>
      </c>
      <c r="C98" s="450"/>
      <c r="D98" s="452">
        <v>0</v>
      </c>
      <c r="E98" s="452">
        <v>0</v>
      </c>
      <c r="F98" s="452">
        <v>0</v>
      </c>
      <c r="G98" s="452">
        <v>0</v>
      </c>
      <c r="H98" s="452">
        <v>0</v>
      </c>
      <c r="I98" s="452">
        <v>0</v>
      </c>
      <c r="J98" s="452">
        <v>0</v>
      </c>
      <c r="K98" s="452">
        <v>0</v>
      </c>
      <c r="L98" s="452">
        <v>0</v>
      </c>
      <c r="M98" s="452">
        <v>0</v>
      </c>
      <c r="N98" s="452">
        <v>0</v>
      </c>
      <c r="O98" s="452">
        <v>0</v>
      </c>
      <c r="P98" s="452">
        <v>0</v>
      </c>
      <c r="Q98" s="452">
        <v>0</v>
      </c>
      <c r="R98" s="452">
        <v>0</v>
      </c>
      <c r="S98" s="452">
        <v>0</v>
      </c>
      <c r="T98" s="452">
        <v>0</v>
      </c>
      <c r="U98" s="452">
        <v>0</v>
      </c>
      <c r="V98" s="452">
        <v>0</v>
      </c>
      <c r="W98" s="452">
        <v>0</v>
      </c>
      <c r="X98" s="452">
        <v>0</v>
      </c>
      <c r="Y98" s="452">
        <v>0</v>
      </c>
      <c r="Z98" s="452">
        <v>0</v>
      </c>
      <c r="AA98" s="452">
        <v>0</v>
      </c>
      <c r="AB98" s="452">
        <v>0</v>
      </c>
      <c r="AC98" s="452">
        <v>0</v>
      </c>
      <c r="AD98" s="452">
        <v>0</v>
      </c>
      <c r="AE98" s="452">
        <v>0</v>
      </c>
      <c r="AF98" s="452">
        <v>0</v>
      </c>
      <c r="AG98" s="452">
        <v>0</v>
      </c>
      <c r="AH98" s="452">
        <v>0</v>
      </c>
      <c r="AI98" s="452">
        <v>0</v>
      </c>
      <c r="AJ98" s="452">
        <v>0</v>
      </c>
      <c r="AK98" s="452">
        <v>0</v>
      </c>
      <c r="AL98" s="452">
        <v>0</v>
      </c>
      <c r="AM98" s="452"/>
      <c r="AN98" s="452">
        <v>0</v>
      </c>
      <c r="AO98" s="452">
        <v>0</v>
      </c>
      <c r="AP98" s="452">
        <v>0</v>
      </c>
      <c r="AQ98" s="452">
        <v>0</v>
      </c>
      <c r="AR98" s="452">
        <v>0</v>
      </c>
      <c r="AS98" s="452">
        <v>0</v>
      </c>
      <c r="AT98" s="452">
        <v>0</v>
      </c>
      <c r="AU98" s="452">
        <v>0</v>
      </c>
      <c r="AV98" s="452">
        <v>0</v>
      </c>
      <c r="AW98" s="452">
        <v>0</v>
      </c>
      <c r="AX98" s="452">
        <v>0</v>
      </c>
      <c r="AY98" s="452">
        <v>0</v>
      </c>
      <c r="AZ98" s="452">
        <v>0</v>
      </c>
      <c r="BA98" s="452">
        <v>0</v>
      </c>
      <c r="BB98" s="452">
        <v>0</v>
      </c>
      <c r="BC98" s="452">
        <v>0</v>
      </c>
      <c r="BD98" s="452">
        <v>0</v>
      </c>
      <c r="BE98" s="452">
        <v>0</v>
      </c>
      <c r="BF98" s="452">
        <v>0</v>
      </c>
      <c r="BG98" s="452">
        <v>0</v>
      </c>
      <c r="BH98" s="452">
        <v>0</v>
      </c>
    </row>
    <row r="99" spans="1:60" x14ac:dyDescent="0.3">
      <c r="A99" s="449">
        <v>363</v>
      </c>
      <c r="B99" s="450" t="s">
        <v>140</v>
      </c>
      <c r="C99" s="450"/>
      <c r="D99" s="452">
        <v>0</v>
      </c>
      <c r="E99" s="452">
        <v>0</v>
      </c>
      <c r="F99" s="452">
        <v>0</v>
      </c>
      <c r="G99" s="452">
        <v>0</v>
      </c>
      <c r="H99" s="452">
        <v>0</v>
      </c>
      <c r="I99" s="452">
        <v>0</v>
      </c>
      <c r="J99" s="452">
        <v>0</v>
      </c>
      <c r="K99" s="452">
        <v>0</v>
      </c>
      <c r="L99" s="452">
        <v>0</v>
      </c>
      <c r="M99" s="452">
        <v>0</v>
      </c>
      <c r="N99" s="452">
        <v>0</v>
      </c>
      <c r="O99" s="452">
        <v>0</v>
      </c>
      <c r="P99" s="452">
        <v>0</v>
      </c>
      <c r="Q99" s="452">
        <v>0</v>
      </c>
      <c r="R99" s="452">
        <v>0</v>
      </c>
      <c r="S99" s="452">
        <v>0</v>
      </c>
      <c r="T99" s="452">
        <v>0</v>
      </c>
      <c r="U99" s="452">
        <v>0</v>
      </c>
      <c r="V99" s="452">
        <v>0</v>
      </c>
      <c r="W99" s="452">
        <v>0</v>
      </c>
      <c r="X99" s="452">
        <v>0</v>
      </c>
      <c r="Y99" s="452">
        <v>0</v>
      </c>
      <c r="Z99" s="452">
        <v>0</v>
      </c>
      <c r="AA99" s="452">
        <v>0</v>
      </c>
      <c r="AB99" s="452">
        <v>0</v>
      </c>
      <c r="AC99" s="452">
        <v>0</v>
      </c>
      <c r="AD99" s="452">
        <v>0</v>
      </c>
      <c r="AE99" s="452">
        <v>0</v>
      </c>
      <c r="AF99" s="452">
        <v>0</v>
      </c>
      <c r="AG99" s="452">
        <v>0</v>
      </c>
      <c r="AH99" s="452">
        <v>0</v>
      </c>
      <c r="AI99" s="452">
        <v>0</v>
      </c>
      <c r="AJ99" s="452">
        <v>0</v>
      </c>
      <c r="AK99" s="452">
        <v>0</v>
      </c>
      <c r="AL99" s="452">
        <v>0</v>
      </c>
      <c r="AM99" s="452"/>
      <c r="AN99" s="452">
        <v>0</v>
      </c>
      <c r="AO99" s="452">
        <v>0</v>
      </c>
      <c r="AP99" s="452">
        <v>0</v>
      </c>
      <c r="AQ99" s="452">
        <v>0</v>
      </c>
      <c r="AR99" s="452">
        <v>0</v>
      </c>
      <c r="AS99" s="452">
        <v>0</v>
      </c>
      <c r="AT99" s="452">
        <v>0</v>
      </c>
      <c r="AU99" s="452">
        <v>0</v>
      </c>
      <c r="AV99" s="452">
        <v>0</v>
      </c>
      <c r="AW99" s="452">
        <v>0</v>
      </c>
      <c r="AX99" s="452">
        <v>0</v>
      </c>
      <c r="AY99" s="452">
        <v>0</v>
      </c>
      <c r="AZ99" s="452">
        <v>0</v>
      </c>
      <c r="BA99" s="452">
        <v>0</v>
      </c>
      <c r="BB99" s="452">
        <v>0</v>
      </c>
      <c r="BC99" s="452">
        <v>0</v>
      </c>
      <c r="BD99" s="452">
        <v>0</v>
      </c>
      <c r="BE99" s="452">
        <v>0</v>
      </c>
      <c r="BF99" s="452">
        <v>0</v>
      </c>
      <c r="BG99" s="452">
        <v>0</v>
      </c>
      <c r="BH99" s="452">
        <v>0</v>
      </c>
    </row>
    <row r="100" spans="1:60" x14ac:dyDescent="0.3">
      <c r="A100" s="449">
        <v>364</v>
      </c>
      <c r="B100" s="450" t="s">
        <v>141</v>
      </c>
      <c r="C100" s="450"/>
      <c r="D100" s="452">
        <v>0</v>
      </c>
      <c r="E100" s="452">
        <v>0</v>
      </c>
      <c r="F100" s="452">
        <v>0</v>
      </c>
      <c r="G100" s="452">
        <v>0</v>
      </c>
      <c r="H100" s="452">
        <v>0</v>
      </c>
      <c r="I100" s="452">
        <v>0</v>
      </c>
      <c r="J100" s="452">
        <v>0</v>
      </c>
      <c r="K100" s="452">
        <v>0</v>
      </c>
      <c r="L100" s="452">
        <v>0</v>
      </c>
      <c r="M100" s="452">
        <v>0</v>
      </c>
      <c r="N100" s="452">
        <v>0</v>
      </c>
      <c r="O100" s="452">
        <v>0</v>
      </c>
      <c r="P100" s="452">
        <v>0</v>
      </c>
      <c r="Q100" s="452">
        <v>0</v>
      </c>
      <c r="R100" s="452">
        <v>0</v>
      </c>
      <c r="S100" s="452">
        <v>0</v>
      </c>
      <c r="T100" s="452">
        <v>0</v>
      </c>
      <c r="U100" s="452">
        <v>0</v>
      </c>
      <c r="V100" s="452">
        <v>0</v>
      </c>
      <c r="W100" s="452">
        <v>0</v>
      </c>
      <c r="X100" s="452">
        <v>0</v>
      </c>
      <c r="Y100" s="452">
        <v>0</v>
      </c>
      <c r="Z100" s="452">
        <v>0</v>
      </c>
      <c r="AA100" s="452">
        <v>0</v>
      </c>
      <c r="AB100" s="452">
        <v>0</v>
      </c>
      <c r="AC100" s="452">
        <v>0</v>
      </c>
      <c r="AD100" s="452">
        <v>0</v>
      </c>
      <c r="AE100" s="452">
        <v>0</v>
      </c>
      <c r="AF100" s="452">
        <v>0</v>
      </c>
      <c r="AG100" s="452">
        <v>0</v>
      </c>
      <c r="AH100" s="452">
        <v>0</v>
      </c>
      <c r="AI100" s="452">
        <v>0</v>
      </c>
      <c r="AJ100" s="452">
        <v>0</v>
      </c>
      <c r="AK100" s="452">
        <v>0</v>
      </c>
      <c r="AL100" s="452">
        <v>0</v>
      </c>
      <c r="AM100" s="452"/>
      <c r="AN100" s="452">
        <v>0</v>
      </c>
      <c r="AO100" s="452">
        <v>0</v>
      </c>
      <c r="AP100" s="452">
        <v>0</v>
      </c>
      <c r="AQ100" s="452">
        <v>0</v>
      </c>
      <c r="AR100" s="452">
        <v>0</v>
      </c>
      <c r="AS100" s="452">
        <v>0</v>
      </c>
      <c r="AT100" s="452">
        <v>0</v>
      </c>
      <c r="AU100" s="452">
        <v>0</v>
      </c>
      <c r="AV100" s="452">
        <v>0</v>
      </c>
      <c r="AW100" s="452">
        <v>0</v>
      </c>
      <c r="AX100" s="452">
        <v>0</v>
      </c>
      <c r="AY100" s="452">
        <v>0</v>
      </c>
      <c r="AZ100" s="452">
        <v>0</v>
      </c>
      <c r="BA100" s="452">
        <v>0</v>
      </c>
      <c r="BB100" s="452">
        <v>0</v>
      </c>
      <c r="BC100" s="452">
        <v>0</v>
      </c>
      <c r="BD100" s="452">
        <v>0</v>
      </c>
      <c r="BE100" s="452">
        <v>0</v>
      </c>
      <c r="BF100" s="452">
        <v>0</v>
      </c>
      <c r="BG100" s="452">
        <v>0</v>
      </c>
      <c r="BH100" s="452">
        <v>0</v>
      </c>
    </row>
    <row r="101" spans="1:60" x14ac:dyDescent="0.3">
      <c r="A101" s="449">
        <v>365</v>
      </c>
      <c r="B101" s="450" t="s">
        <v>143</v>
      </c>
      <c r="C101" s="450"/>
      <c r="D101" s="452">
        <v>0</v>
      </c>
      <c r="E101" s="452">
        <v>0</v>
      </c>
      <c r="F101" s="452">
        <v>0</v>
      </c>
      <c r="G101" s="452">
        <v>0</v>
      </c>
      <c r="H101" s="452">
        <v>0</v>
      </c>
      <c r="I101" s="452">
        <v>0</v>
      </c>
      <c r="J101" s="452">
        <v>0</v>
      </c>
      <c r="K101" s="452">
        <v>0</v>
      </c>
      <c r="L101" s="452">
        <v>0</v>
      </c>
      <c r="M101" s="452">
        <v>0</v>
      </c>
      <c r="N101" s="452">
        <v>0</v>
      </c>
      <c r="O101" s="452">
        <v>0</v>
      </c>
      <c r="P101" s="452">
        <v>0</v>
      </c>
      <c r="Q101" s="452">
        <v>0</v>
      </c>
      <c r="R101" s="452">
        <v>0</v>
      </c>
      <c r="S101" s="452">
        <v>0</v>
      </c>
      <c r="T101" s="452">
        <v>0</v>
      </c>
      <c r="U101" s="452">
        <v>0</v>
      </c>
      <c r="V101" s="452">
        <v>0</v>
      </c>
      <c r="W101" s="452">
        <v>0</v>
      </c>
      <c r="X101" s="452">
        <v>0</v>
      </c>
      <c r="Y101" s="452">
        <v>0</v>
      </c>
      <c r="Z101" s="452">
        <v>0</v>
      </c>
      <c r="AA101" s="452">
        <v>0</v>
      </c>
      <c r="AB101" s="452">
        <v>0</v>
      </c>
      <c r="AC101" s="452">
        <v>0</v>
      </c>
      <c r="AD101" s="452">
        <v>0</v>
      </c>
      <c r="AE101" s="452">
        <v>0</v>
      </c>
      <c r="AF101" s="452">
        <v>0</v>
      </c>
      <c r="AG101" s="452">
        <v>0</v>
      </c>
      <c r="AH101" s="452">
        <v>0</v>
      </c>
      <c r="AI101" s="452">
        <v>0</v>
      </c>
      <c r="AJ101" s="452">
        <v>0</v>
      </c>
      <c r="AK101" s="452">
        <v>0</v>
      </c>
      <c r="AL101" s="452">
        <v>0</v>
      </c>
      <c r="AM101" s="452"/>
      <c r="AN101" s="452">
        <v>0</v>
      </c>
      <c r="AO101" s="452">
        <v>0</v>
      </c>
      <c r="AP101" s="452">
        <v>0</v>
      </c>
      <c r="AQ101" s="452">
        <v>0</v>
      </c>
      <c r="AR101" s="452">
        <v>0</v>
      </c>
      <c r="AS101" s="452">
        <v>0</v>
      </c>
      <c r="AT101" s="452">
        <v>0</v>
      </c>
      <c r="AU101" s="452">
        <v>0</v>
      </c>
      <c r="AV101" s="452">
        <v>0</v>
      </c>
      <c r="AW101" s="452">
        <v>0</v>
      </c>
      <c r="AX101" s="452">
        <v>0</v>
      </c>
      <c r="AY101" s="452">
        <v>0</v>
      </c>
      <c r="AZ101" s="452">
        <v>0</v>
      </c>
      <c r="BA101" s="452">
        <v>0</v>
      </c>
      <c r="BB101" s="452">
        <v>0</v>
      </c>
      <c r="BC101" s="452">
        <v>0</v>
      </c>
      <c r="BD101" s="452">
        <v>0</v>
      </c>
      <c r="BE101" s="452">
        <v>0</v>
      </c>
      <c r="BF101" s="452">
        <v>0</v>
      </c>
      <c r="BG101" s="452">
        <v>0</v>
      </c>
      <c r="BH101" s="452">
        <v>0</v>
      </c>
    </row>
    <row r="102" spans="1:60" x14ac:dyDescent="0.3">
      <c r="A102" s="449">
        <v>366</v>
      </c>
      <c r="B102" s="450" t="s">
        <v>429</v>
      </c>
      <c r="C102" s="450"/>
      <c r="D102" s="452">
        <v>0</v>
      </c>
      <c r="E102" s="452">
        <v>0</v>
      </c>
      <c r="F102" s="452">
        <v>0</v>
      </c>
      <c r="G102" s="452">
        <v>0</v>
      </c>
      <c r="H102" s="452">
        <v>0</v>
      </c>
      <c r="I102" s="452">
        <v>0</v>
      </c>
      <c r="J102" s="452">
        <v>0</v>
      </c>
      <c r="K102" s="452">
        <v>0</v>
      </c>
      <c r="L102" s="452">
        <v>0</v>
      </c>
      <c r="M102" s="452">
        <v>0</v>
      </c>
      <c r="N102" s="452">
        <v>0</v>
      </c>
      <c r="O102" s="452">
        <v>0</v>
      </c>
      <c r="P102" s="452">
        <v>0</v>
      </c>
      <c r="Q102" s="452">
        <v>0</v>
      </c>
      <c r="R102" s="452">
        <v>0</v>
      </c>
      <c r="S102" s="452">
        <v>0</v>
      </c>
      <c r="T102" s="452">
        <v>0</v>
      </c>
      <c r="U102" s="452">
        <v>0</v>
      </c>
      <c r="V102" s="452">
        <v>0</v>
      </c>
      <c r="W102" s="452">
        <v>0</v>
      </c>
      <c r="X102" s="452">
        <v>0</v>
      </c>
      <c r="Y102" s="452">
        <v>0</v>
      </c>
      <c r="Z102" s="452">
        <v>0</v>
      </c>
      <c r="AA102" s="452">
        <v>0</v>
      </c>
      <c r="AB102" s="452">
        <v>0</v>
      </c>
      <c r="AC102" s="452">
        <v>0</v>
      </c>
      <c r="AD102" s="452">
        <v>0</v>
      </c>
      <c r="AE102" s="452">
        <v>0</v>
      </c>
      <c r="AF102" s="452">
        <v>0</v>
      </c>
      <c r="AG102" s="452">
        <v>0</v>
      </c>
      <c r="AH102" s="452">
        <v>0</v>
      </c>
      <c r="AI102" s="452">
        <v>0</v>
      </c>
      <c r="AJ102" s="452">
        <v>0</v>
      </c>
      <c r="AK102" s="452">
        <v>0</v>
      </c>
      <c r="AL102" s="452">
        <v>0</v>
      </c>
      <c r="AM102" s="452"/>
      <c r="AN102" s="452">
        <v>0</v>
      </c>
      <c r="AO102" s="452">
        <v>0</v>
      </c>
      <c r="AP102" s="452">
        <v>0</v>
      </c>
      <c r="AQ102" s="452">
        <v>0</v>
      </c>
      <c r="AR102" s="452">
        <v>0</v>
      </c>
      <c r="AS102" s="452">
        <v>0</v>
      </c>
      <c r="AT102" s="452">
        <v>0</v>
      </c>
      <c r="AU102" s="452">
        <v>0</v>
      </c>
      <c r="AV102" s="452">
        <v>0</v>
      </c>
      <c r="AW102" s="452">
        <v>0</v>
      </c>
      <c r="AX102" s="452">
        <v>0</v>
      </c>
      <c r="AY102" s="452">
        <v>0</v>
      </c>
      <c r="AZ102" s="452">
        <v>0</v>
      </c>
      <c r="BA102" s="452">
        <v>0</v>
      </c>
      <c r="BB102" s="452">
        <v>0</v>
      </c>
      <c r="BC102" s="452">
        <v>0</v>
      </c>
      <c r="BD102" s="452">
        <v>0</v>
      </c>
      <c r="BE102" s="452">
        <v>0</v>
      </c>
      <c r="BF102" s="452">
        <v>0</v>
      </c>
      <c r="BG102" s="452">
        <v>0</v>
      </c>
      <c r="BH102" s="452">
        <v>0</v>
      </c>
    </row>
    <row r="103" spans="1:60" x14ac:dyDescent="0.3">
      <c r="A103" s="449">
        <v>368</v>
      </c>
      <c r="B103" s="450" t="s">
        <v>99</v>
      </c>
      <c r="C103" s="450"/>
      <c r="D103" s="452">
        <v>0</v>
      </c>
      <c r="E103" s="452">
        <v>0</v>
      </c>
      <c r="F103" s="452">
        <v>0</v>
      </c>
      <c r="G103" s="452">
        <v>0</v>
      </c>
      <c r="H103" s="452">
        <v>0</v>
      </c>
      <c r="I103" s="452">
        <v>0</v>
      </c>
      <c r="J103" s="452">
        <v>0</v>
      </c>
      <c r="K103" s="452">
        <v>0</v>
      </c>
      <c r="L103" s="452">
        <v>0</v>
      </c>
      <c r="M103" s="452">
        <v>0</v>
      </c>
      <c r="N103" s="452">
        <v>0</v>
      </c>
      <c r="O103" s="452">
        <v>0</v>
      </c>
      <c r="P103" s="452">
        <v>0</v>
      </c>
      <c r="Q103" s="452">
        <v>0</v>
      </c>
      <c r="R103" s="452">
        <v>0</v>
      </c>
      <c r="S103" s="452">
        <v>0</v>
      </c>
      <c r="T103" s="452">
        <v>0</v>
      </c>
      <c r="U103" s="452">
        <v>0</v>
      </c>
      <c r="V103" s="452">
        <v>0</v>
      </c>
      <c r="W103" s="452">
        <v>0</v>
      </c>
      <c r="X103" s="452">
        <v>0</v>
      </c>
      <c r="Y103" s="452">
        <v>0</v>
      </c>
      <c r="Z103" s="452">
        <v>0</v>
      </c>
      <c r="AA103" s="452">
        <v>0</v>
      </c>
      <c r="AB103" s="452">
        <v>0</v>
      </c>
      <c r="AC103" s="452">
        <v>0</v>
      </c>
      <c r="AD103" s="452">
        <v>0</v>
      </c>
      <c r="AE103" s="452">
        <v>0</v>
      </c>
      <c r="AF103" s="452">
        <v>0</v>
      </c>
      <c r="AG103" s="452">
        <v>0</v>
      </c>
      <c r="AH103" s="452">
        <v>0</v>
      </c>
      <c r="AI103" s="452">
        <v>0</v>
      </c>
      <c r="AJ103" s="452">
        <v>0</v>
      </c>
      <c r="AK103" s="452">
        <v>0</v>
      </c>
      <c r="AL103" s="452">
        <v>0</v>
      </c>
      <c r="AM103" s="452"/>
      <c r="AN103" s="452">
        <v>0</v>
      </c>
      <c r="AO103" s="452">
        <v>0</v>
      </c>
      <c r="AP103" s="452">
        <v>0</v>
      </c>
      <c r="AQ103" s="452">
        <v>0</v>
      </c>
      <c r="AR103" s="452">
        <v>0</v>
      </c>
      <c r="AS103" s="452">
        <v>0</v>
      </c>
      <c r="AT103" s="452">
        <v>0</v>
      </c>
      <c r="AU103" s="452">
        <v>0</v>
      </c>
      <c r="AV103" s="452">
        <v>0</v>
      </c>
      <c r="AW103" s="452">
        <v>0</v>
      </c>
      <c r="AX103" s="452">
        <v>0</v>
      </c>
      <c r="AY103" s="452">
        <v>0</v>
      </c>
      <c r="AZ103" s="452">
        <v>0</v>
      </c>
      <c r="BA103" s="452">
        <v>0</v>
      </c>
      <c r="BB103" s="452">
        <v>0</v>
      </c>
      <c r="BC103" s="452">
        <v>0</v>
      </c>
      <c r="BD103" s="452">
        <v>0</v>
      </c>
      <c r="BE103" s="452">
        <v>0</v>
      </c>
      <c r="BF103" s="452">
        <v>0</v>
      </c>
      <c r="BG103" s="452">
        <v>0</v>
      </c>
      <c r="BH103" s="452">
        <v>0</v>
      </c>
    </row>
    <row r="104" spans="1:60" x14ac:dyDescent="0.3">
      <c r="A104" s="449">
        <v>369</v>
      </c>
      <c r="B104" s="450" t="s">
        <v>104</v>
      </c>
      <c r="C104" s="450"/>
      <c r="D104" s="452">
        <v>0</v>
      </c>
      <c r="E104" s="452">
        <v>0</v>
      </c>
      <c r="F104" s="452">
        <v>0</v>
      </c>
      <c r="G104" s="452">
        <v>0</v>
      </c>
      <c r="H104" s="452">
        <v>0</v>
      </c>
      <c r="I104" s="452">
        <v>0</v>
      </c>
      <c r="J104" s="452">
        <v>0</v>
      </c>
      <c r="K104" s="452">
        <v>0</v>
      </c>
      <c r="L104" s="452">
        <v>0</v>
      </c>
      <c r="M104" s="452">
        <v>0</v>
      </c>
      <c r="N104" s="452">
        <v>0</v>
      </c>
      <c r="O104" s="452">
        <v>0</v>
      </c>
      <c r="P104" s="452">
        <v>0</v>
      </c>
      <c r="Q104" s="452">
        <v>0</v>
      </c>
      <c r="R104" s="452">
        <v>0</v>
      </c>
      <c r="S104" s="452">
        <v>0</v>
      </c>
      <c r="T104" s="452">
        <v>0</v>
      </c>
      <c r="U104" s="452">
        <v>0</v>
      </c>
      <c r="V104" s="452">
        <v>0</v>
      </c>
      <c r="W104" s="452">
        <v>0</v>
      </c>
      <c r="X104" s="452">
        <v>0</v>
      </c>
      <c r="Y104" s="452">
        <v>0</v>
      </c>
      <c r="Z104" s="452">
        <v>0</v>
      </c>
      <c r="AA104" s="452">
        <v>0</v>
      </c>
      <c r="AB104" s="452">
        <v>0</v>
      </c>
      <c r="AC104" s="452">
        <v>0</v>
      </c>
      <c r="AD104" s="452">
        <v>0</v>
      </c>
      <c r="AE104" s="452">
        <v>0</v>
      </c>
      <c r="AF104" s="452">
        <v>0</v>
      </c>
      <c r="AG104" s="452">
        <v>0</v>
      </c>
      <c r="AH104" s="452">
        <v>0</v>
      </c>
      <c r="AI104" s="452">
        <v>0</v>
      </c>
      <c r="AJ104" s="452">
        <v>0</v>
      </c>
      <c r="AK104" s="452">
        <v>0</v>
      </c>
      <c r="AL104" s="452">
        <v>0</v>
      </c>
      <c r="AM104" s="452"/>
      <c r="AN104" s="452">
        <v>0</v>
      </c>
      <c r="AO104" s="452">
        <v>0</v>
      </c>
      <c r="AP104" s="452">
        <v>0</v>
      </c>
      <c r="AQ104" s="452">
        <v>0</v>
      </c>
      <c r="AR104" s="452">
        <v>0</v>
      </c>
      <c r="AS104" s="452">
        <v>0</v>
      </c>
      <c r="AT104" s="452">
        <v>0</v>
      </c>
      <c r="AU104" s="452">
        <v>0</v>
      </c>
      <c r="AV104" s="452">
        <v>0</v>
      </c>
      <c r="AW104" s="452">
        <v>0</v>
      </c>
      <c r="AX104" s="452">
        <v>0</v>
      </c>
      <c r="AY104" s="452">
        <v>0</v>
      </c>
      <c r="AZ104" s="452">
        <v>0</v>
      </c>
      <c r="BA104" s="452">
        <v>0</v>
      </c>
      <c r="BB104" s="452">
        <v>0</v>
      </c>
      <c r="BC104" s="452">
        <v>0</v>
      </c>
      <c r="BD104" s="452">
        <v>0</v>
      </c>
      <c r="BE104" s="452">
        <v>0</v>
      </c>
      <c r="BF104" s="452">
        <v>0</v>
      </c>
      <c r="BG104" s="452">
        <v>0</v>
      </c>
      <c r="BH104" s="452">
        <v>0</v>
      </c>
    </row>
    <row r="105" spans="1:60" x14ac:dyDescent="0.3">
      <c r="A105" s="449">
        <v>370</v>
      </c>
      <c r="B105" s="450" t="s">
        <v>106</v>
      </c>
      <c r="C105" s="450"/>
      <c r="D105" s="452">
        <v>0</v>
      </c>
      <c r="E105" s="452">
        <v>0</v>
      </c>
      <c r="F105" s="452">
        <v>0</v>
      </c>
      <c r="G105" s="452">
        <v>0</v>
      </c>
      <c r="H105" s="452">
        <v>0</v>
      </c>
      <c r="I105" s="452">
        <v>0</v>
      </c>
      <c r="J105" s="452">
        <v>0</v>
      </c>
      <c r="K105" s="452">
        <v>0</v>
      </c>
      <c r="L105" s="452">
        <v>0</v>
      </c>
      <c r="M105" s="452">
        <v>0</v>
      </c>
      <c r="N105" s="452">
        <v>0</v>
      </c>
      <c r="O105" s="452">
        <v>0</v>
      </c>
      <c r="P105" s="452">
        <v>0</v>
      </c>
      <c r="Q105" s="452">
        <v>0</v>
      </c>
      <c r="R105" s="452">
        <v>0</v>
      </c>
      <c r="S105" s="452">
        <v>0</v>
      </c>
      <c r="T105" s="452">
        <v>0</v>
      </c>
      <c r="U105" s="452">
        <v>0</v>
      </c>
      <c r="V105" s="452">
        <v>0</v>
      </c>
      <c r="W105" s="452">
        <v>0</v>
      </c>
      <c r="X105" s="452">
        <v>0</v>
      </c>
      <c r="Y105" s="452">
        <v>0</v>
      </c>
      <c r="Z105" s="452">
        <v>0</v>
      </c>
      <c r="AA105" s="452">
        <v>0</v>
      </c>
      <c r="AB105" s="452">
        <v>0</v>
      </c>
      <c r="AC105" s="452">
        <v>0</v>
      </c>
      <c r="AD105" s="452">
        <v>0</v>
      </c>
      <c r="AE105" s="452">
        <v>0</v>
      </c>
      <c r="AF105" s="452">
        <v>0</v>
      </c>
      <c r="AG105" s="452">
        <v>0</v>
      </c>
      <c r="AH105" s="452">
        <v>0</v>
      </c>
      <c r="AI105" s="452">
        <v>0</v>
      </c>
      <c r="AJ105" s="452">
        <v>0</v>
      </c>
      <c r="AK105" s="452">
        <v>0</v>
      </c>
      <c r="AL105" s="452">
        <v>0</v>
      </c>
      <c r="AM105" s="452"/>
      <c r="AN105" s="452">
        <v>0</v>
      </c>
      <c r="AO105" s="452">
        <v>0</v>
      </c>
      <c r="AP105" s="452">
        <v>0</v>
      </c>
      <c r="AQ105" s="452">
        <v>0</v>
      </c>
      <c r="AR105" s="452">
        <v>0</v>
      </c>
      <c r="AS105" s="452">
        <v>0</v>
      </c>
      <c r="AT105" s="452">
        <v>0</v>
      </c>
      <c r="AU105" s="452">
        <v>0</v>
      </c>
      <c r="AV105" s="452">
        <v>0</v>
      </c>
      <c r="AW105" s="452">
        <v>0</v>
      </c>
      <c r="AX105" s="452">
        <v>0</v>
      </c>
      <c r="AY105" s="452">
        <v>0</v>
      </c>
      <c r="AZ105" s="452">
        <v>0</v>
      </c>
      <c r="BA105" s="452">
        <v>0</v>
      </c>
      <c r="BB105" s="452">
        <v>0</v>
      </c>
      <c r="BC105" s="452">
        <v>0</v>
      </c>
      <c r="BD105" s="452">
        <v>0</v>
      </c>
      <c r="BE105" s="452">
        <v>0</v>
      </c>
      <c r="BF105" s="452">
        <v>0</v>
      </c>
      <c r="BG105" s="452">
        <v>0</v>
      </c>
      <c r="BH105" s="452">
        <v>0</v>
      </c>
    </row>
    <row r="106" spans="1:60" x14ac:dyDescent="0.3">
      <c r="A106" s="449">
        <v>371</v>
      </c>
      <c r="B106" s="450" t="s">
        <v>155</v>
      </c>
      <c r="C106" s="450"/>
      <c r="D106" s="452">
        <v>0</v>
      </c>
      <c r="E106" s="452">
        <v>0</v>
      </c>
      <c r="F106" s="452">
        <v>0</v>
      </c>
      <c r="G106" s="452">
        <v>0</v>
      </c>
      <c r="H106" s="452">
        <v>0</v>
      </c>
      <c r="I106" s="452">
        <v>0</v>
      </c>
      <c r="J106" s="452">
        <v>0</v>
      </c>
      <c r="K106" s="452">
        <v>0</v>
      </c>
      <c r="L106" s="452">
        <v>0</v>
      </c>
      <c r="M106" s="452">
        <v>0</v>
      </c>
      <c r="N106" s="452">
        <v>0</v>
      </c>
      <c r="O106" s="452">
        <v>0</v>
      </c>
      <c r="P106" s="452">
        <v>0</v>
      </c>
      <c r="Q106" s="452">
        <v>0</v>
      </c>
      <c r="R106" s="452">
        <v>0</v>
      </c>
      <c r="S106" s="452">
        <v>0</v>
      </c>
      <c r="T106" s="452">
        <v>0</v>
      </c>
      <c r="U106" s="452">
        <v>0</v>
      </c>
      <c r="V106" s="452">
        <v>0</v>
      </c>
      <c r="W106" s="452">
        <v>0</v>
      </c>
      <c r="X106" s="452">
        <v>0</v>
      </c>
      <c r="Y106" s="452">
        <v>0</v>
      </c>
      <c r="Z106" s="452">
        <v>0</v>
      </c>
      <c r="AA106" s="452">
        <v>0</v>
      </c>
      <c r="AB106" s="452">
        <v>0</v>
      </c>
      <c r="AC106" s="452">
        <v>0</v>
      </c>
      <c r="AD106" s="452">
        <v>0</v>
      </c>
      <c r="AE106" s="452">
        <v>0</v>
      </c>
      <c r="AF106" s="452">
        <v>0</v>
      </c>
      <c r="AG106" s="452">
        <v>0</v>
      </c>
      <c r="AH106" s="452">
        <v>0</v>
      </c>
      <c r="AI106" s="452">
        <v>0</v>
      </c>
      <c r="AJ106" s="452">
        <v>0</v>
      </c>
      <c r="AK106" s="452">
        <v>0</v>
      </c>
      <c r="AL106" s="452">
        <v>0</v>
      </c>
      <c r="AM106" s="452"/>
      <c r="AN106" s="452">
        <v>0</v>
      </c>
      <c r="AO106" s="452">
        <v>0</v>
      </c>
      <c r="AP106" s="452">
        <v>0</v>
      </c>
      <c r="AQ106" s="452">
        <v>0</v>
      </c>
      <c r="AR106" s="452">
        <v>0</v>
      </c>
      <c r="AS106" s="452">
        <v>0</v>
      </c>
      <c r="AT106" s="452">
        <v>0</v>
      </c>
      <c r="AU106" s="452">
        <v>0</v>
      </c>
      <c r="AV106" s="452">
        <v>0</v>
      </c>
      <c r="AW106" s="452">
        <v>0</v>
      </c>
      <c r="AX106" s="452">
        <v>0</v>
      </c>
      <c r="AY106" s="452">
        <v>0</v>
      </c>
      <c r="AZ106" s="452">
        <v>0</v>
      </c>
      <c r="BA106" s="452">
        <v>0</v>
      </c>
      <c r="BB106" s="452">
        <v>0</v>
      </c>
      <c r="BC106" s="452">
        <v>0</v>
      </c>
      <c r="BD106" s="452">
        <v>0</v>
      </c>
      <c r="BE106" s="452">
        <v>0</v>
      </c>
      <c r="BF106" s="452">
        <v>0</v>
      </c>
      <c r="BG106" s="452">
        <v>0</v>
      </c>
      <c r="BH106" s="452">
        <v>0</v>
      </c>
    </row>
    <row r="107" spans="1:60" x14ac:dyDescent="0.3">
      <c r="A107" s="449">
        <v>373</v>
      </c>
      <c r="B107" s="450" t="s">
        <v>198</v>
      </c>
      <c r="C107" s="450"/>
      <c r="D107" s="452">
        <v>0</v>
      </c>
      <c r="E107" s="452">
        <v>0</v>
      </c>
      <c r="F107" s="452">
        <v>0</v>
      </c>
      <c r="G107" s="452">
        <v>0</v>
      </c>
      <c r="H107" s="452">
        <v>0</v>
      </c>
      <c r="I107" s="452">
        <v>0</v>
      </c>
      <c r="J107" s="452">
        <v>0</v>
      </c>
      <c r="K107" s="452">
        <v>0</v>
      </c>
      <c r="L107" s="452">
        <v>0</v>
      </c>
      <c r="M107" s="452">
        <v>0</v>
      </c>
      <c r="N107" s="452">
        <v>0</v>
      </c>
      <c r="O107" s="452">
        <v>0</v>
      </c>
      <c r="P107" s="452">
        <v>0</v>
      </c>
      <c r="Q107" s="452">
        <v>0</v>
      </c>
      <c r="R107" s="452">
        <v>0</v>
      </c>
      <c r="S107" s="452">
        <v>0</v>
      </c>
      <c r="T107" s="452">
        <v>0</v>
      </c>
      <c r="U107" s="452">
        <v>0</v>
      </c>
      <c r="V107" s="452">
        <v>0</v>
      </c>
      <c r="W107" s="452">
        <v>0</v>
      </c>
      <c r="X107" s="452">
        <v>0</v>
      </c>
      <c r="Y107" s="452">
        <v>0</v>
      </c>
      <c r="Z107" s="452">
        <v>0</v>
      </c>
      <c r="AA107" s="452">
        <v>0</v>
      </c>
      <c r="AB107" s="452">
        <v>0</v>
      </c>
      <c r="AC107" s="452">
        <v>0</v>
      </c>
      <c r="AD107" s="452">
        <v>0</v>
      </c>
      <c r="AE107" s="452">
        <v>0</v>
      </c>
      <c r="AF107" s="452">
        <v>0</v>
      </c>
      <c r="AG107" s="452">
        <v>0</v>
      </c>
      <c r="AH107" s="452">
        <v>0</v>
      </c>
      <c r="AI107" s="452">
        <v>0</v>
      </c>
      <c r="AJ107" s="452">
        <v>0</v>
      </c>
      <c r="AK107" s="452">
        <v>0</v>
      </c>
      <c r="AL107" s="452">
        <v>0</v>
      </c>
      <c r="AM107" s="452"/>
      <c r="AN107" s="452">
        <v>0</v>
      </c>
      <c r="AO107" s="452">
        <v>0</v>
      </c>
      <c r="AP107" s="452">
        <v>0</v>
      </c>
      <c r="AQ107" s="452">
        <v>0</v>
      </c>
      <c r="AR107" s="452">
        <v>0</v>
      </c>
      <c r="AS107" s="452">
        <v>0</v>
      </c>
      <c r="AT107" s="452">
        <v>0</v>
      </c>
      <c r="AU107" s="452">
        <v>0</v>
      </c>
      <c r="AV107" s="452">
        <v>0</v>
      </c>
      <c r="AW107" s="452">
        <v>0</v>
      </c>
      <c r="AX107" s="452">
        <v>0</v>
      </c>
      <c r="AY107" s="452">
        <v>0</v>
      </c>
      <c r="AZ107" s="452">
        <v>0</v>
      </c>
      <c r="BA107" s="452">
        <v>0</v>
      </c>
      <c r="BB107" s="452">
        <v>0</v>
      </c>
      <c r="BC107" s="452">
        <v>0</v>
      </c>
      <c r="BD107" s="452">
        <v>0</v>
      </c>
      <c r="BE107" s="452">
        <v>0</v>
      </c>
      <c r="BF107" s="452">
        <v>0</v>
      </c>
      <c r="BG107" s="452">
        <v>0</v>
      </c>
      <c r="BH107" s="452">
        <v>0</v>
      </c>
    </row>
    <row r="108" spans="1:60" x14ac:dyDescent="0.3">
      <c r="A108" s="449">
        <v>375</v>
      </c>
      <c r="B108" s="450" t="s">
        <v>121</v>
      </c>
      <c r="C108" s="450"/>
      <c r="D108" s="452">
        <v>0</v>
      </c>
      <c r="E108" s="452">
        <v>0</v>
      </c>
      <c r="F108" s="452">
        <v>0</v>
      </c>
      <c r="G108" s="452">
        <v>0</v>
      </c>
      <c r="H108" s="452">
        <v>0</v>
      </c>
      <c r="I108" s="452">
        <v>0</v>
      </c>
      <c r="J108" s="452">
        <v>0</v>
      </c>
      <c r="K108" s="452">
        <v>0</v>
      </c>
      <c r="L108" s="452">
        <v>0</v>
      </c>
      <c r="M108" s="452">
        <v>0</v>
      </c>
      <c r="N108" s="452">
        <v>0</v>
      </c>
      <c r="O108" s="452">
        <v>0</v>
      </c>
      <c r="P108" s="452">
        <v>0</v>
      </c>
      <c r="Q108" s="452">
        <v>0</v>
      </c>
      <c r="R108" s="452">
        <v>0</v>
      </c>
      <c r="S108" s="452">
        <v>0</v>
      </c>
      <c r="T108" s="452">
        <v>0</v>
      </c>
      <c r="U108" s="452">
        <v>0</v>
      </c>
      <c r="V108" s="452">
        <v>0</v>
      </c>
      <c r="W108" s="452">
        <v>0</v>
      </c>
      <c r="X108" s="452">
        <v>0</v>
      </c>
      <c r="Y108" s="452">
        <v>0</v>
      </c>
      <c r="Z108" s="452">
        <v>0</v>
      </c>
      <c r="AA108" s="452">
        <v>0</v>
      </c>
      <c r="AB108" s="452">
        <v>0</v>
      </c>
      <c r="AC108" s="452">
        <v>0</v>
      </c>
      <c r="AD108" s="452">
        <v>0</v>
      </c>
      <c r="AE108" s="452">
        <v>0</v>
      </c>
      <c r="AF108" s="452">
        <v>0</v>
      </c>
      <c r="AG108" s="452">
        <v>0</v>
      </c>
      <c r="AH108" s="452">
        <v>0</v>
      </c>
      <c r="AI108" s="452">
        <v>0</v>
      </c>
      <c r="AJ108" s="452">
        <v>0</v>
      </c>
      <c r="AK108" s="452">
        <v>0</v>
      </c>
      <c r="AL108" s="452">
        <v>0</v>
      </c>
      <c r="AM108" s="452"/>
      <c r="AN108" s="452">
        <v>0</v>
      </c>
      <c r="AO108" s="452">
        <v>0</v>
      </c>
      <c r="AP108" s="452">
        <v>0</v>
      </c>
      <c r="AQ108" s="452">
        <v>0</v>
      </c>
      <c r="AR108" s="452">
        <v>0</v>
      </c>
      <c r="AS108" s="452">
        <v>0</v>
      </c>
      <c r="AT108" s="452">
        <v>0</v>
      </c>
      <c r="AU108" s="452">
        <v>0</v>
      </c>
      <c r="AV108" s="452">
        <v>0</v>
      </c>
      <c r="AW108" s="452">
        <v>0</v>
      </c>
      <c r="AX108" s="452">
        <v>0</v>
      </c>
      <c r="AY108" s="452">
        <v>0</v>
      </c>
      <c r="AZ108" s="452">
        <v>0</v>
      </c>
      <c r="BA108" s="452">
        <v>0</v>
      </c>
      <c r="BB108" s="452">
        <v>0</v>
      </c>
      <c r="BC108" s="452">
        <v>0</v>
      </c>
      <c r="BD108" s="452">
        <v>0</v>
      </c>
      <c r="BE108" s="452">
        <v>0</v>
      </c>
      <c r="BF108" s="452">
        <v>0</v>
      </c>
      <c r="BG108" s="452">
        <v>0</v>
      </c>
      <c r="BH108" s="452">
        <v>0</v>
      </c>
    </row>
    <row r="109" spans="1:60" x14ac:dyDescent="0.3">
      <c r="A109" s="449">
        <v>376</v>
      </c>
      <c r="B109" s="450" t="s">
        <v>38</v>
      </c>
      <c r="C109" s="450"/>
      <c r="D109" s="452">
        <v>0</v>
      </c>
      <c r="E109" s="452">
        <v>0</v>
      </c>
      <c r="F109" s="452">
        <v>0</v>
      </c>
      <c r="G109" s="452">
        <v>0</v>
      </c>
      <c r="H109" s="452">
        <v>0</v>
      </c>
      <c r="I109" s="452">
        <v>0</v>
      </c>
      <c r="J109" s="452">
        <v>0</v>
      </c>
      <c r="K109" s="452">
        <v>0</v>
      </c>
      <c r="L109" s="452">
        <v>0</v>
      </c>
      <c r="M109" s="452">
        <v>0</v>
      </c>
      <c r="N109" s="452">
        <v>0</v>
      </c>
      <c r="O109" s="452">
        <v>0</v>
      </c>
      <c r="P109" s="452">
        <v>0</v>
      </c>
      <c r="Q109" s="452">
        <v>0</v>
      </c>
      <c r="R109" s="452">
        <v>0</v>
      </c>
      <c r="S109" s="452">
        <v>0</v>
      </c>
      <c r="T109" s="452">
        <v>0</v>
      </c>
      <c r="U109" s="452">
        <v>0</v>
      </c>
      <c r="V109" s="452">
        <v>0</v>
      </c>
      <c r="W109" s="452">
        <v>0</v>
      </c>
      <c r="X109" s="452">
        <v>0</v>
      </c>
      <c r="Y109" s="452">
        <v>0</v>
      </c>
      <c r="Z109" s="452">
        <v>0</v>
      </c>
      <c r="AA109" s="452">
        <v>0</v>
      </c>
      <c r="AB109" s="452">
        <v>0</v>
      </c>
      <c r="AC109" s="452">
        <v>0</v>
      </c>
      <c r="AD109" s="452">
        <v>0</v>
      </c>
      <c r="AE109" s="452">
        <v>0</v>
      </c>
      <c r="AF109" s="452">
        <v>0</v>
      </c>
      <c r="AG109" s="452">
        <v>0</v>
      </c>
      <c r="AH109" s="452">
        <v>0</v>
      </c>
      <c r="AI109" s="452">
        <v>0</v>
      </c>
      <c r="AJ109" s="452">
        <v>0</v>
      </c>
      <c r="AK109" s="452">
        <v>0</v>
      </c>
      <c r="AL109" s="452">
        <v>0</v>
      </c>
      <c r="AM109" s="452"/>
      <c r="AN109" s="452">
        <v>0</v>
      </c>
      <c r="AO109" s="452">
        <v>0</v>
      </c>
      <c r="AP109" s="452">
        <v>0</v>
      </c>
      <c r="AQ109" s="452">
        <v>0</v>
      </c>
      <c r="AR109" s="452">
        <v>0</v>
      </c>
      <c r="AS109" s="452">
        <v>0</v>
      </c>
      <c r="AT109" s="452">
        <v>19106</v>
      </c>
      <c r="AU109" s="452">
        <v>0</v>
      </c>
      <c r="AV109" s="452">
        <v>0</v>
      </c>
      <c r="AW109" s="452">
        <v>0</v>
      </c>
      <c r="AX109" s="452">
        <v>0</v>
      </c>
      <c r="AY109" s="452">
        <v>0</v>
      </c>
      <c r="AZ109" s="452">
        <v>0</v>
      </c>
      <c r="BA109" s="452">
        <v>0</v>
      </c>
      <c r="BB109" s="452">
        <v>0</v>
      </c>
      <c r="BC109" s="452">
        <v>0</v>
      </c>
      <c r="BD109" s="452">
        <v>0</v>
      </c>
      <c r="BE109" s="452">
        <v>0</v>
      </c>
      <c r="BF109" s="452">
        <v>0</v>
      </c>
      <c r="BG109" s="452">
        <v>0</v>
      </c>
      <c r="BH109" s="452">
        <v>0</v>
      </c>
    </row>
    <row r="110" spans="1:60" x14ac:dyDescent="0.3">
      <c r="A110" s="449">
        <v>377</v>
      </c>
      <c r="B110" s="450" t="s">
        <v>39</v>
      </c>
      <c r="C110" s="450"/>
      <c r="D110" s="452">
        <v>0</v>
      </c>
      <c r="E110" s="452">
        <v>0</v>
      </c>
      <c r="F110" s="452">
        <v>0</v>
      </c>
      <c r="G110" s="452">
        <v>0</v>
      </c>
      <c r="H110" s="452">
        <v>0</v>
      </c>
      <c r="I110" s="452">
        <v>0</v>
      </c>
      <c r="J110" s="452">
        <v>0</v>
      </c>
      <c r="K110" s="452">
        <v>0</v>
      </c>
      <c r="L110" s="452">
        <v>0</v>
      </c>
      <c r="M110" s="452">
        <v>0</v>
      </c>
      <c r="N110" s="452">
        <v>0</v>
      </c>
      <c r="O110" s="452">
        <v>0</v>
      </c>
      <c r="P110" s="452">
        <v>0</v>
      </c>
      <c r="Q110" s="452">
        <v>0</v>
      </c>
      <c r="R110" s="452">
        <v>0</v>
      </c>
      <c r="S110" s="452">
        <v>0</v>
      </c>
      <c r="T110" s="452">
        <v>0</v>
      </c>
      <c r="U110" s="452">
        <v>0</v>
      </c>
      <c r="V110" s="452">
        <v>0</v>
      </c>
      <c r="W110" s="452">
        <v>0</v>
      </c>
      <c r="X110" s="452">
        <v>0</v>
      </c>
      <c r="Y110" s="452">
        <v>0</v>
      </c>
      <c r="Z110" s="452">
        <v>0</v>
      </c>
      <c r="AA110" s="452">
        <v>0</v>
      </c>
      <c r="AB110" s="452">
        <v>0</v>
      </c>
      <c r="AC110" s="452">
        <v>0</v>
      </c>
      <c r="AD110" s="452">
        <v>0</v>
      </c>
      <c r="AE110" s="452">
        <v>0</v>
      </c>
      <c r="AF110" s="452">
        <v>0</v>
      </c>
      <c r="AG110" s="452">
        <v>0</v>
      </c>
      <c r="AH110" s="452">
        <v>0</v>
      </c>
      <c r="AI110" s="452">
        <v>0</v>
      </c>
      <c r="AJ110" s="452">
        <v>0</v>
      </c>
      <c r="AK110" s="452">
        <v>0</v>
      </c>
      <c r="AL110" s="452">
        <v>0</v>
      </c>
      <c r="AM110" s="452"/>
      <c r="AN110" s="452">
        <v>0</v>
      </c>
      <c r="AO110" s="452">
        <v>0</v>
      </c>
      <c r="AP110" s="452">
        <v>0</v>
      </c>
      <c r="AQ110" s="452">
        <v>0</v>
      </c>
      <c r="AR110" s="452">
        <v>0</v>
      </c>
      <c r="AS110" s="452">
        <v>0</v>
      </c>
      <c r="AT110" s="452">
        <v>0</v>
      </c>
      <c r="AU110" s="452">
        <v>0</v>
      </c>
      <c r="AV110" s="452">
        <v>0</v>
      </c>
      <c r="AW110" s="452">
        <v>0</v>
      </c>
      <c r="AX110" s="452">
        <v>0</v>
      </c>
      <c r="AY110" s="452">
        <v>0</v>
      </c>
      <c r="AZ110" s="452">
        <v>0</v>
      </c>
      <c r="BA110" s="452">
        <v>0</v>
      </c>
      <c r="BB110" s="452">
        <v>0</v>
      </c>
      <c r="BC110" s="452">
        <v>0</v>
      </c>
      <c r="BD110" s="452">
        <v>0</v>
      </c>
      <c r="BE110" s="452">
        <v>0</v>
      </c>
      <c r="BF110" s="452">
        <v>0</v>
      </c>
      <c r="BG110" s="452">
        <v>0</v>
      </c>
      <c r="BH110" s="452">
        <v>0</v>
      </c>
    </row>
    <row r="111" spans="1:60" x14ac:dyDescent="0.3">
      <c r="A111" s="449">
        <v>378</v>
      </c>
      <c r="B111" s="450" t="s">
        <v>40</v>
      </c>
      <c r="C111" s="450"/>
      <c r="D111" s="452">
        <v>0</v>
      </c>
      <c r="E111" s="452">
        <v>0</v>
      </c>
      <c r="F111" s="452">
        <v>0</v>
      </c>
      <c r="G111" s="452">
        <v>0</v>
      </c>
      <c r="H111" s="452">
        <v>0</v>
      </c>
      <c r="I111" s="452">
        <v>0</v>
      </c>
      <c r="J111" s="452">
        <v>0</v>
      </c>
      <c r="K111" s="452">
        <v>0</v>
      </c>
      <c r="L111" s="452">
        <v>0</v>
      </c>
      <c r="M111" s="452">
        <v>0</v>
      </c>
      <c r="N111" s="452">
        <v>0</v>
      </c>
      <c r="O111" s="452">
        <v>0</v>
      </c>
      <c r="P111" s="452">
        <v>0</v>
      </c>
      <c r="Q111" s="452">
        <v>0</v>
      </c>
      <c r="R111" s="452">
        <v>0</v>
      </c>
      <c r="S111" s="452">
        <v>0</v>
      </c>
      <c r="T111" s="452">
        <v>0</v>
      </c>
      <c r="U111" s="452">
        <v>0</v>
      </c>
      <c r="V111" s="452">
        <v>0</v>
      </c>
      <c r="W111" s="452">
        <v>0</v>
      </c>
      <c r="X111" s="452">
        <v>0</v>
      </c>
      <c r="Y111" s="452">
        <v>0</v>
      </c>
      <c r="Z111" s="452">
        <v>0</v>
      </c>
      <c r="AA111" s="452">
        <v>0</v>
      </c>
      <c r="AB111" s="452">
        <v>0</v>
      </c>
      <c r="AC111" s="452">
        <v>0</v>
      </c>
      <c r="AD111" s="452">
        <v>0</v>
      </c>
      <c r="AE111" s="452">
        <v>0</v>
      </c>
      <c r="AF111" s="452">
        <v>0</v>
      </c>
      <c r="AG111" s="452">
        <v>0</v>
      </c>
      <c r="AH111" s="452">
        <v>0</v>
      </c>
      <c r="AI111" s="452">
        <v>0</v>
      </c>
      <c r="AJ111" s="452">
        <v>0</v>
      </c>
      <c r="AK111" s="452">
        <v>0</v>
      </c>
      <c r="AL111" s="452">
        <v>0</v>
      </c>
      <c r="AM111" s="452"/>
      <c r="AN111" s="452">
        <v>0</v>
      </c>
      <c r="AO111" s="452">
        <v>0</v>
      </c>
      <c r="AP111" s="452">
        <v>0</v>
      </c>
      <c r="AQ111" s="452">
        <v>0</v>
      </c>
      <c r="AR111" s="452">
        <v>0</v>
      </c>
      <c r="AS111" s="452">
        <v>0</v>
      </c>
      <c r="AT111" s="452">
        <v>0</v>
      </c>
      <c r="AU111" s="452">
        <v>0</v>
      </c>
      <c r="AV111" s="452">
        <v>0</v>
      </c>
      <c r="AW111" s="452">
        <v>0</v>
      </c>
      <c r="AX111" s="452">
        <v>0</v>
      </c>
      <c r="AY111" s="452">
        <v>0</v>
      </c>
      <c r="AZ111" s="452">
        <v>0</v>
      </c>
      <c r="BA111" s="452">
        <v>0</v>
      </c>
      <c r="BB111" s="452">
        <v>0</v>
      </c>
      <c r="BC111" s="452">
        <v>0</v>
      </c>
      <c r="BD111" s="452">
        <v>0</v>
      </c>
      <c r="BE111" s="452">
        <v>0</v>
      </c>
      <c r="BF111" s="452">
        <v>0</v>
      </c>
      <c r="BG111" s="452">
        <v>0</v>
      </c>
      <c r="BH111" s="452">
        <v>0</v>
      </c>
    </row>
    <row r="112" spans="1:60" x14ac:dyDescent="0.3">
      <c r="A112" s="449">
        <v>379</v>
      </c>
      <c r="B112" s="450" t="s">
        <v>47</v>
      </c>
      <c r="C112" s="450"/>
      <c r="D112" s="452">
        <v>614783</v>
      </c>
      <c r="E112" s="452">
        <v>7073286</v>
      </c>
      <c r="F112" s="452">
        <v>4116289</v>
      </c>
      <c r="G112" s="452">
        <v>2069832</v>
      </c>
      <c r="H112" s="452">
        <v>1747849</v>
      </c>
      <c r="I112" s="452">
        <v>2277526</v>
      </c>
      <c r="J112" s="452">
        <v>1128668</v>
      </c>
      <c r="K112" s="452">
        <v>4486457</v>
      </c>
      <c r="L112" s="452">
        <v>7039510</v>
      </c>
      <c r="M112" s="452">
        <v>1791534</v>
      </c>
      <c r="N112" s="452">
        <v>4787631</v>
      </c>
      <c r="O112" s="452">
        <v>7475895</v>
      </c>
      <c r="P112" s="452">
        <v>4465068</v>
      </c>
      <c r="Q112" s="452">
        <v>1536930</v>
      </c>
      <c r="R112" s="452">
        <v>7862279</v>
      </c>
      <c r="S112" s="452">
        <v>35085510</v>
      </c>
      <c r="T112" s="452">
        <v>3520896</v>
      </c>
      <c r="U112" s="452">
        <v>1454951</v>
      </c>
      <c r="V112" s="452">
        <v>718972</v>
      </c>
      <c r="W112" s="452">
        <v>23783457</v>
      </c>
      <c r="X112" s="452">
        <v>9022291</v>
      </c>
      <c r="Y112" s="452">
        <v>1100322</v>
      </c>
      <c r="Z112" s="452">
        <v>6624331</v>
      </c>
      <c r="AA112" s="452">
        <v>1270874</v>
      </c>
      <c r="AB112" s="452">
        <v>3264509</v>
      </c>
      <c r="AC112" s="452">
        <v>13360107</v>
      </c>
      <c r="AD112" s="452">
        <v>1285141</v>
      </c>
      <c r="AE112" s="452">
        <v>11574582</v>
      </c>
      <c r="AF112" s="452">
        <v>6165234</v>
      </c>
      <c r="AG112" s="452">
        <v>2552575</v>
      </c>
      <c r="AH112" s="452">
        <v>9555428</v>
      </c>
      <c r="AI112" s="452">
        <v>15366486</v>
      </c>
      <c r="AJ112" s="452">
        <v>6028510</v>
      </c>
      <c r="AK112" s="452">
        <v>4438738</v>
      </c>
      <c r="AL112" s="452">
        <v>9422589</v>
      </c>
      <c r="AM112" s="452"/>
      <c r="AN112" s="452">
        <v>1794635</v>
      </c>
      <c r="AO112" s="452">
        <v>3157296</v>
      </c>
      <c r="AP112" s="452">
        <v>4988966</v>
      </c>
      <c r="AQ112" s="452">
        <v>58353</v>
      </c>
      <c r="AR112" s="452">
        <v>851536</v>
      </c>
      <c r="AS112" s="452">
        <v>1995883</v>
      </c>
      <c r="AT112" s="452">
        <v>398031</v>
      </c>
      <c r="AU112" s="452">
        <v>16878923</v>
      </c>
      <c r="AV112" s="452">
        <v>2228717</v>
      </c>
      <c r="AW112" s="452">
        <v>150391632</v>
      </c>
      <c r="AX112" s="452">
        <v>1881710</v>
      </c>
      <c r="AY112" s="452">
        <v>1489334</v>
      </c>
      <c r="AZ112" s="452">
        <v>4821705</v>
      </c>
      <c r="BA112" s="452">
        <v>2094570</v>
      </c>
      <c r="BB112" s="452">
        <v>1564746</v>
      </c>
      <c r="BC112" s="452">
        <v>1892139</v>
      </c>
      <c r="BD112" s="452">
        <v>11794293</v>
      </c>
      <c r="BE112" s="452">
        <v>14204726</v>
      </c>
      <c r="BF112" s="452">
        <v>26914047</v>
      </c>
      <c r="BG112" s="452">
        <v>2335555</v>
      </c>
      <c r="BH112" s="452">
        <v>2487250</v>
      </c>
    </row>
    <row r="113" spans="1:60" x14ac:dyDescent="0.3">
      <c r="A113" s="449">
        <v>380</v>
      </c>
      <c r="B113" s="450" t="s">
        <v>50</v>
      </c>
      <c r="C113" s="450"/>
      <c r="D113" s="452">
        <v>0</v>
      </c>
      <c r="E113" s="452">
        <v>0</v>
      </c>
      <c r="F113" s="452">
        <v>99739</v>
      </c>
      <c r="G113" s="452">
        <v>0</v>
      </c>
      <c r="H113" s="452">
        <v>0</v>
      </c>
      <c r="I113" s="452">
        <v>0</v>
      </c>
      <c r="J113" s="452">
        <v>0</v>
      </c>
      <c r="K113" s="452">
        <v>0</v>
      </c>
      <c r="L113" s="452">
        <v>0</v>
      </c>
      <c r="M113" s="452">
        <v>0</v>
      </c>
      <c r="N113" s="452">
        <v>0</v>
      </c>
      <c r="O113" s="452">
        <v>0</v>
      </c>
      <c r="P113" s="452">
        <v>58577</v>
      </c>
      <c r="Q113" s="452">
        <v>0</v>
      </c>
      <c r="R113" s="452">
        <v>0</v>
      </c>
      <c r="S113" s="452">
        <v>0</v>
      </c>
      <c r="T113" s="452">
        <v>0</v>
      </c>
      <c r="U113" s="452">
        <v>0</v>
      </c>
      <c r="V113" s="452">
        <v>0</v>
      </c>
      <c r="W113" s="452">
        <v>0</v>
      </c>
      <c r="X113" s="452">
        <v>0</v>
      </c>
      <c r="Y113" s="452">
        <v>0</v>
      </c>
      <c r="Z113" s="452">
        <v>0</v>
      </c>
      <c r="AA113" s="452">
        <v>0</v>
      </c>
      <c r="AB113" s="452">
        <v>0</v>
      </c>
      <c r="AC113" s="452">
        <v>0</v>
      </c>
      <c r="AD113" s="452">
        <v>0</v>
      </c>
      <c r="AE113" s="452">
        <v>32782</v>
      </c>
      <c r="AF113" s="452">
        <v>0</v>
      </c>
      <c r="AG113" s="452">
        <v>0</v>
      </c>
      <c r="AH113" s="452">
        <v>0</v>
      </c>
      <c r="AI113" s="452">
        <v>0</v>
      </c>
      <c r="AJ113" s="452">
        <v>0</v>
      </c>
      <c r="AK113" s="452">
        <v>0</v>
      </c>
      <c r="AL113" s="452">
        <v>0</v>
      </c>
      <c r="AM113" s="452"/>
      <c r="AN113" s="452">
        <v>0</v>
      </c>
      <c r="AO113" s="452">
        <v>0</v>
      </c>
      <c r="AP113" s="452">
        <v>0</v>
      </c>
      <c r="AQ113" s="452">
        <v>0</v>
      </c>
      <c r="AR113" s="452">
        <v>0</v>
      </c>
      <c r="AS113" s="452">
        <v>0</v>
      </c>
      <c r="AT113" s="452">
        <v>0</v>
      </c>
      <c r="AU113" s="452">
        <v>0</v>
      </c>
      <c r="AV113" s="452">
        <v>0</v>
      </c>
      <c r="AW113" s="452">
        <v>0</v>
      </c>
      <c r="AX113" s="452">
        <v>0</v>
      </c>
      <c r="AY113" s="452">
        <v>0</v>
      </c>
      <c r="AZ113" s="452">
        <v>0</v>
      </c>
      <c r="BA113" s="452">
        <v>0</v>
      </c>
      <c r="BB113" s="452">
        <v>0</v>
      </c>
      <c r="BC113" s="452">
        <v>0</v>
      </c>
      <c r="BD113" s="452">
        <v>0</v>
      </c>
      <c r="BE113" s="452">
        <v>0</v>
      </c>
      <c r="BF113" s="452">
        <v>0</v>
      </c>
      <c r="BG113" s="452">
        <v>0</v>
      </c>
      <c r="BH113" s="452">
        <v>0</v>
      </c>
    </row>
    <row r="114" spans="1:60" x14ac:dyDescent="0.3">
      <c r="A114" s="449">
        <v>381</v>
      </c>
      <c r="B114" s="450" t="s">
        <v>42</v>
      </c>
      <c r="C114" s="450"/>
      <c r="D114" s="452">
        <v>0</v>
      </c>
      <c r="E114" s="452">
        <v>0</v>
      </c>
      <c r="F114" s="452">
        <v>0</v>
      </c>
      <c r="G114" s="452">
        <v>0</v>
      </c>
      <c r="H114" s="452">
        <v>0</v>
      </c>
      <c r="I114" s="452">
        <v>0</v>
      </c>
      <c r="J114" s="452">
        <v>0</v>
      </c>
      <c r="K114" s="452">
        <v>0</v>
      </c>
      <c r="L114" s="452">
        <v>0</v>
      </c>
      <c r="M114" s="452">
        <v>0</v>
      </c>
      <c r="N114" s="452">
        <v>0</v>
      </c>
      <c r="O114" s="452">
        <v>0</v>
      </c>
      <c r="P114" s="452">
        <v>0</v>
      </c>
      <c r="Q114" s="452">
        <v>0</v>
      </c>
      <c r="R114" s="452">
        <v>0</v>
      </c>
      <c r="S114" s="452">
        <v>0</v>
      </c>
      <c r="T114" s="452">
        <v>0</v>
      </c>
      <c r="U114" s="452">
        <v>0</v>
      </c>
      <c r="V114" s="452">
        <v>0</v>
      </c>
      <c r="W114" s="452">
        <v>0</v>
      </c>
      <c r="X114" s="452">
        <v>0</v>
      </c>
      <c r="Y114" s="452">
        <v>0</v>
      </c>
      <c r="Z114" s="452">
        <v>0</v>
      </c>
      <c r="AA114" s="452">
        <v>0</v>
      </c>
      <c r="AB114" s="452">
        <v>0</v>
      </c>
      <c r="AC114" s="452">
        <v>0</v>
      </c>
      <c r="AD114" s="452">
        <v>0</v>
      </c>
      <c r="AE114" s="452">
        <v>0</v>
      </c>
      <c r="AF114" s="452">
        <v>0</v>
      </c>
      <c r="AG114" s="452">
        <v>0</v>
      </c>
      <c r="AH114" s="452">
        <v>0</v>
      </c>
      <c r="AI114" s="452">
        <v>0</v>
      </c>
      <c r="AJ114" s="452">
        <v>0</v>
      </c>
      <c r="AK114" s="452">
        <v>0</v>
      </c>
      <c r="AL114" s="452">
        <v>0</v>
      </c>
      <c r="AM114" s="452"/>
      <c r="AN114" s="452">
        <v>0</v>
      </c>
      <c r="AO114" s="452">
        <v>0</v>
      </c>
      <c r="AP114" s="452">
        <v>0</v>
      </c>
      <c r="AQ114" s="452">
        <v>0</v>
      </c>
      <c r="AR114" s="452">
        <v>0</v>
      </c>
      <c r="AS114" s="452">
        <v>0</v>
      </c>
      <c r="AT114" s="452">
        <v>0</v>
      </c>
      <c r="AU114" s="452">
        <v>0</v>
      </c>
      <c r="AV114" s="452">
        <v>0</v>
      </c>
      <c r="AW114" s="452">
        <v>0</v>
      </c>
      <c r="AX114" s="452">
        <v>0</v>
      </c>
      <c r="AY114" s="452">
        <v>0</v>
      </c>
      <c r="AZ114" s="452">
        <v>0</v>
      </c>
      <c r="BA114" s="452">
        <v>0</v>
      </c>
      <c r="BB114" s="452">
        <v>0</v>
      </c>
      <c r="BC114" s="452">
        <v>0</v>
      </c>
      <c r="BD114" s="452">
        <v>0</v>
      </c>
      <c r="BE114" s="452">
        <v>0</v>
      </c>
      <c r="BF114" s="452">
        <v>0</v>
      </c>
      <c r="BG114" s="452">
        <v>0</v>
      </c>
      <c r="BH114" s="452">
        <v>0</v>
      </c>
    </row>
    <row r="115" spans="1:60" x14ac:dyDescent="0.3">
      <c r="A115" s="449">
        <v>382</v>
      </c>
      <c r="B115" s="450" t="s">
        <v>43</v>
      </c>
      <c r="C115" s="450"/>
      <c r="D115" s="452">
        <v>0</v>
      </c>
      <c r="E115" s="452">
        <v>0</v>
      </c>
      <c r="F115" s="452">
        <v>0</v>
      </c>
      <c r="G115" s="452">
        <v>0</v>
      </c>
      <c r="H115" s="452">
        <v>0</v>
      </c>
      <c r="I115" s="452">
        <v>0</v>
      </c>
      <c r="J115" s="452">
        <v>0</v>
      </c>
      <c r="K115" s="452">
        <v>0</v>
      </c>
      <c r="L115" s="452">
        <v>0</v>
      </c>
      <c r="M115" s="452">
        <v>0</v>
      </c>
      <c r="N115" s="452">
        <v>0</v>
      </c>
      <c r="O115" s="452">
        <v>0</v>
      </c>
      <c r="P115" s="452">
        <v>0</v>
      </c>
      <c r="Q115" s="452">
        <v>0</v>
      </c>
      <c r="R115" s="452">
        <v>0</v>
      </c>
      <c r="S115" s="452">
        <v>0</v>
      </c>
      <c r="T115" s="452">
        <v>0</v>
      </c>
      <c r="U115" s="452">
        <v>0</v>
      </c>
      <c r="V115" s="452">
        <v>0</v>
      </c>
      <c r="W115" s="452">
        <v>0</v>
      </c>
      <c r="X115" s="452">
        <v>0</v>
      </c>
      <c r="Y115" s="452">
        <v>0</v>
      </c>
      <c r="Z115" s="452">
        <v>0</v>
      </c>
      <c r="AA115" s="452">
        <v>0</v>
      </c>
      <c r="AB115" s="452">
        <v>0</v>
      </c>
      <c r="AC115" s="452">
        <v>0</v>
      </c>
      <c r="AD115" s="452">
        <v>0</v>
      </c>
      <c r="AE115" s="452">
        <v>0</v>
      </c>
      <c r="AF115" s="452">
        <v>0</v>
      </c>
      <c r="AG115" s="452">
        <v>0</v>
      </c>
      <c r="AH115" s="452">
        <v>0</v>
      </c>
      <c r="AI115" s="452">
        <v>0</v>
      </c>
      <c r="AJ115" s="452">
        <v>0</v>
      </c>
      <c r="AK115" s="452">
        <v>0</v>
      </c>
      <c r="AL115" s="452">
        <v>0</v>
      </c>
      <c r="AM115" s="452"/>
      <c r="AN115" s="452">
        <v>0</v>
      </c>
      <c r="AO115" s="452">
        <v>0</v>
      </c>
      <c r="AP115" s="452">
        <v>0</v>
      </c>
      <c r="AQ115" s="452">
        <v>0</v>
      </c>
      <c r="AR115" s="452">
        <v>0</v>
      </c>
      <c r="AS115" s="452">
        <v>0</v>
      </c>
      <c r="AT115" s="452">
        <v>0</v>
      </c>
      <c r="AU115" s="452">
        <v>0</v>
      </c>
      <c r="AV115" s="452">
        <v>0</v>
      </c>
      <c r="AW115" s="452">
        <v>0</v>
      </c>
      <c r="AX115" s="452">
        <v>0</v>
      </c>
      <c r="AY115" s="452">
        <v>0</v>
      </c>
      <c r="AZ115" s="452">
        <v>0</v>
      </c>
      <c r="BA115" s="452">
        <v>0</v>
      </c>
      <c r="BB115" s="452">
        <v>0</v>
      </c>
      <c r="BC115" s="452">
        <v>0</v>
      </c>
      <c r="BD115" s="452">
        <v>0</v>
      </c>
      <c r="BE115" s="452">
        <v>0</v>
      </c>
      <c r="BF115" s="452">
        <v>0</v>
      </c>
      <c r="BG115" s="452">
        <v>0</v>
      </c>
      <c r="BH115" s="452">
        <v>0</v>
      </c>
    </row>
    <row r="116" spans="1:60" x14ac:dyDescent="0.3">
      <c r="A116" s="449">
        <v>383</v>
      </c>
      <c r="B116" s="450" t="s">
        <v>120</v>
      </c>
      <c r="C116" s="450"/>
      <c r="D116" s="452">
        <v>0</v>
      </c>
      <c r="E116" s="452">
        <v>0</v>
      </c>
      <c r="F116" s="452">
        <v>0</v>
      </c>
      <c r="G116" s="452">
        <v>0</v>
      </c>
      <c r="H116" s="452">
        <v>0</v>
      </c>
      <c r="I116" s="452">
        <v>0</v>
      </c>
      <c r="J116" s="452">
        <v>0</v>
      </c>
      <c r="K116" s="452">
        <v>0</v>
      </c>
      <c r="L116" s="452">
        <v>0</v>
      </c>
      <c r="M116" s="452">
        <v>0</v>
      </c>
      <c r="N116" s="452">
        <v>0</v>
      </c>
      <c r="O116" s="452">
        <v>0</v>
      </c>
      <c r="P116" s="452">
        <v>0</v>
      </c>
      <c r="Q116" s="452">
        <v>0</v>
      </c>
      <c r="R116" s="452">
        <v>0</v>
      </c>
      <c r="S116" s="452">
        <v>0</v>
      </c>
      <c r="T116" s="452">
        <v>0</v>
      </c>
      <c r="U116" s="452">
        <v>0</v>
      </c>
      <c r="V116" s="452">
        <v>0</v>
      </c>
      <c r="W116" s="452">
        <v>0</v>
      </c>
      <c r="X116" s="452">
        <v>0</v>
      </c>
      <c r="Y116" s="452">
        <v>0</v>
      </c>
      <c r="Z116" s="452">
        <v>0</v>
      </c>
      <c r="AA116" s="452">
        <v>0</v>
      </c>
      <c r="AB116" s="452">
        <v>0</v>
      </c>
      <c r="AC116" s="452">
        <v>0</v>
      </c>
      <c r="AD116" s="452">
        <v>0</v>
      </c>
      <c r="AE116" s="452">
        <v>0</v>
      </c>
      <c r="AF116" s="452">
        <v>0</v>
      </c>
      <c r="AG116" s="452">
        <v>0</v>
      </c>
      <c r="AH116" s="452">
        <v>0</v>
      </c>
      <c r="AI116" s="452">
        <v>0</v>
      </c>
      <c r="AJ116" s="452">
        <v>0</v>
      </c>
      <c r="AK116" s="452">
        <v>0</v>
      </c>
      <c r="AL116" s="452">
        <v>0</v>
      </c>
      <c r="AM116" s="452"/>
      <c r="AN116" s="452">
        <v>0</v>
      </c>
      <c r="AO116" s="452">
        <v>0</v>
      </c>
      <c r="AP116" s="452">
        <v>0</v>
      </c>
      <c r="AQ116" s="452">
        <v>0</v>
      </c>
      <c r="AR116" s="452">
        <v>0</v>
      </c>
      <c r="AS116" s="452">
        <v>0</v>
      </c>
      <c r="AT116" s="452">
        <v>0</v>
      </c>
      <c r="AU116" s="452">
        <v>0</v>
      </c>
      <c r="AV116" s="452">
        <v>0</v>
      </c>
      <c r="AW116" s="452">
        <v>0</v>
      </c>
      <c r="AX116" s="452">
        <v>0</v>
      </c>
      <c r="AY116" s="452">
        <v>0</v>
      </c>
      <c r="AZ116" s="452">
        <v>0</v>
      </c>
      <c r="BA116" s="452">
        <v>0</v>
      </c>
      <c r="BB116" s="452">
        <v>0</v>
      </c>
      <c r="BC116" s="452">
        <v>0</v>
      </c>
      <c r="BD116" s="452">
        <v>0</v>
      </c>
      <c r="BE116" s="452">
        <v>0</v>
      </c>
      <c r="BF116" s="452">
        <v>0</v>
      </c>
      <c r="BG116" s="452">
        <v>0</v>
      </c>
      <c r="BH116" s="452">
        <v>0</v>
      </c>
    </row>
    <row r="117" spans="1:60" x14ac:dyDescent="0.3">
      <c r="A117" s="449">
        <v>384</v>
      </c>
      <c r="B117" s="450" t="s">
        <v>53</v>
      </c>
      <c r="C117" s="450"/>
      <c r="D117" s="452">
        <v>0</v>
      </c>
      <c r="E117" s="452">
        <v>0</v>
      </c>
      <c r="F117" s="452">
        <v>0</v>
      </c>
      <c r="G117" s="452">
        <v>0</v>
      </c>
      <c r="H117" s="452">
        <v>0</v>
      </c>
      <c r="I117" s="452">
        <v>0</v>
      </c>
      <c r="J117" s="452">
        <v>0</v>
      </c>
      <c r="K117" s="452">
        <v>0</v>
      </c>
      <c r="L117" s="452">
        <v>0</v>
      </c>
      <c r="M117" s="452">
        <v>0</v>
      </c>
      <c r="N117" s="452">
        <v>0</v>
      </c>
      <c r="O117" s="452">
        <v>0</v>
      </c>
      <c r="P117" s="452">
        <v>0</v>
      </c>
      <c r="Q117" s="452">
        <v>0</v>
      </c>
      <c r="R117" s="452">
        <v>0</v>
      </c>
      <c r="S117" s="452">
        <v>0</v>
      </c>
      <c r="T117" s="452">
        <v>0</v>
      </c>
      <c r="U117" s="452">
        <v>0</v>
      </c>
      <c r="V117" s="452">
        <v>0</v>
      </c>
      <c r="W117" s="452">
        <v>0</v>
      </c>
      <c r="X117" s="452">
        <v>0</v>
      </c>
      <c r="Y117" s="452">
        <v>0</v>
      </c>
      <c r="Z117" s="452">
        <v>0</v>
      </c>
      <c r="AA117" s="452">
        <v>0</v>
      </c>
      <c r="AB117" s="452">
        <v>0</v>
      </c>
      <c r="AC117" s="452">
        <v>0</v>
      </c>
      <c r="AD117" s="452">
        <v>0</v>
      </c>
      <c r="AE117" s="452">
        <v>0</v>
      </c>
      <c r="AF117" s="452">
        <v>0</v>
      </c>
      <c r="AG117" s="452">
        <v>0</v>
      </c>
      <c r="AH117" s="452">
        <v>0</v>
      </c>
      <c r="AI117" s="452">
        <v>0</v>
      </c>
      <c r="AJ117" s="452">
        <v>0</v>
      </c>
      <c r="AK117" s="452">
        <v>0</v>
      </c>
      <c r="AL117" s="452">
        <v>0</v>
      </c>
      <c r="AM117" s="452"/>
      <c r="AN117" s="452">
        <v>0</v>
      </c>
      <c r="AO117" s="452">
        <v>0</v>
      </c>
      <c r="AP117" s="452">
        <v>0</v>
      </c>
      <c r="AQ117" s="452">
        <v>0</v>
      </c>
      <c r="AR117" s="452">
        <v>0</v>
      </c>
      <c r="AS117" s="452">
        <v>0</v>
      </c>
      <c r="AT117" s="452">
        <v>0</v>
      </c>
      <c r="AU117" s="452">
        <v>0</v>
      </c>
      <c r="AV117" s="452">
        <v>0</v>
      </c>
      <c r="AW117" s="452">
        <v>0</v>
      </c>
      <c r="AX117" s="452">
        <v>0</v>
      </c>
      <c r="AY117" s="452">
        <v>0</v>
      </c>
      <c r="AZ117" s="452">
        <v>0</v>
      </c>
      <c r="BA117" s="452">
        <v>0</v>
      </c>
      <c r="BB117" s="452">
        <v>0</v>
      </c>
      <c r="BC117" s="452">
        <v>0</v>
      </c>
      <c r="BD117" s="452">
        <v>0</v>
      </c>
      <c r="BE117" s="452">
        <v>0</v>
      </c>
      <c r="BF117" s="452">
        <v>0</v>
      </c>
      <c r="BG117" s="452">
        <v>0</v>
      </c>
      <c r="BH117" s="452">
        <v>0</v>
      </c>
    </row>
    <row r="118" spans="1:60" x14ac:dyDescent="0.3">
      <c r="A118" s="449">
        <v>385</v>
      </c>
      <c r="B118" s="450" t="s">
        <v>44</v>
      </c>
      <c r="C118" s="450"/>
      <c r="D118" s="452">
        <v>95184075</v>
      </c>
      <c r="E118" s="452">
        <v>154325621</v>
      </c>
      <c r="F118" s="452">
        <v>106526827</v>
      </c>
      <c r="G118" s="452">
        <v>34589672</v>
      </c>
      <c r="H118" s="452">
        <v>141020867</v>
      </c>
      <c r="I118" s="452">
        <v>82199632</v>
      </c>
      <c r="J118" s="452">
        <v>41841990</v>
      </c>
      <c r="K118" s="452">
        <v>49750062</v>
      </c>
      <c r="L118" s="452">
        <v>106043562</v>
      </c>
      <c r="M118" s="452">
        <v>29637974</v>
      </c>
      <c r="N118" s="452">
        <v>53156470</v>
      </c>
      <c r="O118" s="452">
        <v>278956212</v>
      </c>
      <c r="P118" s="452">
        <v>100553012</v>
      </c>
      <c r="Q118" s="452">
        <v>37259671</v>
      </c>
      <c r="R118" s="452">
        <v>197040738</v>
      </c>
      <c r="S118" s="452">
        <v>419002311</v>
      </c>
      <c r="T118" s="452">
        <v>64149989</v>
      </c>
      <c r="U118" s="452">
        <v>29067652</v>
      </c>
      <c r="V118" s="452">
        <v>2391168</v>
      </c>
      <c r="W118" s="452">
        <v>433329770</v>
      </c>
      <c r="X118" s="452">
        <v>126719546</v>
      </c>
      <c r="Y118" s="452">
        <v>14783386</v>
      </c>
      <c r="Z118" s="452">
        <v>216632501</v>
      </c>
      <c r="AA118" s="452">
        <v>29749251</v>
      </c>
      <c r="AB118" s="452">
        <v>42120640</v>
      </c>
      <c r="AC118" s="452">
        <v>295155411</v>
      </c>
      <c r="AD118" s="452">
        <v>24241773</v>
      </c>
      <c r="AE118" s="452">
        <v>228708715</v>
      </c>
      <c r="AF118" s="452">
        <v>80331177</v>
      </c>
      <c r="AG118" s="452">
        <v>44529684</v>
      </c>
      <c r="AH118" s="452">
        <v>198460133</v>
      </c>
      <c r="AI118" s="452">
        <v>135112262</v>
      </c>
      <c r="AJ118" s="452">
        <v>207676971</v>
      </c>
      <c r="AK118" s="452">
        <v>134732392</v>
      </c>
      <c r="AL118" s="452">
        <v>132610126</v>
      </c>
      <c r="AM118" s="452"/>
      <c r="AN118" s="452">
        <v>83936310</v>
      </c>
      <c r="AO118" s="452">
        <v>97129846</v>
      </c>
      <c r="AP118" s="452">
        <v>120581553</v>
      </c>
      <c r="AQ118" s="452">
        <v>40647253</v>
      </c>
      <c r="AR118" s="452">
        <v>27855954</v>
      </c>
      <c r="AS118" s="452">
        <v>54549365</v>
      </c>
      <c r="AT118" s="452">
        <v>10802684</v>
      </c>
      <c r="AU118" s="452">
        <v>796287191</v>
      </c>
      <c r="AV118" s="452">
        <v>60026100</v>
      </c>
      <c r="AW118" s="452">
        <v>4658718995</v>
      </c>
      <c r="AX118" s="452">
        <v>23053268</v>
      </c>
      <c r="AY118" s="452">
        <v>19921453</v>
      </c>
      <c r="AZ118" s="452">
        <v>43276172</v>
      </c>
      <c r="BA118" s="452">
        <v>151109952</v>
      </c>
      <c r="BB118" s="452">
        <v>8791326</v>
      </c>
      <c r="BC118" s="452">
        <v>22162968</v>
      </c>
      <c r="BD118" s="452">
        <v>106532661</v>
      </c>
      <c r="BE118" s="452">
        <v>122701199</v>
      </c>
      <c r="BF118" s="452">
        <v>928952254</v>
      </c>
      <c r="BG118" s="452">
        <v>59160548</v>
      </c>
      <c r="BH118" s="452">
        <v>37406764</v>
      </c>
    </row>
    <row r="119" spans="1:60" x14ac:dyDescent="0.3">
      <c r="A119" s="449">
        <v>386</v>
      </c>
      <c r="B119" s="450" t="s">
        <v>93</v>
      </c>
      <c r="C119" s="450"/>
      <c r="D119" s="452">
        <v>0</v>
      </c>
      <c r="E119" s="452">
        <v>0</v>
      </c>
      <c r="F119" s="452">
        <v>0</v>
      </c>
      <c r="G119" s="452">
        <v>0</v>
      </c>
      <c r="H119" s="452">
        <v>0</v>
      </c>
      <c r="I119" s="452">
        <v>0</v>
      </c>
      <c r="J119" s="452">
        <v>0</v>
      </c>
      <c r="K119" s="452">
        <v>0</v>
      </c>
      <c r="L119" s="452">
        <v>0</v>
      </c>
      <c r="M119" s="452">
        <v>0</v>
      </c>
      <c r="N119" s="452">
        <v>0</v>
      </c>
      <c r="O119" s="452">
        <v>112854</v>
      </c>
      <c r="P119" s="452">
        <v>0</v>
      </c>
      <c r="Q119" s="452">
        <v>0</v>
      </c>
      <c r="R119" s="452">
        <v>0</v>
      </c>
      <c r="S119" s="452">
        <v>202485</v>
      </c>
      <c r="T119" s="452">
        <v>0</v>
      </c>
      <c r="U119" s="452">
        <v>0</v>
      </c>
      <c r="V119" s="452">
        <v>0</v>
      </c>
      <c r="W119" s="452">
        <v>0</v>
      </c>
      <c r="X119" s="452">
        <v>0</v>
      </c>
      <c r="Y119" s="452">
        <v>0</v>
      </c>
      <c r="Z119" s="452">
        <v>0</v>
      </c>
      <c r="AA119" s="452">
        <v>0</v>
      </c>
      <c r="AB119" s="452">
        <v>0</v>
      </c>
      <c r="AC119" s="452">
        <v>0</v>
      </c>
      <c r="AD119" s="452">
        <v>0</v>
      </c>
      <c r="AE119" s="452">
        <v>0</v>
      </c>
      <c r="AF119" s="452">
        <v>0</v>
      </c>
      <c r="AG119" s="452">
        <v>0</v>
      </c>
      <c r="AH119" s="452">
        <v>0</v>
      </c>
      <c r="AI119" s="452">
        <v>0</v>
      </c>
      <c r="AJ119" s="452">
        <v>0</v>
      </c>
      <c r="AK119" s="452">
        <v>0</v>
      </c>
      <c r="AL119" s="452">
        <v>0</v>
      </c>
      <c r="AM119" s="452"/>
      <c r="AN119" s="452">
        <v>0</v>
      </c>
      <c r="AO119" s="452">
        <v>0</v>
      </c>
      <c r="AP119" s="452">
        <v>0</v>
      </c>
      <c r="AQ119" s="452">
        <v>0</v>
      </c>
      <c r="AR119" s="452">
        <v>0</v>
      </c>
      <c r="AS119" s="452">
        <v>0</v>
      </c>
      <c r="AT119" s="452">
        <v>0</v>
      </c>
      <c r="AU119" s="452">
        <v>0</v>
      </c>
      <c r="AV119" s="452">
        <v>0</v>
      </c>
      <c r="AW119" s="452">
        <v>0</v>
      </c>
      <c r="AX119" s="452">
        <v>0</v>
      </c>
      <c r="AY119" s="452">
        <v>0</v>
      </c>
      <c r="AZ119" s="452">
        <v>0</v>
      </c>
      <c r="BA119" s="452">
        <v>0</v>
      </c>
      <c r="BB119" s="452">
        <v>0</v>
      </c>
      <c r="BC119" s="452">
        <v>0</v>
      </c>
      <c r="BD119" s="452">
        <v>0</v>
      </c>
      <c r="BE119" s="452">
        <v>0</v>
      </c>
      <c r="BF119" s="452">
        <v>0</v>
      </c>
      <c r="BG119" s="452">
        <v>0</v>
      </c>
      <c r="BH119" s="452">
        <v>0</v>
      </c>
    </row>
    <row r="120" spans="1:60" x14ac:dyDescent="0.3">
      <c r="A120" s="449">
        <v>387</v>
      </c>
      <c r="B120" s="450" t="s">
        <v>94</v>
      </c>
      <c r="C120" s="450"/>
      <c r="D120" s="452">
        <v>81690</v>
      </c>
      <c r="E120" s="452">
        <v>229068</v>
      </c>
      <c r="F120" s="452">
        <v>726407</v>
      </c>
      <c r="G120" s="452">
        <v>46400</v>
      </c>
      <c r="H120" s="452">
        <v>45000</v>
      </c>
      <c r="I120" s="452">
        <v>45011</v>
      </c>
      <c r="J120" s="452">
        <v>45000</v>
      </c>
      <c r="K120" s="452">
        <v>0</v>
      </c>
      <c r="L120" s="452">
        <v>45995</v>
      </c>
      <c r="M120" s="452">
        <v>82985</v>
      </c>
      <c r="N120" s="452">
        <v>136277</v>
      </c>
      <c r="O120" s="452">
        <v>0</v>
      </c>
      <c r="P120" s="452">
        <v>356603</v>
      </c>
      <c r="Q120" s="452">
        <v>0</v>
      </c>
      <c r="R120" s="452">
        <v>172520</v>
      </c>
      <c r="S120" s="452">
        <v>81908</v>
      </c>
      <c r="T120" s="452">
        <v>15156</v>
      </c>
      <c r="U120" s="452">
        <v>51085</v>
      </c>
      <c r="V120" s="452">
        <v>0</v>
      </c>
      <c r="W120" s="452">
        <v>45000</v>
      </c>
      <c r="X120" s="452">
        <v>43920</v>
      </c>
      <c r="Y120" s="452">
        <v>0</v>
      </c>
      <c r="Z120" s="452">
        <v>45000</v>
      </c>
      <c r="AA120" s="452">
        <v>189033</v>
      </c>
      <c r="AB120" s="452">
        <v>46712</v>
      </c>
      <c r="AC120" s="452">
        <v>45417</v>
      </c>
      <c r="AD120" s="452">
        <v>89810</v>
      </c>
      <c r="AE120" s="452">
        <v>215379</v>
      </c>
      <c r="AF120" s="452">
        <v>226375</v>
      </c>
      <c r="AG120" s="452">
        <v>79914</v>
      </c>
      <c r="AH120" s="452">
        <v>0</v>
      </c>
      <c r="AI120" s="452">
        <v>78326</v>
      </c>
      <c r="AJ120" s="452">
        <v>108819</v>
      </c>
      <c r="AK120" s="452">
        <v>45000</v>
      </c>
      <c r="AL120" s="452">
        <v>59308</v>
      </c>
      <c r="AM120" s="452"/>
      <c r="AN120" s="452">
        <v>118930</v>
      </c>
      <c r="AO120" s="452">
        <v>45000</v>
      </c>
      <c r="AP120" s="452">
        <v>49500</v>
      </c>
      <c r="AQ120" s="452">
        <v>50357</v>
      </c>
      <c r="AR120" s="452">
        <v>84582</v>
      </c>
      <c r="AS120" s="452">
        <v>391976</v>
      </c>
      <c r="AT120" s="452">
        <v>66829</v>
      </c>
      <c r="AU120" s="452">
        <v>648026</v>
      </c>
      <c r="AV120" s="452">
        <v>60098</v>
      </c>
      <c r="AW120" s="452">
        <v>3790656</v>
      </c>
      <c r="AX120" s="452">
        <v>90820</v>
      </c>
      <c r="AY120" s="452">
        <v>95971</v>
      </c>
      <c r="AZ120" s="452">
        <v>116686</v>
      </c>
      <c r="BA120" s="452">
        <v>308800</v>
      </c>
      <c r="BB120" s="452">
        <v>52654</v>
      </c>
      <c r="BC120" s="452">
        <v>0</v>
      </c>
      <c r="BD120" s="452">
        <v>114187</v>
      </c>
      <c r="BE120" s="452">
        <v>47979</v>
      </c>
      <c r="BF120" s="452">
        <v>202040</v>
      </c>
      <c r="BG120" s="452">
        <v>45241</v>
      </c>
      <c r="BH120" s="452">
        <v>58317</v>
      </c>
    </row>
    <row r="121" spans="1:60" x14ac:dyDescent="0.3">
      <c r="A121" s="449">
        <v>388</v>
      </c>
      <c r="B121" s="450" t="s">
        <v>88</v>
      </c>
      <c r="C121" s="450"/>
      <c r="D121" s="452">
        <v>59647038</v>
      </c>
      <c r="E121" s="452">
        <v>95184792</v>
      </c>
      <c r="F121" s="452">
        <v>85866358</v>
      </c>
      <c r="G121" s="452">
        <v>32466515</v>
      </c>
      <c r="H121" s="452">
        <v>110411327</v>
      </c>
      <c r="I121" s="452">
        <v>49288437</v>
      </c>
      <c r="J121" s="452">
        <v>28232180</v>
      </c>
      <c r="K121" s="452">
        <v>37852971</v>
      </c>
      <c r="L121" s="452">
        <v>62628179</v>
      </c>
      <c r="M121" s="452">
        <v>20187636</v>
      </c>
      <c r="N121" s="452">
        <v>40150488</v>
      </c>
      <c r="O121" s="452">
        <v>132751982</v>
      </c>
      <c r="P121" s="452">
        <v>68082385</v>
      </c>
      <c r="Q121" s="452">
        <v>19279337</v>
      </c>
      <c r="R121" s="452">
        <v>141583350</v>
      </c>
      <c r="S121" s="452">
        <v>292245598</v>
      </c>
      <c r="T121" s="452">
        <v>28316710</v>
      </c>
      <c r="U121" s="452">
        <v>23361832</v>
      </c>
      <c r="V121" s="452">
        <v>1818182</v>
      </c>
      <c r="W121" s="452">
        <v>272720402</v>
      </c>
      <c r="X121" s="452">
        <v>102416459</v>
      </c>
      <c r="Y121" s="452">
        <v>18357610</v>
      </c>
      <c r="Z121" s="452">
        <v>98803228</v>
      </c>
      <c r="AA121" s="452">
        <v>19467192</v>
      </c>
      <c r="AB121" s="452">
        <v>48533559</v>
      </c>
      <c r="AC121" s="452">
        <v>242226786</v>
      </c>
      <c r="AD121" s="452">
        <v>26806934</v>
      </c>
      <c r="AE121" s="452">
        <v>143836993</v>
      </c>
      <c r="AF121" s="452">
        <v>71514060</v>
      </c>
      <c r="AG121" s="452">
        <v>28428686</v>
      </c>
      <c r="AH121" s="452">
        <v>218524067</v>
      </c>
      <c r="AI121" s="452">
        <v>114655028</v>
      </c>
      <c r="AJ121" s="452">
        <v>196492353</v>
      </c>
      <c r="AK121" s="452">
        <v>83329285</v>
      </c>
      <c r="AL121" s="452">
        <v>78772012</v>
      </c>
      <c r="AM121" s="452"/>
      <c r="AN121" s="452">
        <v>80981503</v>
      </c>
      <c r="AO121" s="452">
        <v>60868777</v>
      </c>
      <c r="AP121" s="452">
        <v>73926016</v>
      </c>
      <c r="AQ121" s="452">
        <v>22312415</v>
      </c>
      <c r="AR121" s="452">
        <v>24613008</v>
      </c>
      <c r="AS121" s="452">
        <v>41009329</v>
      </c>
      <c r="AT121" s="452">
        <v>9545578</v>
      </c>
      <c r="AU121" s="452">
        <v>409530137</v>
      </c>
      <c r="AV121" s="452">
        <v>57406946</v>
      </c>
      <c r="AW121" s="452">
        <v>1734288531</v>
      </c>
      <c r="AX121" s="452">
        <v>23649838</v>
      </c>
      <c r="AY121" s="452">
        <v>15645520</v>
      </c>
      <c r="AZ121" s="452">
        <v>52789975</v>
      </c>
      <c r="BA121" s="452">
        <v>173148269</v>
      </c>
      <c r="BB121" s="452">
        <v>10586658</v>
      </c>
      <c r="BC121" s="452">
        <v>24150708</v>
      </c>
      <c r="BD121" s="452">
        <v>89061988</v>
      </c>
      <c r="BE121" s="452">
        <v>107477405</v>
      </c>
      <c r="BF121" s="452">
        <v>576891186</v>
      </c>
      <c r="BG121" s="452">
        <v>50532909</v>
      </c>
      <c r="BH121" s="452">
        <v>23221980</v>
      </c>
    </row>
    <row r="122" spans="1:60" x14ac:dyDescent="0.3">
      <c r="A122" s="449">
        <v>389</v>
      </c>
      <c r="B122" s="450" t="s">
        <v>95</v>
      </c>
      <c r="C122" s="450"/>
      <c r="D122" s="452">
        <v>0</v>
      </c>
      <c r="E122" s="452">
        <v>0</v>
      </c>
      <c r="F122" s="452">
        <v>0</v>
      </c>
      <c r="G122" s="452">
        <v>0</v>
      </c>
      <c r="H122" s="452">
        <v>0</v>
      </c>
      <c r="I122" s="452">
        <v>0</v>
      </c>
      <c r="J122" s="452">
        <v>0</v>
      </c>
      <c r="K122" s="452">
        <v>8357</v>
      </c>
      <c r="L122" s="452">
        <v>0</v>
      </c>
      <c r="M122" s="452">
        <v>0</v>
      </c>
      <c r="N122" s="452">
        <v>0</v>
      </c>
      <c r="O122" s="452">
        <v>0</v>
      </c>
      <c r="P122" s="452">
        <v>0</v>
      </c>
      <c r="Q122" s="452">
        <v>0</v>
      </c>
      <c r="R122" s="452">
        <v>0</v>
      </c>
      <c r="S122" s="452">
        <v>-473487</v>
      </c>
      <c r="T122" s="452">
        <v>0</v>
      </c>
      <c r="U122" s="452">
        <v>0</v>
      </c>
      <c r="V122" s="452">
        <v>0</v>
      </c>
      <c r="W122" s="452">
        <v>0</v>
      </c>
      <c r="X122" s="452">
        <v>0</v>
      </c>
      <c r="Y122" s="452">
        <v>0</v>
      </c>
      <c r="Z122" s="452">
        <v>0</v>
      </c>
      <c r="AA122" s="452">
        <v>0</v>
      </c>
      <c r="AB122" s="452">
        <v>0</v>
      </c>
      <c r="AC122" s="452">
        <v>0</v>
      </c>
      <c r="AD122" s="452">
        <v>0</v>
      </c>
      <c r="AE122" s="452">
        <v>0</v>
      </c>
      <c r="AF122" s="452">
        <v>0</v>
      </c>
      <c r="AG122" s="452">
        <v>0</v>
      </c>
      <c r="AH122" s="452">
        <v>0</v>
      </c>
      <c r="AI122" s="452">
        <v>0</v>
      </c>
      <c r="AJ122" s="452">
        <v>0</v>
      </c>
      <c r="AK122" s="452">
        <v>0</v>
      </c>
      <c r="AL122" s="452">
        <v>0</v>
      </c>
      <c r="AM122" s="452"/>
      <c r="AN122" s="452">
        <v>0</v>
      </c>
      <c r="AO122" s="452">
        <v>0</v>
      </c>
      <c r="AP122" s="452">
        <v>0</v>
      </c>
      <c r="AQ122" s="452">
        <v>0</v>
      </c>
      <c r="AR122" s="452">
        <v>0</v>
      </c>
      <c r="AS122" s="452">
        <v>0</v>
      </c>
      <c r="AT122" s="452">
        <v>0</v>
      </c>
      <c r="AU122" s="452">
        <v>0</v>
      </c>
      <c r="AV122" s="452">
        <v>0</v>
      </c>
      <c r="AW122" s="452">
        <v>0</v>
      </c>
      <c r="AX122" s="452">
        <v>0</v>
      </c>
      <c r="AY122" s="452">
        <v>0</v>
      </c>
      <c r="AZ122" s="452">
        <v>0</v>
      </c>
      <c r="BA122" s="452">
        <v>0</v>
      </c>
      <c r="BB122" s="452">
        <v>0</v>
      </c>
      <c r="BC122" s="452">
        <v>0</v>
      </c>
      <c r="BD122" s="452">
        <v>0</v>
      </c>
      <c r="BE122" s="452">
        <v>0</v>
      </c>
      <c r="BF122" s="452">
        <v>0</v>
      </c>
      <c r="BG122" s="452">
        <v>0</v>
      </c>
      <c r="BH122" s="452">
        <v>0</v>
      </c>
    </row>
    <row r="123" spans="1:60" x14ac:dyDescent="0.3">
      <c r="A123" s="449">
        <v>391</v>
      </c>
      <c r="B123" s="450" t="s">
        <v>100</v>
      </c>
      <c r="C123" s="450"/>
      <c r="D123" s="452">
        <v>233933</v>
      </c>
      <c r="E123" s="452">
        <v>95771</v>
      </c>
      <c r="F123" s="452">
        <v>8359</v>
      </c>
      <c r="G123" s="452">
        <v>40616</v>
      </c>
      <c r="H123" s="452">
        <v>361369</v>
      </c>
      <c r="I123" s="452">
        <v>71949</v>
      </c>
      <c r="J123" s="452">
        <v>27524</v>
      </c>
      <c r="K123" s="452">
        <v>90517</v>
      </c>
      <c r="L123" s="452">
        <v>65277</v>
      </c>
      <c r="M123" s="452">
        <v>6534</v>
      </c>
      <c r="N123" s="452">
        <v>15919</v>
      </c>
      <c r="O123" s="452">
        <v>100</v>
      </c>
      <c r="P123" s="452">
        <v>159620</v>
      </c>
      <c r="Q123" s="452">
        <v>41575</v>
      </c>
      <c r="R123" s="452">
        <v>80025</v>
      </c>
      <c r="S123" s="452">
        <v>532262</v>
      </c>
      <c r="T123" s="452">
        <v>43774</v>
      </c>
      <c r="U123" s="452">
        <v>141653</v>
      </c>
      <c r="V123" s="452">
        <v>12702</v>
      </c>
      <c r="W123" s="452">
        <v>280412</v>
      </c>
      <c r="X123" s="452">
        <v>49038</v>
      </c>
      <c r="Y123" s="452">
        <v>423</v>
      </c>
      <c r="Z123" s="452">
        <v>105434</v>
      </c>
      <c r="AA123" s="452">
        <v>95206</v>
      </c>
      <c r="AB123" s="452">
        <v>0</v>
      </c>
      <c r="AC123" s="452">
        <v>44674</v>
      </c>
      <c r="AD123" s="452">
        <v>6000</v>
      </c>
      <c r="AE123" s="452">
        <v>362928</v>
      </c>
      <c r="AF123" s="452">
        <v>440</v>
      </c>
      <c r="AG123" s="452">
        <v>0</v>
      </c>
      <c r="AH123" s="452">
        <v>11194</v>
      </c>
      <c r="AI123" s="452">
        <v>1375691</v>
      </c>
      <c r="AJ123" s="452">
        <v>40849</v>
      </c>
      <c r="AK123" s="452">
        <v>41894</v>
      </c>
      <c r="AL123" s="452">
        <v>433927</v>
      </c>
      <c r="AM123" s="452"/>
      <c r="AN123" s="452">
        <v>0</v>
      </c>
      <c r="AO123" s="452">
        <v>176322</v>
      </c>
      <c r="AP123" s="452">
        <v>42587</v>
      </c>
      <c r="AQ123" s="452">
        <v>15208</v>
      </c>
      <c r="AR123" s="452">
        <v>142298</v>
      </c>
      <c r="AS123" s="452">
        <v>61179</v>
      </c>
      <c r="AT123" s="452">
        <v>10201</v>
      </c>
      <c r="AU123" s="452">
        <v>67386</v>
      </c>
      <c r="AV123" s="452">
        <v>183178</v>
      </c>
      <c r="AW123" s="452">
        <v>5077480</v>
      </c>
      <c r="AX123" s="452">
        <v>6035</v>
      </c>
      <c r="AY123" s="452">
        <v>108676</v>
      </c>
      <c r="AZ123" s="452">
        <v>100494</v>
      </c>
      <c r="BA123" s="452">
        <v>7485</v>
      </c>
      <c r="BB123" s="452">
        <v>87506</v>
      </c>
      <c r="BC123" s="452">
        <v>7041</v>
      </c>
      <c r="BD123" s="452">
        <v>493945</v>
      </c>
      <c r="BE123" s="452">
        <v>33718</v>
      </c>
      <c r="BF123" s="452">
        <v>5567858</v>
      </c>
      <c r="BG123" s="452">
        <v>72403</v>
      </c>
      <c r="BH123" s="452">
        <v>14059</v>
      </c>
    </row>
    <row r="124" spans="1:60" x14ac:dyDescent="0.3">
      <c r="A124" s="449">
        <v>500</v>
      </c>
      <c r="B124" s="450" t="s">
        <v>83</v>
      </c>
      <c r="C124" s="450"/>
      <c r="D124" s="452">
        <v>0</v>
      </c>
      <c r="E124" s="452">
        <v>0</v>
      </c>
      <c r="F124" s="452">
        <v>0</v>
      </c>
      <c r="G124" s="452">
        <v>0</v>
      </c>
      <c r="H124" s="452">
        <v>0</v>
      </c>
      <c r="I124" s="452">
        <v>0</v>
      </c>
      <c r="J124" s="452">
        <v>0</v>
      </c>
      <c r="K124" s="452">
        <v>0</v>
      </c>
      <c r="L124" s="452">
        <v>0</v>
      </c>
      <c r="M124" s="452">
        <v>0</v>
      </c>
      <c r="N124" s="452">
        <v>0</v>
      </c>
      <c r="O124" s="452">
        <v>0</v>
      </c>
      <c r="P124" s="452">
        <v>15169142</v>
      </c>
      <c r="Q124" s="452">
        <v>0</v>
      </c>
      <c r="R124" s="452">
        <v>0</v>
      </c>
      <c r="S124" s="452">
        <v>0</v>
      </c>
      <c r="T124" s="452">
        <v>2505401</v>
      </c>
      <c r="U124" s="452">
        <v>0</v>
      </c>
      <c r="V124" s="452">
        <v>0</v>
      </c>
      <c r="W124" s="452">
        <v>0</v>
      </c>
      <c r="X124" s="452">
        <v>0</v>
      </c>
      <c r="Y124" s="452">
        <v>0</v>
      </c>
      <c r="Z124" s="452">
        <v>0</v>
      </c>
      <c r="AA124" s="452">
        <v>79586</v>
      </c>
      <c r="AB124" s="452">
        <v>0</v>
      </c>
      <c r="AC124" s="452">
        <v>0</v>
      </c>
      <c r="AD124" s="452">
        <v>103358</v>
      </c>
      <c r="AE124" s="452">
        <v>0</v>
      </c>
      <c r="AF124" s="452">
        <v>0</v>
      </c>
      <c r="AG124" s="452">
        <v>0</v>
      </c>
      <c r="AH124" s="452">
        <v>0</v>
      </c>
      <c r="AI124" s="452">
        <v>0</v>
      </c>
      <c r="AJ124" s="452">
        <v>0</v>
      </c>
      <c r="AK124" s="452">
        <v>0</v>
      </c>
      <c r="AL124" s="452">
        <v>0</v>
      </c>
      <c r="AM124" s="452"/>
      <c r="AN124" s="452">
        <v>0</v>
      </c>
      <c r="AO124" s="452">
        <v>0</v>
      </c>
      <c r="AP124" s="452">
        <v>0</v>
      </c>
      <c r="AQ124" s="452">
        <v>62753</v>
      </c>
      <c r="AR124" s="452">
        <v>0</v>
      </c>
      <c r="AS124" s="452">
        <v>0</v>
      </c>
      <c r="AT124" s="452">
        <v>16519</v>
      </c>
      <c r="AU124" s="452">
        <v>0</v>
      </c>
      <c r="AV124" s="452">
        <v>202148</v>
      </c>
      <c r="AW124" s="452">
        <v>38680</v>
      </c>
      <c r="AX124" s="452">
        <v>0</v>
      </c>
      <c r="AY124" s="452">
        <v>0</v>
      </c>
      <c r="AZ124" s="452">
        <v>0</v>
      </c>
      <c r="BA124" s="452">
        <v>0</v>
      </c>
      <c r="BB124" s="452">
        <v>0</v>
      </c>
      <c r="BC124" s="452">
        <v>0</v>
      </c>
      <c r="BD124" s="452">
        <v>0</v>
      </c>
      <c r="BE124" s="452">
        <v>0</v>
      </c>
      <c r="BF124" s="452">
        <v>0</v>
      </c>
      <c r="BG124" s="452">
        <v>0</v>
      </c>
      <c r="BH124" s="452">
        <v>0</v>
      </c>
    </row>
    <row r="125" spans="1:60" x14ac:dyDescent="0.3">
      <c r="A125" s="449">
        <v>502</v>
      </c>
      <c r="B125" s="450" t="s">
        <v>85</v>
      </c>
      <c r="C125" s="450"/>
      <c r="D125" s="452">
        <v>175599</v>
      </c>
      <c r="E125" s="452">
        <v>975350</v>
      </c>
      <c r="F125" s="452">
        <v>2323971</v>
      </c>
      <c r="G125" s="452">
        <v>1112238</v>
      </c>
      <c r="H125" s="452">
        <v>2392492</v>
      </c>
      <c r="I125" s="452">
        <v>623245</v>
      </c>
      <c r="J125" s="452">
        <v>515425</v>
      </c>
      <c r="K125" s="452">
        <v>1370133</v>
      </c>
      <c r="L125" s="452">
        <v>1168654</v>
      </c>
      <c r="M125" s="452">
        <v>321705</v>
      </c>
      <c r="N125" s="452">
        <v>830031</v>
      </c>
      <c r="O125" s="452">
        <v>1977651</v>
      </c>
      <c r="P125" s="452">
        <v>2626436</v>
      </c>
      <c r="Q125" s="452">
        <v>366059</v>
      </c>
      <c r="R125" s="452">
        <v>2198234</v>
      </c>
      <c r="S125" s="452">
        <v>3384217</v>
      </c>
      <c r="T125" s="452">
        <v>1927994</v>
      </c>
      <c r="U125" s="452">
        <v>471741</v>
      </c>
      <c r="V125" s="452">
        <v>0</v>
      </c>
      <c r="W125" s="452">
        <v>6831317</v>
      </c>
      <c r="X125" s="452">
        <v>1356242</v>
      </c>
      <c r="Y125" s="452">
        <v>364853</v>
      </c>
      <c r="Z125" s="452">
        <v>3288974</v>
      </c>
      <c r="AA125" s="452">
        <v>60202</v>
      </c>
      <c r="AB125" s="452">
        <v>978333</v>
      </c>
      <c r="AC125" s="452">
        <v>2930537</v>
      </c>
      <c r="AD125" s="452">
        <v>78297</v>
      </c>
      <c r="AE125" s="452">
        <v>4071079</v>
      </c>
      <c r="AF125" s="452">
        <v>1238277</v>
      </c>
      <c r="AG125" s="452">
        <v>438866</v>
      </c>
      <c r="AH125" s="452">
        <v>9597957</v>
      </c>
      <c r="AI125" s="452">
        <v>2543702</v>
      </c>
      <c r="AJ125" s="452">
        <v>5192537</v>
      </c>
      <c r="AK125" s="452">
        <v>899131</v>
      </c>
      <c r="AL125" s="452">
        <v>3700313</v>
      </c>
      <c r="AM125" s="452"/>
      <c r="AN125" s="452">
        <v>1868505</v>
      </c>
      <c r="AO125" s="452">
        <v>921717</v>
      </c>
      <c r="AP125" s="452">
        <v>1971539</v>
      </c>
      <c r="AQ125" s="452">
        <v>1119227</v>
      </c>
      <c r="AR125" s="452">
        <v>10873473</v>
      </c>
      <c r="AS125" s="452">
        <v>595857</v>
      </c>
      <c r="AT125" s="452">
        <v>397054</v>
      </c>
      <c r="AU125" s="452">
        <v>3881858</v>
      </c>
      <c r="AV125" s="452">
        <v>826557</v>
      </c>
      <c r="AW125" s="452">
        <v>20683416</v>
      </c>
      <c r="AX125" s="452">
        <v>1563207</v>
      </c>
      <c r="AY125" s="452">
        <v>182659</v>
      </c>
      <c r="AZ125" s="452">
        <v>735396</v>
      </c>
      <c r="BA125" s="452">
        <v>4605320</v>
      </c>
      <c r="BB125" s="452">
        <v>229998</v>
      </c>
      <c r="BC125" s="452">
        <v>1223797</v>
      </c>
      <c r="BD125" s="452">
        <v>2043624</v>
      </c>
      <c r="BE125" s="452">
        <v>1044877</v>
      </c>
      <c r="BF125" s="452">
        <v>12150431</v>
      </c>
      <c r="BG125" s="452">
        <v>2239031</v>
      </c>
      <c r="BH125" s="452">
        <v>451139</v>
      </c>
    </row>
    <row r="126" spans="1:60" x14ac:dyDescent="0.3">
      <c r="A126" s="449">
        <v>503</v>
      </c>
      <c r="B126" s="450" t="s">
        <v>86</v>
      </c>
      <c r="C126" s="450"/>
      <c r="D126" s="452">
        <v>0</v>
      </c>
      <c r="E126" s="452">
        <v>0</v>
      </c>
      <c r="F126" s="452">
        <v>0</v>
      </c>
      <c r="G126" s="452">
        <v>0</v>
      </c>
      <c r="H126" s="452">
        <v>0</v>
      </c>
      <c r="I126" s="452">
        <v>0</v>
      </c>
      <c r="J126" s="452">
        <v>0</v>
      </c>
      <c r="K126" s="452">
        <v>0</v>
      </c>
      <c r="L126" s="452">
        <v>0</v>
      </c>
      <c r="M126" s="452">
        <v>0</v>
      </c>
      <c r="N126" s="452">
        <v>0</v>
      </c>
      <c r="O126" s="452">
        <v>0</v>
      </c>
      <c r="P126" s="452">
        <v>0</v>
      </c>
      <c r="Q126" s="452">
        <v>0</v>
      </c>
      <c r="R126" s="452">
        <v>0</v>
      </c>
      <c r="S126" s="452">
        <v>0</v>
      </c>
      <c r="T126" s="452">
        <v>0</v>
      </c>
      <c r="U126" s="452">
        <v>0</v>
      </c>
      <c r="V126" s="452">
        <v>0</v>
      </c>
      <c r="W126" s="452">
        <v>0</v>
      </c>
      <c r="X126" s="452">
        <v>0</v>
      </c>
      <c r="Y126" s="452">
        <v>0</v>
      </c>
      <c r="Z126" s="452">
        <v>0</v>
      </c>
      <c r="AA126" s="452">
        <v>0</v>
      </c>
      <c r="AB126" s="452">
        <v>0</v>
      </c>
      <c r="AC126" s="452">
        <v>0</v>
      </c>
      <c r="AD126" s="452">
        <v>0</v>
      </c>
      <c r="AE126" s="452">
        <v>0</v>
      </c>
      <c r="AF126" s="452">
        <v>0</v>
      </c>
      <c r="AG126" s="452">
        <v>0</v>
      </c>
      <c r="AH126" s="452">
        <v>0</v>
      </c>
      <c r="AI126" s="452">
        <v>0</v>
      </c>
      <c r="AJ126" s="452">
        <v>0</v>
      </c>
      <c r="AK126" s="452">
        <v>0</v>
      </c>
      <c r="AL126" s="452">
        <v>0</v>
      </c>
      <c r="AM126" s="452"/>
      <c r="AN126" s="452">
        <v>0</v>
      </c>
      <c r="AO126" s="452">
        <v>0</v>
      </c>
      <c r="AP126" s="452">
        <v>0</v>
      </c>
      <c r="AQ126" s="452">
        <v>0</v>
      </c>
      <c r="AR126" s="452">
        <v>0</v>
      </c>
      <c r="AS126" s="452">
        <v>0</v>
      </c>
      <c r="AT126" s="452">
        <v>0</v>
      </c>
      <c r="AU126" s="452">
        <v>0</v>
      </c>
      <c r="AV126" s="452">
        <v>0</v>
      </c>
      <c r="AW126" s="452">
        <v>0</v>
      </c>
      <c r="AX126" s="452">
        <v>0</v>
      </c>
      <c r="AY126" s="452">
        <v>0</v>
      </c>
      <c r="AZ126" s="452">
        <v>0</v>
      </c>
      <c r="BA126" s="452">
        <v>0</v>
      </c>
      <c r="BB126" s="452">
        <v>0</v>
      </c>
      <c r="BC126" s="452">
        <v>0</v>
      </c>
      <c r="BD126" s="452">
        <v>0</v>
      </c>
      <c r="BE126" s="452">
        <v>0</v>
      </c>
      <c r="BF126" s="452">
        <v>0</v>
      </c>
      <c r="BG126" s="452">
        <v>0</v>
      </c>
      <c r="BH126" s="452">
        <v>0</v>
      </c>
    </row>
    <row r="127" spans="1:60" x14ac:dyDescent="0.3">
      <c r="A127" s="449">
        <v>504</v>
      </c>
      <c r="B127" s="450" t="s">
        <v>90</v>
      </c>
      <c r="C127" s="450"/>
      <c r="D127" s="452">
        <v>44309705</v>
      </c>
      <c r="E127" s="452">
        <v>73366888</v>
      </c>
      <c r="F127" s="452">
        <v>68963867</v>
      </c>
      <c r="G127" s="452">
        <v>25830448</v>
      </c>
      <c r="H127" s="452">
        <v>82494295</v>
      </c>
      <c r="I127" s="452">
        <v>36806540</v>
      </c>
      <c r="J127" s="452">
        <v>22547035</v>
      </c>
      <c r="K127" s="452">
        <v>29502650</v>
      </c>
      <c r="L127" s="452">
        <v>51306147</v>
      </c>
      <c r="M127" s="452">
        <v>16282934</v>
      </c>
      <c r="N127" s="452">
        <v>35135229</v>
      </c>
      <c r="O127" s="452">
        <v>93345535</v>
      </c>
      <c r="P127" s="452">
        <v>40334311</v>
      </c>
      <c r="Q127" s="452">
        <v>14967296</v>
      </c>
      <c r="R127" s="452">
        <v>114660862</v>
      </c>
      <c r="S127" s="452">
        <v>194852575</v>
      </c>
      <c r="T127" s="452">
        <v>22439874</v>
      </c>
      <c r="U127" s="452">
        <v>17877572</v>
      </c>
      <c r="V127" s="452">
        <v>1833848</v>
      </c>
      <c r="W127" s="452">
        <v>206906257</v>
      </c>
      <c r="X127" s="452">
        <v>55105942</v>
      </c>
      <c r="Y127" s="452">
        <v>14744511</v>
      </c>
      <c r="Z127" s="452">
        <v>75284733</v>
      </c>
      <c r="AA127" s="452">
        <v>15096181</v>
      </c>
      <c r="AB127" s="452">
        <v>38224799</v>
      </c>
      <c r="AC127" s="452">
        <v>199603999</v>
      </c>
      <c r="AD127" s="452">
        <v>20957480</v>
      </c>
      <c r="AE127" s="452">
        <v>120634223</v>
      </c>
      <c r="AF127" s="452">
        <v>59117433</v>
      </c>
      <c r="AG127" s="452">
        <v>22354460</v>
      </c>
      <c r="AH127" s="452">
        <v>198611828</v>
      </c>
      <c r="AI127" s="452">
        <v>99300003</v>
      </c>
      <c r="AJ127" s="452">
        <v>145194291</v>
      </c>
      <c r="AK127" s="452">
        <v>62822817</v>
      </c>
      <c r="AL127" s="452">
        <v>65431876</v>
      </c>
      <c r="AM127" s="452"/>
      <c r="AN127" s="452">
        <v>66247394</v>
      </c>
      <c r="AO127" s="452">
        <v>50399513</v>
      </c>
      <c r="AP127" s="452">
        <v>61287292</v>
      </c>
      <c r="AQ127" s="452">
        <v>16977113</v>
      </c>
      <c r="AR127" s="452">
        <v>18320503</v>
      </c>
      <c r="AS127" s="452">
        <v>27350751</v>
      </c>
      <c r="AT127" s="452">
        <v>6859721</v>
      </c>
      <c r="AU127" s="452">
        <v>284002564</v>
      </c>
      <c r="AV127" s="452">
        <v>51854099</v>
      </c>
      <c r="AW127" s="452">
        <v>1156494973</v>
      </c>
      <c r="AX127" s="452">
        <v>20459248</v>
      </c>
      <c r="AY127" s="452">
        <v>13521708</v>
      </c>
      <c r="AZ127" s="452">
        <v>36381776</v>
      </c>
      <c r="BA127" s="452">
        <v>147039661</v>
      </c>
      <c r="BB127" s="452">
        <v>9726478</v>
      </c>
      <c r="BC127" s="452">
        <v>21899863</v>
      </c>
      <c r="BD127" s="452">
        <v>71972104</v>
      </c>
      <c r="BE127" s="452">
        <v>86485293</v>
      </c>
      <c r="BF127" s="452">
        <v>419220199</v>
      </c>
      <c r="BG127" s="452">
        <v>42395092</v>
      </c>
      <c r="BH127" s="452">
        <v>19647100</v>
      </c>
    </row>
    <row r="128" spans="1:60" x14ac:dyDescent="0.3">
      <c r="A128" s="449">
        <v>505</v>
      </c>
      <c r="B128" s="450" t="s">
        <v>91</v>
      </c>
      <c r="C128" s="450"/>
      <c r="D128" s="452">
        <v>104590</v>
      </c>
      <c r="E128" s="452">
        <v>547688</v>
      </c>
      <c r="F128" s="452">
        <v>531175</v>
      </c>
      <c r="G128" s="452">
        <v>0</v>
      </c>
      <c r="H128" s="452">
        <v>292621</v>
      </c>
      <c r="I128" s="452">
        <v>131603</v>
      </c>
      <c r="J128" s="452">
        <v>213397</v>
      </c>
      <c r="K128" s="452">
        <v>5357948</v>
      </c>
      <c r="L128" s="452">
        <v>0</v>
      </c>
      <c r="M128" s="452">
        <v>130974</v>
      </c>
      <c r="N128" s="452">
        <v>152394</v>
      </c>
      <c r="O128" s="452">
        <v>818922</v>
      </c>
      <c r="P128" s="452">
        <v>0</v>
      </c>
      <c r="Q128" s="452">
        <v>0</v>
      </c>
      <c r="R128" s="452">
        <v>942320</v>
      </c>
      <c r="S128" s="452">
        <v>0</v>
      </c>
      <c r="T128" s="452">
        <v>0</v>
      </c>
      <c r="U128" s="452">
        <v>236544</v>
      </c>
      <c r="V128" s="452">
        <v>0</v>
      </c>
      <c r="W128" s="452">
        <v>1252699</v>
      </c>
      <c r="X128" s="452">
        <v>217147</v>
      </c>
      <c r="Y128" s="452">
        <v>363093</v>
      </c>
      <c r="Z128" s="452">
        <v>1006465</v>
      </c>
      <c r="AA128" s="452">
        <v>0</v>
      </c>
      <c r="AB128" s="452">
        <v>603314</v>
      </c>
      <c r="AC128" s="452">
        <v>4106672</v>
      </c>
      <c r="AD128" s="452">
        <v>43101</v>
      </c>
      <c r="AE128" s="452">
        <v>1328757</v>
      </c>
      <c r="AF128" s="452">
        <v>382564</v>
      </c>
      <c r="AG128" s="452">
        <v>0</v>
      </c>
      <c r="AH128" s="452">
        <v>0</v>
      </c>
      <c r="AI128" s="452">
        <v>561685</v>
      </c>
      <c r="AJ128" s="452">
        <v>1004281</v>
      </c>
      <c r="AK128" s="452">
        <v>0</v>
      </c>
      <c r="AL128" s="452">
        <v>1077730</v>
      </c>
      <c r="AM128" s="452"/>
      <c r="AN128" s="452">
        <v>43880</v>
      </c>
      <c r="AO128" s="452">
        <v>411430</v>
      </c>
      <c r="AP128" s="452">
        <v>246076</v>
      </c>
      <c r="AQ128" s="452">
        <v>4000</v>
      </c>
      <c r="AR128" s="452">
        <v>0</v>
      </c>
      <c r="AS128" s="452">
        <v>0</v>
      </c>
      <c r="AT128" s="452">
        <v>52453</v>
      </c>
      <c r="AU128" s="452">
        <v>565854</v>
      </c>
      <c r="AV128" s="452">
        <v>369403</v>
      </c>
      <c r="AW128" s="452">
        <v>0</v>
      </c>
      <c r="AX128" s="452">
        <v>333053</v>
      </c>
      <c r="AY128" s="452">
        <v>87407</v>
      </c>
      <c r="AZ128" s="452">
        <v>114660</v>
      </c>
      <c r="BA128" s="452">
        <v>543520</v>
      </c>
      <c r="BB128" s="452">
        <v>0</v>
      </c>
      <c r="BC128" s="452">
        <v>7225</v>
      </c>
      <c r="BD128" s="452">
        <v>305080</v>
      </c>
      <c r="BE128" s="452">
        <v>0</v>
      </c>
      <c r="BF128" s="452">
        <v>0</v>
      </c>
      <c r="BG128" s="452">
        <v>255919</v>
      </c>
      <c r="BH128" s="452">
        <v>109452</v>
      </c>
    </row>
    <row r="129" spans="1:60" x14ac:dyDescent="0.3">
      <c r="A129" s="449">
        <v>506</v>
      </c>
      <c r="B129" s="450" t="s">
        <v>97</v>
      </c>
      <c r="C129" s="450"/>
      <c r="D129" s="452">
        <v>380850</v>
      </c>
      <c r="E129" s="452">
        <v>6296022</v>
      </c>
      <c r="F129" s="452">
        <v>3086200</v>
      </c>
      <c r="G129" s="452">
        <v>2029216</v>
      </c>
      <c r="H129" s="452">
        <v>1386480</v>
      </c>
      <c r="I129" s="452">
        <v>2205577</v>
      </c>
      <c r="J129" s="452">
        <v>656742</v>
      </c>
      <c r="K129" s="452">
        <v>4143190</v>
      </c>
      <c r="L129" s="452">
        <v>6974233</v>
      </c>
      <c r="M129" s="452">
        <v>1785000</v>
      </c>
      <c r="N129" s="452">
        <v>4684653</v>
      </c>
      <c r="O129" s="452">
        <v>7152031</v>
      </c>
      <c r="P129" s="452">
        <v>4305448</v>
      </c>
      <c r="Q129" s="452">
        <v>1495355</v>
      </c>
      <c r="R129" s="452">
        <v>7191758</v>
      </c>
      <c r="S129" s="452">
        <v>33489846</v>
      </c>
      <c r="T129" s="452">
        <v>3477122</v>
      </c>
      <c r="U129" s="452">
        <v>1209182</v>
      </c>
      <c r="V129" s="452">
        <v>706270</v>
      </c>
      <c r="W129" s="452">
        <v>22510765</v>
      </c>
      <c r="X129" s="452">
        <v>8973253</v>
      </c>
      <c r="Y129" s="452">
        <v>1099899</v>
      </c>
      <c r="Z129" s="452">
        <v>6518897</v>
      </c>
      <c r="AA129" s="452">
        <v>1096082</v>
      </c>
      <c r="AB129" s="452">
        <v>3264509</v>
      </c>
      <c r="AC129" s="452">
        <v>7981878</v>
      </c>
      <c r="AD129" s="452">
        <v>1279141</v>
      </c>
      <c r="AE129" s="452">
        <v>8671203</v>
      </c>
      <c r="AF129" s="452">
        <v>6164794</v>
      </c>
      <c r="AG129" s="452">
        <v>2552575</v>
      </c>
      <c r="AH129" s="452">
        <v>7785599</v>
      </c>
      <c r="AI129" s="452">
        <v>13990795</v>
      </c>
      <c r="AJ129" s="452">
        <v>4840056</v>
      </c>
      <c r="AK129" s="452">
        <v>4396844</v>
      </c>
      <c r="AL129" s="452">
        <v>8141705</v>
      </c>
      <c r="AM129" s="452"/>
      <c r="AN129" s="452">
        <v>1794635</v>
      </c>
      <c r="AO129" s="452">
        <v>2980974</v>
      </c>
      <c r="AP129" s="452">
        <v>4528203</v>
      </c>
      <c r="AQ129" s="452">
        <v>43145</v>
      </c>
      <c r="AR129" s="452">
        <v>709238</v>
      </c>
      <c r="AS129" s="452">
        <v>1934704</v>
      </c>
      <c r="AT129" s="452">
        <v>371311</v>
      </c>
      <c r="AU129" s="452">
        <v>16823434</v>
      </c>
      <c r="AV129" s="452">
        <v>1924009</v>
      </c>
      <c r="AW129" s="452">
        <v>143416902</v>
      </c>
      <c r="AX129" s="452">
        <v>1875675</v>
      </c>
      <c r="AY129" s="452">
        <v>1229542</v>
      </c>
      <c r="AZ129" s="452">
        <v>4394935</v>
      </c>
      <c r="BA129" s="452">
        <v>1237418</v>
      </c>
      <c r="BB129" s="452">
        <v>1477240</v>
      </c>
      <c r="BC129" s="452">
        <v>1885098</v>
      </c>
      <c r="BD129" s="452">
        <v>11036639</v>
      </c>
      <c r="BE129" s="452">
        <v>13503844</v>
      </c>
      <c r="BF129" s="452">
        <v>24677649</v>
      </c>
      <c r="BG129" s="452">
        <v>2263152</v>
      </c>
      <c r="BH129" s="452">
        <v>2376763</v>
      </c>
    </row>
    <row r="130" spans="1:60" x14ac:dyDescent="0.3">
      <c r="A130" s="449">
        <v>507</v>
      </c>
      <c r="B130" s="450" t="s">
        <v>430</v>
      </c>
      <c r="C130" s="450"/>
      <c r="D130" s="452">
        <v>0</v>
      </c>
      <c r="E130" s="452">
        <v>44487</v>
      </c>
      <c r="F130" s="452">
        <v>195875</v>
      </c>
      <c r="G130" s="452">
        <v>0</v>
      </c>
      <c r="H130" s="452">
        <v>0</v>
      </c>
      <c r="I130" s="452">
        <v>0</v>
      </c>
      <c r="J130" s="452">
        <v>30843</v>
      </c>
      <c r="K130" s="452">
        <v>4682</v>
      </c>
      <c r="L130" s="452">
        <v>0</v>
      </c>
      <c r="M130" s="452">
        <v>-1</v>
      </c>
      <c r="N130" s="452">
        <v>-26338</v>
      </c>
      <c r="O130" s="452">
        <v>149239</v>
      </c>
      <c r="P130" s="452">
        <v>0</v>
      </c>
      <c r="Q130" s="452">
        <v>0</v>
      </c>
      <c r="R130" s="452">
        <v>38291</v>
      </c>
      <c r="S130" s="452">
        <v>2946</v>
      </c>
      <c r="T130" s="452">
        <v>0</v>
      </c>
      <c r="U130" s="452">
        <v>44256</v>
      </c>
      <c r="V130" s="452">
        <v>0</v>
      </c>
      <c r="W130" s="452">
        <v>98064</v>
      </c>
      <c r="X130" s="452">
        <v>0</v>
      </c>
      <c r="Y130" s="452">
        <v>0</v>
      </c>
      <c r="Z130" s="452">
        <v>0</v>
      </c>
      <c r="AA130" s="452">
        <v>0</v>
      </c>
      <c r="AB130" s="452">
        <v>0</v>
      </c>
      <c r="AC130" s="452">
        <v>23842</v>
      </c>
      <c r="AD130" s="452">
        <v>0</v>
      </c>
      <c r="AE130" s="452">
        <v>-16190</v>
      </c>
      <c r="AF130" s="452">
        <v>0</v>
      </c>
      <c r="AG130" s="452">
        <v>0</v>
      </c>
      <c r="AH130" s="452">
        <v>0</v>
      </c>
      <c r="AI130" s="452">
        <v>0</v>
      </c>
      <c r="AJ130" s="452">
        <v>0</v>
      </c>
      <c r="AK130" s="452">
        <v>0</v>
      </c>
      <c r="AL130" s="452">
        <v>24531</v>
      </c>
      <c r="AM130" s="452"/>
      <c r="AN130" s="452">
        <v>0</v>
      </c>
      <c r="AO130" s="452">
        <v>0</v>
      </c>
      <c r="AP130" s="452">
        <v>-125697</v>
      </c>
      <c r="AQ130" s="452">
        <v>0</v>
      </c>
      <c r="AR130" s="452">
        <v>0</v>
      </c>
      <c r="AS130" s="452">
        <v>0</v>
      </c>
      <c r="AT130" s="452">
        <v>0</v>
      </c>
      <c r="AU130" s="452">
        <v>0</v>
      </c>
      <c r="AV130" s="452">
        <v>8848</v>
      </c>
      <c r="AW130" s="452">
        <v>-1666154</v>
      </c>
      <c r="AX130" s="452">
        <v>0</v>
      </c>
      <c r="AY130" s="452">
        <v>-23628</v>
      </c>
      <c r="AZ130" s="452">
        <v>5955</v>
      </c>
      <c r="BA130" s="452">
        <v>171064</v>
      </c>
      <c r="BB130" s="452">
        <v>0</v>
      </c>
      <c r="BC130" s="452">
        <v>0</v>
      </c>
      <c r="BD130" s="452">
        <v>28087</v>
      </c>
      <c r="BE130" s="452">
        <v>33900</v>
      </c>
      <c r="BF130" s="452">
        <v>-163881</v>
      </c>
      <c r="BG130" s="452">
        <v>0</v>
      </c>
      <c r="BH130" s="452">
        <v>870</v>
      </c>
    </row>
    <row r="131" spans="1:60" x14ac:dyDescent="0.3">
      <c r="A131" s="449">
        <v>508</v>
      </c>
      <c r="B131" s="450" t="s">
        <v>112</v>
      </c>
      <c r="C131" s="450"/>
      <c r="D131" s="452">
        <v>0</v>
      </c>
      <c r="E131" s="452">
        <v>0</v>
      </c>
      <c r="F131" s="452">
        <v>0</v>
      </c>
      <c r="G131" s="452">
        <v>0</v>
      </c>
      <c r="H131" s="452">
        <v>0</v>
      </c>
      <c r="I131" s="452">
        <v>0</v>
      </c>
      <c r="J131" s="452">
        <v>0</v>
      </c>
      <c r="K131" s="452">
        <v>0</v>
      </c>
      <c r="L131" s="452">
        <v>0</v>
      </c>
      <c r="M131" s="452">
        <v>0</v>
      </c>
      <c r="N131" s="452">
        <v>0</v>
      </c>
      <c r="O131" s="452">
        <v>0</v>
      </c>
      <c r="P131" s="452">
        <v>0</v>
      </c>
      <c r="Q131" s="452">
        <v>0</v>
      </c>
      <c r="R131" s="452">
        <v>0</v>
      </c>
      <c r="S131" s="452">
        <v>0</v>
      </c>
      <c r="T131" s="452">
        <v>0</v>
      </c>
      <c r="U131" s="452">
        <v>0</v>
      </c>
      <c r="V131" s="452">
        <v>0</v>
      </c>
      <c r="W131" s="452">
        <v>0</v>
      </c>
      <c r="X131" s="452">
        <v>0</v>
      </c>
      <c r="Y131" s="452">
        <v>0</v>
      </c>
      <c r="Z131" s="452">
        <v>0</v>
      </c>
      <c r="AA131" s="452">
        <v>0</v>
      </c>
      <c r="AB131" s="452">
        <v>0</v>
      </c>
      <c r="AC131" s="452">
        <v>0</v>
      </c>
      <c r="AD131" s="452">
        <v>0</v>
      </c>
      <c r="AE131" s="452">
        <v>0</v>
      </c>
      <c r="AF131" s="452">
        <v>0</v>
      </c>
      <c r="AG131" s="452">
        <v>0</v>
      </c>
      <c r="AH131" s="452">
        <v>0</v>
      </c>
      <c r="AI131" s="452">
        <v>0</v>
      </c>
      <c r="AJ131" s="452">
        <v>0</v>
      </c>
      <c r="AK131" s="452">
        <v>0</v>
      </c>
      <c r="AL131" s="452">
        <v>0</v>
      </c>
      <c r="AM131" s="452"/>
      <c r="AN131" s="452">
        <v>0</v>
      </c>
      <c r="AO131" s="452">
        <v>0</v>
      </c>
      <c r="AP131" s="452">
        <v>0</v>
      </c>
      <c r="AQ131" s="452">
        <v>0</v>
      </c>
      <c r="AR131" s="452">
        <v>0</v>
      </c>
      <c r="AS131" s="452">
        <v>0</v>
      </c>
      <c r="AT131" s="452">
        <v>0</v>
      </c>
      <c r="AU131" s="452">
        <v>0</v>
      </c>
      <c r="AV131" s="452">
        <v>0</v>
      </c>
      <c r="AW131" s="452">
        <v>0</v>
      </c>
      <c r="AX131" s="452">
        <v>0</v>
      </c>
      <c r="AY131" s="452">
        <v>0</v>
      </c>
      <c r="AZ131" s="452">
        <v>0</v>
      </c>
      <c r="BA131" s="452">
        <v>0</v>
      </c>
      <c r="BB131" s="452">
        <v>0</v>
      </c>
      <c r="BC131" s="452">
        <v>0</v>
      </c>
      <c r="BD131" s="452">
        <v>0</v>
      </c>
      <c r="BE131" s="452">
        <v>0</v>
      </c>
      <c r="BF131" s="452">
        <v>0</v>
      </c>
      <c r="BG131" s="452">
        <v>0</v>
      </c>
      <c r="BH131" s="452">
        <v>0</v>
      </c>
    </row>
    <row r="132" spans="1:60" x14ac:dyDescent="0.3">
      <c r="A132" s="449">
        <v>509</v>
      </c>
      <c r="B132" s="450" t="s">
        <v>113</v>
      </c>
      <c r="C132" s="450"/>
      <c r="D132" s="452">
        <v>0</v>
      </c>
      <c r="E132" s="452">
        <v>0</v>
      </c>
      <c r="F132" s="452">
        <v>0</v>
      </c>
      <c r="G132" s="452">
        <v>0</v>
      </c>
      <c r="H132" s="452">
        <v>0</v>
      </c>
      <c r="I132" s="452">
        <v>0</v>
      </c>
      <c r="J132" s="452">
        <v>0</v>
      </c>
      <c r="K132" s="452">
        <v>0</v>
      </c>
      <c r="L132" s="452">
        <v>0</v>
      </c>
      <c r="M132" s="452">
        <v>0</v>
      </c>
      <c r="N132" s="452">
        <v>0</v>
      </c>
      <c r="O132" s="452">
        <v>0</v>
      </c>
      <c r="P132" s="452">
        <v>0</v>
      </c>
      <c r="Q132" s="452">
        <v>0</v>
      </c>
      <c r="R132" s="452">
        <v>0</v>
      </c>
      <c r="S132" s="452">
        <v>0</v>
      </c>
      <c r="T132" s="452">
        <v>0</v>
      </c>
      <c r="U132" s="452">
        <v>0</v>
      </c>
      <c r="V132" s="452">
        <v>0</v>
      </c>
      <c r="W132" s="452">
        <v>0</v>
      </c>
      <c r="X132" s="452">
        <v>0</v>
      </c>
      <c r="Y132" s="452">
        <v>0</v>
      </c>
      <c r="Z132" s="452">
        <v>0</v>
      </c>
      <c r="AA132" s="452">
        <v>0</v>
      </c>
      <c r="AB132" s="452">
        <v>0</v>
      </c>
      <c r="AC132" s="452">
        <v>0</v>
      </c>
      <c r="AD132" s="452">
        <v>0</v>
      </c>
      <c r="AE132" s="452">
        <v>0</v>
      </c>
      <c r="AF132" s="452">
        <v>0</v>
      </c>
      <c r="AG132" s="452">
        <v>0</v>
      </c>
      <c r="AH132" s="452">
        <v>0</v>
      </c>
      <c r="AI132" s="452">
        <v>0</v>
      </c>
      <c r="AJ132" s="452">
        <v>0</v>
      </c>
      <c r="AK132" s="452">
        <v>0</v>
      </c>
      <c r="AL132" s="452">
        <v>0</v>
      </c>
      <c r="AM132" s="452"/>
      <c r="AN132" s="452">
        <v>0</v>
      </c>
      <c r="AO132" s="452">
        <v>0</v>
      </c>
      <c r="AP132" s="452">
        <v>0</v>
      </c>
      <c r="AQ132" s="452">
        <v>0</v>
      </c>
      <c r="AR132" s="452">
        <v>0</v>
      </c>
      <c r="AS132" s="452">
        <v>0</v>
      </c>
      <c r="AT132" s="452">
        <v>0</v>
      </c>
      <c r="AU132" s="452">
        <v>0</v>
      </c>
      <c r="AV132" s="452">
        <v>0</v>
      </c>
      <c r="AW132" s="452">
        <v>0</v>
      </c>
      <c r="AX132" s="452">
        <v>0</v>
      </c>
      <c r="AY132" s="452">
        <v>0</v>
      </c>
      <c r="AZ132" s="452">
        <v>0</v>
      </c>
      <c r="BA132" s="452">
        <v>0</v>
      </c>
      <c r="BB132" s="452">
        <v>0</v>
      </c>
      <c r="BC132" s="452">
        <v>0</v>
      </c>
      <c r="BD132" s="452">
        <v>0</v>
      </c>
      <c r="BE132" s="452">
        <v>0</v>
      </c>
      <c r="BF132" s="452">
        <v>0</v>
      </c>
      <c r="BG132" s="452">
        <v>0</v>
      </c>
      <c r="BH132" s="452">
        <v>0</v>
      </c>
    </row>
    <row r="133" spans="1:60" x14ac:dyDescent="0.3">
      <c r="A133" s="449">
        <v>510</v>
      </c>
      <c r="B133" s="450" t="s">
        <v>119</v>
      </c>
      <c r="C133" s="450"/>
      <c r="D133" s="452">
        <v>0</v>
      </c>
      <c r="E133" s="452">
        <v>0</v>
      </c>
      <c r="F133" s="452">
        <v>0</v>
      </c>
      <c r="G133" s="452">
        <v>0</v>
      </c>
      <c r="H133" s="452">
        <v>0</v>
      </c>
      <c r="I133" s="452">
        <v>0</v>
      </c>
      <c r="J133" s="452">
        <v>0</v>
      </c>
      <c r="K133" s="452">
        <v>0</v>
      </c>
      <c r="L133" s="452">
        <v>0</v>
      </c>
      <c r="M133" s="452">
        <v>0</v>
      </c>
      <c r="N133" s="452">
        <v>0</v>
      </c>
      <c r="O133" s="452">
        <v>0</v>
      </c>
      <c r="P133" s="452">
        <v>0</v>
      </c>
      <c r="Q133" s="452">
        <v>0</v>
      </c>
      <c r="R133" s="452">
        <v>0</v>
      </c>
      <c r="S133" s="452">
        <v>0</v>
      </c>
      <c r="T133" s="452">
        <v>0</v>
      </c>
      <c r="U133" s="452">
        <v>0</v>
      </c>
      <c r="V133" s="452">
        <v>0</v>
      </c>
      <c r="W133" s="452">
        <v>0</v>
      </c>
      <c r="X133" s="452">
        <v>0</v>
      </c>
      <c r="Y133" s="452">
        <v>0</v>
      </c>
      <c r="Z133" s="452">
        <v>0</v>
      </c>
      <c r="AA133" s="452">
        <v>0</v>
      </c>
      <c r="AB133" s="452">
        <v>0</v>
      </c>
      <c r="AC133" s="452">
        <v>0</v>
      </c>
      <c r="AD133" s="452">
        <v>0</v>
      </c>
      <c r="AE133" s="452">
        <v>0</v>
      </c>
      <c r="AF133" s="452">
        <v>0</v>
      </c>
      <c r="AG133" s="452">
        <v>0</v>
      </c>
      <c r="AH133" s="452">
        <v>0</v>
      </c>
      <c r="AI133" s="452">
        <v>0</v>
      </c>
      <c r="AJ133" s="452">
        <v>0</v>
      </c>
      <c r="AK133" s="452">
        <v>0</v>
      </c>
      <c r="AL133" s="452">
        <v>0</v>
      </c>
      <c r="AM133" s="452"/>
      <c r="AN133" s="452">
        <v>0</v>
      </c>
      <c r="AO133" s="452">
        <v>0</v>
      </c>
      <c r="AP133" s="452">
        <v>0</v>
      </c>
      <c r="AQ133" s="452">
        <v>0</v>
      </c>
      <c r="AR133" s="452">
        <v>0</v>
      </c>
      <c r="AS133" s="452">
        <v>0</v>
      </c>
      <c r="AT133" s="452">
        <v>0</v>
      </c>
      <c r="AU133" s="452">
        <v>0</v>
      </c>
      <c r="AV133" s="452">
        <v>0</v>
      </c>
      <c r="AW133" s="452">
        <v>0</v>
      </c>
      <c r="AX133" s="452">
        <v>0</v>
      </c>
      <c r="AY133" s="452">
        <v>0</v>
      </c>
      <c r="AZ133" s="452">
        <v>0</v>
      </c>
      <c r="BA133" s="452">
        <v>0</v>
      </c>
      <c r="BB133" s="452">
        <v>0</v>
      </c>
      <c r="BC133" s="452">
        <v>0</v>
      </c>
      <c r="BD133" s="452">
        <v>0</v>
      </c>
      <c r="BE133" s="452">
        <v>0</v>
      </c>
      <c r="BF133" s="452">
        <v>0</v>
      </c>
      <c r="BG133" s="452">
        <v>0</v>
      </c>
      <c r="BH133" s="452">
        <v>0</v>
      </c>
    </row>
    <row r="134" spans="1:60" x14ac:dyDescent="0.3">
      <c r="A134" s="449">
        <v>511</v>
      </c>
      <c r="B134" s="450" t="s">
        <v>124</v>
      </c>
      <c r="C134" s="450"/>
      <c r="D134" s="452">
        <v>0</v>
      </c>
      <c r="E134" s="452">
        <v>0</v>
      </c>
      <c r="F134" s="452">
        <v>0</v>
      </c>
      <c r="G134" s="452">
        <v>0</v>
      </c>
      <c r="H134" s="452">
        <v>0</v>
      </c>
      <c r="I134" s="452">
        <v>0</v>
      </c>
      <c r="J134" s="452">
        <v>0</v>
      </c>
      <c r="K134" s="452">
        <v>0</v>
      </c>
      <c r="L134" s="452">
        <v>0</v>
      </c>
      <c r="M134" s="452">
        <v>0</v>
      </c>
      <c r="N134" s="452">
        <v>0</v>
      </c>
      <c r="O134" s="452">
        <v>0</v>
      </c>
      <c r="P134" s="452">
        <v>0</v>
      </c>
      <c r="Q134" s="452">
        <v>0</v>
      </c>
      <c r="R134" s="452">
        <v>0</v>
      </c>
      <c r="S134" s="452">
        <v>0</v>
      </c>
      <c r="T134" s="452">
        <v>0</v>
      </c>
      <c r="U134" s="452">
        <v>0</v>
      </c>
      <c r="V134" s="452">
        <v>0</v>
      </c>
      <c r="W134" s="452">
        <v>0</v>
      </c>
      <c r="X134" s="452">
        <v>0</v>
      </c>
      <c r="Y134" s="452">
        <v>0</v>
      </c>
      <c r="Z134" s="452">
        <v>0</v>
      </c>
      <c r="AA134" s="452">
        <v>0</v>
      </c>
      <c r="AB134" s="452">
        <v>0</v>
      </c>
      <c r="AC134" s="452">
        <v>0</v>
      </c>
      <c r="AD134" s="452">
        <v>0</v>
      </c>
      <c r="AE134" s="452">
        <v>0</v>
      </c>
      <c r="AF134" s="452">
        <v>0</v>
      </c>
      <c r="AG134" s="452">
        <v>0</v>
      </c>
      <c r="AH134" s="452">
        <v>0</v>
      </c>
      <c r="AI134" s="452">
        <v>0</v>
      </c>
      <c r="AJ134" s="452">
        <v>0</v>
      </c>
      <c r="AK134" s="452">
        <v>0</v>
      </c>
      <c r="AL134" s="452">
        <v>0</v>
      </c>
      <c r="AM134" s="452"/>
      <c r="AN134" s="452">
        <v>0</v>
      </c>
      <c r="AO134" s="452">
        <v>0</v>
      </c>
      <c r="AP134" s="452">
        <v>0</v>
      </c>
      <c r="AQ134" s="452">
        <v>0</v>
      </c>
      <c r="AR134" s="452">
        <v>0</v>
      </c>
      <c r="AS134" s="452">
        <v>0</v>
      </c>
      <c r="AT134" s="452">
        <v>0</v>
      </c>
      <c r="AU134" s="452">
        <v>0</v>
      </c>
      <c r="AV134" s="452">
        <v>0</v>
      </c>
      <c r="AW134" s="452">
        <v>0</v>
      </c>
      <c r="AX134" s="452">
        <v>0</v>
      </c>
      <c r="AY134" s="452">
        <v>0</v>
      </c>
      <c r="AZ134" s="452">
        <v>0</v>
      </c>
      <c r="BA134" s="452">
        <v>0</v>
      </c>
      <c r="BB134" s="452">
        <v>0</v>
      </c>
      <c r="BC134" s="452">
        <v>0</v>
      </c>
      <c r="BD134" s="452">
        <v>0</v>
      </c>
      <c r="BE134" s="452">
        <v>0</v>
      </c>
      <c r="BF134" s="452">
        <v>0</v>
      </c>
      <c r="BG134" s="452">
        <v>0</v>
      </c>
      <c r="BH134" s="452">
        <v>0</v>
      </c>
    </row>
    <row r="135" spans="1:60" x14ac:dyDescent="0.3">
      <c r="A135" s="449">
        <v>512</v>
      </c>
      <c r="B135" s="450" t="s">
        <v>150</v>
      </c>
      <c r="C135" s="450"/>
      <c r="D135" s="452">
        <v>0</v>
      </c>
      <c r="E135" s="452">
        <v>0</v>
      </c>
      <c r="F135" s="452">
        <v>1498920</v>
      </c>
      <c r="G135" s="452">
        <v>0</v>
      </c>
      <c r="H135" s="452">
        <v>0</v>
      </c>
      <c r="I135" s="452">
        <v>69815</v>
      </c>
      <c r="J135" s="452">
        <v>0</v>
      </c>
      <c r="K135" s="452">
        <v>0</v>
      </c>
      <c r="L135" s="452">
        <v>0</v>
      </c>
      <c r="M135" s="452">
        <v>0</v>
      </c>
      <c r="N135" s="452">
        <v>0</v>
      </c>
      <c r="O135" s="452">
        <v>362510</v>
      </c>
      <c r="P135" s="452">
        <v>217617</v>
      </c>
      <c r="Q135" s="452">
        <v>20981</v>
      </c>
      <c r="R135" s="452">
        <v>0</v>
      </c>
      <c r="S135" s="452">
        <v>0</v>
      </c>
      <c r="T135" s="452">
        <v>266422</v>
      </c>
      <c r="U135" s="452">
        <v>30008</v>
      </c>
      <c r="V135" s="452">
        <v>0</v>
      </c>
      <c r="W135" s="452">
        <v>153140</v>
      </c>
      <c r="X135" s="452">
        <v>116661</v>
      </c>
      <c r="Y135" s="452">
        <v>0</v>
      </c>
      <c r="Z135" s="452">
        <v>0</v>
      </c>
      <c r="AA135" s="452">
        <v>0</v>
      </c>
      <c r="AB135" s="452">
        <v>208960</v>
      </c>
      <c r="AC135" s="452">
        <v>0</v>
      </c>
      <c r="AD135" s="452">
        <v>0</v>
      </c>
      <c r="AE135" s="452">
        <v>0</v>
      </c>
      <c r="AF135" s="452">
        <v>0</v>
      </c>
      <c r="AG135" s="452">
        <v>115200</v>
      </c>
      <c r="AH135" s="452">
        <v>0</v>
      </c>
      <c r="AI135" s="452">
        <v>120627</v>
      </c>
      <c r="AJ135" s="452">
        <v>0</v>
      </c>
      <c r="AK135" s="452">
        <v>244873</v>
      </c>
      <c r="AL135" s="452">
        <v>4495</v>
      </c>
      <c r="AM135" s="452"/>
      <c r="AN135" s="452">
        <v>0</v>
      </c>
      <c r="AO135" s="452">
        <v>0</v>
      </c>
      <c r="AP135" s="452">
        <v>0</v>
      </c>
      <c r="AQ135" s="452">
        <v>0</v>
      </c>
      <c r="AR135" s="452">
        <v>0</v>
      </c>
      <c r="AS135" s="452">
        <v>349582</v>
      </c>
      <c r="AT135" s="452">
        <v>0</v>
      </c>
      <c r="AU135" s="452">
        <v>0</v>
      </c>
      <c r="AV135" s="452">
        <v>0</v>
      </c>
      <c r="AW135" s="452">
        <v>0</v>
      </c>
      <c r="AX135" s="452">
        <v>0</v>
      </c>
      <c r="AY135" s="452">
        <v>11879</v>
      </c>
      <c r="AZ135" s="452">
        <v>123660</v>
      </c>
      <c r="BA135" s="452">
        <v>475093</v>
      </c>
      <c r="BB135" s="452">
        <v>0</v>
      </c>
      <c r="BC135" s="452">
        <v>179953</v>
      </c>
      <c r="BD135" s="452">
        <v>0</v>
      </c>
      <c r="BE135" s="452">
        <v>136015</v>
      </c>
      <c r="BF135" s="452">
        <v>0</v>
      </c>
      <c r="BG135" s="452">
        <v>0</v>
      </c>
      <c r="BH135" s="452">
        <v>162782</v>
      </c>
    </row>
    <row r="136" spans="1:60" x14ac:dyDescent="0.3">
      <c r="A136" s="449">
        <v>513</v>
      </c>
      <c r="B136" s="450" t="s">
        <v>156</v>
      </c>
      <c r="C136" s="450"/>
      <c r="D136" s="452">
        <v>0</v>
      </c>
      <c r="E136" s="452">
        <v>0</v>
      </c>
      <c r="F136" s="452">
        <v>0</v>
      </c>
      <c r="G136" s="452">
        <v>0</v>
      </c>
      <c r="H136" s="452">
        <v>0</v>
      </c>
      <c r="I136" s="452">
        <v>0</v>
      </c>
      <c r="J136" s="452">
        <v>0</v>
      </c>
      <c r="K136" s="452">
        <v>0</v>
      </c>
      <c r="L136" s="452">
        <v>0</v>
      </c>
      <c r="M136" s="452">
        <v>0</v>
      </c>
      <c r="N136" s="452">
        <v>0</v>
      </c>
      <c r="O136" s="452">
        <v>0</v>
      </c>
      <c r="P136" s="452">
        <v>0</v>
      </c>
      <c r="Q136" s="452">
        <v>0</v>
      </c>
      <c r="R136" s="452">
        <v>0</v>
      </c>
      <c r="S136" s="452">
        <v>0</v>
      </c>
      <c r="T136" s="452">
        <v>0</v>
      </c>
      <c r="U136" s="452">
        <v>0</v>
      </c>
      <c r="V136" s="452">
        <v>0</v>
      </c>
      <c r="W136" s="452">
        <v>0</v>
      </c>
      <c r="X136" s="452">
        <v>0</v>
      </c>
      <c r="Y136" s="452">
        <v>0</v>
      </c>
      <c r="Z136" s="452">
        <v>0</v>
      </c>
      <c r="AA136" s="452">
        <v>0</v>
      </c>
      <c r="AB136" s="452">
        <v>0</v>
      </c>
      <c r="AC136" s="452">
        <v>0</v>
      </c>
      <c r="AD136" s="452">
        <v>0</v>
      </c>
      <c r="AE136" s="452">
        <v>0</v>
      </c>
      <c r="AF136" s="452">
        <v>0</v>
      </c>
      <c r="AG136" s="452">
        <v>0</v>
      </c>
      <c r="AH136" s="452">
        <v>0</v>
      </c>
      <c r="AI136" s="452">
        <v>0</v>
      </c>
      <c r="AJ136" s="452">
        <v>0</v>
      </c>
      <c r="AK136" s="452">
        <v>0</v>
      </c>
      <c r="AL136" s="452">
        <v>0</v>
      </c>
      <c r="AM136" s="452"/>
      <c r="AN136" s="452">
        <v>0</v>
      </c>
      <c r="AO136" s="452">
        <v>0</v>
      </c>
      <c r="AP136" s="452">
        <v>0</v>
      </c>
      <c r="AQ136" s="452">
        <v>0</v>
      </c>
      <c r="AR136" s="452">
        <v>0</v>
      </c>
      <c r="AS136" s="452">
        <v>0</v>
      </c>
      <c r="AT136" s="452">
        <v>0</v>
      </c>
      <c r="AU136" s="452">
        <v>0</v>
      </c>
      <c r="AV136" s="452">
        <v>0</v>
      </c>
      <c r="AW136" s="452">
        <v>0</v>
      </c>
      <c r="AX136" s="452">
        <v>0</v>
      </c>
      <c r="AY136" s="452">
        <v>0</v>
      </c>
      <c r="AZ136" s="452">
        <v>0</v>
      </c>
      <c r="BA136" s="452">
        <v>0</v>
      </c>
      <c r="BB136" s="452">
        <v>0</v>
      </c>
      <c r="BC136" s="452">
        <v>0</v>
      </c>
      <c r="BD136" s="452">
        <v>0</v>
      </c>
      <c r="BE136" s="452">
        <v>0</v>
      </c>
      <c r="BF136" s="452">
        <v>0</v>
      </c>
      <c r="BG136" s="452">
        <v>0</v>
      </c>
      <c r="BH136" s="452">
        <v>0</v>
      </c>
    </row>
    <row r="137" spans="1:60" x14ac:dyDescent="0.3">
      <c r="A137" s="449">
        <v>514</v>
      </c>
      <c r="B137" s="450" t="s">
        <v>157</v>
      </c>
      <c r="C137" s="450"/>
      <c r="D137" s="452">
        <v>0</v>
      </c>
      <c r="E137" s="452">
        <v>0</v>
      </c>
      <c r="F137" s="452">
        <v>0</v>
      </c>
      <c r="G137" s="452">
        <v>0</v>
      </c>
      <c r="H137" s="452">
        <v>0</v>
      </c>
      <c r="I137" s="452">
        <v>0</v>
      </c>
      <c r="J137" s="452">
        <v>0</v>
      </c>
      <c r="K137" s="452">
        <v>0</v>
      </c>
      <c r="L137" s="452">
        <v>0</v>
      </c>
      <c r="M137" s="452">
        <v>0</v>
      </c>
      <c r="N137" s="452">
        <v>0</v>
      </c>
      <c r="O137" s="452">
        <v>0</v>
      </c>
      <c r="P137" s="452">
        <v>0</v>
      </c>
      <c r="Q137" s="452">
        <v>0</v>
      </c>
      <c r="R137" s="452">
        <v>0</v>
      </c>
      <c r="S137" s="452">
        <v>0</v>
      </c>
      <c r="T137" s="452">
        <v>0</v>
      </c>
      <c r="U137" s="452">
        <v>0</v>
      </c>
      <c r="V137" s="452">
        <v>0</v>
      </c>
      <c r="W137" s="452">
        <v>0</v>
      </c>
      <c r="X137" s="452">
        <v>0</v>
      </c>
      <c r="Y137" s="452">
        <v>0</v>
      </c>
      <c r="Z137" s="452">
        <v>0</v>
      </c>
      <c r="AA137" s="452">
        <v>0</v>
      </c>
      <c r="AB137" s="452">
        <v>0</v>
      </c>
      <c r="AC137" s="452">
        <v>0</v>
      </c>
      <c r="AD137" s="452">
        <v>0</v>
      </c>
      <c r="AE137" s="452">
        <v>0</v>
      </c>
      <c r="AF137" s="452">
        <v>0</v>
      </c>
      <c r="AG137" s="452">
        <v>0</v>
      </c>
      <c r="AH137" s="452">
        <v>0</v>
      </c>
      <c r="AI137" s="452">
        <v>0</v>
      </c>
      <c r="AJ137" s="452">
        <v>0</v>
      </c>
      <c r="AK137" s="452">
        <v>0</v>
      </c>
      <c r="AL137" s="452">
        <v>0</v>
      </c>
      <c r="AM137" s="452"/>
      <c r="AN137" s="452">
        <v>0</v>
      </c>
      <c r="AO137" s="452">
        <v>0</v>
      </c>
      <c r="AP137" s="452">
        <v>0</v>
      </c>
      <c r="AQ137" s="452">
        <v>0</v>
      </c>
      <c r="AR137" s="452">
        <v>0</v>
      </c>
      <c r="AS137" s="452">
        <v>0</v>
      </c>
      <c r="AT137" s="452">
        <v>0</v>
      </c>
      <c r="AU137" s="452">
        <v>0</v>
      </c>
      <c r="AV137" s="452">
        <v>0</v>
      </c>
      <c r="AW137" s="452">
        <v>0</v>
      </c>
      <c r="AX137" s="452">
        <v>0</v>
      </c>
      <c r="AY137" s="452">
        <v>0</v>
      </c>
      <c r="AZ137" s="452">
        <v>0</v>
      </c>
      <c r="BA137" s="452">
        <v>0</v>
      </c>
      <c r="BB137" s="452">
        <v>0</v>
      </c>
      <c r="BC137" s="452">
        <v>0</v>
      </c>
      <c r="BD137" s="452">
        <v>0</v>
      </c>
      <c r="BE137" s="452">
        <v>0</v>
      </c>
      <c r="BF137" s="452">
        <v>0</v>
      </c>
      <c r="BG137" s="452">
        <v>0</v>
      </c>
      <c r="BH137" s="452">
        <v>0</v>
      </c>
    </row>
    <row r="138" spans="1:60" x14ac:dyDescent="0.3">
      <c r="A138" s="449">
        <v>515</v>
      </c>
      <c r="B138" s="450" t="s">
        <v>168</v>
      </c>
      <c r="C138" s="450"/>
      <c r="D138" s="452">
        <v>0</v>
      </c>
      <c r="E138" s="452">
        <v>0</v>
      </c>
      <c r="F138" s="452">
        <v>0</v>
      </c>
      <c r="G138" s="452">
        <v>0</v>
      </c>
      <c r="H138" s="452">
        <v>0</v>
      </c>
      <c r="I138" s="452">
        <v>0</v>
      </c>
      <c r="J138" s="452">
        <v>0</v>
      </c>
      <c r="K138" s="452">
        <v>0</v>
      </c>
      <c r="L138" s="452">
        <v>0</v>
      </c>
      <c r="M138" s="452">
        <v>0</v>
      </c>
      <c r="N138" s="452">
        <v>0</v>
      </c>
      <c r="O138" s="452">
        <v>0</v>
      </c>
      <c r="P138" s="452">
        <v>0</v>
      </c>
      <c r="Q138" s="452">
        <v>0</v>
      </c>
      <c r="R138" s="452">
        <v>0</v>
      </c>
      <c r="S138" s="452">
        <v>0</v>
      </c>
      <c r="T138" s="452">
        <v>0</v>
      </c>
      <c r="U138" s="452">
        <v>0</v>
      </c>
      <c r="V138" s="452">
        <v>0</v>
      </c>
      <c r="W138" s="452">
        <v>0</v>
      </c>
      <c r="X138" s="452">
        <v>0</v>
      </c>
      <c r="Y138" s="452">
        <v>0</v>
      </c>
      <c r="Z138" s="452">
        <v>0</v>
      </c>
      <c r="AA138" s="452">
        <v>0</v>
      </c>
      <c r="AB138" s="452">
        <v>0</v>
      </c>
      <c r="AC138" s="452">
        <v>0</v>
      </c>
      <c r="AD138" s="452">
        <v>0</v>
      </c>
      <c r="AE138" s="452">
        <v>0</v>
      </c>
      <c r="AF138" s="452">
        <v>0</v>
      </c>
      <c r="AG138" s="452">
        <v>0</v>
      </c>
      <c r="AH138" s="452">
        <v>0</v>
      </c>
      <c r="AI138" s="452">
        <v>0</v>
      </c>
      <c r="AJ138" s="452">
        <v>0</v>
      </c>
      <c r="AK138" s="452">
        <v>0</v>
      </c>
      <c r="AL138" s="452">
        <v>0</v>
      </c>
      <c r="AM138" s="452"/>
      <c r="AN138" s="452">
        <v>0</v>
      </c>
      <c r="AO138" s="452">
        <v>0</v>
      </c>
      <c r="AP138" s="452">
        <v>0</v>
      </c>
      <c r="AQ138" s="452">
        <v>0</v>
      </c>
      <c r="AR138" s="452">
        <v>0</v>
      </c>
      <c r="AS138" s="452">
        <v>0</v>
      </c>
      <c r="AT138" s="452">
        <v>0</v>
      </c>
      <c r="AU138" s="452">
        <v>0</v>
      </c>
      <c r="AV138" s="452">
        <v>0</v>
      </c>
      <c r="AW138" s="452">
        <v>0</v>
      </c>
      <c r="AX138" s="452">
        <v>0</v>
      </c>
      <c r="AY138" s="452">
        <v>0</v>
      </c>
      <c r="AZ138" s="452">
        <v>0</v>
      </c>
      <c r="BA138" s="452">
        <v>0</v>
      </c>
      <c r="BB138" s="452">
        <v>0</v>
      </c>
      <c r="BC138" s="452">
        <v>0</v>
      </c>
      <c r="BD138" s="452">
        <v>0</v>
      </c>
      <c r="BE138" s="452">
        <v>0</v>
      </c>
      <c r="BF138" s="452">
        <v>0</v>
      </c>
      <c r="BG138" s="452">
        <v>0</v>
      </c>
      <c r="BH138" s="452">
        <v>0</v>
      </c>
    </row>
    <row r="139" spans="1:60" x14ac:dyDescent="0.3">
      <c r="A139" s="449">
        <v>516</v>
      </c>
      <c r="B139" s="450" t="s">
        <v>169</v>
      </c>
      <c r="C139" s="450"/>
      <c r="D139" s="452">
        <v>0</v>
      </c>
      <c r="E139" s="452">
        <v>0</v>
      </c>
      <c r="F139" s="452">
        <v>0</v>
      </c>
      <c r="G139" s="452">
        <v>0</v>
      </c>
      <c r="H139" s="452">
        <v>0</v>
      </c>
      <c r="I139" s="452">
        <v>0</v>
      </c>
      <c r="J139" s="452">
        <v>0</v>
      </c>
      <c r="K139" s="452">
        <v>0</v>
      </c>
      <c r="L139" s="452">
        <v>0</v>
      </c>
      <c r="M139" s="452">
        <v>0</v>
      </c>
      <c r="N139" s="452">
        <v>0</v>
      </c>
      <c r="O139" s="452">
        <v>0</v>
      </c>
      <c r="P139" s="452">
        <v>0</v>
      </c>
      <c r="Q139" s="452">
        <v>0</v>
      </c>
      <c r="R139" s="452">
        <v>0</v>
      </c>
      <c r="S139" s="452">
        <v>0</v>
      </c>
      <c r="T139" s="452">
        <v>0</v>
      </c>
      <c r="U139" s="452">
        <v>0</v>
      </c>
      <c r="V139" s="452">
        <v>0</v>
      </c>
      <c r="W139" s="452">
        <v>0</v>
      </c>
      <c r="X139" s="452">
        <v>0</v>
      </c>
      <c r="Y139" s="452">
        <v>0</v>
      </c>
      <c r="Z139" s="452">
        <v>0</v>
      </c>
      <c r="AA139" s="452">
        <v>0</v>
      </c>
      <c r="AB139" s="452">
        <v>0</v>
      </c>
      <c r="AC139" s="452">
        <v>0</v>
      </c>
      <c r="AD139" s="452">
        <v>0</v>
      </c>
      <c r="AE139" s="452">
        <v>0</v>
      </c>
      <c r="AF139" s="452">
        <v>0</v>
      </c>
      <c r="AG139" s="452">
        <v>0</v>
      </c>
      <c r="AH139" s="452">
        <v>0</v>
      </c>
      <c r="AI139" s="452">
        <v>0</v>
      </c>
      <c r="AJ139" s="452">
        <v>0</v>
      </c>
      <c r="AK139" s="452">
        <v>0</v>
      </c>
      <c r="AL139" s="452">
        <v>0</v>
      </c>
      <c r="AM139" s="452"/>
      <c r="AN139" s="452">
        <v>0</v>
      </c>
      <c r="AO139" s="452">
        <v>0</v>
      </c>
      <c r="AP139" s="452">
        <v>0</v>
      </c>
      <c r="AQ139" s="452">
        <v>0</v>
      </c>
      <c r="AR139" s="452">
        <v>0</v>
      </c>
      <c r="AS139" s="452">
        <v>0</v>
      </c>
      <c r="AT139" s="452">
        <v>0</v>
      </c>
      <c r="AU139" s="452">
        <v>0</v>
      </c>
      <c r="AV139" s="452">
        <v>0</v>
      </c>
      <c r="AW139" s="452">
        <v>0</v>
      </c>
      <c r="AX139" s="452">
        <v>0</v>
      </c>
      <c r="AY139" s="452">
        <v>0</v>
      </c>
      <c r="AZ139" s="452">
        <v>0</v>
      </c>
      <c r="BA139" s="452">
        <v>0</v>
      </c>
      <c r="BB139" s="452">
        <v>0</v>
      </c>
      <c r="BC139" s="452">
        <v>0</v>
      </c>
      <c r="BD139" s="452">
        <v>0</v>
      </c>
      <c r="BE139" s="452">
        <v>0</v>
      </c>
      <c r="BF139" s="452">
        <v>0</v>
      </c>
      <c r="BG139" s="452">
        <v>0</v>
      </c>
      <c r="BH139" s="452">
        <v>0</v>
      </c>
    </row>
    <row r="140" spans="1:60" x14ac:dyDescent="0.3">
      <c r="A140" s="449">
        <v>517</v>
      </c>
      <c r="B140" s="450" t="s">
        <v>170</v>
      </c>
      <c r="C140" s="450"/>
      <c r="D140" s="452">
        <v>0</v>
      </c>
      <c r="E140" s="452">
        <v>0</v>
      </c>
      <c r="F140" s="452">
        <v>0</v>
      </c>
      <c r="G140" s="452">
        <v>0</v>
      </c>
      <c r="H140" s="452">
        <v>0</v>
      </c>
      <c r="I140" s="452">
        <v>0</v>
      </c>
      <c r="J140" s="452">
        <v>0</v>
      </c>
      <c r="K140" s="452">
        <v>0</v>
      </c>
      <c r="L140" s="452">
        <v>0</v>
      </c>
      <c r="M140" s="452">
        <v>0</v>
      </c>
      <c r="N140" s="452">
        <v>0</v>
      </c>
      <c r="O140" s="452">
        <v>0</v>
      </c>
      <c r="P140" s="452">
        <v>0</v>
      </c>
      <c r="Q140" s="452">
        <v>0</v>
      </c>
      <c r="R140" s="452">
        <v>0</v>
      </c>
      <c r="S140" s="452">
        <v>0</v>
      </c>
      <c r="T140" s="452">
        <v>0</v>
      </c>
      <c r="U140" s="452">
        <v>0</v>
      </c>
      <c r="V140" s="452">
        <v>0</v>
      </c>
      <c r="W140" s="452">
        <v>0</v>
      </c>
      <c r="X140" s="452">
        <v>0</v>
      </c>
      <c r="Y140" s="452">
        <v>0</v>
      </c>
      <c r="Z140" s="452">
        <v>0</v>
      </c>
      <c r="AA140" s="452">
        <v>0</v>
      </c>
      <c r="AB140" s="452">
        <v>0</v>
      </c>
      <c r="AC140" s="452">
        <v>0</v>
      </c>
      <c r="AD140" s="452">
        <v>0</v>
      </c>
      <c r="AE140" s="452">
        <v>0</v>
      </c>
      <c r="AF140" s="452">
        <v>0</v>
      </c>
      <c r="AG140" s="452">
        <v>0</v>
      </c>
      <c r="AH140" s="452">
        <v>0</v>
      </c>
      <c r="AI140" s="452">
        <v>0</v>
      </c>
      <c r="AJ140" s="452">
        <v>0</v>
      </c>
      <c r="AK140" s="452">
        <v>0</v>
      </c>
      <c r="AL140" s="452">
        <v>0</v>
      </c>
      <c r="AM140" s="452"/>
      <c r="AN140" s="452">
        <v>0</v>
      </c>
      <c r="AO140" s="452">
        <v>0</v>
      </c>
      <c r="AP140" s="452">
        <v>0</v>
      </c>
      <c r="AQ140" s="452">
        <v>0</v>
      </c>
      <c r="AR140" s="452">
        <v>0</v>
      </c>
      <c r="AS140" s="452">
        <v>0</v>
      </c>
      <c r="AT140" s="452">
        <v>0</v>
      </c>
      <c r="AU140" s="452">
        <v>0</v>
      </c>
      <c r="AV140" s="452">
        <v>0</v>
      </c>
      <c r="AW140" s="452">
        <v>0</v>
      </c>
      <c r="AX140" s="452">
        <v>0</v>
      </c>
      <c r="AY140" s="452">
        <v>0</v>
      </c>
      <c r="AZ140" s="452">
        <v>0</v>
      </c>
      <c r="BA140" s="452">
        <v>0</v>
      </c>
      <c r="BB140" s="452">
        <v>0</v>
      </c>
      <c r="BC140" s="452">
        <v>0</v>
      </c>
      <c r="BD140" s="452">
        <v>0</v>
      </c>
      <c r="BE140" s="452">
        <v>0</v>
      </c>
      <c r="BF140" s="452">
        <v>0</v>
      </c>
      <c r="BG140" s="452">
        <v>0</v>
      </c>
      <c r="BH140" s="452">
        <v>0</v>
      </c>
    </row>
    <row r="141" spans="1:60" x14ac:dyDescent="0.3">
      <c r="A141" s="449">
        <v>518</v>
      </c>
      <c r="B141" s="450" t="s">
        <v>171</v>
      </c>
      <c r="C141" s="450"/>
      <c r="D141" s="452">
        <v>0</v>
      </c>
      <c r="E141" s="452">
        <v>0</v>
      </c>
      <c r="F141" s="452">
        <v>0</v>
      </c>
      <c r="G141" s="452">
        <v>0</v>
      </c>
      <c r="H141" s="452">
        <v>0</v>
      </c>
      <c r="I141" s="452">
        <v>0</v>
      </c>
      <c r="J141" s="452">
        <v>0</v>
      </c>
      <c r="K141" s="452">
        <v>0</v>
      </c>
      <c r="L141" s="452">
        <v>0</v>
      </c>
      <c r="M141" s="452">
        <v>0</v>
      </c>
      <c r="N141" s="452">
        <v>0</v>
      </c>
      <c r="O141" s="452">
        <v>0</v>
      </c>
      <c r="P141" s="452">
        <v>0</v>
      </c>
      <c r="Q141" s="452">
        <v>0</v>
      </c>
      <c r="R141" s="452">
        <v>0</v>
      </c>
      <c r="S141" s="452">
        <v>0</v>
      </c>
      <c r="T141" s="452">
        <v>0</v>
      </c>
      <c r="U141" s="452">
        <v>0</v>
      </c>
      <c r="V141" s="452">
        <v>0</v>
      </c>
      <c r="W141" s="452">
        <v>0</v>
      </c>
      <c r="X141" s="452">
        <v>0</v>
      </c>
      <c r="Y141" s="452">
        <v>0</v>
      </c>
      <c r="Z141" s="452">
        <v>0</v>
      </c>
      <c r="AA141" s="452">
        <v>0</v>
      </c>
      <c r="AB141" s="452">
        <v>0</v>
      </c>
      <c r="AC141" s="452">
        <v>0</v>
      </c>
      <c r="AD141" s="452">
        <v>0</v>
      </c>
      <c r="AE141" s="452">
        <v>0</v>
      </c>
      <c r="AF141" s="452">
        <v>0</v>
      </c>
      <c r="AG141" s="452">
        <v>0</v>
      </c>
      <c r="AH141" s="452">
        <v>0</v>
      </c>
      <c r="AI141" s="452">
        <v>0</v>
      </c>
      <c r="AJ141" s="452">
        <v>0</v>
      </c>
      <c r="AK141" s="452">
        <v>0</v>
      </c>
      <c r="AL141" s="452">
        <v>0</v>
      </c>
      <c r="AM141" s="452"/>
      <c r="AN141" s="452">
        <v>0</v>
      </c>
      <c r="AO141" s="452">
        <v>0</v>
      </c>
      <c r="AP141" s="452">
        <v>0</v>
      </c>
      <c r="AQ141" s="452">
        <v>0</v>
      </c>
      <c r="AR141" s="452">
        <v>0</v>
      </c>
      <c r="AS141" s="452">
        <v>0</v>
      </c>
      <c r="AT141" s="452">
        <v>0</v>
      </c>
      <c r="AU141" s="452">
        <v>0</v>
      </c>
      <c r="AV141" s="452">
        <v>0</v>
      </c>
      <c r="AW141" s="452">
        <v>0</v>
      </c>
      <c r="AX141" s="452">
        <v>0</v>
      </c>
      <c r="AY141" s="452">
        <v>0</v>
      </c>
      <c r="AZ141" s="452">
        <v>0</v>
      </c>
      <c r="BA141" s="452">
        <v>0</v>
      </c>
      <c r="BB141" s="452">
        <v>0</v>
      </c>
      <c r="BC141" s="452">
        <v>0</v>
      </c>
      <c r="BD141" s="452">
        <v>0</v>
      </c>
      <c r="BE141" s="452">
        <v>0</v>
      </c>
      <c r="BF141" s="452">
        <v>0</v>
      </c>
      <c r="BG141" s="452">
        <v>0</v>
      </c>
      <c r="BH141" s="452">
        <v>0</v>
      </c>
    </row>
    <row r="142" spans="1:60" x14ac:dyDescent="0.3">
      <c r="A142" s="449">
        <v>519</v>
      </c>
      <c r="B142" s="450" t="s">
        <v>172</v>
      </c>
      <c r="C142" s="450"/>
      <c r="D142" s="452">
        <v>0</v>
      </c>
      <c r="E142" s="452">
        <v>0</v>
      </c>
      <c r="F142" s="452">
        <v>0</v>
      </c>
      <c r="G142" s="452">
        <v>0</v>
      </c>
      <c r="H142" s="452">
        <v>0</v>
      </c>
      <c r="I142" s="452">
        <v>0</v>
      </c>
      <c r="J142" s="452">
        <v>0</v>
      </c>
      <c r="K142" s="452">
        <v>0</v>
      </c>
      <c r="L142" s="452">
        <v>0</v>
      </c>
      <c r="M142" s="452">
        <v>0</v>
      </c>
      <c r="N142" s="452">
        <v>0</v>
      </c>
      <c r="O142" s="452">
        <v>0</v>
      </c>
      <c r="P142" s="452">
        <v>0</v>
      </c>
      <c r="Q142" s="452">
        <v>0</v>
      </c>
      <c r="R142" s="452">
        <v>0</v>
      </c>
      <c r="S142" s="452">
        <v>0</v>
      </c>
      <c r="T142" s="452">
        <v>0</v>
      </c>
      <c r="U142" s="452">
        <v>0</v>
      </c>
      <c r="V142" s="452">
        <v>0</v>
      </c>
      <c r="W142" s="452">
        <v>0</v>
      </c>
      <c r="X142" s="452">
        <v>0</v>
      </c>
      <c r="Y142" s="452">
        <v>0</v>
      </c>
      <c r="Z142" s="452">
        <v>0</v>
      </c>
      <c r="AA142" s="452">
        <v>0</v>
      </c>
      <c r="AB142" s="452">
        <v>0</v>
      </c>
      <c r="AC142" s="452">
        <v>0</v>
      </c>
      <c r="AD142" s="452">
        <v>0</v>
      </c>
      <c r="AE142" s="452">
        <v>0</v>
      </c>
      <c r="AF142" s="452">
        <v>0</v>
      </c>
      <c r="AG142" s="452">
        <v>0</v>
      </c>
      <c r="AH142" s="452">
        <v>0</v>
      </c>
      <c r="AI142" s="452">
        <v>0</v>
      </c>
      <c r="AJ142" s="452">
        <v>0</v>
      </c>
      <c r="AK142" s="452">
        <v>0</v>
      </c>
      <c r="AL142" s="452">
        <v>0</v>
      </c>
      <c r="AM142" s="452"/>
      <c r="AN142" s="452">
        <v>0</v>
      </c>
      <c r="AO142" s="452">
        <v>0</v>
      </c>
      <c r="AP142" s="452">
        <v>0</v>
      </c>
      <c r="AQ142" s="452">
        <v>0</v>
      </c>
      <c r="AR142" s="452">
        <v>0</v>
      </c>
      <c r="AS142" s="452">
        <v>0</v>
      </c>
      <c r="AT142" s="452">
        <v>0</v>
      </c>
      <c r="AU142" s="452">
        <v>0</v>
      </c>
      <c r="AV142" s="452">
        <v>0</v>
      </c>
      <c r="AW142" s="452">
        <v>0</v>
      </c>
      <c r="AX142" s="452">
        <v>0</v>
      </c>
      <c r="AY142" s="452">
        <v>0</v>
      </c>
      <c r="AZ142" s="452">
        <v>0</v>
      </c>
      <c r="BA142" s="452">
        <v>0</v>
      </c>
      <c r="BB142" s="452">
        <v>0</v>
      </c>
      <c r="BC142" s="452">
        <v>0</v>
      </c>
      <c r="BD142" s="452">
        <v>0</v>
      </c>
      <c r="BE142" s="452">
        <v>0</v>
      </c>
      <c r="BF142" s="452">
        <v>0</v>
      </c>
      <c r="BG142" s="452">
        <v>0</v>
      </c>
      <c r="BH142" s="452">
        <v>0</v>
      </c>
    </row>
    <row r="143" spans="1:60" x14ac:dyDescent="0.3">
      <c r="A143" s="449">
        <v>520</v>
      </c>
      <c r="B143" s="450" t="s">
        <v>173</v>
      </c>
      <c r="C143" s="450"/>
      <c r="D143" s="452">
        <v>0</v>
      </c>
      <c r="E143" s="452">
        <v>0</v>
      </c>
      <c r="F143" s="452">
        <v>0</v>
      </c>
      <c r="G143" s="452">
        <v>0</v>
      </c>
      <c r="H143" s="452">
        <v>0</v>
      </c>
      <c r="I143" s="452">
        <v>0</v>
      </c>
      <c r="J143" s="452">
        <v>0</v>
      </c>
      <c r="K143" s="452">
        <v>0</v>
      </c>
      <c r="L143" s="452">
        <v>0</v>
      </c>
      <c r="M143" s="452">
        <v>0</v>
      </c>
      <c r="N143" s="452">
        <v>0</v>
      </c>
      <c r="O143" s="452">
        <v>0</v>
      </c>
      <c r="P143" s="452">
        <v>0</v>
      </c>
      <c r="Q143" s="452">
        <v>0</v>
      </c>
      <c r="R143" s="452">
        <v>0</v>
      </c>
      <c r="S143" s="452">
        <v>0</v>
      </c>
      <c r="T143" s="452">
        <v>0</v>
      </c>
      <c r="U143" s="452">
        <v>0</v>
      </c>
      <c r="V143" s="452">
        <v>0</v>
      </c>
      <c r="W143" s="452">
        <v>0</v>
      </c>
      <c r="X143" s="452">
        <v>0</v>
      </c>
      <c r="Y143" s="452">
        <v>0</v>
      </c>
      <c r="Z143" s="452">
        <v>0</v>
      </c>
      <c r="AA143" s="452">
        <v>0</v>
      </c>
      <c r="AB143" s="452">
        <v>0</v>
      </c>
      <c r="AC143" s="452">
        <v>0</v>
      </c>
      <c r="AD143" s="452">
        <v>0</v>
      </c>
      <c r="AE143" s="452">
        <v>0</v>
      </c>
      <c r="AF143" s="452">
        <v>0</v>
      </c>
      <c r="AG143" s="452">
        <v>0</v>
      </c>
      <c r="AH143" s="452">
        <v>0</v>
      </c>
      <c r="AI143" s="452">
        <v>0</v>
      </c>
      <c r="AJ143" s="452">
        <v>0</v>
      </c>
      <c r="AK143" s="452">
        <v>0</v>
      </c>
      <c r="AL143" s="452">
        <v>0</v>
      </c>
      <c r="AM143" s="452"/>
      <c r="AN143" s="452">
        <v>0</v>
      </c>
      <c r="AO143" s="452">
        <v>0</v>
      </c>
      <c r="AP143" s="452">
        <v>0</v>
      </c>
      <c r="AQ143" s="452">
        <v>0</v>
      </c>
      <c r="AR143" s="452">
        <v>0</v>
      </c>
      <c r="AS143" s="452">
        <v>0</v>
      </c>
      <c r="AT143" s="452">
        <v>0</v>
      </c>
      <c r="AU143" s="452">
        <v>0</v>
      </c>
      <c r="AV143" s="452">
        <v>0</v>
      </c>
      <c r="AW143" s="452">
        <v>0</v>
      </c>
      <c r="AX143" s="452">
        <v>0</v>
      </c>
      <c r="AY143" s="452">
        <v>0</v>
      </c>
      <c r="AZ143" s="452">
        <v>0</v>
      </c>
      <c r="BA143" s="452">
        <v>0</v>
      </c>
      <c r="BB143" s="452">
        <v>0</v>
      </c>
      <c r="BC143" s="452">
        <v>0</v>
      </c>
      <c r="BD143" s="452">
        <v>0</v>
      </c>
      <c r="BE143" s="452">
        <v>0</v>
      </c>
      <c r="BF143" s="452">
        <v>0</v>
      </c>
      <c r="BG143" s="452">
        <v>0</v>
      </c>
      <c r="BH143" s="452">
        <v>0</v>
      </c>
    </row>
    <row r="144" spans="1:60" x14ac:dyDescent="0.3">
      <c r="A144" s="449">
        <v>521</v>
      </c>
      <c r="B144" s="450" t="s">
        <v>174</v>
      </c>
      <c r="C144" s="450"/>
      <c r="D144" s="452">
        <v>0</v>
      </c>
      <c r="E144" s="452">
        <v>0</v>
      </c>
      <c r="F144" s="452">
        <v>0</v>
      </c>
      <c r="G144" s="452">
        <v>0</v>
      </c>
      <c r="H144" s="452">
        <v>0</v>
      </c>
      <c r="I144" s="452">
        <v>0</v>
      </c>
      <c r="J144" s="452">
        <v>0</v>
      </c>
      <c r="K144" s="452">
        <v>0</v>
      </c>
      <c r="L144" s="452">
        <v>0</v>
      </c>
      <c r="M144" s="452">
        <v>0</v>
      </c>
      <c r="N144" s="452">
        <v>0</v>
      </c>
      <c r="O144" s="452">
        <v>0</v>
      </c>
      <c r="P144" s="452">
        <v>0</v>
      </c>
      <c r="Q144" s="452">
        <v>0</v>
      </c>
      <c r="R144" s="452">
        <v>0</v>
      </c>
      <c r="S144" s="452">
        <v>0</v>
      </c>
      <c r="T144" s="452">
        <v>0</v>
      </c>
      <c r="U144" s="452">
        <v>0</v>
      </c>
      <c r="V144" s="452">
        <v>0</v>
      </c>
      <c r="W144" s="452">
        <v>0</v>
      </c>
      <c r="X144" s="452">
        <v>0</v>
      </c>
      <c r="Y144" s="452">
        <v>0</v>
      </c>
      <c r="Z144" s="452">
        <v>0</v>
      </c>
      <c r="AA144" s="452">
        <v>0</v>
      </c>
      <c r="AB144" s="452">
        <v>0</v>
      </c>
      <c r="AC144" s="452">
        <v>0</v>
      </c>
      <c r="AD144" s="452">
        <v>0</v>
      </c>
      <c r="AE144" s="452">
        <v>0</v>
      </c>
      <c r="AF144" s="452">
        <v>0</v>
      </c>
      <c r="AG144" s="452">
        <v>0</v>
      </c>
      <c r="AH144" s="452">
        <v>0</v>
      </c>
      <c r="AI144" s="452">
        <v>0</v>
      </c>
      <c r="AJ144" s="452">
        <v>0</v>
      </c>
      <c r="AK144" s="452">
        <v>0</v>
      </c>
      <c r="AL144" s="452">
        <v>0</v>
      </c>
      <c r="AM144" s="452"/>
      <c r="AN144" s="452">
        <v>0</v>
      </c>
      <c r="AO144" s="452">
        <v>0</v>
      </c>
      <c r="AP144" s="452">
        <v>0</v>
      </c>
      <c r="AQ144" s="452">
        <v>0</v>
      </c>
      <c r="AR144" s="452">
        <v>0</v>
      </c>
      <c r="AS144" s="452">
        <v>0</v>
      </c>
      <c r="AT144" s="452">
        <v>0</v>
      </c>
      <c r="AU144" s="452">
        <v>0</v>
      </c>
      <c r="AV144" s="452">
        <v>0</v>
      </c>
      <c r="AW144" s="452">
        <v>0</v>
      </c>
      <c r="AX144" s="452">
        <v>0</v>
      </c>
      <c r="AY144" s="452">
        <v>0</v>
      </c>
      <c r="AZ144" s="452">
        <v>0</v>
      </c>
      <c r="BA144" s="452">
        <v>0</v>
      </c>
      <c r="BB144" s="452">
        <v>0</v>
      </c>
      <c r="BC144" s="452">
        <v>0</v>
      </c>
      <c r="BD144" s="452">
        <v>0</v>
      </c>
      <c r="BE144" s="452">
        <v>0</v>
      </c>
      <c r="BF144" s="452">
        <v>0</v>
      </c>
      <c r="BG144" s="452">
        <v>0</v>
      </c>
      <c r="BH144" s="452">
        <v>0</v>
      </c>
    </row>
    <row r="145" spans="1:60" x14ac:dyDescent="0.3">
      <c r="A145" s="449">
        <v>522</v>
      </c>
      <c r="B145" s="450" t="s">
        <v>175</v>
      </c>
      <c r="C145" s="450"/>
      <c r="D145" s="452">
        <v>0</v>
      </c>
      <c r="E145" s="452">
        <v>0</v>
      </c>
      <c r="F145" s="452">
        <v>0</v>
      </c>
      <c r="G145" s="452">
        <v>0</v>
      </c>
      <c r="H145" s="452">
        <v>0</v>
      </c>
      <c r="I145" s="452">
        <v>0</v>
      </c>
      <c r="J145" s="452">
        <v>0</v>
      </c>
      <c r="K145" s="452">
        <v>0</v>
      </c>
      <c r="L145" s="452">
        <v>0</v>
      </c>
      <c r="M145" s="452">
        <v>0</v>
      </c>
      <c r="N145" s="452">
        <v>0</v>
      </c>
      <c r="O145" s="452">
        <v>0</v>
      </c>
      <c r="P145" s="452">
        <v>0</v>
      </c>
      <c r="Q145" s="452">
        <v>0</v>
      </c>
      <c r="R145" s="452">
        <v>0</v>
      </c>
      <c r="S145" s="452">
        <v>0</v>
      </c>
      <c r="T145" s="452">
        <v>0</v>
      </c>
      <c r="U145" s="452">
        <v>0</v>
      </c>
      <c r="V145" s="452">
        <v>0</v>
      </c>
      <c r="W145" s="452">
        <v>0</v>
      </c>
      <c r="X145" s="452">
        <v>0</v>
      </c>
      <c r="Y145" s="452">
        <v>0</v>
      </c>
      <c r="Z145" s="452">
        <v>0</v>
      </c>
      <c r="AA145" s="452">
        <v>0</v>
      </c>
      <c r="AB145" s="452">
        <v>0</v>
      </c>
      <c r="AC145" s="452">
        <v>0</v>
      </c>
      <c r="AD145" s="452">
        <v>0</v>
      </c>
      <c r="AE145" s="452">
        <v>0</v>
      </c>
      <c r="AF145" s="452">
        <v>0</v>
      </c>
      <c r="AG145" s="452">
        <v>0</v>
      </c>
      <c r="AH145" s="452">
        <v>0</v>
      </c>
      <c r="AI145" s="452">
        <v>0</v>
      </c>
      <c r="AJ145" s="452">
        <v>0</v>
      </c>
      <c r="AK145" s="452">
        <v>0</v>
      </c>
      <c r="AL145" s="452">
        <v>0</v>
      </c>
      <c r="AM145" s="452"/>
      <c r="AN145" s="452">
        <v>0</v>
      </c>
      <c r="AO145" s="452">
        <v>0</v>
      </c>
      <c r="AP145" s="452">
        <v>0</v>
      </c>
      <c r="AQ145" s="452">
        <v>0</v>
      </c>
      <c r="AR145" s="452">
        <v>0</v>
      </c>
      <c r="AS145" s="452">
        <v>0</v>
      </c>
      <c r="AT145" s="452">
        <v>0</v>
      </c>
      <c r="AU145" s="452">
        <v>0</v>
      </c>
      <c r="AV145" s="452">
        <v>0</v>
      </c>
      <c r="AW145" s="452">
        <v>0</v>
      </c>
      <c r="AX145" s="452">
        <v>0</v>
      </c>
      <c r="AY145" s="452">
        <v>0</v>
      </c>
      <c r="AZ145" s="452">
        <v>0</v>
      </c>
      <c r="BA145" s="452">
        <v>0</v>
      </c>
      <c r="BB145" s="452">
        <v>0</v>
      </c>
      <c r="BC145" s="452">
        <v>0</v>
      </c>
      <c r="BD145" s="452">
        <v>0</v>
      </c>
      <c r="BE145" s="452">
        <v>0</v>
      </c>
      <c r="BF145" s="452">
        <v>0</v>
      </c>
      <c r="BG145" s="452">
        <v>0</v>
      </c>
      <c r="BH145" s="452">
        <v>0</v>
      </c>
    </row>
    <row r="146" spans="1:60" x14ac:dyDescent="0.3">
      <c r="A146" s="449">
        <v>523</v>
      </c>
      <c r="B146" s="450" t="s">
        <v>176</v>
      </c>
      <c r="C146" s="450"/>
      <c r="D146" s="452">
        <v>0</v>
      </c>
      <c r="E146" s="452">
        <v>0</v>
      </c>
      <c r="F146" s="452">
        <v>0</v>
      </c>
      <c r="G146" s="452">
        <v>0</v>
      </c>
      <c r="H146" s="452">
        <v>0</v>
      </c>
      <c r="I146" s="452">
        <v>0</v>
      </c>
      <c r="J146" s="452">
        <v>0</v>
      </c>
      <c r="K146" s="452">
        <v>0</v>
      </c>
      <c r="L146" s="452">
        <v>0</v>
      </c>
      <c r="M146" s="452">
        <v>0</v>
      </c>
      <c r="N146" s="452">
        <v>0</v>
      </c>
      <c r="O146" s="452">
        <v>0</v>
      </c>
      <c r="P146" s="452">
        <v>0</v>
      </c>
      <c r="Q146" s="452">
        <v>0</v>
      </c>
      <c r="R146" s="452">
        <v>0</v>
      </c>
      <c r="S146" s="452">
        <v>0</v>
      </c>
      <c r="T146" s="452">
        <v>0</v>
      </c>
      <c r="U146" s="452">
        <v>0</v>
      </c>
      <c r="V146" s="452">
        <v>0</v>
      </c>
      <c r="W146" s="452">
        <v>0</v>
      </c>
      <c r="X146" s="452">
        <v>0</v>
      </c>
      <c r="Y146" s="452">
        <v>0</v>
      </c>
      <c r="Z146" s="452">
        <v>0</v>
      </c>
      <c r="AA146" s="452">
        <v>0</v>
      </c>
      <c r="AB146" s="452">
        <v>0</v>
      </c>
      <c r="AC146" s="452">
        <v>0</v>
      </c>
      <c r="AD146" s="452">
        <v>0</v>
      </c>
      <c r="AE146" s="452">
        <v>0</v>
      </c>
      <c r="AF146" s="452">
        <v>0</v>
      </c>
      <c r="AG146" s="452">
        <v>0</v>
      </c>
      <c r="AH146" s="452">
        <v>0</v>
      </c>
      <c r="AI146" s="452">
        <v>0</v>
      </c>
      <c r="AJ146" s="452">
        <v>0</v>
      </c>
      <c r="AK146" s="452">
        <v>0</v>
      </c>
      <c r="AL146" s="452">
        <v>0</v>
      </c>
      <c r="AM146" s="452"/>
      <c r="AN146" s="452">
        <v>0</v>
      </c>
      <c r="AO146" s="452">
        <v>0</v>
      </c>
      <c r="AP146" s="452">
        <v>0</v>
      </c>
      <c r="AQ146" s="452">
        <v>0</v>
      </c>
      <c r="AR146" s="452">
        <v>0</v>
      </c>
      <c r="AS146" s="452">
        <v>0</v>
      </c>
      <c r="AT146" s="452">
        <v>0</v>
      </c>
      <c r="AU146" s="452">
        <v>0</v>
      </c>
      <c r="AV146" s="452">
        <v>0</v>
      </c>
      <c r="AW146" s="452">
        <v>0</v>
      </c>
      <c r="AX146" s="452">
        <v>0</v>
      </c>
      <c r="AY146" s="452">
        <v>0</v>
      </c>
      <c r="AZ146" s="452">
        <v>0</v>
      </c>
      <c r="BA146" s="452">
        <v>0</v>
      </c>
      <c r="BB146" s="452">
        <v>0</v>
      </c>
      <c r="BC146" s="452">
        <v>0</v>
      </c>
      <c r="BD146" s="452">
        <v>0</v>
      </c>
      <c r="BE146" s="452">
        <v>0</v>
      </c>
      <c r="BF146" s="452">
        <v>0</v>
      </c>
      <c r="BG146" s="452">
        <v>0</v>
      </c>
      <c r="BH146" s="452">
        <v>0</v>
      </c>
    </row>
    <row r="147" spans="1:60" x14ac:dyDescent="0.3">
      <c r="A147" s="449">
        <v>524</v>
      </c>
      <c r="B147" s="450" t="s">
        <v>177</v>
      </c>
      <c r="C147" s="450"/>
      <c r="D147" s="452">
        <v>0</v>
      </c>
      <c r="E147" s="452">
        <v>0</v>
      </c>
      <c r="F147" s="452">
        <v>0</v>
      </c>
      <c r="G147" s="452">
        <v>0</v>
      </c>
      <c r="H147" s="452">
        <v>0</v>
      </c>
      <c r="I147" s="452">
        <v>0</v>
      </c>
      <c r="J147" s="452">
        <v>0</v>
      </c>
      <c r="K147" s="452">
        <v>0</v>
      </c>
      <c r="L147" s="452">
        <v>0</v>
      </c>
      <c r="M147" s="452">
        <v>0</v>
      </c>
      <c r="N147" s="452">
        <v>0</v>
      </c>
      <c r="O147" s="452">
        <v>0</v>
      </c>
      <c r="P147" s="452">
        <v>0</v>
      </c>
      <c r="Q147" s="452">
        <v>0</v>
      </c>
      <c r="R147" s="452">
        <v>0</v>
      </c>
      <c r="S147" s="452">
        <v>0</v>
      </c>
      <c r="T147" s="452">
        <v>0</v>
      </c>
      <c r="U147" s="452">
        <v>0</v>
      </c>
      <c r="V147" s="452">
        <v>0</v>
      </c>
      <c r="W147" s="452">
        <v>0</v>
      </c>
      <c r="X147" s="452">
        <v>0</v>
      </c>
      <c r="Y147" s="452">
        <v>0</v>
      </c>
      <c r="Z147" s="452">
        <v>0</v>
      </c>
      <c r="AA147" s="452">
        <v>0</v>
      </c>
      <c r="AB147" s="452">
        <v>0</v>
      </c>
      <c r="AC147" s="452">
        <v>0</v>
      </c>
      <c r="AD147" s="452">
        <v>0</v>
      </c>
      <c r="AE147" s="452">
        <v>0</v>
      </c>
      <c r="AF147" s="452">
        <v>0</v>
      </c>
      <c r="AG147" s="452">
        <v>0</v>
      </c>
      <c r="AH147" s="452">
        <v>0</v>
      </c>
      <c r="AI147" s="452">
        <v>0</v>
      </c>
      <c r="AJ147" s="452">
        <v>0</v>
      </c>
      <c r="AK147" s="452">
        <v>0</v>
      </c>
      <c r="AL147" s="452">
        <v>0</v>
      </c>
      <c r="AM147" s="452"/>
      <c r="AN147" s="452">
        <v>0</v>
      </c>
      <c r="AO147" s="452">
        <v>0</v>
      </c>
      <c r="AP147" s="452">
        <v>0</v>
      </c>
      <c r="AQ147" s="452">
        <v>0</v>
      </c>
      <c r="AR147" s="452">
        <v>0</v>
      </c>
      <c r="AS147" s="452">
        <v>0</v>
      </c>
      <c r="AT147" s="452">
        <v>0</v>
      </c>
      <c r="AU147" s="452">
        <v>0</v>
      </c>
      <c r="AV147" s="452">
        <v>0</v>
      </c>
      <c r="AW147" s="452">
        <v>0</v>
      </c>
      <c r="AX147" s="452">
        <v>0</v>
      </c>
      <c r="AY147" s="452">
        <v>0</v>
      </c>
      <c r="AZ147" s="452">
        <v>0</v>
      </c>
      <c r="BA147" s="452">
        <v>0</v>
      </c>
      <c r="BB147" s="452">
        <v>0</v>
      </c>
      <c r="BC147" s="452">
        <v>0</v>
      </c>
      <c r="BD147" s="452">
        <v>0</v>
      </c>
      <c r="BE147" s="452">
        <v>0</v>
      </c>
      <c r="BF147" s="452">
        <v>0</v>
      </c>
      <c r="BG147" s="452">
        <v>0</v>
      </c>
      <c r="BH147" s="452">
        <v>0</v>
      </c>
    </row>
    <row r="148" spans="1:60" x14ac:dyDescent="0.3">
      <c r="A148" s="449">
        <v>525</v>
      </c>
      <c r="B148" s="450" t="s">
        <v>178</v>
      </c>
      <c r="C148" s="450"/>
      <c r="D148" s="452">
        <v>0</v>
      </c>
      <c r="E148" s="452">
        <v>0</v>
      </c>
      <c r="F148" s="452">
        <v>0</v>
      </c>
      <c r="G148" s="452">
        <v>0</v>
      </c>
      <c r="H148" s="452">
        <v>0</v>
      </c>
      <c r="I148" s="452">
        <v>0</v>
      </c>
      <c r="J148" s="452">
        <v>0</v>
      </c>
      <c r="K148" s="452">
        <v>0</v>
      </c>
      <c r="L148" s="452">
        <v>0</v>
      </c>
      <c r="M148" s="452">
        <v>0</v>
      </c>
      <c r="N148" s="452">
        <v>0</v>
      </c>
      <c r="O148" s="452">
        <v>0</v>
      </c>
      <c r="P148" s="452">
        <v>0</v>
      </c>
      <c r="Q148" s="452">
        <v>0</v>
      </c>
      <c r="R148" s="452">
        <v>0</v>
      </c>
      <c r="S148" s="452">
        <v>0</v>
      </c>
      <c r="T148" s="452">
        <v>0</v>
      </c>
      <c r="U148" s="452">
        <v>0</v>
      </c>
      <c r="V148" s="452">
        <v>0</v>
      </c>
      <c r="W148" s="452">
        <v>0</v>
      </c>
      <c r="X148" s="452">
        <v>0</v>
      </c>
      <c r="Y148" s="452">
        <v>0</v>
      </c>
      <c r="Z148" s="452">
        <v>0</v>
      </c>
      <c r="AA148" s="452">
        <v>0</v>
      </c>
      <c r="AB148" s="452">
        <v>0</v>
      </c>
      <c r="AC148" s="452">
        <v>0</v>
      </c>
      <c r="AD148" s="452">
        <v>0</v>
      </c>
      <c r="AE148" s="452">
        <v>0</v>
      </c>
      <c r="AF148" s="452">
        <v>0</v>
      </c>
      <c r="AG148" s="452">
        <v>0</v>
      </c>
      <c r="AH148" s="452">
        <v>0</v>
      </c>
      <c r="AI148" s="452">
        <v>0</v>
      </c>
      <c r="AJ148" s="452">
        <v>0</v>
      </c>
      <c r="AK148" s="452">
        <v>0</v>
      </c>
      <c r="AL148" s="452">
        <v>0</v>
      </c>
      <c r="AM148" s="452"/>
      <c r="AN148" s="452">
        <v>0</v>
      </c>
      <c r="AO148" s="452">
        <v>0</v>
      </c>
      <c r="AP148" s="452">
        <v>0</v>
      </c>
      <c r="AQ148" s="452">
        <v>0</v>
      </c>
      <c r="AR148" s="452">
        <v>0</v>
      </c>
      <c r="AS148" s="452">
        <v>0</v>
      </c>
      <c r="AT148" s="452">
        <v>0</v>
      </c>
      <c r="AU148" s="452">
        <v>0</v>
      </c>
      <c r="AV148" s="452">
        <v>0</v>
      </c>
      <c r="AW148" s="452">
        <v>0</v>
      </c>
      <c r="AX148" s="452">
        <v>0</v>
      </c>
      <c r="AY148" s="452">
        <v>0</v>
      </c>
      <c r="AZ148" s="452">
        <v>0</v>
      </c>
      <c r="BA148" s="452">
        <v>0</v>
      </c>
      <c r="BB148" s="452">
        <v>0</v>
      </c>
      <c r="BC148" s="452">
        <v>0</v>
      </c>
      <c r="BD148" s="452">
        <v>0</v>
      </c>
      <c r="BE148" s="452">
        <v>0</v>
      </c>
      <c r="BF148" s="452">
        <v>0</v>
      </c>
      <c r="BG148" s="452">
        <v>0</v>
      </c>
      <c r="BH148" s="452">
        <v>0</v>
      </c>
    </row>
    <row r="149" spans="1:60" x14ac:dyDescent="0.3">
      <c r="A149" s="449">
        <v>526</v>
      </c>
      <c r="B149" s="450" t="s">
        <v>179</v>
      </c>
      <c r="C149" s="450"/>
      <c r="D149" s="452">
        <v>0</v>
      </c>
      <c r="E149" s="452">
        <v>0</v>
      </c>
      <c r="F149" s="452">
        <v>0</v>
      </c>
      <c r="G149" s="452">
        <v>0</v>
      </c>
      <c r="H149" s="452">
        <v>0</v>
      </c>
      <c r="I149" s="452">
        <v>0</v>
      </c>
      <c r="J149" s="452">
        <v>0</v>
      </c>
      <c r="K149" s="452">
        <v>0</v>
      </c>
      <c r="L149" s="452">
        <v>0</v>
      </c>
      <c r="M149" s="452">
        <v>0</v>
      </c>
      <c r="N149" s="452">
        <v>0</v>
      </c>
      <c r="O149" s="452">
        <v>0</v>
      </c>
      <c r="P149" s="452">
        <v>0</v>
      </c>
      <c r="Q149" s="452">
        <v>0</v>
      </c>
      <c r="R149" s="452">
        <v>0</v>
      </c>
      <c r="S149" s="452">
        <v>0</v>
      </c>
      <c r="T149" s="452">
        <v>0</v>
      </c>
      <c r="U149" s="452">
        <v>0</v>
      </c>
      <c r="V149" s="452">
        <v>0</v>
      </c>
      <c r="W149" s="452">
        <v>0</v>
      </c>
      <c r="X149" s="452">
        <v>0</v>
      </c>
      <c r="Y149" s="452">
        <v>0</v>
      </c>
      <c r="Z149" s="452">
        <v>0</v>
      </c>
      <c r="AA149" s="452">
        <v>0</v>
      </c>
      <c r="AB149" s="452">
        <v>0</v>
      </c>
      <c r="AC149" s="452">
        <v>0</v>
      </c>
      <c r="AD149" s="452">
        <v>0</v>
      </c>
      <c r="AE149" s="452">
        <v>0</v>
      </c>
      <c r="AF149" s="452">
        <v>0</v>
      </c>
      <c r="AG149" s="452">
        <v>0</v>
      </c>
      <c r="AH149" s="452">
        <v>0</v>
      </c>
      <c r="AI149" s="452">
        <v>0</v>
      </c>
      <c r="AJ149" s="452">
        <v>0</v>
      </c>
      <c r="AK149" s="452">
        <v>0</v>
      </c>
      <c r="AL149" s="452">
        <v>0</v>
      </c>
      <c r="AM149" s="452"/>
      <c r="AN149" s="452">
        <v>0</v>
      </c>
      <c r="AO149" s="452">
        <v>0</v>
      </c>
      <c r="AP149" s="452">
        <v>0</v>
      </c>
      <c r="AQ149" s="452">
        <v>0</v>
      </c>
      <c r="AR149" s="452">
        <v>0</v>
      </c>
      <c r="AS149" s="452">
        <v>0</v>
      </c>
      <c r="AT149" s="452">
        <v>0</v>
      </c>
      <c r="AU149" s="452">
        <v>0</v>
      </c>
      <c r="AV149" s="452">
        <v>0</v>
      </c>
      <c r="AW149" s="452">
        <v>0</v>
      </c>
      <c r="AX149" s="452">
        <v>0</v>
      </c>
      <c r="AY149" s="452">
        <v>0</v>
      </c>
      <c r="AZ149" s="452">
        <v>0</v>
      </c>
      <c r="BA149" s="452">
        <v>0</v>
      </c>
      <c r="BB149" s="452">
        <v>0</v>
      </c>
      <c r="BC149" s="452">
        <v>0</v>
      </c>
      <c r="BD149" s="452">
        <v>0</v>
      </c>
      <c r="BE149" s="452">
        <v>0</v>
      </c>
      <c r="BF149" s="452">
        <v>0</v>
      </c>
      <c r="BG149" s="452">
        <v>0</v>
      </c>
      <c r="BH149" s="452">
        <v>0</v>
      </c>
    </row>
    <row r="150" spans="1:60" x14ac:dyDescent="0.3">
      <c r="A150" s="449">
        <v>527</v>
      </c>
      <c r="B150" s="450" t="s">
        <v>180</v>
      </c>
      <c r="C150" s="450"/>
      <c r="D150" s="452">
        <v>0</v>
      </c>
      <c r="E150" s="452">
        <v>0</v>
      </c>
      <c r="F150" s="452">
        <v>0</v>
      </c>
      <c r="G150" s="452">
        <v>0</v>
      </c>
      <c r="H150" s="452">
        <v>0</v>
      </c>
      <c r="I150" s="452">
        <v>0</v>
      </c>
      <c r="J150" s="452">
        <v>0</v>
      </c>
      <c r="K150" s="452">
        <v>0</v>
      </c>
      <c r="L150" s="452">
        <v>0</v>
      </c>
      <c r="M150" s="452">
        <v>0</v>
      </c>
      <c r="N150" s="452">
        <v>0</v>
      </c>
      <c r="O150" s="452">
        <v>0</v>
      </c>
      <c r="P150" s="452">
        <v>0</v>
      </c>
      <c r="Q150" s="452">
        <v>0</v>
      </c>
      <c r="R150" s="452">
        <v>0</v>
      </c>
      <c r="S150" s="452">
        <v>0</v>
      </c>
      <c r="T150" s="452">
        <v>0</v>
      </c>
      <c r="U150" s="452">
        <v>0</v>
      </c>
      <c r="V150" s="452">
        <v>0</v>
      </c>
      <c r="W150" s="452">
        <v>0</v>
      </c>
      <c r="X150" s="452">
        <v>0</v>
      </c>
      <c r="Y150" s="452">
        <v>0</v>
      </c>
      <c r="Z150" s="452">
        <v>0</v>
      </c>
      <c r="AA150" s="452">
        <v>0</v>
      </c>
      <c r="AB150" s="452">
        <v>0</v>
      </c>
      <c r="AC150" s="452">
        <v>0</v>
      </c>
      <c r="AD150" s="452">
        <v>0</v>
      </c>
      <c r="AE150" s="452">
        <v>0</v>
      </c>
      <c r="AF150" s="452">
        <v>0</v>
      </c>
      <c r="AG150" s="452">
        <v>0</v>
      </c>
      <c r="AH150" s="452">
        <v>0</v>
      </c>
      <c r="AI150" s="452">
        <v>0</v>
      </c>
      <c r="AJ150" s="452">
        <v>0</v>
      </c>
      <c r="AK150" s="452">
        <v>0</v>
      </c>
      <c r="AL150" s="452">
        <v>0</v>
      </c>
      <c r="AM150" s="452"/>
      <c r="AN150" s="452">
        <v>0</v>
      </c>
      <c r="AO150" s="452">
        <v>0</v>
      </c>
      <c r="AP150" s="452">
        <v>0</v>
      </c>
      <c r="AQ150" s="452">
        <v>0</v>
      </c>
      <c r="AR150" s="452">
        <v>0</v>
      </c>
      <c r="AS150" s="452">
        <v>0</v>
      </c>
      <c r="AT150" s="452">
        <v>0</v>
      </c>
      <c r="AU150" s="452">
        <v>0</v>
      </c>
      <c r="AV150" s="452">
        <v>0</v>
      </c>
      <c r="AW150" s="452">
        <v>0</v>
      </c>
      <c r="AX150" s="452">
        <v>0</v>
      </c>
      <c r="AY150" s="452">
        <v>0</v>
      </c>
      <c r="AZ150" s="452">
        <v>0</v>
      </c>
      <c r="BA150" s="452">
        <v>0</v>
      </c>
      <c r="BB150" s="452">
        <v>0</v>
      </c>
      <c r="BC150" s="452">
        <v>0</v>
      </c>
      <c r="BD150" s="452">
        <v>0</v>
      </c>
      <c r="BE150" s="452">
        <v>0</v>
      </c>
      <c r="BF150" s="452">
        <v>0</v>
      </c>
      <c r="BG150" s="452">
        <v>0</v>
      </c>
      <c r="BH150" s="452">
        <v>0</v>
      </c>
    </row>
    <row r="151" spans="1:60" x14ac:dyDescent="0.3">
      <c r="A151" s="449">
        <v>528</v>
      </c>
      <c r="B151" s="450" t="s">
        <v>163</v>
      </c>
      <c r="C151" s="450"/>
      <c r="D151" s="452">
        <v>0</v>
      </c>
      <c r="E151" s="452">
        <v>0</v>
      </c>
      <c r="F151" s="452">
        <v>0</v>
      </c>
      <c r="G151" s="452">
        <v>0</v>
      </c>
      <c r="H151" s="452">
        <v>0</v>
      </c>
      <c r="I151" s="452">
        <v>0</v>
      </c>
      <c r="J151" s="452">
        <v>0</v>
      </c>
      <c r="K151" s="452">
        <v>0</v>
      </c>
      <c r="L151" s="452">
        <v>0</v>
      </c>
      <c r="M151" s="452">
        <v>0</v>
      </c>
      <c r="N151" s="452">
        <v>0</v>
      </c>
      <c r="O151" s="452">
        <v>0</v>
      </c>
      <c r="P151" s="452">
        <v>0</v>
      </c>
      <c r="Q151" s="452">
        <v>0</v>
      </c>
      <c r="R151" s="452">
        <v>0</v>
      </c>
      <c r="S151" s="452">
        <v>0</v>
      </c>
      <c r="T151" s="452">
        <v>0</v>
      </c>
      <c r="U151" s="452">
        <v>0</v>
      </c>
      <c r="V151" s="452">
        <v>0</v>
      </c>
      <c r="W151" s="452">
        <v>0</v>
      </c>
      <c r="X151" s="452">
        <v>0</v>
      </c>
      <c r="Y151" s="452">
        <v>0</v>
      </c>
      <c r="Z151" s="452">
        <v>0</v>
      </c>
      <c r="AA151" s="452">
        <v>0</v>
      </c>
      <c r="AB151" s="452">
        <v>0</v>
      </c>
      <c r="AC151" s="452">
        <v>0</v>
      </c>
      <c r="AD151" s="452">
        <v>0</v>
      </c>
      <c r="AE151" s="452">
        <v>0</v>
      </c>
      <c r="AF151" s="452">
        <v>0</v>
      </c>
      <c r="AG151" s="452">
        <v>0</v>
      </c>
      <c r="AH151" s="452">
        <v>0</v>
      </c>
      <c r="AI151" s="452">
        <v>0</v>
      </c>
      <c r="AJ151" s="452">
        <v>0</v>
      </c>
      <c r="AK151" s="452">
        <v>0</v>
      </c>
      <c r="AL151" s="452">
        <v>0</v>
      </c>
      <c r="AM151" s="452"/>
      <c r="AN151" s="452">
        <v>0</v>
      </c>
      <c r="AO151" s="452">
        <v>0</v>
      </c>
      <c r="AP151" s="452">
        <v>0</v>
      </c>
      <c r="AQ151" s="452">
        <v>0</v>
      </c>
      <c r="AR151" s="452">
        <v>0</v>
      </c>
      <c r="AS151" s="452">
        <v>0</v>
      </c>
      <c r="AT151" s="452">
        <v>0</v>
      </c>
      <c r="AU151" s="452">
        <v>0</v>
      </c>
      <c r="AV151" s="452">
        <v>0</v>
      </c>
      <c r="AW151" s="452">
        <v>0</v>
      </c>
      <c r="AX151" s="452">
        <v>0</v>
      </c>
      <c r="AY151" s="452">
        <v>0</v>
      </c>
      <c r="AZ151" s="452">
        <v>0</v>
      </c>
      <c r="BA151" s="452">
        <v>0</v>
      </c>
      <c r="BB151" s="452">
        <v>0</v>
      </c>
      <c r="BC151" s="452">
        <v>0</v>
      </c>
      <c r="BD151" s="452">
        <v>0</v>
      </c>
      <c r="BE151" s="452">
        <v>0</v>
      </c>
      <c r="BF151" s="452">
        <v>0</v>
      </c>
      <c r="BG151" s="452">
        <v>0</v>
      </c>
      <c r="BH151" s="452">
        <v>0</v>
      </c>
    </row>
    <row r="152" spans="1:60" x14ac:dyDescent="0.3">
      <c r="A152" s="449">
        <v>529</v>
      </c>
      <c r="B152" s="450" t="s">
        <v>164</v>
      </c>
      <c r="C152" s="450"/>
      <c r="D152" s="452">
        <v>0</v>
      </c>
      <c r="E152" s="452">
        <v>0</v>
      </c>
      <c r="F152" s="452">
        <v>0</v>
      </c>
      <c r="G152" s="452">
        <v>0</v>
      </c>
      <c r="H152" s="452">
        <v>0</v>
      </c>
      <c r="I152" s="452">
        <v>0</v>
      </c>
      <c r="J152" s="452">
        <v>0</v>
      </c>
      <c r="K152" s="452">
        <v>0</v>
      </c>
      <c r="L152" s="452">
        <v>0</v>
      </c>
      <c r="M152" s="452">
        <v>0</v>
      </c>
      <c r="N152" s="452">
        <v>0</v>
      </c>
      <c r="O152" s="452">
        <v>0</v>
      </c>
      <c r="P152" s="452">
        <v>0</v>
      </c>
      <c r="Q152" s="452">
        <v>0</v>
      </c>
      <c r="R152" s="452">
        <v>0</v>
      </c>
      <c r="S152" s="452">
        <v>0</v>
      </c>
      <c r="T152" s="452">
        <v>0</v>
      </c>
      <c r="U152" s="452">
        <v>0</v>
      </c>
      <c r="V152" s="452">
        <v>0</v>
      </c>
      <c r="W152" s="452">
        <v>0</v>
      </c>
      <c r="X152" s="452">
        <v>0</v>
      </c>
      <c r="Y152" s="452">
        <v>0</v>
      </c>
      <c r="Z152" s="452">
        <v>0</v>
      </c>
      <c r="AA152" s="452">
        <v>0</v>
      </c>
      <c r="AB152" s="452">
        <v>0</v>
      </c>
      <c r="AC152" s="452">
        <v>0</v>
      </c>
      <c r="AD152" s="452">
        <v>0</v>
      </c>
      <c r="AE152" s="452">
        <v>0</v>
      </c>
      <c r="AF152" s="452">
        <v>0</v>
      </c>
      <c r="AG152" s="452">
        <v>0</v>
      </c>
      <c r="AH152" s="452">
        <v>0</v>
      </c>
      <c r="AI152" s="452">
        <v>0</v>
      </c>
      <c r="AJ152" s="452">
        <v>0</v>
      </c>
      <c r="AK152" s="452">
        <v>0</v>
      </c>
      <c r="AL152" s="452">
        <v>0</v>
      </c>
      <c r="AM152" s="452"/>
      <c r="AN152" s="452">
        <v>0</v>
      </c>
      <c r="AO152" s="452">
        <v>0</v>
      </c>
      <c r="AP152" s="452">
        <v>0</v>
      </c>
      <c r="AQ152" s="452">
        <v>0</v>
      </c>
      <c r="AR152" s="452">
        <v>0</v>
      </c>
      <c r="AS152" s="452">
        <v>0</v>
      </c>
      <c r="AT152" s="452">
        <v>0</v>
      </c>
      <c r="AU152" s="452">
        <v>0</v>
      </c>
      <c r="AV152" s="452">
        <v>0</v>
      </c>
      <c r="AW152" s="452">
        <v>0</v>
      </c>
      <c r="AX152" s="452">
        <v>0</v>
      </c>
      <c r="AY152" s="452">
        <v>0</v>
      </c>
      <c r="AZ152" s="452">
        <v>0</v>
      </c>
      <c r="BA152" s="452">
        <v>0</v>
      </c>
      <c r="BB152" s="452">
        <v>0</v>
      </c>
      <c r="BC152" s="452">
        <v>0</v>
      </c>
      <c r="BD152" s="452">
        <v>0</v>
      </c>
      <c r="BE152" s="452">
        <v>0</v>
      </c>
      <c r="BF152" s="452">
        <v>0</v>
      </c>
      <c r="BG152" s="452">
        <v>0</v>
      </c>
      <c r="BH152" s="452">
        <v>0</v>
      </c>
    </row>
    <row r="153" spans="1:60" x14ac:dyDescent="0.3">
      <c r="A153" s="449">
        <v>530</v>
      </c>
      <c r="B153" s="450" t="s">
        <v>165</v>
      </c>
      <c r="C153" s="450"/>
      <c r="D153" s="452">
        <v>0</v>
      </c>
      <c r="E153" s="452">
        <v>0</v>
      </c>
      <c r="F153" s="452">
        <v>0</v>
      </c>
      <c r="G153" s="452">
        <v>0</v>
      </c>
      <c r="H153" s="452">
        <v>0</v>
      </c>
      <c r="I153" s="452">
        <v>0</v>
      </c>
      <c r="J153" s="452">
        <v>0</v>
      </c>
      <c r="K153" s="452">
        <v>0</v>
      </c>
      <c r="L153" s="452">
        <v>0</v>
      </c>
      <c r="M153" s="452">
        <v>0</v>
      </c>
      <c r="N153" s="452">
        <v>0</v>
      </c>
      <c r="O153" s="452">
        <v>0</v>
      </c>
      <c r="P153" s="452">
        <v>0</v>
      </c>
      <c r="Q153" s="452">
        <v>0</v>
      </c>
      <c r="R153" s="452">
        <v>0</v>
      </c>
      <c r="S153" s="452">
        <v>0</v>
      </c>
      <c r="T153" s="452">
        <v>0</v>
      </c>
      <c r="U153" s="452">
        <v>0</v>
      </c>
      <c r="V153" s="452">
        <v>0</v>
      </c>
      <c r="W153" s="452">
        <v>0</v>
      </c>
      <c r="X153" s="452">
        <v>0</v>
      </c>
      <c r="Y153" s="452">
        <v>0</v>
      </c>
      <c r="Z153" s="452">
        <v>0</v>
      </c>
      <c r="AA153" s="452">
        <v>0</v>
      </c>
      <c r="AB153" s="452">
        <v>0</v>
      </c>
      <c r="AC153" s="452">
        <v>0</v>
      </c>
      <c r="AD153" s="452">
        <v>0</v>
      </c>
      <c r="AE153" s="452">
        <v>0</v>
      </c>
      <c r="AF153" s="452">
        <v>0</v>
      </c>
      <c r="AG153" s="452">
        <v>0</v>
      </c>
      <c r="AH153" s="452">
        <v>0</v>
      </c>
      <c r="AI153" s="452">
        <v>0</v>
      </c>
      <c r="AJ153" s="452">
        <v>0</v>
      </c>
      <c r="AK153" s="452">
        <v>0</v>
      </c>
      <c r="AL153" s="452">
        <v>0</v>
      </c>
      <c r="AM153" s="452"/>
      <c r="AN153" s="452">
        <v>0</v>
      </c>
      <c r="AO153" s="452">
        <v>0</v>
      </c>
      <c r="AP153" s="452">
        <v>0</v>
      </c>
      <c r="AQ153" s="452">
        <v>0</v>
      </c>
      <c r="AR153" s="452">
        <v>0</v>
      </c>
      <c r="AS153" s="452">
        <v>0</v>
      </c>
      <c r="AT153" s="452">
        <v>0</v>
      </c>
      <c r="AU153" s="452">
        <v>0</v>
      </c>
      <c r="AV153" s="452">
        <v>0</v>
      </c>
      <c r="AW153" s="452">
        <v>0</v>
      </c>
      <c r="AX153" s="452">
        <v>0</v>
      </c>
      <c r="AY153" s="452">
        <v>0</v>
      </c>
      <c r="AZ153" s="452">
        <v>0</v>
      </c>
      <c r="BA153" s="452">
        <v>0</v>
      </c>
      <c r="BB153" s="452">
        <v>0</v>
      </c>
      <c r="BC153" s="452">
        <v>0</v>
      </c>
      <c r="BD153" s="452">
        <v>0</v>
      </c>
      <c r="BE153" s="452">
        <v>0</v>
      </c>
      <c r="BF153" s="452">
        <v>0</v>
      </c>
      <c r="BG153" s="452">
        <v>0</v>
      </c>
      <c r="BH153" s="452">
        <v>0</v>
      </c>
    </row>
    <row r="154" spans="1:60" x14ac:dyDescent="0.3">
      <c r="A154" s="449">
        <v>531</v>
      </c>
      <c r="B154" s="450" t="s">
        <v>166</v>
      </c>
      <c r="C154" s="450"/>
      <c r="D154" s="452">
        <v>0</v>
      </c>
      <c r="E154" s="452">
        <v>0</v>
      </c>
      <c r="F154" s="452">
        <v>0</v>
      </c>
      <c r="G154" s="452">
        <v>0</v>
      </c>
      <c r="H154" s="452">
        <v>0</v>
      </c>
      <c r="I154" s="452">
        <v>0</v>
      </c>
      <c r="J154" s="452">
        <v>0</v>
      </c>
      <c r="K154" s="452">
        <v>0</v>
      </c>
      <c r="L154" s="452">
        <v>0</v>
      </c>
      <c r="M154" s="452">
        <v>0</v>
      </c>
      <c r="N154" s="452">
        <v>0</v>
      </c>
      <c r="O154" s="452">
        <v>0</v>
      </c>
      <c r="P154" s="452">
        <v>0</v>
      </c>
      <c r="Q154" s="452">
        <v>0</v>
      </c>
      <c r="R154" s="452">
        <v>0</v>
      </c>
      <c r="S154" s="452">
        <v>0</v>
      </c>
      <c r="T154" s="452">
        <v>0</v>
      </c>
      <c r="U154" s="452">
        <v>0</v>
      </c>
      <c r="V154" s="452">
        <v>0</v>
      </c>
      <c r="W154" s="452">
        <v>0</v>
      </c>
      <c r="X154" s="452">
        <v>0</v>
      </c>
      <c r="Y154" s="452">
        <v>0</v>
      </c>
      <c r="Z154" s="452">
        <v>0</v>
      </c>
      <c r="AA154" s="452">
        <v>0</v>
      </c>
      <c r="AB154" s="452">
        <v>0</v>
      </c>
      <c r="AC154" s="452">
        <v>0</v>
      </c>
      <c r="AD154" s="452">
        <v>0</v>
      </c>
      <c r="AE154" s="452">
        <v>0</v>
      </c>
      <c r="AF154" s="452">
        <v>0</v>
      </c>
      <c r="AG154" s="452">
        <v>0</v>
      </c>
      <c r="AH154" s="452">
        <v>0</v>
      </c>
      <c r="AI154" s="452">
        <v>0</v>
      </c>
      <c r="AJ154" s="452">
        <v>0</v>
      </c>
      <c r="AK154" s="452">
        <v>0</v>
      </c>
      <c r="AL154" s="452">
        <v>0</v>
      </c>
      <c r="AM154" s="452"/>
      <c r="AN154" s="452">
        <v>0</v>
      </c>
      <c r="AO154" s="452">
        <v>0</v>
      </c>
      <c r="AP154" s="452">
        <v>0</v>
      </c>
      <c r="AQ154" s="452">
        <v>0</v>
      </c>
      <c r="AR154" s="452">
        <v>0</v>
      </c>
      <c r="AS154" s="452">
        <v>0</v>
      </c>
      <c r="AT154" s="452">
        <v>0</v>
      </c>
      <c r="AU154" s="452">
        <v>0</v>
      </c>
      <c r="AV154" s="452">
        <v>0</v>
      </c>
      <c r="AW154" s="452">
        <v>0</v>
      </c>
      <c r="AX154" s="452">
        <v>0</v>
      </c>
      <c r="AY154" s="452">
        <v>0</v>
      </c>
      <c r="AZ154" s="452">
        <v>0</v>
      </c>
      <c r="BA154" s="452">
        <v>0</v>
      </c>
      <c r="BB154" s="452">
        <v>0</v>
      </c>
      <c r="BC154" s="452">
        <v>0</v>
      </c>
      <c r="BD154" s="452">
        <v>0</v>
      </c>
      <c r="BE154" s="452">
        <v>0</v>
      </c>
      <c r="BF154" s="452">
        <v>0</v>
      </c>
      <c r="BG154" s="452">
        <v>0</v>
      </c>
      <c r="BH154" s="452">
        <v>0</v>
      </c>
    </row>
    <row r="155" spans="1:60" x14ac:dyDescent="0.3">
      <c r="A155" s="449">
        <v>532</v>
      </c>
      <c r="B155" s="450" t="s">
        <v>431</v>
      </c>
      <c r="C155" s="450"/>
      <c r="D155" s="452">
        <v>11906659</v>
      </c>
      <c r="E155" s="452">
        <v>16971228</v>
      </c>
      <c r="F155" s="452">
        <v>10005119</v>
      </c>
      <c r="G155" s="452">
        <v>5342958</v>
      </c>
      <c r="H155" s="452">
        <v>19169360</v>
      </c>
      <c r="I155" s="452">
        <v>9635392</v>
      </c>
      <c r="J155" s="452">
        <v>2843434</v>
      </c>
      <c r="K155" s="452">
        <v>5135977</v>
      </c>
      <c r="L155" s="452">
        <v>11671757</v>
      </c>
      <c r="M155" s="452">
        <v>2265542</v>
      </c>
      <c r="N155" s="452">
        <v>4782618</v>
      </c>
      <c r="O155" s="452">
        <v>28014069</v>
      </c>
      <c r="P155" s="452">
        <v>24321452</v>
      </c>
      <c r="Q155" s="452">
        <v>3156101</v>
      </c>
      <c r="R155" s="452">
        <v>22184843</v>
      </c>
      <c r="S155" s="452">
        <v>86484627</v>
      </c>
      <c r="T155" s="452">
        <v>6220440</v>
      </c>
      <c r="U155" s="452">
        <v>3514444</v>
      </c>
      <c r="V155" s="452">
        <v>255649</v>
      </c>
      <c r="W155" s="452">
        <v>52661652</v>
      </c>
      <c r="X155" s="452">
        <v>35437603</v>
      </c>
      <c r="Y155" s="452">
        <v>3389312</v>
      </c>
      <c r="Z155" s="452">
        <v>18551164</v>
      </c>
      <c r="AA155" s="452">
        <v>2499031</v>
      </c>
      <c r="AB155" s="452">
        <v>9993919</v>
      </c>
      <c r="AC155" s="452">
        <v>41345807</v>
      </c>
      <c r="AD155" s="452">
        <v>5029155</v>
      </c>
      <c r="AE155" s="452">
        <v>24507777</v>
      </c>
      <c r="AF155" s="452">
        <v>7504401</v>
      </c>
      <c r="AG155" s="452">
        <v>3656427</v>
      </c>
      <c r="AH155" s="452">
        <v>17148776</v>
      </c>
      <c r="AI155" s="452">
        <v>16864957</v>
      </c>
      <c r="AJ155" s="452">
        <v>40019400</v>
      </c>
      <c r="AK155" s="452">
        <v>15594300</v>
      </c>
      <c r="AL155" s="452">
        <v>9823834</v>
      </c>
      <c r="AM155" s="452"/>
      <c r="AN155" s="452">
        <v>11864206</v>
      </c>
      <c r="AO155" s="452">
        <v>11236333</v>
      </c>
      <c r="AP155" s="452">
        <v>8464175</v>
      </c>
      <c r="AQ155" s="452">
        <v>1092398</v>
      </c>
      <c r="AR155" s="452">
        <v>5046414</v>
      </c>
      <c r="AS155" s="452">
        <v>11976600</v>
      </c>
      <c r="AT155" s="452">
        <v>645787</v>
      </c>
      <c r="AU155" s="452">
        <v>97893432</v>
      </c>
      <c r="AV155" s="452">
        <v>6576216</v>
      </c>
      <c r="AW155" s="452">
        <v>486863843</v>
      </c>
      <c r="AX155" s="452">
        <v>4562456</v>
      </c>
      <c r="AY155" s="452">
        <v>1401702</v>
      </c>
      <c r="AZ155" s="452">
        <v>15710633</v>
      </c>
      <c r="BA155" s="452">
        <v>14170862</v>
      </c>
      <c r="BB155" s="452">
        <v>1630852</v>
      </c>
      <c r="BC155" s="452">
        <v>2002427</v>
      </c>
      <c r="BD155" s="452">
        <v>17485444</v>
      </c>
      <c r="BE155" s="452">
        <v>17465760</v>
      </c>
      <c r="BF155" s="452">
        <v>126247175</v>
      </c>
      <c r="BG155" s="452">
        <v>7349954</v>
      </c>
      <c r="BH155" s="452">
        <v>2883006</v>
      </c>
    </row>
    <row r="156" spans="1:60" x14ac:dyDescent="0.3">
      <c r="A156" s="449">
        <v>533</v>
      </c>
      <c r="B156" s="450" t="s">
        <v>432</v>
      </c>
      <c r="C156" s="450"/>
      <c r="D156" s="452">
        <v>0</v>
      </c>
      <c r="E156" s="452">
        <v>0</v>
      </c>
      <c r="F156" s="452">
        <v>0</v>
      </c>
      <c r="G156" s="452">
        <v>0</v>
      </c>
      <c r="H156" s="452">
        <v>0</v>
      </c>
      <c r="I156" s="452">
        <v>0</v>
      </c>
      <c r="J156" s="452">
        <v>0</v>
      </c>
      <c r="K156" s="452">
        <v>0</v>
      </c>
      <c r="L156" s="452">
        <v>0</v>
      </c>
      <c r="M156" s="452">
        <v>0</v>
      </c>
      <c r="N156" s="452">
        <v>0</v>
      </c>
      <c r="O156" s="452">
        <v>0</v>
      </c>
      <c r="P156" s="452">
        <v>5360628</v>
      </c>
      <c r="Q156" s="452">
        <v>0</v>
      </c>
      <c r="R156" s="452">
        <v>0</v>
      </c>
      <c r="S156" s="452">
        <v>0</v>
      </c>
      <c r="T156" s="452">
        <v>0</v>
      </c>
      <c r="U156" s="452">
        <v>0</v>
      </c>
      <c r="V156" s="452">
        <v>0</v>
      </c>
      <c r="W156" s="452">
        <v>0</v>
      </c>
      <c r="X156" s="452">
        <v>0</v>
      </c>
      <c r="Y156" s="452">
        <v>0</v>
      </c>
      <c r="Z156" s="452">
        <v>0</v>
      </c>
      <c r="AA156" s="452">
        <v>0</v>
      </c>
      <c r="AB156" s="452">
        <v>0</v>
      </c>
      <c r="AC156" s="452">
        <v>0</v>
      </c>
      <c r="AD156" s="452">
        <v>0</v>
      </c>
      <c r="AE156" s="452">
        <v>0</v>
      </c>
      <c r="AF156" s="452">
        <v>0</v>
      </c>
      <c r="AG156" s="452">
        <v>0</v>
      </c>
      <c r="AH156" s="452">
        <v>0</v>
      </c>
      <c r="AI156" s="452">
        <v>0</v>
      </c>
      <c r="AJ156" s="452">
        <v>0</v>
      </c>
      <c r="AK156" s="452">
        <v>0</v>
      </c>
      <c r="AL156" s="452">
        <v>0</v>
      </c>
      <c r="AM156" s="452"/>
      <c r="AN156" s="452">
        <v>0</v>
      </c>
      <c r="AO156" s="452">
        <v>0</v>
      </c>
      <c r="AP156" s="452">
        <v>0</v>
      </c>
      <c r="AQ156" s="452">
        <v>0</v>
      </c>
      <c r="AR156" s="452">
        <v>0</v>
      </c>
      <c r="AS156" s="452">
        <v>0</v>
      </c>
      <c r="AT156" s="452">
        <v>0</v>
      </c>
      <c r="AU156" s="452">
        <v>0</v>
      </c>
      <c r="AV156" s="452">
        <v>0</v>
      </c>
      <c r="AW156" s="452">
        <v>0</v>
      </c>
      <c r="AX156" s="452">
        <v>0</v>
      </c>
      <c r="AY156" s="452">
        <v>0</v>
      </c>
      <c r="AZ156" s="452">
        <v>0</v>
      </c>
      <c r="BA156" s="452">
        <v>0</v>
      </c>
      <c r="BB156" s="452">
        <v>0</v>
      </c>
      <c r="BC156" s="452">
        <v>0</v>
      </c>
      <c r="BD156" s="452">
        <v>0</v>
      </c>
      <c r="BE156" s="452">
        <v>0</v>
      </c>
      <c r="BF156" s="452">
        <v>0</v>
      </c>
      <c r="BG156" s="452">
        <v>0</v>
      </c>
      <c r="BH156" s="452">
        <v>0</v>
      </c>
    </row>
    <row r="157" spans="1:60" x14ac:dyDescent="0.3">
      <c r="A157" s="449">
        <v>534</v>
      </c>
      <c r="B157" s="450" t="s">
        <v>433</v>
      </c>
      <c r="C157" s="450"/>
      <c r="D157" s="452">
        <v>0</v>
      </c>
      <c r="E157" s="452">
        <v>0</v>
      </c>
      <c r="F157" s="452">
        <v>0</v>
      </c>
      <c r="G157" s="452">
        <v>0</v>
      </c>
      <c r="H157" s="452">
        <v>0</v>
      </c>
      <c r="I157" s="452">
        <v>0</v>
      </c>
      <c r="J157" s="452">
        <v>0</v>
      </c>
      <c r="K157" s="452">
        <v>0</v>
      </c>
      <c r="L157" s="452">
        <v>0</v>
      </c>
      <c r="M157" s="452">
        <v>0</v>
      </c>
      <c r="N157" s="452">
        <v>0</v>
      </c>
      <c r="O157" s="452">
        <v>0</v>
      </c>
      <c r="P157" s="452">
        <v>0</v>
      </c>
      <c r="Q157" s="452">
        <v>0</v>
      </c>
      <c r="R157" s="452">
        <v>0</v>
      </c>
      <c r="S157" s="452">
        <v>0</v>
      </c>
      <c r="T157" s="452">
        <v>0</v>
      </c>
      <c r="U157" s="452">
        <v>0</v>
      </c>
      <c r="V157" s="452">
        <v>0</v>
      </c>
      <c r="W157" s="452">
        <v>0</v>
      </c>
      <c r="X157" s="452">
        <v>0</v>
      </c>
      <c r="Y157" s="452">
        <v>0</v>
      </c>
      <c r="Z157" s="452">
        <v>0</v>
      </c>
      <c r="AA157" s="452">
        <v>0</v>
      </c>
      <c r="AB157" s="452">
        <v>0</v>
      </c>
      <c r="AC157" s="452">
        <v>0</v>
      </c>
      <c r="AD157" s="452">
        <v>0</v>
      </c>
      <c r="AE157" s="452">
        <v>0</v>
      </c>
      <c r="AF157" s="452">
        <v>0</v>
      </c>
      <c r="AG157" s="452">
        <v>0</v>
      </c>
      <c r="AH157" s="452">
        <v>0</v>
      </c>
      <c r="AI157" s="452">
        <v>0</v>
      </c>
      <c r="AJ157" s="452">
        <v>0</v>
      </c>
      <c r="AK157" s="452">
        <v>0</v>
      </c>
      <c r="AL157" s="452">
        <v>0</v>
      </c>
      <c r="AM157" s="452"/>
      <c r="AN157" s="452">
        <v>0</v>
      </c>
      <c r="AO157" s="452">
        <v>0</v>
      </c>
      <c r="AP157" s="452">
        <v>0</v>
      </c>
      <c r="AQ157" s="452">
        <v>0</v>
      </c>
      <c r="AR157" s="452">
        <v>0</v>
      </c>
      <c r="AS157" s="452">
        <v>0</v>
      </c>
      <c r="AT157" s="452">
        <v>0</v>
      </c>
      <c r="AU157" s="452">
        <v>0</v>
      </c>
      <c r="AV157" s="452">
        <v>0</v>
      </c>
      <c r="AW157" s="452">
        <v>0</v>
      </c>
      <c r="AX157" s="452">
        <v>0</v>
      </c>
      <c r="AY157" s="452">
        <v>0</v>
      </c>
      <c r="AZ157" s="452">
        <v>0</v>
      </c>
      <c r="BA157" s="452">
        <v>0</v>
      </c>
      <c r="BB157" s="452">
        <v>0</v>
      </c>
      <c r="BC157" s="452">
        <v>0</v>
      </c>
      <c r="BD157" s="452">
        <v>0</v>
      </c>
      <c r="BE157" s="452">
        <v>0</v>
      </c>
      <c r="BF157" s="452">
        <v>0</v>
      </c>
      <c r="BG157" s="452">
        <v>0</v>
      </c>
      <c r="BH157" s="452">
        <v>0</v>
      </c>
    </row>
    <row r="158" spans="1:60" x14ac:dyDescent="0.3">
      <c r="A158" s="449">
        <v>535</v>
      </c>
      <c r="B158" s="450" t="s">
        <v>151</v>
      </c>
      <c r="C158" s="450"/>
      <c r="D158" s="452">
        <v>0</v>
      </c>
      <c r="E158" s="452">
        <v>0</v>
      </c>
      <c r="F158" s="452">
        <v>0</v>
      </c>
      <c r="G158" s="452">
        <v>0</v>
      </c>
      <c r="H158" s="452">
        <v>0</v>
      </c>
      <c r="I158" s="452">
        <v>0</v>
      </c>
      <c r="J158" s="452">
        <v>0</v>
      </c>
      <c r="K158" s="452">
        <v>0</v>
      </c>
      <c r="L158" s="452">
        <v>0</v>
      </c>
      <c r="M158" s="452">
        <v>0</v>
      </c>
      <c r="N158" s="452">
        <v>0</v>
      </c>
      <c r="O158" s="452">
        <v>0</v>
      </c>
      <c r="P158" s="452">
        <v>0</v>
      </c>
      <c r="Q158" s="452">
        <v>0</v>
      </c>
      <c r="R158" s="452">
        <v>0</v>
      </c>
      <c r="S158" s="452">
        <v>0</v>
      </c>
      <c r="T158" s="452">
        <v>0</v>
      </c>
      <c r="U158" s="452">
        <v>0</v>
      </c>
      <c r="V158" s="452">
        <v>0</v>
      </c>
      <c r="W158" s="452">
        <v>0</v>
      </c>
      <c r="X158" s="452">
        <v>0</v>
      </c>
      <c r="Y158" s="452">
        <v>0</v>
      </c>
      <c r="Z158" s="452">
        <v>0</v>
      </c>
      <c r="AA158" s="452">
        <v>0</v>
      </c>
      <c r="AB158" s="452">
        <v>0</v>
      </c>
      <c r="AC158" s="452">
        <v>0</v>
      </c>
      <c r="AD158" s="452">
        <v>0</v>
      </c>
      <c r="AE158" s="452">
        <v>0</v>
      </c>
      <c r="AF158" s="452">
        <v>0</v>
      </c>
      <c r="AG158" s="452">
        <v>0</v>
      </c>
      <c r="AH158" s="452">
        <v>0</v>
      </c>
      <c r="AI158" s="452">
        <v>0</v>
      </c>
      <c r="AJ158" s="452">
        <v>0</v>
      </c>
      <c r="AK158" s="452">
        <v>0</v>
      </c>
      <c r="AL158" s="452">
        <v>0</v>
      </c>
      <c r="AM158" s="452"/>
      <c r="AN158" s="452">
        <v>0</v>
      </c>
      <c r="AO158" s="452">
        <v>0</v>
      </c>
      <c r="AP158" s="452">
        <v>0</v>
      </c>
      <c r="AQ158" s="452">
        <v>0</v>
      </c>
      <c r="AR158" s="452">
        <v>0</v>
      </c>
      <c r="AS158" s="452">
        <v>0</v>
      </c>
      <c r="AT158" s="452">
        <v>0</v>
      </c>
      <c r="AU158" s="452">
        <v>0</v>
      </c>
      <c r="AV158" s="452">
        <v>0</v>
      </c>
      <c r="AW158" s="452">
        <v>0</v>
      </c>
      <c r="AX158" s="452">
        <v>0</v>
      </c>
      <c r="AY158" s="452">
        <v>0</v>
      </c>
      <c r="AZ158" s="452">
        <v>0</v>
      </c>
      <c r="BA158" s="452">
        <v>0</v>
      </c>
      <c r="BB158" s="452">
        <v>0</v>
      </c>
      <c r="BC158" s="452">
        <v>0</v>
      </c>
      <c r="BD158" s="452">
        <v>0</v>
      </c>
      <c r="BE158" s="452">
        <v>0</v>
      </c>
      <c r="BF158" s="452">
        <v>0</v>
      </c>
      <c r="BG158" s="452">
        <v>0</v>
      </c>
      <c r="BH158" s="452">
        <v>0</v>
      </c>
    </row>
    <row r="159" spans="1:60" x14ac:dyDescent="0.3">
      <c r="A159" s="449">
        <v>536</v>
      </c>
      <c r="B159" s="450" t="s">
        <v>98</v>
      </c>
      <c r="C159" s="450"/>
      <c r="D159" s="452">
        <v>0</v>
      </c>
      <c r="E159" s="452">
        <v>0</v>
      </c>
      <c r="F159" s="452">
        <v>0</v>
      </c>
      <c r="G159" s="452">
        <v>0</v>
      </c>
      <c r="H159" s="452">
        <v>0</v>
      </c>
      <c r="I159" s="452">
        <v>0</v>
      </c>
      <c r="J159" s="452">
        <v>0</v>
      </c>
      <c r="K159" s="452">
        <v>0</v>
      </c>
      <c r="L159" s="452">
        <v>0</v>
      </c>
      <c r="M159" s="452">
        <v>0</v>
      </c>
      <c r="N159" s="452">
        <v>0</v>
      </c>
      <c r="O159" s="452">
        <v>0</v>
      </c>
      <c r="P159" s="452">
        <v>0</v>
      </c>
      <c r="Q159" s="452">
        <v>0</v>
      </c>
      <c r="R159" s="452">
        <v>0</v>
      </c>
      <c r="S159" s="452">
        <v>0</v>
      </c>
      <c r="T159" s="452">
        <v>0</v>
      </c>
      <c r="U159" s="452">
        <v>0</v>
      </c>
      <c r="V159" s="452">
        <v>0</v>
      </c>
      <c r="W159" s="452">
        <v>0</v>
      </c>
      <c r="X159" s="452">
        <v>0</v>
      </c>
      <c r="Y159" s="452">
        <v>0</v>
      </c>
      <c r="Z159" s="452">
        <v>0</v>
      </c>
      <c r="AA159" s="452">
        <v>79586</v>
      </c>
      <c r="AB159" s="452">
        <v>0</v>
      </c>
      <c r="AC159" s="452">
        <v>0</v>
      </c>
      <c r="AD159" s="452">
        <v>0</v>
      </c>
      <c r="AE159" s="452">
        <v>0</v>
      </c>
      <c r="AF159" s="452">
        <v>0</v>
      </c>
      <c r="AG159" s="452">
        <v>0</v>
      </c>
      <c r="AH159" s="452">
        <v>0</v>
      </c>
      <c r="AI159" s="452">
        <v>0</v>
      </c>
      <c r="AJ159" s="452">
        <v>0</v>
      </c>
      <c r="AK159" s="452">
        <v>0</v>
      </c>
      <c r="AL159" s="452">
        <v>0</v>
      </c>
      <c r="AM159" s="452"/>
      <c r="AN159" s="452">
        <v>0</v>
      </c>
      <c r="AO159" s="452">
        <v>0</v>
      </c>
      <c r="AP159" s="452">
        <v>0</v>
      </c>
      <c r="AQ159" s="452">
        <v>0</v>
      </c>
      <c r="AR159" s="452">
        <v>0</v>
      </c>
      <c r="AS159" s="452">
        <v>0</v>
      </c>
      <c r="AT159" s="452">
        <v>16519</v>
      </c>
      <c r="AU159" s="452">
        <v>0</v>
      </c>
      <c r="AV159" s="452">
        <v>0</v>
      </c>
      <c r="AW159" s="452">
        <v>38680</v>
      </c>
      <c r="AX159" s="452">
        <v>0</v>
      </c>
      <c r="AY159" s="452">
        <v>0</v>
      </c>
      <c r="AZ159" s="452">
        <v>0</v>
      </c>
      <c r="BA159" s="452">
        <v>0</v>
      </c>
      <c r="BB159" s="452">
        <v>0</v>
      </c>
      <c r="BC159" s="452">
        <v>0</v>
      </c>
      <c r="BD159" s="452">
        <v>0</v>
      </c>
      <c r="BE159" s="452">
        <v>0</v>
      </c>
      <c r="BF159" s="452">
        <v>0</v>
      </c>
      <c r="BG159" s="452">
        <v>0</v>
      </c>
      <c r="BH159" s="452">
        <v>0</v>
      </c>
    </row>
    <row r="160" spans="1:60" x14ac:dyDescent="0.3">
      <c r="A160" s="449">
        <v>537</v>
      </c>
      <c r="B160" s="450" t="s">
        <v>186</v>
      </c>
      <c r="C160" s="450"/>
      <c r="D160" s="452">
        <v>0</v>
      </c>
      <c r="E160" s="452">
        <v>0</v>
      </c>
      <c r="F160" s="452">
        <v>0</v>
      </c>
      <c r="G160" s="452">
        <v>0</v>
      </c>
      <c r="H160" s="452">
        <v>0</v>
      </c>
      <c r="I160" s="452">
        <v>0</v>
      </c>
      <c r="J160" s="452">
        <v>0</v>
      </c>
      <c r="K160" s="452">
        <v>0</v>
      </c>
      <c r="L160" s="452">
        <v>0</v>
      </c>
      <c r="M160" s="452">
        <v>0</v>
      </c>
      <c r="N160" s="452">
        <v>0</v>
      </c>
      <c r="O160" s="452">
        <v>0</v>
      </c>
      <c r="P160" s="452">
        <v>0</v>
      </c>
      <c r="Q160" s="452">
        <v>0</v>
      </c>
      <c r="R160" s="452">
        <v>0</v>
      </c>
      <c r="S160" s="452">
        <v>0</v>
      </c>
      <c r="T160" s="452">
        <v>0</v>
      </c>
      <c r="U160" s="452">
        <v>0</v>
      </c>
      <c r="V160" s="452">
        <v>0</v>
      </c>
      <c r="W160" s="452">
        <v>0</v>
      </c>
      <c r="X160" s="452">
        <v>0</v>
      </c>
      <c r="Y160" s="452">
        <v>0</v>
      </c>
      <c r="Z160" s="452">
        <v>0</v>
      </c>
      <c r="AA160" s="452">
        <v>0</v>
      </c>
      <c r="AB160" s="452">
        <v>0</v>
      </c>
      <c r="AC160" s="452">
        <v>0</v>
      </c>
      <c r="AD160" s="452">
        <v>0</v>
      </c>
      <c r="AE160" s="452">
        <v>0</v>
      </c>
      <c r="AF160" s="452">
        <v>0</v>
      </c>
      <c r="AG160" s="452">
        <v>0</v>
      </c>
      <c r="AH160" s="452">
        <v>0</v>
      </c>
      <c r="AI160" s="452">
        <v>0</v>
      </c>
      <c r="AJ160" s="452">
        <v>0</v>
      </c>
      <c r="AK160" s="452">
        <v>0</v>
      </c>
      <c r="AL160" s="452">
        <v>0</v>
      </c>
      <c r="AM160" s="452"/>
      <c r="AN160" s="452">
        <v>0</v>
      </c>
      <c r="AO160" s="452">
        <v>0</v>
      </c>
      <c r="AP160" s="452">
        <v>0</v>
      </c>
      <c r="AQ160" s="452">
        <v>0</v>
      </c>
      <c r="AR160" s="452">
        <v>0</v>
      </c>
      <c r="AS160" s="452">
        <v>0</v>
      </c>
      <c r="AT160" s="452">
        <v>0</v>
      </c>
      <c r="AU160" s="452">
        <v>0</v>
      </c>
      <c r="AV160" s="452">
        <v>0</v>
      </c>
      <c r="AW160" s="452">
        <v>0</v>
      </c>
      <c r="AX160" s="452">
        <v>0</v>
      </c>
      <c r="AY160" s="452">
        <v>0</v>
      </c>
      <c r="AZ160" s="452">
        <v>0</v>
      </c>
      <c r="BA160" s="452">
        <v>0</v>
      </c>
      <c r="BB160" s="452">
        <v>0</v>
      </c>
      <c r="BC160" s="452">
        <v>0</v>
      </c>
      <c r="BD160" s="452">
        <v>0</v>
      </c>
      <c r="BE160" s="452">
        <v>0</v>
      </c>
      <c r="BF160" s="452">
        <v>0</v>
      </c>
      <c r="BG160" s="452">
        <v>0</v>
      </c>
      <c r="BH160" s="452">
        <v>0</v>
      </c>
    </row>
    <row r="161" spans="1:60" x14ac:dyDescent="0.3">
      <c r="A161" s="449">
        <v>538</v>
      </c>
      <c r="B161" s="450" t="s">
        <v>185</v>
      </c>
      <c r="C161" s="450"/>
      <c r="D161" s="452">
        <v>0</v>
      </c>
      <c r="E161" s="452">
        <v>0</v>
      </c>
      <c r="F161" s="452">
        <v>0</v>
      </c>
      <c r="G161" s="452">
        <v>0</v>
      </c>
      <c r="H161" s="452">
        <v>0</v>
      </c>
      <c r="I161" s="452">
        <v>0</v>
      </c>
      <c r="J161" s="452">
        <v>0</v>
      </c>
      <c r="K161" s="452">
        <v>0</v>
      </c>
      <c r="L161" s="452">
        <v>0</v>
      </c>
      <c r="M161" s="452">
        <v>0</v>
      </c>
      <c r="N161" s="452">
        <v>0</v>
      </c>
      <c r="O161" s="452">
        <v>0</v>
      </c>
      <c r="P161" s="452">
        <v>0</v>
      </c>
      <c r="Q161" s="452">
        <v>0</v>
      </c>
      <c r="R161" s="452">
        <v>0</v>
      </c>
      <c r="S161" s="452">
        <v>0</v>
      </c>
      <c r="T161" s="452">
        <v>0</v>
      </c>
      <c r="U161" s="452">
        <v>0</v>
      </c>
      <c r="V161" s="452">
        <v>0</v>
      </c>
      <c r="W161" s="452">
        <v>0</v>
      </c>
      <c r="X161" s="452">
        <v>0</v>
      </c>
      <c r="Y161" s="452">
        <v>0</v>
      </c>
      <c r="Z161" s="452">
        <v>0</v>
      </c>
      <c r="AA161" s="452">
        <v>0</v>
      </c>
      <c r="AB161" s="452">
        <v>0</v>
      </c>
      <c r="AC161" s="452">
        <v>0</v>
      </c>
      <c r="AD161" s="452">
        <v>0</v>
      </c>
      <c r="AE161" s="452">
        <v>0</v>
      </c>
      <c r="AF161" s="452">
        <v>0</v>
      </c>
      <c r="AG161" s="452">
        <v>0</v>
      </c>
      <c r="AH161" s="452">
        <v>0</v>
      </c>
      <c r="AI161" s="452">
        <v>0</v>
      </c>
      <c r="AJ161" s="452">
        <v>0</v>
      </c>
      <c r="AK161" s="452">
        <v>0</v>
      </c>
      <c r="AL161" s="452">
        <v>0</v>
      </c>
      <c r="AM161" s="452"/>
      <c r="AN161" s="452">
        <v>0</v>
      </c>
      <c r="AO161" s="452">
        <v>0</v>
      </c>
      <c r="AP161" s="452">
        <v>0</v>
      </c>
      <c r="AQ161" s="452">
        <v>0</v>
      </c>
      <c r="AR161" s="452">
        <v>0</v>
      </c>
      <c r="AS161" s="452">
        <v>0</v>
      </c>
      <c r="AT161" s="452">
        <v>0</v>
      </c>
      <c r="AU161" s="452">
        <v>0</v>
      </c>
      <c r="AV161" s="452">
        <v>0</v>
      </c>
      <c r="AW161" s="452">
        <v>0</v>
      </c>
      <c r="AX161" s="452">
        <v>0</v>
      </c>
      <c r="AY161" s="452">
        <v>0</v>
      </c>
      <c r="AZ161" s="452">
        <v>0</v>
      </c>
      <c r="BA161" s="452">
        <v>0</v>
      </c>
      <c r="BB161" s="452">
        <v>0</v>
      </c>
      <c r="BC161" s="452">
        <v>0</v>
      </c>
      <c r="BD161" s="452">
        <v>0</v>
      </c>
      <c r="BE161" s="452">
        <v>0</v>
      </c>
      <c r="BF161" s="452">
        <v>0</v>
      </c>
      <c r="BG161" s="452">
        <v>0</v>
      </c>
      <c r="BH161" s="452">
        <v>0</v>
      </c>
    </row>
    <row r="162" spans="1:60" x14ac:dyDescent="0.3">
      <c r="A162" s="449">
        <v>540</v>
      </c>
      <c r="B162" s="450" t="s">
        <v>159</v>
      </c>
      <c r="C162" s="450"/>
      <c r="D162" s="452">
        <v>0</v>
      </c>
      <c r="E162" s="452">
        <v>0</v>
      </c>
      <c r="F162" s="452">
        <v>0</v>
      </c>
      <c r="G162" s="452">
        <v>0</v>
      </c>
      <c r="H162" s="452">
        <v>0</v>
      </c>
      <c r="I162" s="452">
        <v>0</v>
      </c>
      <c r="J162" s="452">
        <v>0</v>
      </c>
      <c r="K162" s="452">
        <v>0</v>
      </c>
      <c r="L162" s="452">
        <v>0</v>
      </c>
      <c r="M162" s="452">
        <v>0</v>
      </c>
      <c r="N162" s="452">
        <v>0</v>
      </c>
      <c r="O162" s="452">
        <v>0</v>
      </c>
      <c r="P162" s="452">
        <v>0</v>
      </c>
      <c r="Q162" s="452">
        <v>0</v>
      </c>
      <c r="R162" s="452">
        <v>0</v>
      </c>
      <c r="S162" s="452">
        <v>0</v>
      </c>
      <c r="T162" s="452">
        <v>0</v>
      </c>
      <c r="U162" s="452">
        <v>0</v>
      </c>
      <c r="V162" s="452">
        <v>0</v>
      </c>
      <c r="W162" s="452">
        <v>0</v>
      </c>
      <c r="X162" s="452">
        <v>0</v>
      </c>
      <c r="Y162" s="452">
        <v>0</v>
      </c>
      <c r="Z162" s="452">
        <v>0</v>
      </c>
      <c r="AA162" s="452">
        <v>0</v>
      </c>
      <c r="AB162" s="452">
        <v>0</v>
      </c>
      <c r="AC162" s="452">
        <v>0</v>
      </c>
      <c r="AD162" s="452">
        <v>0</v>
      </c>
      <c r="AE162" s="452">
        <v>0</v>
      </c>
      <c r="AF162" s="452">
        <v>0</v>
      </c>
      <c r="AG162" s="452">
        <v>0</v>
      </c>
      <c r="AH162" s="452">
        <v>0</v>
      </c>
      <c r="AI162" s="452">
        <v>0</v>
      </c>
      <c r="AJ162" s="452">
        <v>0</v>
      </c>
      <c r="AK162" s="452">
        <v>0</v>
      </c>
      <c r="AL162" s="452">
        <v>0</v>
      </c>
      <c r="AM162" s="452"/>
      <c r="AN162" s="452">
        <v>0</v>
      </c>
      <c r="AO162" s="452">
        <v>0</v>
      </c>
      <c r="AP162" s="452">
        <v>0</v>
      </c>
      <c r="AQ162" s="452">
        <v>0</v>
      </c>
      <c r="AR162" s="452">
        <v>0</v>
      </c>
      <c r="AS162" s="452">
        <v>0</v>
      </c>
      <c r="AT162" s="452">
        <v>0</v>
      </c>
      <c r="AU162" s="452">
        <v>0</v>
      </c>
      <c r="AV162" s="452">
        <v>0</v>
      </c>
      <c r="AW162" s="452">
        <v>0</v>
      </c>
      <c r="AX162" s="452">
        <v>0</v>
      </c>
      <c r="AY162" s="452">
        <v>0</v>
      </c>
      <c r="AZ162" s="452">
        <v>0</v>
      </c>
      <c r="BA162" s="452">
        <v>0</v>
      </c>
      <c r="BB162" s="452">
        <v>0</v>
      </c>
      <c r="BC162" s="452">
        <v>0</v>
      </c>
      <c r="BD162" s="452">
        <v>0</v>
      </c>
      <c r="BE162" s="452">
        <v>0</v>
      </c>
      <c r="BF162" s="452">
        <v>0</v>
      </c>
      <c r="BG162" s="452">
        <v>0</v>
      </c>
      <c r="BH162" s="452">
        <v>0</v>
      </c>
    </row>
    <row r="163" spans="1:60" ht="28.8" x14ac:dyDescent="0.3">
      <c r="A163" s="449">
        <v>541</v>
      </c>
      <c r="B163" s="450" t="s">
        <v>203</v>
      </c>
      <c r="C163" s="450"/>
      <c r="D163" s="452">
        <v>0</v>
      </c>
      <c r="E163" s="452">
        <v>0</v>
      </c>
      <c r="F163" s="452">
        <v>0</v>
      </c>
      <c r="G163" s="452">
        <v>0</v>
      </c>
      <c r="H163" s="452">
        <v>0</v>
      </c>
      <c r="I163" s="452">
        <v>0</v>
      </c>
      <c r="J163" s="452">
        <v>0</v>
      </c>
      <c r="K163" s="452">
        <v>0</v>
      </c>
      <c r="L163" s="452">
        <v>0</v>
      </c>
      <c r="M163" s="452">
        <v>0</v>
      </c>
      <c r="N163" s="452">
        <v>0</v>
      </c>
      <c r="O163" s="452">
        <v>0</v>
      </c>
      <c r="P163" s="452">
        <v>0</v>
      </c>
      <c r="Q163" s="452">
        <v>0</v>
      </c>
      <c r="R163" s="452">
        <v>0</v>
      </c>
      <c r="S163" s="452">
        <v>0</v>
      </c>
      <c r="T163" s="452">
        <v>0</v>
      </c>
      <c r="U163" s="452">
        <v>0</v>
      </c>
      <c r="V163" s="452">
        <v>0</v>
      </c>
      <c r="W163" s="452">
        <v>0</v>
      </c>
      <c r="X163" s="452">
        <v>0</v>
      </c>
      <c r="Y163" s="452">
        <v>0</v>
      </c>
      <c r="Z163" s="452">
        <v>0</v>
      </c>
      <c r="AA163" s="452">
        <v>0</v>
      </c>
      <c r="AB163" s="452">
        <v>0</v>
      </c>
      <c r="AC163" s="452">
        <v>0</v>
      </c>
      <c r="AD163" s="452">
        <v>0</v>
      </c>
      <c r="AE163" s="452">
        <v>0</v>
      </c>
      <c r="AF163" s="452">
        <v>0</v>
      </c>
      <c r="AG163" s="452">
        <v>0</v>
      </c>
      <c r="AH163" s="452">
        <v>0</v>
      </c>
      <c r="AI163" s="452">
        <v>0</v>
      </c>
      <c r="AJ163" s="452">
        <v>0</v>
      </c>
      <c r="AK163" s="452">
        <v>0</v>
      </c>
      <c r="AL163" s="452">
        <v>0</v>
      </c>
      <c r="AM163" s="452"/>
      <c r="AN163" s="452">
        <v>0</v>
      </c>
      <c r="AO163" s="452">
        <v>0</v>
      </c>
      <c r="AP163" s="452">
        <v>0</v>
      </c>
      <c r="AQ163" s="452">
        <v>0</v>
      </c>
      <c r="AR163" s="452">
        <v>0</v>
      </c>
      <c r="AS163" s="452">
        <v>0</v>
      </c>
      <c r="AT163" s="452">
        <v>0</v>
      </c>
      <c r="AU163" s="452">
        <v>0</v>
      </c>
      <c r="AV163" s="452">
        <v>0</v>
      </c>
      <c r="AW163" s="452">
        <v>0</v>
      </c>
      <c r="AX163" s="452">
        <v>0</v>
      </c>
      <c r="AY163" s="452">
        <v>0</v>
      </c>
      <c r="AZ163" s="452">
        <v>0</v>
      </c>
      <c r="BA163" s="452">
        <v>0</v>
      </c>
      <c r="BB163" s="452">
        <v>0</v>
      </c>
      <c r="BC163" s="452">
        <v>0</v>
      </c>
      <c r="BD163" s="452">
        <v>0</v>
      </c>
      <c r="BE163" s="452">
        <v>0</v>
      </c>
      <c r="BF163" s="452">
        <v>0</v>
      </c>
      <c r="BG163" s="452">
        <v>0</v>
      </c>
      <c r="BH163" s="452">
        <v>0</v>
      </c>
    </row>
    <row r="164" spans="1:60" x14ac:dyDescent="0.3">
      <c r="A164" s="449">
        <v>542</v>
      </c>
      <c r="B164" s="450" t="s">
        <v>434</v>
      </c>
      <c r="C164" s="450"/>
      <c r="D164" s="452">
        <v>0</v>
      </c>
      <c r="E164" s="452">
        <v>0</v>
      </c>
      <c r="F164" s="452">
        <v>0</v>
      </c>
      <c r="G164" s="452">
        <v>0</v>
      </c>
      <c r="H164" s="452">
        <v>0</v>
      </c>
      <c r="I164" s="452">
        <v>0</v>
      </c>
      <c r="J164" s="452">
        <v>0</v>
      </c>
      <c r="K164" s="452">
        <v>0</v>
      </c>
      <c r="L164" s="452">
        <v>0</v>
      </c>
      <c r="M164" s="452">
        <v>0</v>
      </c>
      <c r="N164" s="452">
        <v>0</v>
      </c>
      <c r="O164" s="452">
        <v>0</v>
      </c>
      <c r="P164" s="452">
        <v>0</v>
      </c>
      <c r="Q164" s="452">
        <v>0</v>
      </c>
      <c r="R164" s="452">
        <v>0</v>
      </c>
      <c r="S164" s="452">
        <v>0</v>
      </c>
      <c r="T164" s="452">
        <v>0</v>
      </c>
      <c r="U164" s="452">
        <v>0</v>
      </c>
      <c r="V164" s="452">
        <v>0</v>
      </c>
      <c r="W164" s="452">
        <v>0</v>
      </c>
      <c r="X164" s="452">
        <v>0</v>
      </c>
      <c r="Y164" s="452">
        <v>0</v>
      </c>
      <c r="Z164" s="452">
        <v>0</v>
      </c>
      <c r="AA164" s="452">
        <v>0</v>
      </c>
      <c r="AB164" s="452">
        <v>0</v>
      </c>
      <c r="AC164" s="452">
        <v>0</v>
      </c>
      <c r="AD164" s="452">
        <v>0</v>
      </c>
      <c r="AE164" s="452">
        <v>0</v>
      </c>
      <c r="AF164" s="452">
        <v>0</v>
      </c>
      <c r="AG164" s="452">
        <v>0</v>
      </c>
      <c r="AH164" s="452">
        <v>0</v>
      </c>
      <c r="AI164" s="452">
        <v>0</v>
      </c>
      <c r="AJ164" s="452">
        <v>0</v>
      </c>
      <c r="AK164" s="452">
        <v>0</v>
      </c>
      <c r="AL164" s="452">
        <v>0</v>
      </c>
      <c r="AM164" s="452"/>
      <c r="AN164" s="452">
        <v>0</v>
      </c>
      <c r="AO164" s="452">
        <v>0</v>
      </c>
      <c r="AP164" s="452">
        <v>0</v>
      </c>
      <c r="AQ164" s="452">
        <v>0</v>
      </c>
      <c r="AR164" s="452">
        <v>0</v>
      </c>
      <c r="AS164" s="452">
        <v>0</v>
      </c>
      <c r="AT164" s="452">
        <v>0</v>
      </c>
      <c r="AU164" s="452">
        <v>0</v>
      </c>
      <c r="AV164" s="452">
        <v>0</v>
      </c>
      <c r="AW164" s="452">
        <v>0</v>
      </c>
      <c r="AX164" s="452">
        <v>0</v>
      </c>
      <c r="AY164" s="452">
        <v>0</v>
      </c>
      <c r="AZ164" s="452">
        <v>0</v>
      </c>
      <c r="BA164" s="452">
        <v>0</v>
      </c>
      <c r="BB164" s="452">
        <v>0</v>
      </c>
      <c r="BC164" s="452">
        <v>0</v>
      </c>
      <c r="BD164" s="452">
        <v>0</v>
      </c>
      <c r="BE164" s="452">
        <v>0</v>
      </c>
      <c r="BF164" s="452">
        <v>0</v>
      </c>
      <c r="BG164" s="452">
        <v>0</v>
      </c>
      <c r="BH164" s="452">
        <v>0</v>
      </c>
    </row>
    <row r="165" spans="1:60" x14ac:dyDescent="0.3">
      <c r="A165" s="449">
        <v>544</v>
      </c>
      <c r="B165" s="450" t="s">
        <v>19</v>
      </c>
      <c r="C165" s="450"/>
      <c r="D165" s="452">
        <v>0</v>
      </c>
      <c r="E165" s="452">
        <v>0</v>
      </c>
      <c r="F165" s="452">
        <v>0</v>
      </c>
      <c r="G165" s="452">
        <v>0</v>
      </c>
      <c r="H165" s="452">
        <v>0</v>
      </c>
      <c r="I165" s="452">
        <v>0</v>
      </c>
      <c r="J165" s="452">
        <v>0</v>
      </c>
      <c r="K165" s="452">
        <v>0</v>
      </c>
      <c r="L165" s="452">
        <v>0</v>
      </c>
      <c r="M165" s="452">
        <v>0</v>
      </c>
      <c r="N165" s="452">
        <v>0</v>
      </c>
      <c r="O165" s="452">
        <v>0</v>
      </c>
      <c r="P165" s="452">
        <v>0</v>
      </c>
      <c r="Q165" s="452">
        <v>0</v>
      </c>
      <c r="R165" s="452">
        <v>0</v>
      </c>
      <c r="S165" s="452">
        <v>0</v>
      </c>
      <c r="T165" s="452">
        <v>0</v>
      </c>
      <c r="U165" s="452">
        <v>0</v>
      </c>
      <c r="V165" s="452">
        <v>0</v>
      </c>
      <c r="W165" s="452">
        <v>0</v>
      </c>
      <c r="X165" s="452">
        <v>0</v>
      </c>
      <c r="Y165" s="452">
        <v>0</v>
      </c>
      <c r="Z165" s="452">
        <v>0</v>
      </c>
      <c r="AA165" s="452">
        <v>0</v>
      </c>
      <c r="AB165" s="452">
        <v>0</v>
      </c>
      <c r="AC165" s="452">
        <v>0</v>
      </c>
      <c r="AD165" s="452">
        <v>0</v>
      </c>
      <c r="AE165" s="452">
        <v>0</v>
      </c>
      <c r="AF165" s="452">
        <v>0</v>
      </c>
      <c r="AG165" s="452">
        <v>0</v>
      </c>
      <c r="AH165" s="452">
        <v>0</v>
      </c>
      <c r="AI165" s="452">
        <v>0</v>
      </c>
      <c r="AJ165" s="452">
        <v>0</v>
      </c>
      <c r="AK165" s="452">
        <v>0</v>
      </c>
      <c r="AL165" s="452">
        <v>0</v>
      </c>
      <c r="AM165" s="452"/>
      <c r="AN165" s="452">
        <v>0</v>
      </c>
      <c r="AO165" s="452">
        <v>0</v>
      </c>
      <c r="AP165" s="452">
        <v>0</v>
      </c>
      <c r="AQ165" s="452">
        <v>0</v>
      </c>
      <c r="AR165" s="452">
        <v>0</v>
      </c>
      <c r="AS165" s="452">
        <v>0</v>
      </c>
      <c r="AT165" s="452">
        <v>0</v>
      </c>
      <c r="AU165" s="452">
        <v>0</v>
      </c>
      <c r="AV165" s="452">
        <v>0</v>
      </c>
      <c r="AW165" s="452">
        <v>0</v>
      </c>
      <c r="AX165" s="452">
        <v>0</v>
      </c>
      <c r="AY165" s="452">
        <v>0</v>
      </c>
      <c r="AZ165" s="452">
        <v>0</v>
      </c>
      <c r="BA165" s="452">
        <v>0</v>
      </c>
      <c r="BB165" s="452">
        <v>0</v>
      </c>
      <c r="BC165" s="452">
        <v>0</v>
      </c>
      <c r="BD165" s="452">
        <v>0</v>
      </c>
      <c r="BE165" s="452">
        <v>0</v>
      </c>
      <c r="BF165" s="452">
        <v>0</v>
      </c>
      <c r="BG165" s="452">
        <v>0</v>
      </c>
      <c r="BH165" s="452">
        <v>0</v>
      </c>
    </row>
    <row r="166" spans="1:60" x14ac:dyDescent="0.3">
      <c r="A166" s="449">
        <v>545</v>
      </c>
      <c r="B166" s="450" t="s">
        <v>20</v>
      </c>
      <c r="C166" s="450"/>
      <c r="D166" s="452">
        <v>0</v>
      </c>
      <c r="E166" s="452">
        <v>0</v>
      </c>
      <c r="F166" s="452">
        <v>0</v>
      </c>
      <c r="G166" s="452">
        <v>0</v>
      </c>
      <c r="H166" s="452">
        <v>0</v>
      </c>
      <c r="I166" s="452">
        <v>0</v>
      </c>
      <c r="J166" s="452">
        <v>0</v>
      </c>
      <c r="K166" s="452">
        <v>0</v>
      </c>
      <c r="L166" s="452">
        <v>0</v>
      </c>
      <c r="M166" s="452">
        <v>0</v>
      </c>
      <c r="N166" s="452">
        <v>0</v>
      </c>
      <c r="O166" s="452">
        <v>0</v>
      </c>
      <c r="P166" s="452">
        <v>0</v>
      </c>
      <c r="Q166" s="452">
        <v>0</v>
      </c>
      <c r="R166" s="452">
        <v>0</v>
      </c>
      <c r="S166" s="452">
        <v>0</v>
      </c>
      <c r="T166" s="452">
        <v>0</v>
      </c>
      <c r="U166" s="452">
        <v>0</v>
      </c>
      <c r="V166" s="452">
        <v>0</v>
      </c>
      <c r="W166" s="452">
        <v>0</v>
      </c>
      <c r="X166" s="452">
        <v>0</v>
      </c>
      <c r="Y166" s="452">
        <v>0</v>
      </c>
      <c r="Z166" s="452">
        <v>0</v>
      </c>
      <c r="AA166" s="452">
        <v>0</v>
      </c>
      <c r="AB166" s="452">
        <v>0</v>
      </c>
      <c r="AC166" s="452">
        <v>0</v>
      </c>
      <c r="AD166" s="452">
        <v>0</v>
      </c>
      <c r="AE166" s="452">
        <v>0</v>
      </c>
      <c r="AF166" s="452">
        <v>0</v>
      </c>
      <c r="AG166" s="452">
        <v>0</v>
      </c>
      <c r="AH166" s="452">
        <v>0</v>
      </c>
      <c r="AI166" s="452">
        <v>0</v>
      </c>
      <c r="AJ166" s="452">
        <v>0</v>
      </c>
      <c r="AK166" s="452">
        <v>0</v>
      </c>
      <c r="AL166" s="452">
        <v>0</v>
      </c>
      <c r="AM166" s="452"/>
      <c r="AN166" s="452">
        <v>0</v>
      </c>
      <c r="AO166" s="452">
        <v>0</v>
      </c>
      <c r="AP166" s="452">
        <v>0</v>
      </c>
      <c r="AQ166" s="452">
        <v>0</v>
      </c>
      <c r="AR166" s="452">
        <v>0</v>
      </c>
      <c r="AS166" s="452">
        <v>0</v>
      </c>
      <c r="AT166" s="452">
        <v>0</v>
      </c>
      <c r="AU166" s="452">
        <v>0</v>
      </c>
      <c r="AV166" s="452">
        <v>0</v>
      </c>
      <c r="AW166" s="452">
        <v>0</v>
      </c>
      <c r="AX166" s="452">
        <v>0</v>
      </c>
      <c r="AY166" s="452">
        <v>0</v>
      </c>
      <c r="AZ166" s="452">
        <v>0</v>
      </c>
      <c r="BA166" s="452">
        <v>0</v>
      </c>
      <c r="BB166" s="452">
        <v>0</v>
      </c>
      <c r="BC166" s="452">
        <v>0</v>
      </c>
      <c r="BD166" s="452">
        <v>0</v>
      </c>
      <c r="BE166" s="452">
        <v>0</v>
      </c>
      <c r="BF166" s="452">
        <v>0</v>
      </c>
      <c r="BG166" s="452">
        <v>0</v>
      </c>
      <c r="BH166" s="452">
        <v>0</v>
      </c>
    </row>
    <row r="167" spans="1:60" x14ac:dyDescent="0.3">
      <c r="A167" s="449">
        <v>546</v>
      </c>
      <c r="B167" s="450" t="s">
        <v>435</v>
      </c>
      <c r="C167" s="450"/>
      <c r="D167" s="452">
        <v>0</v>
      </c>
      <c r="E167" s="452">
        <v>0</v>
      </c>
      <c r="F167" s="452">
        <v>0</v>
      </c>
      <c r="G167" s="452">
        <v>1602047</v>
      </c>
      <c r="H167" s="452">
        <v>0</v>
      </c>
      <c r="I167" s="452">
        <v>0</v>
      </c>
      <c r="J167" s="452">
        <v>0</v>
      </c>
      <c r="K167" s="452">
        <v>0</v>
      </c>
      <c r="L167" s="452">
        <v>0</v>
      </c>
      <c r="M167" s="452">
        <v>0</v>
      </c>
      <c r="N167" s="452">
        <v>0</v>
      </c>
      <c r="O167" s="452">
        <v>0</v>
      </c>
      <c r="P167" s="452">
        <v>8645642</v>
      </c>
      <c r="Q167" s="452">
        <v>966602</v>
      </c>
      <c r="R167" s="452">
        <v>0</v>
      </c>
      <c r="S167" s="452">
        <v>0</v>
      </c>
      <c r="T167" s="452">
        <v>0</v>
      </c>
      <c r="U167" s="452">
        <v>0</v>
      </c>
      <c r="V167" s="452">
        <v>0</v>
      </c>
      <c r="W167" s="452">
        <v>0</v>
      </c>
      <c r="X167" s="452">
        <v>0</v>
      </c>
      <c r="Y167" s="452">
        <v>0</v>
      </c>
      <c r="Z167" s="452">
        <v>0</v>
      </c>
      <c r="AA167" s="452">
        <v>0</v>
      </c>
      <c r="AB167" s="452">
        <v>0</v>
      </c>
      <c r="AC167" s="452">
        <v>0</v>
      </c>
      <c r="AD167" s="452">
        <v>0</v>
      </c>
      <c r="AE167" s="452">
        <v>2486624</v>
      </c>
      <c r="AF167" s="452">
        <v>0</v>
      </c>
      <c r="AG167" s="452">
        <v>2239459</v>
      </c>
      <c r="AH167" s="452">
        <v>0</v>
      </c>
      <c r="AI167" s="452">
        <v>0</v>
      </c>
      <c r="AJ167" s="452">
        <v>0</v>
      </c>
      <c r="AK167" s="452">
        <v>0</v>
      </c>
      <c r="AL167" s="452">
        <v>0</v>
      </c>
      <c r="AM167" s="452"/>
      <c r="AN167" s="452">
        <v>0</v>
      </c>
      <c r="AO167" s="452">
        <v>0</v>
      </c>
      <c r="AP167" s="452">
        <v>0</v>
      </c>
      <c r="AQ167" s="452">
        <v>0</v>
      </c>
      <c r="AR167" s="452">
        <v>1613165</v>
      </c>
      <c r="AS167" s="452">
        <v>0</v>
      </c>
      <c r="AT167" s="452">
        <v>0</v>
      </c>
      <c r="AU167" s="452">
        <v>0</v>
      </c>
      <c r="AV167" s="452">
        <v>0</v>
      </c>
      <c r="AW167" s="452">
        <v>0</v>
      </c>
      <c r="AX167" s="452">
        <v>0</v>
      </c>
      <c r="AY167" s="452">
        <v>0</v>
      </c>
      <c r="AZ167" s="452">
        <v>0</v>
      </c>
      <c r="BA167" s="452">
        <v>0</v>
      </c>
      <c r="BB167" s="452">
        <v>1440600</v>
      </c>
      <c r="BC167" s="452">
        <v>0</v>
      </c>
      <c r="BD167" s="452">
        <v>0</v>
      </c>
      <c r="BE167" s="452">
        <v>0</v>
      </c>
      <c r="BF167" s="452">
        <v>0</v>
      </c>
      <c r="BG167" s="452">
        <v>0</v>
      </c>
      <c r="BH167" s="452">
        <v>0</v>
      </c>
    </row>
    <row r="168" spans="1:60" ht="72" x14ac:dyDescent="0.3">
      <c r="A168" s="449">
        <v>547</v>
      </c>
      <c r="B168" s="450" t="s">
        <v>436</v>
      </c>
      <c r="C168" s="450"/>
      <c r="D168" s="452">
        <v>4</v>
      </c>
      <c r="E168" s="452">
        <v>4</v>
      </c>
      <c r="F168" s="452">
        <v>4</v>
      </c>
      <c r="G168" s="452">
        <v>4</v>
      </c>
      <c r="H168" s="452">
        <v>4</v>
      </c>
      <c r="I168" s="452">
        <v>4</v>
      </c>
      <c r="J168" s="452">
        <v>4</v>
      </c>
      <c r="K168" s="452">
        <v>4</v>
      </c>
      <c r="L168" s="452">
        <v>4</v>
      </c>
      <c r="M168" s="452">
        <v>4</v>
      </c>
      <c r="N168" s="452">
        <v>4</v>
      </c>
      <c r="O168" s="452">
        <v>4</v>
      </c>
      <c r="P168" s="452">
        <v>4</v>
      </c>
      <c r="Q168" s="452">
        <v>4</v>
      </c>
      <c r="R168" s="452">
        <v>4</v>
      </c>
      <c r="S168" s="452">
        <v>4</v>
      </c>
      <c r="T168" s="452">
        <v>4</v>
      </c>
      <c r="U168" s="452">
        <v>4</v>
      </c>
      <c r="V168" s="452">
        <v>4</v>
      </c>
      <c r="W168" s="452">
        <v>4</v>
      </c>
      <c r="X168" s="452">
        <v>4</v>
      </c>
      <c r="Y168" s="452">
        <v>4</v>
      </c>
      <c r="Z168" s="452">
        <v>4</v>
      </c>
      <c r="AA168" s="452">
        <v>4</v>
      </c>
      <c r="AB168" s="452">
        <v>4</v>
      </c>
      <c r="AC168" s="452">
        <v>4</v>
      </c>
      <c r="AD168" s="452">
        <v>4</v>
      </c>
      <c r="AE168" s="452">
        <v>4</v>
      </c>
      <c r="AF168" s="452">
        <v>4</v>
      </c>
      <c r="AG168" s="452">
        <v>4</v>
      </c>
      <c r="AH168" s="452">
        <v>4</v>
      </c>
      <c r="AI168" s="452">
        <v>4</v>
      </c>
      <c r="AJ168" s="452">
        <v>4</v>
      </c>
      <c r="AK168" s="452">
        <v>4</v>
      </c>
      <c r="AL168" s="452">
        <v>4</v>
      </c>
      <c r="AM168" s="452"/>
      <c r="AN168" s="452">
        <v>4</v>
      </c>
      <c r="AO168" s="452">
        <v>4</v>
      </c>
      <c r="AP168" s="452">
        <v>4</v>
      </c>
      <c r="AQ168" s="452">
        <v>4</v>
      </c>
      <c r="AR168" s="452">
        <v>4</v>
      </c>
      <c r="AS168" s="452">
        <v>4</v>
      </c>
      <c r="AT168" s="452">
        <v>4</v>
      </c>
      <c r="AU168" s="452">
        <v>4</v>
      </c>
      <c r="AV168" s="452">
        <v>4</v>
      </c>
      <c r="AW168" s="452">
        <v>4</v>
      </c>
      <c r="AX168" s="452">
        <v>4</v>
      </c>
      <c r="AY168" s="452">
        <v>4</v>
      </c>
      <c r="AZ168" s="452">
        <v>4</v>
      </c>
      <c r="BA168" s="452">
        <v>4</v>
      </c>
      <c r="BB168" s="452">
        <v>4</v>
      </c>
      <c r="BC168" s="452">
        <v>1</v>
      </c>
      <c r="BD168" s="452">
        <v>4</v>
      </c>
      <c r="BE168" s="452">
        <v>4</v>
      </c>
      <c r="BF168" s="452">
        <v>4</v>
      </c>
      <c r="BG168" s="452">
        <v>4</v>
      </c>
      <c r="BH168" s="452">
        <v>4</v>
      </c>
    </row>
    <row r="169" spans="1:60" ht="28.8" x14ac:dyDescent="0.3">
      <c r="A169" s="449">
        <v>554</v>
      </c>
      <c r="B169" s="450" t="s">
        <v>208</v>
      </c>
      <c r="C169" s="450"/>
      <c r="D169" s="452">
        <v>12541642</v>
      </c>
      <c r="E169" s="452">
        <v>14454654</v>
      </c>
      <c r="F169" s="452">
        <v>16792118</v>
      </c>
      <c r="G169" s="452">
        <v>6021099</v>
      </c>
      <c r="H169" s="452">
        <v>17185063</v>
      </c>
      <c r="I169" s="452">
        <v>7562976</v>
      </c>
      <c r="J169" s="452">
        <v>4801856</v>
      </c>
      <c r="K169" s="452">
        <v>7358351</v>
      </c>
      <c r="L169" s="452"/>
      <c r="M169" s="452">
        <v>2883820</v>
      </c>
      <c r="N169" s="452">
        <v>8823745</v>
      </c>
      <c r="O169" s="452">
        <v>13522379</v>
      </c>
      <c r="P169" s="452">
        <v>5392539</v>
      </c>
      <c r="Q169" s="452">
        <v>3581396</v>
      </c>
      <c r="R169" s="452">
        <v>21740541</v>
      </c>
      <c r="S169" s="452">
        <v>31679615</v>
      </c>
      <c r="T169" s="452">
        <v>4695270</v>
      </c>
      <c r="U169" s="452">
        <v>4957664</v>
      </c>
      <c r="V169" s="452">
        <v>45319</v>
      </c>
      <c r="W169" s="452">
        <v>55938965</v>
      </c>
      <c r="X169" s="452">
        <v>9172505</v>
      </c>
      <c r="Y169" s="452">
        <v>3110889</v>
      </c>
      <c r="Z169" s="452">
        <v>12872141</v>
      </c>
      <c r="AA169" s="452"/>
      <c r="AB169" s="452">
        <v>8292067</v>
      </c>
      <c r="AC169" s="452">
        <v>38771022</v>
      </c>
      <c r="AD169" s="452">
        <v>9171704</v>
      </c>
      <c r="AE169" s="452">
        <v>20223134</v>
      </c>
      <c r="AF169" s="452">
        <v>15588228</v>
      </c>
      <c r="AG169" s="452">
        <v>4012692</v>
      </c>
      <c r="AH169" s="452">
        <v>65118970</v>
      </c>
      <c r="AI169" s="452">
        <v>20924630</v>
      </c>
      <c r="AJ169" s="452">
        <v>32615476</v>
      </c>
      <c r="AK169" s="452">
        <v>16203179</v>
      </c>
      <c r="AL169" s="452">
        <v>20152540</v>
      </c>
      <c r="AM169" s="452"/>
      <c r="AN169" s="452">
        <v>13849371</v>
      </c>
      <c r="AO169" s="452">
        <v>9912102</v>
      </c>
      <c r="AP169" s="452">
        <v>14674249</v>
      </c>
      <c r="AQ169" s="452">
        <v>7082130</v>
      </c>
      <c r="AR169" s="452">
        <v>14679124</v>
      </c>
      <c r="AS169" s="452">
        <v>4793273</v>
      </c>
      <c r="AT169" s="452"/>
      <c r="AU169" s="452">
        <v>38955681</v>
      </c>
      <c r="AV169" s="452">
        <v>10796406</v>
      </c>
      <c r="AW169" s="452">
        <v>141906517</v>
      </c>
      <c r="AX169" s="452">
        <v>5905466</v>
      </c>
      <c r="AY169" s="452"/>
      <c r="AZ169" s="452">
        <v>6553004</v>
      </c>
      <c r="BA169" s="452">
        <v>32816206</v>
      </c>
      <c r="BB169" s="452">
        <v>2982013</v>
      </c>
      <c r="BC169" s="452"/>
      <c r="BD169" s="452">
        <v>15490902</v>
      </c>
      <c r="BE169" s="452">
        <v>21439827</v>
      </c>
      <c r="BF169" s="452">
        <v>51850869</v>
      </c>
      <c r="BG169" s="452">
        <v>9853018</v>
      </c>
      <c r="BH169" s="452">
        <v>4054801</v>
      </c>
    </row>
    <row r="170" spans="1:60" ht="28.8" x14ac:dyDescent="0.3">
      <c r="A170" s="449">
        <v>555</v>
      </c>
      <c r="B170" s="450" t="s">
        <v>209</v>
      </c>
      <c r="C170" s="450"/>
      <c r="D170" s="452">
        <v>6404711</v>
      </c>
      <c r="E170" s="452">
        <v>6513307</v>
      </c>
      <c r="F170" s="452">
        <v>9789865</v>
      </c>
      <c r="G170" s="452">
        <v>2858184</v>
      </c>
      <c r="H170" s="452">
        <v>7436820</v>
      </c>
      <c r="I170" s="452">
        <v>2285722</v>
      </c>
      <c r="J170" s="452">
        <v>3277271</v>
      </c>
      <c r="K170" s="452">
        <v>5949176</v>
      </c>
      <c r="L170" s="452"/>
      <c r="M170" s="452">
        <v>756892</v>
      </c>
      <c r="N170" s="452">
        <v>2911009</v>
      </c>
      <c r="O170" s="452">
        <v>5850318</v>
      </c>
      <c r="P170" s="452">
        <v>2472750</v>
      </c>
      <c r="Q170" s="452">
        <v>1441338</v>
      </c>
      <c r="R170" s="452">
        <v>11830355</v>
      </c>
      <c r="S170" s="452">
        <v>16218170</v>
      </c>
      <c r="T170" s="452">
        <v>2326076</v>
      </c>
      <c r="U170" s="452">
        <v>2217398</v>
      </c>
      <c r="V170" s="452">
        <v>0</v>
      </c>
      <c r="W170" s="452">
        <v>31550339</v>
      </c>
      <c r="X170" s="452">
        <v>6226341</v>
      </c>
      <c r="Y170" s="452">
        <v>2099267</v>
      </c>
      <c r="Z170" s="452">
        <v>6012673</v>
      </c>
      <c r="AA170" s="452"/>
      <c r="AB170" s="452">
        <v>3907133</v>
      </c>
      <c r="AC170" s="452">
        <v>21294580</v>
      </c>
      <c r="AD170" s="452">
        <v>4362980</v>
      </c>
      <c r="AE170" s="452">
        <v>10270009</v>
      </c>
      <c r="AF170" s="452">
        <v>9600760</v>
      </c>
      <c r="AG170" s="452">
        <v>1461701</v>
      </c>
      <c r="AH170" s="452">
        <v>42260709</v>
      </c>
      <c r="AI170" s="452">
        <v>7860300</v>
      </c>
      <c r="AJ170" s="452">
        <v>19574652</v>
      </c>
      <c r="AK170" s="452">
        <v>8223028</v>
      </c>
      <c r="AL170" s="452">
        <v>5914312</v>
      </c>
      <c r="AM170" s="452"/>
      <c r="AN170" s="452">
        <v>7284987</v>
      </c>
      <c r="AO170" s="452">
        <v>5172836</v>
      </c>
      <c r="AP170" s="452">
        <v>8886345</v>
      </c>
      <c r="AQ170" s="452">
        <v>2638559</v>
      </c>
      <c r="AR170" s="452">
        <v>12516475</v>
      </c>
      <c r="AS170" s="452">
        <v>2701262</v>
      </c>
      <c r="AT170" s="452"/>
      <c r="AU170" s="452">
        <v>14903553</v>
      </c>
      <c r="AV170" s="452">
        <v>5840814</v>
      </c>
      <c r="AW170" s="452">
        <v>70929515</v>
      </c>
      <c r="AX170" s="452">
        <v>3957370</v>
      </c>
      <c r="AY170" s="452"/>
      <c r="AZ170" s="452">
        <v>3605782</v>
      </c>
      <c r="BA170" s="452">
        <v>15818875</v>
      </c>
      <c r="BB170" s="452">
        <v>1677220</v>
      </c>
      <c r="BC170" s="452"/>
      <c r="BD170" s="452">
        <v>4879655</v>
      </c>
      <c r="BE170" s="452">
        <v>6713334</v>
      </c>
      <c r="BF170" s="452">
        <v>42419973</v>
      </c>
      <c r="BG170" s="452">
        <v>6509963</v>
      </c>
      <c r="BH170" s="452">
        <v>1270818</v>
      </c>
    </row>
    <row r="171" spans="1:60" ht="28.8" x14ac:dyDescent="0.3">
      <c r="A171" s="449">
        <v>556</v>
      </c>
      <c r="B171" s="450" t="s">
        <v>210</v>
      </c>
      <c r="C171" s="450"/>
      <c r="D171" s="452">
        <v>34071221</v>
      </c>
      <c r="E171" s="452">
        <v>64116691</v>
      </c>
      <c r="F171" s="452">
        <v>60106852</v>
      </c>
      <c r="G171" s="452">
        <v>21897314</v>
      </c>
      <c r="H171" s="452">
        <v>72652200</v>
      </c>
      <c r="I171" s="452">
        <v>29833770</v>
      </c>
      <c r="J171" s="452">
        <v>19347112</v>
      </c>
      <c r="K171" s="452">
        <v>25600023</v>
      </c>
      <c r="L171" s="452"/>
      <c r="M171" s="452">
        <v>16544810</v>
      </c>
      <c r="N171" s="452">
        <v>28793398</v>
      </c>
      <c r="O171" s="452">
        <v>83426047</v>
      </c>
      <c r="P171" s="452">
        <v>37012961</v>
      </c>
      <c r="Q171" s="452">
        <v>12159689</v>
      </c>
      <c r="R171" s="452">
        <v>101916313</v>
      </c>
      <c r="S171" s="452">
        <v>170674472</v>
      </c>
      <c r="T171" s="452">
        <v>20058633</v>
      </c>
      <c r="U171" s="452">
        <v>15741039</v>
      </c>
      <c r="V171" s="452">
        <v>1755205</v>
      </c>
      <c r="W171" s="452">
        <v>169593417</v>
      </c>
      <c r="X171" s="452">
        <v>48650409</v>
      </c>
      <c r="Y171" s="452">
        <v>12612114</v>
      </c>
      <c r="Z171" s="452">
        <v>66761373</v>
      </c>
      <c r="AA171" s="452"/>
      <c r="AB171" s="452">
        <v>31255021</v>
      </c>
      <c r="AC171" s="452">
        <v>167907778</v>
      </c>
      <c r="AD171" s="452">
        <v>33669100</v>
      </c>
      <c r="AE171" s="452">
        <v>107371161</v>
      </c>
      <c r="AF171" s="452">
        <v>49074705</v>
      </c>
      <c r="AG171" s="452">
        <v>19660916</v>
      </c>
      <c r="AH171" s="452">
        <v>164458076</v>
      </c>
      <c r="AI171" s="452">
        <v>80525734</v>
      </c>
      <c r="AJ171" s="452">
        <v>126330939</v>
      </c>
      <c r="AK171" s="452">
        <v>57825277</v>
      </c>
      <c r="AL171" s="452">
        <v>58174391</v>
      </c>
      <c r="AM171" s="452"/>
      <c r="AN171" s="452">
        <v>57478410</v>
      </c>
      <c r="AO171" s="452">
        <v>42511814</v>
      </c>
      <c r="AP171" s="452">
        <v>53577456</v>
      </c>
      <c r="AQ171" s="452">
        <v>18399536</v>
      </c>
      <c r="AR171" s="452">
        <v>15635857</v>
      </c>
      <c r="AS171" s="452">
        <v>24082543</v>
      </c>
      <c r="AT171" s="452"/>
      <c r="AU171" s="452">
        <v>252253566</v>
      </c>
      <c r="AV171" s="452">
        <v>43426669</v>
      </c>
      <c r="AW171" s="452">
        <v>1022964618</v>
      </c>
      <c r="AX171" s="452">
        <v>17219468</v>
      </c>
      <c r="AY171" s="452"/>
      <c r="AZ171" s="452">
        <v>32337869</v>
      </c>
      <c r="BA171" s="452">
        <v>127270229</v>
      </c>
      <c r="BB171" s="452">
        <v>7152588</v>
      </c>
      <c r="BC171" s="452"/>
      <c r="BD171" s="452">
        <v>64626681</v>
      </c>
      <c r="BE171" s="452">
        <v>73585187</v>
      </c>
      <c r="BF171" s="452">
        <v>345885686</v>
      </c>
      <c r="BG171" s="452">
        <v>0</v>
      </c>
      <c r="BH171" s="452">
        <v>17762230</v>
      </c>
    </row>
    <row r="172" spans="1:60" ht="28.8" x14ac:dyDescent="0.3">
      <c r="A172" s="449">
        <v>557</v>
      </c>
      <c r="B172" s="450" t="s">
        <v>211</v>
      </c>
      <c r="C172" s="450"/>
      <c r="D172" s="452">
        <v>33802430</v>
      </c>
      <c r="E172" s="452">
        <v>63380830</v>
      </c>
      <c r="F172" s="452">
        <v>55209838</v>
      </c>
      <c r="G172" s="452">
        <v>20171902</v>
      </c>
      <c r="H172" s="452">
        <v>71843240</v>
      </c>
      <c r="I172" s="452">
        <v>32034967</v>
      </c>
      <c r="J172" s="452">
        <v>18578852</v>
      </c>
      <c r="K172" s="452">
        <v>24491091</v>
      </c>
      <c r="L172" s="452"/>
      <c r="M172" s="452">
        <v>16051283</v>
      </c>
      <c r="N172" s="452">
        <v>24041440</v>
      </c>
      <c r="O172" s="452">
        <v>80506864</v>
      </c>
      <c r="P172" s="452">
        <v>36439467</v>
      </c>
      <c r="Q172" s="452">
        <v>10758377</v>
      </c>
      <c r="R172" s="452">
        <v>101051053</v>
      </c>
      <c r="S172" s="452">
        <v>159551386</v>
      </c>
      <c r="T172" s="452">
        <v>19432226</v>
      </c>
      <c r="U172" s="452">
        <v>14122452</v>
      </c>
      <c r="V172" s="452">
        <v>1755205</v>
      </c>
      <c r="W172" s="452">
        <v>167110938</v>
      </c>
      <c r="X172" s="452">
        <v>48093900</v>
      </c>
      <c r="Y172" s="452">
        <v>11078156</v>
      </c>
      <c r="Z172" s="452">
        <v>64391653</v>
      </c>
      <c r="AA172" s="452"/>
      <c r="AB172" s="452">
        <v>28995828</v>
      </c>
      <c r="AC172" s="452">
        <v>150786007</v>
      </c>
      <c r="AD172" s="452">
        <v>33229989</v>
      </c>
      <c r="AE172" s="452">
        <v>105925375</v>
      </c>
      <c r="AF172" s="452">
        <v>51293476</v>
      </c>
      <c r="AG172" s="452">
        <v>20261469</v>
      </c>
      <c r="AH172" s="452">
        <v>162931844</v>
      </c>
      <c r="AI172" s="452">
        <v>79587952</v>
      </c>
      <c r="AJ172" s="452">
        <v>125326658</v>
      </c>
      <c r="AK172" s="452">
        <v>54495412</v>
      </c>
      <c r="AL172" s="452">
        <v>55200700</v>
      </c>
      <c r="AM172" s="452"/>
      <c r="AN172" s="452">
        <v>57039154</v>
      </c>
      <c r="AO172" s="452">
        <v>40782612</v>
      </c>
      <c r="AP172" s="452">
        <v>51683985</v>
      </c>
      <c r="AQ172" s="452">
        <v>15602385</v>
      </c>
      <c r="AR172" s="452">
        <v>15255137</v>
      </c>
      <c r="AS172" s="452">
        <v>23197315</v>
      </c>
      <c r="AT172" s="452"/>
      <c r="AU172" s="452">
        <v>251153655</v>
      </c>
      <c r="AV172" s="452">
        <v>42743019</v>
      </c>
      <c r="AW172" s="452">
        <v>964624372</v>
      </c>
      <c r="AX172" s="452">
        <v>16441519</v>
      </c>
      <c r="AY172" s="452"/>
      <c r="AZ172" s="452">
        <v>31297618</v>
      </c>
      <c r="BA172" s="452">
        <v>119948281</v>
      </c>
      <c r="BB172" s="452">
        <v>6438317</v>
      </c>
      <c r="BC172" s="452"/>
      <c r="BD172" s="452">
        <v>61364947</v>
      </c>
      <c r="BE172" s="452">
        <v>72691463</v>
      </c>
      <c r="BF172" s="452">
        <v>341873666</v>
      </c>
      <c r="BG172" s="452">
        <v>37021616</v>
      </c>
      <c r="BH172" s="452">
        <v>17061213</v>
      </c>
    </row>
    <row r="173" spans="1:60" x14ac:dyDescent="0.3">
      <c r="A173" s="449">
        <v>558</v>
      </c>
      <c r="B173" s="450" t="s">
        <v>437</v>
      </c>
      <c r="C173" s="450"/>
      <c r="D173" s="452">
        <v>0</v>
      </c>
      <c r="E173" s="452">
        <v>0</v>
      </c>
      <c r="F173" s="452">
        <v>0</v>
      </c>
      <c r="G173" s="452">
        <v>0</v>
      </c>
      <c r="H173" s="452">
        <v>0</v>
      </c>
      <c r="I173" s="452">
        <v>0</v>
      </c>
      <c r="J173" s="452">
        <v>0</v>
      </c>
      <c r="K173" s="452">
        <v>0</v>
      </c>
      <c r="L173" s="452">
        <v>0</v>
      </c>
      <c r="M173" s="452">
        <v>0</v>
      </c>
      <c r="N173" s="452">
        <v>0</v>
      </c>
      <c r="O173" s="452">
        <v>0</v>
      </c>
      <c r="P173" s="452">
        <v>0</v>
      </c>
      <c r="Q173" s="452">
        <v>0</v>
      </c>
      <c r="R173" s="452">
        <v>0</v>
      </c>
      <c r="S173" s="452">
        <v>0</v>
      </c>
      <c r="T173" s="452">
        <v>0</v>
      </c>
      <c r="U173" s="452">
        <v>0</v>
      </c>
      <c r="V173" s="452">
        <v>0</v>
      </c>
      <c r="W173" s="452">
        <v>0</v>
      </c>
      <c r="X173" s="452">
        <v>0</v>
      </c>
      <c r="Y173" s="452">
        <v>0</v>
      </c>
      <c r="Z173" s="452">
        <v>0</v>
      </c>
      <c r="AA173" s="452">
        <v>0</v>
      </c>
      <c r="AB173" s="452">
        <v>0</v>
      </c>
      <c r="AC173" s="452">
        <v>0</v>
      </c>
      <c r="AD173" s="452">
        <v>0</v>
      </c>
      <c r="AE173" s="452">
        <v>0</v>
      </c>
      <c r="AF173" s="452">
        <v>0</v>
      </c>
      <c r="AG173" s="452">
        <v>0</v>
      </c>
      <c r="AH173" s="452">
        <v>0</v>
      </c>
      <c r="AI173" s="452">
        <v>0</v>
      </c>
      <c r="AJ173" s="452">
        <v>0</v>
      </c>
      <c r="AK173" s="452">
        <v>0</v>
      </c>
      <c r="AL173" s="452">
        <v>0</v>
      </c>
      <c r="AM173" s="452"/>
      <c r="AN173" s="452">
        <v>0</v>
      </c>
      <c r="AO173" s="452">
        <v>0</v>
      </c>
      <c r="AP173" s="452">
        <v>0</v>
      </c>
      <c r="AQ173" s="452">
        <v>0</v>
      </c>
      <c r="AR173" s="452">
        <v>0</v>
      </c>
      <c r="AS173" s="452">
        <v>0</v>
      </c>
      <c r="AT173" s="452">
        <v>0</v>
      </c>
      <c r="AU173" s="452">
        <v>0</v>
      </c>
      <c r="AV173" s="452">
        <v>0</v>
      </c>
      <c r="AW173" s="452">
        <v>0</v>
      </c>
      <c r="AX173" s="452">
        <v>0</v>
      </c>
      <c r="AY173" s="452">
        <v>0</v>
      </c>
      <c r="AZ173" s="452">
        <v>0</v>
      </c>
      <c r="BA173" s="452">
        <v>0</v>
      </c>
      <c r="BB173" s="452">
        <v>0</v>
      </c>
      <c r="BC173" s="452">
        <v>0</v>
      </c>
      <c r="BD173" s="452">
        <v>0</v>
      </c>
      <c r="BE173" s="452">
        <v>0</v>
      </c>
      <c r="BF173" s="452">
        <v>0</v>
      </c>
      <c r="BG173" s="452">
        <v>0</v>
      </c>
      <c r="BH173" s="452">
        <v>0</v>
      </c>
    </row>
    <row r="174" spans="1:60" x14ac:dyDescent="0.3">
      <c r="A174" s="449">
        <v>559</v>
      </c>
      <c r="B174" s="450" t="s">
        <v>438</v>
      </c>
      <c r="C174" s="450"/>
      <c r="D174" s="452">
        <v>0</v>
      </c>
      <c r="E174" s="452">
        <v>0</v>
      </c>
      <c r="F174" s="452">
        <v>0</v>
      </c>
      <c r="G174" s="452">
        <v>0</v>
      </c>
      <c r="H174" s="452">
        <v>0</v>
      </c>
      <c r="I174" s="452">
        <v>0</v>
      </c>
      <c r="J174" s="452">
        <v>0</v>
      </c>
      <c r="K174" s="452">
        <v>0</v>
      </c>
      <c r="L174" s="452">
        <v>0</v>
      </c>
      <c r="M174" s="452">
        <v>0</v>
      </c>
      <c r="N174" s="452">
        <v>0</v>
      </c>
      <c r="O174" s="452">
        <v>0</v>
      </c>
      <c r="P174" s="452">
        <v>0</v>
      </c>
      <c r="Q174" s="452">
        <v>0</v>
      </c>
      <c r="R174" s="452">
        <v>0</v>
      </c>
      <c r="S174" s="452">
        <v>0</v>
      </c>
      <c r="T174" s="452">
        <v>0</v>
      </c>
      <c r="U174" s="452">
        <v>0</v>
      </c>
      <c r="V174" s="452">
        <v>0</v>
      </c>
      <c r="W174" s="452">
        <v>0</v>
      </c>
      <c r="X174" s="452">
        <v>0</v>
      </c>
      <c r="Y174" s="452">
        <v>0</v>
      </c>
      <c r="Z174" s="452">
        <v>0</v>
      </c>
      <c r="AA174" s="452">
        <v>0</v>
      </c>
      <c r="AB174" s="452">
        <v>0</v>
      </c>
      <c r="AC174" s="452">
        <v>0</v>
      </c>
      <c r="AD174" s="452">
        <v>0</v>
      </c>
      <c r="AE174" s="452">
        <v>0</v>
      </c>
      <c r="AF174" s="452">
        <v>0</v>
      </c>
      <c r="AG174" s="452">
        <v>0</v>
      </c>
      <c r="AH174" s="452">
        <v>0</v>
      </c>
      <c r="AI174" s="452">
        <v>0</v>
      </c>
      <c r="AJ174" s="452">
        <v>0</v>
      </c>
      <c r="AK174" s="452">
        <v>0</v>
      </c>
      <c r="AL174" s="452">
        <v>0</v>
      </c>
      <c r="AM174" s="452"/>
      <c r="AN174" s="452">
        <v>0</v>
      </c>
      <c r="AO174" s="452">
        <v>0</v>
      </c>
      <c r="AP174" s="452">
        <v>0</v>
      </c>
      <c r="AQ174" s="452">
        <v>0</v>
      </c>
      <c r="AR174" s="452">
        <v>0</v>
      </c>
      <c r="AS174" s="452">
        <v>0</v>
      </c>
      <c r="AT174" s="452">
        <v>0</v>
      </c>
      <c r="AU174" s="452">
        <v>0</v>
      </c>
      <c r="AV174" s="452">
        <v>0</v>
      </c>
      <c r="AW174" s="452">
        <v>0</v>
      </c>
      <c r="AX174" s="452">
        <v>0</v>
      </c>
      <c r="AY174" s="452">
        <v>0</v>
      </c>
      <c r="AZ174" s="452">
        <v>0</v>
      </c>
      <c r="BA174" s="452">
        <v>0</v>
      </c>
      <c r="BB174" s="452">
        <v>0</v>
      </c>
      <c r="BC174" s="452">
        <v>0</v>
      </c>
      <c r="BD174" s="452">
        <v>0</v>
      </c>
      <c r="BE174" s="452">
        <v>0</v>
      </c>
      <c r="BF174" s="452">
        <v>0</v>
      </c>
      <c r="BG174" s="452">
        <v>0</v>
      </c>
      <c r="BH174" s="452">
        <v>0</v>
      </c>
    </row>
    <row r="175" spans="1:60" x14ac:dyDescent="0.3">
      <c r="A175" s="449">
        <v>560</v>
      </c>
      <c r="B175" s="450" t="s">
        <v>439</v>
      </c>
      <c r="C175" s="450"/>
      <c r="D175" s="452">
        <v>0</v>
      </c>
      <c r="E175" s="452">
        <v>0</v>
      </c>
      <c r="F175" s="452">
        <v>0</v>
      </c>
      <c r="G175" s="452">
        <v>0</v>
      </c>
      <c r="H175" s="452">
        <v>0</v>
      </c>
      <c r="I175" s="452">
        <v>0</v>
      </c>
      <c r="J175" s="452">
        <v>0</v>
      </c>
      <c r="K175" s="452">
        <v>0</v>
      </c>
      <c r="L175" s="452">
        <v>0</v>
      </c>
      <c r="M175" s="452">
        <v>0</v>
      </c>
      <c r="N175" s="452">
        <v>0</v>
      </c>
      <c r="O175" s="452">
        <v>0</v>
      </c>
      <c r="P175" s="452">
        <v>0</v>
      </c>
      <c r="Q175" s="452">
        <v>0</v>
      </c>
      <c r="R175" s="452">
        <v>0</v>
      </c>
      <c r="S175" s="452">
        <v>0</v>
      </c>
      <c r="T175" s="452">
        <v>0</v>
      </c>
      <c r="U175" s="452">
        <v>0</v>
      </c>
      <c r="V175" s="452">
        <v>0</v>
      </c>
      <c r="W175" s="452">
        <v>0</v>
      </c>
      <c r="X175" s="452">
        <v>0</v>
      </c>
      <c r="Y175" s="452">
        <v>0</v>
      </c>
      <c r="Z175" s="452">
        <v>0</v>
      </c>
      <c r="AA175" s="452">
        <v>0</v>
      </c>
      <c r="AB175" s="452">
        <v>0</v>
      </c>
      <c r="AC175" s="452">
        <v>0</v>
      </c>
      <c r="AD175" s="452">
        <v>0</v>
      </c>
      <c r="AE175" s="452">
        <v>0</v>
      </c>
      <c r="AF175" s="452">
        <v>0</v>
      </c>
      <c r="AG175" s="452">
        <v>0</v>
      </c>
      <c r="AH175" s="452">
        <v>0</v>
      </c>
      <c r="AI175" s="452">
        <v>0</v>
      </c>
      <c r="AJ175" s="452">
        <v>0</v>
      </c>
      <c r="AK175" s="452">
        <v>0</v>
      </c>
      <c r="AL175" s="452">
        <v>0</v>
      </c>
      <c r="AM175" s="452"/>
      <c r="AN175" s="452">
        <v>0</v>
      </c>
      <c r="AO175" s="452">
        <v>0</v>
      </c>
      <c r="AP175" s="452">
        <v>0</v>
      </c>
      <c r="AQ175" s="452">
        <v>0</v>
      </c>
      <c r="AR175" s="452">
        <v>0</v>
      </c>
      <c r="AS175" s="452">
        <v>0</v>
      </c>
      <c r="AT175" s="452">
        <v>0</v>
      </c>
      <c r="AU175" s="452">
        <v>0</v>
      </c>
      <c r="AV175" s="452">
        <v>0</v>
      </c>
      <c r="AW175" s="452">
        <v>0</v>
      </c>
      <c r="AX175" s="452">
        <v>0</v>
      </c>
      <c r="AY175" s="452">
        <v>0</v>
      </c>
      <c r="AZ175" s="452">
        <v>0</v>
      </c>
      <c r="BA175" s="452">
        <v>0</v>
      </c>
      <c r="BB175" s="452">
        <v>0</v>
      </c>
      <c r="BC175" s="452">
        <v>0</v>
      </c>
      <c r="BD175" s="452">
        <v>0</v>
      </c>
      <c r="BE175" s="452">
        <v>0</v>
      </c>
      <c r="BF175" s="452">
        <v>0</v>
      </c>
      <c r="BG175" s="452">
        <v>0</v>
      </c>
      <c r="BH175" s="452">
        <v>0</v>
      </c>
    </row>
    <row r="176" spans="1:60" x14ac:dyDescent="0.3">
      <c r="A176" s="449">
        <v>561</v>
      </c>
      <c r="B176" s="450" t="s">
        <v>440</v>
      </c>
      <c r="C176" s="450"/>
      <c r="D176" s="452">
        <v>0</v>
      </c>
      <c r="E176" s="452">
        <v>0</v>
      </c>
      <c r="F176" s="452">
        <v>0</v>
      </c>
      <c r="G176" s="452">
        <v>0</v>
      </c>
      <c r="H176" s="452">
        <v>0</v>
      </c>
      <c r="I176" s="452">
        <v>0</v>
      </c>
      <c r="J176" s="452">
        <v>0</v>
      </c>
      <c r="K176" s="452">
        <v>0</v>
      </c>
      <c r="L176" s="452">
        <v>0</v>
      </c>
      <c r="M176" s="452">
        <v>0</v>
      </c>
      <c r="N176" s="452">
        <v>0</v>
      </c>
      <c r="O176" s="452">
        <v>0</v>
      </c>
      <c r="P176" s="452">
        <v>0</v>
      </c>
      <c r="Q176" s="452">
        <v>0</v>
      </c>
      <c r="R176" s="452">
        <v>0</v>
      </c>
      <c r="S176" s="452">
        <v>0</v>
      </c>
      <c r="T176" s="452">
        <v>0</v>
      </c>
      <c r="U176" s="452">
        <v>0</v>
      </c>
      <c r="V176" s="452">
        <v>0</v>
      </c>
      <c r="W176" s="452">
        <v>0</v>
      </c>
      <c r="X176" s="452">
        <v>0</v>
      </c>
      <c r="Y176" s="452">
        <v>0</v>
      </c>
      <c r="Z176" s="452">
        <v>0</v>
      </c>
      <c r="AA176" s="452">
        <v>0</v>
      </c>
      <c r="AB176" s="452">
        <v>0</v>
      </c>
      <c r="AC176" s="452">
        <v>0</v>
      </c>
      <c r="AD176" s="452">
        <v>0</v>
      </c>
      <c r="AE176" s="452">
        <v>0</v>
      </c>
      <c r="AF176" s="452">
        <v>0</v>
      </c>
      <c r="AG176" s="452">
        <v>0</v>
      </c>
      <c r="AH176" s="452">
        <v>0</v>
      </c>
      <c r="AI176" s="452">
        <v>0</v>
      </c>
      <c r="AJ176" s="452">
        <v>0</v>
      </c>
      <c r="AK176" s="452">
        <v>0</v>
      </c>
      <c r="AL176" s="452">
        <v>0</v>
      </c>
      <c r="AM176" s="452"/>
      <c r="AN176" s="452">
        <v>0</v>
      </c>
      <c r="AO176" s="452">
        <v>0</v>
      </c>
      <c r="AP176" s="452">
        <v>0</v>
      </c>
      <c r="AQ176" s="452">
        <v>0</v>
      </c>
      <c r="AR176" s="452">
        <v>0</v>
      </c>
      <c r="AS176" s="452">
        <v>0</v>
      </c>
      <c r="AT176" s="452">
        <v>0</v>
      </c>
      <c r="AU176" s="452">
        <v>0</v>
      </c>
      <c r="AV176" s="452">
        <v>0</v>
      </c>
      <c r="AW176" s="452">
        <v>0</v>
      </c>
      <c r="AX176" s="452">
        <v>0</v>
      </c>
      <c r="AY176" s="452">
        <v>0</v>
      </c>
      <c r="AZ176" s="452">
        <v>0</v>
      </c>
      <c r="BA176" s="452">
        <v>0</v>
      </c>
      <c r="BB176" s="452">
        <v>0</v>
      </c>
      <c r="BC176" s="452">
        <v>0</v>
      </c>
      <c r="BD176" s="452">
        <v>0</v>
      </c>
      <c r="BE176" s="452">
        <v>0</v>
      </c>
      <c r="BF176" s="452">
        <v>0</v>
      </c>
      <c r="BG176" s="452">
        <v>0</v>
      </c>
      <c r="BH176" s="452">
        <v>0</v>
      </c>
    </row>
    <row r="177" spans="1:60" x14ac:dyDescent="0.3">
      <c r="A177" s="449">
        <v>562</v>
      </c>
      <c r="B177" s="450" t="s">
        <v>441</v>
      </c>
      <c r="C177" s="450"/>
      <c r="D177" s="452">
        <v>0</v>
      </c>
      <c r="E177" s="452">
        <v>0</v>
      </c>
      <c r="F177" s="452">
        <v>0</v>
      </c>
      <c r="G177" s="452">
        <v>0</v>
      </c>
      <c r="H177" s="452">
        <v>0</v>
      </c>
      <c r="I177" s="452">
        <v>0</v>
      </c>
      <c r="J177" s="452">
        <v>0</v>
      </c>
      <c r="K177" s="452">
        <v>0</v>
      </c>
      <c r="L177" s="452">
        <v>0</v>
      </c>
      <c r="M177" s="452">
        <v>0</v>
      </c>
      <c r="N177" s="452">
        <v>0</v>
      </c>
      <c r="O177" s="452">
        <v>0</v>
      </c>
      <c r="P177" s="452">
        <v>0</v>
      </c>
      <c r="Q177" s="452">
        <v>0</v>
      </c>
      <c r="R177" s="452">
        <v>0</v>
      </c>
      <c r="S177" s="452">
        <v>0</v>
      </c>
      <c r="T177" s="452">
        <v>0</v>
      </c>
      <c r="U177" s="452">
        <v>0</v>
      </c>
      <c r="V177" s="452">
        <v>0</v>
      </c>
      <c r="W177" s="452">
        <v>0</v>
      </c>
      <c r="X177" s="452">
        <v>0</v>
      </c>
      <c r="Y177" s="452">
        <v>0</v>
      </c>
      <c r="Z177" s="452">
        <v>0</v>
      </c>
      <c r="AA177" s="452">
        <v>0</v>
      </c>
      <c r="AB177" s="452">
        <v>0</v>
      </c>
      <c r="AC177" s="452">
        <v>0</v>
      </c>
      <c r="AD177" s="452">
        <v>0</v>
      </c>
      <c r="AE177" s="452">
        <v>0</v>
      </c>
      <c r="AF177" s="452">
        <v>0</v>
      </c>
      <c r="AG177" s="452">
        <v>0</v>
      </c>
      <c r="AH177" s="452">
        <v>0</v>
      </c>
      <c r="AI177" s="452">
        <v>0</v>
      </c>
      <c r="AJ177" s="452">
        <v>0</v>
      </c>
      <c r="AK177" s="452">
        <v>0</v>
      </c>
      <c r="AL177" s="452">
        <v>0</v>
      </c>
      <c r="AM177" s="452"/>
      <c r="AN177" s="452">
        <v>0</v>
      </c>
      <c r="AO177" s="452">
        <v>0</v>
      </c>
      <c r="AP177" s="452">
        <v>0</v>
      </c>
      <c r="AQ177" s="452">
        <v>0</v>
      </c>
      <c r="AR177" s="452">
        <v>0</v>
      </c>
      <c r="AS177" s="452">
        <v>0</v>
      </c>
      <c r="AT177" s="452">
        <v>0</v>
      </c>
      <c r="AU177" s="452">
        <v>0</v>
      </c>
      <c r="AV177" s="452">
        <v>0</v>
      </c>
      <c r="AW177" s="452">
        <v>0</v>
      </c>
      <c r="AX177" s="452">
        <v>0</v>
      </c>
      <c r="AY177" s="452">
        <v>0</v>
      </c>
      <c r="AZ177" s="452">
        <v>0</v>
      </c>
      <c r="BA177" s="452">
        <v>0</v>
      </c>
      <c r="BB177" s="452">
        <v>0</v>
      </c>
      <c r="BC177" s="452">
        <v>0</v>
      </c>
      <c r="BD177" s="452">
        <v>0</v>
      </c>
      <c r="BE177" s="452">
        <v>0</v>
      </c>
      <c r="BF177" s="452">
        <v>0</v>
      </c>
      <c r="BG177" s="452">
        <v>0</v>
      </c>
      <c r="BH177" s="452">
        <v>0</v>
      </c>
    </row>
    <row r="178" spans="1:60" x14ac:dyDescent="0.3">
      <c r="A178" s="449">
        <v>563</v>
      </c>
      <c r="B178" s="450" t="s">
        <v>442</v>
      </c>
      <c r="C178" s="450"/>
      <c r="D178" s="452">
        <v>0</v>
      </c>
      <c r="E178" s="452">
        <v>0</v>
      </c>
      <c r="F178" s="452">
        <v>0</v>
      </c>
      <c r="G178" s="452">
        <v>0</v>
      </c>
      <c r="H178" s="452">
        <v>0</v>
      </c>
      <c r="I178" s="452">
        <v>0</v>
      </c>
      <c r="J178" s="452">
        <v>0</v>
      </c>
      <c r="K178" s="452">
        <v>0</v>
      </c>
      <c r="L178" s="452">
        <v>0</v>
      </c>
      <c r="M178" s="452">
        <v>0</v>
      </c>
      <c r="N178" s="452">
        <v>0</v>
      </c>
      <c r="O178" s="452">
        <v>0</v>
      </c>
      <c r="P178" s="452">
        <v>0</v>
      </c>
      <c r="Q178" s="452">
        <v>0</v>
      </c>
      <c r="R178" s="452">
        <v>0</v>
      </c>
      <c r="S178" s="452">
        <v>0</v>
      </c>
      <c r="T178" s="452">
        <v>0</v>
      </c>
      <c r="U178" s="452">
        <v>0</v>
      </c>
      <c r="V178" s="452">
        <v>0</v>
      </c>
      <c r="W178" s="452">
        <v>0</v>
      </c>
      <c r="X178" s="452">
        <v>0</v>
      </c>
      <c r="Y178" s="452">
        <v>0</v>
      </c>
      <c r="Z178" s="452">
        <v>0</v>
      </c>
      <c r="AA178" s="452">
        <v>0</v>
      </c>
      <c r="AB178" s="452">
        <v>0</v>
      </c>
      <c r="AC178" s="452">
        <v>0</v>
      </c>
      <c r="AD178" s="452">
        <v>0</v>
      </c>
      <c r="AE178" s="452">
        <v>0</v>
      </c>
      <c r="AF178" s="452">
        <v>0</v>
      </c>
      <c r="AG178" s="452">
        <v>0</v>
      </c>
      <c r="AH178" s="452">
        <v>0</v>
      </c>
      <c r="AI178" s="452">
        <v>0</v>
      </c>
      <c r="AJ178" s="452">
        <v>0</v>
      </c>
      <c r="AK178" s="452">
        <v>0</v>
      </c>
      <c r="AL178" s="452">
        <v>0</v>
      </c>
      <c r="AM178" s="452"/>
      <c r="AN178" s="452">
        <v>0</v>
      </c>
      <c r="AO178" s="452">
        <v>0</v>
      </c>
      <c r="AP178" s="452">
        <v>0</v>
      </c>
      <c r="AQ178" s="452">
        <v>0</v>
      </c>
      <c r="AR178" s="452">
        <v>0</v>
      </c>
      <c r="AS178" s="452">
        <v>0</v>
      </c>
      <c r="AT178" s="452">
        <v>0</v>
      </c>
      <c r="AU178" s="452">
        <v>0</v>
      </c>
      <c r="AV178" s="452">
        <v>0</v>
      </c>
      <c r="AW178" s="452">
        <v>0</v>
      </c>
      <c r="AX178" s="452">
        <v>0</v>
      </c>
      <c r="AY178" s="452">
        <v>0</v>
      </c>
      <c r="AZ178" s="452">
        <v>0</v>
      </c>
      <c r="BA178" s="452">
        <v>0</v>
      </c>
      <c r="BB178" s="452">
        <v>0</v>
      </c>
      <c r="BC178" s="452">
        <v>0</v>
      </c>
      <c r="BD178" s="452">
        <v>0</v>
      </c>
      <c r="BE178" s="452">
        <v>0</v>
      </c>
      <c r="BF178" s="452">
        <v>0</v>
      </c>
      <c r="BG178" s="452">
        <v>0</v>
      </c>
      <c r="BH178" s="452">
        <v>0</v>
      </c>
    </row>
    <row r="179" spans="1:60" x14ac:dyDescent="0.3">
      <c r="A179" s="449">
        <v>564</v>
      </c>
      <c r="B179" s="450" t="s">
        <v>443</v>
      </c>
      <c r="C179" s="450"/>
      <c r="D179" s="452">
        <v>0</v>
      </c>
      <c r="E179" s="452">
        <v>0</v>
      </c>
      <c r="F179" s="452">
        <v>0</v>
      </c>
      <c r="G179" s="452">
        <v>0</v>
      </c>
      <c r="H179" s="452">
        <v>0</v>
      </c>
      <c r="I179" s="452">
        <v>0</v>
      </c>
      <c r="J179" s="452">
        <v>0</v>
      </c>
      <c r="K179" s="452">
        <v>0</v>
      </c>
      <c r="L179" s="452">
        <v>0</v>
      </c>
      <c r="M179" s="452">
        <v>0</v>
      </c>
      <c r="N179" s="452">
        <v>0</v>
      </c>
      <c r="O179" s="452">
        <v>0</v>
      </c>
      <c r="P179" s="452">
        <v>0</v>
      </c>
      <c r="Q179" s="452">
        <v>0</v>
      </c>
      <c r="R179" s="452">
        <v>0</v>
      </c>
      <c r="S179" s="452">
        <v>0</v>
      </c>
      <c r="T179" s="452">
        <v>0</v>
      </c>
      <c r="U179" s="452">
        <v>0</v>
      </c>
      <c r="V179" s="452">
        <v>0</v>
      </c>
      <c r="W179" s="452">
        <v>0</v>
      </c>
      <c r="X179" s="452">
        <v>0</v>
      </c>
      <c r="Y179" s="452">
        <v>0</v>
      </c>
      <c r="Z179" s="452">
        <v>0</v>
      </c>
      <c r="AA179" s="452">
        <v>0</v>
      </c>
      <c r="AB179" s="452">
        <v>0</v>
      </c>
      <c r="AC179" s="452">
        <v>0</v>
      </c>
      <c r="AD179" s="452">
        <v>0</v>
      </c>
      <c r="AE179" s="452">
        <v>0</v>
      </c>
      <c r="AF179" s="452">
        <v>0</v>
      </c>
      <c r="AG179" s="452">
        <v>0</v>
      </c>
      <c r="AH179" s="452">
        <v>0</v>
      </c>
      <c r="AI179" s="452">
        <v>0</v>
      </c>
      <c r="AJ179" s="452">
        <v>0</v>
      </c>
      <c r="AK179" s="452">
        <v>0</v>
      </c>
      <c r="AL179" s="452">
        <v>0</v>
      </c>
      <c r="AM179" s="452"/>
      <c r="AN179" s="452">
        <v>0</v>
      </c>
      <c r="AO179" s="452">
        <v>0</v>
      </c>
      <c r="AP179" s="452">
        <v>0</v>
      </c>
      <c r="AQ179" s="452">
        <v>0</v>
      </c>
      <c r="AR179" s="452">
        <v>0</v>
      </c>
      <c r="AS179" s="452">
        <v>0</v>
      </c>
      <c r="AT179" s="452">
        <v>0</v>
      </c>
      <c r="AU179" s="452">
        <v>0</v>
      </c>
      <c r="AV179" s="452">
        <v>0</v>
      </c>
      <c r="AW179" s="452">
        <v>0</v>
      </c>
      <c r="AX179" s="452">
        <v>0</v>
      </c>
      <c r="AY179" s="452">
        <v>0</v>
      </c>
      <c r="AZ179" s="452">
        <v>0</v>
      </c>
      <c r="BA179" s="452">
        <v>0</v>
      </c>
      <c r="BB179" s="452">
        <v>0</v>
      </c>
      <c r="BC179" s="452">
        <v>0</v>
      </c>
      <c r="BD179" s="452">
        <v>0</v>
      </c>
      <c r="BE179" s="452">
        <v>0</v>
      </c>
      <c r="BF179" s="452">
        <v>0</v>
      </c>
      <c r="BG179" s="452">
        <v>0</v>
      </c>
      <c r="BH179" s="452">
        <v>0</v>
      </c>
    </row>
    <row r="180" spans="1:60" x14ac:dyDescent="0.3">
      <c r="A180" s="449">
        <v>565</v>
      </c>
      <c r="B180" s="450" t="s">
        <v>444</v>
      </c>
      <c r="C180" s="450"/>
      <c r="D180" s="452">
        <v>0</v>
      </c>
      <c r="E180" s="452">
        <v>0</v>
      </c>
      <c r="F180" s="452">
        <v>0</v>
      </c>
      <c r="G180" s="452">
        <v>0</v>
      </c>
      <c r="H180" s="452">
        <v>0</v>
      </c>
      <c r="I180" s="452">
        <v>0</v>
      </c>
      <c r="J180" s="452">
        <v>0</v>
      </c>
      <c r="K180" s="452">
        <v>0</v>
      </c>
      <c r="L180" s="452">
        <v>0</v>
      </c>
      <c r="M180" s="452">
        <v>0</v>
      </c>
      <c r="N180" s="452">
        <v>0</v>
      </c>
      <c r="O180" s="452">
        <v>0</v>
      </c>
      <c r="P180" s="452">
        <v>0</v>
      </c>
      <c r="Q180" s="452">
        <v>0</v>
      </c>
      <c r="R180" s="452">
        <v>0</v>
      </c>
      <c r="S180" s="452">
        <v>0</v>
      </c>
      <c r="T180" s="452">
        <v>0</v>
      </c>
      <c r="U180" s="452">
        <v>0</v>
      </c>
      <c r="V180" s="452">
        <v>0</v>
      </c>
      <c r="W180" s="452">
        <v>0</v>
      </c>
      <c r="X180" s="452">
        <v>0</v>
      </c>
      <c r="Y180" s="452">
        <v>0</v>
      </c>
      <c r="Z180" s="452">
        <v>0</v>
      </c>
      <c r="AA180" s="452">
        <v>0</v>
      </c>
      <c r="AB180" s="452">
        <v>0</v>
      </c>
      <c r="AC180" s="452">
        <v>0</v>
      </c>
      <c r="AD180" s="452">
        <v>0</v>
      </c>
      <c r="AE180" s="452">
        <v>0</v>
      </c>
      <c r="AF180" s="452">
        <v>0</v>
      </c>
      <c r="AG180" s="452">
        <v>0</v>
      </c>
      <c r="AH180" s="452">
        <v>0</v>
      </c>
      <c r="AI180" s="452">
        <v>0</v>
      </c>
      <c r="AJ180" s="452">
        <v>0</v>
      </c>
      <c r="AK180" s="452">
        <v>0</v>
      </c>
      <c r="AL180" s="452">
        <v>0</v>
      </c>
      <c r="AM180" s="452"/>
      <c r="AN180" s="452">
        <v>0</v>
      </c>
      <c r="AO180" s="452">
        <v>0</v>
      </c>
      <c r="AP180" s="452">
        <v>0</v>
      </c>
      <c r="AQ180" s="452">
        <v>0</v>
      </c>
      <c r="AR180" s="452">
        <v>0</v>
      </c>
      <c r="AS180" s="452">
        <v>0</v>
      </c>
      <c r="AT180" s="452">
        <v>0</v>
      </c>
      <c r="AU180" s="452">
        <v>0</v>
      </c>
      <c r="AV180" s="452">
        <v>0</v>
      </c>
      <c r="AW180" s="452">
        <v>0</v>
      </c>
      <c r="AX180" s="452">
        <v>0</v>
      </c>
      <c r="AY180" s="452">
        <v>0</v>
      </c>
      <c r="AZ180" s="452">
        <v>0</v>
      </c>
      <c r="BA180" s="452">
        <v>0</v>
      </c>
      <c r="BB180" s="452">
        <v>0</v>
      </c>
      <c r="BC180" s="452">
        <v>0</v>
      </c>
      <c r="BD180" s="452">
        <v>0</v>
      </c>
      <c r="BE180" s="452">
        <v>0</v>
      </c>
      <c r="BF180" s="452">
        <v>0</v>
      </c>
      <c r="BG180" s="452">
        <v>0</v>
      </c>
      <c r="BH180" s="452">
        <v>0</v>
      </c>
    </row>
    <row r="181" spans="1:60" x14ac:dyDescent="0.3">
      <c r="A181" s="449">
        <v>566</v>
      </c>
      <c r="B181" s="450" t="s">
        <v>445</v>
      </c>
      <c r="C181" s="450"/>
      <c r="D181" s="452">
        <v>0</v>
      </c>
      <c r="E181" s="452">
        <v>0</v>
      </c>
      <c r="F181" s="452">
        <v>0</v>
      </c>
      <c r="G181" s="452">
        <v>0</v>
      </c>
      <c r="H181" s="452">
        <v>0</v>
      </c>
      <c r="I181" s="452">
        <v>0</v>
      </c>
      <c r="J181" s="452">
        <v>0</v>
      </c>
      <c r="K181" s="452">
        <v>0</v>
      </c>
      <c r="L181" s="452">
        <v>0</v>
      </c>
      <c r="M181" s="452">
        <v>0</v>
      </c>
      <c r="N181" s="452">
        <v>0</v>
      </c>
      <c r="O181" s="452">
        <v>0</v>
      </c>
      <c r="P181" s="452">
        <v>0</v>
      </c>
      <c r="Q181" s="452">
        <v>0</v>
      </c>
      <c r="R181" s="452">
        <v>0</v>
      </c>
      <c r="S181" s="452">
        <v>0</v>
      </c>
      <c r="T181" s="452">
        <v>0</v>
      </c>
      <c r="U181" s="452">
        <v>0</v>
      </c>
      <c r="V181" s="452">
        <v>0</v>
      </c>
      <c r="W181" s="452">
        <v>0</v>
      </c>
      <c r="X181" s="452">
        <v>0</v>
      </c>
      <c r="Y181" s="452">
        <v>0</v>
      </c>
      <c r="Z181" s="452">
        <v>0</v>
      </c>
      <c r="AA181" s="452">
        <v>0</v>
      </c>
      <c r="AB181" s="452">
        <v>0</v>
      </c>
      <c r="AC181" s="452">
        <v>0</v>
      </c>
      <c r="AD181" s="452">
        <v>0</v>
      </c>
      <c r="AE181" s="452">
        <v>0</v>
      </c>
      <c r="AF181" s="452">
        <v>0</v>
      </c>
      <c r="AG181" s="452">
        <v>0</v>
      </c>
      <c r="AH181" s="452">
        <v>0</v>
      </c>
      <c r="AI181" s="452">
        <v>0</v>
      </c>
      <c r="AJ181" s="452">
        <v>0</v>
      </c>
      <c r="AK181" s="452">
        <v>0</v>
      </c>
      <c r="AL181" s="452">
        <v>0</v>
      </c>
      <c r="AM181" s="452"/>
      <c r="AN181" s="452">
        <v>0</v>
      </c>
      <c r="AO181" s="452">
        <v>0</v>
      </c>
      <c r="AP181" s="452">
        <v>0</v>
      </c>
      <c r="AQ181" s="452">
        <v>0</v>
      </c>
      <c r="AR181" s="452">
        <v>0</v>
      </c>
      <c r="AS181" s="452">
        <v>0</v>
      </c>
      <c r="AT181" s="452">
        <v>0</v>
      </c>
      <c r="AU181" s="452">
        <v>0</v>
      </c>
      <c r="AV181" s="452">
        <v>0</v>
      </c>
      <c r="AW181" s="452">
        <v>0</v>
      </c>
      <c r="AX181" s="452">
        <v>0</v>
      </c>
      <c r="AY181" s="452">
        <v>0</v>
      </c>
      <c r="AZ181" s="452">
        <v>0</v>
      </c>
      <c r="BA181" s="452">
        <v>0</v>
      </c>
      <c r="BB181" s="452">
        <v>0</v>
      </c>
      <c r="BC181" s="452">
        <v>0</v>
      </c>
      <c r="BD181" s="452">
        <v>0</v>
      </c>
      <c r="BE181" s="452">
        <v>0</v>
      </c>
      <c r="BF181" s="452">
        <v>0</v>
      </c>
      <c r="BG181" s="452">
        <v>0</v>
      </c>
      <c r="BH181" s="452">
        <v>0</v>
      </c>
    </row>
    <row r="182" spans="1:60" x14ac:dyDescent="0.3">
      <c r="A182" s="449">
        <v>567</v>
      </c>
      <c r="B182" s="450" t="s">
        <v>446</v>
      </c>
      <c r="C182" s="450"/>
      <c r="D182" s="452">
        <v>0</v>
      </c>
      <c r="E182" s="452">
        <v>0</v>
      </c>
      <c r="F182" s="452">
        <v>0</v>
      </c>
      <c r="G182" s="452">
        <v>0</v>
      </c>
      <c r="H182" s="452">
        <v>0</v>
      </c>
      <c r="I182" s="452">
        <v>0</v>
      </c>
      <c r="J182" s="452">
        <v>0</v>
      </c>
      <c r="K182" s="452">
        <v>0</v>
      </c>
      <c r="L182" s="452">
        <v>0</v>
      </c>
      <c r="M182" s="452">
        <v>0</v>
      </c>
      <c r="N182" s="452">
        <v>0</v>
      </c>
      <c r="O182" s="452">
        <v>0</v>
      </c>
      <c r="P182" s="452">
        <v>0</v>
      </c>
      <c r="Q182" s="452">
        <v>0</v>
      </c>
      <c r="R182" s="452">
        <v>0</v>
      </c>
      <c r="S182" s="452">
        <v>0</v>
      </c>
      <c r="T182" s="452">
        <v>0</v>
      </c>
      <c r="U182" s="452">
        <v>0</v>
      </c>
      <c r="V182" s="452">
        <v>0</v>
      </c>
      <c r="W182" s="452">
        <v>0</v>
      </c>
      <c r="X182" s="452">
        <v>0</v>
      </c>
      <c r="Y182" s="452">
        <v>0</v>
      </c>
      <c r="Z182" s="452">
        <v>0</v>
      </c>
      <c r="AA182" s="452">
        <v>0</v>
      </c>
      <c r="AB182" s="452">
        <v>0</v>
      </c>
      <c r="AC182" s="452">
        <v>0</v>
      </c>
      <c r="AD182" s="452">
        <v>0</v>
      </c>
      <c r="AE182" s="452">
        <v>0</v>
      </c>
      <c r="AF182" s="452">
        <v>0</v>
      </c>
      <c r="AG182" s="452">
        <v>0</v>
      </c>
      <c r="AH182" s="452">
        <v>0</v>
      </c>
      <c r="AI182" s="452">
        <v>0</v>
      </c>
      <c r="AJ182" s="452">
        <v>0</v>
      </c>
      <c r="AK182" s="452">
        <v>0</v>
      </c>
      <c r="AL182" s="452">
        <v>0</v>
      </c>
      <c r="AM182" s="452"/>
      <c r="AN182" s="452">
        <v>0</v>
      </c>
      <c r="AO182" s="452">
        <v>0</v>
      </c>
      <c r="AP182" s="452">
        <v>0</v>
      </c>
      <c r="AQ182" s="452">
        <v>0</v>
      </c>
      <c r="AR182" s="452">
        <v>0</v>
      </c>
      <c r="AS182" s="452">
        <v>0</v>
      </c>
      <c r="AT182" s="452">
        <v>0</v>
      </c>
      <c r="AU182" s="452">
        <v>0</v>
      </c>
      <c r="AV182" s="452">
        <v>0</v>
      </c>
      <c r="AW182" s="452">
        <v>0</v>
      </c>
      <c r="AX182" s="452">
        <v>0</v>
      </c>
      <c r="AY182" s="452">
        <v>0</v>
      </c>
      <c r="AZ182" s="452">
        <v>0</v>
      </c>
      <c r="BA182" s="452">
        <v>0</v>
      </c>
      <c r="BB182" s="452">
        <v>0</v>
      </c>
      <c r="BC182" s="452">
        <v>0</v>
      </c>
      <c r="BD182" s="452">
        <v>0</v>
      </c>
      <c r="BE182" s="452">
        <v>0</v>
      </c>
      <c r="BF182" s="452">
        <v>0</v>
      </c>
      <c r="BG182" s="452">
        <v>0</v>
      </c>
      <c r="BH182" s="452">
        <v>0</v>
      </c>
    </row>
    <row r="183" spans="1:60" x14ac:dyDescent="0.3">
      <c r="A183" s="449">
        <v>568</v>
      </c>
      <c r="B183" s="450" t="s">
        <v>447</v>
      </c>
      <c r="C183" s="450"/>
      <c r="D183" s="452">
        <v>0</v>
      </c>
      <c r="E183" s="452">
        <v>0</v>
      </c>
      <c r="F183" s="452">
        <v>0</v>
      </c>
      <c r="G183" s="452">
        <v>0</v>
      </c>
      <c r="H183" s="452">
        <v>0</v>
      </c>
      <c r="I183" s="452">
        <v>0</v>
      </c>
      <c r="J183" s="452">
        <v>0</v>
      </c>
      <c r="K183" s="452">
        <v>0</v>
      </c>
      <c r="L183" s="452">
        <v>0</v>
      </c>
      <c r="M183" s="452">
        <v>0</v>
      </c>
      <c r="N183" s="452">
        <v>0</v>
      </c>
      <c r="O183" s="452">
        <v>0</v>
      </c>
      <c r="P183" s="452">
        <v>0</v>
      </c>
      <c r="Q183" s="452">
        <v>0</v>
      </c>
      <c r="R183" s="452">
        <v>0</v>
      </c>
      <c r="S183" s="452">
        <v>0</v>
      </c>
      <c r="T183" s="452">
        <v>0</v>
      </c>
      <c r="U183" s="452">
        <v>0</v>
      </c>
      <c r="V183" s="452">
        <v>0</v>
      </c>
      <c r="W183" s="452">
        <v>0</v>
      </c>
      <c r="X183" s="452">
        <v>0</v>
      </c>
      <c r="Y183" s="452">
        <v>0</v>
      </c>
      <c r="Z183" s="452">
        <v>0</v>
      </c>
      <c r="AA183" s="452">
        <v>0</v>
      </c>
      <c r="AB183" s="452">
        <v>0</v>
      </c>
      <c r="AC183" s="452">
        <v>0</v>
      </c>
      <c r="AD183" s="452">
        <v>0</v>
      </c>
      <c r="AE183" s="452">
        <v>0</v>
      </c>
      <c r="AF183" s="452">
        <v>0</v>
      </c>
      <c r="AG183" s="452">
        <v>0</v>
      </c>
      <c r="AH183" s="452">
        <v>0</v>
      </c>
      <c r="AI183" s="452">
        <v>0</v>
      </c>
      <c r="AJ183" s="452">
        <v>0</v>
      </c>
      <c r="AK183" s="452">
        <v>0</v>
      </c>
      <c r="AL183" s="452">
        <v>0</v>
      </c>
      <c r="AM183" s="452"/>
      <c r="AN183" s="452">
        <v>0</v>
      </c>
      <c r="AO183" s="452">
        <v>0</v>
      </c>
      <c r="AP183" s="452">
        <v>0</v>
      </c>
      <c r="AQ183" s="452">
        <v>0</v>
      </c>
      <c r="AR183" s="452">
        <v>0</v>
      </c>
      <c r="AS183" s="452">
        <v>0</v>
      </c>
      <c r="AT183" s="452">
        <v>0</v>
      </c>
      <c r="AU183" s="452">
        <v>0</v>
      </c>
      <c r="AV183" s="452">
        <v>0</v>
      </c>
      <c r="AW183" s="452">
        <v>0</v>
      </c>
      <c r="AX183" s="452">
        <v>0</v>
      </c>
      <c r="AY183" s="452">
        <v>0</v>
      </c>
      <c r="AZ183" s="452">
        <v>0</v>
      </c>
      <c r="BA183" s="452">
        <v>0</v>
      </c>
      <c r="BB183" s="452">
        <v>0</v>
      </c>
      <c r="BC183" s="452">
        <v>0</v>
      </c>
      <c r="BD183" s="452">
        <v>0</v>
      </c>
      <c r="BE183" s="452">
        <v>0</v>
      </c>
      <c r="BF183" s="452">
        <v>0</v>
      </c>
      <c r="BG183" s="452">
        <v>0</v>
      </c>
      <c r="BH183" s="452">
        <v>0</v>
      </c>
    </row>
    <row r="184" spans="1:60" x14ac:dyDescent="0.3">
      <c r="A184" s="449">
        <v>569</v>
      </c>
      <c r="B184" s="450" t="s">
        <v>448</v>
      </c>
      <c r="C184" s="450"/>
      <c r="D184" s="452">
        <v>0</v>
      </c>
      <c r="E184" s="452">
        <v>0</v>
      </c>
      <c r="F184" s="452">
        <v>0</v>
      </c>
      <c r="G184" s="452">
        <v>0</v>
      </c>
      <c r="H184" s="452">
        <v>0</v>
      </c>
      <c r="I184" s="452">
        <v>0</v>
      </c>
      <c r="J184" s="452">
        <v>0</v>
      </c>
      <c r="K184" s="452">
        <v>0</v>
      </c>
      <c r="L184" s="452">
        <v>0</v>
      </c>
      <c r="M184" s="452">
        <v>0</v>
      </c>
      <c r="N184" s="452">
        <v>0</v>
      </c>
      <c r="O184" s="452">
        <v>0</v>
      </c>
      <c r="P184" s="452">
        <v>0</v>
      </c>
      <c r="Q184" s="452">
        <v>0</v>
      </c>
      <c r="R184" s="452">
        <v>0</v>
      </c>
      <c r="S184" s="452">
        <v>0</v>
      </c>
      <c r="T184" s="452">
        <v>0</v>
      </c>
      <c r="U184" s="452">
        <v>0</v>
      </c>
      <c r="V184" s="452">
        <v>0</v>
      </c>
      <c r="W184" s="452">
        <v>0</v>
      </c>
      <c r="X184" s="452">
        <v>0</v>
      </c>
      <c r="Y184" s="452">
        <v>0</v>
      </c>
      <c r="Z184" s="452">
        <v>0</v>
      </c>
      <c r="AA184" s="452">
        <v>0</v>
      </c>
      <c r="AB184" s="452">
        <v>0</v>
      </c>
      <c r="AC184" s="452">
        <v>0</v>
      </c>
      <c r="AD184" s="452">
        <v>0</v>
      </c>
      <c r="AE184" s="452">
        <v>0</v>
      </c>
      <c r="AF184" s="452">
        <v>0</v>
      </c>
      <c r="AG184" s="452">
        <v>0</v>
      </c>
      <c r="AH184" s="452">
        <v>0</v>
      </c>
      <c r="AI184" s="452">
        <v>0</v>
      </c>
      <c r="AJ184" s="452">
        <v>0</v>
      </c>
      <c r="AK184" s="452">
        <v>0</v>
      </c>
      <c r="AL184" s="452">
        <v>0</v>
      </c>
      <c r="AM184" s="452"/>
      <c r="AN184" s="452">
        <v>0</v>
      </c>
      <c r="AO184" s="452">
        <v>0</v>
      </c>
      <c r="AP184" s="452">
        <v>0</v>
      </c>
      <c r="AQ184" s="452">
        <v>0</v>
      </c>
      <c r="AR184" s="452">
        <v>0</v>
      </c>
      <c r="AS184" s="452">
        <v>0</v>
      </c>
      <c r="AT184" s="452">
        <v>0</v>
      </c>
      <c r="AU184" s="452">
        <v>0</v>
      </c>
      <c r="AV184" s="452">
        <v>0</v>
      </c>
      <c r="AW184" s="452">
        <v>0</v>
      </c>
      <c r="AX184" s="452">
        <v>0</v>
      </c>
      <c r="AY184" s="452">
        <v>0</v>
      </c>
      <c r="AZ184" s="452">
        <v>0</v>
      </c>
      <c r="BA184" s="452">
        <v>0</v>
      </c>
      <c r="BB184" s="452">
        <v>0</v>
      </c>
      <c r="BC184" s="452">
        <v>0</v>
      </c>
      <c r="BD184" s="452">
        <v>0</v>
      </c>
      <c r="BE184" s="452">
        <v>0</v>
      </c>
      <c r="BF184" s="452">
        <v>0</v>
      </c>
      <c r="BG184" s="452">
        <v>0</v>
      </c>
      <c r="BH184" s="452">
        <v>0</v>
      </c>
    </row>
    <row r="185" spans="1:60" x14ac:dyDescent="0.3">
      <c r="A185" s="449">
        <v>571</v>
      </c>
      <c r="B185" s="450" t="s">
        <v>335</v>
      </c>
      <c r="C185" s="450"/>
      <c r="D185" s="452">
        <v>0</v>
      </c>
      <c r="E185" s="452">
        <v>0</v>
      </c>
      <c r="F185" s="452">
        <v>0</v>
      </c>
      <c r="G185" s="452">
        <v>0</v>
      </c>
      <c r="H185" s="452">
        <v>0</v>
      </c>
      <c r="I185" s="452">
        <v>0</v>
      </c>
      <c r="J185" s="452">
        <v>0</v>
      </c>
      <c r="K185" s="452">
        <v>0</v>
      </c>
      <c r="L185" s="452">
        <v>0</v>
      </c>
      <c r="M185" s="452">
        <v>0</v>
      </c>
      <c r="N185" s="452">
        <v>0</v>
      </c>
      <c r="O185" s="452">
        <v>0</v>
      </c>
      <c r="P185" s="452">
        <v>0</v>
      </c>
      <c r="Q185" s="452">
        <v>0</v>
      </c>
      <c r="R185" s="452">
        <v>0</v>
      </c>
      <c r="S185" s="452">
        <v>0</v>
      </c>
      <c r="T185" s="452">
        <v>0</v>
      </c>
      <c r="U185" s="452">
        <v>0</v>
      </c>
      <c r="V185" s="452">
        <v>0</v>
      </c>
      <c r="W185" s="452">
        <v>0</v>
      </c>
      <c r="X185" s="452">
        <v>0</v>
      </c>
      <c r="Y185" s="452">
        <v>0</v>
      </c>
      <c r="Z185" s="452">
        <v>0</v>
      </c>
      <c r="AA185" s="452">
        <v>0</v>
      </c>
      <c r="AB185" s="452">
        <v>0</v>
      </c>
      <c r="AC185" s="452">
        <v>0</v>
      </c>
      <c r="AD185" s="452">
        <v>0</v>
      </c>
      <c r="AE185" s="452">
        <v>0</v>
      </c>
      <c r="AF185" s="452">
        <v>0</v>
      </c>
      <c r="AG185" s="452">
        <v>0</v>
      </c>
      <c r="AH185" s="452">
        <v>0</v>
      </c>
      <c r="AI185" s="452">
        <v>0</v>
      </c>
      <c r="AJ185" s="452">
        <v>0</v>
      </c>
      <c r="AK185" s="452">
        <v>0</v>
      </c>
      <c r="AL185" s="452">
        <v>0</v>
      </c>
      <c r="AM185" s="452"/>
      <c r="AN185" s="452">
        <v>0</v>
      </c>
      <c r="AO185" s="452">
        <v>0</v>
      </c>
      <c r="AP185" s="452">
        <v>0</v>
      </c>
      <c r="AQ185" s="452">
        <v>0</v>
      </c>
      <c r="AR185" s="452">
        <v>0</v>
      </c>
      <c r="AS185" s="452">
        <v>0</v>
      </c>
      <c r="AT185" s="452">
        <v>0</v>
      </c>
      <c r="AU185" s="452">
        <v>0</v>
      </c>
      <c r="AV185" s="452">
        <v>0</v>
      </c>
      <c r="AW185" s="452">
        <v>0</v>
      </c>
      <c r="AX185" s="452">
        <v>0</v>
      </c>
      <c r="AY185" s="452">
        <v>0</v>
      </c>
      <c r="AZ185" s="452">
        <v>0</v>
      </c>
      <c r="BA185" s="452">
        <v>0</v>
      </c>
      <c r="BB185" s="452">
        <v>0</v>
      </c>
      <c r="BC185" s="452">
        <v>0</v>
      </c>
      <c r="BD185" s="452">
        <v>0</v>
      </c>
      <c r="BE185" s="452">
        <v>0</v>
      </c>
      <c r="BF185" s="452">
        <v>0</v>
      </c>
      <c r="BG185" s="452">
        <v>0</v>
      </c>
      <c r="BH185" s="452">
        <v>0</v>
      </c>
    </row>
    <row r="186" spans="1:60" x14ac:dyDescent="0.3">
      <c r="A186" s="449">
        <v>572</v>
      </c>
      <c r="B186" s="450" t="s">
        <v>336</v>
      </c>
      <c r="C186" s="450"/>
      <c r="D186" s="452">
        <v>0</v>
      </c>
      <c r="E186" s="452">
        <v>0</v>
      </c>
      <c r="F186" s="452">
        <v>0</v>
      </c>
      <c r="G186" s="452">
        <v>0</v>
      </c>
      <c r="H186" s="452">
        <v>0</v>
      </c>
      <c r="I186" s="452">
        <v>0</v>
      </c>
      <c r="J186" s="452">
        <v>0</v>
      </c>
      <c r="K186" s="452">
        <v>0</v>
      </c>
      <c r="L186" s="452">
        <v>0</v>
      </c>
      <c r="M186" s="452">
        <v>0</v>
      </c>
      <c r="N186" s="452">
        <v>0</v>
      </c>
      <c r="O186" s="452">
        <v>0</v>
      </c>
      <c r="P186" s="452">
        <v>0</v>
      </c>
      <c r="Q186" s="452">
        <v>0</v>
      </c>
      <c r="R186" s="452">
        <v>0</v>
      </c>
      <c r="S186" s="452">
        <v>0</v>
      </c>
      <c r="T186" s="452">
        <v>0</v>
      </c>
      <c r="U186" s="452">
        <v>0</v>
      </c>
      <c r="V186" s="452">
        <v>0</v>
      </c>
      <c r="W186" s="452">
        <v>0</v>
      </c>
      <c r="X186" s="452">
        <v>0</v>
      </c>
      <c r="Y186" s="452">
        <v>0</v>
      </c>
      <c r="Z186" s="452">
        <v>0</v>
      </c>
      <c r="AA186" s="452">
        <v>0</v>
      </c>
      <c r="AB186" s="452">
        <v>0</v>
      </c>
      <c r="AC186" s="452">
        <v>0</v>
      </c>
      <c r="AD186" s="452">
        <v>0</v>
      </c>
      <c r="AE186" s="452">
        <v>0</v>
      </c>
      <c r="AF186" s="452">
        <v>0</v>
      </c>
      <c r="AG186" s="452">
        <v>0</v>
      </c>
      <c r="AH186" s="452">
        <v>0</v>
      </c>
      <c r="AI186" s="452">
        <v>0</v>
      </c>
      <c r="AJ186" s="452">
        <v>0</v>
      </c>
      <c r="AK186" s="452">
        <v>0</v>
      </c>
      <c r="AL186" s="452">
        <v>0</v>
      </c>
      <c r="AM186" s="452"/>
      <c r="AN186" s="452">
        <v>0</v>
      </c>
      <c r="AO186" s="452">
        <v>0</v>
      </c>
      <c r="AP186" s="452">
        <v>0</v>
      </c>
      <c r="AQ186" s="452">
        <v>0</v>
      </c>
      <c r="AR186" s="452">
        <v>0</v>
      </c>
      <c r="AS186" s="452">
        <v>0</v>
      </c>
      <c r="AT186" s="452">
        <v>0</v>
      </c>
      <c r="AU186" s="452">
        <v>0</v>
      </c>
      <c r="AV186" s="452">
        <v>0</v>
      </c>
      <c r="AW186" s="452">
        <v>0</v>
      </c>
      <c r="AX186" s="452">
        <v>0</v>
      </c>
      <c r="AY186" s="452">
        <v>0</v>
      </c>
      <c r="AZ186" s="452">
        <v>0</v>
      </c>
      <c r="BA186" s="452">
        <v>0</v>
      </c>
      <c r="BB186" s="452">
        <v>0</v>
      </c>
      <c r="BC186" s="452">
        <v>0</v>
      </c>
      <c r="BD186" s="452">
        <v>0</v>
      </c>
      <c r="BE186" s="452">
        <v>0</v>
      </c>
      <c r="BF186" s="452">
        <v>0</v>
      </c>
      <c r="BG186" s="452">
        <v>0</v>
      </c>
      <c r="BH186" s="452">
        <v>0</v>
      </c>
    </row>
    <row r="187" spans="1:60" x14ac:dyDescent="0.3">
      <c r="A187" s="449">
        <v>573</v>
      </c>
      <c r="B187" s="450" t="s">
        <v>375</v>
      </c>
      <c r="C187" s="450"/>
      <c r="D187" s="452">
        <v>0</v>
      </c>
      <c r="E187" s="452">
        <v>0</v>
      </c>
      <c r="F187" s="452">
        <v>0</v>
      </c>
      <c r="G187" s="452">
        <v>0</v>
      </c>
      <c r="H187" s="452">
        <v>0</v>
      </c>
      <c r="I187" s="452">
        <v>0</v>
      </c>
      <c r="J187" s="452">
        <v>0</v>
      </c>
      <c r="K187" s="452">
        <v>0</v>
      </c>
      <c r="L187" s="452">
        <v>0</v>
      </c>
      <c r="M187" s="452">
        <v>0</v>
      </c>
      <c r="N187" s="452">
        <v>0</v>
      </c>
      <c r="O187" s="452">
        <v>0</v>
      </c>
      <c r="P187" s="452">
        <v>0</v>
      </c>
      <c r="Q187" s="452">
        <v>0</v>
      </c>
      <c r="R187" s="452">
        <v>0</v>
      </c>
      <c r="S187" s="452">
        <v>0</v>
      </c>
      <c r="T187" s="452">
        <v>0</v>
      </c>
      <c r="U187" s="452">
        <v>0</v>
      </c>
      <c r="V187" s="452">
        <v>0</v>
      </c>
      <c r="W187" s="452">
        <v>0</v>
      </c>
      <c r="X187" s="452">
        <v>0</v>
      </c>
      <c r="Y187" s="452">
        <v>0</v>
      </c>
      <c r="Z187" s="452">
        <v>0</v>
      </c>
      <c r="AA187" s="452">
        <v>0</v>
      </c>
      <c r="AB187" s="452">
        <v>0</v>
      </c>
      <c r="AC187" s="452">
        <v>0</v>
      </c>
      <c r="AD187" s="452">
        <v>0</v>
      </c>
      <c r="AE187" s="452">
        <v>0</v>
      </c>
      <c r="AF187" s="452">
        <v>0</v>
      </c>
      <c r="AG187" s="452">
        <v>0</v>
      </c>
      <c r="AH187" s="452">
        <v>0</v>
      </c>
      <c r="AI187" s="452">
        <v>0</v>
      </c>
      <c r="AJ187" s="452">
        <v>0</v>
      </c>
      <c r="AK187" s="452">
        <v>0</v>
      </c>
      <c r="AL187" s="452">
        <v>0</v>
      </c>
      <c r="AM187" s="452"/>
      <c r="AN187" s="452">
        <v>0</v>
      </c>
      <c r="AO187" s="452">
        <v>0</v>
      </c>
      <c r="AP187" s="452">
        <v>0</v>
      </c>
      <c r="AQ187" s="452">
        <v>0</v>
      </c>
      <c r="AR187" s="452">
        <v>0</v>
      </c>
      <c r="AS187" s="452">
        <v>0</v>
      </c>
      <c r="AT187" s="452">
        <v>0</v>
      </c>
      <c r="AU187" s="452">
        <v>0</v>
      </c>
      <c r="AV187" s="452">
        <v>0</v>
      </c>
      <c r="AW187" s="452">
        <v>0</v>
      </c>
      <c r="AX187" s="452">
        <v>0</v>
      </c>
      <c r="AY187" s="452">
        <v>0</v>
      </c>
      <c r="AZ187" s="452">
        <v>0</v>
      </c>
      <c r="BA187" s="452">
        <v>0</v>
      </c>
      <c r="BB187" s="452">
        <v>0</v>
      </c>
      <c r="BC187" s="452">
        <v>0</v>
      </c>
      <c r="BD187" s="452">
        <v>0</v>
      </c>
      <c r="BE187" s="452">
        <v>0</v>
      </c>
      <c r="BF187" s="452">
        <v>0</v>
      </c>
      <c r="BG187" s="452">
        <v>0</v>
      </c>
      <c r="BH187" s="452">
        <v>0</v>
      </c>
    </row>
    <row r="188" spans="1:60" x14ac:dyDescent="0.3">
      <c r="A188" s="449">
        <v>575</v>
      </c>
      <c r="B188" s="450" t="s">
        <v>196</v>
      </c>
      <c r="C188" s="450"/>
      <c r="D188" s="452">
        <v>116331</v>
      </c>
      <c r="E188" s="452">
        <v>88504</v>
      </c>
      <c r="F188" s="452">
        <v>0</v>
      </c>
      <c r="G188" s="452">
        <v>0</v>
      </c>
      <c r="H188" s="452">
        <v>405983</v>
      </c>
      <c r="I188" s="452">
        <v>0</v>
      </c>
      <c r="J188" s="452">
        <v>68289</v>
      </c>
      <c r="K188" s="452">
        <v>0</v>
      </c>
      <c r="L188" s="452">
        <v>0</v>
      </c>
      <c r="M188" s="452">
        <v>0</v>
      </c>
      <c r="N188" s="452">
        <v>0</v>
      </c>
      <c r="O188" s="452">
        <v>0</v>
      </c>
      <c r="P188" s="452">
        <v>0</v>
      </c>
      <c r="Q188" s="452">
        <v>0</v>
      </c>
      <c r="R188" s="452">
        <v>0</v>
      </c>
      <c r="S188" s="452">
        <v>0</v>
      </c>
      <c r="T188" s="452">
        <v>0</v>
      </c>
      <c r="U188" s="452">
        <v>30234</v>
      </c>
      <c r="V188" s="452">
        <v>0</v>
      </c>
      <c r="W188" s="452">
        <v>1335</v>
      </c>
      <c r="X188" s="452">
        <v>0</v>
      </c>
      <c r="Y188" s="452">
        <v>0</v>
      </c>
      <c r="Z188" s="452">
        <v>0</v>
      </c>
      <c r="AA188" s="452">
        <v>85000</v>
      </c>
      <c r="AB188" s="452">
        <v>0</v>
      </c>
      <c r="AC188" s="452">
        <v>0</v>
      </c>
      <c r="AD188" s="452">
        <v>0</v>
      </c>
      <c r="AE188" s="452">
        <v>0</v>
      </c>
      <c r="AF188" s="452">
        <v>0</v>
      </c>
      <c r="AG188" s="452">
        <v>0</v>
      </c>
      <c r="AH188" s="452">
        <v>0</v>
      </c>
      <c r="AI188" s="452">
        <v>300850</v>
      </c>
      <c r="AJ188" s="452">
        <v>764569</v>
      </c>
      <c r="AK188" s="452">
        <v>0</v>
      </c>
      <c r="AL188" s="452">
        <v>0</v>
      </c>
      <c r="AM188" s="452"/>
      <c r="AN188" s="452">
        <v>224507</v>
      </c>
      <c r="AO188" s="452">
        <v>0</v>
      </c>
      <c r="AP188" s="452">
        <v>251057</v>
      </c>
      <c r="AQ188" s="452">
        <v>173410</v>
      </c>
      <c r="AR188" s="452">
        <v>63592</v>
      </c>
      <c r="AS188" s="452">
        <v>38444</v>
      </c>
      <c r="AT188" s="452">
        <v>0</v>
      </c>
      <c r="AU188" s="452">
        <v>0</v>
      </c>
      <c r="AV188" s="452">
        <v>32293</v>
      </c>
      <c r="AW188" s="452">
        <v>0</v>
      </c>
      <c r="AX188" s="452">
        <v>0</v>
      </c>
      <c r="AY188" s="452">
        <v>0</v>
      </c>
      <c r="AZ188" s="452">
        <v>0</v>
      </c>
      <c r="BA188" s="452">
        <v>0</v>
      </c>
      <c r="BB188" s="452">
        <v>0</v>
      </c>
      <c r="BC188" s="452">
        <v>0</v>
      </c>
      <c r="BD188" s="452">
        <v>0</v>
      </c>
      <c r="BE188" s="452">
        <v>0</v>
      </c>
      <c r="BF188" s="452">
        <v>226467</v>
      </c>
      <c r="BG188" s="452">
        <v>38000</v>
      </c>
      <c r="BH188" s="452">
        <v>0</v>
      </c>
    </row>
    <row r="189" spans="1:60" x14ac:dyDescent="0.3">
      <c r="A189" s="449">
        <v>576</v>
      </c>
      <c r="B189" s="450" t="s">
        <v>197</v>
      </c>
      <c r="C189" s="450"/>
      <c r="D189" s="452">
        <v>0</v>
      </c>
      <c r="E189" s="452">
        <v>0</v>
      </c>
      <c r="F189" s="452">
        <v>10405</v>
      </c>
      <c r="G189" s="452">
        <v>0</v>
      </c>
      <c r="H189" s="452">
        <v>0</v>
      </c>
      <c r="I189" s="452">
        <v>0</v>
      </c>
      <c r="J189" s="452">
        <v>0</v>
      </c>
      <c r="K189" s="452">
        <v>0</v>
      </c>
      <c r="L189" s="452">
        <v>0</v>
      </c>
      <c r="M189" s="452">
        <v>0</v>
      </c>
      <c r="N189" s="452">
        <v>0</v>
      </c>
      <c r="O189" s="452">
        <v>0</v>
      </c>
      <c r="P189" s="452">
        <v>0</v>
      </c>
      <c r="Q189" s="452">
        <v>0</v>
      </c>
      <c r="R189" s="452">
        <v>-84014</v>
      </c>
      <c r="S189" s="452">
        <v>0</v>
      </c>
      <c r="T189" s="452">
        <v>106243</v>
      </c>
      <c r="U189" s="452">
        <v>0</v>
      </c>
      <c r="V189" s="452">
        <v>0</v>
      </c>
      <c r="W189" s="452">
        <v>0</v>
      </c>
      <c r="X189" s="452">
        <v>30236</v>
      </c>
      <c r="Y189" s="452">
        <v>0</v>
      </c>
      <c r="Z189" s="452">
        <v>34812</v>
      </c>
      <c r="AA189" s="452">
        <v>0</v>
      </c>
      <c r="AB189" s="452">
        <v>0</v>
      </c>
      <c r="AC189" s="452">
        <v>0</v>
      </c>
      <c r="AD189" s="452">
        <v>0</v>
      </c>
      <c r="AE189" s="452">
        <v>0</v>
      </c>
      <c r="AF189" s="452">
        <v>0</v>
      </c>
      <c r="AG189" s="452">
        <v>0</v>
      </c>
      <c r="AH189" s="452">
        <v>130597</v>
      </c>
      <c r="AI189" s="452">
        <v>0</v>
      </c>
      <c r="AJ189" s="452">
        <v>0</v>
      </c>
      <c r="AK189" s="452">
        <v>0</v>
      </c>
      <c r="AL189" s="452">
        <v>0</v>
      </c>
      <c r="AM189" s="452"/>
      <c r="AN189" s="452">
        <v>0</v>
      </c>
      <c r="AO189" s="452">
        <v>0</v>
      </c>
      <c r="AP189" s="452">
        <v>0</v>
      </c>
      <c r="AQ189" s="452">
        <v>0</v>
      </c>
      <c r="AR189" s="452">
        <v>0</v>
      </c>
      <c r="AS189" s="452">
        <v>0</v>
      </c>
      <c r="AT189" s="452">
        <v>0</v>
      </c>
      <c r="AU189" s="452">
        <v>0</v>
      </c>
      <c r="AV189" s="452">
        <v>0</v>
      </c>
      <c r="AW189" s="452">
        <v>4698</v>
      </c>
      <c r="AX189" s="452">
        <v>17751</v>
      </c>
      <c r="AY189" s="452">
        <v>205</v>
      </c>
      <c r="AZ189" s="452">
        <v>2775</v>
      </c>
      <c r="BA189" s="452">
        <v>0</v>
      </c>
      <c r="BB189" s="452">
        <v>0</v>
      </c>
      <c r="BC189" s="452">
        <v>0</v>
      </c>
      <c r="BD189" s="452">
        <v>0</v>
      </c>
      <c r="BE189" s="452">
        <v>0</v>
      </c>
      <c r="BF189" s="452">
        <v>0</v>
      </c>
      <c r="BG189" s="452">
        <v>0</v>
      </c>
      <c r="BH189" s="452">
        <v>0</v>
      </c>
    </row>
    <row r="190" spans="1:60" x14ac:dyDescent="0.3">
      <c r="A190" s="449">
        <v>577</v>
      </c>
      <c r="B190" s="450" t="s">
        <v>449</v>
      </c>
      <c r="C190" s="450"/>
      <c r="D190" s="452">
        <v>2</v>
      </c>
      <c r="E190" s="452">
        <v>2</v>
      </c>
      <c r="F190" s="452">
        <v>2</v>
      </c>
      <c r="G190" s="452">
        <v>2</v>
      </c>
      <c r="H190" s="452">
        <v>2</v>
      </c>
      <c r="I190" s="452">
        <v>2</v>
      </c>
      <c r="J190" s="452">
        <v>2</v>
      </c>
      <c r="K190" s="452">
        <v>2</v>
      </c>
      <c r="L190" s="452"/>
      <c r="M190" s="452">
        <v>2</v>
      </c>
      <c r="N190" s="452">
        <v>2</v>
      </c>
      <c r="O190" s="452">
        <v>2</v>
      </c>
      <c r="P190" s="452">
        <v>2</v>
      </c>
      <c r="Q190" s="452">
        <v>2</v>
      </c>
      <c r="R190" s="452">
        <v>2</v>
      </c>
      <c r="S190" s="452">
        <v>2</v>
      </c>
      <c r="T190" s="452"/>
      <c r="U190" s="452">
        <v>2</v>
      </c>
      <c r="V190" s="452"/>
      <c r="W190" s="452">
        <v>2</v>
      </c>
      <c r="X190" s="452">
        <v>2</v>
      </c>
      <c r="Y190" s="452">
        <v>2</v>
      </c>
      <c r="Z190" s="452">
        <v>2</v>
      </c>
      <c r="AA190" s="452">
        <v>2</v>
      </c>
      <c r="AB190" s="452">
        <v>2</v>
      </c>
      <c r="AC190" s="452">
        <v>2</v>
      </c>
      <c r="AD190" s="452">
        <v>2</v>
      </c>
      <c r="AE190" s="452">
        <v>2</v>
      </c>
      <c r="AF190" s="452">
        <v>2</v>
      </c>
      <c r="AG190" s="452"/>
      <c r="AH190" s="452">
        <v>2</v>
      </c>
      <c r="AI190" s="452">
        <v>2</v>
      </c>
      <c r="AJ190" s="452">
        <v>2</v>
      </c>
      <c r="AK190" s="452"/>
      <c r="AL190" s="452"/>
      <c r="AM190" s="452"/>
      <c r="AN190" s="452">
        <v>2</v>
      </c>
      <c r="AO190" s="452">
        <v>2</v>
      </c>
      <c r="AP190" s="452">
        <v>2</v>
      </c>
      <c r="AQ190" s="452">
        <v>2</v>
      </c>
      <c r="AR190" s="452">
        <v>2</v>
      </c>
      <c r="AS190" s="452">
        <v>2</v>
      </c>
      <c r="AT190" s="452">
        <v>2</v>
      </c>
      <c r="AU190" s="452"/>
      <c r="AV190" s="452">
        <v>2</v>
      </c>
      <c r="AW190" s="452">
        <v>2</v>
      </c>
      <c r="AX190" s="452"/>
      <c r="AY190" s="452">
        <v>2</v>
      </c>
      <c r="AZ190" s="452"/>
      <c r="BA190" s="452"/>
      <c r="BB190" s="452">
        <v>2</v>
      </c>
      <c r="BC190" s="452">
        <v>2</v>
      </c>
      <c r="BD190" s="452">
        <v>2</v>
      </c>
      <c r="BE190" s="452"/>
      <c r="BF190" s="452">
        <v>2</v>
      </c>
      <c r="BG190" s="452">
        <v>2</v>
      </c>
      <c r="BH190" s="452"/>
    </row>
    <row r="191" spans="1:60" x14ac:dyDescent="0.3">
      <c r="A191" s="449">
        <v>578</v>
      </c>
      <c r="B191" s="450" t="s">
        <v>450</v>
      </c>
      <c r="C191" s="450"/>
      <c r="D191" s="452">
        <v>0</v>
      </c>
      <c r="E191" s="452">
        <v>0</v>
      </c>
      <c r="F191" s="452">
        <v>0</v>
      </c>
      <c r="G191" s="452">
        <v>0</v>
      </c>
      <c r="H191" s="452">
        <v>0</v>
      </c>
      <c r="I191" s="452">
        <v>0</v>
      </c>
      <c r="J191" s="452">
        <v>0</v>
      </c>
      <c r="K191" s="452">
        <v>0</v>
      </c>
      <c r="L191" s="452">
        <v>0</v>
      </c>
      <c r="M191" s="452">
        <v>0</v>
      </c>
      <c r="N191" s="452">
        <v>0</v>
      </c>
      <c r="O191" s="452">
        <v>0</v>
      </c>
      <c r="P191" s="452">
        <v>0</v>
      </c>
      <c r="Q191" s="452">
        <v>0</v>
      </c>
      <c r="R191" s="452">
        <v>0</v>
      </c>
      <c r="S191" s="452">
        <v>0</v>
      </c>
      <c r="T191" s="452">
        <v>0</v>
      </c>
      <c r="U191" s="452">
        <v>0</v>
      </c>
      <c r="V191" s="452">
        <v>0</v>
      </c>
      <c r="W191" s="452">
        <v>0</v>
      </c>
      <c r="X191" s="452">
        <v>0</v>
      </c>
      <c r="Y191" s="452">
        <v>0</v>
      </c>
      <c r="Z191" s="452">
        <v>0</v>
      </c>
      <c r="AA191" s="452">
        <v>0</v>
      </c>
      <c r="AB191" s="452">
        <v>0</v>
      </c>
      <c r="AC191" s="452">
        <v>0</v>
      </c>
      <c r="AD191" s="452">
        <v>0</v>
      </c>
      <c r="AE191" s="452">
        <v>0</v>
      </c>
      <c r="AF191" s="452">
        <v>0</v>
      </c>
      <c r="AG191" s="452">
        <v>0</v>
      </c>
      <c r="AH191" s="452">
        <v>0</v>
      </c>
      <c r="AI191" s="452">
        <v>0</v>
      </c>
      <c r="AJ191" s="452">
        <v>0</v>
      </c>
      <c r="AK191" s="452">
        <v>0</v>
      </c>
      <c r="AL191" s="452">
        <v>0</v>
      </c>
      <c r="AM191" s="452"/>
      <c r="AN191" s="452">
        <v>0</v>
      </c>
      <c r="AO191" s="452">
        <v>0</v>
      </c>
      <c r="AP191" s="452">
        <v>0</v>
      </c>
      <c r="AQ191" s="452">
        <v>0</v>
      </c>
      <c r="AR191" s="452">
        <v>0</v>
      </c>
      <c r="AS191" s="452">
        <v>0</v>
      </c>
      <c r="AT191" s="452">
        <v>0</v>
      </c>
      <c r="AU191" s="452">
        <v>0</v>
      </c>
      <c r="AV191" s="452">
        <v>0</v>
      </c>
      <c r="AW191" s="452">
        <v>0</v>
      </c>
      <c r="AX191" s="452">
        <v>0</v>
      </c>
      <c r="AY191" s="452">
        <v>0</v>
      </c>
      <c r="AZ191" s="452">
        <v>0</v>
      </c>
      <c r="BA191" s="452">
        <v>0</v>
      </c>
      <c r="BB191" s="452">
        <v>0</v>
      </c>
      <c r="BC191" s="452">
        <v>0</v>
      </c>
      <c r="BD191" s="452">
        <v>0</v>
      </c>
      <c r="BE191" s="452">
        <v>0</v>
      </c>
      <c r="BF191" s="452">
        <v>0</v>
      </c>
      <c r="BG191" s="452">
        <v>0</v>
      </c>
      <c r="BH191" s="452">
        <v>0</v>
      </c>
    </row>
    <row r="192" spans="1:60" x14ac:dyDescent="0.3">
      <c r="A192" s="449">
        <v>579</v>
      </c>
      <c r="B192" s="450" t="s">
        <v>451</v>
      </c>
      <c r="C192" s="450"/>
      <c r="D192" s="452">
        <v>0</v>
      </c>
      <c r="E192" s="452">
        <v>0</v>
      </c>
      <c r="F192" s="452">
        <v>0</v>
      </c>
      <c r="G192" s="452">
        <v>0</v>
      </c>
      <c r="H192" s="452">
        <v>0</v>
      </c>
      <c r="I192" s="452">
        <v>0</v>
      </c>
      <c r="J192" s="452">
        <v>0</v>
      </c>
      <c r="K192" s="452">
        <v>0</v>
      </c>
      <c r="L192" s="452">
        <v>0</v>
      </c>
      <c r="M192" s="452">
        <v>0</v>
      </c>
      <c r="N192" s="452">
        <v>0</v>
      </c>
      <c r="O192" s="452">
        <v>0</v>
      </c>
      <c r="P192" s="452">
        <v>0</v>
      </c>
      <c r="Q192" s="452">
        <v>0</v>
      </c>
      <c r="R192" s="452">
        <v>0</v>
      </c>
      <c r="S192" s="452">
        <v>0</v>
      </c>
      <c r="T192" s="452">
        <v>0</v>
      </c>
      <c r="U192" s="452">
        <v>0</v>
      </c>
      <c r="V192" s="452">
        <v>0</v>
      </c>
      <c r="W192" s="452">
        <v>0</v>
      </c>
      <c r="X192" s="452">
        <v>0</v>
      </c>
      <c r="Y192" s="452">
        <v>0</v>
      </c>
      <c r="Z192" s="452">
        <v>0</v>
      </c>
      <c r="AA192" s="452">
        <v>0</v>
      </c>
      <c r="AB192" s="452">
        <v>0</v>
      </c>
      <c r="AC192" s="452">
        <v>0</v>
      </c>
      <c r="AD192" s="452">
        <v>0</v>
      </c>
      <c r="AE192" s="452">
        <v>0</v>
      </c>
      <c r="AF192" s="452">
        <v>0</v>
      </c>
      <c r="AG192" s="452">
        <v>0</v>
      </c>
      <c r="AH192" s="452">
        <v>0</v>
      </c>
      <c r="AI192" s="452">
        <v>0</v>
      </c>
      <c r="AJ192" s="452">
        <v>0</v>
      </c>
      <c r="AK192" s="452">
        <v>0</v>
      </c>
      <c r="AL192" s="452">
        <v>0</v>
      </c>
      <c r="AM192" s="452"/>
      <c r="AN192" s="452">
        <v>0</v>
      </c>
      <c r="AO192" s="452">
        <v>0</v>
      </c>
      <c r="AP192" s="452">
        <v>0</v>
      </c>
      <c r="AQ192" s="452">
        <v>0</v>
      </c>
      <c r="AR192" s="452">
        <v>0</v>
      </c>
      <c r="AS192" s="452">
        <v>0</v>
      </c>
      <c r="AT192" s="452">
        <v>0</v>
      </c>
      <c r="AU192" s="452">
        <v>0</v>
      </c>
      <c r="AV192" s="452">
        <v>0</v>
      </c>
      <c r="AW192" s="452">
        <v>0</v>
      </c>
      <c r="AX192" s="452">
        <v>0</v>
      </c>
      <c r="AY192" s="452">
        <v>0</v>
      </c>
      <c r="AZ192" s="452">
        <v>0</v>
      </c>
      <c r="BA192" s="452">
        <v>0</v>
      </c>
      <c r="BB192" s="452">
        <v>0</v>
      </c>
      <c r="BC192" s="452">
        <v>0</v>
      </c>
      <c r="BD192" s="452">
        <v>0</v>
      </c>
      <c r="BE192" s="452">
        <v>0</v>
      </c>
      <c r="BF192" s="452">
        <v>0</v>
      </c>
      <c r="BG192" s="452">
        <v>0</v>
      </c>
      <c r="BH192" s="452">
        <v>0</v>
      </c>
    </row>
    <row r="193" spans="1:60" x14ac:dyDescent="0.3">
      <c r="A193" s="449">
        <v>580</v>
      </c>
      <c r="B193" s="450" t="s">
        <v>452</v>
      </c>
      <c r="C193" s="450"/>
      <c r="D193" s="452">
        <v>0</v>
      </c>
      <c r="E193" s="452">
        <v>0</v>
      </c>
      <c r="F193" s="452">
        <v>0</v>
      </c>
      <c r="G193" s="452">
        <v>0</v>
      </c>
      <c r="H193" s="452">
        <v>0</v>
      </c>
      <c r="I193" s="452">
        <v>0</v>
      </c>
      <c r="J193" s="452">
        <v>0</v>
      </c>
      <c r="K193" s="452">
        <v>0</v>
      </c>
      <c r="L193" s="452">
        <v>0</v>
      </c>
      <c r="M193" s="452">
        <v>0</v>
      </c>
      <c r="N193" s="452">
        <v>0</v>
      </c>
      <c r="O193" s="452">
        <v>0</v>
      </c>
      <c r="P193" s="452">
        <v>0</v>
      </c>
      <c r="Q193" s="452">
        <v>0</v>
      </c>
      <c r="R193" s="452">
        <v>0</v>
      </c>
      <c r="S193" s="452">
        <v>0</v>
      </c>
      <c r="T193" s="452">
        <v>0</v>
      </c>
      <c r="U193" s="452">
        <v>0</v>
      </c>
      <c r="V193" s="452">
        <v>0</v>
      </c>
      <c r="W193" s="452">
        <v>0</v>
      </c>
      <c r="X193" s="452">
        <v>0</v>
      </c>
      <c r="Y193" s="452">
        <v>0</v>
      </c>
      <c r="Z193" s="452">
        <v>0</v>
      </c>
      <c r="AA193" s="452">
        <v>0</v>
      </c>
      <c r="AB193" s="452">
        <v>0</v>
      </c>
      <c r="AC193" s="452">
        <v>0</v>
      </c>
      <c r="AD193" s="452">
        <v>0</v>
      </c>
      <c r="AE193" s="452">
        <v>0</v>
      </c>
      <c r="AF193" s="452">
        <v>0</v>
      </c>
      <c r="AG193" s="452">
        <v>0</v>
      </c>
      <c r="AH193" s="452">
        <v>0</v>
      </c>
      <c r="AI193" s="452">
        <v>0</v>
      </c>
      <c r="AJ193" s="452">
        <v>0</v>
      </c>
      <c r="AK193" s="452">
        <v>0</v>
      </c>
      <c r="AL193" s="452">
        <v>0</v>
      </c>
      <c r="AM193" s="452"/>
      <c r="AN193" s="452">
        <v>0</v>
      </c>
      <c r="AO193" s="452">
        <v>0</v>
      </c>
      <c r="AP193" s="452">
        <v>0</v>
      </c>
      <c r="AQ193" s="452">
        <v>0</v>
      </c>
      <c r="AR193" s="452">
        <v>0</v>
      </c>
      <c r="AS193" s="452">
        <v>0</v>
      </c>
      <c r="AT193" s="452">
        <v>0</v>
      </c>
      <c r="AU193" s="452">
        <v>0</v>
      </c>
      <c r="AV193" s="452">
        <v>0</v>
      </c>
      <c r="AW193" s="452">
        <v>0</v>
      </c>
      <c r="AX193" s="452">
        <v>0</v>
      </c>
      <c r="AY193" s="452">
        <v>0</v>
      </c>
      <c r="AZ193" s="452">
        <v>0</v>
      </c>
      <c r="BA193" s="452">
        <v>0</v>
      </c>
      <c r="BB193" s="452">
        <v>0</v>
      </c>
      <c r="BC193" s="452">
        <v>0</v>
      </c>
      <c r="BD193" s="452">
        <v>0</v>
      </c>
      <c r="BE193" s="452">
        <v>0</v>
      </c>
      <c r="BF193" s="452">
        <v>0</v>
      </c>
      <c r="BG193" s="452">
        <v>0</v>
      </c>
      <c r="BH193" s="452">
        <v>0</v>
      </c>
    </row>
    <row r="194" spans="1:60" x14ac:dyDescent="0.3">
      <c r="A194" s="449">
        <v>581</v>
      </c>
      <c r="B194" s="450" t="s">
        <v>453</v>
      </c>
      <c r="C194" s="450"/>
      <c r="D194" s="452">
        <v>0</v>
      </c>
      <c r="E194" s="452">
        <v>0</v>
      </c>
      <c r="F194" s="452">
        <v>0</v>
      </c>
      <c r="G194" s="452">
        <v>0</v>
      </c>
      <c r="H194" s="452">
        <v>0</v>
      </c>
      <c r="I194" s="452">
        <v>0</v>
      </c>
      <c r="J194" s="452">
        <v>0</v>
      </c>
      <c r="K194" s="452">
        <v>0</v>
      </c>
      <c r="L194" s="452">
        <v>0</v>
      </c>
      <c r="M194" s="452">
        <v>0</v>
      </c>
      <c r="N194" s="452">
        <v>0</v>
      </c>
      <c r="O194" s="452">
        <v>0</v>
      </c>
      <c r="P194" s="452">
        <v>0</v>
      </c>
      <c r="Q194" s="452">
        <v>0</v>
      </c>
      <c r="R194" s="452">
        <v>0</v>
      </c>
      <c r="S194" s="452">
        <v>0</v>
      </c>
      <c r="T194" s="452">
        <v>0</v>
      </c>
      <c r="U194" s="452">
        <v>0</v>
      </c>
      <c r="V194" s="452">
        <v>0</v>
      </c>
      <c r="W194" s="452">
        <v>0</v>
      </c>
      <c r="X194" s="452">
        <v>0</v>
      </c>
      <c r="Y194" s="452">
        <v>0</v>
      </c>
      <c r="Z194" s="452">
        <v>0</v>
      </c>
      <c r="AA194" s="452">
        <v>0</v>
      </c>
      <c r="AB194" s="452">
        <v>0</v>
      </c>
      <c r="AC194" s="452">
        <v>0</v>
      </c>
      <c r="AD194" s="452">
        <v>0</v>
      </c>
      <c r="AE194" s="452">
        <v>0</v>
      </c>
      <c r="AF194" s="452">
        <v>0</v>
      </c>
      <c r="AG194" s="452">
        <v>0</v>
      </c>
      <c r="AH194" s="452">
        <v>0</v>
      </c>
      <c r="AI194" s="452">
        <v>0</v>
      </c>
      <c r="AJ194" s="452">
        <v>0</v>
      </c>
      <c r="AK194" s="452">
        <v>0</v>
      </c>
      <c r="AL194" s="452">
        <v>0</v>
      </c>
      <c r="AM194" s="452"/>
      <c r="AN194" s="452">
        <v>0</v>
      </c>
      <c r="AO194" s="452">
        <v>0</v>
      </c>
      <c r="AP194" s="452">
        <v>0</v>
      </c>
      <c r="AQ194" s="452">
        <v>0</v>
      </c>
      <c r="AR194" s="452">
        <v>0</v>
      </c>
      <c r="AS194" s="452">
        <v>0</v>
      </c>
      <c r="AT194" s="452">
        <v>0</v>
      </c>
      <c r="AU194" s="452">
        <v>0</v>
      </c>
      <c r="AV194" s="452">
        <v>0</v>
      </c>
      <c r="AW194" s="452">
        <v>0</v>
      </c>
      <c r="AX194" s="452">
        <v>0</v>
      </c>
      <c r="AY194" s="452">
        <v>0</v>
      </c>
      <c r="AZ194" s="452">
        <v>0</v>
      </c>
      <c r="BA194" s="452">
        <v>0</v>
      </c>
      <c r="BB194" s="452">
        <v>0</v>
      </c>
      <c r="BC194" s="452">
        <v>0</v>
      </c>
      <c r="BD194" s="452">
        <v>0</v>
      </c>
      <c r="BE194" s="452">
        <v>0</v>
      </c>
      <c r="BF194" s="452">
        <v>0</v>
      </c>
      <c r="BG194" s="452">
        <v>0</v>
      </c>
      <c r="BH194" s="452">
        <v>0</v>
      </c>
    </row>
    <row r="195" spans="1:60" x14ac:dyDescent="0.3">
      <c r="A195" s="449">
        <v>585</v>
      </c>
      <c r="B195" s="450" t="s">
        <v>454</v>
      </c>
      <c r="C195" s="450"/>
      <c r="D195" s="452">
        <v>0</v>
      </c>
      <c r="E195" s="452">
        <v>0</v>
      </c>
      <c r="F195" s="452">
        <v>0</v>
      </c>
      <c r="G195" s="452">
        <v>0</v>
      </c>
      <c r="H195" s="452">
        <v>0</v>
      </c>
      <c r="I195" s="452">
        <v>0</v>
      </c>
      <c r="J195" s="452">
        <v>0</v>
      </c>
      <c r="K195" s="452">
        <v>0</v>
      </c>
      <c r="L195" s="452">
        <v>0</v>
      </c>
      <c r="M195" s="452">
        <v>0</v>
      </c>
      <c r="N195" s="452">
        <v>0</v>
      </c>
      <c r="O195" s="452">
        <v>0</v>
      </c>
      <c r="P195" s="452">
        <v>0</v>
      </c>
      <c r="Q195" s="452">
        <v>0</v>
      </c>
      <c r="R195" s="452">
        <v>0</v>
      </c>
      <c r="S195" s="452">
        <v>0</v>
      </c>
      <c r="T195" s="452">
        <v>0</v>
      </c>
      <c r="U195" s="452">
        <v>0</v>
      </c>
      <c r="V195" s="452">
        <v>0</v>
      </c>
      <c r="W195" s="452">
        <v>0</v>
      </c>
      <c r="X195" s="452">
        <v>0</v>
      </c>
      <c r="Y195" s="452">
        <v>0</v>
      </c>
      <c r="Z195" s="452">
        <v>0</v>
      </c>
      <c r="AA195" s="452">
        <v>0</v>
      </c>
      <c r="AB195" s="452">
        <v>0</v>
      </c>
      <c r="AC195" s="452">
        <v>0</v>
      </c>
      <c r="AD195" s="452">
        <v>0</v>
      </c>
      <c r="AE195" s="452">
        <v>0</v>
      </c>
      <c r="AF195" s="452">
        <v>0</v>
      </c>
      <c r="AG195" s="452">
        <v>0</v>
      </c>
      <c r="AH195" s="452">
        <v>0</v>
      </c>
      <c r="AI195" s="452">
        <v>0</v>
      </c>
      <c r="AJ195" s="452">
        <v>0</v>
      </c>
      <c r="AK195" s="452">
        <v>0</v>
      </c>
      <c r="AL195" s="452">
        <v>0</v>
      </c>
      <c r="AM195" s="452"/>
      <c r="AN195" s="452">
        <v>0</v>
      </c>
      <c r="AO195" s="452">
        <v>0</v>
      </c>
      <c r="AP195" s="452">
        <v>0</v>
      </c>
      <c r="AQ195" s="452">
        <v>0</v>
      </c>
      <c r="AR195" s="452">
        <v>0</v>
      </c>
      <c r="AS195" s="452">
        <v>0</v>
      </c>
      <c r="AT195" s="452">
        <v>0</v>
      </c>
      <c r="AU195" s="452">
        <v>0</v>
      </c>
      <c r="AV195" s="452">
        <v>0</v>
      </c>
      <c r="AW195" s="452">
        <v>0</v>
      </c>
      <c r="AX195" s="452">
        <v>0</v>
      </c>
      <c r="AY195" s="452">
        <v>0</v>
      </c>
      <c r="AZ195" s="452">
        <v>0</v>
      </c>
      <c r="BA195" s="452">
        <v>0</v>
      </c>
      <c r="BB195" s="452">
        <v>0</v>
      </c>
      <c r="BC195" s="452">
        <v>0</v>
      </c>
      <c r="BD195" s="452">
        <v>0</v>
      </c>
      <c r="BE195" s="452">
        <v>0</v>
      </c>
      <c r="BF195" s="452">
        <v>0</v>
      </c>
      <c r="BG195" s="452">
        <v>0</v>
      </c>
      <c r="BH195" s="452">
        <v>0</v>
      </c>
    </row>
    <row r="196" spans="1:60" x14ac:dyDescent="0.3">
      <c r="A196" s="449">
        <v>586</v>
      </c>
      <c r="B196" s="450" t="s">
        <v>455</v>
      </c>
      <c r="C196" s="450"/>
      <c r="D196" s="452">
        <v>0</v>
      </c>
      <c r="E196" s="452">
        <v>0</v>
      </c>
      <c r="F196" s="452">
        <v>0</v>
      </c>
      <c r="G196" s="452">
        <v>0</v>
      </c>
      <c r="H196" s="452">
        <v>0</v>
      </c>
      <c r="I196" s="452">
        <v>0</v>
      </c>
      <c r="J196" s="452">
        <v>0</v>
      </c>
      <c r="K196" s="452">
        <v>0</v>
      </c>
      <c r="L196" s="452">
        <v>0</v>
      </c>
      <c r="M196" s="452">
        <v>0</v>
      </c>
      <c r="N196" s="452">
        <v>0</v>
      </c>
      <c r="O196" s="452">
        <v>0</v>
      </c>
      <c r="P196" s="452">
        <v>0</v>
      </c>
      <c r="Q196" s="452">
        <v>0</v>
      </c>
      <c r="R196" s="452">
        <v>0</v>
      </c>
      <c r="S196" s="452">
        <v>0</v>
      </c>
      <c r="T196" s="452">
        <v>0</v>
      </c>
      <c r="U196" s="452">
        <v>0</v>
      </c>
      <c r="V196" s="452">
        <v>0</v>
      </c>
      <c r="W196" s="452">
        <v>0</v>
      </c>
      <c r="X196" s="452">
        <v>0</v>
      </c>
      <c r="Y196" s="452">
        <v>0</v>
      </c>
      <c r="Z196" s="452">
        <v>0</v>
      </c>
      <c r="AA196" s="452">
        <v>0</v>
      </c>
      <c r="AB196" s="452">
        <v>0</v>
      </c>
      <c r="AC196" s="452">
        <v>0</v>
      </c>
      <c r="AD196" s="452">
        <v>0</v>
      </c>
      <c r="AE196" s="452">
        <v>0</v>
      </c>
      <c r="AF196" s="452">
        <v>0</v>
      </c>
      <c r="AG196" s="452">
        <v>0</v>
      </c>
      <c r="AH196" s="452">
        <v>0</v>
      </c>
      <c r="AI196" s="452">
        <v>0</v>
      </c>
      <c r="AJ196" s="452">
        <v>0</v>
      </c>
      <c r="AK196" s="452">
        <v>0</v>
      </c>
      <c r="AL196" s="452">
        <v>0</v>
      </c>
      <c r="AM196" s="452"/>
      <c r="AN196" s="452">
        <v>0</v>
      </c>
      <c r="AO196" s="452">
        <v>0</v>
      </c>
      <c r="AP196" s="452">
        <v>0</v>
      </c>
      <c r="AQ196" s="452">
        <v>0</v>
      </c>
      <c r="AR196" s="452">
        <v>0</v>
      </c>
      <c r="AS196" s="452">
        <v>0</v>
      </c>
      <c r="AT196" s="452">
        <v>0</v>
      </c>
      <c r="AU196" s="452">
        <v>0</v>
      </c>
      <c r="AV196" s="452">
        <v>0</v>
      </c>
      <c r="AW196" s="452">
        <v>0</v>
      </c>
      <c r="AX196" s="452">
        <v>0</v>
      </c>
      <c r="AY196" s="452">
        <v>0</v>
      </c>
      <c r="AZ196" s="452">
        <v>0</v>
      </c>
      <c r="BA196" s="452">
        <v>0</v>
      </c>
      <c r="BB196" s="452">
        <v>0</v>
      </c>
      <c r="BC196" s="452">
        <v>0</v>
      </c>
      <c r="BD196" s="452">
        <v>0</v>
      </c>
      <c r="BE196" s="452">
        <v>0</v>
      </c>
      <c r="BF196" s="452">
        <v>0</v>
      </c>
      <c r="BG196" s="452">
        <v>0</v>
      </c>
      <c r="BH196" s="452">
        <v>0</v>
      </c>
    </row>
    <row r="197" spans="1:60" x14ac:dyDescent="0.3">
      <c r="A197" s="449">
        <v>587</v>
      </c>
      <c r="B197" s="450" t="s">
        <v>456</v>
      </c>
      <c r="C197" s="450"/>
      <c r="D197" s="452">
        <v>0</v>
      </c>
      <c r="E197" s="452">
        <v>0</v>
      </c>
      <c r="F197" s="452">
        <v>0</v>
      </c>
      <c r="G197" s="452">
        <v>0</v>
      </c>
      <c r="H197" s="452">
        <v>0</v>
      </c>
      <c r="I197" s="452">
        <v>0</v>
      </c>
      <c r="J197" s="452">
        <v>0</v>
      </c>
      <c r="K197" s="452">
        <v>0</v>
      </c>
      <c r="L197" s="452">
        <v>0</v>
      </c>
      <c r="M197" s="452">
        <v>0</v>
      </c>
      <c r="N197" s="452">
        <v>0</v>
      </c>
      <c r="O197" s="452">
        <v>0</v>
      </c>
      <c r="P197" s="452">
        <v>0</v>
      </c>
      <c r="Q197" s="452">
        <v>0</v>
      </c>
      <c r="R197" s="452">
        <v>0</v>
      </c>
      <c r="S197" s="452">
        <v>0</v>
      </c>
      <c r="T197" s="452">
        <v>0</v>
      </c>
      <c r="U197" s="452">
        <v>0</v>
      </c>
      <c r="V197" s="452">
        <v>0</v>
      </c>
      <c r="W197" s="452">
        <v>0</v>
      </c>
      <c r="X197" s="452">
        <v>0</v>
      </c>
      <c r="Y197" s="452">
        <v>0</v>
      </c>
      <c r="Z197" s="452">
        <v>0</v>
      </c>
      <c r="AA197" s="452">
        <v>0</v>
      </c>
      <c r="AB197" s="452">
        <v>0</v>
      </c>
      <c r="AC197" s="452">
        <v>0</v>
      </c>
      <c r="AD197" s="452">
        <v>0</v>
      </c>
      <c r="AE197" s="452">
        <v>0</v>
      </c>
      <c r="AF197" s="452">
        <v>0</v>
      </c>
      <c r="AG197" s="452">
        <v>0</v>
      </c>
      <c r="AH197" s="452">
        <v>0</v>
      </c>
      <c r="AI197" s="452">
        <v>0</v>
      </c>
      <c r="AJ197" s="452">
        <v>0</v>
      </c>
      <c r="AK197" s="452">
        <v>0</v>
      </c>
      <c r="AL197" s="452">
        <v>0</v>
      </c>
      <c r="AM197" s="452"/>
      <c r="AN197" s="452">
        <v>0</v>
      </c>
      <c r="AO197" s="452">
        <v>0</v>
      </c>
      <c r="AP197" s="452">
        <v>0</v>
      </c>
      <c r="AQ197" s="452">
        <v>0</v>
      </c>
      <c r="AR197" s="452">
        <v>0</v>
      </c>
      <c r="AS197" s="452">
        <v>0</v>
      </c>
      <c r="AT197" s="452">
        <v>0</v>
      </c>
      <c r="AU197" s="452">
        <v>0</v>
      </c>
      <c r="AV197" s="452">
        <v>0</v>
      </c>
      <c r="AW197" s="452">
        <v>0</v>
      </c>
      <c r="AX197" s="452">
        <v>0</v>
      </c>
      <c r="AY197" s="452">
        <v>0</v>
      </c>
      <c r="AZ197" s="452">
        <v>0</v>
      </c>
      <c r="BA197" s="452">
        <v>0</v>
      </c>
      <c r="BB197" s="452">
        <v>0</v>
      </c>
      <c r="BC197" s="452">
        <v>0</v>
      </c>
      <c r="BD197" s="452">
        <v>0</v>
      </c>
      <c r="BE197" s="452">
        <v>0</v>
      </c>
      <c r="BF197" s="452">
        <v>0</v>
      </c>
      <c r="BG197" s="452">
        <v>0</v>
      </c>
      <c r="BH197" s="452">
        <v>0</v>
      </c>
    </row>
    <row r="198" spans="1:60" x14ac:dyDescent="0.3">
      <c r="A198" s="449">
        <v>588</v>
      </c>
      <c r="B198" s="450" t="s">
        <v>457</v>
      </c>
      <c r="C198" s="450"/>
      <c r="D198" s="452">
        <v>0</v>
      </c>
      <c r="E198" s="452">
        <v>0</v>
      </c>
      <c r="F198" s="452">
        <v>0</v>
      </c>
      <c r="G198" s="452">
        <v>0</v>
      </c>
      <c r="H198" s="452">
        <v>0</v>
      </c>
      <c r="I198" s="452">
        <v>0</v>
      </c>
      <c r="J198" s="452">
        <v>0</v>
      </c>
      <c r="K198" s="452">
        <v>0</v>
      </c>
      <c r="L198" s="452">
        <v>0</v>
      </c>
      <c r="M198" s="452">
        <v>0</v>
      </c>
      <c r="N198" s="452">
        <v>0</v>
      </c>
      <c r="O198" s="452">
        <v>0</v>
      </c>
      <c r="P198" s="452">
        <v>0</v>
      </c>
      <c r="Q198" s="452">
        <v>0</v>
      </c>
      <c r="R198" s="452">
        <v>0</v>
      </c>
      <c r="S198" s="452">
        <v>0</v>
      </c>
      <c r="T198" s="452">
        <v>0</v>
      </c>
      <c r="U198" s="452">
        <v>0</v>
      </c>
      <c r="V198" s="452">
        <v>0</v>
      </c>
      <c r="W198" s="452">
        <v>0</v>
      </c>
      <c r="X198" s="452">
        <v>0</v>
      </c>
      <c r="Y198" s="452">
        <v>0</v>
      </c>
      <c r="Z198" s="452">
        <v>0</v>
      </c>
      <c r="AA198" s="452">
        <v>0</v>
      </c>
      <c r="AB198" s="452">
        <v>0</v>
      </c>
      <c r="AC198" s="452">
        <v>0</v>
      </c>
      <c r="AD198" s="452">
        <v>0</v>
      </c>
      <c r="AE198" s="452">
        <v>0</v>
      </c>
      <c r="AF198" s="452">
        <v>0</v>
      </c>
      <c r="AG198" s="452">
        <v>0</v>
      </c>
      <c r="AH198" s="452">
        <v>0</v>
      </c>
      <c r="AI198" s="452">
        <v>0</v>
      </c>
      <c r="AJ198" s="452">
        <v>0</v>
      </c>
      <c r="AK198" s="452">
        <v>0</v>
      </c>
      <c r="AL198" s="452">
        <v>0</v>
      </c>
      <c r="AM198" s="452"/>
      <c r="AN198" s="452">
        <v>0</v>
      </c>
      <c r="AO198" s="452">
        <v>0</v>
      </c>
      <c r="AP198" s="452">
        <v>0</v>
      </c>
      <c r="AQ198" s="452">
        <v>0</v>
      </c>
      <c r="AR198" s="452">
        <v>0</v>
      </c>
      <c r="AS198" s="452">
        <v>0</v>
      </c>
      <c r="AT198" s="452">
        <v>0</v>
      </c>
      <c r="AU198" s="452">
        <v>0</v>
      </c>
      <c r="AV198" s="452">
        <v>0</v>
      </c>
      <c r="AW198" s="452">
        <v>0</v>
      </c>
      <c r="AX198" s="452">
        <v>0</v>
      </c>
      <c r="AY198" s="452">
        <v>0</v>
      </c>
      <c r="AZ198" s="452">
        <v>0</v>
      </c>
      <c r="BA198" s="452">
        <v>0</v>
      </c>
      <c r="BB198" s="452">
        <v>0</v>
      </c>
      <c r="BC198" s="452">
        <v>0</v>
      </c>
      <c r="BD198" s="452">
        <v>0</v>
      </c>
      <c r="BE198" s="452">
        <v>0</v>
      </c>
      <c r="BF198" s="452">
        <v>0</v>
      </c>
      <c r="BG198" s="452">
        <v>0</v>
      </c>
      <c r="BH198" s="452">
        <v>0</v>
      </c>
    </row>
    <row r="199" spans="1:60" x14ac:dyDescent="0.3">
      <c r="A199" s="449">
        <v>589</v>
      </c>
      <c r="B199" s="450" t="s">
        <v>458</v>
      </c>
      <c r="C199" s="450"/>
      <c r="D199" s="452">
        <v>0</v>
      </c>
      <c r="E199" s="452">
        <v>0</v>
      </c>
      <c r="F199" s="452">
        <v>0</v>
      </c>
      <c r="G199" s="452">
        <v>0</v>
      </c>
      <c r="H199" s="452">
        <v>0</v>
      </c>
      <c r="I199" s="452">
        <v>0</v>
      </c>
      <c r="J199" s="452">
        <v>0</v>
      </c>
      <c r="K199" s="452">
        <v>0</v>
      </c>
      <c r="L199" s="452">
        <v>0</v>
      </c>
      <c r="M199" s="452">
        <v>0</v>
      </c>
      <c r="N199" s="452">
        <v>0</v>
      </c>
      <c r="O199" s="452">
        <v>0</v>
      </c>
      <c r="P199" s="452">
        <v>0</v>
      </c>
      <c r="Q199" s="452">
        <v>0</v>
      </c>
      <c r="R199" s="452">
        <v>0</v>
      </c>
      <c r="S199" s="452">
        <v>0</v>
      </c>
      <c r="T199" s="452">
        <v>0</v>
      </c>
      <c r="U199" s="452">
        <v>0</v>
      </c>
      <c r="V199" s="452">
        <v>0</v>
      </c>
      <c r="W199" s="452">
        <v>0</v>
      </c>
      <c r="X199" s="452">
        <v>0</v>
      </c>
      <c r="Y199" s="452">
        <v>0</v>
      </c>
      <c r="Z199" s="452">
        <v>0</v>
      </c>
      <c r="AA199" s="452">
        <v>0</v>
      </c>
      <c r="AB199" s="452">
        <v>0</v>
      </c>
      <c r="AC199" s="452">
        <v>0</v>
      </c>
      <c r="AD199" s="452">
        <v>0</v>
      </c>
      <c r="AE199" s="452">
        <v>0</v>
      </c>
      <c r="AF199" s="452">
        <v>0</v>
      </c>
      <c r="AG199" s="452">
        <v>0</v>
      </c>
      <c r="AH199" s="452">
        <v>0</v>
      </c>
      <c r="AI199" s="452">
        <v>0</v>
      </c>
      <c r="AJ199" s="452">
        <v>0</v>
      </c>
      <c r="AK199" s="452">
        <v>0</v>
      </c>
      <c r="AL199" s="452">
        <v>0</v>
      </c>
      <c r="AM199" s="452"/>
      <c r="AN199" s="452">
        <v>0</v>
      </c>
      <c r="AO199" s="452">
        <v>0</v>
      </c>
      <c r="AP199" s="452">
        <v>0</v>
      </c>
      <c r="AQ199" s="452">
        <v>0</v>
      </c>
      <c r="AR199" s="452">
        <v>0</v>
      </c>
      <c r="AS199" s="452">
        <v>0</v>
      </c>
      <c r="AT199" s="452">
        <v>0</v>
      </c>
      <c r="AU199" s="452">
        <v>0</v>
      </c>
      <c r="AV199" s="452">
        <v>0</v>
      </c>
      <c r="AW199" s="452">
        <v>0</v>
      </c>
      <c r="AX199" s="452">
        <v>0</v>
      </c>
      <c r="AY199" s="452">
        <v>0</v>
      </c>
      <c r="AZ199" s="452">
        <v>0</v>
      </c>
      <c r="BA199" s="452">
        <v>0</v>
      </c>
      <c r="BB199" s="452">
        <v>0</v>
      </c>
      <c r="BC199" s="452">
        <v>0</v>
      </c>
      <c r="BD199" s="452">
        <v>0</v>
      </c>
      <c r="BE199" s="452">
        <v>0</v>
      </c>
      <c r="BF199" s="452">
        <v>0</v>
      </c>
      <c r="BG199" s="452">
        <v>0</v>
      </c>
      <c r="BH199" s="452">
        <v>0</v>
      </c>
    </row>
    <row r="200" spans="1:60" x14ac:dyDescent="0.3">
      <c r="A200" s="449">
        <v>591</v>
      </c>
      <c r="B200" s="450" t="s">
        <v>217</v>
      </c>
      <c r="C200" s="450"/>
      <c r="D200" s="452">
        <v>775237</v>
      </c>
      <c r="E200" s="452">
        <v>3047350</v>
      </c>
      <c r="F200" s="452">
        <v>4175374</v>
      </c>
      <c r="G200" s="452">
        <v>1615121</v>
      </c>
      <c r="H200" s="452">
        <v>4655147</v>
      </c>
      <c r="I200" s="452">
        <v>2309715</v>
      </c>
      <c r="J200" s="452">
        <v>1671326</v>
      </c>
      <c r="K200" s="452">
        <v>1538161</v>
      </c>
      <c r="L200" s="452">
        <v>3128022</v>
      </c>
      <c r="M200" s="452">
        <v>810907</v>
      </c>
      <c r="N200" s="452">
        <v>2100748</v>
      </c>
      <c r="O200" s="452">
        <v>3932859</v>
      </c>
      <c r="P200" s="452">
        <v>2658139</v>
      </c>
      <c r="Q200" s="452">
        <v>1028117</v>
      </c>
      <c r="R200" s="452">
        <v>5111976</v>
      </c>
      <c r="S200" s="452">
        <v>8877189</v>
      </c>
      <c r="T200" s="452">
        <v>2238481</v>
      </c>
      <c r="U200" s="452">
        <v>1083267</v>
      </c>
      <c r="V200" s="452">
        <v>0</v>
      </c>
      <c r="W200" s="452">
        <v>8479810</v>
      </c>
      <c r="X200" s="452">
        <v>3500547</v>
      </c>
      <c r="Y200" s="452">
        <v>782615</v>
      </c>
      <c r="Z200" s="452">
        <v>4119929</v>
      </c>
      <c r="AA200" s="452">
        <v>862891</v>
      </c>
      <c r="AB200" s="452">
        <v>1864746</v>
      </c>
      <c r="AC200" s="452">
        <v>7408275</v>
      </c>
      <c r="AD200" s="452">
        <v>1273208</v>
      </c>
      <c r="AE200" s="452">
        <v>6520163</v>
      </c>
      <c r="AF200" s="452">
        <v>3812821</v>
      </c>
      <c r="AG200" s="452">
        <v>942525</v>
      </c>
      <c r="AH200" s="452">
        <v>21445960</v>
      </c>
      <c r="AI200" s="452">
        <v>4687949</v>
      </c>
      <c r="AJ200" s="452">
        <v>10409174</v>
      </c>
      <c r="AK200" s="452">
        <v>3150187</v>
      </c>
      <c r="AL200" s="452">
        <v>5229947</v>
      </c>
      <c r="AM200" s="452"/>
      <c r="AN200" s="452">
        <v>3588712</v>
      </c>
      <c r="AO200" s="452">
        <v>2965565</v>
      </c>
      <c r="AP200" s="452">
        <v>3597068</v>
      </c>
      <c r="AQ200" s="452">
        <v>2191088</v>
      </c>
      <c r="AR200" s="452">
        <v>5864928</v>
      </c>
      <c r="AS200" s="452">
        <v>1962990</v>
      </c>
      <c r="AT200" s="452">
        <v>532526</v>
      </c>
      <c r="AU200" s="452">
        <v>11572456</v>
      </c>
      <c r="AV200" s="452">
        <v>2336999</v>
      </c>
      <c r="AW200" s="452">
        <v>33553905</v>
      </c>
      <c r="AX200" s="452">
        <v>1823608</v>
      </c>
      <c r="AY200" s="452">
        <v>1003238</v>
      </c>
      <c r="AZ200" s="452">
        <v>2112383</v>
      </c>
      <c r="BA200" s="452">
        <v>5391667</v>
      </c>
      <c r="BB200" s="452">
        <v>644499</v>
      </c>
      <c r="BC200" s="452">
        <v>1452668</v>
      </c>
      <c r="BD200" s="452">
        <v>5175521</v>
      </c>
      <c r="BE200" s="452">
        <v>3913143</v>
      </c>
      <c r="BF200" s="452">
        <v>17801590</v>
      </c>
      <c r="BG200" s="452">
        <v>3986909</v>
      </c>
      <c r="BH200" s="452">
        <v>776409</v>
      </c>
    </row>
    <row r="201" spans="1:60" x14ac:dyDescent="0.3">
      <c r="A201" s="449">
        <v>592</v>
      </c>
      <c r="B201" s="450" t="s">
        <v>218</v>
      </c>
      <c r="C201" s="450"/>
      <c r="D201" s="452">
        <v>1618875</v>
      </c>
      <c r="E201" s="452">
        <v>1804568</v>
      </c>
      <c r="F201" s="452">
        <v>357124</v>
      </c>
      <c r="G201" s="452">
        <v>11634</v>
      </c>
      <c r="H201" s="452">
        <v>2372602</v>
      </c>
      <c r="I201" s="452">
        <v>402569</v>
      </c>
      <c r="J201" s="452">
        <v>115754</v>
      </c>
      <c r="K201" s="452">
        <v>185642</v>
      </c>
      <c r="L201" s="452">
        <v>589673</v>
      </c>
      <c r="M201" s="452">
        <v>60493</v>
      </c>
      <c r="N201" s="452">
        <v>309564</v>
      </c>
      <c r="O201" s="452">
        <v>866299</v>
      </c>
      <c r="P201" s="452">
        <v>46281</v>
      </c>
      <c r="Q201" s="452">
        <v>209387</v>
      </c>
      <c r="R201" s="452">
        <v>-1249190</v>
      </c>
      <c r="S201" s="452">
        <v>-215264</v>
      </c>
      <c r="T201" s="452">
        <v>138135</v>
      </c>
      <c r="U201" s="452">
        <v>315741</v>
      </c>
      <c r="V201" s="452">
        <v>0</v>
      </c>
      <c r="W201" s="452">
        <v>-88585</v>
      </c>
      <c r="X201" s="452">
        <v>387281</v>
      </c>
      <c r="Y201" s="452">
        <v>183135</v>
      </c>
      <c r="Z201" s="452">
        <v>561967</v>
      </c>
      <c r="AA201" s="452">
        <v>59130</v>
      </c>
      <c r="AB201" s="452">
        <v>9888</v>
      </c>
      <c r="AC201" s="452">
        <v>-477373</v>
      </c>
      <c r="AD201" s="452">
        <v>240784</v>
      </c>
      <c r="AE201" s="452">
        <v>109751</v>
      </c>
      <c r="AF201" s="452">
        <v>605509</v>
      </c>
      <c r="AG201" s="452">
        <v>164663</v>
      </c>
      <c r="AH201" s="452">
        <v>5601580</v>
      </c>
      <c r="AI201" s="452">
        <v>1089420</v>
      </c>
      <c r="AJ201" s="452">
        <v>946797</v>
      </c>
      <c r="AK201" s="452">
        <v>947220</v>
      </c>
      <c r="AL201" s="452">
        <v>2488786</v>
      </c>
      <c r="AM201" s="452"/>
      <c r="AN201" s="452">
        <v>839363</v>
      </c>
      <c r="AO201" s="452">
        <v>81128</v>
      </c>
      <c r="AP201" s="452">
        <v>2418432</v>
      </c>
      <c r="AQ201" s="452">
        <v>522337</v>
      </c>
      <c r="AR201" s="452">
        <v>5782616</v>
      </c>
      <c r="AS201" s="452">
        <v>567501</v>
      </c>
      <c r="AT201" s="452">
        <v>105173</v>
      </c>
      <c r="AU201" s="452">
        <v>-461652</v>
      </c>
      <c r="AV201" s="452">
        <v>-90191</v>
      </c>
      <c r="AW201" s="452">
        <v>-1793903</v>
      </c>
      <c r="AX201" s="452">
        <v>721229</v>
      </c>
      <c r="AY201" s="452">
        <v>109795</v>
      </c>
      <c r="AZ201" s="452">
        <v>-276064</v>
      </c>
      <c r="BA201" s="452">
        <v>713696</v>
      </c>
      <c r="BB201" s="452">
        <v>-12326</v>
      </c>
      <c r="BC201" s="452">
        <v>295715</v>
      </c>
      <c r="BD201" s="452">
        <v>1527492</v>
      </c>
      <c r="BE201" s="452">
        <v>-171584</v>
      </c>
      <c r="BF201" s="452">
        <v>-360986</v>
      </c>
      <c r="BG201" s="452">
        <v>1761810</v>
      </c>
      <c r="BH201" s="452">
        <v>48124</v>
      </c>
    </row>
    <row r="202" spans="1:60" x14ac:dyDescent="0.3">
      <c r="A202" s="449">
        <v>593</v>
      </c>
      <c r="B202" s="450" t="s">
        <v>459</v>
      </c>
      <c r="C202" s="450"/>
      <c r="D202" s="452">
        <v>0</v>
      </c>
      <c r="E202" s="452">
        <v>0</v>
      </c>
      <c r="F202" s="452">
        <v>0</v>
      </c>
      <c r="G202" s="452">
        <v>0</v>
      </c>
      <c r="H202" s="452">
        <v>0</v>
      </c>
      <c r="I202" s="452">
        <v>0</v>
      </c>
      <c r="J202" s="452">
        <v>0</v>
      </c>
      <c r="K202" s="452">
        <v>0</v>
      </c>
      <c r="L202" s="452">
        <v>0</v>
      </c>
      <c r="M202" s="452">
        <v>0</v>
      </c>
      <c r="N202" s="452">
        <v>0</v>
      </c>
      <c r="O202" s="452">
        <v>0</v>
      </c>
      <c r="P202" s="452">
        <v>0</v>
      </c>
      <c r="Q202" s="452">
        <v>0</v>
      </c>
      <c r="R202" s="452">
        <v>0</v>
      </c>
      <c r="S202" s="452">
        <v>0</v>
      </c>
      <c r="T202" s="452">
        <v>0</v>
      </c>
      <c r="U202" s="452">
        <v>0</v>
      </c>
      <c r="V202" s="452">
        <v>0</v>
      </c>
      <c r="W202" s="452">
        <v>0</v>
      </c>
      <c r="X202" s="452">
        <v>0</v>
      </c>
      <c r="Y202" s="452">
        <v>0</v>
      </c>
      <c r="Z202" s="452">
        <v>0</v>
      </c>
      <c r="AA202" s="452">
        <v>0</v>
      </c>
      <c r="AB202" s="452">
        <v>0</v>
      </c>
      <c r="AC202" s="452">
        <v>0</v>
      </c>
      <c r="AD202" s="452">
        <v>0</v>
      </c>
      <c r="AE202" s="452">
        <v>0</v>
      </c>
      <c r="AF202" s="452">
        <v>0</v>
      </c>
      <c r="AG202" s="452">
        <v>0</v>
      </c>
      <c r="AH202" s="452">
        <v>0</v>
      </c>
      <c r="AI202" s="452">
        <v>0</v>
      </c>
      <c r="AJ202" s="452">
        <v>0</v>
      </c>
      <c r="AK202" s="452">
        <v>0</v>
      </c>
      <c r="AL202" s="452">
        <v>0</v>
      </c>
      <c r="AM202" s="452"/>
      <c r="AN202" s="452">
        <v>0</v>
      </c>
      <c r="AO202" s="452">
        <v>0</v>
      </c>
      <c r="AP202" s="452">
        <v>0</v>
      </c>
      <c r="AQ202" s="452">
        <v>0</v>
      </c>
      <c r="AR202" s="452">
        <v>0</v>
      </c>
      <c r="AS202" s="452">
        <v>0</v>
      </c>
      <c r="AT202" s="452">
        <v>0</v>
      </c>
      <c r="AU202" s="452">
        <v>0</v>
      </c>
      <c r="AV202" s="452">
        <v>0</v>
      </c>
      <c r="AW202" s="452">
        <v>0</v>
      </c>
      <c r="AX202" s="452">
        <v>0</v>
      </c>
      <c r="AY202" s="452">
        <v>0</v>
      </c>
      <c r="AZ202" s="452">
        <v>0</v>
      </c>
      <c r="BA202" s="452">
        <v>0</v>
      </c>
      <c r="BB202" s="452">
        <v>0</v>
      </c>
      <c r="BC202" s="452">
        <v>0</v>
      </c>
      <c r="BD202" s="452">
        <v>0</v>
      </c>
      <c r="BE202" s="452">
        <v>0</v>
      </c>
      <c r="BF202" s="452">
        <v>0</v>
      </c>
      <c r="BG202" s="452">
        <v>0</v>
      </c>
      <c r="BH202" s="452">
        <v>0</v>
      </c>
    </row>
    <row r="203" spans="1:60" x14ac:dyDescent="0.3">
      <c r="A203" s="449">
        <v>594</v>
      </c>
      <c r="B203" s="450" t="s">
        <v>460</v>
      </c>
      <c r="C203" s="450"/>
      <c r="D203" s="452">
        <v>0</v>
      </c>
      <c r="E203" s="452">
        <v>0</v>
      </c>
      <c r="F203" s="452">
        <v>0</v>
      </c>
      <c r="G203" s="452">
        <v>0</v>
      </c>
      <c r="H203" s="452">
        <v>0</v>
      </c>
      <c r="I203" s="452">
        <v>0</v>
      </c>
      <c r="J203" s="452">
        <v>0</v>
      </c>
      <c r="K203" s="452">
        <v>0</v>
      </c>
      <c r="L203" s="452">
        <v>0</v>
      </c>
      <c r="M203" s="452">
        <v>0</v>
      </c>
      <c r="N203" s="452">
        <v>0</v>
      </c>
      <c r="O203" s="452">
        <v>0</v>
      </c>
      <c r="P203" s="452">
        <v>0</v>
      </c>
      <c r="Q203" s="452">
        <v>0</v>
      </c>
      <c r="R203" s="452">
        <v>0</v>
      </c>
      <c r="S203" s="452">
        <v>0</v>
      </c>
      <c r="T203" s="452">
        <v>0</v>
      </c>
      <c r="U203" s="452">
        <v>0</v>
      </c>
      <c r="V203" s="452">
        <v>0</v>
      </c>
      <c r="W203" s="452">
        <v>0</v>
      </c>
      <c r="X203" s="452">
        <v>0</v>
      </c>
      <c r="Y203" s="452">
        <v>0</v>
      </c>
      <c r="Z203" s="452">
        <v>0</v>
      </c>
      <c r="AA203" s="452">
        <v>0</v>
      </c>
      <c r="AB203" s="452">
        <v>0</v>
      </c>
      <c r="AC203" s="452">
        <v>0</v>
      </c>
      <c r="AD203" s="452">
        <v>0</v>
      </c>
      <c r="AE203" s="452">
        <v>0</v>
      </c>
      <c r="AF203" s="452">
        <v>0</v>
      </c>
      <c r="AG203" s="452">
        <v>0</v>
      </c>
      <c r="AH203" s="452">
        <v>0</v>
      </c>
      <c r="AI203" s="452">
        <v>0</v>
      </c>
      <c r="AJ203" s="452">
        <v>0</v>
      </c>
      <c r="AK203" s="452">
        <v>0</v>
      </c>
      <c r="AL203" s="452">
        <v>0</v>
      </c>
      <c r="AM203" s="452"/>
      <c r="AN203" s="452">
        <v>0</v>
      </c>
      <c r="AO203" s="452">
        <v>0</v>
      </c>
      <c r="AP203" s="452">
        <v>0</v>
      </c>
      <c r="AQ203" s="452">
        <v>0</v>
      </c>
      <c r="AR203" s="452">
        <v>0</v>
      </c>
      <c r="AS203" s="452">
        <v>0</v>
      </c>
      <c r="AT203" s="452">
        <v>0</v>
      </c>
      <c r="AU203" s="452">
        <v>0</v>
      </c>
      <c r="AV203" s="452">
        <v>0</v>
      </c>
      <c r="AW203" s="452">
        <v>0</v>
      </c>
      <c r="AX203" s="452">
        <v>0</v>
      </c>
      <c r="AY203" s="452">
        <v>0</v>
      </c>
      <c r="AZ203" s="452">
        <v>0</v>
      </c>
      <c r="BA203" s="452">
        <v>0</v>
      </c>
      <c r="BB203" s="452">
        <v>0</v>
      </c>
      <c r="BC203" s="452">
        <v>0</v>
      </c>
      <c r="BD203" s="452">
        <v>0</v>
      </c>
      <c r="BE203" s="452">
        <v>0</v>
      </c>
      <c r="BF203" s="452">
        <v>0</v>
      </c>
      <c r="BG203" s="452">
        <v>0</v>
      </c>
      <c r="BH203" s="452">
        <v>0</v>
      </c>
    </row>
    <row r="204" spans="1:60" x14ac:dyDescent="0.3">
      <c r="A204" s="449">
        <v>596</v>
      </c>
      <c r="B204" s="450" t="s">
        <v>220</v>
      </c>
      <c r="C204" s="450"/>
      <c r="D204" s="452">
        <v>0</v>
      </c>
      <c r="E204" s="452">
        <v>0</v>
      </c>
      <c r="F204" s="452">
        <v>0</v>
      </c>
      <c r="G204" s="452">
        <v>0</v>
      </c>
      <c r="H204" s="452">
        <v>0</v>
      </c>
      <c r="I204" s="452">
        <v>0</v>
      </c>
      <c r="J204" s="452">
        <v>0</v>
      </c>
      <c r="K204" s="452">
        <v>0</v>
      </c>
      <c r="L204" s="452">
        <v>0</v>
      </c>
      <c r="M204" s="452">
        <v>0</v>
      </c>
      <c r="N204" s="452">
        <v>0</v>
      </c>
      <c r="O204" s="452">
        <v>0</v>
      </c>
      <c r="P204" s="452">
        <v>0</v>
      </c>
      <c r="Q204" s="452">
        <v>0</v>
      </c>
      <c r="R204" s="452">
        <v>0</v>
      </c>
      <c r="S204" s="452">
        <v>0</v>
      </c>
      <c r="T204" s="452">
        <v>0</v>
      </c>
      <c r="U204" s="452">
        <v>0</v>
      </c>
      <c r="V204" s="452">
        <v>0</v>
      </c>
      <c r="W204" s="452">
        <v>0</v>
      </c>
      <c r="X204" s="452">
        <v>0</v>
      </c>
      <c r="Y204" s="452">
        <v>0</v>
      </c>
      <c r="Z204" s="452">
        <v>0</v>
      </c>
      <c r="AA204" s="452">
        <v>0</v>
      </c>
      <c r="AB204" s="452">
        <v>0</v>
      </c>
      <c r="AC204" s="452">
        <v>0</v>
      </c>
      <c r="AD204" s="452">
        <v>0</v>
      </c>
      <c r="AE204" s="452">
        <v>0</v>
      </c>
      <c r="AF204" s="452">
        <v>0</v>
      </c>
      <c r="AG204" s="452">
        <v>0</v>
      </c>
      <c r="AH204" s="452">
        <v>0</v>
      </c>
      <c r="AI204" s="452">
        <v>0</v>
      </c>
      <c r="AJ204" s="452">
        <v>0</v>
      </c>
      <c r="AK204" s="452">
        <v>0</v>
      </c>
      <c r="AL204" s="452">
        <v>0</v>
      </c>
      <c r="AM204" s="452"/>
      <c r="AN204" s="452">
        <v>0</v>
      </c>
      <c r="AO204" s="452">
        <v>0</v>
      </c>
      <c r="AP204" s="452">
        <v>0</v>
      </c>
      <c r="AQ204" s="452">
        <v>0</v>
      </c>
      <c r="AR204" s="452">
        <v>0</v>
      </c>
      <c r="AS204" s="452">
        <v>0</v>
      </c>
      <c r="AT204" s="452">
        <v>0</v>
      </c>
      <c r="AU204" s="452">
        <v>0</v>
      </c>
      <c r="AV204" s="452">
        <v>0</v>
      </c>
      <c r="AW204" s="452">
        <v>0</v>
      </c>
      <c r="AX204" s="452">
        <v>0</v>
      </c>
      <c r="AY204" s="452">
        <v>0</v>
      </c>
      <c r="AZ204" s="452">
        <v>0</v>
      </c>
      <c r="BA204" s="452">
        <v>0</v>
      </c>
      <c r="BB204" s="452">
        <v>0</v>
      </c>
      <c r="BC204" s="452">
        <v>0</v>
      </c>
      <c r="BD204" s="452">
        <v>0</v>
      </c>
      <c r="BE204" s="452">
        <v>0</v>
      </c>
      <c r="BF204" s="452">
        <v>0</v>
      </c>
      <c r="BG204" s="452">
        <v>0</v>
      </c>
      <c r="BH204" s="452">
        <v>0</v>
      </c>
    </row>
    <row r="205" spans="1:60" x14ac:dyDescent="0.3">
      <c r="A205" s="449">
        <v>597</v>
      </c>
      <c r="B205" s="450" t="s">
        <v>222</v>
      </c>
      <c r="C205" s="450"/>
      <c r="D205" s="452">
        <v>0</v>
      </c>
      <c r="E205" s="452">
        <v>0</v>
      </c>
      <c r="F205" s="452">
        <v>0</v>
      </c>
      <c r="G205" s="452">
        <v>0</v>
      </c>
      <c r="H205" s="452">
        <v>0</v>
      </c>
      <c r="I205" s="452">
        <v>0</v>
      </c>
      <c r="J205" s="452">
        <v>0</v>
      </c>
      <c r="K205" s="452">
        <v>0</v>
      </c>
      <c r="L205" s="452">
        <v>0</v>
      </c>
      <c r="M205" s="452">
        <v>0</v>
      </c>
      <c r="N205" s="452">
        <v>0</v>
      </c>
      <c r="O205" s="452">
        <v>0</v>
      </c>
      <c r="P205" s="452">
        <v>0</v>
      </c>
      <c r="Q205" s="452">
        <v>0</v>
      </c>
      <c r="R205" s="452">
        <v>0</v>
      </c>
      <c r="S205" s="452">
        <v>0</v>
      </c>
      <c r="T205" s="452">
        <v>0</v>
      </c>
      <c r="U205" s="452">
        <v>0</v>
      </c>
      <c r="V205" s="452">
        <v>0</v>
      </c>
      <c r="W205" s="452">
        <v>0</v>
      </c>
      <c r="X205" s="452">
        <v>0</v>
      </c>
      <c r="Y205" s="452">
        <v>0</v>
      </c>
      <c r="Z205" s="452">
        <v>0</v>
      </c>
      <c r="AA205" s="452">
        <v>0</v>
      </c>
      <c r="AB205" s="452">
        <v>0</v>
      </c>
      <c r="AC205" s="452">
        <v>0</v>
      </c>
      <c r="AD205" s="452">
        <v>0</v>
      </c>
      <c r="AE205" s="452">
        <v>0</v>
      </c>
      <c r="AF205" s="452">
        <v>0</v>
      </c>
      <c r="AG205" s="452">
        <v>0</v>
      </c>
      <c r="AH205" s="452">
        <v>0</v>
      </c>
      <c r="AI205" s="452">
        <v>0</v>
      </c>
      <c r="AJ205" s="452">
        <v>0</v>
      </c>
      <c r="AK205" s="452">
        <v>0</v>
      </c>
      <c r="AL205" s="452">
        <v>0</v>
      </c>
      <c r="AM205" s="452"/>
      <c r="AN205" s="452">
        <v>0</v>
      </c>
      <c r="AO205" s="452">
        <v>0</v>
      </c>
      <c r="AP205" s="452">
        <v>0</v>
      </c>
      <c r="AQ205" s="452">
        <v>0</v>
      </c>
      <c r="AR205" s="452">
        <v>0</v>
      </c>
      <c r="AS205" s="452">
        <v>0</v>
      </c>
      <c r="AT205" s="452">
        <v>0</v>
      </c>
      <c r="AU205" s="452">
        <v>0</v>
      </c>
      <c r="AV205" s="452">
        <v>0</v>
      </c>
      <c r="AW205" s="452">
        <v>0</v>
      </c>
      <c r="AX205" s="452">
        <v>0</v>
      </c>
      <c r="AY205" s="452">
        <v>0</v>
      </c>
      <c r="AZ205" s="452">
        <v>0</v>
      </c>
      <c r="BA205" s="452">
        <v>0</v>
      </c>
      <c r="BB205" s="452">
        <v>0</v>
      </c>
      <c r="BC205" s="452">
        <v>0</v>
      </c>
      <c r="BD205" s="452">
        <v>0</v>
      </c>
      <c r="BE205" s="452">
        <v>0</v>
      </c>
      <c r="BF205" s="452">
        <v>0</v>
      </c>
      <c r="BG205" s="452">
        <v>0</v>
      </c>
      <c r="BH205" s="452">
        <v>0</v>
      </c>
    </row>
    <row r="206" spans="1:60" x14ac:dyDescent="0.3">
      <c r="A206" s="449">
        <v>598</v>
      </c>
      <c r="B206" s="450" t="s">
        <v>224</v>
      </c>
      <c r="C206" s="450"/>
      <c r="D206" s="452">
        <v>0</v>
      </c>
      <c r="E206" s="452">
        <v>0</v>
      </c>
      <c r="F206" s="452">
        <v>0</v>
      </c>
      <c r="G206" s="452">
        <v>0</v>
      </c>
      <c r="H206" s="452">
        <v>0</v>
      </c>
      <c r="I206" s="452">
        <v>0</v>
      </c>
      <c r="J206" s="452">
        <v>0</v>
      </c>
      <c r="K206" s="452">
        <v>0</v>
      </c>
      <c r="L206" s="452">
        <v>0</v>
      </c>
      <c r="M206" s="452">
        <v>0</v>
      </c>
      <c r="N206" s="452">
        <v>0</v>
      </c>
      <c r="O206" s="452">
        <v>0</v>
      </c>
      <c r="P206" s="452">
        <v>0</v>
      </c>
      <c r="Q206" s="452">
        <v>0</v>
      </c>
      <c r="R206" s="452">
        <v>0</v>
      </c>
      <c r="S206" s="452">
        <v>0</v>
      </c>
      <c r="T206" s="452">
        <v>0</v>
      </c>
      <c r="U206" s="452">
        <v>0</v>
      </c>
      <c r="V206" s="452">
        <v>0</v>
      </c>
      <c r="W206" s="452">
        <v>0</v>
      </c>
      <c r="X206" s="452">
        <v>0</v>
      </c>
      <c r="Y206" s="452">
        <v>0</v>
      </c>
      <c r="Z206" s="452">
        <v>0</v>
      </c>
      <c r="AA206" s="452">
        <v>0</v>
      </c>
      <c r="AB206" s="452">
        <v>0</v>
      </c>
      <c r="AC206" s="452">
        <v>0</v>
      </c>
      <c r="AD206" s="452">
        <v>0</v>
      </c>
      <c r="AE206" s="452">
        <v>0</v>
      </c>
      <c r="AF206" s="452">
        <v>0</v>
      </c>
      <c r="AG206" s="452">
        <v>0</v>
      </c>
      <c r="AH206" s="452">
        <v>0</v>
      </c>
      <c r="AI206" s="452">
        <v>0</v>
      </c>
      <c r="AJ206" s="452">
        <v>0</v>
      </c>
      <c r="AK206" s="452">
        <v>0</v>
      </c>
      <c r="AL206" s="452">
        <v>0</v>
      </c>
      <c r="AM206" s="452"/>
      <c r="AN206" s="452">
        <v>0</v>
      </c>
      <c r="AO206" s="452">
        <v>0</v>
      </c>
      <c r="AP206" s="452">
        <v>0</v>
      </c>
      <c r="AQ206" s="452">
        <v>0</v>
      </c>
      <c r="AR206" s="452">
        <v>0</v>
      </c>
      <c r="AS206" s="452">
        <v>0</v>
      </c>
      <c r="AT206" s="452">
        <v>0</v>
      </c>
      <c r="AU206" s="452">
        <v>0</v>
      </c>
      <c r="AV206" s="452">
        <v>0</v>
      </c>
      <c r="AW206" s="452">
        <v>0</v>
      </c>
      <c r="AX206" s="452">
        <v>0</v>
      </c>
      <c r="AY206" s="452">
        <v>0</v>
      </c>
      <c r="AZ206" s="452">
        <v>0</v>
      </c>
      <c r="BA206" s="452">
        <v>0</v>
      </c>
      <c r="BB206" s="452">
        <v>0</v>
      </c>
      <c r="BC206" s="452">
        <v>0</v>
      </c>
      <c r="BD206" s="452">
        <v>0</v>
      </c>
      <c r="BE206" s="452">
        <v>0</v>
      </c>
      <c r="BF206" s="452">
        <v>0</v>
      </c>
      <c r="BG206" s="452">
        <v>0</v>
      </c>
      <c r="BH206" s="452">
        <v>0</v>
      </c>
    </row>
    <row r="207" spans="1:60" x14ac:dyDescent="0.3">
      <c r="A207" s="449">
        <v>599</v>
      </c>
      <c r="B207" s="450" t="s">
        <v>223</v>
      </c>
      <c r="C207" s="450"/>
      <c r="D207" s="452">
        <v>0</v>
      </c>
      <c r="E207" s="452">
        <v>0</v>
      </c>
      <c r="F207" s="452">
        <v>0</v>
      </c>
      <c r="G207" s="452">
        <v>0</v>
      </c>
      <c r="H207" s="452">
        <v>0</v>
      </c>
      <c r="I207" s="452">
        <v>0</v>
      </c>
      <c r="J207" s="452">
        <v>0</v>
      </c>
      <c r="K207" s="452">
        <v>0</v>
      </c>
      <c r="L207" s="452">
        <v>0</v>
      </c>
      <c r="M207" s="452">
        <v>0</v>
      </c>
      <c r="N207" s="452">
        <v>0</v>
      </c>
      <c r="O207" s="452">
        <v>0</v>
      </c>
      <c r="P207" s="452">
        <v>0</v>
      </c>
      <c r="Q207" s="452">
        <v>0</v>
      </c>
      <c r="R207" s="452">
        <v>0</v>
      </c>
      <c r="S207" s="452">
        <v>0</v>
      </c>
      <c r="T207" s="452">
        <v>0</v>
      </c>
      <c r="U207" s="452">
        <v>0</v>
      </c>
      <c r="V207" s="452">
        <v>0</v>
      </c>
      <c r="W207" s="452">
        <v>0</v>
      </c>
      <c r="X207" s="452">
        <v>0</v>
      </c>
      <c r="Y207" s="452">
        <v>0</v>
      </c>
      <c r="Z207" s="452">
        <v>0</v>
      </c>
      <c r="AA207" s="452">
        <v>0</v>
      </c>
      <c r="AB207" s="452">
        <v>0</v>
      </c>
      <c r="AC207" s="452">
        <v>0</v>
      </c>
      <c r="AD207" s="452">
        <v>0</v>
      </c>
      <c r="AE207" s="452">
        <v>0</v>
      </c>
      <c r="AF207" s="452">
        <v>0</v>
      </c>
      <c r="AG207" s="452">
        <v>0</v>
      </c>
      <c r="AH207" s="452">
        <v>0</v>
      </c>
      <c r="AI207" s="452">
        <v>0</v>
      </c>
      <c r="AJ207" s="452">
        <v>0</v>
      </c>
      <c r="AK207" s="452">
        <v>0</v>
      </c>
      <c r="AL207" s="452">
        <v>0</v>
      </c>
      <c r="AM207" s="452"/>
      <c r="AN207" s="452">
        <v>0</v>
      </c>
      <c r="AO207" s="452">
        <v>0</v>
      </c>
      <c r="AP207" s="452">
        <v>0</v>
      </c>
      <c r="AQ207" s="452">
        <v>0</v>
      </c>
      <c r="AR207" s="452">
        <v>0</v>
      </c>
      <c r="AS207" s="452">
        <v>0</v>
      </c>
      <c r="AT207" s="452">
        <v>0</v>
      </c>
      <c r="AU207" s="452">
        <v>0</v>
      </c>
      <c r="AV207" s="452">
        <v>0</v>
      </c>
      <c r="AW207" s="452">
        <v>0</v>
      </c>
      <c r="AX207" s="452">
        <v>0</v>
      </c>
      <c r="AY207" s="452">
        <v>0</v>
      </c>
      <c r="AZ207" s="452">
        <v>0</v>
      </c>
      <c r="BA207" s="452">
        <v>0</v>
      </c>
      <c r="BB207" s="452">
        <v>0</v>
      </c>
      <c r="BC207" s="452">
        <v>0</v>
      </c>
      <c r="BD207" s="452">
        <v>0</v>
      </c>
      <c r="BE207" s="452">
        <v>0</v>
      </c>
      <c r="BF207" s="452">
        <v>0</v>
      </c>
      <c r="BG207" s="452">
        <v>0</v>
      </c>
      <c r="BH207" s="452">
        <v>0</v>
      </c>
    </row>
    <row r="208" spans="1:60" x14ac:dyDescent="0.3">
      <c r="A208" s="449">
        <v>602</v>
      </c>
      <c r="B208" s="450" t="s">
        <v>225</v>
      </c>
      <c r="C208" s="450"/>
      <c r="D208" s="452">
        <v>0</v>
      </c>
      <c r="E208" s="452">
        <v>0</v>
      </c>
      <c r="F208" s="452">
        <v>0</v>
      </c>
      <c r="G208" s="452">
        <v>0</v>
      </c>
      <c r="H208" s="452">
        <v>0</v>
      </c>
      <c r="I208" s="452">
        <v>0</v>
      </c>
      <c r="J208" s="452">
        <v>0</v>
      </c>
      <c r="K208" s="452">
        <v>0</v>
      </c>
      <c r="L208" s="452">
        <v>0</v>
      </c>
      <c r="M208" s="452">
        <v>0</v>
      </c>
      <c r="N208" s="452">
        <v>0</v>
      </c>
      <c r="O208" s="452">
        <v>0</v>
      </c>
      <c r="P208" s="452">
        <v>0</v>
      </c>
      <c r="Q208" s="452">
        <v>0</v>
      </c>
      <c r="R208" s="452">
        <v>0</v>
      </c>
      <c r="S208" s="452">
        <v>0</v>
      </c>
      <c r="T208" s="452">
        <v>0</v>
      </c>
      <c r="U208" s="452">
        <v>0</v>
      </c>
      <c r="V208" s="452">
        <v>0</v>
      </c>
      <c r="W208" s="452">
        <v>0</v>
      </c>
      <c r="X208" s="452">
        <v>0</v>
      </c>
      <c r="Y208" s="452">
        <v>0</v>
      </c>
      <c r="Z208" s="452">
        <v>0</v>
      </c>
      <c r="AA208" s="452">
        <v>0</v>
      </c>
      <c r="AB208" s="452">
        <v>0</v>
      </c>
      <c r="AC208" s="452">
        <v>0</v>
      </c>
      <c r="AD208" s="452">
        <v>0</v>
      </c>
      <c r="AE208" s="452">
        <v>0</v>
      </c>
      <c r="AF208" s="452">
        <v>0</v>
      </c>
      <c r="AG208" s="452">
        <v>0</v>
      </c>
      <c r="AH208" s="452">
        <v>0</v>
      </c>
      <c r="AI208" s="452">
        <v>0</v>
      </c>
      <c r="AJ208" s="452">
        <v>0</v>
      </c>
      <c r="AK208" s="452">
        <v>0</v>
      </c>
      <c r="AL208" s="452">
        <v>0</v>
      </c>
      <c r="AM208" s="452"/>
      <c r="AN208" s="452">
        <v>0</v>
      </c>
      <c r="AO208" s="452">
        <v>0</v>
      </c>
      <c r="AP208" s="452">
        <v>0</v>
      </c>
      <c r="AQ208" s="452">
        <v>0</v>
      </c>
      <c r="AR208" s="452">
        <v>0</v>
      </c>
      <c r="AS208" s="452">
        <v>0</v>
      </c>
      <c r="AT208" s="452">
        <v>0</v>
      </c>
      <c r="AU208" s="452">
        <v>0</v>
      </c>
      <c r="AV208" s="452">
        <v>0</v>
      </c>
      <c r="AW208" s="452">
        <v>0</v>
      </c>
      <c r="AX208" s="452">
        <v>0</v>
      </c>
      <c r="AY208" s="452">
        <v>0</v>
      </c>
      <c r="AZ208" s="452">
        <v>0</v>
      </c>
      <c r="BA208" s="452">
        <v>0</v>
      </c>
      <c r="BB208" s="452">
        <v>0</v>
      </c>
      <c r="BC208" s="452">
        <v>0</v>
      </c>
      <c r="BD208" s="452">
        <v>0</v>
      </c>
      <c r="BE208" s="452">
        <v>0</v>
      </c>
      <c r="BF208" s="452">
        <v>0</v>
      </c>
      <c r="BG208" s="452">
        <v>0</v>
      </c>
      <c r="BH208" s="452">
        <v>0</v>
      </c>
    </row>
    <row r="209" spans="1:60" x14ac:dyDescent="0.3">
      <c r="A209" s="449">
        <v>606</v>
      </c>
      <c r="B209" s="450" t="s">
        <v>461</v>
      </c>
      <c r="C209" s="450"/>
      <c r="D209" s="452">
        <v>1</v>
      </c>
      <c r="E209" s="452">
        <v>1</v>
      </c>
      <c r="F209" s="452">
        <v>1</v>
      </c>
      <c r="G209" s="452">
        <v>1</v>
      </c>
      <c r="H209" s="452">
        <v>1</v>
      </c>
      <c r="I209" s="452">
        <v>1</v>
      </c>
      <c r="J209" s="452">
        <v>1</v>
      </c>
      <c r="K209" s="452">
        <v>1</v>
      </c>
      <c r="L209" s="452"/>
      <c r="M209" s="452">
        <v>1</v>
      </c>
      <c r="N209" s="452">
        <v>1</v>
      </c>
      <c r="O209" s="452">
        <v>1</v>
      </c>
      <c r="P209" s="452">
        <v>1</v>
      </c>
      <c r="Q209" s="452">
        <v>1</v>
      </c>
      <c r="R209" s="452">
        <v>1</v>
      </c>
      <c r="S209" s="452">
        <v>1</v>
      </c>
      <c r="T209" s="452">
        <v>1</v>
      </c>
      <c r="U209" s="452">
        <v>1</v>
      </c>
      <c r="V209" s="452">
        <v>1</v>
      </c>
      <c r="W209" s="452">
        <v>1</v>
      </c>
      <c r="X209" s="452">
        <v>1</v>
      </c>
      <c r="Y209" s="452">
        <v>1</v>
      </c>
      <c r="Z209" s="452">
        <v>1</v>
      </c>
      <c r="AA209" s="452"/>
      <c r="AB209" s="452">
        <v>1</v>
      </c>
      <c r="AC209" s="452">
        <v>1</v>
      </c>
      <c r="AD209" s="452">
        <v>1</v>
      </c>
      <c r="AE209" s="452">
        <v>1</v>
      </c>
      <c r="AF209" s="452">
        <v>1</v>
      </c>
      <c r="AG209" s="452">
        <v>1</v>
      </c>
      <c r="AH209" s="452">
        <v>1</v>
      </c>
      <c r="AI209" s="452">
        <v>1</v>
      </c>
      <c r="AJ209" s="452">
        <v>1</v>
      </c>
      <c r="AK209" s="452">
        <v>1</v>
      </c>
      <c r="AL209" s="452">
        <v>1</v>
      </c>
      <c r="AM209" s="452"/>
      <c r="AN209" s="452">
        <v>1</v>
      </c>
      <c r="AO209" s="452">
        <v>1</v>
      </c>
      <c r="AP209" s="452">
        <v>1</v>
      </c>
      <c r="AQ209" s="452">
        <v>1</v>
      </c>
      <c r="AR209" s="452">
        <v>1</v>
      </c>
      <c r="AS209" s="452">
        <v>1</v>
      </c>
      <c r="AT209" s="452"/>
      <c r="AU209" s="452">
        <v>1</v>
      </c>
      <c r="AV209" s="452">
        <v>1</v>
      </c>
      <c r="AW209" s="452">
        <v>1</v>
      </c>
      <c r="AX209" s="452">
        <v>1</v>
      </c>
      <c r="AY209" s="452"/>
      <c r="AZ209" s="452">
        <v>1</v>
      </c>
      <c r="BA209" s="452">
        <v>1</v>
      </c>
      <c r="BB209" s="452">
        <v>1</v>
      </c>
      <c r="BC209" s="452"/>
      <c r="BD209" s="452">
        <v>1</v>
      </c>
      <c r="BE209" s="452">
        <v>1</v>
      </c>
      <c r="BF209" s="452">
        <v>1</v>
      </c>
      <c r="BG209" s="452">
        <v>1</v>
      </c>
      <c r="BH209" s="452">
        <v>1</v>
      </c>
    </row>
    <row r="210" spans="1:60" x14ac:dyDescent="0.3">
      <c r="A210" s="449">
        <v>619</v>
      </c>
      <c r="B210" s="450" t="s">
        <v>462</v>
      </c>
      <c r="C210" s="450"/>
      <c r="D210" s="452">
        <v>0</v>
      </c>
      <c r="E210" s="452">
        <v>0</v>
      </c>
      <c r="F210" s="452">
        <v>0</v>
      </c>
      <c r="G210" s="452">
        <v>0</v>
      </c>
      <c r="H210" s="452">
        <v>0</v>
      </c>
      <c r="I210" s="452">
        <v>0</v>
      </c>
      <c r="J210" s="452">
        <v>0</v>
      </c>
      <c r="K210" s="452">
        <v>0</v>
      </c>
      <c r="L210" s="452">
        <v>0</v>
      </c>
      <c r="M210" s="452">
        <v>0</v>
      </c>
      <c r="N210" s="452">
        <v>0</v>
      </c>
      <c r="O210" s="452">
        <v>0</v>
      </c>
      <c r="P210" s="452">
        <v>0</v>
      </c>
      <c r="Q210" s="452">
        <v>0</v>
      </c>
      <c r="R210" s="452">
        <v>0</v>
      </c>
      <c r="S210" s="452">
        <v>0</v>
      </c>
      <c r="T210" s="452">
        <v>0</v>
      </c>
      <c r="U210" s="452">
        <v>0</v>
      </c>
      <c r="V210" s="452">
        <v>0</v>
      </c>
      <c r="W210" s="452">
        <v>0</v>
      </c>
      <c r="X210" s="452">
        <v>0</v>
      </c>
      <c r="Y210" s="452">
        <v>0</v>
      </c>
      <c r="Z210" s="452">
        <v>0</v>
      </c>
      <c r="AA210" s="452">
        <v>0</v>
      </c>
      <c r="AB210" s="452">
        <v>0</v>
      </c>
      <c r="AC210" s="452">
        <v>0</v>
      </c>
      <c r="AD210" s="452">
        <v>0</v>
      </c>
      <c r="AE210" s="452">
        <v>0</v>
      </c>
      <c r="AF210" s="452">
        <v>0</v>
      </c>
      <c r="AG210" s="452">
        <v>0</v>
      </c>
      <c r="AH210" s="452">
        <v>0</v>
      </c>
      <c r="AI210" s="452">
        <v>0</v>
      </c>
      <c r="AJ210" s="452">
        <v>0</v>
      </c>
      <c r="AK210" s="452">
        <v>0</v>
      </c>
      <c r="AL210" s="452">
        <v>0</v>
      </c>
      <c r="AM210" s="452"/>
      <c r="AN210" s="452">
        <v>0</v>
      </c>
      <c r="AO210" s="452">
        <v>0</v>
      </c>
      <c r="AP210" s="452">
        <v>0</v>
      </c>
      <c r="AQ210" s="452">
        <v>0</v>
      </c>
      <c r="AR210" s="452">
        <v>0</v>
      </c>
      <c r="AS210" s="452">
        <v>0</v>
      </c>
      <c r="AT210" s="452">
        <v>0</v>
      </c>
      <c r="AU210" s="452">
        <v>0</v>
      </c>
      <c r="AV210" s="452">
        <v>0</v>
      </c>
      <c r="AW210" s="452">
        <v>0</v>
      </c>
      <c r="AX210" s="452">
        <v>0</v>
      </c>
      <c r="AY210" s="452">
        <v>0</v>
      </c>
      <c r="AZ210" s="452">
        <v>0</v>
      </c>
      <c r="BA210" s="452">
        <v>0</v>
      </c>
      <c r="BB210" s="452">
        <v>0</v>
      </c>
      <c r="BC210" s="452">
        <v>0</v>
      </c>
      <c r="BD210" s="452">
        <v>0</v>
      </c>
      <c r="BE210" s="452">
        <v>0</v>
      </c>
      <c r="BF210" s="452">
        <v>0</v>
      </c>
      <c r="BG210" s="452">
        <v>0</v>
      </c>
      <c r="BH210" s="452">
        <v>0</v>
      </c>
    </row>
    <row r="211" spans="1:60" ht="28.8" x14ac:dyDescent="0.3">
      <c r="A211" s="449">
        <v>620</v>
      </c>
      <c r="B211" s="450" t="s">
        <v>463</v>
      </c>
      <c r="C211" s="450"/>
      <c r="D211" s="452">
        <v>0</v>
      </c>
      <c r="E211" s="452">
        <v>0</v>
      </c>
      <c r="F211" s="452">
        <v>0</v>
      </c>
      <c r="G211" s="452">
        <v>0</v>
      </c>
      <c r="H211" s="452">
        <v>0</v>
      </c>
      <c r="I211" s="452">
        <v>0</v>
      </c>
      <c r="J211" s="452">
        <v>0</v>
      </c>
      <c r="K211" s="452">
        <v>0</v>
      </c>
      <c r="L211" s="452">
        <v>0</v>
      </c>
      <c r="M211" s="452">
        <v>0</v>
      </c>
      <c r="N211" s="452">
        <v>0</v>
      </c>
      <c r="O211" s="452">
        <v>0</v>
      </c>
      <c r="P211" s="452">
        <v>0</v>
      </c>
      <c r="Q211" s="452">
        <v>0</v>
      </c>
      <c r="R211" s="452">
        <v>0</v>
      </c>
      <c r="S211" s="452">
        <v>0</v>
      </c>
      <c r="T211" s="452">
        <v>0</v>
      </c>
      <c r="U211" s="452">
        <v>0</v>
      </c>
      <c r="V211" s="452">
        <v>0</v>
      </c>
      <c r="W211" s="452">
        <v>0</v>
      </c>
      <c r="X211" s="452">
        <v>0</v>
      </c>
      <c r="Y211" s="452">
        <v>0</v>
      </c>
      <c r="Z211" s="452">
        <v>0</v>
      </c>
      <c r="AA211" s="452">
        <v>0</v>
      </c>
      <c r="AB211" s="452">
        <v>0</v>
      </c>
      <c r="AC211" s="452">
        <v>0</v>
      </c>
      <c r="AD211" s="452">
        <v>0</v>
      </c>
      <c r="AE211" s="452">
        <v>0</v>
      </c>
      <c r="AF211" s="452">
        <v>0</v>
      </c>
      <c r="AG211" s="452">
        <v>0</v>
      </c>
      <c r="AH211" s="452">
        <v>0</v>
      </c>
      <c r="AI211" s="452">
        <v>0</v>
      </c>
      <c r="AJ211" s="452">
        <v>0</v>
      </c>
      <c r="AK211" s="452">
        <v>0</v>
      </c>
      <c r="AL211" s="452">
        <v>0</v>
      </c>
      <c r="AM211" s="452"/>
      <c r="AN211" s="452">
        <v>0</v>
      </c>
      <c r="AO211" s="452">
        <v>0</v>
      </c>
      <c r="AP211" s="452">
        <v>0</v>
      </c>
      <c r="AQ211" s="452">
        <v>0</v>
      </c>
      <c r="AR211" s="452">
        <v>0</v>
      </c>
      <c r="AS211" s="452">
        <v>0</v>
      </c>
      <c r="AT211" s="452">
        <v>0</v>
      </c>
      <c r="AU211" s="452">
        <v>0</v>
      </c>
      <c r="AV211" s="452">
        <v>0</v>
      </c>
      <c r="AW211" s="452">
        <v>0</v>
      </c>
      <c r="AX211" s="452">
        <v>0</v>
      </c>
      <c r="AY211" s="452">
        <v>0</v>
      </c>
      <c r="AZ211" s="452">
        <v>0</v>
      </c>
      <c r="BA211" s="452">
        <v>0</v>
      </c>
      <c r="BB211" s="452">
        <v>0</v>
      </c>
      <c r="BC211" s="452">
        <v>0</v>
      </c>
      <c r="BD211" s="452">
        <v>0</v>
      </c>
      <c r="BE211" s="452">
        <v>0</v>
      </c>
      <c r="BF211" s="452">
        <v>0</v>
      </c>
      <c r="BG211" s="452">
        <v>0</v>
      </c>
      <c r="BH211" s="452">
        <v>0</v>
      </c>
    </row>
    <row r="212" spans="1:60" ht="43.2" x14ac:dyDescent="0.3">
      <c r="A212" s="449">
        <v>621</v>
      </c>
      <c r="B212" s="450" t="s">
        <v>464</v>
      </c>
      <c r="C212" s="450"/>
      <c r="D212" s="452">
        <v>51678811</v>
      </c>
      <c r="E212" s="452">
        <v>95684983</v>
      </c>
      <c r="F212" s="452">
        <v>72620305</v>
      </c>
      <c r="G212" s="452">
        <v>27995904</v>
      </c>
      <c r="H212" s="452">
        <v>97542223</v>
      </c>
      <c r="I212" s="452">
        <v>41136340</v>
      </c>
      <c r="J212" s="452">
        <v>22249976</v>
      </c>
      <c r="K212" s="452">
        <v>29975128</v>
      </c>
      <c r="L212" s="452">
        <v>57116035</v>
      </c>
      <c r="M212" s="452">
        <v>17457476</v>
      </c>
      <c r="N212" s="452">
        <v>33870937</v>
      </c>
      <c r="O212" s="452">
        <v>121892374</v>
      </c>
      <c r="P212" s="452">
        <v>55401806</v>
      </c>
      <c r="Q212" s="452">
        <v>15974813</v>
      </c>
      <c r="R212" s="452">
        <v>122348533</v>
      </c>
      <c r="S212" s="452">
        <v>260085848</v>
      </c>
      <c r="T212" s="452">
        <v>29442284</v>
      </c>
      <c r="U212" s="452">
        <v>16678334</v>
      </c>
      <c r="V212" s="452">
        <v>1248388</v>
      </c>
      <c r="W212" s="452">
        <v>233171846</v>
      </c>
      <c r="X212" s="452">
        <v>81380270</v>
      </c>
      <c r="Y212" s="452">
        <v>15602223</v>
      </c>
      <c r="Z212" s="452">
        <v>83378760</v>
      </c>
      <c r="AA212" s="452">
        <v>17087565</v>
      </c>
      <c r="AB212" s="452">
        <v>43685877</v>
      </c>
      <c r="AC212" s="452">
        <v>224978470</v>
      </c>
      <c r="AD212" s="452">
        <v>23480843</v>
      </c>
      <c r="AE212" s="452">
        <v>140235532</v>
      </c>
      <c r="AF212" s="452">
        <v>61364257</v>
      </c>
      <c r="AG212" s="452">
        <v>26109965</v>
      </c>
      <c r="AH212" s="452">
        <v>186628760</v>
      </c>
      <c r="AI212" s="452">
        <v>97169457</v>
      </c>
      <c r="AJ212" s="452">
        <v>171945048</v>
      </c>
      <c r="AK212" s="452">
        <v>76709081</v>
      </c>
      <c r="AL212" s="452">
        <v>69636753</v>
      </c>
      <c r="AM212" s="452"/>
      <c r="AN212" s="452">
        <v>72244995</v>
      </c>
      <c r="AO212" s="452">
        <v>53421258</v>
      </c>
      <c r="AP212" s="452">
        <v>67738655</v>
      </c>
      <c r="AQ212" s="452">
        <v>20924897</v>
      </c>
      <c r="AR212" s="452">
        <v>25500282</v>
      </c>
      <c r="AS212" s="452">
        <v>36208317</v>
      </c>
      <c r="AT212" s="452">
        <v>8390798</v>
      </c>
      <c r="AU212" s="452">
        <v>380897241</v>
      </c>
      <c r="AV212" s="452">
        <v>45495459</v>
      </c>
      <c r="AW212" s="452">
        <v>1632187418</v>
      </c>
      <c r="AX212" s="452">
        <v>17237027</v>
      </c>
      <c r="AY212" s="452">
        <v>11704241</v>
      </c>
      <c r="AZ212" s="452">
        <v>50704690</v>
      </c>
      <c r="BA212" s="452">
        <v>156100760</v>
      </c>
      <c r="BB212" s="452">
        <v>8500043</v>
      </c>
      <c r="BC212" s="452">
        <v>20151018</v>
      </c>
      <c r="BD212" s="452">
        <v>85545368</v>
      </c>
      <c r="BE212" s="452">
        <v>93091220</v>
      </c>
      <c r="BF212" s="452">
        <v>491772118</v>
      </c>
      <c r="BG212" s="452">
        <v>47219635</v>
      </c>
      <c r="BH212" s="452">
        <v>21117222</v>
      </c>
    </row>
    <row r="213" spans="1:60" ht="57.6" x14ac:dyDescent="0.3">
      <c r="A213" s="449">
        <v>622</v>
      </c>
      <c r="B213" s="450" t="s">
        <v>465</v>
      </c>
      <c r="C213" s="450"/>
      <c r="D213" s="452">
        <v>25557048</v>
      </c>
      <c r="E213" s="452">
        <v>47049713</v>
      </c>
      <c r="F213" s="452">
        <v>36072010</v>
      </c>
      <c r="G213" s="452">
        <v>14105732</v>
      </c>
      <c r="H213" s="452">
        <v>48550297</v>
      </c>
      <c r="I213" s="452">
        <v>20528521</v>
      </c>
      <c r="J213" s="452">
        <v>11373992</v>
      </c>
      <c r="K213" s="452">
        <v>15216067</v>
      </c>
      <c r="L213" s="452">
        <v>28825228</v>
      </c>
      <c r="M213" s="452">
        <v>8665208</v>
      </c>
      <c r="N213" s="452">
        <v>17412574</v>
      </c>
      <c r="O213" s="452">
        <v>60126058</v>
      </c>
      <c r="P213" s="452">
        <v>27702811</v>
      </c>
      <c r="Q213" s="452">
        <v>8111853</v>
      </c>
      <c r="R213" s="452">
        <v>62068843</v>
      </c>
      <c r="S213" s="452">
        <v>130625721</v>
      </c>
      <c r="T213" s="452">
        <v>14363078</v>
      </c>
      <c r="U213" s="452">
        <v>8415111</v>
      </c>
      <c r="V213" s="452">
        <v>716462</v>
      </c>
      <c r="W213" s="452">
        <v>115856686</v>
      </c>
      <c r="X213" s="452">
        <v>40100148</v>
      </c>
      <c r="Y213" s="452">
        <v>7719187</v>
      </c>
      <c r="Z213" s="452">
        <v>41607981</v>
      </c>
      <c r="AA213" s="452">
        <v>8366783</v>
      </c>
      <c r="AB213" s="452">
        <v>21597778</v>
      </c>
      <c r="AC213" s="452">
        <v>110667306</v>
      </c>
      <c r="AD213" s="452">
        <v>11823442</v>
      </c>
      <c r="AE213" s="452">
        <v>70009122</v>
      </c>
      <c r="AF213" s="452">
        <v>30252112</v>
      </c>
      <c r="AG213" s="452">
        <v>12992980</v>
      </c>
      <c r="AH213" s="452">
        <v>92298001</v>
      </c>
      <c r="AI213" s="452">
        <v>48977999</v>
      </c>
      <c r="AJ213" s="452">
        <v>85064508</v>
      </c>
      <c r="AK213" s="452">
        <v>38280599</v>
      </c>
      <c r="AL213" s="452">
        <v>35449787</v>
      </c>
      <c r="AM213" s="452"/>
      <c r="AN213" s="452">
        <v>36179540</v>
      </c>
      <c r="AO213" s="452">
        <v>26853447</v>
      </c>
      <c r="AP213" s="452">
        <v>34024112</v>
      </c>
      <c r="AQ213" s="452">
        <v>10529460</v>
      </c>
      <c r="AR213" s="452">
        <v>12464996</v>
      </c>
      <c r="AS213" s="452">
        <v>18112122</v>
      </c>
      <c r="AT213" s="452">
        <v>4078882</v>
      </c>
      <c r="AU213" s="452">
        <v>191695381</v>
      </c>
      <c r="AV213" s="452">
        <v>23060908</v>
      </c>
      <c r="AW213" s="452">
        <v>809760809</v>
      </c>
      <c r="AX213" s="452">
        <v>8320871</v>
      </c>
      <c r="AY213" s="452">
        <v>5973339</v>
      </c>
      <c r="AZ213" s="452">
        <v>24931201</v>
      </c>
      <c r="BA213" s="452">
        <v>78328795</v>
      </c>
      <c r="BB213" s="452">
        <v>4302399</v>
      </c>
      <c r="BC213" s="452">
        <v>10183915</v>
      </c>
      <c r="BD213" s="452">
        <v>42800474</v>
      </c>
      <c r="BE213" s="452">
        <v>46949432</v>
      </c>
      <c r="BF213" s="452">
        <v>247807799</v>
      </c>
      <c r="BG213" s="452">
        <v>23557478</v>
      </c>
      <c r="BH213" s="452">
        <v>10798889</v>
      </c>
    </row>
    <row r="214" spans="1:60" ht="28.8" x14ac:dyDescent="0.3">
      <c r="A214" s="449">
        <v>624</v>
      </c>
      <c r="B214" s="450" t="s">
        <v>232</v>
      </c>
      <c r="C214" s="450"/>
      <c r="D214" s="452">
        <v>0</v>
      </c>
      <c r="E214" s="452">
        <v>0</v>
      </c>
      <c r="F214" s="452">
        <v>0</v>
      </c>
      <c r="G214" s="452">
        <v>0</v>
      </c>
      <c r="H214" s="452">
        <v>0</v>
      </c>
      <c r="I214" s="452">
        <v>0</v>
      </c>
      <c r="J214" s="452">
        <v>0</v>
      </c>
      <c r="K214" s="452">
        <v>0</v>
      </c>
      <c r="L214" s="452">
        <v>0</v>
      </c>
      <c r="M214" s="452">
        <v>0</v>
      </c>
      <c r="N214" s="452">
        <v>0</v>
      </c>
      <c r="O214" s="452">
        <v>0</v>
      </c>
      <c r="P214" s="452">
        <v>0</v>
      </c>
      <c r="Q214" s="452">
        <v>0</v>
      </c>
      <c r="R214" s="452">
        <v>0</v>
      </c>
      <c r="S214" s="452">
        <v>0</v>
      </c>
      <c r="T214" s="452">
        <v>0</v>
      </c>
      <c r="U214" s="452">
        <v>0</v>
      </c>
      <c r="V214" s="452">
        <v>0</v>
      </c>
      <c r="W214" s="452">
        <v>0</v>
      </c>
      <c r="X214" s="452">
        <v>0</v>
      </c>
      <c r="Y214" s="452">
        <v>0</v>
      </c>
      <c r="Z214" s="452">
        <v>0</v>
      </c>
      <c r="AA214" s="452">
        <v>0</v>
      </c>
      <c r="AB214" s="452">
        <v>0</v>
      </c>
      <c r="AC214" s="452">
        <v>0</v>
      </c>
      <c r="AD214" s="452">
        <v>0</v>
      </c>
      <c r="AE214" s="452">
        <v>0</v>
      </c>
      <c r="AF214" s="452">
        <v>0</v>
      </c>
      <c r="AG214" s="452">
        <v>0</v>
      </c>
      <c r="AH214" s="452">
        <v>0</v>
      </c>
      <c r="AI214" s="452">
        <v>0</v>
      </c>
      <c r="AJ214" s="452">
        <v>0</v>
      </c>
      <c r="AK214" s="452">
        <v>0</v>
      </c>
      <c r="AL214" s="452">
        <v>0</v>
      </c>
      <c r="AM214" s="452"/>
      <c r="AN214" s="452">
        <v>0</v>
      </c>
      <c r="AO214" s="452">
        <v>0</v>
      </c>
      <c r="AP214" s="452">
        <v>0</v>
      </c>
      <c r="AQ214" s="452">
        <v>0</v>
      </c>
      <c r="AR214" s="452">
        <v>0</v>
      </c>
      <c r="AS214" s="452">
        <v>0</v>
      </c>
      <c r="AT214" s="452">
        <v>0</v>
      </c>
      <c r="AU214" s="452">
        <v>0</v>
      </c>
      <c r="AV214" s="452">
        <v>0</v>
      </c>
      <c r="AW214" s="452">
        <v>0</v>
      </c>
      <c r="AX214" s="452">
        <v>0</v>
      </c>
      <c r="AY214" s="452">
        <v>0</v>
      </c>
      <c r="AZ214" s="452">
        <v>0</v>
      </c>
      <c r="BA214" s="452">
        <v>0</v>
      </c>
      <c r="BB214" s="452">
        <v>0</v>
      </c>
      <c r="BC214" s="452">
        <v>0</v>
      </c>
      <c r="BD214" s="452">
        <v>0</v>
      </c>
      <c r="BE214" s="452">
        <v>0</v>
      </c>
      <c r="BF214" s="452">
        <v>0</v>
      </c>
      <c r="BG214" s="452">
        <v>0</v>
      </c>
      <c r="BH214" s="452">
        <v>0</v>
      </c>
    </row>
    <row r="215" spans="1:60" x14ac:dyDescent="0.3">
      <c r="A215" s="449">
        <v>626</v>
      </c>
      <c r="B215" s="450" t="s">
        <v>466</v>
      </c>
      <c r="C215" s="450"/>
      <c r="D215" s="452">
        <v>466054</v>
      </c>
      <c r="E215" s="452">
        <v>3651330</v>
      </c>
      <c r="F215" s="452">
        <v>6998291</v>
      </c>
      <c r="G215" s="452">
        <v>1207742</v>
      </c>
      <c r="H215" s="452">
        <v>4223368</v>
      </c>
      <c r="I215" s="452">
        <v>1533479</v>
      </c>
      <c r="J215" s="452">
        <v>2075070</v>
      </c>
      <c r="K215" s="452">
        <v>3245673</v>
      </c>
      <c r="L215" s="452">
        <v>4449284</v>
      </c>
      <c r="M215" s="452">
        <v>1091687</v>
      </c>
      <c r="N215" s="452">
        <v>1168921</v>
      </c>
      <c r="O215" s="452">
        <v>6494774</v>
      </c>
      <c r="P215" s="452">
        <v>8829847</v>
      </c>
      <c r="Q215" s="452">
        <v>784702</v>
      </c>
      <c r="R215" s="452">
        <v>12158428</v>
      </c>
      <c r="S215" s="452">
        <v>20176425</v>
      </c>
      <c r="T215" s="452">
        <v>2111481</v>
      </c>
      <c r="U215" s="452">
        <v>1073126</v>
      </c>
      <c r="V215" s="452">
        <v>45393</v>
      </c>
      <c r="W215" s="452">
        <v>8651423</v>
      </c>
      <c r="X215" s="452">
        <v>6728644</v>
      </c>
      <c r="Y215" s="452">
        <v>1263001</v>
      </c>
      <c r="Z215" s="452">
        <v>3991094</v>
      </c>
      <c r="AA215" s="452">
        <v>1807038</v>
      </c>
      <c r="AB215" s="452">
        <v>2695177</v>
      </c>
      <c r="AC215" s="452">
        <v>13148645</v>
      </c>
      <c r="AD215" s="452">
        <v>1577446</v>
      </c>
      <c r="AE215" s="452">
        <v>13102108</v>
      </c>
      <c r="AF215" s="452">
        <v>7308565</v>
      </c>
      <c r="AG215" s="452">
        <v>2052035</v>
      </c>
      <c r="AH215" s="452">
        <v>9009179</v>
      </c>
      <c r="AI215" s="452">
        <v>4647873</v>
      </c>
      <c r="AJ215" s="452">
        <v>5917649</v>
      </c>
      <c r="AK215" s="452">
        <v>4991982</v>
      </c>
      <c r="AL215" s="452">
        <v>6826711</v>
      </c>
      <c r="AM215" s="452"/>
      <c r="AN215" s="452">
        <v>5380442</v>
      </c>
      <c r="AO215" s="452">
        <v>3349851</v>
      </c>
      <c r="AP215" s="452">
        <v>3516180</v>
      </c>
      <c r="AQ215" s="452">
        <v>1914474</v>
      </c>
      <c r="AR215" s="452">
        <v>2137615</v>
      </c>
      <c r="AS215" s="452">
        <v>3086902</v>
      </c>
      <c r="AT215" s="452">
        <v>564104</v>
      </c>
      <c r="AU215" s="452">
        <v>31711415</v>
      </c>
      <c r="AV215" s="452">
        <v>3147746</v>
      </c>
      <c r="AW215" s="452">
        <v>107081596</v>
      </c>
      <c r="AX215" s="452">
        <v>1003209</v>
      </c>
      <c r="AY215" s="452">
        <v>876859</v>
      </c>
      <c r="AZ215" s="452">
        <v>3369748</v>
      </c>
      <c r="BA215" s="452">
        <v>13038201</v>
      </c>
      <c r="BB215" s="452">
        <v>253909</v>
      </c>
      <c r="BC215" s="452">
        <v>978539</v>
      </c>
      <c r="BD215" s="452">
        <v>7560311</v>
      </c>
      <c r="BE215" s="452">
        <v>7164991</v>
      </c>
      <c r="BF215" s="452">
        <v>37666498</v>
      </c>
      <c r="BG215" s="452">
        <v>4778228</v>
      </c>
      <c r="BH215" s="452">
        <v>1263772</v>
      </c>
    </row>
    <row r="216" spans="1:60" x14ac:dyDescent="0.3">
      <c r="A216" s="449">
        <v>627</v>
      </c>
      <c r="B216" s="450" t="s">
        <v>467</v>
      </c>
      <c r="C216" s="450"/>
      <c r="D216" s="452">
        <v>0</v>
      </c>
      <c r="E216" s="452">
        <v>0</v>
      </c>
      <c r="F216" s="452">
        <v>0</v>
      </c>
      <c r="G216" s="452">
        <v>0</v>
      </c>
      <c r="H216" s="452">
        <v>0</v>
      </c>
      <c r="I216" s="452">
        <v>0</v>
      </c>
      <c r="J216" s="452">
        <v>0</v>
      </c>
      <c r="K216" s="452">
        <v>0</v>
      </c>
      <c r="L216" s="452">
        <v>0</v>
      </c>
      <c r="M216" s="452">
        <v>0</v>
      </c>
      <c r="N216" s="452">
        <v>0</v>
      </c>
      <c r="O216" s="452">
        <v>0</v>
      </c>
      <c r="P216" s="452">
        <v>0</v>
      </c>
      <c r="Q216" s="452">
        <v>0</v>
      </c>
      <c r="R216" s="452">
        <v>0</v>
      </c>
      <c r="S216" s="452">
        <v>0</v>
      </c>
      <c r="T216" s="452">
        <v>0</v>
      </c>
      <c r="U216" s="452">
        <v>0</v>
      </c>
      <c r="V216" s="452">
        <v>0</v>
      </c>
      <c r="W216" s="452">
        <v>0</v>
      </c>
      <c r="X216" s="452">
        <v>0</v>
      </c>
      <c r="Y216" s="452">
        <v>0</v>
      </c>
      <c r="Z216" s="452">
        <v>0</v>
      </c>
      <c r="AA216" s="452">
        <v>0</v>
      </c>
      <c r="AB216" s="452">
        <v>0</v>
      </c>
      <c r="AC216" s="452">
        <v>0</v>
      </c>
      <c r="AD216" s="452">
        <v>0</v>
      </c>
      <c r="AE216" s="452">
        <v>0</v>
      </c>
      <c r="AF216" s="452">
        <v>0</v>
      </c>
      <c r="AG216" s="452">
        <v>0</v>
      </c>
      <c r="AH216" s="452">
        <v>0</v>
      </c>
      <c r="AI216" s="452">
        <v>0</v>
      </c>
      <c r="AJ216" s="452">
        <v>0</v>
      </c>
      <c r="AK216" s="452">
        <v>0</v>
      </c>
      <c r="AL216" s="452">
        <v>0</v>
      </c>
      <c r="AM216" s="452"/>
      <c r="AN216" s="452">
        <v>0</v>
      </c>
      <c r="AO216" s="452">
        <v>0</v>
      </c>
      <c r="AP216" s="452">
        <v>0</v>
      </c>
      <c r="AQ216" s="452">
        <v>0</v>
      </c>
      <c r="AR216" s="452">
        <v>0</v>
      </c>
      <c r="AS216" s="452">
        <v>0</v>
      </c>
      <c r="AT216" s="452">
        <v>0</v>
      </c>
      <c r="AU216" s="452">
        <v>0</v>
      </c>
      <c r="AV216" s="452">
        <v>0</v>
      </c>
      <c r="AW216" s="452">
        <v>0</v>
      </c>
      <c r="AX216" s="452">
        <v>0</v>
      </c>
      <c r="AY216" s="452">
        <v>0</v>
      </c>
      <c r="AZ216" s="452">
        <v>0</v>
      </c>
      <c r="BA216" s="452">
        <v>0</v>
      </c>
      <c r="BB216" s="452">
        <v>0</v>
      </c>
      <c r="BC216" s="452">
        <v>0</v>
      </c>
      <c r="BD216" s="452">
        <v>0</v>
      </c>
      <c r="BE216" s="452">
        <v>0</v>
      </c>
      <c r="BF216" s="452">
        <v>0</v>
      </c>
      <c r="BG216" s="452">
        <v>0</v>
      </c>
      <c r="BH216" s="452">
        <v>0</v>
      </c>
    </row>
    <row r="217" spans="1:60" x14ac:dyDescent="0.3">
      <c r="A217" s="449">
        <v>628</v>
      </c>
      <c r="B217" s="450" t="s">
        <v>468</v>
      </c>
      <c r="C217" s="450"/>
      <c r="D217" s="452">
        <v>0</v>
      </c>
      <c r="E217" s="452">
        <v>2538994</v>
      </c>
      <c r="F217" s="452">
        <v>3500000</v>
      </c>
      <c r="G217" s="452">
        <v>0</v>
      </c>
      <c r="H217" s="452">
        <v>0</v>
      </c>
      <c r="I217" s="452">
        <v>1291381</v>
      </c>
      <c r="J217" s="452">
        <v>763678</v>
      </c>
      <c r="K217" s="452">
        <v>0</v>
      </c>
      <c r="L217" s="452">
        <v>2230000</v>
      </c>
      <c r="M217" s="452">
        <v>0</v>
      </c>
      <c r="N217" s="452">
        <v>964459</v>
      </c>
      <c r="O217" s="452">
        <v>3060105</v>
      </c>
      <c r="P217" s="452">
        <v>1722578</v>
      </c>
      <c r="Q217" s="452">
        <v>0</v>
      </c>
      <c r="R217" s="452">
        <v>5381340</v>
      </c>
      <c r="S217" s="452">
        <v>8266782</v>
      </c>
      <c r="T217" s="452">
        <v>935313</v>
      </c>
      <c r="U217" s="452">
        <v>789474</v>
      </c>
      <c r="V217" s="452">
        <v>21914</v>
      </c>
      <c r="W217" s="452">
        <v>5431023</v>
      </c>
      <c r="X217" s="452">
        <v>1800961</v>
      </c>
      <c r="Y217" s="452">
        <v>546569</v>
      </c>
      <c r="Z217" s="452">
        <v>1250431</v>
      </c>
      <c r="AA217" s="452">
        <v>792009</v>
      </c>
      <c r="AB217" s="452">
        <v>1007510</v>
      </c>
      <c r="AC217" s="452">
        <v>3231071</v>
      </c>
      <c r="AD217" s="452">
        <v>850482</v>
      </c>
      <c r="AE217" s="452">
        <v>4377883</v>
      </c>
      <c r="AF217" s="452">
        <v>2856787</v>
      </c>
      <c r="AG217" s="452">
        <v>1197359</v>
      </c>
      <c r="AH217" s="452">
        <v>0</v>
      </c>
      <c r="AI217" s="452">
        <v>2704727</v>
      </c>
      <c r="AJ217" s="452">
        <v>0</v>
      </c>
      <c r="AK217" s="452">
        <v>0</v>
      </c>
      <c r="AL217" s="452">
        <v>2337270</v>
      </c>
      <c r="AM217" s="452"/>
      <c r="AN217" s="452">
        <v>2297838</v>
      </c>
      <c r="AO217" s="452">
        <v>0</v>
      </c>
      <c r="AP217" s="452">
        <v>2327534</v>
      </c>
      <c r="AQ217" s="452">
        <v>888700</v>
      </c>
      <c r="AR217" s="452">
        <v>720099</v>
      </c>
      <c r="AS217" s="452">
        <v>1403527</v>
      </c>
      <c r="AT217" s="452">
        <v>278757</v>
      </c>
      <c r="AU217" s="452">
        <v>10304111</v>
      </c>
      <c r="AV217" s="452">
        <v>1678082</v>
      </c>
      <c r="AW217" s="452">
        <v>65000</v>
      </c>
      <c r="AX217" s="452">
        <v>0</v>
      </c>
      <c r="AY217" s="452">
        <v>778833</v>
      </c>
      <c r="AZ217" s="452">
        <v>1446060</v>
      </c>
      <c r="BA217" s="452">
        <v>5740795</v>
      </c>
      <c r="BB217" s="452">
        <v>380443</v>
      </c>
      <c r="BC217" s="452">
        <v>27561</v>
      </c>
      <c r="BD217" s="452">
        <v>4128151</v>
      </c>
      <c r="BE217" s="452">
        <v>3069214</v>
      </c>
      <c r="BF217" s="452">
        <v>0</v>
      </c>
      <c r="BG217" s="452">
        <v>1578674</v>
      </c>
      <c r="BH217" s="452">
        <v>878102</v>
      </c>
    </row>
    <row r="218" spans="1:60" x14ac:dyDescent="0.3">
      <c r="A218" s="449">
        <v>629</v>
      </c>
      <c r="B218" s="450" t="s">
        <v>469</v>
      </c>
      <c r="C218" s="450"/>
      <c r="D218" s="452">
        <v>0</v>
      </c>
      <c r="E218" s="452">
        <v>0</v>
      </c>
      <c r="F218" s="452">
        <v>0</v>
      </c>
      <c r="G218" s="452">
        <v>0</v>
      </c>
      <c r="H218" s="452">
        <v>0</v>
      </c>
      <c r="I218" s="452">
        <v>0</v>
      </c>
      <c r="J218" s="452">
        <v>0</v>
      </c>
      <c r="K218" s="452">
        <v>0</v>
      </c>
      <c r="L218" s="452">
        <v>0</v>
      </c>
      <c r="M218" s="452">
        <v>0</v>
      </c>
      <c r="N218" s="452">
        <v>0</v>
      </c>
      <c r="O218" s="452">
        <v>0</v>
      </c>
      <c r="P218" s="452">
        <v>0</v>
      </c>
      <c r="Q218" s="452">
        <v>0</v>
      </c>
      <c r="R218" s="452">
        <v>0</v>
      </c>
      <c r="S218" s="452">
        <v>0</v>
      </c>
      <c r="T218" s="452">
        <v>0</v>
      </c>
      <c r="U218" s="452">
        <v>0</v>
      </c>
      <c r="V218" s="452">
        <v>0</v>
      </c>
      <c r="W218" s="452">
        <v>0</v>
      </c>
      <c r="X218" s="452">
        <v>0</v>
      </c>
      <c r="Y218" s="452">
        <v>0</v>
      </c>
      <c r="Z218" s="452">
        <v>0</v>
      </c>
      <c r="AA218" s="452">
        <v>0</v>
      </c>
      <c r="AB218" s="452">
        <v>0</v>
      </c>
      <c r="AC218" s="452">
        <v>0</v>
      </c>
      <c r="AD218" s="452">
        <v>0</v>
      </c>
      <c r="AE218" s="452">
        <v>0</v>
      </c>
      <c r="AF218" s="452">
        <v>0</v>
      </c>
      <c r="AG218" s="452">
        <v>0</v>
      </c>
      <c r="AH218" s="452">
        <v>0</v>
      </c>
      <c r="AI218" s="452">
        <v>0</v>
      </c>
      <c r="AJ218" s="452">
        <v>0</v>
      </c>
      <c r="AK218" s="452">
        <v>0</v>
      </c>
      <c r="AL218" s="452">
        <v>0</v>
      </c>
      <c r="AM218" s="452"/>
      <c r="AN218" s="452">
        <v>0</v>
      </c>
      <c r="AO218" s="452">
        <v>0</v>
      </c>
      <c r="AP218" s="452">
        <v>0</v>
      </c>
      <c r="AQ218" s="452">
        <v>0</v>
      </c>
      <c r="AR218" s="452">
        <v>0</v>
      </c>
      <c r="AS218" s="452">
        <v>0</v>
      </c>
      <c r="AT218" s="452">
        <v>0</v>
      </c>
      <c r="AU218" s="452">
        <v>0</v>
      </c>
      <c r="AV218" s="452">
        <v>0</v>
      </c>
      <c r="AW218" s="452">
        <v>0</v>
      </c>
      <c r="AX218" s="452">
        <v>0</v>
      </c>
      <c r="AY218" s="452">
        <v>0</v>
      </c>
      <c r="AZ218" s="452">
        <v>0</v>
      </c>
      <c r="BA218" s="452">
        <v>0</v>
      </c>
      <c r="BB218" s="452">
        <v>0</v>
      </c>
      <c r="BC218" s="452">
        <v>0</v>
      </c>
      <c r="BD218" s="452">
        <v>0</v>
      </c>
      <c r="BE218" s="452">
        <v>0</v>
      </c>
      <c r="BF218" s="452">
        <v>0</v>
      </c>
      <c r="BG218" s="452">
        <v>0</v>
      </c>
      <c r="BH218" s="452">
        <v>0</v>
      </c>
    </row>
    <row r="219" spans="1:60" x14ac:dyDescent="0.3">
      <c r="A219" s="449">
        <v>630</v>
      </c>
      <c r="B219" s="450" t="s">
        <v>470</v>
      </c>
      <c r="C219" s="450"/>
      <c r="D219" s="452">
        <v>0</v>
      </c>
      <c r="E219" s="452">
        <v>0</v>
      </c>
      <c r="F219" s="452">
        <v>0</v>
      </c>
      <c r="G219" s="452">
        <v>0</v>
      </c>
      <c r="H219" s="452">
        <v>0</v>
      </c>
      <c r="I219" s="452">
        <v>0</v>
      </c>
      <c r="J219" s="452">
        <v>0</v>
      </c>
      <c r="K219" s="452">
        <v>0</v>
      </c>
      <c r="L219" s="452">
        <v>0</v>
      </c>
      <c r="M219" s="452">
        <v>0</v>
      </c>
      <c r="N219" s="452">
        <v>0</v>
      </c>
      <c r="O219" s="452">
        <v>0</v>
      </c>
      <c r="P219" s="452">
        <v>1066667</v>
      </c>
      <c r="Q219" s="452">
        <v>0</v>
      </c>
      <c r="R219" s="452">
        <v>0</v>
      </c>
      <c r="S219" s="452">
        <v>374949</v>
      </c>
      <c r="T219" s="452">
        <v>0</v>
      </c>
      <c r="U219" s="452">
        <v>0</v>
      </c>
      <c r="V219" s="452">
        <v>0</v>
      </c>
      <c r="W219" s="452">
        <v>0</v>
      </c>
      <c r="X219" s="452">
        <v>0</v>
      </c>
      <c r="Y219" s="452">
        <v>0</v>
      </c>
      <c r="Z219" s="452">
        <v>0</v>
      </c>
      <c r="AA219" s="452">
        <v>0</v>
      </c>
      <c r="AB219" s="452">
        <v>0</v>
      </c>
      <c r="AC219" s="452">
        <v>0</v>
      </c>
      <c r="AD219" s="452">
        <v>0</v>
      </c>
      <c r="AE219" s="452">
        <v>0</v>
      </c>
      <c r="AF219" s="452">
        <v>0</v>
      </c>
      <c r="AG219" s="452">
        <v>0</v>
      </c>
      <c r="AH219" s="452">
        <v>0</v>
      </c>
      <c r="AI219" s="452">
        <v>0</v>
      </c>
      <c r="AJ219" s="452">
        <v>0</v>
      </c>
      <c r="AK219" s="452">
        <v>0</v>
      </c>
      <c r="AL219" s="452">
        <v>0</v>
      </c>
      <c r="AM219" s="452"/>
      <c r="AN219" s="452">
        <v>0</v>
      </c>
      <c r="AO219" s="452">
        <v>0</v>
      </c>
      <c r="AP219" s="452">
        <v>0</v>
      </c>
      <c r="AQ219" s="452">
        <v>0</v>
      </c>
      <c r="AR219" s="452">
        <v>0</v>
      </c>
      <c r="AS219" s="452">
        <v>0</v>
      </c>
      <c r="AT219" s="452">
        <v>0</v>
      </c>
      <c r="AU219" s="452">
        <v>0</v>
      </c>
      <c r="AV219" s="452">
        <v>0</v>
      </c>
      <c r="AW219" s="452">
        <v>0</v>
      </c>
      <c r="AX219" s="452">
        <v>0</v>
      </c>
      <c r="AY219" s="452">
        <v>0</v>
      </c>
      <c r="AZ219" s="452">
        <v>0</v>
      </c>
      <c r="BA219" s="452">
        <v>0</v>
      </c>
      <c r="BB219" s="452">
        <v>0</v>
      </c>
      <c r="BC219" s="452">
        <v>0</v>
      </c>
      <c r="BD219" s="452">
        <v>0</v>
      </c>
      <c r="BE219" s="452">
        <v>0</v>
      </c>
      <c r="BF219" s="452">
        <v>0</v>
      </c>
      <c r="BG219" s="452">
        <v>0</v>
      </c>
      <c r="BH219" s="452">
        <v>0</v>
      </c>
    </row>
    <row r="220" spans="1:60" x14ac:dyDescent="0.3">
      <c r="A220" s="449">
        <v>631</v>
      </c>
      <c r="B220" s="450" t="s">
        <v>471</v>
      </c>
      <c r="C220" s="450"/>
      <c r="D220" s="452">
        <v>0</v>
      </c>
      <c r="E220" s="452">
        <v>0</v>
      </c>
      <c r="F220" s="452">
        <v>0</v>
      </c>
      <c r="G220" s="452">
        <v>0</v>
      </c>
      <c r="H220" s="452">
        <v>0</v>
      </c>
      <c r="I220" s="452">
        <v>0</v>
      </c>
      <c r="J220" s="452">
        <v>0</v>
      </c>
      <c r="K220" s="452">
        <v>0</v>
      </c>
      <c r="L220" s="452">
        <v>0</v>
      </c>
      <c r="M220" s="452">
        <v>0</v>
      </c>
      <c r="N220" s="452">
        <v>0</v>
      </c>
      <c r="O220" s="452">
        <v>0</v>
      </c>
      <c r="P220" s="452">
        <v>0</v>
      </c>
      <c r="Q220" s="452">
        <v>0</v>
      </c>
      <c r="R220" s="452">
        <v>0</v>
      </c>
      <c r="S220" s="452">
        <v>0</v>
      </c>
      <c r="T220" s="452">
        <v>0</v>
      </c>
      <c r="U220" s="452">
        <v>0</v>
      </c>
      <c r="V220" s="452">
        <v>0</v>
      </c>
      <c r="W220" s="452">
        <v>0</v>
      </c>
      <c r="X220" s="452">
        <v>0</v>
      </c>
      <c r="Y220" s="452">
        <v>0</v>
      </c>
      <c r="Z220" s="452">
        <v>0</v>
      </c>
      <c r="AA220" s="452">
        <v>0</v>
      </c>
      <c r="AB220" s="452">
        <v>0</v>
      </c>
      <c r="AC220" s="452">
        <v>0</v>
      </c>
      <c r="AD220" s="452">
        <v>0</v>
      </c>
      <c r="AE220" s="452">
        <v>0</v>
      </c>
      <c r="AF220" s="452">
        <v>0</v>
      </c>
      <c r="AG220" s="452">
        <v>0</v>
      </c>
      <c r="AH220" s="452">
        <v>0</v>
      </c>
      <c r="AI220" s="452">
        <v>0</v>
      </c>
      <c r="AJ220" s="452">
        <v>0</v>
      </c>
      <c r="AK220" s="452">
        <v>0</v>
      </c>
      <c r="AL220" s="452">
        <v>0</v>
      </c>
      <c r="AM220" s="452"/>
      <c r="AN220" s="452">
        <v>0</v>
      </c>
      <c r="AO220" s="452">
        <v>0</v>
      </c>
      <c r="AP220" s="452">
        <v>0</v>
      </c>
      <c r="AQ220" s="452">
        <v>0</v>
      </c>
      <c r="AR220" s="452">
        <v>0</v>
      </c>
      <c r="AS220" s="452">
        <v>0</v>
      </c>
      <c r="AT220" s="452">
        <v>0</v>
      </c>
      <c r="AU220" s="452">
        <v>0</v>
      </c>
      <c r="AV220" s="452">
        <v>0</v>
      </c>
      <c r="AW220" s="452">
        <v>0</v>
      </c>
      <c r="AX220" s="452">
        <v>0</v>
      </c>
      <c r="AY220" s="452">
        <v>0</v>
      </c>
      <c r="AZ220" s="452">
        <v>0</v>
      </c>
      <c r="BA220" s="452">
        <v>0</v>
      </c>
      <c r="BB220" s="452">
        <v>0</v>
      </c>
      <c r="BC220" s="452">
        <v>0</v>
      </c>
      <c r="BD220" s="452">
        <v>0</v>
      </c>
      <c r="BE220" s="452">
        <v>0</v>
      </c>
      <c r="BF220" s="452">
        <v>0</v>
      </c>
      <c r="BG220" s="452">
        <v>0</v>
      </c>
      <c r="BH220" s="452">
        <v>0</v>
      </c>
    </row>
    <row r="221" spans="1:60" x14ac:dyDescent="0.3">
      <c r="A221" s="449">
        <v>632</v>
      </c>
      <c r="B221" s="450" t="s">
        <v>472</v>
      </c>
      <c r="C221" s="450"/>
      <c r="D221" s="452">
        <v>0</v>
      </c>
      <c r="E221" s="452">
        <v>0</v>
      </c>
      <c r="F221" s="452">
        <v>0</v>
      </c>
      <c r="G221" s="452">
        <v>0</v>
      </c>
      <c r="H221" s="452">
        <v>0</v>
      </c>
      <c r="I221" s="452">
        <v>0</v>
      </c>
      <c r="J221" s="452">
        <v>0</v>
      </c>
      <c r="K221" s="452">
        <v>0</v>
      </c>
      <c r="L221" s="452">
        <v>0</v>
      </c>
      <c r="M221" s="452">
        <v>0</v>
      </c>
      <c r="N221" s="452">
        <v>0</v>
      </c>
      <c r="O221" s="452">
        <v>0</v>
      </c>
      <c r="P221" s="452">
        <v>0</v>
      </c>
      <c r="Q221" s="452">
        <v>0</v>
      </c>
      <c r="R221" s="452">
        <v>0</v>
      </c>
      <c r="S221" s="452">
        <v>0</v>
      </c>
      <c r="T221" s="452">
        <v>0</v>
      </c>
      <c r="U221" s="452">
        <v>0</v>
      </c>
      <c r="V221" s="452">
        <v>0</v>
      </c>
      <c r="W221" s="452">
        <v>0</v>
      </c>
      <c r="X221" s="452">
        <v>0</v>
      </c>
      <c r="Y221" s="452">
        <v>0</v>
      </c>
      <c r="Z221" s="452">
        <v>0</v>
      </c>
      <c r="AA221" s="452">
        <v>0</v>
      </c>
      <c r="AB221" s="452">
        <v>0</v>
      </c>
      <c r="AC221" s="452">
        <v>0</v>
      </c>
      <c r="AD221" s="452">
        <v>0</v>
      </c>
      <c r="AE221" s="452">
        <v>0</v>
      </c>
      <c r="AF221" s="452">
        <v>0</v>
      </c>
      <c r="AG221" s="452">
        <v>0</v>
      </c>
      <c r="AH221" s="452">
        <v>0</v>
      </c>
      <c r="AI221" s="452">
        <v>0</v>
      </c>
      <c r="AJ221" s="452">
        <v>0</v>
      </c>
      <c r="AK221" s="452">
        <v>0</v>
      </c>
      <c r="AL221" s="452">
        <v>0</v>
      </c>
      <c r="AM221" s="452"/>
      <c r="AN221" s="452">
        <v>0</v>
      </c>
      <c r="AO221" s="452">
        <v>0</v>
      </c>
      <c r="AP221" s="452">
        <v>0</v>
      </c>
      <c r="AQ221" s="452">
        <v>0</v>
      </c>
      <c r="AR221" s="452">
        <v>0</v>
      </c>
      <c r="AS221" s="452">
        <v>0</v>
      </c>
      <c r="AT221" s="452">
        <v>0</v>
      </c>
      <c r="AU221" s="452">
        <v>0</v>
      </c>
      <c r="AV221" s="452">
        <v>0</v>
      </c>
      <c r="AW221" s="452">
        <v>0</v>
      </c>
      <c r="AX221" s="452">
        <v>0</v>
      </c>
      <c r="AY221" s="452">
        <v>0</v>
      </c>
      <c r="AZ221" s="452">
        <v>0</v>
      </c>
      <c r="BA221" s="452">
        <v>0</v>
      </c>
      <c r="BB221" s="452">
        <v>0</v>
      </c>
      <c r="BC221" s="452">
        <v>0</v>
      </c>
      <c r="BD221" s="452">
        <v>0</v>
      </c>
      <c r="BE221" s="452">
        <v>0</v>
      </c>
      <c r="BF221" s="452">
        <v>0</v>
      </c>
      <c r="BG221" s="452">
        <v>0</v>
      </c>
      <c r="BH221" s="452">
        <v>0</v>
      </c>
    </row>
    <row r="222" spans="1:60" x14ac:dyDescent="0.3">
      <c r="A222" s="449">
        <v>633</v>
      </c>
      <c r="B222" s="450" t="s">
        <v>242</v>
      </c>
      <c r="C222" s="450"/>
      <c r="D222" s="452">
        <v>0</v>
      </c>
      <c r="E222" s="452">
        <v>0</v>
      </c>
      <c r="F222" s="452">
        <v>0</v>
      </c>
      <c r="G222" s="452">
        <v>0</v>
      </c>
      <c r="H222" s="452">
        <v>0</v>
      </c>
      <c r="I222" s="452">
        <v>0</v>
      </c>
      <c r="J222" s="452">
        <v>0</v>
      </c>
      <c r="K222" s="452">
        <v>0</v>
      </c>
      <c r="L222" s="452">
        <v>0</v>
      </c>
      <c r="M222" s="452">
        <v>0</v>
      </c>
      <c r="N222" s="452">
        <v>0</v>
      </c>
      <c r="O222" s="452">
        <v>0</v>
      </c>
      <c r="P222" s="452">
        <v>0</v>
      </c>
      <c r="Q222" s="452">
        <v>0</v>
      </c>
      <c r="R222" s="452">
        <v>0</v>
      </c>
      <c r="S222" s="452">
        <v>0</v>
      </c>
      <c r="T222" s="452">
        <v>0</v>
      </c>
      <c r="U222" s="452">
        <v>0</v>
      </c>
      <c r="V222" s="452">
        <v>0</v>
      </c>
      <c r="W222" s="452">
        <v>0</v>
      </c>
      <c r="X222" s="452">
        <v>0</v>
      </c>
      <c r="Y222" s="452">
        <v>0</v>
      </c>
      <c r="Z222" s="452">
        <v>0</v>
      </c>
      <c r="AA222" s="452">
        <v>0</v>
      </c>
      <c r="AB222" s="452">
        <v>0</v>
      </c>
      <c r="AC222" s="452">
        <v>0</v>
      </c>
      <c r="AD222" s="452">
        <v>0</v>
      </c>
      <c r="AE222" s="452">
        <v>0</v>
      </c>
      <c r="AF222" s="452">
        <v>0</v>
      </c>
      <c r="AG222" s="452">
        <v>0</v>
      </c>
      <c r="AH222" s="452">
        <v>0</v>
      </c>
      <c r="AI222" s="452">
        <v>0</v>
      </c>
      <c r="AJ222" s="452">
        <v>0</v>
      </c>
      <c r="AK222" s="452">
        <v>0</v>
      </c>
      <c r="AL222" s="452">
        <v>0</v>
      </c>
      <c r="AM222" s="452"/>
      <c r="AN222" s="452">
        <v>0</v>
      </c>
      <c r="AO222" s="452">
        <v>0</v>
      </c>
      <c r="AP222" s="452">
        <v>0</v>
      </c>
      <c r="AQ222" s="452">
        <v>0</v>
      </c>
      <c r="AR222" s="452">
        <v>0</v>
      </c>
      <c r="AS222" s="452">
        <v>0</v>
      </c>
      <c r="AT222" s="452">
        <v>0</v>
      </c>
      <c r="AU222" s="452">
        <v>0</v>
      </c>
      <c r="AV222" s="452">
        <v>0</v>
      </c>
      <c r="AW222" s="452">
        <v>0</v>
      </c>
      <c r="AX222" s="452">
        <v>0</v>
      </c>
      <c r="AY222" s="452">
        <v>0</v>
      </c>
      <c r="AZ222" s="452">
        <v>0</v>
      </c>
      <c r="BA222" s="452">
        <v>0</v>
      </c>
      <c r="BB222" s="452">
        <v>0</v>
      </c>
      <c r="BC222" s="452">
        <v>0</v>
      </c>
      <c r="BD222" s="452">
        <v>0</v>
      </c>
      <c r="BE222" s="452">
        <v>0</v>
      </c>
      <c r="BF222" s="452">
        <v>0</v>
      </c>
      <c r="BG222" s="452">
        <v>0</v>
      </c>
      <c r="BH222" s="452">
        <v>0</v>
      </c>
    </row>
    <row r="223" spans="1:60" x14ac:dyDescent="0.3">
      <c r="A223" s="449">
        <v>634</v>
      </c>
      <c r="B223" s="450" t="s">
        <v>243</v>
      </c>
      <c r="C223" s="450"/>
      <c r="D223" s="452">
        <v>0</v>
      </c>
      <c r="E223" s="452">
        <v>0</v>
      </c>
      <c r="F223" s="452">
        <v>0</v>
      </c>
      <c r="G223" s="452">
        <v>0</v>
      </c>
      <c r="H223" s="452">
        <v>0</v>
      </c>
      <c r="I223" s="452">
        <v>0</v>
      </c>
      <c r="J223" s="452">
        <v>0</v>
      </c>
      <c r="K223" s="452">
        <v>0</v>
      </c>
      <c r="L223" s="452">
        <v>0</v>
      </c>
      <c r="M223" s="452">
        <v>0</v>
      </c>
      <c r="N223" s="452">
        <v>0</v>
      </c>
      <c r="O223" s="452">
        <v>0</v>
      </c>
      <c r="P223" s="452">
        <v>0</v>
      </c>
      <c r="Q223" s="452">
        <v>0</v>
      </c>
      <c r="R223" s="452">
        <v>0</v>
      </c>
      <c r="S223" s="452">
        <v>0</v>
      </c>
      <c r="T223" s="452">
        <v>0</v>
      </c>
      <c r="U223" s="452">
        <v>0</v>
      </c>
      <c r="V223" s="452">
        <v>0</v>
      </c>
      <c r="W223" s="452">
        <v>0</v>
      </c>
      <c r="X223" s="452">
        <v>0</v>
      </c>
      <c r="Y223" s="452">
        <v>0</v>
      </c>
      <c r="Z223" s="452">
        <v>0</v>
      </c>
      <c r="AA223" s="452">
        <v>0</v>
      </c>
      <c r="AB223" s="452">
        <v>0</v>
      </c>
      <c r="AC223" s="452">
        <v>0</v>
      </c>
      <c r="AD223" s="452">
        <v>0</v>
      </c>
      <c r="AE223" s="452">
        <v>0</v>
      </c>
      <c r="AF223" s="452">
        <v>0</v>
      </c>
      <c r="AG223" s="452">
        <v>0</v>
      </c>
      <c r="AH223" s="452">
        <v>0</v>
      </c>
      <c r="AI223" s="452">
        <v>0</v>
      </c>
      <c r="AJ223" s="452">
        <v>0</v>
      </c>
      <c r="AK223" s="452">
        <v>0</v>
      </c>
      <c r="AL223" s="452">
        <v>0</v>
      </c>
      <c r="AM223" s="452"/>
      <c r="AN223" s="452">
        <v>0</v>
      </c>
      <c r="AO223" s="452">
        <v>0</v>
      </c>
      <c r="AP223" s="452">
        <v>0</v>
      </c>
      <c r="AQ223" s="452">
        <v>0</v>
      </c>
      <c r="AR223" s="452">
        <v>0</v>
      </c>
      <c r="AS223" s="452">
        <v>0</v>
      </c>
      <c r="AT223" s="452">
        <v>0</v>
      </c>
      <c r="AU223" s="452">
        <v>0</v>
      </c>
      <c r="AV223" s="452">
        <v>0</v>
      </c>
      <c r="AW223" s="452">
        <v>0</v>
      </c>
      <c r="AX223" s="452">
        <v>0</v>
      </c>
      <c r="AY223" s="452">
        <v>0</v>
      </c>
      <c r="AZ223" s="452">
        <v>0</v>
      </c>
      <c r="BA223" s="452">
        <v>0</v>
      </c>
      <c r="BB223" s="452">
        <v>0</v>
      </c>
      <c r="BC223" s="452">
        <v>0</v>
      </c>
      <c r="BD223" s="452">
        <v>0</v>
      </c>
      <c r="BE223" s="452">
        <v>0</v>
      </c>
      <c r="BF223" s="452">
        <v>0</v>
      </c>
      <c r="BG223" s="452">
        <v>0</v>
      </c>
      <c r="BH223" s="452">
        <v>0</v>
      </c>
    </row>
    <row r="224" spans="1:60" x14ac:dyDescent="0.3">
      <c r="A224" s="449">
        <v>635</v>
      </c>
      <c r="B224" s="450" t="s">
        <v>244</v>
      </c>
      <c r="C224" s="450"/>
      <c r="D224" s="452">
        <v>0</v>
      </c>
      <c r="E224" s="452">
        <v>0</v>
      </c>
      <c r="F224" s="452">
        <v>0</v>
      </c>
      <c r="G224" s="452">
        <v>0</v>
      </c>
      <c r="H224" s="452">
        <v>0</v>
      </c>
      <c r="I224" s="452">
        <v>0</v>
      </c>
      <c r="J224" s="452">
        <v>0</v>
      </c>
      <c r="K224" s="452">
        <v>0</v>
      </c>
      <c r="L224" s="452">
        <v>0</v>
      </c>
      <c r="M224" s="452">
        <v>0</v>
      </c>
      <c r="N224" s="452">
        <v>0</v>
      </c>
      <c r="O224" s="452">
        <v>0</v>
      </c>
      <c r="P224" s="452">
        <v>0</v>
      </c>
      <c r="Q224" s="452">
        <v>0</v>
      </c>
      <c r="R224" s="452">
        <v>0</v>
      </c>
      <c r="S224" s="452">
        <v>0</v>
      </c>
      <c r="T224" s="452">
        <v>0</v>
      </c>
      <c r="U224" s="452">
        <v>0</v>
      </c>
      <c r="V224" s="452">
        <v>0</v>
      </c>
      <c r="W224" s="452">
        <v>0</v>
      </c>
      <c r="X224" s="452">
        <v>0</v>
      </c>
      <c r="Y224" s="452">
        <v>0</v>
      </c>
      <c r="Z224" s="452">
        <v>0</v>
      </c>
      <c r="AA224" s="452">
        <v>0</v>
      </c>
      <c r="AB224" s="452">
        <v>0</v>
      </c>
      <c r="AC224" s="452">
        <v>0</v>
      </c>
      <c r="AD224" s="452">
        <v>0</v>
      </c>
      <c r="AE224" s="452">
        <v>0</v>
      </c>
      <c r="AF224" s="452">
        <v>0</v>
      </c>
      <c r="AG224" s="452">
        <v>0</v>
      </c>
      <c r="AH224" s="452">
        <v>0</v>
      </c>
      <c r="AI224" s="452">
        <v>0</v>
      </c>
      <c r="AJ224" s="452">
        <v>0</v>
      </c>
      <c r="AK224" s="452">
        <v>0</v>
      </c>
      <c r="AL224" s="452">
        <v>0</v>
      </c>
      <c r="AM224" s="452"/>
      <c r="AN224" s="452">
        <v>0</v>
      </c>
      <c r="AO224" s="452">
        <v>0</v>
      </c>
      <c r="AP224" s="452">
        <v>0</v>
      </c>
      <c r="AQ224" s="452">
        <v>0</v>
      </c>
      <c r="AR224" s="452">
        <v>0</v>
      </c>
      <c r="AS224" s="452">
        <v>0</v>
      </c>
      <c r="AT224" s="452">
        <v>0</v>
      </c>
      <c r="AU224" s="452">
        <v>0</v>
      </c>
      <c r="AV224" s="452">
        <v>0</v>
      </c>
      <c r="AW224" s="452">
        <v>0</v>
      </c>
      <c r="AX224" s="452">
        <v>0</v>
      </c>
      <c r="AY224" s="452">
        <v>0</v>
      </c>
      <c r="AZ224" s="452">
        <v>0</v>
      </c>
      <c r="BA224" s="452">
        <v>0</v>
      </c>
      <c r="BB224" s="452">
        <v>0</v>
      </c>
      <c r="BC224" s="452">
        <v>0</v>
      </c>
      <c r="BD224" s="452">
        <v>0</v>
      </c>
      <c r="BE224" s="452">
        <v>0</v>
      </c>
      <c r="BF224" s="452">
        <v>0</v>
      </c>
      <c r="BG224" s="452">
        <v>0</v>
      </c>
      <c r="BH224" s="452">
        <v>0</v>
      </c>
    </row>
    <row r="225" spans="1:60" ht="43.2" x14ac:dyDescent="0.3">
      <c r="A225" s="449">
        <v>636</v>
      </c>
      <c r="B225" s="450" t="s">
        <v>473</v>
      </c>
      <c r="C225" s="450"/>
      <c r="D225" s="452">
        <v>0</v>
      </c>
      <c r="E225" s="452">
        <v>0</v>
      </c>
      <c r="F225" s="452">
        <v>0</v>
      </c>
      <c r="G225" s="452">
        <v>0</v>
      </c>
      <c r="H225" s="452">
        <v>0</v>
      </c>
      <c r="I225" s="452">
        <v>0</v>
      </c>
      <c r="J225" s="452">
        <v>0</v>
      </c>
      <c r="K225" s="452">
        <v>0</v>
      </c>
      <c r="L225" s="452">
        <v>0</v>
      </c>
      <c r="M225" s="452">
        <v>0</v>
      </c>
      <c r="N225" s="452">
        <v>0</v>
      </c>
      <c r="O225" s="452">
        <v>0</v>
      </c>
      <c r="P225" s="452">
        <v>0</v>
      </c>
      <c r="Q225" s="452">
        <v>0</v>
      </c>
      <c r="R225" s="452">
        <v>0</v>
      </c>
      <c r="S225" s="452">
        <v>0</v>
      </c>
      <c r="T225" s="452">
        <v>0</v>
      </c>
      <c r="U225" s="452">
        <v>0</v>
      </c>
      <c r="V225" s="452">
        <v>0</v>
      </c>
      <c r="W225" s="452">
        <v>0</v>
      </c>
      <c r="X225" s="452">
        <v>0</v>
      </c>
      <c r="Y225" s="452">
        <v>0</v>
      </c>
      <c r="Z225" s="452">
        <v>0</v>
      </c>
      <c r="AA225" s="452">
        <v>0</v>
      </c>
      <c r="AB225" s="452">
        <v>0</v>
      </c>
      <c r="AC225" s="452">
        <v>0</v>
      </c>
      <c r="AD225" s="452">
        <v>0</v>
      </c>
      <c r="AE225" s="452">
        <v>0</v>
      </c>
      <c r="AF225" s="452">
        <v>0</v>
      </c>
      <c r="AG225" s="452">
        <v>0</v>
      </c>
      <c r="AH225" s="452">
        <v>0</v>
      </c>
      <c r="AI225" s="452">
        <v>0</v>
      </c>
      <c r="AJ225" s="452">
        <v>0</v>
      </c>
      <c r="AK225" s="452">
        <v>0</v>
      </c>
      <c r="AL225" s="452">
        <v>0</v>
      </c>
      <c r="AM225" s="452"/>
      <c r="AN225" s="452">
        <v>0</v>
      </c>
      <c r="AO225" s="452">
        <v>0</v>
      </c>
      <c r="AP225" s="452">
        <v>0</v>
      </c>
      <c r="AQ225" s="452">
        <v>0</v>
      </c>
      <c r="AR225" s="452">
        <v>0</v>
      </c>
      <c r="AS225" s="452">
        <v>0</v>
      </c>
      <c r="AT225" s="452">
        <v>0</v>
      </c>
      <c r="AU225" s="452">
        <v>0</v>
      </c>
      <c r="AV225" s="452">
        <v>0</v>
      </c>
      <c r="AW225" s="452">
        <v>0</v>
      </c>
      <c r="AX225" s="452">
        <v>0</v>
      </c>
      <c r="AY225" s="452">
        <v>0</v>
      </c>
      <c r="AZ225" s="452">
        <v>0</v>
      </c>
      <c r="BA225" s="452">
        <v>0</v>
      </c>
      <c r="BB225" s="452">
        <v>0</v>
      </c>
      <c r="BC225" s="452">
        <v>0</v>
      </c>
      <c r="BD225" s="452">
        <v>0</v>
      </c>
      <c r="BE225" s="452">
        <v>0</v>
      </c>
      <c r="BF225" s="452">
        <v>0</v>
      </c>
      <c r="BG225" s="452">
        <v>0</v>
      </c>
      <c r="BH225" s="452">
        <v>0</v>
      </c>
    </row>
    <row r="226" spans="1:60" ht="43.2" x14ac:dyDescent="0.3">
      <c r="A226" s="449">
        <v>637</v>
      </c>
      <c r="B226" s="450" t="s">
        <v>474</v>
      </c>
      <c r="C226" s="450"/>
      <c r="D226" s="452">
        <v>0</v>
      </c>
      <c r="E226" s="452">
        <v>0</v>
      </c>
      <c r="F226" s="452">
        <v>0</v>
      </c>
      <c r="G226" s="452">
        <v>0</v>
      </c>
      <c r="H226" s="452">
        <v>0</v>
      </c>
      <c r="I226" s="452">
        <v>0</v>
      </c>
      <c r="J226" s="452">
        <v>0</v>
      </c>
      <c r="K226" s="452">
        <v>0</v>
      </c>
      <c r="L226" s="452">
        <v>0</v>
      </c>
      <c r="M226" s="452">
        <v>0</v>
      </c>
      <c r="N226" s="452">
        <v>0</v>
      </c>
      <c r="O226" s="452">
        <v>0</v>
      </c>
      <c r="P226" s="452">
        <v>0</v>
      </c>
      <c r="Q226" s="452">
        <v>0</v>
      </c>
      <c r="R226" s="452">
        <v>0</v>
      </c>
      <c r="S226" s="452">
        <v>0</v>
      </c>
      <c r="T226" s="452">
        <v>0</v>
      </c>
      <c r="U226" s="452">
        <v>0</v>
      </c>
      <c r="V226" s="452">
        <v>0</v>
      </c>
      <c r="W226" s="452">
        <v>0</v>
      </c>
      <c r="X226" s="452">
        <v>0</v>
      </c>
      <c r="Y226" s="452">
        <v>0</v>
      </c>
      <c r="Z226" s="452">
        <v>0</v>
      </c>
      <c r="AA226" s="452">
        <v>0</v>
      </c>
      <c r="AB226" s="452">
        <v>0</v>
      </c>
      <c r="AC226" s="452">
        <v>0</v>
      </c>
      <c r="AD226" s="452">
        <v>0</v>
      </c>
      <c r="AE226" s="452">
        <v>0</v>
      </c>
      <c r="AF226" s="452">
        <v>0</v>
      </c>
      <c r="AG226" s="452">
        <v>0</v>
      </c>
      <c r="AH226" s="452">
        <v>0</v>
      </c>
      <c r="AI226" s="452">
        <v>0</v>
      </c>
      <c r="AJ226" s="452">
        <v>0</v>
      </c>
      <c r="AK226" s="452">
        <v>0</v>
      </c>
      <c r="AL226" s="452">
        <v>0</v>
      </c>
      <c r="AM226" s="452"/>
      <c r="AN226" s="452">
        <v>0</v>
      </c>
      <c r="AO226" s="452">
        <v>0</v>
      </c>
      <c r="AP226" s="452">
        <v>0</v>
      </c>
      <c r="AQ226" s="452">
        <v>0</v>
      </c>
      <c r="AR226" s="452">
        <v>0</v>
      </c>
      <c r="AS226" s="452">
        <v>0</v>
      </c>
      <c r="AT226" s="452">
        <v>0</v>
      </c>
      <c r="AU226" s="452">
        <v>0</v>
      </c>
      <c r="AV226" s="452">
        <v>0</v>
      </c>
      <c r="AW226" s="452">
        <v>0</v>
      </c>
      <c r="AX226" s="452">
        <v>0</v>
      </c>
      <c r="AY226" s="452">
        <v>0</v>
      </c>
      <c r="AZ226" s="452">
        <v>0</v>
      </c>
      <c r="BA226" s="452">
        <v>0</v>
      </c>
      <c r="BB226" s="452">
        <v>0</v>
      </c>
      <c r="BC226" s="452">
        <v>0</v>
      </c>
      <c r="BD226" s="452">
        <v>0</v>
      </c>
      <c r="BE226" s="452">
        <v>0</v>
      </c>
      <c r="BF226" s="452">
        <v>0</v>
      </c>
      <c r="BG226" s="452">
        <v>0</v>
      </c>
      <c r="BH226" s="452">
        <v>0</v>
      </c>
    </row>
    <row r="227" spans="1:60" ht="43.2" x14ac:dyDescent="0.3">
      <c r="A227" s="449">
        <v>638</v>
      </c>
      <c r="B227" s="450" t="s">
        <v>475</v>
      </c>
      <c r="C227" s="450"/>
      <c r="D227" s="452">
        <v>0</v>
      </c>
      <c r="E227" s="452">
        <v>0</v>
      </c>
      <c r="F227" s="452">
        <v>0</v>
      </c>
      <c r="G227" s="452">
        <v>0</v>
      </c>
      <c r="H227" s="452">
        <v>0</v>
      </c>
      <c r="I227" s="452">
        <v>0</v>
      </c>
      <c r="J227" s="452">
        <v>0</v>
      </c>
      <c r="K227" s="452">
        <v>0</v>
      </c>
      <c r="L227" s="452">
        <v>0</v>
      </c>
      <c r="M227" s="452">
        <v>0</v>
      </c>
      <c r="N227" s="452">
        <v>0</v>
      </c>
      <c r="O227" s="452">
        <v>0</v>
      </c>
      <c r="P227" s="452">
        <v>0</v>
      </c>
      <c r="Q227" s="452">
        <v>0</v>
      </c>
      <c r="R227" s="452">
        <v>0</v>
      </c>
      <c r="S227" s="452">
        <v>0</v>
      </c>
      <c r="T227" s="452">
        <v>0</v>
      </c>
      <c r="U227" s="452">
        <v>0</v>
      </c>
      <c r="V227" s="452">
        <v>0</v>
      </c>
      <c r="W227" s="452">
        <v>0</v>
      </c>
      <c r="X227" s="452">
        <v>0</v>
      </c>
      <c r="Y227" s="452">
        <v>0</v>
      </c>
      <c r="Z227" s="452">
        <v>0</v>
      </c>
      <c r="AA227" s="452">
        <v>0</v>
      </c>
      <c r="AB227" s="452">
        <v>0</v>
      </c>
      <c r="AC227" s="452">
        <v>0</v>
      </c>
      <c r="AD227" s="452">
        <v>0</v>
      </c>
      <c r="AE227" s="452">
        <v>0</v>
      </c>
      <c r="AF227" s="452">
        <v>0</v>
      </c>
      <c r="AG227" s="452">
        <v>0</v>
      </c>
      <c r="AH227" s="452">
        <v>0</v>
      </c>
      <c r="AI227" s="452">
        <v>0</v>
      </c>
      <c r="AJ227" s="452">
        <v>0</v>
      </c>
      <c r="AK227" s="452">
        <v>0</v>
      </c>
      <c r="AL227" s="452">
        <v>0</v>
      </c>
      <c r="AM227" s="452"/>
      <c r="AN227" s="452">
        <v>0</v>
      </c>
      <c r="AO227" s="452">
        <v>0</v>
      </c>
      <c r="AP227" s="452">
        <v>0</v>
      </c>
      <c r="AQ227" s="452">
        <v>0</v>
      </c>
      <c r="AR227" s="452">
        <v>0</v>
      </c>
      <c r="AS227" s="452">
        <v>0</v>
      </c>
      <c r="AT227" s="452">
        <v>0</v>
      </c>
      <c r="AU227" s="452">
        <v>0</v>
      </c>
      <c r="AV227" s="452">
        <v>0</v>
      </c>
      <c r="AW227" s="452">
        <v>0</v>
      </c>
      <c r="AX227" s="452">
        <v>0</v>
      </c>
      <c r="AY227" s="452">
        <v>0</v>
      </c>
      <c r="AZ227" s="452">
        <v>0</v>
      </c>
      <c r="BA227" s="452">
        <v>0</v>
      </c>
      <c r="BB227" s="452">
        <v>0</v>
      </c>
      <c r="BC227" s="452">
        <v>0</v>
      </c>
      <c r="BD227" s="452">
        <v>0</v>
      </c>
      <c r="BE227" s="452">
        <v>0</v>
      </c>
      <c r="BF227" s="452">
        <v>0</v>
      </c>
      <c r="BG227" s="452">
        <v>0</v>
      </c>
      <c r="BH227" s="452">
        <v>0</v>
      </c>
    </row>
    <row r="228" spans="1:60" ht="72" x14ac:dyDescent="0.3">
      <c r="A228" s="449">
        <v>639</v>
      </c>
      <c r="B228" s="450" t="s">
        <v>476</v>
      </c>
      <c r="C228" s="450"/>
      <c r="D228" s="452">
        <v>0</v>
      </c>
      <c r="E228" s="452">
        <v>0</v>
      </c>
      <c r="F228" s="452">
        <v>0</v>
      </c>
      <c r="G228" s="452">
        <v>0</v>
      </c>
      <c r="H228" s="452">
        <v>0</v>
      </c>
      <c r="I228" s="452">
        <v>0</v>
      </c>
      <c r="J228" s="452">
        <v>0</v>
      </c>
      <c r="K228" s="452">
        <v>0</v>
      </c>
      <c r="L228" s="452">
        <v>0</v>
      </c>
      <c r="M228" s="452">
        <v>0</v>
      </c>
      <c r="N228" s="452">
        <v>0</v>
      </c>
      <c r="O228" s="452">
        <v>0</v>
      </c>
      <c r="P228" s="452">
        <v>0</v>
      </c>
      <c r="Q228" s="452">
        <v>0</v>
      </c>
      <c r="R228" s="452">
        <v>0</v>
      </c>
      <c r="S228" s="452">
        <v>0</v>
      </c>
      <c r="T228" s="452">
        <v>0</v>
      </c>
      <c r="U228" s="452">
        <v>0</v>
      </c>
      <c r="V228" s="452">
        <v>0</v>
      </c>
      <c r="W228" s="452">
        <v>0</v>
      </c>
      <c r="X228" s="452">
        <v>0</v>
      </c>
      <c r="Y228" s="452">
        <v>0</v>
      </c>
      <c r="Z228" s="452">
        <v>0</v>
      </c>
      <c r="AA228" s="452">
        <v>0</v>
      </c>
      <c r="AB228" s="452">
        <v>0</v>
      </c>
      <c r="AC228" s="452">
        <v>0</v>
      </c>
      <c r="AD228" s="452">
        <v>0</v>
      </c>
      <c r="AE228" s="452">
        <v>0</v>
      </c>
      <c r="AF228" s="452">
        <v>0</v>
      </c>
      <c r="AG228" s="452">
        <v>0</v>
      </c>
      <c r="AH228" s="452">
        <v>0</v>
      </c>
      <c r="AI228" s="452">
        <v>0</v>
      </c>
      <c r="AJ228" s="452">
        <v>0</v>
      </c>
      <c r="AK228" s="452">
        <v>0</v>
      </c>
      <c r="AL228" s="452">
        <v>0</v>
      </c>
      <c r="AM228" s="452"/>
      <c r="AN228" s="452">
        <v>0</v>
      </c>
      <c r="AO228" s="452">
        <v>0</v>
      </c>
      <c r="AP228" s="452">
        <v>0</v>
      </c>
      <c r="AQ228" s="452">
        <v>0</v>
      </c>
      <c r="AR228" s="452">
        <v>0</v>
      </c>
      <c r="AS228" s="452">
        <v>0</v>
      </c>
      <c r="AT228" s="452">
        <v>0</v>
      </c>
      <c r="AU228" s="452">
        <v>0</v>
      </c>
      <c r="AV228" s="452">
        <v>0</v>
      </c>
      <c r="AW228" s="452">
        <v>0</v>
      </c>
      <c r="AX228" s="452">
        <v>0</v>
      </c>
      <c r="AY228" s="452">
        <v>0</v>
      </c>
      <c r="AZ228" s="452">
        <v>0</v>
      </c>
      <c r="BA228" s="452">
        <v>0</v>
      </c>
      <c r="BB228" s="452">
        <v>0</v>
      </c>
      <c r="BC228" s="452">
        <v>0</v>
      </c>
      <c r="BD228" s="452">
        <v>0</v>
      </c>
      <c r="BE228" s="452">
        <v>0</v>
      </c>
      <c r="BF228" s="452">
        <v>0</v>
      </c>
      <c r="BG228" s="452">
        <v>0</v>
      </c>
      <c r="BH228" s="452">
        <v>0</v>
      </c>
    </row>
    <row r="229" spans="1:60" ht="43.2" x14ac:dyDescent="0.3">
      <c r="A229" s="449">
        <v>640</v>
      </c>
      <c r="B229" s="450" t="s">
        <v>477</v>
      </c>
      <c r="C229" s="450"/>
      <c r="D229" s="452">
        <v>0</v>
      </c>
      <c r="E229" s="452">
        <v>0</v>
      </c>
      <c r="F229" s="452">
        <v>0</v>
      </c>
      <c r="G229" s="452">
        <v>0</v>
      </c>
      <c r="H229" s="452">
        <v>0</v>
      </c>
      <c r="I229" s="452">
        <v>0</v>
      </c>
      <c r="J229" s="452">
        <v>0</v>
      </c>
      <c r="K229" s="452">
        <v>0</v>
      </c>
      <c r="L229" s="452">
        <v>0</v>
      </c>
      <c r="M229" s="452">
        <v>0</v>
      </c>
      <c r="N229" s="452">
        <v>0</v>
      </c>
      <c r="O229" s="452">
        <v>0</v>
      </c>
      <c r="P229" s="452">
        <v>0</v>
      </c>
      <c r="Q229" s="452">
        <v>0</v>
      </c>
      <c r="R229" s="452">
        <v>0</v>
      </c>
      <c r="S229" s="452">
        <v>0</v>
      </c>
      <c r="T229" s="452">
        <v>0</v>
      </c>
      <c r="U229" s="452">
        <v>0</v>
      </c>
      <c r="V229" s="452">
        <v>0</v>
      </c>
      <c r="W229" s="452">
        <v>0</v>
      </c>
      <c r="X229" s="452">
        <v>0</v>
      </c>
      <c r="Y229" s="452">
        <v>0</v>
      </c>
      <c r="Z229" s="452">
        <v>0</v>
      </c>
      <c r="AA229" s="452">
        <v>0</v>
      </c>
      <c r="AB229" s="452">
        <v>0</v>
      </c>
      <c r="AC229" s="452">
        <v>0</v>
      </c>
      <c r="AD229" s="452">
        <v>0</v>
      </c>
      <c r="AE229" s="452">
        <v>0</v>
      </c>
      <c r="AF229" s="452">
        <v>0</v>
      </c>
      <c r="AG229" s="452">
        <v>0</v>
      </c>
      <c r="AH229" s="452">
        <v>0</v>
      </c>
      <c r="AI229" s="452">
        <v>0</v>
      </c>
      <c r="AJ229" s="452">
        <v>0</v>
      </c>
      <c r="AK229" s="452">
        <v>0</v>
      </c>
      <c r="AL229" s="452">
        <v>0</v>
      </c>
      <c r="AM229" s="452"/>
      <c r="AN229" s="452">
        <v>0</v>
      </c>
      <c r="AO229" s="452">
        <v>0</v>
      </c>
      <c r="AP229" s="452">
        <v>0</v>
      </c>
      <c r="AQ229" s="452">
        <v>0</v>
      </c>
      <c r="AR229" s="452">
        <v>0</v>
      </c>
      <c r="AS229" s="452">
        <v>0</v>
      </c>
      <c r="AT229" s="452">
        <v>0</v>
      </c>
      <c r="AU229" s="452">
        <v>0</v>
      </c>
      <c r="AV229" s="452">
        <v>0</v>
      </c>
      <c r="AW229" s="452">
        <v>0</v>
      </c>
      <c r="AX229" s="452">
        <v>0</v>
      </c>
      <c r="AY229" s="452">
        <v>0</v>
      </c>
      <c r="AZ229" s="452">
        <v>0</v>
      </c>
      <c r="BA229" s="452">
        <v>0</v>
      </c>
      <c r="BB229" s="452">
        <v>0</v>
      </c>
      <c r="BC229" s="452">
        <v>0</v>
      </c>
      <c r="BD229" s="452">
        <v>0</v>
      </c>
      <c r="BE229" s="452">
        <v>0</v>
      </c>
      <c r="BF229" s="452">
        <v>0</v>
      </c>
      <c r="BG229" s="452">
        <v>0</v>
      </c>
      <c r="BH229" s="452">
        <v>0</v>
      </c>
    </row>
    <row r="230" spans="1:60" ht="43.2" x14ac:dyDescent="0.3">
      <c r="A230" s="449">
        <v>641</v>
      </c>
      <c r="B230" s="450" t="s">
        <v>478</v>
      </c>
      <c r="C230" s="450"/>
      <c r="D230" s="452">
        <v>0</v>
      </c>
      <c r="E230" s="452">
        <v>0</v>
      </c>
      <c r="F230" s="452">
        <v>0</v>
      </c>
      <c r="G230" s="452">
        <v>0</v>
      </c>
      <c r="H230" s="452">
        <v>0</v>
      </c>
      <c r="I230" s="452">
        <v>0</v>
      </c>
      <c r="J230" s="452">
        <v>0</v>
      </c>
      <c r="K230" s="452">
        <v>0</v>
      </c>
      <c r="L230" s="452">
        <v>0</v>
      </c>
      <c r="M230" s="452">
        <v>0</v>
      </c>
      <c r="N230" s="452">
        <v>0</v>
      </c>
      <c r="O230" s="452">
        <v>0</v>
      </c>
      <c r="P230" s="452">
        <v>0</v>
      </c>
      <c r="Q230" s="452">
        <v>0</v>
      </c>
      <c r="R230" s="452">
        <v>0</v>
      </c>
      <c r="S230" s="452">
        <v>0</v>
      </c>
      <c r="T230" s="452">
        <v>0</v>
      </c>
      <c r="U230" s="452">
        <v>0</v>
      </c>
      <c r="V230" s="452">
        <v>0</v>
      </c>
      <c r="W230" s="452">
        <v>0</v>
      </c>
      <c r="X230" s="452">
        <v>0</v>
      </c>
      <c r="Y230" s="452">
        <v>0</v>
      </c>
      <c r="Z230" s="452">
        <v>0</v>
      </c>
      <c r="AA230" s="452">
        <v>0</v>
      </c>
      <c r="AB230" s="452">
        <v>0</v>
      </c>
      <c r="AC230" s="452">
        <v>0</v>
      </c>
      <c r="AD230" s="452">
        <v>0</v>
      </c>
      <c r="AE230" s="452">
        <v>0</v>
      </c>
      <c r="AF230" s="452">
        <v>0</v>
      </c>
      <c r="AG230" s="452">
        <v>0</v>
      </c>
      <c r="AH230" s="452">
        <v>0</v>
      </c>
      <c r="AI230" s="452">
        <v>0</v>
      </c>
      <c r="AJ230" s="452">
        <v>0</v>
      </c>
      <c r="AK230" s="452">
        <v>0</v>
      </c>
      <c r="AL230" s="452">
        <v>0</v>
      </c>
      <c r="AM230" s="452"/>
      <c r="AN230" s="452">
        <v>0</v>
      </c>
      <c r="AO230" s="452">
        <v>0</v>
      </c>
      <c r="AP230" s="452">
        <v>0</v>
      </c>
      <c r="AQ230" s="452">
        <v>0</v>
      </c>
      <c r="AR230" s="452">
        <v>0</v>
      </c>
      <c r="AS230" s="452">
        <v>0</v>
      </c>
      <c r="AT230" s="452">
        <v>0</v>
      </c>
      <c r="AU230" s="452">
        <v>0</v>
      </c>
      <c r="AV230" s="452">
        <v>0</v>
      </c>
      <c r="AW230" s="452">
        <v>0</v>
      </c>
      <c r="AX230" s="452">
        <v>0</v>
      </c>
      <c r="AY230" s="452">
        <v>0</v>
      </c>
      <c r="AZ230" s="452">
        <v>0</v>
      </c>
      <c r="BA230" s="452">
        <v>0</v>
      </c>
      <c r="BB230" s="452">
        <v>0</v>
      </c>
      <c r="BC230" s="452">
        <v>0</v>
      </c>
      <c r="BD230" s="452">
        <v>0</v>
      </c>
      <c r="BE230" s="452">
        <v>0</v>
      </c>
      <c r="BF230" s="452">
        <v>0</v>
      </c>
      <c r="BG230" s="452">
        <v>0</v>
      </c>
      <c r="BH230" s="452">
        <v>0</v>
      </c>
    </row>
    <row r="231" spans="1:60" ht="43.2" x14ac:dyDescent="0.3">
      <c r="A231" s="449">
        <v>642</v>
      </c>
      <c r="B231" s="450" t="s">
        <v>479</v>
      </c>
      <c r="C231" s="450"/>
      <c r="D231" s="452">
        <v>0</v>
      </c>
      <c r="E231" s="452">
        <v>0</v>
      </c>
      <c r="F231" s="452">
        <v>0</v>
      </c>
      <c r="G231" s="452">
        <v>0</v>
      </c>
      <c r="H231" s="452">
        <v>0</v>
      </c>
      <c r="I231" s="452">
        <v>0</v>
      </c>
      <c r="J231" s="452">
        <v>0</v>
      </c>
      <c r="K231" s="452">
        <v>0</v>
      </c>
      <c r="L231" s="452">
        <v>0</v>
      </c>
      <c r="M231" s="452">
        <v>0</v>
      </c>
      <c r="N231" s="452">
        <v>0</v>
      </c>
      <c r="O231" s="452">
        <v>0</v>
      </c>
      <c r="P231" s="452">
        <v>0</v>
      </c>
      <c r="Q231" s="452">
        <v>0</v>
      </c>
      <c r="R231" s="452">
        <v>0</v>
      </c>
      <c r="S231" s="452">
        <v>0</v>
      </c>
      <c r="T231" s="452">
        <v>0</v>
      </c>
      <c r="U231" s="452">
        <v>0</v>
      </c>
      <c r="V231" s="452">
        <v>0</v>
      </c>
      <c r="W231" s="452">
        <v>0</v>
      </c>
      <c r="X231" s="452">
        <v>0</v>
      </c>
      <c r="Y231" s="452">
        <v>0</v>
      </c>
      <c r="Z231" s="452">
        <v>0</v>
      </c>
      <c r="AA231" s="452">
        <v>0</v>
      </c>
      <c r="AB231" s="452">
        <v>0</v>
      </c>
      <c r="AC231" s="452">
        <v>0</v>
      </c>
      <c r="AD231" s="452">
        <v>0</v>
      </c>
      <c r="AE231" s="452">
        <v>0</v>
      </c>
      <c r="AF231" s="452">
        <v>0</v>
      </c>
      <c r="AG231" s="452">
        <v>0</v>
      </c>
      <c r="AH231" s="452">
        <v>0</v>
      </c>
      <c r="AI231" s="452">
        <v>0</v>
      </c>
      <c r="AJ231" s="452">
        <v>0</v>
      </c>
      <c r="AK231" s="452">
        <v>0</v>
      </c>
      <c r="AL231" s="452">
        <v>0</v>
      </c>
      <c r="AM231" s="452"/>
      <c r="AN231" s="452">
        <v>0</v>
      </c>
      <c r="AO231" s="452">
        <v>0</v>
      </c>
      <c r="AP231" s="452">
        <v>0</v>
      </c>
      <c r="AQ231" s="452">
        <v>0</v>
      </c>
      <c r="AR231" s="452">
        <v>0</v>
      </c>
      <c r="AS231" s="452">
        <v>0</v>
      </c>
      <c r="AT231" s="452">
        <v>0</v>
      </c>
      <c r="AU231" s="452">
        <v>0</v>
      </c>
      <c r="AV231" s="452">
        <v>0</v>
      </c>
      <c r="AW231" s="452">
        <v>0</v>
      </c>
      <c r="AX231" s="452">
        <v>0</v>
      </c>
      <c r="AY231" s="452">
        <v>0</v>
      </c>
      <c r="AZ231" s="452">
        <v>0</v>
      </c>
      <c r="BA231" s="452">
        <v>0</v>
      </c>
      <c r="BB231" s="452">
        <v>0</v>
      </c>
      <c r="BC231" s="452">
        <v>0</v>
      </c>
      <c r="BD231" s="452">
        <v>0</v>
      </c>
      <c r="BE231" s="452">
        <v>0</v>
      </c>
      <c r="BF231" s="452">
        <v>0</v>
      </c>
      <c r="BG231" s="452">
        <v>0</v>
      </c>
      <c r="BH231" s="452">
        <v>0</v>
      </c>
    </row>
    <row r="232" spans="1:60" ht="28.8" x14ac:dyDescent="0.3">
      <c r="A232" s="449">
        <v>643</v>
      </c>
      <c r="B232" s="450" t="s">
        <v>480</v>
      </c>
      <c r="C232" s="450"/>
      <c r="D232" s="452">
        <v>0</v>
      </c>
      <c r="E232" s="452">
        <v>0</v>
      </c>
      <c r="F232" s="452">
        <v>0</v>
      </c>
      <c r="G232" s="452">
        <v>0</v>
      </c>
      <c r="H232" s="452">
        <v>0</v>
      </c>
      <c r="I232" s="452">
        <v>0</v>
      </c>
      <c r="J232" s="452">
        <v>0</v>
      </c>
      <c r="K232" s="452">
        <v>0</v>
      </c>
      <c r="L232" s="452">
        <v>0</v>
      </c>
      <c r="M232" s="452">
        <v>0</v>
      </c>
      <c r="N232" s="452">
        <v>0</v>
      </c>
      <c r="O232" s="452">
        <v>0</v>
      </c>
      <c r="P232" s="452">
        <v>0</v>
      </c>
      <c r="Q232" s="452">
        <v>0</v>
      </c>
      <c r="R232" s="452">
        <v>0</v>
      </c>
      <c r="S232" s="452">
        <v>0</v>
      </c>
      <c r="T232" s="452">
        <v>0</v>
      </c>
      <c r="U232" s="452">
        <v>0</v>
      </c>
      <c r="V232" s="452">
        <v>0</v>
      </c>
      <c r="W232" s="452">
        <v>0</v>
      </c>
      <c r="X232" s="452">
        <v>0</v>
      </c>
      <c r="Y232" s="452">
        <v>0</v>
      </c>
      <c r="Z232" s="452">
        <v>0</v>
      </c>
      <c r="AA232" s="452">
        <v>0</v>
      </c>
      <c r="AB232" s="452">
        <v>0</v>
      </c>
      <c r="AC232" s="452">
        <v>0</v>
      </c>
      <c r="AD232" s="452">
        <v>0</v>
      </c>
      <c r="AE232" s="452">
        <v>0</v>
      </c>
      <c r="AF232" s="452">
        <v>0</v>
      </c>
      <c r="AG232" s="452">
        <v>0</v>
      </c>
      <c r="AH232" s="452">
        <v>0</v>
      </c>
      <c r="AI232" s="452">
        <v>0</v>
      </c>
      <c r="AJ232" s="452">
        <v>0</v>
      </c>
      <c r="AK232" s="452">
        <v>0</v>
      </c>
      <c r="AL232" s="452">
        <v>0</v>
      </c>
      <c r="AM232" s="452"/>
      <c r="AN232" s="452">
        <v>0</v>
      </c>
      <c r="AO232" s="452">
        <v>0</v>
      </c>
      <c r="AP232" s="452">
        <v>0</v>
      </c>
      <c r="AQ232" s="452">
        <v>0</v>
      </c>
      <c r="AR232" s="452">
        <v>0</v>
      </c>
      <c r="AS232" s="452">
        <v>0</v>
      </c>
      <c r="AT232" s="452">
        <v>0</v>
      </c>
      <c r="AU232" s="452">
        <v>0</v>
      </c>
      <c r="AV232" s="452">
        <v>0</v>
      </c>
      <c r="AW232" s="452">
        <v>0</v>
      </c>
      <c r="AX232" s="452">
        <v>0</v>
      </c>
      <c r="AY232" s="452">
        <v>0</v>
      </c>
      <c r="AZ232" s="452">
        <v>0</v>
      </c>
      <c r="BA232" s="452">
        <v>0</v>
      </c>
      <c r="BB232" s="452">
        <v>0</v>
      </c>
      <c r="BC232" s="452">
        <v>0</v>
      </c>
      <c r="BD232" s="452">
        <v>0</v>
      </c>
      <c r="BE232" s="452">
        <v>0</v>
      </c>
      <c r="BF232" s="452">
        <v>0</v>
      </c>
      <c r="BG232" s="452">
        <v>0</v>
      </c>
      <c r="BH232" s="452">
        <v>0</v>
      </c>
    </row>
    <row r="233" spans="1:60" ht="43.2" x14ac:dyDescent="0.3">
      <c r="A233" s="449">
        <v>644</v>
      </c>
      <c r="B233" s="450" t="s">
        <v>481</v>
      </c>
      <c r="C233" s="450"/>
      <c r="D233" s="452">
        <v>0</v>
      </c>
      <c r="E233" s="452">
        <v>0</v>
      </c>
      <c r="F233" s="452">
        <v>0</v>
      </c>
      <c r="G233" s="452">
        <v>0</v>
      </c>
      <c r="H233" s="452">
        <v>0</v>
      </c>
      <c r="I233" s="452">
        <v>0</v>
      </c>
      <c r="J233" s="452">
        <v>0</v>
      </c>
      <c r="K233" s="452">
        <v>0</v>
      </c>
      <c r="L233" s="452">
        <v>0</v>
      </c>
      <c r="M233" s="452">
        <v>0</v>
      </c>
      <c r="N233" s="452">
        <v>0</v>
      </c>
      <c r="O233" s="452">
        <v>0</v>
      </c>
      <c r="P233" s="452">
        <v>0</v>
      </c>
      <c r="Q233" s="452">
        <v>0</v>
      </c>
      <c r="R233" s="452">
        <v>0</v>
      </c>
      <c r="S233" s="452">
        <v>0</v>
      </c>
      <c r="T233" s="452">
        <v>0</v>
      </c>
      <c r="U233" s="452">
        <v>0</v>
      </c>
      <c r="V233" s="452">
        <v>0</v>
      </c>
      <c r="W233" s="452">
        <v>0</v>
      </c>
      <c r="X233" s="452">
        <v>0</v>
      </c>
      <c r="Y233" s="452">
        <v>0</v>
      </c>
      <c r="Z233" s="452">
        <v>0</v>
      </c>
      <c r="AA233" s="452">
        <v>0</v>
      </c>
      <c r="AB233" s="452">
        <v>0</v>
      </c>
      <c r="AC233" s="452">
        <v>0</v>
      </c>
      <c r="AD233" s="452">
        <v>0</v>
      </c>
      <c r="AE233" s="452">
        <v>0</v>
      </c>
      <c r="AF233" s="452">
        <v>0</v>
      </c>
      <c r="AG233" s="452">
        <v>0</v>
      </c>
      <c r="AH233" s="452">
        <v>0</v>
      </c>
      <c r="AI233" s="452">
        <v>0</v>
      </c>
      <c r="AJ233" s="452">
        <v>0</v>
      </c>
      <c r="AK233" s="452">
        <v>0</v>
      </c>
      <c r="AL233" s="452">
        <v>0</v>
      </c>
      <c r="AM233" s="452"/>
      <c r="AN233" s="452">
        <v>0</v>
      </c>
      <c r="AO233" s="452">
        <v>0</v>
      </c>
      <c r="AP233" s="452">
        <v>0</v>
      </c>
      <c r="AQ233" s="452">
        <v>0</v>
      </c>
      <c r="AR233" s="452">
        <v>0</v>
      </c>
      <c r="AS233" s="452">
        <v>0</v>
      </c>
      <c r="AT233" s="452">
        <v>0</v>
      </c>
      <c r="AU233" s="452">
        <v>0</v>
      </c>
      <c r="AV233" s="452">
        <v>0</v>
      </c>
      <c r="AW233" s="452">
        <v>0</v>
      </c>
      <c r="AX233" s="452">
        <v>0</v>
      </c>
      <c r="AY233" s="452">
        <v>0</v>
      </c>
      <c r="AZ233" s="452">
        <v>0</v>
      </c>
      <c r="BA233" s="452">
        <v>0</v>
      </c>
      <c r="BB233" s="452">
        <v>0</v>
      </c>
      <c r="BC233" s="452">
        <v>0</v>
      </c>
      <c r="BD233" s="452">
        <v>0</v>
      </c>
      <c r="BE233" s="452">
        <v>0</v>
      </c>
      <c r="BF233" s="452">
        <v>0</v>
      </c>
      <c r="BG233" s="452">
        <v>0</v>
      </c>
      <c r="BH233" s="452">
        <v>0</v>
      </c>
    </row>
    <row r="234" spans="1:60" x14ac:dyDescent="0.3">
      <c r="A234" s="449">
        <v>645</v>
      </c>
      <c r="B234" s="450" t="s">
        <v>248</v>
      </c>
      <c r="C234" s="450"/>
      <c r="D234" s="452">
        <v>0</v>
      </c>
      <c r="E234" s="452">
        <v>0</v>
      </c>
      <c r="F234" s="452">
        <v>1020000</v>
      </c>
      <c r="G234" s="452">
        <v>0</v>
      </c>
      <c r="H234" s="452">
        <v>0</v>
      </c>
      <c r="I234" s="452">
        <v>361299</v>
      </c>
      <c r="J234" s="452">
        <v>165550</v>
      </c>
      <c r="K234" s="452">
        <v>785181</v>
      </c>
      <c r="L234" s="452">
        <v>200000</v>
      </c>
      <c r="M234" s="452">
        <v>211609</v>
      </c>
      <c r="N234" s="452">
        <v>983016</v>
      </c>
      <c r="O234" s="452">
        <v>2100000</v>
      </c>
      <c r="P234" s="452">
        <v>0</v>
      </c>
      <c r="Q234" s="452">
        <v>0</v>
      </c>
      <c r="R234" s="452">
        <v>0</v>
      </c>
      <c r="S234" s="452">
        <v>12394487</v>
      </c>
      <c r="T234" s="452">
        <v>0</v>
      </c>
      <c r="U234" s="452">
        <v>0</v>
      </c>
      <c r="V234" s="452">
        <v>0</v>
      </c>
      <c r="W234" s="452">
        <v>7219815</v>
      </c>
      <c r="X234" s="452">
        <v>2710995</v>
      </c>
      <c r="Y234" s="452">
        <v>0</v>
      </c>
      <c r="Z234" s="452">
        <v>1007183</v>
      </c>
      <c r="AA234" s="452">
        <v>125000</v>
      </c>
      <c r="AB234" s="452">
        <v>400251</v>
      </c>
      <c r="AC234" s="452">
        <v>957055</v>
      </c>
      <c r="AD234" s="452">
        <v>150000</v>
      </c>
      <c r="AE234" s="452">
        <v>0</v>
      </c>
      <c r="AF234" s="452">
        <v>2448748</v>
      </c>
      <c r="AG234" s="452">
        <v>770550</v>
      </c>
      <c r="AH234" s="452">
        <v>0</v>
      </c>
      <c r="AI234" s="452">
        <v>6287569</v>
      </c>
      <c r="AJ234" s="452">
        <v>1063764</v>
      </c>
      <c r="AK234" s="452">
        <v>0</v>
      </c>
      <c r="AL234" s="452">
        <v>417794</v>
      </c>
      <c r="AM234" s="452"/>
      <c r="AN234" s="452">
        <v>0</v>
      </c>
      <c r="AO234" s="452">
        <v>0</v>
      </c>
      <c r="AP234" s="452">
        <v>0</v>
      </c>
      <c r="AQ234" s="452">
        <v>0</v>
      </c>
      <c r="AR234" s="452">
        <v>0</v>
      </c>
      <c r="AS234" s="452">
        <v>123720</v>
      </c>
      <c r="AT234" s="452">
        <v>0</v>
      </c>
      <c r="AU234" s="452">
        <v>2860000</v>
      </c>
      <c r="AV234" s="452">
        <v>0</v>
      </c>
      <c r="AW234" s="452">
        <v>74534097</v>
      </c>
      <c r="AX234" s="452">
        <v>0</v>
      </c>
      <c r="AY234" s="452">
        <v>0</v>
      </c>
      <c r="AZ234" s="452">
        <v>0</v>
      </c>
      <c r="BA234" s="452">
        <v>0</v>
      </c>
      <c r="BB234" s="452">
        <v>72090</v>
      </c>
      <c r="BC234" s="452">
        <v>0</v>
      </c>
      <c r="BD234" s="452">
        <v>1127708</v>
      </c>
      <c r="BE234" s="452">
        <v>3419203</v>
      </c>
      <c r="BF234" s="452">
        <v>7057699</v>
      </c>
      <c r="BG234" s="452">
        <v>400000</v>
      </c>
      <c r="BH234" s="452">
        <v>0</v>
      </c>
    </row>
    <row r="235" spans="1:60" x14ac:dyDescent="0.3">
      <c r="A235" s="449">
        <v>646</v>
      </c>
      <c r="B235" s="450" t="s">
        <v>235</v>
      </c>
      <c r="C235" s="450"/>
      <c r="D235" s="452">
        <v>223599</v>
      </c>
      <c r="E235" s="452">
        <v>4308620</v>
      </c>
      <c r="F235" s="452">
        <v>1500862</v>
      </c>
      <c r="G235" s="452">
        <v>0</v>
      </c>
      <c r="H235" s="452">
        <v>1271716</v>
      </c>
      <c r="I235" s="452">
        <v>1704434</v>
      </c>
      <c r="J235" s="452">
        <v>306424</v>
      </c>
      <c r="K235" s="452">
        <v>2622929</v>
      </c>
      <c r="L235" s="452">
        <v>6367574</v>
      </c>
      <c r="M235" s="452">
        <v>1318022</v>
      </c>
      <c r="N235" s="452">
        <v>2981176</v>
      </c>
      <c r="O235" s="452">
        <v>3951179</v>
      </c>
      <c r="P235" s="452">
        <v>4021754</v>
      </c>
      <c r="Q235" s="452">
        <v>1383990</v>
      </c>
      <c r="R235" s="452">
        <v>5190562</v>
      </c>
      <c r="S235" s="452">
        <v>11963724</v>
      </c>
      <c r="T235" s="452">
        <v>3150315</v>
      </c>
      <c r="U235" s="452">
        <v>660121</v>
      </c>
      <c r="V235" s="452">
        <v>705872</v>
      </c>
      <c r="W235" s="452">
        <v>9193501</v>
      </c>
      <c r="X235" s="452">
        <v>3854071</v>
      </c>
      <c r="Y235" s="452">
        <v>1040430</v>
      </c>
      <c r="Z235" s="452">
        <v>5099371</v>
      </c>
      <c r="AA235" s="452">
        <v>687755</v>
      </c>
      <c r="AB235" s="452">
        <v>1774728</v>
      </c>
      <c r="AC235" s="452">
        <v>3660034</v>
      </c>
      <c r="AD235" s="452">
        <v>950610</v>
      </c>
      <c r="AE235" s="452">
        <v>7050770</v>
      </c>
      <c r="AF235" s="452">
        <v>2167975</v>
      </c>
      <c r="AG235" s="452">
        <v>1648579</v>
      </c>
      <c r="AH235" s="452">
        <v>6363042</v>
      </c>
      <c r="AI235" s="452">
        <v>6813658</v>
      </c>
      <c r="AJ235" s="452">
        <v>2653950</v>
      </c>
      <c r="AK235" s="452">
        <v>1719674</v>
      </c>
      <c r="AL235" s="452">
        <v>6204100</v>
      </c>
      <c r="AM235" s="452"/>
      <c r="AN235" s="452">
        <v>1565194</v>
      </c>
      <c r="AO235" s="452">
        <v>2681407</v>
      </c>
      <c r="AP235" s="452">
        <v>3996939</v>
      </c>
      <c r="AQ235" s="452">
        <v>58353</v>
      </c>
      <c r="AR235" s="452">
        <v>-33327</v>
      </c>
      <c r="AS235" s="452">
        <v>1565827</v>
      </c>
      <c r="AT235" s="452">
        <v>374417</v>
      </c>
      <c r="AU235" s="452">
        <v>9446925</v>
      </c>
      <c r="AV235" s="452">
        <v>1740550</v>
      </c>
      <c r="AW235" s="452">
        <v>44697733</v>
      </c>
      <c r="AX235" s="452">
        <v>1527758</v>
      </c>
      <c r="AY235" s="452">
        <v>1157104</v>
      </c>
      <c r="AZ235" s="452">
        <v>3989656</v>
      </c>
      <c r="BA235" s="452">
        <v>-13175</v>
      </c>
      <c r="BB235" s="452">
        <v>1303762</v>
      </c>
      <c r="BC235" s="452">
        <v>1819003</v>
      </c>
      <c r="BD235" s="452">
        <v>3880955</v>
      </c>
      <c r="BE235" s="452">
        <v>9235588</v>
      </c>
      <c r="BF235" s="452">
        <v>6558750</v>
      </c>
      <c r="BG235" s="452">
        <v>1190714</v>
      </c>
      <c r="BH235" s="452">
        <v>2035360</v>
      </c>
    </row>
    <row r="236" spans="1:60" x14ac:dyDescent="0.3">
      <c r="A236" s="449">
        <v>647</v>
      </c>
      <c r="B236" s="450" t="s">
        <v>482</v>
      </c>
      <c r="C236" s="450"/>
      <c r="D236" s="452">
        <v>0</v>
      </c>
      <c r="E236" s="452">
        <v>0</v>
      </c>
      <c r="F236" s="452">
        <v>0</v>
      </c>
      <c r="G236" s="452">
        <v>0</v>
      </c>
      <c r="H236" s="452">
        <v>0</v>
      </c>
      <c r="I236" s="452">
        <v>0</v>
      </c>
      <c r="J236" s="452">
        <v>0</v>
      </c>
      <c r="K236" s="452">
        <v>0</v>
      </c>
      <c r="L236" s="452">
        <v>0</v>
      </c>
      <c r="M236" s="452">
        <v>0</v>
      </c>
      <c r="N236" s="452">
        <v>0</v>
      </c>
      <c r="O236" s="452">
        <v>0</v>
      </c>
      <c r="P236" s="452">
        <v>0</v>
      </c>
      <c r="Q236" s="452">
        <v>0</v>
      </c>
      <c r="R236" s="452">
        <v>0</v>
      </c>
      <c r="S236" s="452">
        <v>0</v>
      </c>
      <c r="T236" s="452">
        <v>0</v>
      </c>
      <c r="U236" s="452">
        <v>0</v>
      </c>
      <c r="V236" s="452">
        <v>0</v>
      </c>
      <c r="W236" s="452">
        <v>0</v>
      </c>
      <c r="X236" s="452">
        <v>0</v>
      </c>
      <c r="Y236" s="452">
        <v>0</v>
      </c>
      <c r="Z236" s="452">
        <v>0</v>
      </c>
      <c r="AA236" s="452">
        <v>0</v>
      </c>
      <c r="AB236" s="452">
        <v>0</v>
      </c>
      <c r="AC236" s="452">
        <v>0</v>
      </c>
      <c r="AD236" s="452">
        <v>0</v>
      </c>
      <c r="AE236" s="452">
        <v>0</v>
      </c>
      <c r="AF236" s="452">
        <v>0</v>
      </c>
      <c r="AG236" s="452">
        <v>0</v>
      </c>
      <c r="AH236" s="452">
        <v>0</v>
      </c>
      <c r="AI236" s="452">
        <v>0</v>
      </c>
      <c r="AJ236" s="452">
        <v>0</v>
      </c>
      <c r="AK236" s="452">
        <v>0</v>
      </c>
      <c r="AL236" s="452">
        <v>0</v>
      </c>
      <c r="AM236" s="452"/>
      <c r="AN236" s="452">
        <v>0</v>
      </c>
      <c r="AO236" s="452">
        <v>0</v>
      </c>
      <c r="AP236" s="452">
        <v>0</v>
      </c>
      <c r="AQ236" s="452">
        <v>0</v>
      </c>
      <c r="AR236" s="452">
        <v>0</v>
      </c>
      <c r="AS236" s="452">
        <v>0</v>
      </c>
      <c r="AT236" s="452">
        <v>0</v>
      </c>
      <c r="AU236" s="452">
        <v>0</v>
      </c>
      <c r="AV236" s="452">
        <v>0</v>
      </c>
      <c r="AW236" s="452">
        <v>0</v>
      </c>
      <c r="AX236" s="452">
        <v>0</v>
      </c>
      <c r="AY236" s="452">
        <v>0</v>
      </c>
      <c r="AZ236" s="452">
        <v>0</v>
      </c>
      <c r="BA236" s="452">
        <v>0</v>
      </c>
      <c r="BB236" s="452">
        <v>0</v>
      </c>
      <c r="BC236" s="452">
        <v>0</v>
      </c>
      <c r="BD236" s="452">
        <v>0</v>
      </c>
      <c r="BE236" s="452">
        <v>0</v>
      </c>
      <c r="BF236" s="452">
        <v>0</v>
      </c>
      <c r="BG236" s="452">
        <v>0</v>
      </c>
      <c r="BH236" s="452">
        <v>0</v>
      </c>
    </row>
    <row r="237" spans="1:60" x14ac:dyDescent="0.3">
      <c r="A237" s="449">
        <v>648</v>
      </c>
      <c r="B237" s="450" t="s">
        <v>320</v>
      </c>
      <c r="C237" s="450"/>
      <c r="D237" s="452">
        <v>0</v>
      </c>
      <c r="E237" s="452">
        <v>0</v>
      </c>
      <c r="F237" s="452">
        <v>0</v>
      </c>
      <c r="G237" s="452">
        <v>0</v>
      </c>
      <c r="H237" s="452">
        <v>0</v>
      </c>
      <c r="I237" s="452">
        <v>0</v>
      </c>
      <c r="J237" s="452">
        <v>0</v>
      </c>
      <c r="K237" s="452">
        <v>0</v>
      </c>
      <c r="L237" s="452">
        <v>0</v>
      </c>
      <c r="M237" s="452">
        <v>0</v>
      </c>
      <c r="N237" s="452">
        <v>0</v>
      </c>
      <c r="O237" s="452">
        <v>0</v>
      </c>
      <c r="P237" s="452">
        <v>0</v>
      </c>
      <c r="Q237" s="452">
        <v>0</v>
      </c>
      <c r="R237" s="452">
        <v>0</v>
      </c>
      <c r="S237" s="452">
        <v>0</v>
      </c>
      <c r="T237" s="452">
        <v>0</v>
      </c>
      <c r="U237" s="452">
        <v>0</v>
      </c>
      <c r="V237" s="452">
        <v>0</v>
      </c>
      <c r="W237" s="452">
        <v>0</v>
      </c>
      <c r="X237" s="452">
        <v>0</v>
      </c>
      <c r="Y237" s="452">
        <v>0</v>
      </c>
      <c r="Z237" s="452">
        <v>0</v>
      </c>
      <c r="AA237" s="452">
        <v>0</v>
      </c>
      <c r="AB237" s="452">
        <v>0</v>
      </c>
      <c r="AC237" s="452">
        <v>0</v>
      </c>
      <c r="AD237" s="452">
        <v>0</v>
      </c>
      <c r="AE237" s="452">
        <v>0</v>
      </c>
      <c r="AF237" s="452">
        <v>0</v>
      </c>
      <c r="AG237" s="452">
        <v>0</v>
      </c>
      <c r="AH237" s="452">
        <v>0</v>
      </c>
      <c r="AI237" s="452">
        <v>0</v>
      </c>
      <c r="AJ237" s="452">
        <v>0</v>
      </c>
      <c r="AK237" s="452">
        <v>0</v>
      </c>
      <c r="AL237" s="452">
        <v>0</v>
      </c>
      <c r="AM237" s="452"/>
      <c r="AN237" s="452">
        <v>0</v>
      </c>
      <c r="AO237" s="452">
        <v>0</v>
      </c>
      <c r="AP237" s="452">
        <v>0</v>
      </c>
      <c r="AQ237" s="452">
        <v>0</v>
      </c>
      <c r="AR237" s="452">
        <v>0</v>
      </c>
      <c r="AS237" s="452">
        <v>0</v>
      </c>
      <c r="AT237" s="452">
        <v>0</v>
      </c>
      <c r="AU237" s="452">
        <v>0</v>
      </c>
      <c r="AV237" s="452">
        <v>0</v>
      </c>
      <c r="AW237" s="452">
        <v>0</v>
      </c>
      <c r="AX237" s="452">
        <v>0</v>
      </c>
      <c r="AY237" s="452">
        <v>0</v>
      </c>
      <c r="AZ237" s="452">
        <v>0</v>
      </c>
      <c r="BA237" s="452">
        <v>0</v>
      </c>
      <c r="BB237" s="452">
        <v>0</v>
      </c>
      <c r="BC237" s="452">
        <v>0</v>
      </c>
      <c r="BD237" s="452">
        <v>0</v>
      </c>
      <c r="BE237" s="452">
        <v>0</v>
      </c>
      <c r="BF237" s="452">
        <v>0</v>
      </c>
      <c r="BG237" s="452">
        <v>0</v>
      </c>
      <c r="BH237" s="452">
        <v>0</v>
      </c>
    </row>
    <row r="238" spans="1:60" x14ac:dyDescent="0.3">
      <c r="A238" s="449">
        <v>654</v>
      </c>
      <c r="B238" s="450" t="s">
        <v>264</v>
      </c>
      <c r="C238" s="450"/>
      <c r="D238" s="452">
        <v>0</v>
      </c>
      <c r="E238" s="452">
        <v>0</v>
      </c>
      <c r="F238" s="452">
        <v>0</v>
      </c>
      <c r="G238" s="452">
        <v>0</v>
      </c>
      <c r="H238" s="452">
        <v>0</v>
      </c>
      <c r="I238" s="452">
        <v>0</v>
      </c>
      <c r="J238" s="452">
        <v>0</v>
      </c>
      <c r="K238" s="452">
        <v>0</v>
      </c>
      <c r="L238" s="452">
        <v>0</v>
      </c>
      <c r="M238" s="452">
        <v>0</v>
      </c>
      <c r="N238" s="452">
        <v>0</v>
      </c>
      <c r="O238" s="452">
        <v>0</v>
      </c>
      <c r="P238" s="452">
        <v>0</v>
      </c>
      <c r="Q238" s="452">
        <v>0</v>
      </c>
      <c r="R238" s="452">
        <v>0</v>
      </c>
      <c r="S238" s="452">
        <v>0</v>
      </c>
      <c r="T238" s="452">
        <v>0</v>
      </c>
      <c r="U238" s="452">
        <v>0</v>
      </c>
      <c r="V238" s="452">
        <v>0</v>
      </c>
      <c r="W238" s="452">
        <v>0</v>
      </c>
      <c r="X238" s="452">
        <v>0</v>
      </c>
      <c r="Y238" s="452">
        <v>0</v>
      </c>
      <c r="Z238" s="452">
        <v>0</v>
      </c>
      <c r="AA238" s="452">
        <v>0</v>
      </c>
      <c r="AB238" s="452">
        <v>0</v>
      </c>
      <c r="AC238" s="452">
        <v>0</v>
      </c>
      <c r="AD238" s="452">
        <v>0</v>
      </c>
      <c r="AE238" s="452">
        <v>0</v>
      </c>
      <c r="AF238" s="452">
        <v>0</v>
      </c>
      <c r="AG238" s="452">
        <v>0</v>
      </c>
      <c r="AH238" s="452">
        <v>0</v>
      </c>
      <c r="AI238" s="452">
        <v>0</v>
      </c>
      <c r="AJ238" s="452">
        <v>0</v>
      </c>
      <c r="AK238" s="452">
        <v>0</v>
      </c>
      <c r="AL238" s="452">
        <v>0</v>
      </c>
      <c r="AM238" s="452"/>
      <c r="AN238" s="452">
        <v>0</v>
      </c>
      <c r="AO238" s="452">
        <v>0</v>
      </c>
      <c r="AP238" s="452">
        <v>0</v>
      </c>
      <c r="AQ238" s="452">
        <v>0</v>
      </c>
      <c r="AR238" s="452">
        <v>0</v>
      </c>
      <c r="AS238" s="452">
        <v>0</v>
      </c>
      <c r="AT238" s="452">
        <v>0</v>
      </c>
      <c r="AU238" s="452">
        <v>0</v>
      </c>
      <c r="AV238" s="452">
        <v>0</v>
      </c>
      <c r="AW238" s="452">
        <v>0</v>
      </c>
      <c r="AX238" s="452">
        <v>0</v>
      </c>
      <c r="AY238" s="452">
        <v>0</v>
      </c>
      <c r="AZ238" s="452">
        <v>0</v>
      </c>
      <c r="BA238" s="452">
        <v>0</v>
      </c>
      <c r="BB238" s="452">
        <v>0</v>
      </c>
      <c r="BC238" s="452">
        <v>0</v>
      </c>
      <c r="BD238" s="452">
        <v>0</v>
      </c>
      <c r="BE238" s="452">
        <v>0</v>
      </c>
      <c r="BF238" s="452">
        <v>0</v>
      </c>
      <c r="BG238" s="452">
        <v>0</v>
      </c>
      <c r="BH238" s="452">
        <v>0</v>
      </c>
    </row>
    <row r="239" spans="1:60" x14ac:dyDescent="0.3">
      <c r="A239" s="449">
        <v>655</v>
      </c>
      <c r="B239" s="450" t="s">
        <v>483</v>
      </c>
      <c r="C239" s="450"/>
      <c r="D239" s="452">
        <v>0</v>
      </c>
      <c r="E239" s="452">
        <v>0</v>
      </c>
      <c r="F239" s="452">
        <v>0</v>
      </c>
      <c r="G239" s="452">
        <v>0</v>
      </c>
      <c r="H239" s="452">
        <v>0</v>
      </c>
      <c r="I239" s="452">
        <v>0</v>
      </c>
      <c r="J239" s="452">
        <v>0</v>
      </c>
      <c r="K239" s="452">
        <v>0</v>
      </c>
      <c r="L239" s="452">
        <v>0</v>
      </c>
      <c r="M239" s="452">
        <v>0</v>
      </c>
      <c r="N239" s="452">
        <v>0</v>
      </c>
      <c r="O239" s="452">
        <v>0</v>
      </c>
      <c r="P239" s="452">
        <v>0</v>
      </c>
      <c r="Q239" s="452">
        <v>0</v>
      </c>
      <c r="R239" s="452">
        <v>0</v>
      </c>
      <c r="S239" s="452">
        <v>0</v>
      </c>
      <c r="T239" s="452">
        <v>0</v>
      </c>
      <c r="U239" s="452">
        <v>0</v>
      </c>
      <c r="V239" s="452">
        <v>0</v>
      </c>
      <c r="W239" s="452">
        <v>0</v>
      </c>
      <c r="X239" s="452">
        <v>0</v>
      </c>
      <c r="Y239" s="452">
        <v>0</v>
      </c>
      <c r="Z239" s="452">
        <v>0</v>
      </c>
      <c r="AA239" s="452">
        <v>0</v>
      </c>
      <c r="AB239" s="452">
        <v>0</v>
      </c>
      <c r="AC239" s="452">
        <v>0</v>
      </c>
      <c r="AD239" s="452">
        <v>0</v>
      </c>
      <c r="AE239" s="452">
        <v>0</v>
      </c>
      <c r="AF239" s="452">
        <v>0</v>
      </c>
      <c r="AG239" s="452">
        <v>0</v>
      </c>
      <c r="AH239" s="452">
        <v>0</v>
      </c>
      <c r="AI239" s="452">
        <v>0</v>
      </c>
      <c r="AJ239" s="452">
        <v>0</v>
      </c>
      <c r="AK239" s="452">
        <v>0</v>
      </c>
      <c r="AL239" s="452">
        <v>0</v>
      </c>
      <c r="AM239" s="452"/>
      <c r="AN239" s="452">
        <v>0</v>
      </c>
      <c r="AO239" s="452">
        <v>0</v>
      </c>
      <c r="AP239" s="452">
        <v>0</v>
      </c>
      <c r="AQ239" s="452">
        <v>0</v>
      </c>
      <c r="AR239" s="452">
        <v>0</v>
      </c>
      <c r="AS239" s="452">
        <v>0</v>
      </c>
      <c r="AT239" s="452">
        <v>0</v>
      </c>
      <c r="AU239" s="452">
        <v>0</v>
      </c>
      <c r="AV239" s="452">
        <v>0</v>
      </c>
      <c r="AW239" s="452">
        <v>0</v>
      </c>
      <c r="AX239" s="452">
        <v>0</v>
      </c>
      <c r="AY239" s="452">
        <v>0</v>
      </c>
      <c r="AZ239" s="452">
        <v>0</v>
      </c>
      <c r="BA239" s="452">
        <v>0</v>
      </c>
      <c r="BB239" s="452">
        <v>0</v>
      </c>
      <c r="BC239" s="452">
        <v>0</v>
      </c>
      <c r="BD239" s="452">
        <v>0</v>
      </c>
      <c r="BE239" s="452">
        <v>0</v>
      </c>
      <c r="BF239" s="452">
        <v>0</v>
      </c>
      <c r="BG239" s="452">
        <v>0</v>
      </c>
      <c r="BH239" s="452">
        <v>0</v>
      </c>
    </row>
    <row r="240" spans="1:60" ht="28.8" x14ac:dyDescent="0.3">
      <c r="A240" s="449">
        <v>656</v>
      </c>
      <c r="B240" s="450" t="s">
        <v>268</v>
      </c>
      <c r="C240" s="450"/>
      <c r="D240" s="452">
        <v>0</v>
      </c>
      <c r="E240" s="452">
        <v>0</v>
      </c>
      <c r="F240" s="452">
        <v>0</v>
      </c>
      <c r="G240" s="452">
        <v>0</v>
      </c>
      <c r="H240" s="452">
        <v>0</v>
      </c>
      <c r="I240" s="452">
        <v>0</v>
      </c>
      <c r="J240" s="452">
        <v>0</v>
      </c>
      <c r="K240" s="452">
        <v>0</v>
      </c>
      <c r="L240" s="452">
        <v>0</v>
      </c>
      <c r="M240" s="452">
        <v>0</v>
      </c>
      <c r="N240" s="452">
        <v>0</v>
      </c>
      <c r="O240" s="452">
        <v>0</v>
      </c>
      <c r="P240" s="452">
        <v>0</v>
      </c>
      <c r="Q240" s="452">
        <v>0</v>
      </c>
      <c r="R240" s="452">
        <v>0</v>
      </c>
      <c r="S240" s="452">
        <v>0</v>
      </c>
      <c r="T240" s="452">
        <v>0</v>
      </c>
      <c r="U240" s="452">
        <v>0</v>
      </c>
      <c r="V240" s="452">
        <v>0</v>
      </c>
      <c r="W240" s="452">
        <v>0</v>
      </c>
      <c r="X240" s="452">
        <v>0</v>
      </c>
      <c r="Y240" s="452">
        <v>0</v>
      </c>
      <c r="Z240" s="452">
        <v>0</v>
      </c>
      <c r="AA240" s="452">
        <v>0</v>
      </c>
      <c r="AB240" s="452">
        <v>0</v>
      </c>
      <c r="AC240" s="452">
        <v>0</v>
      </c>
      <c r="AD240" s="452">
        <v>0</v>
      </c>
      <c r="AE240" s="452">
        <v>0</v>
      </c>
      <c r="AF240" s="452">
        <v>0</v>
      </c>
      <c r="AG240" s="452">
        <v>0</v>
      </c>
      <c r="AH240" s="452">
        <v>0</v>
      </c>
      <c r="AI240" s="452">
        <v>0</v>
      </c>
      <c r="AJ240" s="452">
        <v>0</v>
      </c>
      <c r="AK240" s="452">
        <v>0</v>
      </c>
      <c r="AL240" s="452">
        <v>0</v>
      </c>
      <c r="AM240" s="452"/>
      <c r="AN240" s="452">
        <v>0</v>
      </c>
      <c r="AO240" s="452">
        <v>0</v>
      </c>
      <c r="AP240" s="452">
        <v>0</v>
      </c>
      <c r="AQ240" s="452">
        <v>0</v>
      </c>
      <c r="AR240" s="452">
        <v>0</v>
      </c>
      <c r="AS240" s="452">
        <v>0</v>
      </c>
      <c r="AT240" s="452">
        <v>0</v>
      </c>
      <c r="AU240" s="452">
        <v>0</v>
      </c>
      <c r="AV240" s="452">
        <v>0</v>
      </c>
      <c r="AW240" s="452">
        <v>0</v>
      </c>
      <c r="AX240" s="452">
        <v>0</v>
      </c>
      <c r="AY240" s="452">
        <v>0</v>
      </c>
      <c r="AZ240" s="452">
        <v>0</v>
      </c>
      <c r="BA240" s="452">
        <v>0</v>
      </c>
      <c r="BB240" s="452">
        <v>0</v>
      </c>
      <c r="BC240" s="452">
        <v>0</v>
      </c>
      <c r="BD240" s="452">
        <v>0</v>
      </c>
      <c r="BE240" s="452">
        <v>0</v>
      </c>
      <c r="BF240" s="452">
        <v>0</v>
      </c>
      <c r="BG240" s="452">
        <v>0</v>
      </c>
      <c r="BH240" s="452">
        <v>0</v>
      </c>
    </row>
    <row r="241" spans="1:60" x14ac:dyDescent="0.3">
      <c r="A241" s="449">
        <v>657</v>
      </c>
      <c r="B241" s="450" t="s">
        <v>484</v>
      </c>
      <c r="C241" s="450"/>
      <c r="D241" s="452">
        <v>0</v>
      </c>
      <c r="E241" s="452">
        <v>0</v>
      </c>
      <c r="F241" s="452">
        <v>0</v>
      </c>
      <c r="G241" s="452">
        <v>0</v>
      </c>
      <c r="H241" s="452">
        <v>0</v>
      </c>
      <c r="I241" s="452">
        <v>0</v>
      </c>
      <c r="J241" s="452">
        <v>0</v>
      </c>
      <c r="K241" s="452">
        <v>0</v>
      </c>
      <c r="L241" s="452">
        <v>0</v>
      </c>
      <c r="M241" s="452">
        <v>0</v>
      </c>
      <c r="N241" s="452">
        <v>0</v>
      </c>
      <c r="O241" s="452">
        <v>0</v>
      </c>
      <c r="P241" s="452">
        <v>0</v>
      </c>
      <c r="Q241" s="452">
        <v>0</v>
      </c>
      <c r="R241" s="452">
        <v>0</v>
      </c>
      <c r="S241" s="452">
        <v>0</v>
      </c>
      <c r="T241" s="452">
        <v>0</v>
      </c>
      <c r="U241" s="452">
        <v>0</v>
      </c>
      <c r="V241" s="452">
        <v>0</v>
      </c>
      <c r="W241" s="452">
        <v>0</v>
      </c>
      <c r="X241" s="452">
        <v>0</v>
      </c>
      <c r="Y241" s="452">
        <v>0</v>
      </c>
      <c r="Z241" s="452">
        <v>0</v>
      </c>
      <c r="AA241" s="452">
        <v>0</v>
      </c>
      <c r="AB241" s="452">
        <v>0</v>
      </c>
      <c r="AC241" s="452">
        <v>0</v>
      </c>
      <c r="AD241" s="452">
        <v>0</v>
      </c>
      <c r="AE241" s="452">
        <v>0</v>
      </c>
      <c r="AF241" s="452">
        <v>0</v>
      </c>
      <c r="AG241" s="452">
        <v>0</v>
      </c>
      <c r="AH241" s="452">
        <v>0</v>
      </c>
      <c r="AI241" s="452">
        <v>0</v>
      </c>
      <c r="AJ241" s="452">
        <v>0</v>
      </c>
      <c r="AK241" s="452">
        <v>0</v>
      </c>
      <c r="AL241" s="452">
        <v>0</v>
      </c>
      <c r="AM241" s="452"/>
      <c r="AN241" s="452">
        <v>0</v>
      </c>
      <c r="AO241" s="452">
        <v>0</v>
      </c>
      <c r="AP241" s="452">
        <v>0</v>
      </c>
      <c r="AQ241" s="452">
        <v>0</v>
      </c>
      <c r="AR241" s="452">
        <v>0</v>
      </c>
      <c r="AS241" s="452">
        <v>0</v>
      </c>
      <c r="AT241" s="452">
        <v>0</v>
      </c>
      <c r="AU241" s="452">
        <v>0</v>
      </c>
      <c r="AV241" s="452">
        <v>0</v>
      </c>
      <c r="AW241" s="452">
        <v>0</v>
      </c>
      <c r="AX241" s="452">
        <v>0</v>
      </c>
      <c r="AY241" s="452">
        <v>0</v>
      </c>
      <c r="AZ241" s="452">
        <v>0</v>
      </c>
      <c r="BA241" s="452">
        <v>0</v>
      </c>
      <c r="BB241" s="452">
        <v>0</v>
      </c>
      <c r="BC241" s="452">
        <v>0</v>
      </c>
      <c r="BD241" s="452">
        <v>0</v>
      </c>
      <c r="BE241" s="452">
        <v>0</v>
      </c>
      <c r="BF241" s="452">
        <v>0</v>
      </c>
      <c r="BG241" s="452">
        <v>0</v>
      </c>
      <c r="BH241" s="452">
        <v>0</v>
      </c>
    </row>
    <row r="242" spans="1:60" x14ac:dyDescent="0.3">
      <c r="A242" s="449">
        <v>658</v>
      </c>
      <c r="B242" s="450" t="s">
        <v>485</v>
      </c>
      <c r="C242" s="450"/>
      <c r="D242" s="452">
        <v>0</v>
      </c>
      <c r="E242" s="452">
        <v>0</v>
      </c>
      <c r="F242" s="452">
        <v>0</v>
      </c>
      <c r="G242" s="452">
        <v>0</v>
      </c>
      <c r="H242" s="452">
        <v>0</v>
      </c>
      <c r="I242" s="452">
        <v>0</v>
      </c>
      <c r="J242" s="452">
        <v>0</v>
      </c>
      <c r="K242" s="452">
        <v>0</v>
      </c>
      <c r="L242" s="452">
        <v>0</v>
      </c>
      <c r="M242" s="452">
        <v>0</v>
      </c>
      <c r="N242" s="452">
        <v>0</v>
      </c>
      <c r="O242" s="452">
        <v>0</v>
      </c>
      <c r="P242" s="452">
        <v>0</v>
      </c>
      <c r="Q242" s="452">
        <v>0</v>
      </c>
      <c r="R242" s="452">
        <v>0</v>
      </c>
      <c r="S242" s="452">
        <v>0</v>
      </c>
      <c r="T242" s="452">
        <v>0</v>
      </c>
      <c r="U242" s="452">
        <v>0</v>
      </c>
      <c r="V242" s="452">
        <v>0</v>
      </c>
      <c r="W242" s="452">
        <v>0</v>
      </c>
      <c r="X242" s="452">
        <v>0</v>
      </c>
      <c r="Y242" s="452">
        <v>0</v>
      </c>
      <c r="Z242" s="452">
        <v>0</v>
      </c>
      <c r="AA242" s="452">
        <v>0</v>
      </c>
      <c r="AB242" s="452">
        <v>0</v>
      </c>
      <c r="AC242" s="452">
        <v>0</v>
      </c>
      <c r="AD242" s="452">
        <v>0</v>
      </c>
      <c r="AE242" s="452">
        <v>0</v>
      </c>
      <c r="AF242" s="452">
        <v>0</v>
      </c>
      <c r="AG242" s="452">
        <v>0</v>
      </c>
      <c r="AH242" s="452">
        <v>0</v>
      </c>
      <c r="AI242" s="452">
        <v>0</v>
      </c>
      <c r="AJ242" s="452">
        <v>0</v>
      </c>
      <c r="AK242" s="452">
        <v>0</v>
      </c>
      <c r="AL242" s="452">
        <v>0</v>
      </c>
      <c r="AM242" s="452"/>
      <c r="AN242" s="452">
        <v>0</v>
      </c>
      <c r="AO242" s="452">
        <v>0</v>
      </c>
      <c r="AP242" s="452">
        <v>0</v>
      </c>
      <c r="AQ242" s="452">
        <v>0</v>
      </c>
      <c r="AR242" s="452">
        <v>0</v>
      </c>
      <c r="AS242" s="452">
        <v>0</v>
      </c>
      <c r="AT242" s="452">
        <v>0</v>
      </c>
      <c r="AU242" s="452">
        <v>0</v>
      </c>
      <c r="AV242" s="452">
        <v>0</v>
      </c>
      <c r="AW242" s="452">
        <v>0</v>
      </c>
      <c r="AX242" s="452">
        <v>0</v>
      </c>
      <c r="AY242" s="452">
        <v>0</v>
      </c>
      <c r="AZ242" s="452">
        <v>0</v>
      </c>
      <c r="BA242" s="452">
        <v>0</v>
      </c>
      <c r="BB242" s="452">
        <v>0</v>
      </c>
      <c r="BC242" s="452">
        <v>0</v>
      </c>
      <c r="BD242" s="452">
        <v>0</v>
      </c>
      <c r="BE242" s="452">
        <v>0</v>
      </c>
      <c r="BF242" s="452">
        <v>0</v>
      </c>
      <c r="BG242" s="452">
        <v>0</v>
      </c>
      <c r="BH242" s="452">
        <v>0</v>
      </c>
    </row>
    <row r="243" spans="1:60" x14ac:dyDescent="0.3">
      <c r="A243" s="449">
        <v>659</v>
      </c>
      <c r="B243" s="450" t="s">
        <v>486</v>
      </c>
      <c r="C243" s="450"/>
      <c r="D243" s="452">
        <v>0</v>
      </c>
      <c r="E243" s="452">
        <v>0</v>
      </c>
      <c r="F243" s="452">
        <v>0</v>
      </c>
      <c r="G243" s="452">
        <v>0</v>
      </c>
      <c r="H243" s="452">
        <v>0</v>
      </c>
      <c r="I243" s="452">
        <v>0</v>
      </c>
      <c r="J243" s="452">
        <v>0</v>
      </c>
      <c r="K243" s="452">
        <v>29975128</v>
      </c>
      <c r="L243" s="452">
        <v>29802158000</v>
      </c>
      <c r="M243" s="452">
        <v>0</v>
      </c>
      <c r="N243" s="452">
        <v>0</v>
      </c>
      <c r="O243" s="452">
        <v>0</v>
      </c>
      <c r="P243" s="452">
        <v>0</v>
      </c>
      <c r="Q243" s="452">
        <v>0</v>
      </c>
      <c r="R243" s="452">
        <v>0</v>
      </c>
      <c r="S243" s="452">
        <v>259621029</v>
      </c>
      <c r="T243" s="452">
        <v>0</v>
      </c>
      <c r="U243" s="452">
        <v>0</v>
      </c>
      <c r="V243" s="452">
        <v>0</v>
      </c>
      <c r="W243" s="452">
        <v>0</v>
      </c>
      <c r="X243" s="452">
        <v>0</v>
      </c>
      <c r="Y243" s="452">
        <v>15602223</v>
      </c>
      <c r="Z243" s="452">
        <v>0</v>
      </c>
      <c r="AA243" s="452">
        <v>0</v>
      </c>
      <c r="AB243" s="452">
        <v>0</v>
      </c>
      <c r="AC243" s="452">
        <v>0</v>
      </c>
      <c r="AD243" s="452">
        <v>0</v>
      </c>
      <c r="AE243" s="452">
        <v>140235532</v>
      </c>
      <c r="AF243" s="452">
        <v>0</v>
      </c>
      <c r="AG243" s="452">
        <v>0</v>
      </c>
      <c r="AH243" s="452">
        <v>186628760</v>
      </c>
      <c r="AI243" s="452">
        <v>0</v>
      </c>
      <c r="AJ243" s="452">
        <v>0</v>
      </c>
      <c r="AK243" s="452">
        <v>0</v>
      </c>
      <c r="AL243" s="452">
        <v>0</v>
      </c>
      <c r="AM243" s="452"/>
      <c r="AN243" s="452">
        <v>0</v>
      </c>
      <c r="AO243" s="452">
        <v>53421258</v>
      </c>
      <c r="AP243" s="452">
        <v>0</v>
      </c>
      <c r="AQ243" s="452">
        <v>29802158000</v>
      </c>
      <c r="AR243" s="452">
        <v>0</v>
      </c>
      <c r="AS243" s="452">
        <v>0</v>
      </c>
      <c r="AT243" s="452">
        <v>0</v>
      </c>
      <c r="AU243" s="452">
        <v>0</v>
      </c>
      <c r="AV243" s="452">
        <v>0</v>
      </c>
      <c r="AW243" s="452">
        <v>0</v>
      </c>
      <c r="AX243" s="452">
        <v>0</v>
      </c>
      <c r="AY243" s="452">
        <v>0</v>
      </c>
      <c r="AZ243" s="452">
        <v>0</v>
      </c>
      <c r="BA243" s="452">
        <v>0</v>
      </c>
      <c r="BB243" s="452">
        <v>0</v>
      </c>
      <c r="BC243" s="452">
        <v>906761</v>
      </c>
      <c r="BD243" s="452">
        <v>0</v>
      </c>
      <c r="BE243" s="452">
        <v>0</v>
      </c>
      <c r="BF243" s="452">
        <v>540312747</v>
      </c>
      <c r="BG243" s="452">
        <v>0</v>
      </c>
      <c r="BH243" s="452">
        <v>0</v>
      </c>
    </row>
    <row r="244" spans="1:60" x14ac:dyDescent="0.3">
      <c r="A244" s="449">
        <v>660</v>
      </c>
      <c r="B244" s="450" t="s">
        <v>487</v>
      </c>
      <c r="C244" s="450"/>
      <c r="D244" s="452">
        <v>0</v>
      </c>
      <c r="E244" s="452">
        <v>0</v>
      </c>
      <c r="F244" s="452">
        <v>0</v>
      </c>
      <c r="G244" s="452">
        <v>0</v>
      </c>
      <c r="H244" s="452">
        <v>0</v>
      </c>
      <c r="I244" s="452">
        <v>0</v>
      </c>
      <c r="J244" s="452">
        <v>0</v>
      </c>
      <c r="K244" s="452">
        <v>1318906</v>
      </c>
      <c r="L244" s="452">
        <v>2061207000</v>
      </c>
      <c r="M244" s="452">
        <v>0</v>
      </c>
      <c r="N244" s="452">
        <v>0</v>
      </c>
      <c r="O244" s="452">
        <v>0</v>
      </c>
      <c r="P244" s="452">
        <v>0</v>
      </c>
      <c r="Q244" s="452">
        <v>0</v>
      </c>
      <c r="R244" s="452">
        <v>0</v>
      </c>
      <c r="S244" s="452">
        <v>0</v>
      </c>
      <c r="T244" s="452">
        <v>0</v>
      </c>
      <c r="U244" s="452">
        <v>0</v>
      </c>
      <c r="V244" s="452">
        <v>0</v>
      </c>
      <c r="W244" s="452">
        <v>0</v>
      </c>
      <c r="X244" s="452">
        <v>0</v>
      </c>
      <c r="Y244" s="452">
        <v>0</v>
      </c>
      <c r="Z244" s="452">
        <v>0</v>
      </c>
      <c r="AA244" s="452">
        <v>0</v>
      </c>
      <c r="AB244" s="452">
        <v>0</v>
      </c>
      <c r="AC244" s="452">
        <v>0</v>
      </c>
      <c r="AD244" s="452">
        <v>0</v>
      </c>
      <c r="AE244" s="452">
        <v>0</v>
      </c>
      <c r="AF244" s="452">
        <v>0</v>
      </c>
      <c r="AG244" s="452">
        <v>0</v>
      </c>
      <c r="AH244" s="452">
        <v>0</v>
      </c>
      <c r="AI244" s="452">
        <v>0</v>
      </c>
      <c r="AJ244" s="452">
        <v>0</v>
      </c>
      <c r="AK244" s="452">
        <v>0</v>
      </c>
      <c r="AL244" s="452">
        <v>0</v>
      </c>
      <c r="AM244" s="452"/>
      <c r="AN244" s="452">
        <v>0</v>
      </c>
      <c r="AO244" s="452">
        <v>0</v>
      </c>
      <c r="AP244" s="452">
        <v>0</v>
      </c>
      <c r="AQ244" s="452">
        <v>2061307000</v>
      </c>
      <c r="AR244" s="452">
        <v>0</v>
      </c>
      <c r="AS244" s="452">
        <v>0</v>
      </c>
      <c r="AT244" s="452">
        <v>0</v>
      </c>
      <c r="AU244" s="452">
        <v>0</v>
      </c>
      <c r="AV244" s="452">
        <v>0</v>
      </c>
      <c r="AW244" s="452">
        <v>0</v>
      </c>
      <c r="AX244" s="452">
        <v>0</v>
      </c>
      <c r="AY244" s="452">
        <v>0</v>
      </c>
      <c r="AZ244" s="452">
        <v>0</v>
      </c>
      <c r="BA244" s="452">
        <v>0</v>
      </c>
      <c r="BB244" s="452">
        <v>0</v>
      </c>
      <c r="BC244" s="452">
        <v>0</v>
      </c>
      <c r="BD244" s="452">
        <v>0</v>
      </c>
      <c r="BE244" s="452">
        <v>0</v>
      </c>
      <c r="BF244" s="452">
        <v>0</v>
      </c>
      <c r="BG244" s="452">
        <v>0</v>
      </c>
      <c r="BH244" s="452">
        <v>0</v>
      </c>
    </row>
    <row r="245" spans="1:60" x14ac:dyDescent="0.3">
      <c r="A245" s="449">
        <v>661</v>
      </c>
      <c r="B245" s="450" t="s">
        <v>267</v>
      </c>
      <c r="C245" s="450"/>
      <c r="D245" s="452">
        <v>0</v>
      </c>
      <c r="E245" s="452">
        <v>0</v>
      </c>
      <c r="F245" s="452">
        <v>0</v>
      </c>
      <c r="G245" s="452">
        <v>0</v>
      </c>
      <c r="H245" s="452">
        <v>0</v>
      </c>
      <c r="I245" s="452">
        <v>0</v>
      </c>
      <c r="J245" s="452">
        <v>0</v>
      </c>
      <c r="K245" s="452">
        <v>4.4000000000000004</v>
      </c>
      <c r="L245" s="452">
        <v>6.9</v>
      </c>
      <c r="M245" s="452">
        <v>0</v>
      </c>
      <c r="N245" s="452">
        <v>0</v>
      </c>
      <c r="O245" s="452">
        <v>0</v>
      </c>
      <c r="P245" s="452">
        <v>0</v>
      </c>
      <c r="Q245" s="452">
        <v>0</v>
      </c>
      <c r="R245" s="452">
        <v>0</v>
      </c>
      <c r="S245" s="452">
        <v>0</v>
      </c>
      <c r="T245" s="452">
        <v>0</v>
      </c>
      <c r="U245" s="452">
        <v>0</v>
      </c>
      <c r="V245" s="452">
        <v>0</v>
      </c>
      <c r="W245" s="452">
        <v>0</v>
      </c>
      <c r="X245" s="452">
        <v>0</v>
      </c>
      <c r="Y245" s="452">
        <v>4.4000000000000004</v>
      </c>
      <c r="Z245" s="452">
        <v>0</v>
      </c>
      <c r="AA245" s="452">
        <v>0</v>
      </c>
      <c r="AB245" s="452">
        <v>0</v>
      </c>
      <c r="AC245" s="452">
        <v>0</v>
      </c>
      <c r="AD245" s="452">
        <v>0</v>
      </c>
      <c r="AE245" s="452">
        <v>0</v>
      </c>
      <c r="AF245" s="452">
        <v>0</v>
      </c>
      <c r="AG245" s="452">
        <v>0</v>
      </c>
      <c r="AH245" s="452">
        <v>0</v>
      </c>
      <c r="AI245" s="452">
        <v>0</v>
      </c>
      <c r="AJ245" s="452">
        <v>0</v>
      </c>
      <c r="AK245" s="452">
        <v>0</v>
      </c>
      <c r="AL245" s="452">
        <v>0</v>
      </c>
      <c r="AM245" s="452"/>
      <c r="AN245" s="452">
        <v>0</v>
      </c>
      <c r="AO245" s="452">
        <v>0</v>
      </c>
      <c r="AP245" s="452">
        <v>0</v>
      </c>
      <c r="AQ245" s="452">
        <v>6.9</v>
      </c>
      <c r="AR245" s="452">
        <v>0</v>
      </c>
      <c r="AS245" s="452">
        <v>0</v>
      </c>
      <c r="AT245" s="452">
        <v>0</v>
      </c>
      <c r="AU245" s="452">
        <v>0</v>
      </c>
      <c r="AV245" s="452">
        <v>0</v>
      </c>
      <c r="AW245" s="452">
        <v>0</v>
      </c>
      <c r="AX245" s="452">
        <v>0</v>
      </c>
      <c r="AY245" s="452">
        <v>0</v>
      </c>
      <c r="AZ245" s="452">
        <v>0</v>
      </c>
      <c r="BA245" s="452">
        <v>0</v>
      </c>
      <c r="BB245" s="452">
        <v>0</v>
      </c>
      <c r="BC245" s="452">
        <v>0</v>
      </c>
      <c r="BD245" s="452">
        <v>0</v>
      </c>
      <c r="BE245" s="452">
        <v>0</v>
      </c>
      <c r="BF245" s="452">
        <v>0</v>
      </c>
      <c r="BG245" s="452">
        <v>0</v>
      </c>
      <c r="BH245" s="452">
        <v>0</v>
      </c>
    </row>
    <row r="246" spans="1:60" x14ac:dyDescent="0.3">
      <c r="A246" s="449">
        <v>662</v>
      </c>
      <c r="B246" s="450" t="s">
        <v>286</v>
      </c>
      <c r="C246" s="450"/>
      <c r="D246" s="452">
        <v>1219543</v>
      </c>
      <c r="E246" s="452">
        <v>1926439</v>
      </c>
      <c r="F246" s="452">
        <v>2284729</v>
      </c>
      <c r="G246" s="452">
        <v>589920</v>
      </c>
      <c r="H246" s="452">
        <v>1960447</v>
      </c>
      <c r="I246" s="452">
        <v>768488</v>
      </c>
      <c r="J246" s="452">
        <v>313149</v>
      </c>
      <c r="K246" s="452">
        <v>786506</v>
      </c>
      <c r="L246" s="452"/>
      <c r="M246" s="452">
        <v>289922</v>
      </c>
      <c r="N246" s="452">
        <v>922042</v>
      </c>
      <c r="O246" s="452">
        <v>2164891</v>
      </c>
      <c r="P246" s="452">
        <v>746977</v>
      </c>
      <c r="Q246" s="452">
        <v>514483</v>
      </c>
      <c r="R246" s="452">
        <v>2735088</v>
      </c>
      <c r="S246" s="452">
        <v>4255895</v>
      </c>
      <c r="T246" s="452">
        <v>4695270</v>
      </c>
      <c r="U246" s="452">
        <v>346492</v>
      </c>
      <c r="V246" s="452">
        <v>681514</v>
      </c>
      <c r="W246" s="452">
        <v>5037736</v>
      </c>
      <c r="X246" s="452">
        <v>1120695</v>
      </c>
      <c r="Y246" s="452">
        <v>0</v>
      </c>
      <c r="Z246" s="452">
        <v>1682287</v>
      </c>
      <c r="AA246" s="452"/>
      <c r="AB246" s="452">
        <v>823673</v>
      </c>
      <c r="AC246" s="452">
        <v>5071161</v>
      </c>
      <c r="AD246" s="452">
        <v>1007066</v>
      </c>
      <c r="AE246" s="452">
        <v>3445051</v>
      </c>
      <c r="AF246" s="452">
        <v>1906095</v>
      </c>
      <c r="AG246" s="452">
        <v>633974</v>
      </c>
      <c r="AH246" s="452">
        <v>2903351</v>
      </c>
      <c r="AI246" s="452">
        <v>1006267</v>
      </c>
      <c r="AJ246" s="452">
        <v>3780984</v>
      </c>
      <c r="AK246" s="452">
        <v>1687714</v>
      </c>
      <c r="AL246" s="452">
        <v>2113612</v>
      </c>
      <c r="AM246" s="452"/>
      <c r="AN246" s="452">
        <v>1523938</v>
      </c>
      <c r="AO246" s="452">
        <v>1086096</v>
      </c>
      <c r="AP246" s="452">
        <v>1709973</v>
      </c>
      <c r="AQ246" s="452">
        <v>569828</v>
      </c>
      <c r="AR246" s="452">
        <v>584195</v>
      </c>
      <c r="AS246" s="452">
        <v>452735</v>
      </c>
      <c r="AT246" s="452"/>
      <c r="AU246" s="452">
        <v>4720836</v>
      </c>
      <c r="AV246" s="452">
        <v>1480373</v>
      </c>
      <c r="AW246" s="452">
        <v>31931872</v>
      </c>
      <c r="AX246" s="452">
        <v>415930</v>
      </c>
      <c r="AY246" s="452"/>
      <c r="AZ246" s="452">
        <v>740123</v>
      </c>
      <c r="BA246" s="452">
        <v>3889593</v>
      </c>
      <c r="BB246" s="452">
        <v>212750</v>
      </c>
      <c r="BC246" s="452"/>
      <c r="BD246" s="452">
        <v>1557563</v>
      </c>
      <c r="BE246" s="452">
        <v>2408112</v>
      </c>
      <c r="BF246" s="452">
        <v>8882274</v>
      </c>
      <c r="BG246" s="452">
        <v>983587</v>
      </c>
      <c r="BH246" s="452">
        <v>336762</v>
      </c>
    </row>
    <row r="247" spans="1:60" x14ac:dyDescent="0.3">
      <c r="A247" s="449">
        <v>663</v>
      </c>
      <c r="B247" s="450" t="s">
        <v>488</v>
      </c>
      <c r="C247" s="450"/>
      <c r="D247" s="452">
        <v>3361053</v>
      </c>
      <c r="E247" s="452">
        <v>2301839</v>
      </c>
      <c r="F247" s="452">
        <v>3140388</v>
      </c>
      <c r="G247" s="452">
        <v>1354819</v>
      </c>
      <c r="H247" s="452">
        <v>3139554</v>
      </c>
      <c r="I247" s="452">
        <v>1517234</v>
      </c>
      <c r="J247" s="452">
        <v>1522486</v>
      </c>
      <c r="K247" s="452">
        <v>1864216</v>
      </c>
      <c r="L247" s="452"/>
      <c r="M247" s="452">
        <v>504230</v>
      </c>
      <c r="N247" s="452">
        <v>1143442</v>
      </c>
      <c r="O247" s="452">
        <v>1422902</v>
      </c>
      <c r="P247" s="452">
        <v>579948</v>
      </c>
      <c r="Q247" s="452">
        <v>476470</v>
      </c>
      <c r="R247" s="452">
        <v>5431273</v>
      </c>
      <c r="S247" s="452">
        <v>2161535</v>
      </c>
      <c r="T247" s="452">
        <v>1403681</v>
      </c>
      <c r="U247" s="452">
        <v>909214</v>
      </c>
      <c r="V247" s="452">
        <v>6696</v>
      </c>
      <c r="W247" s="452">
        <v>11217646</v>
      </c>
      <c r="X247" s="452">
        <v>1334901</v>
      </c>
      <c r="Y247" s="452">
        <v>1227326</v>
      </c>
      <c r="Z247" s="452">
        <v>1014649</v>
      </c>
      <c r="AA247" s="452"/>
      <c r="AB247" s="452">
        <v>1502691</v>
      </c>
      <c r="AC247" s="452">
        <v>10293686</v>
      </c>
      <c r="AD247" s="452">
        <v>1385531</v>
      </c>
      <c r="AE247" s="452">
        <v>0</v>
      </c>
      <c r="AF247" s="452">
        <v>3570393</v>
      </c>
      <c r="AG247" s="452">
        <v>611729</v>
      </c>
      <c r="AH247" s="452">
        <v>11187405</v>
      </c>
      <c r="AI247" s="452">
        <v>3150246</v>
      </c>
      <c r="AJ247" s="452">
        <v>4835689</v>
      </c>
      <c r="AK247" s="452">
        <v>1090575</v>
      </c>
      <c r="AL247" s="452">
        <v>3800700</v>
      </c>
      <c r="AM247" s="452"/>
      <c r="AN247" s="452">
        <v>2049774</v>
      </c>
      <c r="AO247" s="452">
        <v>2582480</v>
      </c>
      <c r="AP247" s="452">
        <v>2198833</v>
      </c>
      <c r="AQ247" s="452">
        <v>137291</v>
      </c>
      <c r="AR247" s="452">
        <v>717361</v>
      </c>
      <c r="AS247" s="452">
        <v>819712</v>
      </c>
      <c r="AT247" s="452"/>
      <c r="AU247" s="452">
        <v>2848525</v>
      </c>
      <c r="AV247" s="452">
        <v>2399053</v>
      </c>
      <c r="AW247" s="452">
        <v>14589276</v>
      </c>
      <c r="AX247" s="452">
        <v>1288268</v>
      </c>
      <c r="AY247" s="452"/>
      <c r="AZ247" s="452">
        <v>2098541</v>
      </c>
      <c r="BA247" s="452">
        <v>7421842</v>
      </c>
      <c r="BB247" s="452">
        <v>1060894</v>
      </c>
      <c r="BC247" s="452"/>
      <c r="BD247" s="452">
        <v>1189710</v>
      </c>
      <c r="BE247" s="452">
        <v>4305222</v>
      </c>
      <c r="BF247" s="452">
        <v>11374462</v>
      </c>
      <c r="BG247" s="452">
        <v>1656296</v>
      </c>
      <c r="BH247" s="452">
        <v>843415</v>
      </c>
    </row>
    <row r="248" spans="1:60" x14ac:dyDescent="0.3">
      <c r="A248" s="449">
        <v>906</v>
      </c>
      <c r="B248" s="450" t="s">
        <v>489</v>
      </c>
      <c r="C248" s="450"/>
      <c r="D248" s="452">
        <v>1</v>
      </c>
      <c r="E248" s="452">
        <v>1</v>
      </c>
      <c r="F248" s="452">
        <v>1</v>
      </c>
      <c r="G248" s="452">
        <v>1</v>
      </c>
      <c r="H248" s="452">
        <v>1</v>
      </c>
      <c r="I248" s="452">
        <v>1</v>
      </c>
      <c r="J248" s="452">
        <v>1</v>
      </c>
      <c r="K248" s="452">
        <v>1</v>
      </c>
      <c r="L248" s="452">
        <v>1</v>
      </c>
      <c r="M248" s="452">
        <v>1</v>
      </c>
      <c r="N248" s="452">
        <v>1</v>
      </c>
      <c r="O248" s="452">
        <v>1</v>
      </c>
      <c r="P248" s="452">
        <v>1</v>
      </c>
      <c r="Q248" s="452">
        <v>1</v>
      </c>
      <c r="R248" s="452">
        <v>1</v>
      </c>
      <c r="S248" s="452">
        <v>1</v>
      </c>
      <c r="T248" s="452">
        <v>1</v>
      </c>
      <c r="U248" s="452">
        <v>1</v>
      </c>
      <c r="V248" s="452">
        <v>1</v>
      </c>
      <c r="W248" s="452">
        <v>1</v>
      </c>
      <c r="X248" s="452">
        <v>1</v>
      </c>
      <c r="Y248" s="452">
        <v>1</v>
      </c>
      <c r="Z248" s="452">
        <v>1</v>
      </c>
      <c r="AA248" s="452">
        <v>1</v>
      </c>
      <c r="AB248" s="452">
        <v>1</v>
      </c>
      <c r="AC248" s="452">
        <v>1</v>
      </c>
      <c r="AD248" s="452">
        <v>1</v>
      </c>
      <c r="AE248" s="452">
        <v>1</v>
      </c>
      <c r="AF248" s="452">
        <v>1</v>
      </c>
      <c r="AG248" s="452">
        <v>1</v>
      </c>
      <c r="AH248" s="452">
        <v>1</v>
      </c>
      <c r="AI248" s="452">
        <v>1</v>
      </c>
      <c r="AJ248" s="452">
        <v>1</v>
      </c>
      <c r="AK248" s="452">
        <v>1</v>
      </c>
      <c r="AL248" s="452">
        <v>1</v>
      </c>
      <c r="AM248" s="452"/>
      <c r="AN248" s="452">
        <v>1</v>
      </c>
      <c r="AO248" s="452">
        <v>1</v>
      </c>
      <c r="AP248" s="452">
        <v>1</v>
      </c>
      <c r="AQ248" s="452">
        <v>1</v>
      </c>
      <c r="AR248" s="452">
        <v>1</v>
      </c>
      <c r="AS248" s="452">
        <v>1</v>
      </c>
      <c r="AT248" s="452">
        <v>1</v>
      </c>
      <c r="AU248" s="452">
        <v>1</v>
      </c>
      <c r="AV248" s="452">
        <v>1</v>
      </c>
      <c r="AW248" s="452">
        <v>1</v>
      </c>
      <c r="AX248" s="452">
        <v>1</v>
      </c>
      <c r="AY248" s="452">
        <v>1</v>
      </c>
      <c r="AZ248" s="452">
        <v>1</v>
      </c>
      <c r="BA248" s="452">
        <v>1</v>
      </c>
      <c r="BB248" s="452">
        <v>1</v>
      </c>
      <c r="BC248" s="452">
        <v>1</v>
      </c>
      <c r="BD248" s="452">
        <v>1</v>
      </c>
      <c r="BE248" s="452">
        <v>1</v>
      </c>
      <c r="BF248" s="452">
        <v>1</v>
      </c>
      <c r="BG248" s="452">
        <v>1</v>
      </c>
      <c r="BH248" s="452">
        <v>1</v>
      </c>
    </row>
    <row r="249" spans="1:60" x14ac:dyDescent="0.3">
      <c r="A249" s="449">
        <v>907</v>
      </c>
      <c r="B249" s="450" t="s">
        <v>490</v>
      </c>
      <c r="C249" s="450"/>
      <c r="D249" s="452">
        <v>2</v>
      </c>
      <c r="E249" s="452">
        <v>2</v>
      </c>
      <c r="F249" s="452">
        <v>2</v>
      </c>
      <c r="G249" s="452">
        <v>2</v>
      </c>
      <c r="H249" s="452">
        <v>2</v>
      </c>
      <c r="I249" s="452">
        <v>2</v>
      </c>
      <c r="J249" s="452">
        <v>2</v>
      </c>
      <c r="K249" s="452">
        <v>2</v>
      </c>
      <c r="L249" s="452">
        <v>2</v>
      </c>
      <c r="M249" s="452">
        <v>2</v>
      </c>
      <c r="N249" s="452">
        <v>2</v>
      </c>
      <c r="O249" s="452">
        <v>2</v>
      </c>
      <c r="P249" s="452">
        <v>2</v>
      </c>
      <c r="Q249" s="452">
        <v>2</v>
      </c>
      <c r="R249" s="452">
        <v>2</v>
      </c>
      <c r="S249" s="452">
        <v>2</v>
      </c>
      <c r="T249" s="452">
        <v>2</v>
      </c>
      <c r="U249" s="452">
        <v>2</v>
      </c>
      <c r="V249" s="452">
        <v>2</v>
      </c>
      <c r="W249" s="452">
        <v>2</v>
      </c>
      <c r="X249" s="452">
        <v>2</v>
      </c>
      <c r="Y249" s="452">
        <v>2</v>
      </c>
      <c r="Z249" s="452">
        <v>2</v>
      </c>
      <c r="AA249" s="452">
        <v>2</v>
      </c>
      <c r="AB249" s="452">
        <v>2</v>
      </c>
      <c r="AC249" s="452">
        <v>2</v>
      </c>
      <c r="AD249" s="452">
        <v>2</v>
      </c>
      <c r="AE249" s="452">
        <v>2</v>
      </c>
      <c r="AF249" s="452">
        <v>2</v>
      </c>
      <c r="AG249" s="452">
        <v>2</v>
      </c>
      <c r="AH249" s="452">
        <v>2</v>
      </c>
      <c r="AI249" s="452">
        <v>2</v>
      </c>
      <c r="AJ249" s="452">
        <v>2</v>
      </c>
      <c r="AK249" s="452">
        <v>2</v>
      </c>
      <c r="AL249" s="452">
        <v>2</v>
      </c>
      <c r="AM249" s="452"/>
      <c r="AN249" s="452">
        <v>2</v>
      </c>
      <c r="AO249" s="452">
        <v>2</v>
      </c>
      <c r="AP249" s="452">
        <v>2</v>
      </c>
      <c r="AQ249" s="452">
        <v>2</v>
      </c>
      <c r="AR249" s="452">
        <v>2</v>
      </c>
      <c r="AS249" s="452">
        <v>2</v>
      </c>
      <c r="AT249" s="452">
        <v>2</v>
      </c>
      <c r="AU249" s="452">
        <v>2</v>
      </c>
      <c r="AV249" s="452">
        <v>2</v>
      </c>
      <c r="AW249" s="452">
        <v>2</v>
      </c>
      <c r="AX249" s="452">
        <v>2</v>
      </c>
      <c r="AY249" s="452">
        <v>2</v>
      </c>
      <c r="AZ249" s="452">
        <v>2</v>
      </c>
      <c r="BA249" s="452">
        <v>2</v>
      </c>
      <c r="BB249" s="452">
        <v>2</v>
      </c>
      <c r="BC249" s="452">
        <v>2</v>
      </c>
      <c r="BD249" s="452">
        <v>2</v>
      </c>
      <c r="BE249" s="452">
        <v>2</v>
      </c>
      <c r="BF249" s="452">
        <v>2</v>
      </c>
      <c r="BG249" s="452">
        <v>2</v>
      </c>
      <c r="BH249" s="452">
        <v>2</v>
      </c>
    </row>
    <row r="250" spans="1:60" ht="28.8" x14ac:dyDescent="0.3">
      <c r="A250" s="449">
        <v>947</v>
      </c>
      <c r="B250" s="450" t="s">
        <v>491</v>
      </c>
      <c r="C250" s="450"/>
      <c r="D250" s="452" t="s">
        <v>836</v>
      </c>
      <c r="E250" s="452" t="s">
        <v>833</v>
      </c>
      <c r="F250" s="452" t="s">
        <v>837</v>
      </c>
      <c r="G250" s="452" t="s">
        <v>555</v>
      </c>
      <c r="H250" s="452" t="s">
        <v>752</v>
      </c>
      <c r="I250" s="452" t="s">
        <v>753</v>
      </c>
      <c r="J250" s="452" t="s">
        <v>735</v>
      </c>
      <c r="K250" s="452" t="s">
        <v>554</v>
      </c>
      <c r="L250" s="452" t="s">
        <v>838</v>
      </c>
      <c r="M250" s="452" t="s">
        <v>839</v>
      </c>
      <c r="N250" s="452" t="s">
        <v>840</v>
      </c>
      <c r="O250" s="452" t="s">
        <v>834</v>
      </c>
      <c r="P250" s="452" t="s">
        <v>753</v>
      </c>
      <c r="Q250" s="452" t="s">
        <v>841</v>
      </c>
      <c r="R250" s="452" t="s">
        <v>842</v>
      </c>
      <c r="S250" s="452" t="s">
        <v>843</v>
      </c>
      <c r="T250" s="452" t="s">
        <v>844</v>
      </c>
      <c r="U250" s="452" t="s">
        <v>748</v>
      </c>
      <c r="V250" s="452" t="s">
        <v>740</v>
      </c>
      <c r="W250" s="452" t="s">
        <v>845</v>
      </c>
      <c r="X250" s="452" t="s">
        <v>712</v>
      </c>
      <c r="Y250" s="452" t="s">
        <v>831</v>
      </c>
      <c r="Z250" s="452" t="s">
        <v>835</v>
      </c>
      <c r="AA250" s="452" t="s">
        <v>846</v>
      </c>
      <c r="AB250" s="452" t="s">
        <v>847</v>
      </c>
      <c r="AC250" s="452" t="s">
        <v>740</v>
      </c>
      <c r="AD250" s="452" t="s">
        <v>848</v>
      </c>
      <c r="AE250" s="452" t="s">
        <v>849</v>
      </c>
      <c r="AF250" s="452" t="s">
        <v>832</v>
      </c>
      <c r="AG250" s="452" t="s">
        <v>850</v>
      </c>
      <c r="AH250" s="452" t="s">
        <v>851</v>
      </c>
      <c r="AI250" s="452" t="s">
        <v>852</v>
      </c>
      <c r="AJ250" s="452" t="s">
        <v>750</v>
      </c>
      <c r="AK250" s="452" t="s">
        <v>853</v>
      </c>
      <c r="AL250" s="452" t="s">
        <v>854</v>
      </c>
      <c r="AM250" s="452"/>
      <c r="AN250" s="452" t="s">
        <v>855</v>
      </c>
      <c r="AO250" s="452" t="s">
        <v>856</v>
      </c>
      <c r="AP250" s="452" t="s">
        <v>857</v>
      </c>
      <c r="AQ250" s="452" t="s">
        <v>858</v>
      </c>
      <c r="AR250" s="452" t="s">
        <v>750</v>
      </c>
      <c r="AS250" s="452" t="s">
        <v>859</v>
      </c>
      <c r="AT250" s="452" t="s">
        <v>860</v>
      </c>
      <c r="AU250" s="452" t="s">
        <v>861</v>
      </c>
      <c r="AV250" s="452" t="s">
        <v>711</v>
      </c>
      <c r="AW250" s="452" t="s">
        <v>862</v>
      </c>
      <c r="AX250" s="452" t="s">
        <v>277</v>
      </c>
      <c r="AY250" s="452" t="s">
        <v>863</v>
      </c>
      <c r="AZ250" s="452" t="s">
        <v>864</v>
      </c>
      <c r="BA250" s="452" t="s">
        <v>865</v>
      </c>
      <c r="BB250" s="452" t="s">
        <v>866</v>
      </c>
      <c r="BC250" s="452" t="s">
        <v>867</v>
      </c>
      <c r="BD250" s="452" t="s">
        <v>868</v>
      </c>
      <c r="BE250" s="452" t="s">
        <v>869</v>
      </c>
      <c r="BF250" s="452" t="s">
        <v>850</v>
      </c>
      <c r="BG250" s="452" t="s">
        <v>751</v>
      </c>
      <c r="BH250" s="452" t="s">
        <v>870</v>
      </c>
    </row>
    <row r="251" spans="1:60" ht="28.8" x14ac:dyDescent="0.3">
      <c r="A251" s="449">
        <v>948</v>
      </c>
      <c r="B251" s="450" t="s">
        <v>492</v>
      </c>
      <c r="C251" s="450"/>
      <c r="D251" s="452" t="s">
        <v>873</v>
      </c>
      <c r="E251" s="452" t="s">
        <v>713</v>
      </c>
      <c r="F251" s="452" t="s">
        <v>874</v>
      </c>
      <c r="G251" s="452" t="s">
        <v>713</v>
      </c>
      <c r="H251" s="452" t="s">
        <v>875</v>
      </c>
      <c r="I251" s="452" t="s">
        <v>876</v>
      </c>
      <c r="J251" s="452" t="s">
        <v>877</v>
      </c>
      <c r="K251" s="452" t="s">
        <v>878</v>
      </c>
      <c r="L251" s="452" t="s">
        <v>879</v>
      </c>
      <c r="M251" s="452" t="s">
        <v>880</v>
      </c>
      <c r="N251" s="452" t="s">
        <v>881</v>
      </c>
      <c r="O251" s="452" t="s">
        <v>882</v>
      </c>
      <c r="P251" s="452" t="s">
        <v>755</v>
      </c>
      <c r="Q251" s="452" t="s">
        <v>883</v>
      </c>
      <c r="R251" s="452" t="s">
        <v>884</v>
      </c>
      <c r="S251" s="452" t="s">
        <v>885</v>
      </c>
      <c r="T251" s="452" t="s">
        <v>886</v>
      </c>
      <c r="U251" s="452" t="s">
        <v>887</v>
      </c>
      <c r="V251" s="452" t="s">
        <v>888</v>
      </c>
      <c r="W251" s="452" t="s">
        <v>889</v>
      </c>
      <c r="X251" s="452" t="s">
        <v>890</v>
      </c>
      <c r="Y251" s="452" t="s">
        <v>891</v>
      </c>
      <c r="Z251" s="452" t="s">
        <v>892</v>
      </c>
      <c r="AA251" s="452" t="s">
        <v>893</v>
      </c>
      <c r="AB251" s="452" t="s">
        <v>894</v>
      </c>
      <c r="AC251" s="452" t="s">
        <v>888</v>
      </c>
      <c r="AD251" s="452" t="s">
        <v>895</v>
      </c>
      <c r="AE251" s="452" t="s">
        <v>896</v>
      </c>
      <c r="AF251" s="452" t="s">
        <v>897</v>
      </c>
      <c r="AG251" s="452" t="s">
        <v>898</v>
      </c>
      <c r="AH251" s="452" t="s">
        <v>899</v>
      </c>
      <c r="AI251" s="452" t="s">
        <v>900</v>
      </c>
      <c r="AJ251" s="452" t="s">
        <v>901</v>
      </c>
      <c r="AK251" s="452" t="s">
        <v>902</v>
      </c>
      <c r="AL251" s="452" t="s">
        <v>903</v>
      </c>
      <c r="AM251" s="452"/>
      <c r="AN251" s="452" t="s">
        <v>904</v>
      </c>
      <c r="AO251" s="452" t="s">
        <v>715</v>
      </c>
      <c r="AP251" s="452" t="s">
        <v>905</v>
      </c>
      <c r="AQ251" s="452" t="s">
        <v>906</v>
      </c>
      <c r="AR251" s="452" t="s">
        <v>907</v>
      </c>
      <c r="AS251" s="452" t="s">
        <v>908</v>
      </c>
      <c r="AT251" s="452" t="s">
        <v>909</v>
      </c>
      <c r="AU251" s="452" t="s">
        <v>910</v>
      </c>
      <c r="AV251" s="452" t="s">
        <v>911</v>
      </c>
      <c r="AW251" s="452" t="s">
        <v>714</v>
      </c>
      <c r="AX251" s="452" t="s">
        <v>277</v>
      </c>
      <c r="AY251" s="452" t="s">
        <v>912</v>
      </c>
      <c r="AZ251" s="452" t="s">
        <v>913</v>
      </c>
      <c r="BA251" s="452" t="s">
        <v>914</v>
      </c>
      <c r="BB251" s="452" t="s">
        <v>915</v>
      </c>
      <c r="BC251" s="452" t="s">
        <v>311</v>
      </c>
      <c r="BD251" s="452" t="s">
        <v>916</v>
      </c>
      <c r="BE251" s="452" t="s">
        <v>381</v>
      </c>
      <c r="BF251" s="452" t="s">
        <v>917</v>
      </c>
      <c r="BG251" s="452" t="s">
        <v>918</v>
      </c>
      <c r="BH251" s="452" t="s">
        <v>919</v>
      </c>
    </row>
    <row r="252" spans="1:60" ht="28.8" x14ac:dyDescent="0.3">
      <c r="A252" s="449">
        <v>949</v>
      </c>
      <c r="B252" s="450" t="s">
        <v>493</v>
      </c>
      <c r="C252" s="450"/>
      <c r="D252" s="452" t="s">
        <v>261</v>
      </c>
      <c r="E252" s="452" t="s">
        <v>261</v>
      </c>
      <c r="F252" s="452" t="s">
        <v>261</v>
      </c>
      <c r="G252" s="452" t="s">
        <v>261</v>
      </c>
      <c r="H252" s="452" t="s">
        <v>261</v>
      </c>
      <c r="I252" s="452" t="s">
        <v>261</v>
      </c>
      <c r="J252" s="452" t="s">
        <v>261</v>
      </c>
      <c r="K252" s="452" t="s">
        <v>261</v>
      </c>
      <c r="L252" s="452" t="s">
        <v>261</v>
      </c>
      <c r="M252" s="452" t="s">
        <v>261</v>
      </c>
      <c r="N252" s="452" t="s">
        <v>261</v>
      </c>
      <c r="O252" s="452" t="s">
        <v>261</v>
      </c>
      <c r="P252" s="452" t="s">
        <v>261</v>
      </c>
      <c r="Q252" s="452" t="s">
        <v>261</v>
      </c>
      <c r="R252" s="452" t="s">
        <v>261</v>
      </c>
      <c r="S252" s="452" t="s">
        <v>261</v>
      </c>
      <c r="T252" s="452" t="s">
        <v>261</v>
      </c>
      <c r="U252" s="452" t="s">
        <v>261</v>
      </c>
      <c r="V252" s="452" t="s">
        <v>261</v>
      </c>
      <c r="W252" s="452" t="s">
        <v>261</v>
      </c>
      <c r="X252" s="452" t="s">
        <v>261</v>
      </c>
      <c r="Y252" s="452" t="s">
        <v>688</v>
      </c>
      <c r="Z252" s="452" t="s">
        <v>688</v>
      </c>
      <c r="AA252" s="452" t="s">
        <v>261</v>
      </c>
      <c r="AB252" s="452" t="s">
        <v>261</v>
      </c>
      <c r="AC252" s="452" t="s">
        <v>261</v>
      </c>
      <c r="AD252" s="452" t="s">
        <v>261</v>
      </c>
      <c r="AE252" s="452" t="s">
        <v>261</v>
      </c>
      <c r="AF252" s="452" t="s">
        <v>261</v>
      </c>
      <c r="AG252" s="452" t="s">
        <v>261</v>
      </c>
      <c r="AH252" s="452" t="s">
        <v>261</v>
      </c>
      <c r="AI252" s="452" t="s">
        <v>261</v>
      </c>
      <c r="AJ252" s="452" t="s">
        <v>261</v>
      </c>
      <c r="AK252" s="452" t="s">
        <v>261</v>
      </c>
      <c r="AL252" s="452" t="s">
        <v>261</v>
      </c>
      <c r="AM252" s="452"/>
      <c r="AN252" s="452" t="s">
        <v>261</v>
      </c>
      <c r="AO252" s="452" t="s">
        <v>261</v>
      </c>
      <c r="AP252" s="452" t="s">
        <v>276</v>
      </c>
      <c r="AQ252" s="452" t="s">
        <v>261</v>
      </c>
      <c r="AR252" s="452" t="s">
        <v>261</v>
      </c>
      <c r="AS252" s="452" t="s">
        <v>261</v>
      </c>
      <c r="AT252" s="452" t="s">
        <v>261</v>
      </c>
      <c r="AU252" s="452" t="s">
        <v>261</v>
      </c>
      <c r="AV252" s="452" t="s">
        <v>261</v>
      </c>
      <c r="AW252" s="452" t="s">
        <v>261</v>
      </c>
      <c r="AX252" s="452" t="s">
        <v>277</v>
      </c>
      <c r="AY252" s="452" t="s">
        <v>261</v>
      </c>
      <c r="AZ252" s="452" t="s">
        <v>261</v>
      </c>
      <c r="BA252" s="452" t="s">
        <v>261</v>
      </c>
      <c r="BB252" s="452" t="s">
        <v>261</v>
      </c>
      <c r="BC252" s="452" t="s">
        <v>261</v>
      </c>
      <c r="BD252" s="452" t="s">
        <v>261</v>
      </c>
      <c r="BE252" s="452" t="s">
        <v>261</v>
      </c>
      <c r="BF252" s="452" t="s">
        <v>261</v>
      </c>
      <c r="BG252" s="452" t="s">
        <v>261</v>
      </c>
      <c r="BH252" s="452" t="s">
        <v>261</v>
      </c>
    </row>
    <row r="253" spans="1:60" ht="28.8" x14ac:dyDescent="0.3">
      <c r="A253" s="449">
        <v>950</v>
      </c>
      <c r="B253" s="450" t="s">
        <v>494</v>
      </c>
      <c r="C253" s="450"/>
      <c r="D253" s="452" t="s">
        <v>17</v>
      </c>
      <c r="E253" s="452" t="s">
        <v>17</v>
      </c>
      <c r="F253" s="452" t="s">
        <v>17</v>
      </c>
      <c r="G253" s="452" t="s">
        <v>17</v>
      </c>
      <c r="H253" s="452" t="s">
        <v>17</v>
      </c>
      <c r="I253" s="452" t="s">
        <v>17</v>
      </c>
      <c r="J253" s="452" t="s">
        <v>17</v>
      </c>
      <c r="K253" s="452" t="s">
        <v>17</v>
      </c>
      <c r="L253" s="452" t="s">
        <v>17</v>
      </c>
      <c r="M253" s="452" t="s">
        <v>17</v>
      </c>
      <c r="N253" s="452" t="s">
        <v>17</v>
      </c>
      <c r="O253" s="452" t="s">
        <v>17</v>
      </c>
      <c r="P253" s="452" t="s">
        <v>17</v>
      </c>
      <c r="Q253" s="452" t="s">
        <v>17</v>
      </c>
      <c r="R253" s="452" t="s">
        <v>17</v>
      </c>
      <c r="S253" s="452" t="s">
        <v>17</v>
      </c>
      <c r="T253" s="452" t="s">
        <v>17</v>
      </c>
      <c r="U253" s="452" t="s">
        <v>17</v>
      </c>
      <c r="V253" s="452" t="s">
        <v>17</v>
      </c>
      <c r="W253" s="452" t="s">
        <v>17</v>
      </c>
      <c r="X253" s="452" t="s">
        <v>17</v>
      </c>
      <c r="Y253" s="452" t="s">
        <v>17</v>
      </c>
      <c r="Z253" s="452" t="s">
        <v>556</v>
      </c>
      <c r="AA253" s="452" t="s">
        <v>17</v>
      </c>
      <c r="AB253" s="452" t="s">
        <v>17</v>
      </c>
      <c r="AC253" s="452" t="s">
        <v>17</v>
      </c>
      <c r="AD253" s="452" t="s">
        <v>17</v>
      </c>
      <c r="AE253" s="452" t="s">
        <v>17</v>
      </c>
      <c r="AF253" s="452" t="s">
        <v>17</v>
      </c>
      <c r="AG253" s="452" t="s">
        <v>17</v>
      </c>
      <c r="AH253" s="452" t="s">
        <v>17</v>
      </c>
      <c r="AI253" s="452" t="s">
        <v>17</v>
      </c>
      <c r="AJ253" s="452" t="s">
        <v>17</v>
      </c>
      <c r="AK253" s="452" t="s">
        <v>17</v>
      </c>
      <c r="AL253" s="452" t="s">
        <v>17</v>
      </c>
      <c r="AM253" s="452"/>
      <c r="AN253" s="452" t="s">
        <v>17</v>
      </c>
      <c r="AO253" s="452" t="s">
        <v>17</v>
      </c>
      <c r="AP253" s="452" t="s">
        <v>17</v>
      </c>
      <c r="AQ253" s="452" t="s">
        <v>17</v>
      </c>
      <c r="AR253" s="452" t="s">
        <v>17</v>
      </c>
      <c r="AS253" s="452" t="s">
        <v>17</v>
      </c>
      <c r="AT253" s="452" t="s">
        <v>17</v>
      </c>
      <c r="AU253" s="452" t="s">
        <v>17</v>
      </c>
      <c r="AV253" s="452" t="s">
        <v>17</v>
      </c>
      <c r="AW253" s="452" t="s">
        <v>17</v>
      </c>
      <c r="AX253" s="452" t="s">
        <v>18</v>
      </c>
      <c r="AY253" s="452" t="s">
        <v>17</v>
      </c>
      <c r="AZ253" s="452" t="s">
        <v>17</v>
      </c>
      <c r="BA253" s="452" t="s">
        <v>17</v>
      </c>
      <c r="BB253" s="452" t="s">
        <v>17</v>
      </c>
      <c r="BC253" s="452" t="s">
        <v>17</v>
      </c>
      <c r="BD253" s="452" t="s">
        <v>17</v>
      </c>
      <c r="BE253" s="452" t="s">
        <v>17</v>
      </c>
      <c r="BF253" s="452" t="s">
        <v>17</v>
      </c>
      <c r="BG253" s="452" t="s">
        <v>17</v>
      </c>
      <c r="BH253" s="452" t="s">
        <v>17</v>
      </c>
    </row>
    <row r="254" spans="1:60" ht="28.8" x14ac:dyDescent="0.3">
      <c r="A254" s="449">
        <v>951</v>
      </c>
      <c r="B254" s="450" t="s">
        <v>495</v>
      </c>
      <c r="C254" s="450"/>
      <c r="D254" s="452">
        <v>2</v>
      </c>
      <c r="E254" s="452">
        <v>2</v>
      </c>
      <c r="F254" s="452">
        <v>2</v>
      </c>
      <c r="G254" s="452">
        <v>2</v>
      </c>
      <c r="H254" s="452">
        <v>2</v>
      </c>
      <c r="I254" s="452">
        <v>2</v>
      </c>
      <c r="J254" s="452">
        <v>2</v>
      </c>
      <c r="K254" s="452">
        <v>2</v>
      </c>
      <c r="L254" s="452">
        <v>2</v>
      </c>
      <c r="M254" s="452">
        <v>2</v>
      </c>
      <c r="N254" s="452">
        <v>2</v>
      </c>
      <c r="O254" s="452">
        <v>2</v>
      </c>
      <c r="P254" s="452">
        <v>2</v>
      </c>
      <c r="Q254" s="452">
        <v>2</v>
      </c>
      <c r="R254" s="452">
        <v>2</v>
      </c>
      <c r="S254" s="452">
        <v>2</v>
      </c>
      <c r="T254" s="452">
        <v>2</v>
      </c>
      <c r="U254" s="452">
        <v>2</v>
      </c>
      <c r="V254" s="452">
        <v>2</v>
      </c>
      <c r="W254" s="452">
        <v>2</v>
      </c>
      <c r="X254" s="452">
        <v>2</v>
      </c>
      <c r="Y254" s="452">
        <v>2</v>
      </c>
      <c r="Z254" s="452">
        <v>2</v>
      </c>
      <c r="AA254" s="452">
        <v>2</v>
      </c>
      <c r="AB254" s="452">
        <v>2</v>
      </c>
      <c r="AC254" s="452">
        <v>2</v>
      </c>
      <c r="AD254" s="452">
        <v>2</v>
      </c>
      <c r="AE254" s="452">
        <v>2</v>
      </c>
      <c r="AF254" s="452">
        <v>2</v>
      </c>
      <c r="AG254" s="452">
        <v>2</v>
      </c>
      <c r="AH254" s="452">
        <v>2</v>
      </c>
      <c r="AI254" s="452">
        <v>2</v>
      </c>
      <c r="AJ254" s="452">
        <v>2</v>
      </c>
      <c r="AK254" s="452">
        <v>2</v>
      </c>
      <c r="AL254" s="452">
        <v>2</v>
      </c>
      <c r="AM254" s="452"/>
      <c r="AN254" s="452">
        <v>2</v>
      </c>
      <c r="AO254" s="452">
        <v>2</v>
      </c>
      <c r="AP254" s="452">
        <v>2</v>
      </c>
      <c r="AQ254" s="452">
        <v>2</v>
      </c>
      <c r="AR254" s="452">
        <v>2</v>
      </c>
      <c r="AS254" s="452">
        <v>2</v>
      </c>
      <c r="AT254" s="452">
        <v>2</v>
      </c>
      <c r="AU254" s="452">
        <v>2</v>
      </c>
      <c r="AV254" s="452">
        <v>2</v>
      </c>
      <c r="AW254" s="452">
        <v>2</v>
      </c>
      <c r="AX254" s="452">
        <v>2</v>
      </c>
      <c r="AY254" s="452">
        <v>2</v>
      </c>
      <c r="AZ254" s="452">
        <v>2</v>
      </c>
      <c r="BA254" s="452">
        <v>2</v>
      </c>
      <c r="BB254" s="452">
        <v>2</v>
      </c>
      <c r="BC254" s="452">
        <v>2</v>
      </c>
      <c r="BD254" s="452">
        <v>2</v>
      </c>
      <c r="BE254" s="452">
        <v>2</v>
      </c>
      <c r="BF254" s="452">
        <v>2</v>
      </c>
      <c r="BG254" s="452">
        <v>2</v>
      </c>
      <c r="BH254" s="452">
        <v>2</v>
      </c>
    </row>
    <row r="255" spans="1:60" ht="43.2" x14ac:dyDescent="0.3">
      <c r="A255" s="449">
        <v>952</v>
      </c>
      <c r="B255" s="450" t="s">
        <v>496</v>
      </c>
      <c r="C255" s="450"/>
      <c r="D255" s="452" t="s">
        <v>927</v>
      </c>
      <c r="E255" s="452" t="s">
        <v>928</v>
      </c>
      <c r="F255" s="452" t="s">
        <v>929</v>
      </c>
      <c r="G255" s="452" t="s">
        <v>689</v>
      </c>
      <c r="H255" s="452" t="s">
        <v>930</v>
      </c>
      <c r="I255" s="452" t="s">
        <v>931</v>
      </c>
      <c r="J255" s="452" t="s">
        <v>932</v>
      </c>
      <c r="K255" s="452" t="s">
        <v>933</v>
      </c>
      <c r="L255" s="452" t="s">
        <v>934</v>
      </c>
      <c r="M255" s="452" t="s">
        <v>497</v>
      </c>
      <c r="N255" s="452" t="s">
        <v>935</v>
      </c>
      <c r="O255" s="452" t="s">
        <v>936</v>
      </c>
      <c r="P255" s="452" t="s">
        <v>497</v>
      </c>
      <c r="Q255" s="452" t="s">
        <v>937</v>
      </c>
      <c r="R255" s="452"/>
      <c r="S255" s="452" t="s">
        <v>938</v>
      </c>
      <c r="T255" s="452"/>
      <c r="U255" s="452" t="s">
        <v>923</v>
      </c>
      <c r="V255" s="452" t="s">
        <v>939</v>
      </c>
      <c r="W255" s="452" t="s">
        <v>940</v>
      </c>
      <c r="X255" s="452" t="s">
        <v>941</v>
      </c>
      <c r="Y255" s="452" t="s">
        <v>942</v>
      </c>
      <c r="Z255" s="452" t="s">
        <v>943</v>
      </c>
      <c r="AA255" s="452" t="s">
        <v>944</v>
      </c>
      <c r="AB255" s="452" t="s">
        <v>945</v>
      </c>
      <c r="AC255" s="452" t="s">
        <v>939</v>
      </c>
      <c r="AD255" s="452"/>
      <c r="AE255" s="452" t="s">
        <v>946</v>
      </c>
      <c r="AF255" s="452" t="s">
        <v>947</v>
      </c>
      <c r="AG255" s="452" t="s">
        <v>929</v>
      </c>
      <c r="AH255" s="452"/>
      <c r="AI255" s="452" t="s">
        <v>558</v>
      </c>
      <c r="AJ255" s="452" t="s">
        <v>948</v>
      </c>
      <c r="AK255" s="452" t="s">
        <v>949</v>
      </c>
      <c r="AL255" s="452" t="s">
        <v>926</v>
      </c>
      <c r="AM255" s="452"/>
      <c r="AN255" s="452" t="s">
        <v>741</v>
      </c>
      <c r="AO255" s="452" t="s">
        <v>950</v>
      </c>
      <c r="AP255" s="452" t="s">
        <v>951</v>
      </c>
      <c r="AQ255" s="452" t="s">
        <v>952</v>
      </c>
      <c r="AR255" s="452" t="s">
        <v>497</v>
      </c>
      <c r="AS255" s="452" t="s">
        <v>953</v>
      </c>
      <c r="AT255" s="452" t="s">
        <v>954</v>
      </c>
      <c r="AU255" s="452" t="s">
        <v>955</v>
      </c>
      <c r="AV255" s="452" t="s">
        <v>956</v>
      </c>
      <c r="AW255" s="452" t="s">
        <v>922</v>
      </c>
      <c r="AX255" s="452"/>
      <c r="AY255" s="452" t="s">
        <v>957</v>
      </c>
      <c r="AZ255" s="452"/>
      <c r="BA255" s="452" t="s">
        <v>652</v>
      </c>
      <c r="BB255" s="452" t="s">
        <v>716</v>
      </c>
      <c r="BC255" s="452" t="s">
        <v>958</v>
      </c>
      <c r="BD255" s="452"/>
      <c r="BE255" s="452" t="s">
        <v>926</v>
      </c>
      <c r="BF255" s="452" t="s">
        <v>959</v>
      </c>
      <c r="BG255" s="452" t="s">
        <v>925</v>
      </c>
      <c r="BH255" s="452" t="s">
        <v>924</v>
      </c>
    </row>
    <row r="256" spans="1:60" x14ac:dyDescent="0.3">
      <c r="A256" s="449">
        <v>953</v>
      </c>
      <c r="B256" s="450" t="s">
        <v>499</v>
      </c>
      <c r="C256" s="450"/>
      <c r="D256" s="452">
        <v>2</v>
      </c>
      <c r="E256" s="452">
        <v>2</v>
      </c>
      <c r="F256" s="452">
        <v>2</v>
      </c>
      <c r="G256" s="452">
        <v>2</v>
      </c>
      <c r="H256" s="452">
        <v>2</v>
      </c>
      <c r="I256" s="452">
        <v>2</v>
      </c>
      <c r="J256" s="452">
        <v>2</v>
      </c>
      <c r="K256" s="452">
        <v>2</v>
      </c>
      <c r="L256" s="452">
        <v>2</v>
      </c>
      <c r="M256" s="452">
        <v>2</v>
      </c>
      <c r="N256" s="452">
        <v>2</v>
      </c>
      <c r="O256" s="452">
        <v>2</v>
      </c>
      <c r="P256" s="452">
        <v>2</v>
      </c>
      <c r="Q256" s="452">
        <v>2</v>
      </c>
      <c r="R256" s="452">
        <v>2</v>
      </c>
      <c r="S256" s="452">
        <v>2</v>
      </c>
      <c r="T256" s="452">
        <v>2</v>
      </c>
      <c r="U256" s="452">
        <v>2</v>
      </c>
      <c r="V256" s="452">
        <v>2</v>
      </c>
      <c r="W256" s="452">
        <v>2</v>
      </c>
      <c r="X256" s="452">
        <v>2</v>
      </c>
      <c r="Y256" s="452">
        <v>2</v>
      </c>
      <c r="Z256" s="452">
        <v>2</v>
      </c>
      <c r="AA256" s="452">
        <v>2</v>
      </c>
      <c r="AB256" s="452">
        <v>2</v>
      </c>
      <c r="AC256" s="452">
        <v>2</v>
      </c>
      <c r="AD256" s="452">
        <v>2</v>
      </c>
      <c r="AE256" s="452">
        <v>2</v>
      </c>
      <c r="AF256" s="452">
        <v>2</v>
      </c>
      <c r="AG256" s="452">
        <v>2</v>
      </c>
      <c r="AH256" s="452">
        <v>2</v>
      </c>
      <c r="AI256" s="452">
        <v>2</v>
      </c>
      <c r="AJ256" s="452">
        <v>2</v>
      </c>
      <c r="AK256" s="452">
        <v>2</v>
      </c>
      <c r="AL256" s="452">
        <v>2</v>
      </c>
      <c r="AM256" s="452"/>
      <c r="AN256" s="452">
        <v>2</v>
      </c>
      <c r="AO256" s="452">
        <v>2</v>
      </c>
      <c r="AP256" s="452">
        <v>2</v>
      </c>
      <c r="AQ256" s="452">
        <v>2</v>
      </c>
      <c r="AR256" s="452">
        <v>2</v>
      </c>
      <c r="AS256" s="452">
        <v>2</v>
      </c>
      <c r="AT256" s="452">
        <v>2</v>
      </c>
      <c r="AU256" s="452">
        <v>2</v>
      </c>
      <c r="AV256" s="452">
        <v>2</v>
      </c>
      <c r="AW256" s="452">
        <v>2</v>
      </c>
      <c r="AX256" s="452">
        <v>2</v>
      </c>
      <c r="AY256" s="452">
        <v>2</v>
      </c>
      <c r="AZ256" s="452">
        <v>2</v>
      </c>
      <c r="BA256" s="452">
        <v>2</v>
      </c>
      <c r="BB256" s="452">
        <v>2</v>
      </c>
      <c r="BC256" s="452">
        <v>2</v>
      </c>
      <c r="BD256" s="452">
        <v>2</v>
      </c>
      <c r="BE256" s="452">
        <v>2</v>
      </c>
      <c r="BF256" s="452">
        <v>2</v>
      </c>
      <c r="BG256" s="452">
        <v>2</v>
      </c>
      <c r="BH256" s="452">
        <v>2</v>
      </c>
    </row>
    <row r="257" spans="1:60" ht="43.2" x14ac:dyDescent="0.3">
      <c r="A257" s="449">
        <v>954</v>
      </c>
      <c r="B257" s="450" t="s">
        <v>259</v>
      </c>
      <c r="C257" s="450"/>
      <c r="D257" s="452" t="s">
        <v>17</v>
      </c>
      <c r="E257" s="452" t="s">
        <v>17</v>
      </c>
      <c r="F257" s="452" t="s">
        <v>17</v>
      </c>
      <c r="G257" s="452" t="s">
        <v>17</v>
      </c>
      <c r="H257" s="452" t="s">
        <v>17</v>
      </c>
      <c r="I257" s="452" t="s">
        <v>17</v>
      </c>
      <c r="J257" s="452" t="s">
        <v>17</v>
      </c>
      <c r="K257" s="452" t="s">
        <v>17</v>
      </c>
      <c r="L257" s="452" t="s">
        <v>17</v>
      </c>
      <c r="M257" s="452" t="s">
        <v>17</v>
      </c>
      <c r="N257" s="452" t="s">
        <v>17</v>
      </c>
      <c r="O257" s="452" t="s">
        <v>17</v>
      </c>
      <c r="P257" s="452" t="s">
        <v>17</v>
      </c>
      <c r="Q257" s="452" t="s">
        <v>17</v>
      </c>
      <c r="R257" s="452" t="s">
        <v>17</v>
      </c>
      <c r="S257" s="452" t="s">
        <v>17</v>
      </c>
      <c r="T257" s="452" t="s">
        <v>17</v>
      </c>
      <c r="U257" s="452" t="s">
        <v>17</v>
      </c>
      <c r="V257" s="452" t="s">
        <v>17</v>
      </c>
      <c r="W257" s="452" t="s">
        <v>17</v>
      </c>
      <c r="X257" s="452" t="s">
        <v>17</v>
      </c>
      <c r="Y257" s="452" t="s">
        <v>17</v>
      </c>
      <c r="Z257" s="452" t="s">
        <v>556</v>
      </c>
      <c r="AA257" s="452" t="s">
        <v>17</v>
      </c>
      <c r="AB257" s="452" t="s">
        <v>17</v>
      </c>
      <c r="AC257" s="452" t="s">
        <v>17</v>
      </c>
      <c r="AD257" s="452" t="s">
        <v>17</v>
      </c>
      <c r="AE257" s="452" t="s">
        <v>17</v>
      </c>
      <c r="AF257" s="452" t="s">
        <v>17</v>
      </c>
      <c r="AG257" s="452" t="s">
        <v>17</v>
      </c>
      <c r="AH257" s="452" t="s">
        <v>17</v>
      </c>
      <c r="AI257" s="452" t="s">
        <v>17</v>
      </c>
      <c r="AJ257" s="452" t="s">
        <v>17</v>
      </c>
      <c r="AK257" s="452" t="s">
        <v>17</v>
      </c>
      <c r="AL257" s="452" t="s">
        <v>17</v>
      </c>
      <c r="AM257" s="452"/>
      <c r="AN257" s="452" t="s">
        <v>17</v>
      </c>
      <c r="AO257" s="452" t="s">
        <v>17</v>
      </c>
      <c r="AP257" s="452" t="s">
        <v>17</v>
      </c>
      <c r="AQ257" s="452" t="s">
        <v>17</v>
      </c>
      <c r="AR257" s="452" t="s">
        <v>17</v>
      </c>
      <c r="AS257" s="452" t="s">
        <v>17</v>
      </c>
      <c r="AT257" s="452" t="s">
        <v>17</v>
      </c>
      <c r="AU257" s="452" t="s">
        <v>17</v>
      </c>
      <c r="AV257" s="452" t="s">
        <v>17</v>
      </c>
      <c r="AW257" s="452" t="s">
        <v>17</v>
      </c>
      <c r="AX257" s="452" t="s">
        <v>18</v>
      </c>
      <c r="AY257" s="452" t="s">
        <v>17</v>
      </c>
      <c r="AZ257" s="452" t="s">
        <v>17</v>
      </c>
      <c r="BA257" s="452" t="s">
        <v>17</v>
      </c>
      <c r="BB257" s="452" t="s">
        <v>17</v>
      </c>
      <c r="BC257" s="452" t="s">
        <v>17</v>
      </c>
      <c r="BD257" s="452" t="s">
        <v>17</v>
      </c>
      <c r="BE257" s="452" t="s">
        <v>17</v>
      </c>
      <c r="BF257" s="452" t="s">
        <v>17</v>
      </c>
      <c r="BG257" s="452" t="s">
        <v>17</v>
      </c>
      <c r="BH257" s="452" t="s">
        <v>17</v>
      </c>
    </row>
    <row r="258" spans="1:60" x14ac:dyDescent="0.3">
      <c r="A258" s="449">
        <v>955</v>
      </c>
      <c r="B258" s="450" t="s">
        <v>500</v>
      </c>
      <c r="C258" s="450"/>
      <c r="D258" s="452">
        <v>0</v>
      </c>
      <c r="E258" s="452">
        <v>0</v>
      </c>
      <c r="F258" s="452">
        <v>0</v>
      </c>
      <c r="G258" s="452">
        <v>1</v>
      </c>
      <c r="H258" s="452">
        <v>0</v>
      </c>
      <c r="I258" s="452">
        <v>1</v>
      </c>
      <c r="J258" s="452">
        <v>0</v>
      </c>
      <c r="K258" s="452">
        <v>0</v>
      </c>
      <c r="L258" s="452">
        <v>0</v>
      </c>
      <c r="M258" s="452">
        <v>0</v>
      </c>
      <c r="N258" s="452">
        <v>0</v>
      </c>
      <c r="O258" s="452">
        <v>0</v>
      </c>
      <c r="P258" s="452">
        <v>0</v>
      </c>
      <c r="Q258" s="452">
        <v>0</v>
      </c>
      <c r="R258" s="452">
        <v>0</v>
      </c>
      <c r="S258" s="452">
        <v>0</v>
      </c>
      <c r="T258" s="452">
        <v>0</v>
      </c>
      <c r="U258" s="452">
        <v>2</v>
      </c>
      <c r="V258" s="452">
        <v>0</v>
      </c>
      <c r="W258" s="452">
        <v>0</v>
      </c>
      <c r="X258" s="452">
        <v>0</v>
      </c>
      <c r="Y258" s="452">
        <v>0</v>
      </c>
      <c r="Z258" s="452">
        <v>0</v>
      </c>
      <c r="AA258" s="452">
        <v>1</v>
      </c>
      <c r="AB258" s="452">
        <v>0</v>
      </c>
      <c r="AC258" s="452">
        <v>0</v>
      </c>
      <c r="AD258" s="452">
        <v>0</v>
      </c>
      <c r="AE258" s="452">
        <v>0</v>
      </c>
      <c r="AF258" s="452">
        <v>0</v>
      </c>
      <c r="AG258" s="452">
        <v>0</v>
      </c>
      <c r="AH258" s="452">
        <v>0</v>
      </c>
      <c r="AI258" s="452">
        <v>0</v>
      </c>
      <c r="AJ258" s="452">
        <v>1</v>
      </c>
      <c r="AK258" s="452">
        <v>0</v>
      </c>
      <c r="AL258" s="452">
        <v>0</v>
      </c>
      <c r="AM258" s="452"/>
      <c r="AN258" s="452">
        <v>1</v>
      </c>
      <c r="AO258" s="452">
        <v>0</v>
      </c>
      <c r="AP258" s="452">
        <v>0</v>
      </c>
      <c r="AQ258" s="452">
        <v>0</v>
      </c>
      <c r="AR258" s="452">
        <v>2</v>
      </c>
      <c r="AS258" s="452">
        <v>0</v>
      </c>
      <c r="AT258" s="452">
        <v>0</v>
      </c>
      <c r="AU258" s="452">
        <v>1</v>
      </c>
      <c r="AV258" s="452">
        <v>1</v>
      </c>
      <c r="AW258" s="452">
        <v>0</v>
      </c>
      <c r="AX258" s="452">
        <v>0</v>
      </c>
      <c r="AY258" s="452">
        <v>0</v>
      </c>
      <c r="AZ258" s="452">
        <v>0</v>
      </c>
      <c r="BA258" s="452">
        <v>0</v>
      </c>
      <c r="BB258" s="452">
        <v>0</v>
      </c>
      <c r="BC258" s="452">
        <v>0</v>
      </c>
      <c r="BD258" s="452">
        <v>0</v>
      </c>
      <c r="BE258" s="452">
        <v>0</v>
      </c>
      <c r="BF258" s="452">
        <v>0</v>
      </c>
      <c r="BG258" s="452">
        <v>0</v>
      </c>
      <c r="BH258" s="452">
        <v>0</v>
      </c>
    </row>
    <row r="259" spans="1:60" ht="43.2" x14ac:dyDescent="0.3">
      <c r="A259" s="449">
        <v>956</v>
      </c>
      <c r="B259" s="450" t="s">
        <v>260</v>
      </c>
      <c r="C259" s="450"/>
      <c r="D259" s="452" t="s">
        <v>17</v>
      </c>
      <c r="E259" s="452" t="s">
        <v>17</v>
      </c>
      <c r="F259" s="452" t="s">
        <v>17</v>
      </c>
      <c r="G259" s="452" t="s">
        <v>17</v>
      </c>
      <c r="H259" s="452" t="s">
        <v>17</v>
      </c>
      <c r="I259" s="452" t="s">
        <v>17</v>
      </c>
      <c r="J259" s="452" t="s">
        <v>17</v>
      </c>
      <c r="K259" s="452" t="s">
        <v>17</v>
      </c>
      <c r="L259" s="452" t="s">
        <v>17</v>
      </c>
      <c r="M259" s="452" t="s">
        <v>17</v>
      </c>
      <c r="N259" s="452" t="s">
        <v>17</v>
      </c>
      <c r="O259" s="452" t="s">
        <v>17</v>
      </c>
      <c r="P259" s="452" t="s">
        <v>17</v>
      </c>
      <c r="Q259" s="452" t="s">
        <v>17</v>
      </c>
      <c r="R259" s="452" t="s">
        <v>17</v>
      </c>
      <c r="S259" s="452" t="s">
        <v>17</v>
      </c>
      <c r="T259" s="452" t="s">
        <v>17</v>
      </c>
      <c r="U259" s="452" t="s">
        <v>17</v>
      </c>
      <c r="V259" s="452" t="s">
        <v>17</v>
      </c>
      <c r="W259" s="452" t="s">
        <v>17</v>
      </c>
      <c r="X259" s="452" t="s">
        <v>17</v>
      </c>
      <c r="Y259" s="452" t="s">
        <v>17</v>
      </c>
      <c r="Z259" s="452" t="s">
        <v>556</v>
      </c>
      <c r="AA259" s="452" t="s">
        <v>17</v>
      </c>
      <c r="AB259" s="452" t="s">
        <v>17</v>
      </c>
      <c r="AC259" s="452" t="s">
        <v>17</v>
      </c>
      <c r="AD259" s="452" t="s">
        <v>17</v>
      </c>
      <c r="AE259" s="452" t="s">
        <v>17</v>
      </c>
      <c r="AF259" s="452" t="s">
        <v>17</v>
      </c>
      <c r="AG259" s="452" t="s">
        <v>17</v>
      </c>
      <c r="AH259" s="452" t="s">
        <v>17</v>
      </c>
      <c r="AI259" s="452" t="s">
        <v>17</v>
      </c>
      <c r="AJ259" s="452" t="s">
        <v>17</v>
      </c>
      <c r="AK259" s="452" t="s">
        <v>17</v>
      </c>
      <c r="AL259" s="452" t="s">
        <v>17</v>
      </c>
      <c r="AM259" s="452"/>
      <c r="AN259" s="452" t="s">
        <v>17</v>
      </c>
      <c r="AO259" s="452" t="s">
        <v>17</v>
      </c>
      <c r="AP259" s="452" t="s">
        <v>17</v>
      </c>
      <c r="AQ259" s="452" t="s">
        <v>17</v>
      </c>
      <c r="AR259" s="452" t="s">
        <v>17</v>
      </c>
      <c r="AS259" s="452" t="s">
        <v>17</v>
      </c>
      <c r="AT259" s="452" t="s">
        <v>17</v>
      </c>
      <c r="AU259" s="452" t="s">
        <v>17</v>
      </c>
      <c r="AV259" s="452" t="s">
        <v>17</v>
      </c>
      <c r="AW259" s="452" t="s">
        <v>17</v>
      </c>
      <c r="AX259" s="452" t="s">
        <v>18</v>
      </c>
      <c r="AY259" s="452" t="s">
        <v>17</v>
      </c>
      <c r="AZ259" s="452" t="s">
        <v>17</v>
      </c>
      <c r="BA259" s="452" t="s">
        <v>17</v>
      </c>
      <c r="BB259" s="452" t="s">
        <v>17</v>
      </c>
      <c r="BC259" s="452" t="s">
        <v>17</v>
      </c>
      <c r="BD259" s="452" t="s">
        <v>17</v>
      </c>
      <c r="BE259" s="452" t="s">
        <v>17</v>
      </c>
      <c r="BF259" s="452" t="s">
        <v>17</v>
      </c>
      <c r="BG259" s="452" t="s">
        <v>17</v>
      </c>
      <c r="BH259" s="452" t="s">
        <v>17</v>
      </c>
    </row>
    <row r="260" spans="1:60" x14ac:dyDescent="0.3">
      <c r="A260" s="449">
        <v>957</v>
      </c>
      <c r="B260" s="450" t="s">
        <v>501</v>
      </c>
      <c r="C260" s="450"/>
      <c r="D260" s="452">
        <v>0</v>
      </c>
      <c r="E260" s="452">
        <v>0</v>
      </c>
      <c r="F260" s="452">
        <v>0</v>
      </c>
      <c r="G260" s="452">
        <v>0</v>
      </c>
      <c r="H260" s="452">
        <v>0</v>
      </c>
      <c r="I260" s="452">
        <v>0</v>
      </c>
      <c r="J260" s="452">
        <v>0</v>
      </c>
      <c r="K260" s="452">
        <v>0</v>
      </c>
      <c r="L260" s="452">
        <v>0</v>
      </c>
      <c r="M260" s="452">
        <v>0</v>
      </c>
      <c r="N260" s="452">
        <v>0</v>
      </c>
      <c r="O260" s="452">
        <v>0</v>
      </c>
      <c r="P260" s="452">
        <v>0</v>
      </c>
      <c r="Q260" s="452">
        <v>0</v>
      </c>
      <c r="R260" s="452">
        <v>0</v>
      </c>
      <c r="S260" s="452">
        <v>0</v>
      </c>
      <c r="T260" s="452">
        <v>0</v>
      </c>
      <c r="U260" s="452">
        <v>3</v>
      </c>
      <c r="V260" s="452">
        <v>0</v>
      </c>
      <c r="W260" s="452">
        <v>0</v>
      </c>
      <c r="X260" s="452">
        <v>0</v>
      </c>
      <c r="Y260" s="452">
        <v>0</v>
      </c>
      <c r="Z260" s="452">
        <v>0</v>
      </c>
      <c r="AA260" s="452">
        <v>0</v>
      </c>
      <c r="AB260" s="452">
        <v>0</v>
      </c>
      <c r="AC260" s="452">
        <v>0</v>
      </c>
      <c r="AD260" s="452">
        <v>0</v>
      </c>
      <c r="AE260" s="452">
        <v>0</v>
      </c>
      <c r="AF260" s="452">
        <v>0</v>
      </c>
      <c r="AG260" s="452">
        <v>0</v>
      </c>
      <c r="AH260" s="452">
        <v>1</v>
      </c>
      <c r="AI260" s="452">
        <v>0</v>
      </c>
      <c r="AJ260" s="452">
        <v>0</v>
      </c>
      <c r="AK260" s="452">
        <v>0</v>
      </c>
      <c r="AL260" s="452">
        <v>0</v>
      </c>
      <c r="AM260" s="452"/>
      <c r="AN260" s="452">
        <v>0</v>
      </c>
      <c r="AO260" s="452">
        <v>0</v>
      </c>
      <c r="AP260" s="452">
        <v>0</v>
      </c>
      <c r="AQ260" s="452">
        <v>0</v>
      </c>
      <c r="AR260" s="452">
        <v>2</v>
      </c>
      <c r="AS260" s="452">
        <v>0</v>
      </c>
      <c r="AT260" s="452">
        <v>0</v>
      </c>
      <c r="AU260" s="452">
        <v>0</v>
      </c>
      <c r="AV260" s="452">
        <v>0</v>
      </c>
      <c r="AW260" s="452">
        <v>0</v>
      </c>
      <c r="AX260" s="452">
        <v>2</v>
      </c>
      <c r="AY260" s="452">
        <v>4</v>
      </c>
      <c r="AZ260" s="452">
        <v>0</v>
      </c>
      <c r="BA260" s="452">
        <v>0</v>
      </c>
      <c r="BB260" s="452">
        <v>0</v>
      </c>
      <c r="BC260" s="452">
        <v>0</v>
      </c>
      <c r="BD260" s="452">
        <v>0</v>
      </c>
      <c r="BE260" s="452">
        <v>0</v>
      </c>
      <c r="BF260" s="452">
        <v>0</v>
      </c>
      <c r="BG260" s="452">
        <v>0</v>
      </c>
      <c r="BH260" s="452">
        <v>0</v>
      </c>
    </row>
    <row r="261" spans="1:60" ht="57.6" x14ac:dyDescent="0.3">
      <c r="A261" s="449">
        <v>958</v>
      </c>
      <c r="B261" s="450" t="s">
        <v>502</v>
      </c>
      <c r="C261" s="450"/>
      <c r="D261" s="452" t="s">
        <v>17</v>
      </c>
      <c r="E261" s="452" t="s">
        <v>17</v>
      </c>
      <c r="F261" s="452" t="s">
        <v>17</v>
      </c>
      <c r="G261" s="452" t="s">
        <v>17</v>
      </c>
      <c r="H261" s="452" t="s">
        <v>17</v>
      </c>
      <c r="I261" s="452" t="s">
        <v>17</v>
      </c>
      <c r="J261" s="452" t="s">
        <v>17</v>
      </c>
      <c r="K261" s="452" t="s">
        <v>17</v>
      </c>
      <c r="L261" s="452" t="s">
        <v>17</v>
      </c>
      <c r="M261" s="452" t="s">
        <v>17</v>
      </c>
      <c r="N261" s="452" t="s">
        <v>17</v>
      </c>
      <c r="O261" s="452" t="s">
        <v>17</v>
      </c>
      <c r="P261" s="452" t="s">
        <v>17</v>
      </c>
      <c r="Q261" s="452" t="s">
        <v>17</v>
      </c>
      <c r="R261" s="452" t="s">
        <v>17</v>
      </c>
      <c r="S261" s="452" t="s">
        <v>17</v>
      </c>
      <c r="T261" s="452" t="s">
        <v>17</v>
      </c>
      <c r="U261" s="452" t="s">
        <v>17</v>
      </c>
      <c r="V261" s="452" t="s">
        <v>17</v>
      </c>
      <c r="W261" s="452" t="s">
        <v>17</v>
      </c>
      <c r="X261" s="452" t="s">
        <v>17</v>
      </c>
      <c r="Y261" s="452" t="s">
        <v>17</v>
      </c>
      <c r="Z261" s="452" t="s">
        <v>556</v>
      </c>
      <c r="AA261" s="452" t="s">
        <v>17</v>
      </c>
      <c r="AB261" s="452" t="s">
        <v>17</v>
      </c>
      <c r="AC261" s="452" t="s">
        <v>17</v>
      </c>
      <c r="AD261" s="452" t="s">
        <v>17</v>
      </c>
      <c r="AE261" s="452" t="s">
        <v>17</v>
      </c>
      <c r="AF261" s="452" t="s">
        <v>17</v>
      </c>
      <c r="AG261" s="452" t="s">
        <v>17</v>
      </c>
      <c r="AH261" s="452" t="s">
        <v>17</v>
      </c>
      <c r="AI261" s="452" t="s">
        <v>17</v>
      </c>
      <c r="AJ261" s="452" t="s">
        <v>17</v>
      </c>
      <c r="AK261" s="452" t="s">
        <v>17</v>
      </c>
      <c r="AL261" s="452" t="s">
        <v>17</v>
      </c>
      <c r="AM261" s="452"/>
      <c r="AN261" s="452" t="s">
        <v>17</v>
      </c>
      <c r="AO261" s="452" t="s">
        <v>17</v>
      </c>
      <c r="AP261" s="452" t="s">
        <v>17</v>
      </c>
      <c r="AQ261" s="452" t="s">
        <v>17</v>
      </c>
      <c r="AR261" s="452" t="s">
        <v>17</v>
      </c>
      <c r="AS261" s="452" t="s">
        <v>17</v>
      </c>
      <c r="AT261" s="452" t="s">
        <v>17</v>
      </c>
      <c r="AU261" s="452" t="s">
        <v>17</v>
      </c>
      <c r="AV261" s="452" t="s">
        <v>17</v>
      </c>
      <c r="AW261" s="452" t="s">
        <v>17</v>
      </c>
      <c r="AX261" s="452" t="s">
        <v>18</v>
      </c>
      <c r="AY261" s="452" t="s">
        <v>17</v>
      </c>
      <c r="AZ261" s="452" t="s">
        <v>17</v>
      </c>
      <c r="BA261" s="452" t="s">
        <v>17</v>
      </c>
      <c r="BB261" s="452" t="s">
        <v>17</v>
      </c>
      <c r="BC261" s="452" t="s">
        <v>17</v>
      </c>
      <c r="BD261" s="452" t="s">
        <v>17</v>
      </c>
      <c r="BE261" s="452" t="s">
        <v>17</v>
      </c>
      <c r="BF261" s="452" t="s">
        <v>17</v>
      </c>
      <c r="BG261" s="452" t="s">
        <v>17</v>
      </c>
      <c r="BH261" s="452" t="s">
        <v>17</v>
      </c>
    </row>
    <row r="262" spans="1:60" ht="28.8" x14ac:dyDescent="0.3">
      <c r="A262" s="449">
        <v>959</v>
      </c>
      <c r="B262" s="450" t="s">
        <v>503</v>
      </c>
      <c r="C262" s="450"/>
      <c r="D262" s="452">
        <v>0</v>
      </c>
      <c r="E262" s="452">
        <v>0</v>
      </c>
      <c r="F262" s="452">
        <v>0</v>
      </c>
      <c r="G262" s="452">
        <v>0</v>
      </c>
      <c r="H262" s="452">
        <v>0</v>
      </c>
      <c r="I262" s="452">
        <v>0</v>
      </c>
      <c r="J262" s="452">
        <v>0</v>
      </c>
      <c r="K262" s="452">
        <v>0</v>
      </c>
      <c r="L262" s="452">
        <v>0</v>
      </c>
      <c r="M262" s="452">
        <v>0</v>
      </c>
      <c r="N262" s="452">
        <v>0</v>
      </c>
      <c r="O262" s="452">
        <v>0</v>
      </c>
      <c r="P262" s="452">
        <v>0</v>
      </c>
      <c r="Q262" s="452">
        <v>0</v>
      </c>
      <c r="R262" s="452">
        <v>0</v>
      </c>
      <c r="S262" s="452">
        <v>0</v>
      </c>
      <c r="T262" s="452">
        <v>0</v>
      </c>
      <c r="U262" s="452">
        <v>0</v>
      </c>
      <c r="V262" s="452">
        <v>0</v>
      </c>
      <c r="W262" s="452">
        <v>0</v>
      </c>
      <c r="X262" s="452">
        <v>0</v>
      </c>
      <c r="Y262" s="452">
        <v>0</v>
      </c>
      <c r="Z262" s="452">
        <v>0</v>
      </c>
      <c r="AA262" s="452">
        <v>0</v>
      </c>
      <c r="AB262" s="452">
        <v>0</v>
      </c>
      <c r="AC262" s="452">
        <v>0</v>
      </c>
      <c r="AD262" s="452">
        <v>0</v>
      </c>
      <c r="AE262" s="452">
        <v>0</v>
      </c>
      <c r="AF262" s="452">
        <v>0</v>
      </c>
      <c r="AG262" s="452">
        <v>0</v>
      </c>
      <c r="AH262" s="452">
        <v>0</v>
      </c>
      <c r="AI262" s="452">
        <v>0</v>
      </c>
      <c r="AJ262" s="452">
        <v>0</v>
      </c>
      <c r="AK262" s="452">
        <v>0</v>
      </c>
      <c r="AL262" s="452">
        <v>0</v>
      </c>
      <c r="AM262" s="452"/>
      <c r="AN262" s="452">
        <v>0</v>
      </c>
      <c r="AO262" s="452">
        <v>0</v>
      </c>
      <c r="AP262" s="452">
        <v>0</v>
      </c>
      <c r="AQ262" s="452">
        <v>0</v>
      </c>
      <c r="AR262" s="452">
        <v>0</v>
      </c>
      <c r="AS262" s="452">
        <v>0</v>
      </c>
      <c r="AT262" s="452">
        <v>0</v>
      </c>
      <c r="AU262" s="452">
        <v>0</v>
      </c>
      <c r="AV262" s="452">
        <v>0</v>
      </c>
      <c r="AW262" s="452">
        <v>0</v>
      </c>
      <c r="AX262" s="452">
        <v>0</v>
      </c>
      <c r="AY262" s="452">
        <v>0</v>
      </c>
      <c r="AZ262" s="452">
        <v>0</v>
      </c>
      <c r="BA262" s="452">
        <v>0</v>
      </c>
      <c r="BB262" s="452">
        <v>0</v>
      </c>
      <c r="BC262" s="452">
        <v>0</v>
      </c>
      <c r="BD262" s="452">
        <v>0</v>
      </c>
      <c r="BE262" s="452">
        <v>0</v>
      </c>
      <c r="BF262" s="452">
        <v>0</v>
      </c>
      <c r="BG262" s="452">
        <v>0</v>
      </c>
      <c r="BH262" s="452">
        <v>0</v>
      </c>
    </row>
    <row r="263" spans="1:60" x14ac:dyDescent="0.3">
      <c r="A263" s="449">
        <v>960</v>
      </c>
      <c r="B263" s="450" t="s">
        <v>504</v>
      </c>
      <c r="C263" s="450"/>
      <c r="D263" s="452" t="s">
        <v>961</v>
      </c>
      <c r="E263" s="452" t="s">
        <v>962</v>
      </c>
      <c r="F263" s="452" t="s">
        <v>963</v>
      </c>
      <c r="G263" s="452" t="s">
        <v>964</v>
      </c>
      <c r="H263" s="452" t="s">
        <v>965</v>
      </c>
      <c r="I263" s="452" t="s">
        <v>966</v>
      </c>
      <c r="J263" s="452" t="s">
        <v>967</v>
      </c>
      <c r="K263" s="452" t="s">
        <v>968</v>
      </c>
      <c r="L263" s="452" t="s">
        <v>969</v>
      </c>
      <c r="M263" s="452" t="s">
        <v>970</v>
      </c>
      <c r="N263" s="452" t="s">
        <v>971</v>
      </c>
      <c r="O263" s="452" t="s">
        <v>972</v>
      </c>
      <c r="P263" s="452" t="s">
        <v>973</v>
      </c>
      <c r="Q263" s="452" t="s">
        <v>974</v>
      </c>
      <c r="R263" s="452" t="s">
        <v>975</v>
      </c>
      <c r="S263" s="452" t="s">
        <v>976</v>
      </c>
      <c r="T263" s="452" t="s">
        <v>977</v>
      </c>
      <c r="U263" s="452" t="s">
        <v>978</v>
      </c>
      <c r="V263" s="452" t="s">
        <v>979</v>
      </c>
      <c r="W263" s="452" t="s">
        <v>980</v>
      </c>
      <c r="X263" s="452" t="s">
        <v>981</v>
      </c>
      <c r="Y263" s="452" t="s">
        <v>982</v>
      </c>
      <c r="Z263" s="452" t="s">
        <v>983</v>
      </c>
      <c r="AA263" s="452" t="s">
        <v>984</v>
      </c>
      <c r="AB263" s="452" t="s">
        <v>985</v>
      </c>
      <c r="AC263" s="452" t="s">
        <v>979</v>
      </c>
      <c r="AD263" s="452" t="s">
        <v>986</v>
      </c>
      <c r="AE263" s="452" t="s">
        <v>987</v>
      </c>
      <c r="AF263" s="452" t="s">
        <v>988</v>
      </c>
      <c r="AG263" s="452" t="s">
        <v>989</v>
      </c>
      <c r="AH263" s="452" t="s">
        <v>990</v>
      </c>
      <c r="AI263" s="452" t="s">
        <v>991</v>
      </c>
      <c r="AJ263" s="452" t="s">
        <v>992</v>
      </c>
      <c r="AK263" s="452" t="s">
        <v>993</v>
      </c>
      <c r="AL263" s="452" t="s">
        <v>994</v>
      </c>
      <c r="AM263" s="452"/>
      <c r="AN263" s="452" t="s">
        <v>995</v>
      </c>
      <c r="AO263" s="452" t="s">
        <v>996</v>
      </c>
      <c r="AP263" s="452" t="s">
        <v>997</v>
      </c>
      <c r="AQ263" s="452" t="s">
        <v>998</v>
      </c>
      <c r="AR263" s="452" t="s">
        <v>999</v>
      </c>
      <c r="AS263" s="452" t="s">
        <v>1000</v>
      </c>
      <c r="AT263" s="452" t="s">
        <v>1001</v>
      </c>
      <c r="AU263" s="452" t="s">
        <v>1002</v>
      </c>
      <c r="AV263" s="452" t="s">
        <v>1003</v>
      </c>
      <c r="AW263" s="452" t="s">
        <v>1004</v>
      </c>
      <c r="AX263" s="452" t="s">
        <v>1005</v>
      </c>
      <c r="AY263" s="452" t="s">
        <v>1006</v>
      </c>
      <c r="AZ263" s="452" t="s">
        <v>1007</v>
      </c>
      <c r="BA263" s="452" t="s">
        <v>1008</v>
      </c>
      <c r="BB263" s="452" t="s">
        <v>1009</v>
      </c>
      <c r="BC263" s="452" t="s">
        <v>1010</v>
      </c>
      <c r="BD263" s="452" t="s">
        <v>1011</v>
      </c>
      <c r="BE263" s="452" t="s">
        <v>1012</v>
      </c>
      <c r="BF263" s="452" t="s">
        <v>1013</v>
      </c>
      <c r="BG263" s="452" t="s">
        <v>1014</v>
      </c>
      <c r="BH263" s="452" t="s">
        <v>1015</v>
      </c>
    </row>
    <row r="264" spans="1:60" x14ac:dyDescent="0.3">
      <c r="A264" s="449">
        <v>962</v>
      </c>
      <c r="B264" s="450" t="s">
        <v>505</v>
      </c>
      <c r="C264" s="450"/>
      <c r="D264" s="452" t="s">
        <v>507</v>
      </c>
      <c r="E264" s="452" t="s">
        <v>1017</v>
      </c>
      <c r="F264" s="452" t="s">
        <v>507</v>
      </c>
      <c r="G264" s="452" t="s">
        <v>507</v>
      </c>
      <c r="H264" s="452" t="s">
        <v>1019</v>
      </c>
      <c r="I264" s="452" t="s">
        <v>507</v>
      </c>
      <c r="J264" s="452" t="s">
        <v>560</v>
      </c>
      <c r="K264" s="452" t="s">
        <v>506</v>
      </c>
      <c r="L264" s="452" t="s">
        <v>1017</v>
      </c>
      <c r="M264" s="452" t="s">
        <v>507</v>
      </c>
      <c r="N264" s="452" t="s">
        <v>560</v>
      </c>
      <c r="O264" s="452" t="s">
        <v>1020</v>
      </c>
      <c r="P264" s="452" t="s">
        <v>560</v>
      </c>
      <c r="Q264" s="452" t="s">
        <v>1017</v>
      </c>
      <c r="R264" s="452" t="s">
        <v>1021</v>
      </c>
      <c r="S264" s="452" t="s">
        <v>560</v>
      </c>
      <c r="T264" s="452" t="s">
        <v>506</v>
      </c>
      <c r="U264" s="452" t="s">
        <v>507</v>
      </c>
      <c r="V264" s="452" t="s">
        <v>1022</v>
      </c>
      <c r="W264" s="452" t="s">
        <v>560</v>
      </c>
      <c r="X264" s="452" t="s">
        <v>1017</v>
      </c>
      <c r="Y264" s="452" t="s">
        <v>1023</v>
      </c>
      <c r="Z264" s="452" t="s">
        <v>560</v>
      </c>
      <c r="AA264" s="452" t="s">
        <v>507</v>
      </c>
      <c r="AB264" s="452" t="s">
        <v>1017</v>
      </c>
      <c r="AC264" s="452" t="s">
        <v>1017</v>
      </c>
      <c r="AD264" s="452" t="s">
        <v>507</v>
      </c>
      <c r="AE264" s="452" t="s">
        <v>507</v>
      </c>
      <c r="AF264" s="452" t="s">
        <v>507</v>
      </c>
      <c r="AG264" s="452" t="s">
        <v>507</v>
      </c>
      <c r="AH264" s="452" t="s">
        <v>560</v>
      </c>
      <c r="AI264" s="452" t="s">
        <v>560</v>
      </c>
      <c r="AJ264" s="452" t="s">
        <v>560</v>
      </c>
      <c r="AK264" s="452" t="s">
        <v>507</v>
      </c>
      <c r="AL264" s="452" t="s">
        <v>507</v>
      </c>
      <c r="AM264" s="452"/>
      <c r="AN264" s="452" t="s">
        <v>1017</v>
      </c>
      <c r="AO264" s="452" t="s">
        <v>1016</v>
      </c>
      <c r="AP264" s="452" t="s">
        <v>1018</v>
      </c>
      <c r="AQ264" s="452" t="s">
        <v>507</v>
      </c>
      <c r="AR264" s="452" t="s">
        <v>1024</v>
      </c>
      <c r="AS264" s="452" t="s">
        <v>1017</v>
      </c>
      <c r="AT264" s="452" t="s">
        <v>507</v>
      </c>
      <c r="AU264" s="452" t="s">
        <v>1017</v>
      </c>
      <c r="AV264" s="452" t="s">
        <v>507</v>
      </c>
      <c r="AW264" s="452" t="s">
        <v>507</v>
      </c>
      <c r="AX264" s="452" t="s">
        <v>1005</v>
      </c>
      <c r="AY264" s="452" t="s">
        <v>1017</v>
      </c>
      <c r="AZ264" s="452" t="s">
        <v>717</v>
      </c>
      <c r="BA264" s="452" t="s">
        <v>1017</v>
      </c>
      <c r="BB264" s="452" t="s">
        <v>717</v>
      </c>
      <c r="BC264" s="452" t="s">
        <v>507</v>
      </c>
      <c r="BD264" s="452" t="s">
        <v>560</v>
      </c>
      <c r="BE264" s="452" t="s">
        <v>507</v>
      </c>
      <c r="BF264" s="452" t="s">
        <v>560</v>
      </c>
      <c r="BG264" s="452" t="s">
        <v>717</v>
      </c>
      <c r="BH264" s="452" t="s">
        <v>507</v>
      </c>
    </row>
    <row r="265" spans="1:60" x14ac:dyDescent="0.3">
      <c r="A265" s="449">
        <v>964</v>
      </c>
      <c r="B265" s="450" t="s">
        <v>509</v>
      </c>
      <c r="C265" s="450"/>
      <c r="D265" s="452" t="s">
        <v>757</v>
      </c>
      <c r="E265" s="452" t="s">
        <v>1027</v>
      </c>
      <c r="F265" s="452" t="s">
        <v>514</v>
      </c>
      <c r="G265" s="452" t="s">
        <v>1034</v>
      </c>
      <c r="H265" s="452" t="s">
        <v>510</v>
      </c>
      <c r="I265" s="452" t="s">
        <v>956</v>
      </c>
      <c r="J265" s="452" t="s">
        <v>758</v>
      </c>
      <c r="K265" s="452" t="s">
        <v>1038</v>
      </c>
      <c r="L265" s="452" t="s">
        <v>513</v>
      </c>
      <c r="M265" s="452" t="s">
        <v>1031</v>
      </c>
      <c r="N265" s="452" t="s">
        <v>1039</v>
      </c>
      <c r="O265" s="452" t="s">
        <v>759</v>
      </c>
      <c r="P265" s="452" t="s">
        <v>1026</v>
      </c>
      <c r="Q265" s="452" t="s">
        <v>718</v>
      </c>
      <c r="R265" s="452" t="s">
        <v>1025</v>
      </c>
      <c r="S265" s="452" t="s">
        <v>1040</v>
      </c>
      <c r="T265" s="452" t="s">
        <v>1036</v>
      </c>
      <c r="U265" s="452" t="s">
        <v>1041</v>
      </c>
      <c r="V265" s="452" t="s">
        <v>1031</v>
      </c>
      <c r="W265" s="452" t="s">
        <v>511</v>
      </c>
      <c r="X265" s="452" t="s">
        <v>1029</v>
      </c>
      <c r="Y265" s="452" t="s">
        <v>1035</v>
      </c>
      <c r="Z265" s="452" t="s">
        <v>1031</v>
      </c>
      <c r="AA265" s="452" t="s">
        <v>1042</v>
      </c>
      <c r="AB265" s="452" t="s">
        <v>512</v>
      </c>
      <c r="AC265" s="452" t="s">
        <v>1405</v>
      </c>
      <c r="AD265" s="452" t="s">
        <v>512</v>
      </c>
      <c r="AE265" s="452" t="s">
        <v>1043</v>
      </c>
      <c r="AF265" s="452" t="s">
        <v>1028</v>
      </c>
      <c r="AG265" s="452" t="s">
        <v>956</v>
      </c>
      <c r="AH265" s="452" t="s">
        <v>1044</v>
      </c>
      <c r="AI265" s="452" t="s">
        <v>513</v>
      </c>
      <c r="AJ265" s="452" t="s">
        <v>1037</v>
      </c>
      <c r="AK265" s="452" t="s">
        <v>1045</v>
      </c>
      <c r="AL265" s="452" t="s">
        <v>1030</v>
      </c>
      <c r="AM265" s="452"/>
      <c r="AN265" s="452" t="s">
        <v>1027</v>
      </c>
      <c r="AO265" s="452" t="s">
        <v>1029</v>
      </c>
      <c r="AP265" s="452" t="s">
        <v>718</v>
      </c>
      <c r="AQ265" s="452" t="s">
        <v>1046</v>
      </c>
      <c r="AR265" s="452" t="s">
        <v>1026</v>
      </c>
      <c r="AS265" s="452" t="s">
        <v>1047</v>
      </c>
      <c r="AT265" s="452" t="s">
        <v>512</v>
      </c>
      <c r="AU265" s="452" t="s">
        <v>1048</v>
      </c>
      <c r="AV265" s="452" t="s">
        <v>1027</v>
      </c>
      <c r="AW265" s="452" t="s">
        <v>1027</v>
      </c>
      <c r="AX265" s="452"/>
      <c r="AY265" s="452" t="s">
        <v>1049</v>
      </c>
      <c r="AZ265" s="452" t="s">
        <v>1033</v>
      </c>
      <c r="BA265" s="452" t="s">
        <v>1031</v>
      </c>
      <c r="BB265" s="452" t="s">
        <v>1026</v>
      </c>
      <c r="BC265" s="452" t="s">
        <v>510</v>
      </c>
      <c r="BD265" s="452" t="s">
        <v>1050</v>
      </c>
      <c r="BE265" s="452" t="s">
        <v>1034</v>
      </c>
      <c r="BF265" s="452" t="s">
        <v>1051</v>
      </c>
      <c r="BG265" s="452" t="s">
        <v>1052</v>
      </c>
      <c r="BH265" s="452" t="s">
        <v>1032</v>
      </c>
    </row>
    <row r="266" spans="1:60" x14ac:dyDescent="0.3">
      <c r="A266" s="449">
        <v>965</v>
      </c>
      <c r="B266" s="450" t="s">
        <v>515</v>
      </c>
      <c r="C266" s="450"/>
      <c r="D266" s="452">
        <v>0</v>
      </c>
      <c r="E266" s="452">
        <v>0</v>
      </c>
      <c r="F266" s="452">
        <v>0</v>
      </c>
      <c r="G266" s="452">
        <v>0</v>
      </c>
      <c r="H266" s="452">
        <v>0</v>
      </c>
      <c r="I266" s="452">
        <v>0</v>
      </c>
      <c r="J266" s="452">
        <v>0</v>
      </c>
      <c r="K266" s="452">
        <v>0</v>
      </c>
      <c r="L266" s="452">
        <v>0</v>
      </c>
      <c r="M266" s="452">
        <v>0</v>
      </c>
      <c r="N266" s="452">
        <v>0</v>
      </c>
      <c r="O266" s="452">
        <v>0</v>
      </c>
      <c r="P266" s="452">
        <v>0</v>
      </c>
      <c r="Q266" s="452">
        <v>0</v>
      </c>
      <c r="R266" s="452">
        <v>0</v>
      </c>
      <c r="S266" s="452">
        <v>0</v>
      </c>
      <c r="T266" s="452">
        <v>0</v>
      </c>
      <c r="U266" s="452">
        <v>0</v>
      </c>
      <c r="V266" s="452">
        <v>0</v>
      </c>
      <c r="W266" s="452">
        <v>0</v>
      </c>
      <c r="X266" s="452">
        <v>0</v>
      </c>
      <c r="Y266" s="452">
        <v>0</v>
      </c>
      <c r="Z266" s="452">
        <v>0</v>
      </c>
      <c r="AA266" s="452">
        <v>0</v>
      </c>
      <c r="AB266" s="452">
        <v>0</v>
      </c>
      <c r="AC266" s="452">
        <v>0</v>
      </c>
      <c r="AD266" s="452">
        <v>0</v>
      </c>
      <c r="AE266" s="452">
        <v>0</v>
      </c>
      <c r="AF266" s="452">
        <v>0</v>
      </c>
      <c r="AG266" s="452">
        <v>0</v>
      </c>
      <c r="AH266" s="452">
        <v>0</v>
      </c>
      <c r="AI266" s="452">
        <v>0</v>
      </c>
      <c r="AJ266" s="452">
        <v>0</v>
      </c>
      <c r="AK266" s="452">
        <v>0</v>
      </c>
      <c r="AL266" s="452">
        <v>0</v>
      </c>
      <c r="AM266" s="452"/>
      <c r="AN266" s="452">
        <v>0</v>
      </c>
      <c r="AO266" s="452">
        <v>0</v>
      </c>
      <c r="AP266" s="452">
        <v>0</v>
      </c>
      <c r="AQ266" s="452">
        <v>0</v>
      </c>
      <c r="AR266" s="452">
        <v>0</v>
      </c>
      <c r="AS266" s="452">
        <v>0</v>
      </c>
      <c r="AT266" s="452">
        <v>0</v>
      </c>
      <c r="AU266" s="452">
        <v>0</v>
      </c>
      <c r="AV266" s="452">
        <v>0</v>
      </c>
      <c r="AW266" s="452">
        <v>0</v>
      </c>
      <c r="AX266" s="452">
        <v>0</v>
      </c>
      <c r="AY266" s="452">
        <v>0</v>
      </c>
      <c r="AZ266" s="452">
        <v>0</v>
      </c>
      <c r="BA266" s="452">
        <v>0</v>
      </c>
      <c r="BB266" s="452">
        <v>0</v>
      </c>
      <c r="BC266" s="452">
        <v>0</v>
      </c>
      <c r="BD266" s="452">
        <v>0</v>
      </c>
      <c r="BE266" s="452">
        <v>0</v>
      </c>
      <c r="BF266" s="452">
        <v>0</v>
      </c>
      <c r="BG266" s="452">
        <v>0</v>
      </c>
      <c r="BH266" s="452">
        <v>0</v>
      </c>
    </row>
    <row r="267" spans="1:60" x14ac:dyDescent="0.3">
      <c r="A267" s="449">
        <v>966</v>
      </c>
      <c r="B267" s="450" t="s">
        <v>516</v>
      </c>
      <c r="C267" s="450"/>
      <c r="D267" s="452" t="s">
        <v>1053</v>
      </c>
      <c r="E267" s="452" t="s">
        <v>1054</v>
      </c>
      <c r="F267" s="452" t="s">
        <v>1055</v>
      </c>
      <c r="G267" s="452" t="s">
        <v>1056</v>
      </c>
      <c r="H267" s="452" t="s">
        <v>1057</v>
      </c>
      <c r="I267" s="452" t="s">
        <v>1058</v>
      </c>
      <c r="J267" s="452" t="s">
        <v>1059</v>
      </c>
      <c r="K267" s="452" t="s">
        <v>1060</v>
      </c>
      <c r="L267" s="452" t="s">
        <v>1061</v>
      </c>
      <c r="M267" s="452" t="s">
        <v>1062</v>
      </c>
      <c r="N267" s="452" t="s">
        <v>1063</v>
      </c>
      <c r="O267" s="452" t="s">
        <v>1064</v>
      </c>
      <c r="P267" s="452" t="s">
        <v>1065</v>
      </c>
      <c r="Q267" s="452" t="s">
        <v>1066</v>
      </c>
      <c r="R267" s="452" t="s">
        <v>1067</v>
      </c>
      <c r="S267" s="452" t="s">
        <v>1068</v>
      </c>
      <c r="T267" s="452" t="s">
        <v>1069</v>
      </c>
      <c r="U267" s="452" t="s">
        <v>1070</v>
      </c>
      <c r="V267" s="452" t="s">
        <v>1071</v>
      </c>
      <c r="W267" s="452" t="s">
        <v>1072</v>
      </c>
      <c r="X267" s="452" t="s">
        <v>1073</v>
      </c>
      <c r="Y267" s="452" t="s">
        <v>1074</v>
      </c>
      <c r="Z267" s="452" t="s">
        <v>1075</v>
      </c>
      <c r="AA267" s="452" t="s">
        <v>1076</v>
      </c>
      <c r="AB267" s="452" t="s">
        <v>1077</v>
      </c>
      <c r="AC267" s="452" t="s">
        <v>1339</v>
      </c>
      <c r="AD267" s="452" t="s">
        <v>1078</v>
      </c>
      <c r="AE267" s="452" t="s">
        <v>1079</v>
      </c>
      <c r="AF267" s="452" t="s">
        <v>1080</v>
      </c>
      <c r="AG267" s="452" t="s">
        <v>1081</v>
      </c>
      <c r="AH267" s="452" t="s">
        <v>1082</v>
      </c>
      <c r="AI267" s="452" t="s">
        <v>1083</v>
      </c>
      <c r="AJ267" s="452" t="s">
        <v>1084</v>
      </c>
      <c r="AK267" s="452" t="s">
        <v>1085</v>
      </c>
      <c r="AL267" s="452" t="s">
        <v>1086</v>
      </c>
      <c r="AM267" s="452"/>
      <c r="AN267" s="452" t="s">
        <v>1087</v>
      </c>
      <c r="AO267" s="452" t="s">
        <v>1088</v>
      </c>
      <c r="AP267" s="452" t="s">
        <v>1089</v>
      </c>
      <c r="AQ267" s="452" t="s">
        <v>1090</v>
      </c>
      <c r="AR267" s="452" t="s">
        <v>1091</v>
      </c>
      <c r="AS267" s="452" t="s">
        <v>1092</v>
      </c>
      <c r="AT267" s="452" t="s">
        <v>1093</v>
      </c>
      <c r="AU267" s="452" t="s">
        <v>1094</v>
      </c>
      <c r="AV267" s="452" t="s">
        <v>1095</v>
      </c>
      <c r="AW267" s="452" t="s">
        <v>1096</v>
      </c>
      <c r="AX267" s="452"/>
      <c r="AY267" s="452" t="s">
        <v>1097</v>
      </c>
      <c r="AZ267" s="452" t="s">
        <v>1098</v>
      </c>
      <c r="BA267" s="452" t="s">
        <v>1099</v>
      </c>
      <c r="BB267" s="452" t="s">
        <v>1100</v>
      </c>
      <c r="BC267" s="452" t="s">
        <v>1101</v>
      </c>
      <c r="BD267" s="452" t="s">
        <v>1102</v>
      </c>
      <c r="BE267" s="452" t="s">
        <v>1103</v>
      </c>
      <c r="BF267" s="452" t="s">
        <v>1104</v>
      </c>
      <c r="BG267" s="452" t="s">
        <v>1105</v>
      </c>
      <c r="BH267" s="452" t="s">
        <v>1106</v>
      </c>
    </row>
    <row r="268" spans="1:60" x14ac:dyDescent="0.3">
      <c r="A268" s="449">
        <v>968</v>
      </c>
      <c r="B268" s="450" t="s">
        <v>517</v>
      </c>
      <c r="C268" s="450"/>
      <c r="D268" s="452" t="s">
        <v>1107</v>
      </c>
      <c r="E268" s="452" t="s">
        <v>1108</v>
      </c>
      <c r="F268" s="452" t="s">
        <v>1109</v>
      </c>
      <c r="G268" s="452" t="s">
        <v>1110</v>
      </c>
      <c r="H268" s="452" t="s">
        <v>1111</v>
      </c>
      <c r="I268" s="452" t="s">
        <v>1112</v>
      </c>
      <c r="J268" s="452" t="s">
        <v>1113</v>
      </c>
      <c r="K268" s="452" t="s">
        <v>1114</v>
      </c>
      <c r="L268" s="452" t="s">
        <v>1115</v>
      </c>
      <c r="M268" s="452" t="s">
        <v>1116</v>
      </c>
      <c r="N268" s="452" t="s">
        <v>1117</v>
      </c>
      <c r="O268" s="452" t="s">
        <v>1118</v>
      </c>
      <c r="P268" s="452" t="s">
        <v>1119</v>
      </c>
      <c r="Q268" s="452" t="s">
        <v>1120</v>
      </c>
      <c r="R268" s="452" t="s">
        <v>1121</v>
      </c>
      <c r="S268" s="452" t="s">
        <v>1122</v>
      </c>
      <c r="T268" s="452" t="s">
        <v>1123</v>
      </c>
      <c r="U268" s="452" t="s">
        <v>1124</v>
      </c>
      <c r="V268" s="452" t="s">
        <v>1125</v>
      </c>
      <c r="W268" s="452" t="s">
        <v>1126</v>
      </c>
      <c r="X268" s="452" t="s">
        <v>1127</v>
      </c>
      <c r="Y268" s="452" t="s">
        <v>1128</v>
      </c>
      <c r="Z268" s="452" t="s">
        <v>1129</v>
      </c>
      <c r="AA268" s="452" t="s">
        <v>1130</v>
      </c>
      <c r="AB268" s="452" t="s">
        <v>1131</v>
      </c>
      <c r="AC268" s="452" t="s">
        <v>1125</v>
      </c>
      <c r="AD268" s="452" t="s">
        <v>1132</v>
      </c>
      <c r="AE268" s="452" t="s">
        <v>1133</v>
      </c>
      <c r="AF268" s="452" t="s">
        <v>1134</v>
      </c>
      <c r="AG268" s="452" t="s">
        <v>1135</v>
      </c>
      <c r="AH268" s="452" t="s">
        <v>1136</v>
      </c>
      <c r="AI268" s="452" t="s">
        <v>1137</v>
      </c>
      <c r="AJ268" s="452" t="s">
        <v>1138</v>
      </c>
      <c r="AK268" s="452" t="s">
        <v>1139</v>
      </c>
      <c r="AL268" s="452" t="s">
        <v>1140</v>
      </c>
      <c r="AM268" s="452"/>
      <c r="AN268" s="452" t="s">
        <v>1141</v>
      </c>
      <c r="AO268" s="452" t="s">
        <v>1142</v>
      </c>
      <c r="AP268" s="452" t="s">
        <v>1143</v>
      </c>
      <c r="AQ268" s="452" t="s">
        <v>1144</v>
      </c>
      <c r="AR268" s="452" t="s">
        <v>1145</v>
      </c>
      <c r="AS268" s="452" t="s">
        <v>1146</v>
      </c>
      <c r="AT268" s="452" t="s">
        <v>1147</v>
      </c>
      <c r="AU268" s="452" t="s">
        <v>1148</v>
      </c>
      <c r="AV268" s="452" t="s">
        <v>1149</v>
      </c>
      <c r="AW268" s="452" t="s">
        <v>1150</v>
      </c>
      <c r="AX268" s="452" t="s">
        <v>1005</v>
      </c>
      <c r="AY268" s="452" t="s">
        <v>1151</v>
      </c>
      <c r="AZ268" s="452" t="s">
        <v>1152</v>
      </c>
      <c r="BA268" s="452" t="s">
        <v>1153</v>
      </c>
      <c r="BB268" s="452" t="s">
        <v>1154</v>
      </c>
      <c r="BC268" s="452" t="s">
        <v>1155</v>
      </c>
      <c r="BD268" s="452" t="s">
        <v>1156</v>
      </c>
      <c r="BE268" s="452" t="s">
        <v>1157</v>
      </c>
      <c r="BF268" s="452" t="s">
        <v>1158</v>
      </c>
      <c r="BG268" s="452" t="s">
        <v>1159</v>
      </c>
      <c r="BH268" s="452" t="s">
        <v>1160</v>
      </c>
    </row>
    <row r="269" spans="1:60" x14ac:dyDescent="0.3">
      <c r="A269" s="449">
        <v>973</v>
      </c>
      <c r="B269" s="450" t="s">
        <v>326</v>
      </c>
      <c r="C269" s="450"/>
      <c r="D269" s="452">
        <v>0</v>
      </c>
      <c r="E269" s="452">
        <v>0</v>
      </c>
      <c r="F269" s="452">
        <v>0</v>
      </c>
      <c r="G269" s="452">
        <v>0</v>
      </c>
      <c r="H269" s="452">
        <v>0</v>
      </c>
      <c r="I269" s="452">
        <v>0</v>
      </c>
      <c r="J269" s="452">
        <v>0</v>
      </c>
      <c r="K269" s="452">
        <v>0</v>
      </c>
      <c r="L269" s="452">
        <v>0</v>
      </c>
      <c r="M269" s="452">
        <v>0</v>
      </c>
      <c r="N269" s="452">
        <v>0</v>
      </c>
      <c r="O269" s="452">
        <v>0</v>
      </c>
      <c r="P269" s="452">
        <v>0</v>
      </c>
      <c r="Q269" s="452">
        <v>0</v>
      </c>
      <c r="R269" s="452">
        <v>0</v>
      </c>
      <c r="S269" s="452">
        <v>0</v>
      </c>
      <c r="T269" s="452">
        <v>0</v>
      </c>
      <c r="U269" s="452">
        <v>0</v>
      </c>
      <c r="V269" s="452">
        <v>0</v>
      </c>
      <c r="W269" s="452">
        <v>0</v>
      </c>
      <c r="X269" s="452">
        <v>0</v>
      </c>
      <c r="Y269" s="452">
        <v>0</v>
      </c>
      <c r="Z269" s="452">
        <v>0</v>
      </c>
      <c r="AA269" s="452">
        <v>0</v>
      </c>
      <c r="AB269" s="452">
        <v>0</v>
      </c>
      <c r="AC269" s="452">
        <v>0</v>
      </c>
      <c r="AD269" s="452">
        <v>0</v>
      </c>
      <c r="AE269" s="452">
        <v>0</v>
      </c>
      <c r="AF269" s="452">
        <v>0</v>
      </c>
      <c r="AG269" s="452">
        <v>0</v>
      </c>
      <c r="AH269" s="452">
        <v>0</v>
      </c>
      <c r="AI269" s="452">
        <v>0</v>
      </c>
      <c r="AJ269" s="452">
        <v>0</v>
      </c>
      <c r="AK269" s="452">
        <v>0</v>
      </c>
      <c r="AL269" s="452">
        <v>0</v>
      </c>
      <c r="AM269" s="452"/>
      <c r="AN269" s="452">
        <v>0</v>
      </c>
      <c r="AO269" s="452">
        <v>0</v>
      </c>
      <c r="AP269" s="452">
        <v>0</v>
      </c>
      <c r="AQ269" s="452">
        <v>0</v>
      </c>
      <c r="AR269" s="452">
        <v>0</v>
      </c>
      <c r="AS269" s="452">
        <v>0</v>
      </c>
      <c r="AT269" s="452">
        <v>0</v>
      </c>
      <c r="AU269" s="452">
        <v>0</v>
      </c>
      <c r="AV269" s="452">
        <v>0</v>
      </c>
      <c r="AW269" s="452">
        <v>0</v>
      </c>
      <c r="AX269" s="452">
        <v>0</v>
      </c>
      <c r="AY269" s="452">
        <v>0</v>
      </c>
      <c r="AZ269" s="452">
        <v>0</v>
      </c>
      <c r="BA269" s="452">
        <v>0</v>
      </c>
      <c r="BB269" s="452">
        <v>0</v>
      </c>
      <c r="BC269" s="452">
        <v>0</v>
      </c>
      <c r="BD269" s="452">
        <v>0</v>
      </c>
      <c r="BE269" s="452">
        <v>0</v>
      </c>
      <c r="BF269" s="452">
        <v>0</v>
      </c>
      <c r="BG269" s="452">
        <v>0</v>
      </c>
      <c r="BH269" s="452">
        <v>0</v>
      </c>
    </row>
    <row r="270" spans="1:60" ht="72" x14ac:dyDescent="0.3">
      <c r="A270" s="449">
        <v>974</v>
      </c>
      <c r="B270" s="450" t="s">
        <v>1161</v>
      </c>
      <c r="C270" s="450"/>
      <c r="D270" s="452">
        <v>0</v>
      </c>
      <c r="E270" s="452">
        <v>2</v>
      </c>
      <c r="F270" s="452">
        <v>0</v>
      </c>
      <c r="G270" s="452">
        <v>0</v>
      </c>
      <c r="H270" s="452">
        <v>0</v>
      </c>
      <c r="I270" s="452">
        <v>0</v>
      </c>
      <c r="J270" s="452">
        <v>0</v>
      </c>
      <c r="K270" s="452">
        <v>0</v>
      </c>
      <c r="L270" s="452">
        <v>0</v>
      </c>
      <c r="M270" s="452">
        <v>0</v>
      </c>
      <c r="N270" s="452">
        <v>2</v>
      </c>
      <c r="O270" s="452">
        <v>0</v>
      </c>
      <c r="P270" s="452">
        <v>0</v>
      </c>
      <c r="Q270" s="452">
        <v>0</v>
      </c>
      <c r="R270" s="452">
        <v>2</v>
      </c>
      <c r="S270" s="452">
        <v>0</v>
      </c>
      <c r="T270" s="452">
        <v>0</v>
      </c>
      <c r="U270" s="452">
        <v>2</v>
      </c>
      <c r="V270" s="452">
        <v>0</v>
      </c>
      <c r="W270" s="452">
        <v>2</v>
      </c>
      <c r="X270" s="452">
        <v>2</v>
      </c>
      <c r="Y270" s="452">
        <v>0</v>
      </c>
      <c r="Z270" s="452">
        <v>0</v>
      </c>
      <c r="AA270" s="452">
        <v>0</v>
      </c>
      <c r="AB270" s="452">
        <v>2</v>
      </c>
      <c r="AC270" s="452">
        <v>0</v>
      </c>
      <c r="AD270" s="452">
        <v>0</v>
      </c>
      <c r="AE270" s="452">
        <v>0</v>
      </c>
      <c r="AF270" s="452">
        <v>2</v>
      </c>
      <c r="AG270" s="452">
        <v>0</v>
      </c>
      <c r="AH270" s="452">
        <v>0</v>
      </c>
      <c r="AI270" s="452">
        <v>2</v>
      </c>
      <c r="AJ270" s="452">
        <v>0</v>
      </c>
      <c r="AK270" s="452">
        <v>0</v>
      </c>
      <c r="AL270" s="452">
        <v>0</v>
      </c>
      <c r="AM270" s="452"/>
      <c r="AN270" s="452">
        <v>0</v>
      </c>
      <c r="AO270" s="452">
        <v>0</v>
      </c>
      <c r="AP270" s="452">
        <v>0</v>
      </c>
      <c r="AQ270" s="452">
        <v>0</v>
      </c>
      <c r="AR270" s="452">
        <v>0</v>
      </c>
      <c r="AS270" s="452">
        <v>0</v>
      </c>
      <c r="AT270" s="452">
        <v>0</v>
      </c>
      <c r="AU270" s="452">
        <v>0</v>
      </c>
      <c r="AV270" s="452">
        <v>0</v>
      </c>
      <c r="AW270" s="452">
        <v>0</v>
      </c>
      <c r="AX270" s="452">
        <v>0</v>
      </c>
      <c r="AY270" s="452">
        <v>0</v>
      </c>
      <c r="AZ270" s="452">
        <v>0</v>
      </c>
      <c r="BA270" s="452">
        <v>0</v>
      </c>
      <c r="BB270" s="452">
        <v>2</v>
      </c>
      <c r="BC270" s="452">
        <v>0</v>
      </c>
      <c r="BD270" s="452">
        <v>0</v>
      </c>
      <c r="BE270" s="452">
        <v>0</v>
      </c>
      <c r="BF270" s="452">
        <v>0</v>
      </c>
      <c r="BG270" s="452">
        <v>0</v>
      </c>
      <c r="BH270" s="452">
        <v>0</v>
      </c>
    </row>
    <row r="271" spans="1:60" ht="28.8" x14ac:dyDescent="0.3">
      <c r="A271" s="449">
        <v>975</v>
      </c>
      <c r="B271" s="450" t="s">
        <v>319</v>
      </c>
      <c r="C271" s="450"/>
      <c r="D271" s="452">
        <v>0</v>
      </c>
      <c r="E271" s="452">
        <v>0</v>
      </c>
      <c r="F271" s="452">
        <v>0</v>
      </c>
      <c r="G271" s="452">
        <v>0</v>
      </c>
      <c r="H271" s="452">
        <v>0</v>
      </c>
      <c r="I271" s="452">
        <v>0</v>
      </c>
      <c r="J271" s="452">
        <v>0</v>
      </c>
      <c r="K271" s="452">
        <v>0</v>
      </c>
      <c r="L271" s="452">
        <v>0</v>
      </c>
      <c r="M271" s="452">
        <v>0</v>
      </c>
      <c r="N271" s="452">
        <v>0</v>
      </c>
      <c r="O271" s="452">
        <v>0</v>
      </c>
      <c r="P271" s="452">
        <v>0</v>
      </c>
      <c r="Q271" s="452">
        <v>0</v>
      </c>
      <c r="R271" s="452">
        <v>0</v>
      </c>
      <c r="S271" s="452">
        <v>0</v>
      </c>
      <c r="T271" s="452">
        <v>0</v>
      </c>
      <c r="U271" s="452">
        <v>0</v>
      </c>
      <c r="V271" s="452">
        <v>0</v>
      </c>
      <c r="W271" s="452">
        <v>0</v>
      </c>
      <c r="X271" s="452">
        <v>0</v>
      </c>
      <c r="Y271" s="452">
        <v>0</v>
      </c>
      <c r="Z271" s="452">
        <v>0</v>
      </c>
      <c r="AA271" s="452">
        <v>0</v>
      </c>
      <c r="AB271" s="452">
        <v>0</v>
      </c>
      <c r="AC271" s="452">
        <v>0</v>
      </c>
      <c r="AD271" s="452">
        <v>0</v>
      </c>
      <c r="AE271" s="452">
        <v>0</v>
      </c>
      <c r="AF271" s="452">
        <v>0</v>
      </c>
      <c r="AG271" s="452">
        <v>0</v>
      </c>
      <c r="AH271" s="452">
        <v>0</v>
      </c>
      <c r="AI271" s="452">
        <v>0</v>
      </c>
      <c r="AJ271" s="452">
        <v>0</v>
      </c>
      <c r="AK271" s="452">
        <v>0</v>
      </c>
      <c r="AL271" s="452">
        <v>0</v>
      </c>
      <c r="AM271" s="452"/>
      <c r="AN271" s="452">
        <v>0</v>
      </c>
      <c r="AO271" s="452">
        <v>0</v>
      </c>
      <c r="AP271" s="452">
        <v>0</v>
      </c>
      <c r="AQ271" s="452">
        <v>0</v>
      </c>
      <c r="AR271" s="452">
        <v>0</v>
      </c>
      <c r="AS271" s="452">
        <v>0</v>
      </c>
      <c r="AT271" s="452">
        <v>0</v>
      </c>
      <c r="AU271" s="452">
        <v>0</v>
      </c>
      <c r="AV271" s="452">
        <v>0</v>
      </c>
      <c r="AW271" s="452">
        <v>0</v>
      </c>
      <c r="AX271" s="452">
        <v>0</v>
      </c>
      <c r="AY271" s="452">
        <v>0</v>
      </c>
      <c r="AZ271" s="452">
        <v>0</v>
      </c>
      <c r="BA271" s="452">
        <v>0</v>
      </c>
      <c r="BB271" s="452">
        <v>0</v>
      </c>
      <c r="BC271" s="452">
        <v>0</v>
      </c>
      <c r="BD271" s="452">
        <v>0</v>
      </c>
      <c r="BE271" s="452">
        <v>0</v>
      </c>
      <c r="BF271" s="452">
        <v>0</v>
      </c>
      <c r="BG271" s="452">
        <v>0</v>
      </c>
      <c r="BH271" s="452">
        <v>0</v>
      </c>
    </row>
    <row r="272" spans="1:60" ht="28.8" x14ac:dyDescent="0.3">
      <c r="A272" s="449">
        <v>976</v>
      </c>
      <c r="B272" s="450" t="s">
        <v>1162</v>
      </c>
      <c r="C272" s="450"/>
      <c r="D272" s="452">
        <v>0</v>
      </c>
      <c r="E272" s="452">
        <v>0</v>
      </c>
      <c r="F272" s="452">
        <v>0</v>
      </c>
      <c r="G272" s="452">
        <v>0</v>
      </c>
      <c r="H272" s="452">
        <v>0</v>
      </c>
      <c r="I272" s="452">
        <v>0</v>
      </c>
      <c r="J272" s="452">
        <v>0</v>
      </c>
      <c r="K272" s="452">
        <v>0</v>
      </c>
      <c r="L272" s="452">
        <v>0</v>
      </c>
      <c r="M272" s="452">
        <v>0</v>
      </c>
      <c r="N272" s="452">
        <v>0</v>
      </c>
      <c r="O272" s="452">
        <v>0</v>
      </c>
      <c r="P272" s="452">
        <v>0</v>
      </c>
      <c r="Q272" s="452">
        <v>0</v>
      </c>
      <c r="R272" s="452">
        <v>0</v>
      </c>
      <c r="S272" s="452">
        <v>0</v>
      </c>
      <c r="T272" s="452">
        <v>0</v>
      </c>
      <c r="U272" s="452">
        <v>0</v>
      </c>
      <c r="V272" s="452">
        <v>0</v>
      </c>
      <c r="W272" s="452">
        <v>0</v>
      </c>
      <c r="X272" s="452">
        <v>0</v>
      </c>
      <c r="Y272" s="452">
        <v>0</v>
      </c>
      <c r="Z272" s="452">
        <v>0</v>
      </c>
      <c r="AA272" s="452">
        <v>0</v>
      </c>
      <c r="AB272" s="452">
        <v>0</v>
      </c>
      <c r="AC272" s="452">
        <v>0</v>
      </c>
      <c r="AD272" s="452">
        <v>0</v>
      </c>
      <c r="AE272" s="452">
        <v>0</v>
      </c>
      <c r="AF272" s="452">
        <v>0</v>
      </c>
      <c r="AG272" s="452">
        <v>0</v>
      </c>
      <c r="AH272" s="452">
        <v>0</v>
      </c>
      <c r="AI272" s="452">
        <v>0</v>
      </c>
      <c r="AJ272" s="452">
        <v>0</v>
      </c>
      <c r="AK272" s="452">
        <v>0</v>
      </c>
      <c r="AL272" s="452">
        <v>0</v>
      </c>
      <c r="AM272" s="452"/>
      <c r="AN272" s="452">
        <v>0</v>
      </c>
      <c r="AO272" s="452">
        <v>0</v>
      </c>
      <c r="AP272" s="452">
        <v>0</v>
      </c>
      <c r="AQ272" s="452">
        <v>0</v>
      </c>
      <c r="AR272" s="452">
        <v>0</v>
      </c>
      <c r="AS272" s="452">
        <v>0</v>
      </c>
      <c r="AT272" s="452">
        <v>0</v>
      </c>
      <c r="AU272" s="452">
        <v>0</v>
      </c>
      <c r="AV272" s="452">
        <v>0</v>
      </c>
      <c r="AW272" s="452">
        <v>0</v>
      </c>
      <c r="AX272" s="452">
        <v>0</v>
      </c>
      <c r="AY272" s="452">
        <v>0</v>
      </c>
      <c r="AZ272" s="452">
        <v>0</v>
      </c>
      <c r="BA272" s="452">
        <v>0</v>
      </c>
      <c r="BB272" s="452">
        <v>0</v>
      </c>
      <c r="BC272" s="452">
        <v>0</v>
      </c>
      <c r="BD272" s="452">
        <v>0</v>
      </c>
      <c r="BE272" s="452">
        <v>0</v>
      </c>
      <c r="BF272" s="452">
        <v>0</v>
      </c>
      <c r="BG272" s="452">
        <v>0</v>
      </c>
      <c r="BH272" s="452">
        <v>0</v>
      </c>
    </row>
    <row r="273" spans="1:60" ht="28.8" x14ac:dyDescent="0.3">
      <c r="A273" s="449">
        <v>977</v>
      </c>
      <c r="B273" s="450" t="s">
        <v>1163</v>
      </c>
      <c r="C273" s="450"/>
      <c r="D273" s="452">
        <v>0</v>
      </c>
      <c r="E273" s="452">
        <v>0</v>
      </c>
      <c r="F273" s="452">
        <v>0</v>
      </c>
      <c r="G273" s="452">
        <v>0</v>
      </c>
      <c r="H273" s="452">
        <v>0</v>
      </c>
      <c r="I273" s="452">
        <v>0</v>
      </c>
      <c r="J273" s="452">
        <v>0</v>
      </c>
      <c r="K273" s="452">
        <v>0</v>
      </c>
      <c r="L273" s="452">
        <v>0</v>
      </c>
      <c r="M273" s="452">
        <v>0</v>
      </c>
      <c r="N273" s="452">
        <v>0</v>
      </c>
      <c r="O273" s="452">
        <v>0</v>
      </c>
      <c r="P273" s="452">
        <v>0</v>
      </c>
      <c r="Q273" s="452">
        <v>0</v>
      </c>
      <c r="R273" s="452">
        <v>0</v>
      </c>
      <c r="S273" s="452">
        <v>0</v>
      </c>
      <c r="T273" s="452">
        <v>0</v>
      </c>
      <c r="U273" s="452">
        <v>0</v>
      </c>
      <c r="V273" s="452">
        <v>0</v>
      </c>
      <c r="W273" s="452">
        <v>0</v>
      </c>
      <c r="X273" s="452">
        <v>0</v>
      </c>
      <c r="Y273" s="452">
        <v>0</v>
      </c>
      <c r="Z273" s="452">
        <v>0</v>
      </c>
      <c r="AA273" s="452">
        <v>0</v>
      </c>
      <c r="AB273" s="452">
        <v>0</v>
      </c>
      <c r="AC273" s="452">
        <v>0</v>
      </c>
      <c r="AD273" s="452">
        <v>0</v>
      </c>
      <c r="AE273" s="452">
        <v>0</v>
      </c>
      <c r="AF273" s="452">
        <v>0</v>
      </c>
      <c r="AG273" s="452">
        <v>0</v>
      </c>
      <c r="AH273" s="452">
        <v>0</v>
      </c>
      <c r="AI273" s="452">
        <v>0</v>
      </c>
      <c r="AJ273" s="452">
        <v>0</v>
      </c>
      <c r="AK273" s="452">
        <v>0</v>
      </c>
      <c r="AL273" s="452">
        <v>0</v>
      </c>
      <c r="AM273" s="452"/>
      <c r="AN273" s="452">
        <v>0</v>
      </c>
      <c r="AO273" s="452">
        <v>0</v>
      </c>
      <c r="AP273" s="452">
        <v>0</v>
      </c>
      <c r="AQ273" s="452">
        <v>0</v>
      </c>
      <c r="AR273" s="452">
        <v>0</v>
      </c>
      <c r="AS273" s="452">
        <v>0</v>
      </c>
      <c r="AT273" s="452">
        <v>0</v>
      </c>
      <c r="AU273" s="452">
        <v>0</v>
      </c>
      <c r="AV273" s="452">
        <v>0</v>
      </c>
      <c r="AW273" s="452">
        <v>0</v>
      </c>
      <c r="AX273" s="452">
        <v>0</v>
      </c>
      <c r="AY273" s="452">
        <v>0</v>
      </c>
      <c r="AZ273" s="452">
        <v>0</v>
      </c>
      <c r="BA273" s="452">
        <v>0</v>
      </c>
      <c r="BB273" s="452">
        <v>0</v>
      </c>
      <c r="BC273" s="452">
        <v>0</v>
      </c>
      <c r="BD273" s="452">
        <v>0</v>
      </c>
      <c r="BE273" s="452">
        <v>0</v>
      </c>
      <c r="BF273" s="452">
        <v>0</v>
      </c>
      <c r="BG273" s="452">
        <v>0</v>
      </c>
      <c r="BH273" s="452">
        <v>0</v>
      </c>
    </row>
    <row r="274" spans="1:60" ht="28.8" x14ac:dyDescent="0.3">
      <c r="A274" s="449">
        <v>978</v>
      </c>
      <c r="B274" s="450" t="s">
        <v>1164</v>
      </c>
      <c r="C274" s="450"/>
      <c r="D274" s="452">
        <v>0</v>
      </c>
      <c r="E274" s="452">
        <v>0</v>
      </c>
      <c r="F274" s="452">
        <v>0</v>
      </c>
      <c r="G274" s="452">
        <v>0</v>
      </c>
      <c r="H274" s="452">
        <v>0</v>
      </c>
      <c r="I274" s="452">
        <v>0</v>
      </c>
      <c r="J274" s="452">
        <v>0</v>
      </c>
      <c r="K274" s="452">
        <v>0</v>
      </c>
      <c r="L274" s="452">
        <v>0</v>
      </c>
      <c r="M274" s="452">
        <v>0</v>
      </c>
      <c r="N274" s="452">
        <v>0</v>
      </c>
      <c r="O274" s="452">
        <v>0</v>
      </c>
      <c r="P274" s="452">
        <v>0</v>
      </c>
      <c r="Q274" s="452">
        <v>0</v>
      </c>
      <c r="R274" s="452">
        <v>0</v>
      </c>
      <c r="S274" s="452">
        <v>0</v>
      </c>
      <c r="T274" s="452">
        <v>0</v>
      </c>
      <c r="U274" s="452">
        <v>0</v>
      </c>
      <c r="V274" s="452">
        <v>0</v>
      </c>
      <c r="W274" s="452">
        <v>0</v>
      </c>
      <c r="X274" s="452">
        <v>0</v>
      </c>
      <c r="Y274" s="452">
        <v>0</v>
      </c>
      <c r="Z274" s="452">
        <v>0</v>
      </c>
      <c r="AA274" s="452">
        <v>0</v>
      </c>
      <c r="AB274" s="452">
        <v>0</v>
      </c>
      <c r="AC274" s="452">
        <v>0</v>
      </c>
      <c r="AD274" s="452">
        <v>0</v>
      </c>
      <c r="AE274" s="452">
        <v>0</v>
      </c>
      <c r="AF274" s="452">
        <v>0</v>
      </c>
      <c r="AG274" s="452">
        <v>0</v>
      </c>
      <c r="AH274" s="452">
        <v>0</v>
      </c>
      <c r="AI274" s="452">
        <v>0</v>
      </c>
      <c r="AJ274" s="452">
        <v>0</v>
      </c>
      <c r="AK274" s="452">
        <v>0</v>
      </c>
      <c r="AL274" s="452">
        <v>0</v>
      </c>
      <c r="AM274" s="452"/>
      <c r="AN274" s="452">
        <v>0</v>
      </c>
      <c r="AO274" s="452">
        <v>0</v>
      </c>
      <c r="AP274" s="452">
        <v>0</v>
      </c>
      <c r="AQ274" s="452">
        <v>0</v>
      </c>
      <c r="AR274" s="452">
        <v>0</v>
      </c>
      <c r="AS274" s="452">
        <v>0</v>
      </c>
      <c r="AT274" s="452">
        <v>0</v>
      </c>
      <c r="AU274" s="452">
        <v>0</v>
      </c>
      <c r="AV274" s="452">
        <v>0</v>
      </c>
      <c r="AW274" s="452">
        <v>0</v>
      </c>
      <c r="AX274" s="452">
        <v>0</v>
      </c>
      <c r="AY274" s="452">
        <v>0</v>
      </c>
      <c r="AZ274" s="452">
        <v>0</v>
      </c>
      <c r="BA274" s="452">
        <v>0</v>
      </c>
      <c r="BB274" s="452">
        <v>0</v>
      </c>
      <c r="BC274" s="452">
        <v>0</v>
      </c>
      <c r="BD274" s="452">
        <v>0</v>
      </c>
      <c r="BE274" s="452">
        <v>0</v>
      </c>
      <c r="BF274" s="452">
        <v>0</v>
      </c>
      <c r="BG274" s="452">
        <v>0</v>
      </c>
      <c r="BH274" s="452">
        <v>0</v>
      </c>
    </row>
    <row r="275" spans="1:60" ht="43.2" x14ac:dyDescent="0.3">
      <c r="A275" s="449">
        <v>979</v>
      </c>
      <c r="B275" s="450" t="s">
        <v>1165</v>
      </c>
      <c r="C275" s="450"/>
      <c r="D275" s="452">
        <v>0</v>
      </c>
      <c r="E275" s="452">
        <v>0</v>
      </c>
      <c r="F275" s="452">
        <v>0</v>
      </c>
      <c r="G275" s="452">
        <v>0</v>
      </c>
      <c r="H275" s="452">
        <v>0</v>
      </c>
      <c r="I275" s="452">
        <v>0</v>
      </c>
      <c r="J275" s="452">
        <v>0</v>
      </c>
      <c r="K275" s="452">
        <v>0</v>
      </c>
      <c r="L275" s="452">
        <v>0</v>
      </c>
      <c r="M275" s="452">
        <v>0</v>
      </c>
      <c r="N275" s="452">
        <v>0</v>
      </c>
      <c r="O275" s="452">
        <v>0</v>
      </c>
      <c r="P275" s="452">
        <v>0</v>
      </c>
      <c r="Q275" s="452">
        <v>0</v>
      </c>
      <c r="R275" s="452">
        <v>0</v>
      </c>
      <c r="S275" s="452">
        <v>0</v>
      </c>
      <c r="T275" s="452">
        <v>0</v>
      </c>
      <c r="U275" s="452">
        <v>0</v>
      </c>
      <c r="V275" s="452">
        <v>0</v>
      </c>
      <c r="W275" s="452">
        <v>0</v>
      </c>
      <c r="X275" s="452">
        <v>0</v>
      </c>
      <c r="Y275" s="452">
        <v>0</v>
      </c>
      <c r="Z275" s="452">
        <v>0</v>
      </c>
      <c r="AA275" s="452">
        <v>0</v>
      </c>
      <c r="AB275" s="452">
        <v>0</v>
      </c>
      <c r="AC275" s="452">
        <v>0</v>
      </c>
      <c r="AD275" s="452">
        <v>0</v>
      </c>
      <c r="AE275" s="452">
        <v>0</v>
      </c>
      <c r="AF275" s="452">
        <v>0</v>
      </c>
      <c r="AG275" s="452">
        <v>0</v>
      </c>
      <c r="AH275" s="452">
        <v>0</v>
      </c>
      <c r="AI275" s="452">
        <v>0</v>
      </c>
      <c r="AJ275" s="452">
        <v>0</v>
      </c>
      <c r="AK275" s="452">
        <v>0</v>
      </c>
      <c r="AL275" s="452">
        <v>0</v>
      </c>
      <c r="AM275" s="452"/>
      <c r="AN275" s="452">
        <v>0</v>
      </c>
      <c r="AO275" s="452">
        <v>0</v>
      </c>
      <c r="AP275" s="452">
        <v>0</v>
      </c>
      <c r="AQ275" s="452">
        <v>0</v>
      </c>
      <c r="AR275" s="452">
        <v>0</v>
      </c>
      <c r="AS275" s="452">
        <v>0</v>
      </c>
      <c r="AT275" s="452">
        <v>0</v>
      </c>
      <c r="AU275" s="452">
        <v>0</v>
      </c>
      <c r="AV275" s="452">
        <v>0</v>
      </c>
      <c r="AW275" s="452">
        <v>0</v>
      </c>
      <c r="AX275" s="452">
        <v>0</v>
      </c>
      <c r="AY275" s="452">
        <v>0</v>
      </c>
      <c r="AZ275" s="452">
        <v>0</v>
      </c>
      <c r="BA275" s="452">
        <v>0</v>
      </c>
      <c r="BB275" s="452">
        <v>0</v>
      </c>
      <c r="BC275" s="452">
        <v>0</v>
      </c>
      <c r="BD275" s="452">
        <v>0</v>
      </c>
      <c r="BE275" s="452">
        <v>0</v>
      </c>
      <c r="BF275" s="452">
        <v>0</v>
      </c>
      <c r="BG275" s="452">
        <v>0</v>
      </c>
      <c r="BH275" s="452">
        <v>0</v>
      </c>
    </row>
    <row r="276" spans="1:60" x14ac:dyDescent="0.3">
      <c r="A276" s="449">
        <v>980</v>
      </c>
      <c r="B276" s="450" t="s">
        <v>315</v>
      </c>
      <c r="C276" s="450"/>
      <c r="D276" s="452"/>
      <c r="E276" s="452"/>
      <c r="F276" s="452"/>
      <c r="G276" s="452"/>
      <c r="H276" s="452"/>
      <c r="I276" s="452"/>
      <c r="J276" s="452"/>
      <c r="K276" s="452"/>
      <c r="L276" s="452"/>
      <c r="M276" s="452"/>
      <c r="N276" s="452"/>
      <c r="O276" s="452"/>
      <c r="P276" s="452"/>
      <c r="Q276" s="452"/>
      <c r="R276" s="452"/>
      <c r="S276" s="452"/>
      <c r="T276" s="452"/>
      <c r="U276" s="452"/>
      <c r="V276" s="452"/>
      <c r="W276" s="452"/>
      <c r="X276" s="452"/>
      <c r="Y276" s="452"/>
      <c r="Z276" s="452"/>
      <c r="AA276" s="452"/>
      <c r="AB276" s="452"/>
      <c r="AC276" s="452"/>
      <c r="AD276" s="452"/>
      <c r="AE276" s="452"/>
      <c r="AF276" s="452"/>
      <c r="AG276" s="452"/>
      <c r="AH276" s="452"/>
      <c r="AI276" s="452"/>
      <c r="AJ276" s="452"/>
      <c r="AK276" s="452"/>
      <c r="AL276" s="452"/>
      <c r="AM276" s="452"/>
      <c r="AN276" s="452"/>
      <c r="AO276" s="452"/>
      <c r="AP276" s="452"/>
      <c r="AQ276" s="452"/>
      <c r="AR276" s="452"/>
      <c r="AS276" s="452"/>
      <c r="AT276" s="452"/>
      <c r="AU276" s="452"/>
      <c r="AV276" s="452"/>
      <c r="AW276" s="452"/>
      <c r="AX276" s="452"/>
      <c r="AY276" s="452"/>
      <c r="AZ276" s="452"/>
      <c r="BA276" s="452"/>
      <c r="BB276" s="452"/>
      <c r="BC276" s="452"/>
      <c r="BD276" s="452"/>
      <c r="BE276" s="452"/>
      <c r="BF276" s="452"/>
      <c r="BG276" s="452"/>
      <c r="BH276" s="452"/>
    </row>
    <row r="277" spans="1:60" ht="28.8" x14ac:dyDescent="0.3">
      <c r="A277" s="449">
        <v>984</v>
      </c>
      <c r="B277" s="450" t="s">
        <v>1166</v>
      </c>
      <c r="C277" s="450"/>
      <c r="D277" s="452">
        <v>0</v>
      </c>
      <c r="E277" s="452">
        <v>0</v>
      </c>
      <c r="F277" s="452">
        <v>0</v>
      </c>
      <c r="G277" s="452">
        <v>0</v>
      </c>
      <c r="H277" s="452">
        <v>0</v>
      </c>
      <c r="I277" s="452">
        <v>0</v>
      </c>
      <c r="J277" s="452">
        <v>0</v>
      </c>
      <c r="K277" s="452">
        <v>0</v>
      </c>
      <c r="L277" s="452">
        <v>0</v>
      </c>
      <c r="M277" s="452">
        <v>0</v>
      </c>
      <c r="N277" s="452">
        <v>0</v>
      </c>
      <c r="O277" s="452">
        <v>0</v>
      </c>
      <c r="P277" s="452">
        <v>0</v>
      </c>
      <c r="Q277" s="452">
        <v>0</v>
      </c>
      <c r="R277" s="452">
        <v>0</v>
      </c>
      <c r="S277" s="452">
        <v>0</v>
      </c>
      <c r="T277" s="452">
        <v>0</v>
      </c>
      <c r="U277" s="452">
        <v>0</v>
      </c>
      <c r="V277" s="452">
        <v>0</v>
      </c>
      <c r="W277" s="452">
        <v>0</v>
      </c>
      <c r="X277" s="452">
        <v>0</v>
      </c>
      <c r="Y277" s="452">
        <v>0</v>
      </c>
      <c r="Z277" s="452">
        <v>0</v>
      </c>
      <c r="AA277" s="452">
        <v>0</v>
      </c>
      <c r="AB277" s="452">
        <v>0</v>
      </c>
      <c r="AC277" s="452">
        <v>0</v>
      </c>
      <c r="AD277" s="452">
        <v>0</v>
      </c>
      <c r="AE277" s="452">
        <v>0</v>
      </c>
      <c r="AF277" s="452">
        <v>0</v>
      </c>
      <c r="AG277" s="452">
        <v>0</v>
      </c>
      <c r="AH277" s="452">
        <v>0</v>
      </c>
      <c r="AI277" s="452">
        <v>0</v>
      </c>
      <c r="AJ277" s="452">
        <v>0</v>
      </c>
      <c r="AK277" s="452">
        <v>0</v>
      </c>
      <c r="AL277" s="452">
        <v>0</v>
      </c>
      <c r="AM277" s="452"/>
      <c r="AN277" s="452">
        <v>0</v>
      </c>
      <c r="AO277" s="452">
        <v>0</v>
      </c>
      <c r="AP277" s="452">
        <v>0</v>
      </c>
      <c r="AQ277" s="452">
        <v>0</v>
      </c>
      <c r="AR277" s="452">
        <v>0</v>
      </c>
      <c r="AS277" s="452">
        <v>0</v>
      </c>
      <c r="AT277" s="452">
        <v>0</v>
      </c>
      <c r="AU277" s="452">
        <v>0</v>
      </c>
      <c r="AV277" s="452">
        <v>0</v>
      </c>
      <c r="AW277" s="452">
        <v>0</v>
      </c>
      <c r="AX277" s="452">
        <v>0</v>
      </c>
      <c r="AY277" s="452">
        <v>0</v>
      </c>
      <c r="AZ277" s="452">
        <v>0</v>
      </c>
      <c r="BA277" s="452">
        <v>0</v>
      </c>
      <c r="BB277" s="452">
        <v>0</v>
      </c>
      <c r="BC277" s="452">
        <v>0</v>
      </c>
      <c r="BD277" s="452">
        <v>0</v>
      </c>
      <c r="BE277" s="452">
        <v>0</v>
      </c>
      <c r="BF277" s="452">
        <v>0</v>
      </c>
      <c r="BG277" s="452">
        <v>0</v>
      </c>
      <c r="BH277" s="452">
        <v>0</v>
      </c>
    </row>
    <row r="278" spans="1:60" ht="28.8" x14ac:dyDescent="0.3">
      <c r="A278" s="449">
        <v>985</v>
      </c>
      <c r="B278" s="450" t="s">
        <v>1167</v>
      </c>
      <c r="C278" s="450"/>
      <c r="D278" s="452">
        <v>0</v>
      </c>
      <c r="E278" s="452">
        <v>0</v>
      </c>
      <c r="F278" s="452">
        <v>0</v>
      </c>
      <c r="G278" s="452">
        <v>0</v>
      </c>
      <c r="H278" s="452">
        <v>0</v>
      </c>
      <c r="I278" s="452">
        <v>0</v>
      </c>
      <c r="J278" s="452">
        <v>0</v>
      </c>
      <c r="K278" s="452">
        <v>0</v>
      </c>
      <c r="L278" s="452">
        <v>0</v>
      </c>
      <c r="M278" s="452">
        <v>0</v>
      </c>
      <c r="N278" s="452">
        <v>0</v>
      </c>
      <c r="O278" s="452">
        <v>0</v>
      </c>
      <c r="P278" s="452">
        <v>0</v>
      </c>
      <c r="Q278" s="452">
        <v>0</v>
      </c>
      <c r="R278" s="452">
        <v>0</v>
      </c>
      <c r="S278" s="452">
        <v>0</v>
      </c>
      <c r="T278" s="452">
        <v>0</v>
      </c>
      <c r="U278" s="452">
        <v>0</v>
      </c>
      <c r="V278" s="452">
        <v>0</v>
      </c>
      <c r="W278" s="452">
        <v>0</v>
      </c>
      <c r="X278" s="452">
        <v>0</v>
      </c>
      <c r="Y278" s="452">
        <v>0</v>
      </c>
      <c r="Z278" s="452">
        <v>0</v>
      </c>
      <c r="AA278" s="452">
        <v>0</v>
      </c>
      <c r="AB278" s="452">
        <v>0</v>
      </c>
      <c r="AC278" s="452">
        <v>0</v>
      </c>
      <c r="AD278" s="452">
        <v>0</v>
      </c>
      <c r="AE278" s="452">
        <v>0</v>
      </c>
      <c r="AF278" s="452">
        <v>0</v>
      </c>
      <c r="AG278" s="452">
        <v>0</v>
      </c>
      <c r="AH278" s="452">
        <v>0</v>
      </c>
      <c r="AI278" s="452">
        <v>0</v>
      </c>
      <c r="AJ278" s="452">
        <v>0</v>
      </c>
      <c r="AK278" s="452">
        <v>0</v>
      </c>
      <c r="AL278" s="452">
        <v>0</v>
      </c>
      <c r="AM278" s="452"/>
      <c r="AN278" s="452">
        <v>0</v>
      </c>
      <c r="AO278" s="452">
        <v>0</v>
      </c>
      <c r="AP278" s="452">
        <v>0</v>
      </c>
      <c r="AQ278" s="452">
        <v>0</v>
      </c>
      <c r="AR278" s="452">
        <v>0</v>
      </c>
      <c r="AS278" s="452">
        <v>0</v>
      </c>
      <c r="AT278" s="452">
        <v>0</v>
      </c>
      <c r="AU278" s="452">
        <v>0</v>
      </c>
      <c r="AV278" s="452">
        <v>0</v>
      </c>
      <c r="AW278" s="452">
        <v>0</v>
      </c>
      <c r="AX278" s="452">
        <v>0</v>
      </c>
      <c r="AY278" s="452">
        <v>0</v>
      </c>
      <c r="AZ278" s="452">
        <v>0</v>
      </c>
      <c r="BA278" s="452">
        <v>0</v>
      </c>
      <c r="BB278" s="452">
        <v>0</v>
      </c>
      <c r="BC278" s="452">
        <v>0</v>
      </c>
      <c r="BD278" s="452">
        <v>0</v>
      </c>
      <c r="BE278" s="452">
        <v>0</v>
      </c>
      <c r="BF278" s="452">
        <v>0</v>
      </c>
      <c r="BG278" s="452">
        <v>0</v>
      </c>
      <c r="BH278" s="452">
        <v>0</v>
      </c>
    </row>
    <row r="279" spans="1:60" ht="28.8" x14ac:dyDescent="0.3">
      <c r="A279" s="449">
        <v>986</v>
      </c>
      <c r="B279" s="450" t="s">
        <v>1168</v>
      </c>
      <c r="C279" s="450"/>
      <c r="D279" s="452">
        <v>0</v>
      </c>
      <c r="E279" s="452">
        <v>0</v>
      </c>
      <c r="F279" s="452">
        <v>0</v>
      </c>
      <c r="G279" s="452">
        <v>0</v>
      </c>
      <c r="H279" s="452">
        <v>0</v>
      </c>
      <c r="I279" s="452">
        <v>0</v>
      </c>
      <c r="J279" s="452">
        <v>0</v>
      </c>
      <c r="K279" s="452">
        <v>0</v>
      </c>
      <c r="L279" s="452">
        <v>0</v>
      </c>
      <c r="M279" s="452">
        <v>0</v>
      </c>
      <c r="N279" s="452">
        <v>0</v>
      </c>
      <c r="O279" s="452">
        <v>0</v>
      </c>
      <c r="P279" s="452">
        <v>0</v>
      </c>
      <c r="Q279" s="452">
        <v>0</v>
      </c>
      <c r="R279" s="452">
        <v>0</v>
      </c>
      <c r="S279" s="452">
        <v>0</v>
      </c>
      <c r="T279" s="452">
        <v>0</v>
      </c>
      <c r="U279" s="452">
        <v>0</v>
      </c>
      <c r="V279" s="452">
        <v>0</v>
      </c>
      <c r="W279" s="452">
        <v>0</v>
      </c>
      <c r="X279" s="452">
        <v>0</v>
      </c>
      <c r="Y279" s="452">
        <v>0</v>
      </c>
      <c r="Z279" s="452">
        <v>0</v>
      </c>
      <c r="AA279" s="452">
        <v>0</v>
      </c>
      <c r="AB279" s="452">
        <v>0</v>
      </c>
      <c r="AC279" s="452">
        <v>0</v>
      </c>
      <c r="AD279" s="452">
        <v>0</v>
      </c>
      <c r="AE279" s="452">
        <v>0</v>
      </c>
      <c r="AF279" s="452">
        <v>0</v>
      </c>
      <c r="AG279" s="452">
        <v>0</v>
      </c>
      <c r="AH279" s="452">
        <v>0</v>
      </c>
      <c r="AI279" s="452">
        <v>0</v>
      </c>
      <c r="AJ279" s="452">
        <v>0</v>
      </c>
      <c r="AK279" s="452">
        <v>0</v>
      </c>
      <c r="AL279" s="452">
        <v>0</v>
      </c>
      <c r="AM279" s="452"/>
      <c r="AN279" s="452">
        <v>0</v>
      </c>
      <c r="AO279" s="452">
        <v>0</v>
      </c>
      <c r="AP279" s="452">
        <v>0</v>
      </c>
      <c r="AQ279" s="452">
        <v>0</v>
      </c>
      <c r="AR279" s="452">
        <v>0</v>
      </c>
      <c r="AS279" s="452">
        <v>0</v>
      </c>
      <c r="AT279" s="452">
        <v>0</v>
      </c>
      <c r="AU279" s="452">
        <v>0</v>
      </c>
      <c r="AV279" s="452">
        <v>0</v>
      </c>
      <c r="AW279" s="452">
        <v>0</v>
      </c>
      <c r="AX279" s="452">
        <v>0</v>
      </c>
      <c r="AY279" s="452">
        <v>0</v>
      </c>
      <c r="AZ279" s="452">
        <v>0</v>
      </c>
      <c r="BA279" s="452">
        <v>0</v>
      </c>
      <c r="BB279" s="452">
        <v>0</v>
      </c>
      <c r="BC279" s="452">
        <v>0</v>
      </c>
      <c r="BD279" s="452">
        <v>0</v>
      </c>
      <c r="BE279" s="452">
        <v>0</v>
      </c>
      <c r="BF279" s="452">
        <v>0</v>
      </c>
      <c r="BG279" s="452">
        <v>0</v>
      </c>
      <c r="BH279" s="452">
        <v>0</v>
      </c>
    </row>
    <row r="280" spans="1:60" ht="43.2" x14ac:dyDescent="0.3">
      <c r="A280" s="449">
        <v>987</v>
      </c>
      <c r="B280" s="450" t="s">
        <v>1169</v>
      </c>
      <c r="C280" s="450"/>
      <c r="D280" s="452">
        <v>0</v>
      </c>
      <c r="E280" s="452">
        <v>0</v>
      </c>
      <c r="F280" s="452">
        <v>0</v>
      </c>
      <c r="G280" s="452">
        <v>0</v>
      </c>
      <c r="H280" s="452">
        <v>0</v>
      </c>
      <c r="I280" s="452">
        <v>0</v>
      </c>
      <c r="J280" s="452">
        <v>0</v>
      </c>
      <c r="K280" s="452">
        <v>0</v>
      </c>
      <c r="L280" s="452">
        <v>0</v>
      </c>
      <c r="M280" s="452">
        <v>0</v>
      </c>
      <c r="N280" s="452">
        <v>0</v>
      </c>
      <c r="O280" s="452">
        <v>0</v>
      </c>
      <c r="P280" s="452">
        <v>0</v>
      </c>
      <c r="Q280" s="452">
        <v>0</v>
      </c>
      <c r="R280" s="452">
        <v>0</v>
      </c>
      <c r="S280" s="452">
        <v>0</v>
      </c>
      <c r="T280" s="452">
        <v>0</v>
      </c>
      <c r="U280" s="452">
        <v>0</v>
      </c>
      <c r="V280" s="452">
        <v>0</v>
      </c>
      <c r="W280" s="452">
        <v>0</v>
      </c>
      <c r="X280" s="452">
        <v>0</v>
      </c>
      <c r="Y280" s="452">
        <v>0</v>
      </c>
      <c r="Z280" s="452">
        <v>0</v>
      </c>
      <c r="AA280" s="452">
        <v>0</v>
      </c>
      <c r="AB280" s="452">
        <v>0</v>
      </c>
      <c r="AC280" s="452">
        <v>0</v>
      </c>
      <c r="AD280" s="452">
        <v>0</v>
      </c>
      <c r="AE280" s="452">
        <v>0</v>
      </c>
      <c r="AF280" s="452">
        <v>0</v>
      </c>
      <c r="AG280" s="452">
        <v>0</v>
      </c>
      <c r="AH280" s="452">
        <v>0</v>
      </c>
      <c r="AI280" s="452">
        <v>0</v>
      </c>
      <c r="AJ280" s="452">
        <v>0</v>
      </c>
      <c r="AK280" s="452">
        <v>0</v>
      </c>
      <c r="AL280" s="452">
        <v>0</v>
      </c>
      <c r="AM280" s="452"/>
      <c r="AN280" s="452">
        <v>0</v>
      </c>
      <c r="AO280" s="452">
        <v>0</v>
      </c>
      <c r="AP280" s="452">
        <v>0</v>
      </c>
      <c r="AQ280" s="452">
        <v>0</v>
      </c>
      <c r="AR280" s="452">
        <v>0</v>
      </c>
      <c r="AS280" s="452">
        <v>0</v>
      </c>
      <c r="AT280" s="452">
        <v>0</v>
      </c>
      <c r="AU280" s="452">
        <v>0</v>
      </c>
      <c r="AV280" s="452">
        <v>0</v>
      </c>
      <c r="AW280" s="452">
        <v>0</v>
      </c>
      <c r="AX280" s="452">
        <v>0</v>
      </c>
      <c r="AY280" s="452">
        <v>0</v>
      </c>
      <c r="AZ280" s="452">
        <v>0</v>
      </c>
      <c r="BA280" s="452">
        <v>0</v>
      </c>
      <c r="BB280" s="452">
        <v>0</v>
      </c>
      <c r="BC280" s="452">
        <v>0</v>
      </c>
      <c r="BD280" s="452">
        <v>0</v>
      </c>
      <c r="BE280" s="452">
        <v>0</v>
      </c>
      <c r="BF280" s="452">
        <v>0</v>
      </c>
      <c r="BG280" s="452">
        <v>0</v>
      </c>
      <c r="BH280" s="452">
        <v>0</v>
      </c>
    </row>
    <row r="281" spans="1:60" ht="28.8" x14ac:dyDescent="0.3">
      <c r="A281" s="449">
        <v>988</v>
      </c>
      <c r="B281" s="450" t="s">
        <v>1170</v>
      </c>
      <c r="C281" s="450"/>
      <c r="D281" s="452">
        <v>0</v>
      </c>
      <c r="E281" s="452">
        <v>0</v>
      </c>
      <c r="F281" s="452">
        <v>0</v>
      </c>
      <c r="G281" s="452">
        <v>0</v>
      </c>
      <c r="H281" s="452">
        <v>0</v>
      </c>
      <c r="I281" s="452">
        <v>0</v>
      </c>
      <c r="J281" s="452">
        <v>0</v>
      </c>
      <c r="K281" s="452">
        <v>0</v>
      </c>
      <c r="L281" s="452">
        <v>0</v>
      </c>
      <c r="M281" s="452">
        <v>0</v>
      </c>
      <c r="N281" s="452">
        <v>0</v>
      </c>
      <c r="O281" s="452">
        <v>0</v>
      </c>
      <c r="P281" s="452">
        <v>0</v>
      </c>
      <c r="Q281" s="452">
        <v>0</v>
      </c>
      <c r="R281" s="452">
        <v>0</v>
      </c>
      <c r="S281" s="452">
        <v>0</v>
      </c>
      <c r="T281" s="452">
        <v>0</v>
      </c>
      <c r="U281" s="452">
        <v>0</v>
      </c>
      <c r="V281" s="452">
        <v>0</v>
      </c>
      <c r="W281" s="452">
        <v>0</v>
      </c>
      <c r="X281" s="452">
        <v>0</v>
      </c>
      <c r="Y281" s="452">
        <v>0</v>
      </c>
      <c r="Z281" s="452">
        <v>0</v>
      </c>
      <c r="AA281" s="452">
        <v>0</v>
      </c>
      <c r="AB281" s="452">
        <v>0</v>
      </c>
      <c r="AC281" s="452">
        <v>0</v>
      </c>
      <c r="AD281" s="452">
        <v>0</v>
      </c>
      <c r="AE281" s="452">
        <v>0</v>
      </c>
      <c r="AF281" s="452">
        <v>0</v>
      </c>
      <c r="AG281" s="452">
        <v>0</v>
      </c>
      <c r="AH281" s="452">
        <v>0</v>
      </c>
      <c r="AI281" s="452">
        <v>0</v>
      </c>
      <c r="AJ281" s="452">
        <v>0</v>
      </c>
      <c r="AK281" s="452">
        <v>0</v>
      </c>
      <c r="AL281" s="452">
        <v>0</v>
      </c>
      <c r="AM281" s="452"/>
      <c r="AN281" s="452">
        <v>0</v>
      </c>
      <c r="AO281" s="452">
        <v>0</v>
      </c>
      <c r="AP281" s="452">
        <v>0</v>
      </c>
      <c r="AQ281" s="452">
        <v>0</v>
      </c>
      <c r="AR281" s="452">
        <v>0</v>
      </c>
      <c r="AS281" s="452">
        <v>0</v>
      </c>
      <c r="AT281" s="452">
        <v>0</v>
      </c>
      <c r="AU281" s="452">
        <v>0</v>
      </c>
      <c r="AV281" s="452">
        <v>0</v>
      </c>
      <c r="AW281" s="452">
        <v>0</v>
      </c>
      <c r="AX281" s="452">
        <v>0</v>
      </c>
      <c r="AY281" s="452">
        <v>0</v>
      </c>
      <c r="AZ281" s="452">
        <v>0</v>
      </c>
      <c r="BA281" s="452">
        <v>0</v>
      </c>
      <c r="BB281" s="452">
        <v>0</v>
      </c>
      <c r="BC281" s="452">
        <v>0</v>
      </c>
      <c r="BD281" s="452">
        <v>0</v>
      </c>
      <c r="BE281" s="452">
        <v>0</v>
      </c>
      <c r="BF281" s="452">
        <v>0</v>
      </c>
      <c r="BG281" s="452">
        <v>0</v>
      </c>
      <c r="BH281" s="452">
        <v>0</v>
      </c>
    </row>
    <row r="282" spans="1:60" ht="28.8" x14ac:dyDescent="0.3">
      <c r="A282" s="449">
        <v>989</v>
      </c>
      <c r="B282" s="450" t="s">
        <v>1171</v>
      </c>
      <c r="C282" s="450"/>
      <c r="D282" s="452">
        <v>0</v>
      </c>
      <c r="E282" s="452">
        <v>0</v>
      </c>
      <c r="F282" s="452">
        <v>0</v>
      </c>
      <c r="G282" s="452">
        <v>0</v>
      </c>
      <c r="H282" s="452">
        <v>0</v>
      </c>
      <c r="I282" s="452">
        <v>0</v>
      </c>
      <c r="J282" s="452">
        <v>0</v>
      </c>
      <c r="K282" s="452">
        <v>0</v>
      </c>
      <c r="L282" s="452">
        <v>0</v>
      </c>
      <c r="M282" s="452">
        <v>0</v>
      </c>
      <c r="N282" s="452">
        <v>0</v>
      </c>
      <c r="O282" s="452">
        <v>0</v>
      </c>
      <c r="P282" s="452">
        <v>0</v>
      </c>
      <c r="Q282" s="452">
        <v>0</v>
      </c>
      <c r="R282" s="452">
        <v>0</v>
      </c>
      <c r="S282" s="452">
        <v>0</v>
      </c>
      <c r="T282" s="452">
        <v>0</v>
      </c>
      <c r="U282" s="452">
        <v>0</v>
      </c>
      <c r="V282" s="452">
        <v>0</v>
      </c>
      <c r="W282" s="452">
        <v>0</v>
      </c>
      <c r="X282" s="452">
        <v>0</v>
      </c>
      <c r="Y282" s="452">
        <v>0</v>
      </c>
      <c r="Z282" s="452">
        <v>0</v>
      </c>
      <c r="AA282" s="452">
        <v>0</v>
      </c>
      <c r="AB282" s="452">
        <v>0</v>
      </c>
      <c r="AC282" s="452">
        <v>0</v>
      </c>
      <c r="AD282" s="452">
        <v>0</v>
      </c>
      <c r="AE282" s="452">
        <v>0</v>
      </c>
      <c r="AF282" s="452">
        <v>0</v>
      </c>
      <c r="AG282" s="452">
        <v>0</v>
      </c>
      <c r="AH282" s="452">
        <v>0</v>
      </c>
      <c r="AI282" s="452">
        <v>0</v>
      </c>
      <c r="AJ282" s="452">
        <v>0</v>
      </c>
      <c r="AK282" s="452">
        <v>0</v>
      </c>
      <c r="AL282" s="452">
        <v>0</v>
      </c>
      <c r="AM282" s="452"/>
      <c r="AN282" s="452">
        <v>0</v>
      </c>
      <c r="AO282" s="452">
        <v>0</v>
      </c>
      <c r="AP282" s="452">
        <v>0</v>
      </c>
      <c r="AQ282" s="452">
        <v>0</v>
      </c>
      <c r="AR282" s="452">
        <v>0</v>
      </c>
      <c r="AS282" s="452">
        <v>0</v>
      </c>
      <c r="AT282" s="452">
        <v>0</v>
      </c>
      <c r="AU282" s="452">
        <v>0</v>
      </c>
      <c r="AV282" s="452">
        <v>0</v>
      </c>
      <c r="AW282" s="452">
        <v>0</v>
      </c>
      <c r="AX282" s="452">
        <v>0</v>
      </c>
      <c r="AY282" s="452">
        <v>0</v>
      </c>
      <c r="AZ282" s="452">
        <v>0</v>
      </c>
      <c r="BA282" s="452">
        <v>0</v>
      </c>
      <c r="BB282" s="452">
        <v>0</v>
      </c>
      <c r="BC282" s="452">
        <v>0</v>
      </c>
      <c r="BD282" s="452">
        <v>0</v>
      </c>
      <c r="BE282" s="452">
        <v>0</v>
      </c>
      <c r="BF282" s="452">
        <v>0</v>
      </c>
      <c r="BG282" s="452">
        <v>0</v>
      </c>
      <c r="BH282" s="452">
        <v>0</v>
      </c>
    </row>
    <row r="283" spans="1:60" ht="28.8" x14ac:dyDescent="0.3">
      <c r="A283" s="449">
        <v>990</v>
      </c>
      <c r="B283" s="450" t="s">
        <v>1172</v>
      </c>
      <c r="C283" s="450"/>
      <c r="D283" s="452">
        <v>0</v>
      </c>
      <c r="E283" s="452">
        <v>0</v>
      </c>
      <c r="F283" s="452">
        <v>0</v>
      </c>
      <c r="G283" s="452">
        <v>0</v>
      </c>
      <c r="H283" s="452">
        <v>0</v>
      </c>
      <c r="I283" s="452">
        <v>0</v>
      </c>
      <c r="J283" s="452">
        <v>0</v>
      </c>
      <c r="K283" s="452">
        <v>0</v>
      </c>
      <c r="L283" s="452">
        <v>0</v>
      </c>
      <c r="M283" s="452">
        <v>0</v>
      </c>
      <c r="N283" s="452">
        <v>0</v>
      </c>
      <c r="O283" s="452">
        <v>0</v>
      </c>
      <c r="P283" s="452">
        <v>0</v>
      </c>
      <c r="Q283" s="452">
        <v>0</v>
      </c>
      <c r="R283" s="452">
        <v>0</v>
      </c>
      <c r="S283" s="452">
        <v>0</v>
      </c>
      <c r="T283" s="452">
        <v>0</v>
      </c>
      <c r="U283" s="452">
        <v>0</v>
      </c>
      <c r="V283" s="452">
        <v>0</v>
      </c>
      <c r="W283" s="452">
        <v>0</v>
      </c>
      <c r="X283" s="452">
        <v>0</v>
      </c>
      <c r="Y283" s="452">
        <v>0</v>
      </c>
      <c r="Z283" s="452">
        <v>0</v>
      </c>
      <c r="AA283" s="452">
        <v>0</v>
      </c>
      <c r="AB283" s="452">
        <v>0</v>
      </c>
      <c r="AC283" s="452">
        <v>0</v>
      </c>
      <c r="AD283" s="452">
        <v>0</v>
      </c>
      <c r="AE283" s="452">
        <v>0</v>
      </c>
      <c r="AF283" s="452">
        <v>0</v>
      </c>
      <c r="AG283" s="452">
        <v>0</v>
      </c>
      <c r="AH283" s="452">
        <v>0</v>
      </c>
      <c r="AI283" s="452">
        <v>0</v>
      </c>
      <c r="AJ283" s="452">
        <v>0</v>
      </c>
      <c r="AK283" s="452">
        <v>0</v>
      </c>
      <c r="AL283" s="452">
        <v>0</v>
      </c>
      <c r="AM283" s="452"/>
      <c r="AN283" s="452">
        <v>0</v>
      </c>
      <c r="AO283" s="452">
        <v>0</v>
      </c>
      <c r="AP283" s="452">
        <v>0</v>
      </c>
      <c r="AQ283" s="452">
        <v>0</v>
      </c>
      <c r="AR283" s="452">
        <v>0</v>
      </c>
      <c r="AS283" s="452">
        <v>0</v>
      </c>
      <c r="AT283" s="452">
        <v>0</v>
      </c>
      <c r="AU283" s="452">
        <v>0</v>
      </c>
      <c r="AV283" s="452">
        <v>0</v>
      </c>
      <c r="AW283" s="452">
        <v>0</v>
      </c>
      <c r="AX283" s="452">
        <v>0</v>
      </c>
      <c r="AY283" s="452">
        <v>0</v>
      </c>
      <c r="AZ283" s="452">
        <v>0</v>
      </c>
      <c r="BA283" s="452">
        <v>0</v>
      </c>
      <c r="BB283" s="452">
        <v>0</v>
      </c>
      <c r="BC283" s="452">
        <v>0</v>
      </c>
      <c r="BD283" s="452">
        <v>0</v>
      </c>
      <c r="BE283" s="452">
        <v>0</v>
      </c>
      <c r="BF283" s="452">
        <v>0</v>
      </c>
      <c r="BG283" s="452">
        <v>0</v>
      </c>
      <c r="BH283" s="452">
        <v>0</v>
      </c>
    </row>
    <row r="284" spans="1:60" ht="57.6" x14ac:dyDescent="0.3">
      <c r="A284" s="449">
        <v>991</v>
      </c>
      <c r="B284" s="450" t="s">
        <v>1173</v>
      </c>
      <c r="C284" s="450"/>
      <c r="D284" s="452">
        <v>0</v>
      </c>
      <c r="E284" s="452">
        <v>0</v>
      </c>
      <c r="F284" s="452">
        <v>0</v>
      </c>
      <c r="G284" s="452">
        <v>0</v>
      </c>
      <c r="H284" s="452">
        <v>0</v>
      </c>
      <c r="I284" s="452">
        <v>0</v>
      </c>
      <c r="J284" s="452">
        <v>0</v>
      </c>
      <c r="K284" s="452">
        <v>0</v>
      </c>
      <c r="L284" s="452">
        <v>0</v>
      </c>
      <c r="M284" s="452">
        <v>0</v>
      </c>
      <c r="N284" s="452">
        <v>0</v>
      </c>
      <c r="O284" s="452">
        <v>0</v>
      </c>
      <c r="P284" s="452">
        <v>0</v>
      </c>
      <c r="Q284" s="452">
        <v>0</v>
      </c>
      <c r="R284" s="452">
        <v>0</v>
      </c>
      <c r="S284" s="452">
        <v>0</v>
      </c>
      <c r="T284" s="452">
        <v>0</v>
      </c>
      <c r="U284" s="452">
        <v>0</v>
      </c>
      <c r="V284" s="452">
        <v>0</v>
      </c>
      <c r="W284" s="452">
        <v>0</v>
      </c>
      <c r="X284" s="452">
        <v>0</v>
      </c>
      <c r="Y284" s="452">
        <v>0</v>
      </c>
      <c r="Z284" s="452">
        <v>0</v>
      </c>
      <c r="AA284" s="452">
        <v>0</v>
      </c>
      <c r="AB284" s="452">
        <v>0</v>
      </c>
      <c r="AC284" s="452">
        <v>0</v>
      </c>
      <c r="AD284" s="452">
        <v>0</v>
      </c>
      <c r="AE284" s="452">
        <v>0</v>
      </c>
      <c r="AF284" s="452">
        <v>0</v>
      </c>
      <c r="AG284" s="452">
        <v>0</v>
      </c>
      <c r="AH284" s="452">
        <v>0</v>
      </c>
      <c r="AI284" s="452">
        <v>0</v>
      </c>
      <c r="AJ284" s="452">
        <v>0</v>
      </c>
      <c r="AK284" s="452">
        <v>0</v>
      </c>
      <c r="AL284" s="452">
        <v>0</v>
      </c>
      <c r="AM284" s="452"/>
      <c r="AN284" s="452">
        <v>0</v>
      </c>
      <c r="AO284" s="452">
        <v>0</v>
      </c>
      <c r="AP284" s="452">
        <v>0</v>
      </c>
      <c r="AQ284" s="452">
        <v>0</v>
      </c>
      <c r="AR284" s="452">
        <v>0</v>
      </c>
      <c r="AS284" s="452">
        <v>0</v>
      </c>
      <c r="AT284" s="452">
        <v>0</v>
      </c>
      <c r="AU284" s="452">
        <v>0</v>
      </c>
      <c r="AV284" s="452">
        <v>0</v>
      </c>
      <c r="AW284" s="452">
        <v>0</v>
      </c>
      <c r="AX284" s="452">
        <v>0</v>
      </c>
      <c r="AY284" s="452">
        <v>0</v>
      </c>
      <c r="AZ284" s="452">
        <v>0</v>
      </c>
      <c r="BA284" s="452">
        <v>0</v>
      </c>
      <c r="BB284" s="452">
        <v>0</v>
      </c>
      <c r="BC284" s="452">
        <v>0</v>
      </c>
      <c r="BD284" s="452">
        <v>0</v>
      </c>
      <c r="BE284" s="452">
        <v>0</v>
      </c>
      <c r="BF284" s="452">
        <v>0</v>
      </c>
      <c r="BG284" s="452">
        <v>0</v>
      </c>
      <c r="BH284" s="452">
        <v>0</v>
      </c>
    </row>
    <row r="285" spans="1:60" x14ac:dyDescent="0.3">
      <c r="A285" s="449">
        <v>995</v>
      </c>
      <c r="B285" s="450" t="s">
        <v>181</v>
      </c>
      <c r="C285" s="450"/>
      <c r="D285" s="452">
        <v>0</v>
      </c>
      <c r="E285" s="452">
        <v>0</v>
      </c>
      <c r="F285" s="452">
        <v>0</v>
      </c>
      <c r="G285" s="452">
        <v>0</v>
      </c>
      <c r="H285" s="452">
        <v>0</v>
      </c>
      <c r="I285" s="452">
        <v>0</v>
      </c>
      <c r="J285" s="452">
        <v>0</v>
      </c>
      <c r="K285" s="452">
        <v>0</v>
      </c>
      <c r="L285" s="452">
        <v>0</v>
      </c>
      <c r="M285" s="452">
        <v>0</v>
      </c>
      <c r="N285" s="452">
        <v>0</v>
      </c>
      <c r="O285" s="452">
        <v>0</v>
      </c>
      <c r="P285" s="452">
        <v>0</v>
      </c>
      <c r="Q285" s="452">
        <v>0</v>
      </c>
      <c r="R285" s="452">
        <v>0</v>
      </c>
      <c r="S285" s="452">
        <v>0</v>
      </c>
      <c r="T285" s="452">
        <v>0</v>
      </c>
      <c r="U285" s="452">
        <v>0</v>
      </c>
      <c r="V285" s="452">
        <v>0</v>
      </c>
      <c r="W285" s="452">
        <v>0</v>
      </c>
      <c r="X285" s="452">
        <v>0</v>
      </c>
      <c r="Y285" s="452">
        <v>0</v>
      </c>
      <c r="Z285" s="452">
        <v>0</v>
      </c>
      <c r="AA285" s="452">
        <v>0</v>
      </c>
      <c r="AB285" s="452">
        <v>0</v>
      </c>
      <c r="AC285" s="452">
        <v>0</v>
      </c>
      <c r="AD285" s="452">
        <v>0</v>
      </c>
      <c r="AE285" s="452">
        <v>0</v>
      </c>
      <c r="AF285" s="452">
        <v>0</v>
      </c>
      <c r="AG285" s="452">
        <v>0</v>
      </c>
      <c r="AH285" s="452">
        <v>0</v>
      </c>
      <c r="AI285" s="452">
        <v>0</v>
      </c>
      <c r="AJ285" s="452">
        <v>0</v>
      </c>
      <c r="AK285" s="452">
        <v>0</v>
      </c>
      <c r="AL285" s="452">
        <v>0</v>
      </c>
      <c r="AM285" s="452"/>
      <c r="AN285" s="452">
        <v>0</v>
      </c>
      <c r="AO285" s="452">
        <v>0</v>
      </c>
      <c r="AP285" s="452">
        <v>0</v>
      </c>
      <c r="AQ285" s="452">
        <v>0</v>
      </c>
      <c r="AR285" s="452">
        <v>0</v>
      </c>
      <c r="AS285" s="452">
        <v>0</v>
      </c>
      <c r="AT285" s="452">
        <v>0</v>
      </c>
      <c r="AU285" s="452">
        <v>0</v>
      </c>
      <c r="AV285" s="452">
        <v>0</v>
      </c>
      <c r="AW285" s="452">
        <v>0</v>
      </c>
      <c r="AX285" s="452">
        <v>0</v>
      </c>
      <c r="AY285" s="452">
        <v>0</v>
      </c>
      <c r="AZ285" s="452">
        <v>0</v>
      </c>
      <c r="BA285" s="452">
        <v>0</v>
      </c>
      <c r="BB285" s="452">
        <v>0</v>
      </c>
      <c r="BC285" s="452">
        <v>0</v>
      </c>
      <c r="BD285" s="452">
        <v>0</v>
      </c>
      <c r="BE285" s="452">
        <v>0</v>
      </c>
      <c r="BF285" s="452">
        <v>0</v>
      </c>
      <c r="BG285" s="452">
        <v>0</v>
      </c>
      <c r="BH285" s="452">
        <v>0</v>
      </c>
    </row>
    <row r="286" spans="1:60" x14ac:dyDescent="0.3">
      <c r="A286" s="449">
        <v>996</v>
      </c>
      <c r="B286" s="450" t="s">
        <v>182</v>
      </c>
      <c r="C286" s="450"/>
      <c r="D286" s="452">
        <v>0</v>
      </c>
      <c r="E286" s="452">
        <v>0</v>
      </c>
      <c r="F286" s="452">
        <v>0</v>
      </c>
      <c r="G286" s="452">
        <v>0</v>
      </c>
      <c r="H286" s="452">
        <v>0</v>
      </c>
      <c r="I286" s="452">
        <v>0</v>
      </c>
      <c r="J286" s="452">
        <v>0</v>
      </c>
      <c r="K286" s="452">
        <v>0</v>
      </c>
      <c r="L286" s="452">
        <v>0</v>
      </c>
      <c r="M286" s="452">
        <v>0</v>
      </c>
      <c r="N286" s="452">
        <v>0</v>
      </c>
      <c r="O286" s="452">
        <v>0</v>
      </c>
      <c r="P286" s="452">
        <v>0</v>
      </c>
      <c r="Q286" s="452">
        <v>0</v>
      </c>
      <c r="R286" s="452">
        <v>0</v>
      </c>
      <c r="S286" s="452">
        <v>0</v>
      </c>
      <c r="T286" s="452">
        <v>0</v>
      </c>
      <c r="U286" s="452">
        <v>0</v>
      </c>
      <c r="V286" s="452">
        <v>0</v>
      </c>
      <c r="W286" s="452">
        <v>0</v>
      </c>
      <c r="X286" s="452">
        <v>0</v>
      </c>
      <c r="Y286" s="452">
        <v>0</v>
      </c>
      <c r="Z286" s="452">
        <v>0</v>
      </c>
      <c r="AA286" s="452">
        <v>0</v>
      </c>
      <c r="AB286" s="452">
        <v>0</v>
      </c>
      <c r="AC286" s="452">
        <v>0</v>
      </c>
      <c r="AD286" s="452">
        <v>0</v>
      </c>
      <c r="AE286" s="452">
        <v>0</v>
      </c>
      <c r="AF286" s="452">
        <v>0</v>
      </c>
      <c r="AG286" s="452">
        <v>0</v>
      </c>
      <c r="AH286" s="452">
        <v>0</v>
      </c>
      <c r="AI286" s="452">
        <v>0</v>
      </c>
      <c r="AJ286" s="452">
        <v>0</v>
      </c>
      <c r="AK286" s="452">
        <v>0</v>
      </c>
      <c r="AL286" s="452">
        <v>0</v>
      </c>
      <c r="AM286" s="452"/>
      <c r="AN286" s="452">
        <v>0</v>
      </c>
      <c r="AO286" s="452">
        <v>0</v>
      </c>
      <c r="AP286" s="452">
        <v>0</v>
      </c>
      <c r="AQ286" s="452">
        <v>0</v>
      </c>
      <c r="AR286" s="452">
        <v>0</v>
      </c>
      <c r="AS286" s="452">
        <v>0</v>
      </c>
      <c r="AT286" s="452">
        <v>0</v>
      </c>
      <c r="AU286" s="452">
        <v>0</v>
      </c>
      <c r="AV286" s="452">
        <v>0</v>
      </c>
      <c r="AW286" s="452">
        <v>0</v>
      </c>
      <c r="AX286" s="452">
        <v>0</v>
      </c>
      <c r="AY286" s="452">
        <v>0</v>
      </c>
      <c r="AZ286" s="452">
        <v>0</v>
      </c>
      <c r="BA286" s="452">
        <v>0</v>
      </c>
      <c r="BB286" s="452">
        <v>0</v>
      </c>
      <c r="BC286" s="452">
        <v>0</v>
      </c>
      <c r="BD286" s="452">
        <v>0</v>
      </c>
      <c r="BE286" s="452">
        <v>0</v>
      </c>
      <c r="BF286" s="452">
        <v>0</v>
      </c>
      <c r="BG286" s="452">
        <v>0</v>
      </c>
      <c r="BH286" s="452">
        <v>0</v>
      </c>
    </row>
    <row r="287" spans="1:60" x14ac:dyDescent="0.3">
      <c r="A287" s="449">
        <v>998</v>
      </c>
      <c r="B287" s="450" t="s">
        <v>183</v>
      </c>
      <c r="C287" s="450"/>
      <c r="D287" s="452">
        <v>52</v>
      </c>
      <c r="E287" s="452">
        <v>52</v>
      </c>
      <c r="F287" s="452">
        <v>52</v>
      </c>
      <c r="G287" s="452">
        <v>52</v>
      </c>
      <c r="H287" s="452">
        <v>52</v>
      </c>
      <c r="I287" s="452">
        <v>52</v>
      </c>
      <c r="J287" s="452">
        <v>52</v>
      </c>
      <c r="K287" s="452">
        <v>52</v>
      </c>
      <c r="L287" s="452">
        <v>52</v>
      </c>
      <c r="M287" s="452">
        <v>52</v>
      </c>
      <c r="N287" s="452">
        <v>52</v>
      </c>
      <c r="O287" s="452">
        <v>52</v>
      </c>
      <c r="P287" s="452">
        <v>52</v>
      </c>
      <c r="Q287" s="452">
        <v>52</v>
      </c>
      <c r="R287" s="452">
        <v>52</v>
      </c>
      <c r="S287" s="452">
        <v>52</v>
      </c>
      <c r="T287" s="452">
        <v>52</v>
      </c>
      <c r="U287" s="452">
        <v>52</v>
      </c>
      <c r="V287" s="452">
        <v>52</v>
      </c>
      <c r="W287" s="452">
        <v>52</v>
      </c>
      <c r="X287" s="452">
        <v>52</v>
      </c>
      <c r="Y287" s="452">
        <v>52</v>
      </c>
      <c r="Z287" s="452">
        <v>52</v>
      </c>
      <c r="AA287" s="452">
        <v>52</v>
      </c>
      <c r="AB287" s="452">
        <v>52</v>
      </c>
      <c r="AC287" s="452">
        <v>52</v>
      </c>
      <c r="AD287" s="452">
        <v>52</v>
      </c>
      <c r="AE287" s="452">
        <v>52</v>
      </c>
      <c r="AF287" s="452">
        <v>52</v>
      </c>
      <c r="AG287" s="452">
        <v>52</v>
      </c>
      <c r="AH287" s="452">
        <v>52</v>
      </c>
      <c r="AI287" s="452">
        <v>52</v>
      </c>
      <c r="AJ287" s="452">
        <v>52</v>
      </c>
      <c r="AK287" s="452">
        <v>52</v>
      </c>
      <c r="AL287" s="452">
        <v>52</v>
      </c>
      <c r="AM287" s="452">
        <v>52</v>
      </c>
      <c r="AN287" s="452">
        <v>52</v>
      </c>
      <c r="AO287" s="452">
        <v>52</v>
      </c>
      <c r="AP287" s="452">
        <v>52</v>
      </c>
      <c r="AQ287" s="452">
        <v>52</v>
      </c>
      <c r="AR287" s="452">
        <v>52</v>
      </c>
      <c r="AS287" s="452">
        <v>52</v>
      </c>
      <c r="AT287" s="452">
        <v>52</v>
      </c>
      <c r="AU287" s="452">
        <v>52</v>
      </c>
      <c r="AV287" s="452">
        <v>52</v>
      </c>
      <c r="AW287" s="452">
        <v>52</v>
      </c>
      <c r="AX287" s="452">
        <v>52</v>
      </c>
      <c r="AY287" s="452">
        <v>52</v>
      </c>
      <c r="AZ287" s="452">
        <v>52</v>
      </c>
      <c r="BA287" s="452">
        <v>52</v>
      </c>
      <c r="BB287" s="452">
        <v>52</v>
      </c>
      <c r="BC287" s="452">
        <v>52</v>
      </c>
      <c r="BD287" s="452">
        <v>52</v>
      </c>
      <c r="BE287" s="452">
        <v>52</v>
      </c>
      <c r="BF287" s="452">
        <v>52</v>
      </c>
      <c r="BG287" s="452">
        <v>52</v>
      </c>
      <c r="BH287" s="452">
        <v>52</v>
      </c>
    </row>
    <row r="288" spans="1:60" x14ac:dyDescent="0.3">
      <c r="A288" s="449">
        <v>999</v>
      </c>
      <c r="B288" s="450" t="s">
        <v>184</v>
      </c>
      <c r="C288" s="450"/>
      <c r="D288" s="452">
        <v>52821</v>
      </c>
      <c r="E288" s="452">
        <v>52823</v>
      </c>
      <c r="F288" s="452">
        <v>52824</v>
      </c>
      <c r="G288" s="452">
        <v>52825</v>
      </c>
      <c r="H288" s="452">
        <v>52826</v>
      </c>
      <c r="I288" s="452">
        <v>52827</v>
      </c>
      <c r="J288" s="452">
        <v>52828</v>
      </c>
      <c r="K288" s="452">
        <v>52829</v>
      </c>
      <c r="L288" s="452">
        <v>52830</v>
      </c>
      <c r="M288" s="452">
        <v>52831</v>
      </c>
      <c r="N288" s="452">
        <v>52832</v>
      </c>
      <c r="O288" s="452">
        <v>52833</v>
      </c>
      <c r="P288" s="452">
        <v>52834</v>
      </c>
      <c r="Q288" s="452">
        <v>52835</v>
      </c>
      <c r="R288" s="452">
        <v>52994</v>
      </c>
      <c r="S288" s="452">
        <v>52836</v>
      </c>
      <c r="T288" s="452">
        <v>52837</v>
      </c>
      <c r="U288" s="452">
        <v>52838</v>
      </c>
      <c r="V288" s="452">
        <v>524017</v>
      </c>
      <c r="W288" s="452">
        <v>52839</v>
      </c>
      <c r="X288" s="452">
        <v>52840</v>
      </c>
      <c r="Y288" s="452">
        <v>52841</v>
      </c>
      <c r="Z288" s="452">
        <v>52842</v>
      </c>
      <c r="AA288" s="452">
        <v>52843</v>
      </c>
      <c r="AB288" s="452">
        <v>52844</v>
      </c>
      <c r="AC288" s="452">
        <v>52845</v>
      </c>
      <c r="AD288" s="452">
        <v>52846</v>
      </c>
      <c r="AE288" s="452">
        <v>52847</v>
      </c>
      <c r="AF288" s="452">
        <v>52848</v>
      </c>
      <c r="AG288" s="452">
        <v>52849</v>
      </c>
      <c r="AH288" s="452">
        <v>52850</v>
      </c>
      <c r="AI288" s="452">
        <v>52851</v>
      </c>
      <c r="AJ288" s="452">
        <v>52995</v>
      </c>
      <c r="AK288" s="452">
        <v>52852</v>
      </c>
      <c r="AL288" s="452">
        <v>52853</v>
      </c>
      <c r="AM288" s="452">
        <v>52854</v>
      </c>
      <c r="AN288" s="452">
        <v>52856</v>
      </c>
      <c r="AO288" s="452">
        <v>52857</v>
      </c>
      <c r="AP288" s="452">
        <v>52858</v>
      </c>
      <c r="AQ288" s="452">
        <v>52859</v>
      </c>
      <c r="AR288" s="452">
        <v>52860</v>
      </c>
      <c r="AS288" s="452">
        <v>52861</v>
      </c>
      <c r="AT288" s="452">
        <v>52862</v>
      </c>
      <c r="AU288" s="452">
        <v>52863</v>
      </c>
      <c r="AV288" s="452">
        <v>52864</v>
      </c>
      <c r="AW288" s="452">
        <v>52865</v>
      </c>
      <c r="AX288" s="452">
        <v>52866</v>
      </c>
      <c r="AY288" s="452">
        <v>52867</v>
      </c>
      <c r="AZ288" s="452">
        <v>52868</v>
      </c>
      <c r="BA288" s="452">
        <v>52869</v>
      </c>
      <c r="BB288" s="452">
        <v>52870</v>
      </c>
      <c r="BC288" s="452">
        <v>52871</v>
      </c>
      <c r="BD288" s="452">
        <v>52872</v>
      </c>
      <c r="BE288" s="452">
        <v>52873</v>
      </c>
      <c r="BF288" s="452">
        <v>52996</v>
      </c>
      <c r="BG288" s="452">
        <v>52874</v>
      </c>
      <c r="BH288" s="452">
        <v>52875</v>
      </c>
    </row>
    <row r="289" spans="1:60" x14ac:dyDescent="0.3">
      <c r="A289" s="449">
        <v>9000</v>
      </c>
      <c r="B289" s="450" t="s">
        <v>518</v>
      </c>
      <c r="C289" s="450" t="s">
        <v>229</v>
      </c>
      <c r="D289" s="452">
        <v>520795025</v>
      </c>
      <c r="E289" s="452">
        <v>911230968</v>
      </c>
      <c r="F289" s="452">
        <v>714540713</v>
      </c>
      <c r="G289" s="452">
        <v>265781916</v>
      </c>
      <c r="H289" s="452">
        <v>924935607</v>
      </c>
      <c r="I289" s="452">
        <v>453409923</v>
      </c>
      <c r="J289" s="452">
        <v>245894925</v>
      </c>
      <c r="K289" s="452">
        <v>382798693.39999998</v>
      </c>
      <c r="L289" s="452">
        <v>32389377338.900002</v>
      </c>
      <c r="M289" s="452">
        <v>188150568</v>
      </c>
      <c r="N289" s="452">
        <v>361703005</v>
      </c>
      <c r="O289" s="452">
        <v>1456729393</v>
      </c>
      <c r="P289" s="452">
        <v>652262596</v>
      </c>
      <c r="Q289" s="452">
        <v>187489413</v>
      </c>
      <c r="R289" s="452">
        <v>1265100994</v>
      </c>
      <c r="S289" s="452">
        <v>2943407549</v>
      </c>
      <c r="T289" s="452">
        <v>333727136</v>
      </c>
      <c r="U289" s="452">
        <v>192668203</v>
      </c>
      <c r="V289" s="452">
        <v>20150773</v>
      </c>
      <c r="W289" s="452">
        <v>2718413017</v>
      </c>
      <c r="X289" s="452">
        <v>896956407</v>
      </c>
      <c r="Y289" s="452">
        <v>163099812.40000001</v>
      </c>
      <c r="Z289" s="452">
        <v>1032772929</v>
      </c>
      <c r="AA289" s="452">
        <v>146875669</v>
      </c>
      <c r="AB289" s="452">
        <v>384578223</v>
      </c>
      <c r="AC289" s="452">
        <v>2061824598</v>
      </c>
      <c r="AD289" s="452">
        <v>253431234</v>
      </c>
      <c r="AE289" s="452">
        <v>1598057129</v>
      </c>
      <c r="AF289" s="452">
        <v>616570286</v>
      </c>
      <c r="AG289" s="452">
        <v>268626228</v>
      </c>
      <c r="AH289" s="452">
        <v>1926419491</v>
      </c>
      <c r="AI289" s="452">
        <v>1004998029</v>
      </c>
      <c r="AJ289" s="452">
        <v>1566561889</v>
      </c>
      <c r="AK289" s="452">
        <v>846733941</v>
      </c>
      <c r="AL289" s="452">
        <v>797736276</v>
      </c>
      <c r="AM289" s="452">
        <v>52906</v>
      </c>
      <c r="AN289" s="452">
        <v>657894707</v>
      </c>
      <c r="AO289" s="452">
        <v>632771557</v>
      </c>
      <c r="AP289" s="452">
        <v>722336646</v>
      </c>
      <c r="AQ289" s="452">
        <v>32091271428.900002</v>
      </c>
      <c r="AR289" s="452">
        <v>258256383</v>
      </c>
      <c r="AS289" s="452">
        <v>373011230</v>
      </c>
      <c r="AT289" s="452">
        <v>60714997</v>
      </c>
      <c r="AU289" s="452">
        <v>4105435013</v>
      </c>
      <c r="AV289" s="452">
        <v>474714556</v>
      </c>
      <c r="AW289" s="452">
        <v>20812862661</v>
      </c>
      <c r="AX289" s="452">
        <v>204158292</v>
      </c>
      <c r="AY289" s="452">
        <v>109171158</v>
      </c>
      <c r="AZ289" s="452">
        <v>429947854</v>
      </c>
      <c r="BA289" s="452">
        <v>1326506839</v>
      </c>
      <c r="BB289" s="452">
        <v>93305305</v>
      </c>
      <c r="BC289" s="452">
        <v>154175742</v>
      </c>
      <c r="BD289" s="452">
        <v>811735405</v>
      </c>
      <c r="BE289" s="452">
        <v>964197494</v>
      </c>
      <c r="BF289" s="452">
        <v>5927924304</v>
      </c>
      <c r="BG289" s="452">
        <v>405370154</v>
      </c>
      <c r="BH289" s="452">
        <v>229209563</v>
      </c>
    </row>
    <row r="290" spans="1:60" ht="28.8" x14ac:dyDescent="0.3">
      <c r="A290" s="449">
        <v>9001</v>
      </c>
      <c r="B290" s="450" t="s">
        <v>519</v>
      </c>
      <c r="C290" s="450" t="s">
        <v>520</v>
      </c>
      <c r="D290" s="452">
        <v>95184075</v>
      </c>
      <c r="E290" s="452">
        <v>154325621</v>
      </c>
      <c r="F290" s="452">
        <v>106516422</v>
      </c>
      <c r="G290" s="452">
        <v>34589672</v>
      </c>
      <c r="H290" s="452">
        <v>141020867</v>
      </c>
      <c r="I290" s="452">
        <v>82199632</v>
      </c>
      <c r="J290" s="452">
        <v>41841990</v>
      </c>
      <c r="K290" s="452">
        <v>49750062</v>
      </c>
      <c r="L290" s="452">
        <v>106043562</v>
      </c>
      <c r="M290" s="452">
        <v>29637974</v>
      </c>
      <c r="N290" s="452">
        <v>53156470</v>
      </c>
      <c r="O290" s="452">
        <v>278956212</v>
      </c>
      <c r="P290" s="452">
        <v>100553012</v>
      </c>
      <c r="Q290" s="452">
        <v>37259671</v>
      </c>
      <c r="R290" s="452">
        <v>197124752</v>
      </c>
      <c r="S290" s="452">
        <v>419002311</v>
      </c>
      <c r="T290" s="452">
        <v>64043746</v>
      </c>
      <c r="U290" s="452">
        <v>29067652</v>
      </c>
      <c r="V290" s="452">
        <v>2391168</v>
      </c>
      <c r="W290" s="452">
        <v>433329770</v>
      </c>
      <c r="X290" s="452">
        <v>126689310</v>
      </c>
      <c r="Y290" s="452">
        <v>14783386</v>
      </c>
      <c r="Z290" s="452">
        <v>216597689</v>
      </c>
      <c r="AA290" s="452">
        <v>29749251</v>
      </c>
      <c r="AB290" s="452">
        <v>42120640</v>
      </c>
      <c r="AC290" s="452">
        <v>295155411</v>
      </c>
      <c r="AD290" s="452">
        <v>24241773</v>
      </c>
      <c r="AE290" s="452">
        <v>228708715</v>
      </c>
      <c r="AF290" s="452">
        <v>80331177</v>
      </c>
      <c r="AG290" s="452">
        <v>44529684</v>
      </c>
      <c r="AH290" s="452">
        <v>198329536</v>
      </c>
      <c r="AI290" s="452">
        <v>135112262</v>
      </c>
      <c r="AJ290" s="452">
        <v>207676971</v>
      </c>
      <c r="AK290" s="452">
        <v>134732392</v>
      </c>
      <c r="AL290" s="452">
        <v>132610126</v>
      </c>
      <c r="AM290" s="452">
        <v>0</v>
      </c>
      <c r="AN290" s="452">
        <v>83936310</v>
      </c>
      <c r="AO290" s="452">
        <v>97129846</v>
      </c>
      <c r="AP290" s="452">
        <v>120581553</v>
      </c>
      <c r="AQ290" s="452">
        <v>40647253</v>
      </c>
      <c r="AR290" s="452">
        <v>27855954</v>
      </c>
      <c r="AS290" s="452">
        <v>54549365</v>
      </c>
      <c r="AT290" s="452">
        <v>10802684</v>
      </c>
      <c r="AU290" s="452">
        <v>796287191</v>
      </c>
      <c r="AV290" s="452">
        <v>60026100</v>
      </c>
      <c r="AW290" s="452">
        <v>4658714297</v>
      </c>
      <c r="AX290" s="452">
        <v>23035517</v>
      </c>
      <c r="AY290" s="452">
        <v>19921248</v>
      </c>
      <c r="AZ290" s="452">
        <v>43273397</v>
      </c>
      <c r="BA290" s="452">
        <v>151109952</v>
      </c>
      <c r="BB290" s="452">
        <v>8791326</v>
      </c>
      <c r="BC290" s="452">
        <v>22162968</v>
      </c>
      <c r="BD290" s="452">
        <v>106532661</v>
      </c>
      <c r="BE290" s="452">
        <v>122701199</v>
      </c>
      <c r="BF290" s="452">
        <v>928952254</v>
      </c>
      <c r="BG290" s="452">
        <v>59160548</v>
      </c>
      <c r="BH290" s="452">
        <v>37406764</v>
      </c>
    </row>
    <row r="291" spans="1:60" ht="28.8" x14ac:dyDescent="0.3">
      <c r="A291" s="449">
        <v>9002</v>
      </c>
      <c r="B291" s="450" t="s">
        <v>521</v>
      </c>
      <c r="C291" s="450" t="s">
        <v>522</v>
      </c>
      <c r="D291" s="452">
        <v>466054</v>
      </c>
      <c r="E291" s="452">
        <v>3651330</v>
      </c>
      <c r="F291" s="452">
        <v>6987886</v>
      </c>
      <c r="G291" s="452">
        <v>1207742</v>
      </c>
      <c r="H291" s="452">
        <v>4223368</v>
      </c>
      <c r="I291" s="452">
        <v>1533479</v>
      </c>
      <c r="J291" s="452">
        <v>2075070</v>
      </c>
      <c r="K291" s="452">
        <v>3245673</v>
      </c>
      <c r="L291" s="452">
        <v>4449284</v>
      </c>
      <c r="M291" s="452">
        <v>1091687</v>
      </c>
      <c r="N291" s="452">
        <v>1168921</v>
      </c>
      <c r="O291" s="452">
        <v>6494774</v>
      </c>
      <c r="P291" s="452">
        <v>8829847</v>
      </c>
      <c r="Q291" s="452">
        <v>784702</v>
      </c>
      <c r="R291" s="452">
        <v>12242442</v>
      </c>
      <c r="S291" s="452">
        <v>20176425</v>
      </c>
      <c r="T291" s="452">
        <v>2005238</v>
      </c>
      <c r="U291" s="452">
        <v>1073126</v>
      </c>
      <c r="V291" s="452">
        <v>45393</v>
      </c>
      <c r="W291" s="452">
        <v>8651423</v>
      </c>
      <c r="X291" s="452">
        <v>6698408</v>
      </c>
      <c r="Y291" s="452">
        <v>1263001</v>
      </c>
      <c r="Z291" s="452">
        <v>3956282</v>
      </c>
      <c r="AA291" s="452">
        <v>1807038</v>
      </c>
      <c r="AB291" s="452">
        <v>2695177</v>
      </c>
      <c r="AC291" s="452">
        <v>13148645</v>
      </c>
      <c r="AD291" s="452">
        <v>1577446</v>
      </c>
      <c r="AE291" s="452">
        <v>13102108</v>
      </c>
      <c r="AF291" s="452">
        <v>7308565</v>
      </c>
      <c r="AG291" s="452">
        <v>2052035</v>
      </c>
      <c r="AH291" s="452">
        <v>8878582</v>
      </c>
      <c r="AI291" s="452">
        <v>4647873</v>
      </c>
      <c r="AJ291" s="452">
        <v>5917649</v>
      </c>
      <c r="AK291" s="452">
        <v>4991982</v>
      </c>
      <c r="AL291" s="452">
        <v>6826711</v>
      </c>
      <c r="AM291" s="452">
        <v>0</v>
      </c>
      <c r="AN291" s="452">
        <v>5380442</v>
      </c>
      <c r="AO291" s="452">
        <v>3349851</v>
      </c>
      <c r="AP291" s="452">
        <v>3516180</v>
      </c>
      <c r="AQ291" s="452">
        <v>1914474</v>
      </c>
      <c r="AR291" s="452">
        <v>2137615</v>
      </c>
      <c r="AS291" s="452">
        <v>3086902</v>
      </c>
      <c r="AT291" s="452">
        <v>564104</v>
      </c>
      <c r="AU291" s="452">
        <v>31711415</v>
      </c>
      <c r="AV291" s="452">
        <v>3147746</v>
      </c>
      <c r="AW291" s="452">
        <v>107076898</v>
      </c>
      <c r="AX291" s="452">
        <v>985458</v>
      </c>
      <c r="AY291" s="452">
        <v>876654</v>
      </c>
      <c r="AZ291" s="452">
        <v>3366973</v>
      </c>
      <c r="BA291" s="452">
        <v>13038201</v>
      </c>
      <c r="BB291" s="452">
        <v>253909</v>
      </c>
      <c r="BC291" s="452">
        <v>978539</v>
      </c>
      <c r="BD291" s="452">
        <v>7560311</v>
      </c>
      <c r="BE291" s="452">
        <v>7164991</v>
      </c>
      <c r="BF291" s="452">
        <v>37666498</v>
      </c>
      <c r="BG291" s="452">
        <v>4778228</v>
      </c>
      <c r="BH291" s="452">
        <v>1263772</v>
      </c>
    </row>
    <row r="292" spans="1:60" ht="28.8" x14ac:dyDescent="0.3">
      <c r="A292" s="449">
        <v>9003</v>
      </c>
      <c r="B292" s="450" t="s">
        <v>523</v>
      </c>
      <c r="C292" s="450" t="s">
        <v>524</v>
      </c>
      <c r="D292" s="452">
        <v>110385475</v>
      </c>
      <c r="E292" s="452">
        <v>200487245</v>
      </c>
      <c r="F292" s="452">
        <v>151534038</v>
      </c>
      <c r="G292" s="452">
        <v>60359148</v>
      </c>
      <c r="H292" s="452">
        <v>205389581</v>
      </c>
      <c r="I292" s="452">
        <v>84965970</v>
      </c>
      <c r="J292" s="452">
        <v>47439868</v>
      </c>
      <c r="K292" s="452">
        <v>65747649</v>
      </c>
      <c r="L292" s="452">
        <v>118939371</v>
      </c>
      <c r="M292" s="452">
        <v>37201647</v>
      </c>
      <c r="N292" s="452">
        <v>73753405</v>
      </c>
      <c r="O292" s="452">
        <v>249316770</v>
      </c>
      <c r="P292" s="452">
        <v>136240136</v>
      </c>
      <c r="Q292" s="452">
        <v>32689880</v>
      </c>
      <c r="R292" s="452">
        <v>270003002</v>
      </c>
      <c r="S292" s="452">
        <v>541121127</v>
      </c>
      <c r="T292" s="452">
        <v>61864589</v>
      </c>
      <c r="U292" s="452">
        <v>36550076</v>
      </c>
      <c r="V292" s="452">
        <v>3282758</v>
      </c>
      <c r="W292" s="452">
        <v>462907583</v>
      </c>
      <c r="X292" s="452">
        <v>175585058</v>
      </c>
      <c r="Y292" s="452">
        <v>32276132</v>
      </c>
      <c r="Z292" s="452">
        <v>169670238</v>
      </c>
      <c r="AA292" s="452">
        <v>34841652</v>
      </c>
      <c r="AB292" s="452">
        <v>94529733</v>
      </c>
      <c r="AC292" s="452">
        <v>454794029</v>
      </c>
      <c r="AD292" s="452">
        <v>49777477</v>
      </c>
      <c r="AE292" s="452">
        <v>305208101</v>
      </c>
      <c r="AF292" s="452">
        <v>129632667</v>
      </c>
      <c r="AG292" s="452">
        <v>54302750</v>
      </c>
      <c r="AH292" s="452">
        <v>385473722</v>
      </c>
      <c r="AI292" s="452">
        <v>216904907</v>
      </c>
      <c r="AJ292" s="452">
        <v>360589429</v>
      </c>
      <c r="AK292" s="452">
        <v>160196453</v>
      </c>
      <c r="AL292" s="452">
        <v>149489085</v>
      </c>
      <c r="AM292" s="452">
        <v>0</v>
      </c>
      <c r="AN292" s="452">
        <v>151748267</v>
      </c>
      <c r="AO292" s="452">
        <v>116721393</v>
      </c>
      <c r="AP292" s="452">
        <v>146067597</v>
      </c>
      <c r="AQ292" s="452">
        <v>45832793</v>
      </c>
      <c r="AR292" s="452">
        <v>50066051</v>
      </c>
      <c r="AS292" s="452">
        <v>74210024</v>
      </c>
      <c r="AT292" s="452">
        <v>16830581</v>
      </c>
      <c r="AU292" s="452">
        <v>793149764</v>
      </c>
      <c r="AV292" s="452">
        <v>107523860</v>
      </c>
      <c r="AW292" s="452">
        <v>3380620544</v>
      </c>
      <c r="AX292" s="452">
        <v>40476355</v>
      </c>
      <c r="AY292" s="452">
        <v>27514470</v>
      </c>
      <c r="AZ292" s="452">
        <v>102018808</v>
      </c>
      <c r="BA292" s="452">
        <v>324533435</v>
      </c>
      <c r="BB292" s="452">
        <v>19817276</v>
      </c>
      <c r="BC292" s="452">
        <v>41639551</v>
      </c>
      <c r="BD292" s="452">
        <v>181128532</v>
      </c>
      <c r="BE292" s="452">
        <v>199813966</v>
      </c>
      <c r="BF292" s="452">
        <v>1108216533</v>
      </c>
      <c r="BG292" s="452">
        <v>100391159</v>
      </c>
      <c r="BH292" s="452">
        <v>46801612</v>
      </c>
    </row>
    <row r="293" spans="1:60" ht="43.2" x14ac:dyDescent="0.3">
      <c r="A293" s="449">
        <v>9004</v>
      </c>
      <c r="B293" s="450" t="s">
        <v>525</v>
      </c>
      <c r="C293" s="450" t="s">
        <v>526</v>
      </c>
      <c r="D293" s="452" t="s">
        <v>229</v>
      </c>
      <c r="E293" s="452" t="s">
        <v>229</v>
      </c>
      <c r="F293" s="452" t="s">
        <v>229</v>
      </c>
      <c r="G293" s="452" t="s">
        <v>229</v>
      </c>
      <c r="H293" s="452" t="s">
        <v>229</v>
      </c>
      <c r="I293" s="452" t="s">
        <v>229</v>
      </c>
      <c r="J293" s="452" t="s">
        <v>229</v>
      </c>
      <c r="K293" s="452" t="s">
        <v>229</v>
      </c>
      <c r="L293" s="452" t="s">
        <v>229</v>
      </c>
      <c r="M293" s="452" t="s">
        <v>229</v>
      </c>
      <c r="N293" s="452" t="s">
        <v>229</v>
      </c>
      <c r="O293" s="452" t="s">
        <v>229</v>
      </c>
      <c r="P293" s="452" t="s">
        <v>229</v>
      </c>
      <c r="Q293" s="452" t="s">
        <v>229</v>
      </c>
      <c r="R293" s="452" t="s">
        <v>229</v>
      </c>
      <c r="S293" s="452" t="s">
        <v>229</v>
      </c>
      <c r="T293" s="452" t="s">
        <v>229</v>
      </c>
      <c r="U293" s="452" t="s">
        <v>229</v>
      </c>
      <c r="V293" s="452" t="s">
        <v>229</v>
      </c>
      <c r="W293" s="452" t="s">
        <v>229</v>
      </c>
      <c r="X293" s="452" t="s">
        <v>229</v>
      </c>
      <c r="Y293" s="452" t="s">
        <v>229</v>
      </c>
      <c r="Z293" s="452" t="s">
        <v>229</v>
      </c>
      <c r="AA293" s="452" t="s">
        <v>229</v>
      </c>
      <c r="AB293" s="452" t="s">
        <v>229</v>
      </c>
      <c r="AC293" s="452" t="s">
        <v>229</v>
      </c>
      <c r="AD293" s="452" t="s">
        <v>229</v>
      </c>
      <c r="AE293" s="452" t="s">
        <v>229</v>
      </c>
      <c r="AF293" s="452" t="s">
        <v>229</v>
      </c>
      <c r="AG293" s="452" t="s">
        <v>229</v>
      </c>
      <c r="AH293" s="452" t="s">
        <v>229</v>
      </c>
      <c r="AI293" s="452" t="s">
        <v>229</v>
      </c>
      <c r="AJ293" s="452" t="s">
        <v>229</v>
      </c>
      <c r="AK293" s="452" t="s">
        <v>229</v>
      </c>
      <c r="AL293" s="452" t="s">
        <v>229</v>
      </c>
      <c r="AM293" s="452" t="s">
        <v>229</v>
      </c>
      <c r="AN293" s="452" t="s">
        <v>229</v>
      </c>
      <c r="AO293" s="452" t="s">
        <v>229</v>
      </c>
      <c r="AP293" s="452" t="s">
        <v>229</v>
      </c>
      <c r="AQ293" s="452" t="s">
        <v>229</v>
      </c>
      <c r="AR293" s="452" t="s">
        <v>229</v>
      </c>
      <c r="AS293" s="452" t="s">
        <v>229</v>
      </c>
      <c r="AT293" s="452" t="s">
        <v>229</v>
      </c>
      <c r="AU293" s="452" t="s">
        <v>229</v>
      </c>
      <c r="AV293" s="452" t="s">
        <v>229</v>
      </c>
      <c r="AW293" s="452" t="s">
        <v>229</v>
      </c>
      <c r="AX293" s="452" t="s">
        <v>229</v>
      </c>
      <c r="AY293" s="452" t="s">
        <v>229</v>
      </c>
      <c r="AZ293" s="452" t="s">
        <v>229</v>
      </c>
      <c r="BA293" s="452" t="s">
        <v>229</v>
      </c>
      <c r="BB293" s="452" t="s">
        <v>229</v>
      </c>
      <c r="BC293" s="452" t="s">
        <v>229</v>
      </c>
      <c r="BD293" s="452" t="s">
        <v>229</v>
      </c>
      <c r="BE293" s="452" t="s">
        <v>229</v>
      </c>
      <c r="BF293" s="452" t="s">
        <v>229</v>
      </c>
      <c r="BG293" s="452" t="s">
        <v>229</v>
      </c>
      <c r="BH293" s="452" t="s">
        <v>229</v>
      </c>
    </row>
    <row r="294" spans="1:60" ht="28.8" x14ac:dyDescent="0.3">
      <c r="A294" s="449">
        <v>9005</v>
      </c>
      <c r="B294" s="450" t="s">
        <v>527</v>
      </c>
      <c r="C294" s="450" t="s">
        <v>528</v>
      </c>
      <c r="D294" s="452">
        <v>223599</v>
      </c>
      <c r="E294" s="452">
        <v>4308620</v>
      </c>
      <c r="F294" s="452">
        <v>2520862</v>
      </c>
      <c r="G294" s="452">
        <v>1709021</v>
      </c>
      <c r="H294" s="452">
        <v>1271716</v>
      </c>
      <c r="I294" s="452">
        <v>2065733</v>
      </c>
      <c r="J294" s="452">
        <v>471974</v>
      </c>
      <c r="K294" s="452">
        <v>3408110</v>
      </c>
      <c r="L294" s="452">
        <v>6567574</v>
      </c>
      <c r="M294" s="452">
        <v>1529630</v>
      </c>
      <c r="N294" s="452">
        <v>3964192</v>
      </c>
      <c r="O294" s="452">
        <v>6051179</v>
      </c>
      <c r="P294" s="452">
        <v>4080331</v>
      </c>
      <c r="Q294" s="452">
        <v>1383990</v>
      </c>
      <c r="R294" s="452">
        <v>5020837</v>
      </c>
      <c r="S294" s="452">
        <v>22719329</v>
      </c>
      <c r="T294" s="452">
        <v>3150315</v>
      </c>
      <c r="U294" s="452">
        <v>660121</v>
      </c>
      <c r="V294" s="452">
        <v>705872</v>
      </c>
      <c r="W294" s="452">
        <v>14193501</v>
      </c>
      <c r="X294" s="452">
        <v>6565066</v>
      </c>
      <c r="Y294" s="452">
        <v>1040430</v>
      </c>
      <c r="Z294" s="452">
        <v>6106554</v>
      </c>
      <c r="AA294" s="452">
        <v>812755</v>
      </c>
      <c r="AB294" s="452">
        <v>2174979</v>
      </c>
      <c r="AC294" s="452">
        <v>6221677</v>
      </c>
      <c r="AD294" s="452">
        <v>1100610</v>
      </c>
      <c r="AE294" s="452">
        <v>7948018</v>
      </c>
      <c r="AF294" s="452">
        <v>4616723</v>
      </c>
      <c r="AG294" s="452">
        <v>2419129</v>
      </c>
      <c r="AH294" s="452">
        <v>6363042</v>
      </c>
      <c r="AI294" s="452">
        <v>13101227</v>
      </c>
      <c r="AJ294" s="452">
        <v>3684899</v>
      </c>
      <c r="AK294" s="452">
        <v>3719674</v>
      </c>
      <c r="AL294" s="452">
        <v>6850686</v>
      </c>
      <c r="AM294" s="452">
        <v>0</v>
      </c>
      <c r="AN294" s="452">
        <v>1565194</v>
      </c>
      <c r="AO294" s="452">
        <v>2681407</v>
      </c>
      <c r="AP294" s="452">
        <v>3996939</v>
      </c>
      <c r="AQ294" s="452">
        <v>43145</v>
      </c>
      <c r="AR294" s="452">
        <v>186268</v>
      </c>
      <c r="AS294" s="452">
        <v>1689547</v>
      </c>
      <c r="AT294" s="452">
        <v>374417</v>
      </c>
      <c r="AU294" s="452">
        <v>12306925</v>
      </c>
      <c r="AV294" s="452">
        <v>1740550</v>
      </c>
      <c r="AW294" s="452">
        <v>119270510</v>
      </c>
      <c r="AX294" s="452">
        <v>1527758</v>
      </c>
      <c r="AY294" s="452">
        <v>1157104</v>
      </c>
      <c r="AZ294" s="452">
        <v>3989656</v>
      </c>
      <c r="BA294" s="452">
        <v>-13175</v>
      </c>
      <c r="BB294" s="452">
        <v>1375852</v>
      </c>
      <c r="BC294" s="452">
        <v>1819003</v>
      </c>
      <c r="BD294" s="452">
        <v>5069879</v>
      </c>
      <c r="BE294" s="452">
        <v>12654791</v>
      </c>
      <c r="BF294" s="452">
        <v>13616449</v>
      </c>
      <c r="BG294" s="452">
        <v>1590714</v>
      </c>
      <c r="BH294" s="452">
        <v>2035360</v>
      </c>
    </row>
    <row r="295" spans="1:60" x14ac:dyDescent="0.3">
      <c r="A295" s="449">
        <v>9006</v>
      </c>
      <c r="B295" s="450" t="s">
        <v>529</v>
      </c>
      <c r="C295" s="450" t="s">
        <v>530</v>
      </c>
      <c r="D295" s="452">
        <v>11906659</v>
      </c>
      <c r="E295" s="452">
        <v>16971228</v>
      </c>
      <c r="F295" s="452">
        <v>10005119</v>
      </c>
      <c r="G295" s="452">
        <v>5342958</v>
      </c>
      <c r="H295" s="452">
        <v>19169360</v>
      </c>
      <c r="I295" s="452">
        <v>9635392</v>
      </c>
      <c r="J295" s="452">
        <v>2843434</v>
      </c>
      <c r="K295" s="452">
        <v>5135977</v>
      </c>
      <c r="L295" s="452">
        <v>11671757</v>
      </c>
      <c r="M295" s="452">
        <v>2265854</v>
      </c>
      <c r="N295" s="452">
        <v>4782618</v>
      </c>
      <c r="O295" s="452">
        <v>28014069</v>
      </c>
      <c r="P295" s="452">
        <v>19216896</v>
      </c>
      <c r="Q295" s="452">
        <v>3156101</v>
      </c>
      <c r="R295" s="452">
        <v>22194843</v>
      </c>
      <c r="S295" s="452">
        <v>86484757</v>
      </c>
      <c r="T295" s="452">
        <v>6220440</v>
      </c>
      <c r="U295" s="452">
        <v>3514444</v>
      </c>
      <c r="V295" s="452">
        <v>255649</v>
      </c>
      <c r="W295" s="452">
        <v>52661652</v>
      </c>
      <c r="X295" s="452">
        <v>35437603</v>
      </c>
      <c r="Y295" s="452">
        <v>3454312</v>
      </c>
      <c r="Z295" s="452">
        <v>18551164</v>
      </c>
      <c r="AA295" s="452">
        <v>2499031</v>
      </c>
      <c r="AB295" s="452">
        <v>9993919</v>
      </c>
      <c r="AC295" s="452">
        <v>43845807</v>
      </c>
      <c r="AD295" s="452">
        <v>5073903</v>
      </c>
      <c r="AE295" s="452">
        <v>24723156</v>
      </c>
      <c r="AF295" s="452">
        <v>7504401</v>
      </c>
      <c r="AG295" s="452">
        <v>3656427</v>
      </c>
      <c r="AH295" s="452">
        <v>17148776</v>
      </c>
      <c r="AI295" s="452">
        <v>16864957</v>
      </c>
      <c r="AJ295" s="452">
        <v>40019400</v>
      </c>
      <c r="AK295" s="452">
        <v>15594300</v>
      </c>
      <c r="AL295" s="452">
        <v>9823834</v>
      </c>
      <c r="AM295" s="452">
        <v>0</v>
      </c>
      <c r="AN295" s="452">
        <v>11864206</v>
      </c>
      <c r="AO295" s="452">
        <v>11236333</v>
      </c>
      <c r="AP295" s="452">
        <v>8464175</v>
      </c>
      <c r="AQ295" s="452">
        <v>1092398</v>
      </c>
      <c r="AR295" s="452">
        <v>5086993</v>
      </c>
      <c r="AS295" s="452">
        <v>12226600</v>
      </c>
      <c r="AT295" s="452">
        <v>645787</v>
      </c>
      <c r="AU295" s="452">
        <v>98493432</v>
      </c>
      <c r="AV295" s="452">
        <v>6576216</v>
      </c>
      <c r="AW295" s="452">
        <v>490481126</v>
      </c>
      <c r="AX295" s="452">
        <v>4562456</v>
      </c>
      <c r="AY295" s="452">
        <v>1417552</v>
      </c>
      <c r="AZ295" s="452">
        <v>15710633</v>
      </c>
      <c r="BA295" s="452">
        <v>14170862</v>
      </c>
      <c r="BB295" s="452">
        <v>1630852</v>
      </c>
      <c r="BC295" s="452">
        <v>2002427</v>
      </c>
      <c r="BD295" s="452">
        <v>17533631</v>
      </c>
      <c r="BE295" s="452">
        <v>17519522</v>
      </c>
      <c r="BF295" s="452">
        <v>126449215</v>
      </c>
      <c r="BG295" s="452">
        <v>7349954</v>
      </c>
      <c r="BH295" s="452">
        <v>2883006</v>
      </c>
    </row>
    <row r="296" spans="1:60" ht="28.8" x14ac:dyDescent="0.3">
      <c r="A296" s="449">
        <v>9007</v>
      </c>
      <c r="B296" s="450" t="s">
        <v>719</v>
      </c>
      <c r="C296" s="450" t="s">
        <v>531</v>
      </c>
      <c r="D296" s="452">
        <v>1.8800000000000001E-2</v>
      </c>
      <c r="E296" s="452">
        <v>0.25390000000000001</v>
      </c>
      <c r="F296" s="452">
        <v>0.252</v>
      </c>
      <c r="G296" s="452">
        <v>0.31990000000000002</v>
      </c>
      <c r="H296" s="452">
        <v>6.6299999999999998E-2</v>
      </c>
      <c r="I296" s="452">
        <v>0.21440000000000001</v>
      </c>
      <c r="J296" s="452">
        <v>0.16600000000000001</v>
      </c>
      <c r="K296" s="452">
        <v>0.66359999999999997</v>
      </c>
      <c r="L296" s="452">
        <v>0.56269999999999998</v>
      </c>
      <c r="M296" s="452">
        <v>0.67510000000000003</v>
      </c>
      <c r="N296" s="452">
        <v>0.82889999999999997</v>
      </c>
      <c r="O296" s="452">
        <v>0.216</v>
      </c>
      <c r="P296" s="452">
        <v>0.21229999999999999</v>
      </c>
      <c r="Q296" s="452">
        <v>0.4385</v>
      </c>
      <c r="R296" s="452">
        <v>0.22620000000000001</v>
      </c>
      <c r="S296" s="452">
        <v>0.26269999999999999</v>
      </c>
      <c r="T296" s="452">
        <v>0.50639999999999996</v>
      </c>
      <c r="U296" s="452">
        <v>0.18779999999999999</v>
      </c>
      <c r="V296" s="452">
        <v>2.7610999999999999</v>
      </c>
      <c r="W296" s="452">
        <v>0.26950000000000002</v>
      </c>
      <c r="X296" s="452">
        <v>0.18529999999999999</v>
      </c>
      <c r="Y296" s="452">
        <v>0.30120000000000002</v>
      </c>
      <c r="Z296" s="452">
        <v>0.32919999999999999</v>
      </c>
      <c r="AA296" s="452">
        <v>0.32519999999999999</v>
      </c>
      <c r="AB296" s="452">
        <v>0.21759999999999999</v>
      </c>
      <c r="AC296" s="452">
        <v>0.1419</v>
      </c>
      <c r="AD296" s="452">
        <v>0.21690000000000001</v>
      </c>
      <c r="AE296" s="452">
        <v>0.32150000000000001</v>
      </c>
      <c r="AF296" s="452">
        <v>0.61519999999999997</v>
      </c>
      <c r="AG296" s="452">
        <v>0.66159999999999997</v>
      </c>
      <c r="AH296" s="452">
        <v>0.371</v>
      </c>
      <c r="AI296" s="452">
        <v>0.77680000000000005</v>
      </c>
      <c r="AJ296" s="452">
        <v>9.2100000000000001E-2</v>
      </c>
      <c r="AK296" s="452">
        <v>0.23849999999999999</v>
      </c>
      <c r="AL296" s="452">
        <v>0.69740000000000002</v>
      </c>
      <c r="AM296" s="452">
        <v>0</v>
      </c>
      <c r="AN296" s="452">
        <v>0.13189999999999999</v>
      </c>
      <c r="AO296" s="452">
        <v>0.23860000000000001</v>
      </c>
      <c r="AP296" s="452">
        <v>0.47220000000000001</v>
      </c>
      <c r="AQ296" s="452">
        <v>3.95E-2</v>
      </c>
      <c r="AR296" s="452">
        <v>3.6600000000000001E-2</v>
      </c>
      <c r="AS296" s="452">
        <v>0.13819999999999999</v>
      </c>
      <c r="AT296" s="452">
        <v>0.57979999999999998</v>
      </c>
      <c r="AU296" s="452">
        <v>0.125</v>
      </c>
      <c r="AV296" s="452">
        <v>0.26469999999999999</v>
      </c>
      <c r="AW296" s="452">
        <v>0.2432</v>
      </c>
      <c r="AX296" s="452">
        <v>0.33489999999999998</v>
      </c>
      <c r="AY296" s="452">
        <v>0.81630000000000003</v>
      </c>
      <c r="AZ296" s="452">
        <v>0.25390000000000001</v>
      </c>
      <c r="BA296" s="452">
        <v>-8.9999999999999998E-4</v>
      </c>
      <c r="BB296" s="452">
        <v>0.84360000000000002</v>
      </c>
      <c r="BC296" s="452">
        <v>0.90839999999999999</v>
      </c>
      <c r="BD296" s="452">
        <v>0.28920000000000001</v>
      </c>
      <c r="BE296" s="452">
        <v>0.72230000000000005</v>
      </c>
      <c r="BF296" s="452">
        <v>0.1077</v>
      </c>
      <c r="BG296" s="452">
        <v>0.21640000000000001</v>
      </c>
      <c r="BH296" s="452">
        <v>0.70599999999999996</v>
      </c>
    </row>
    <row r="297" spans="1:60" x14ac:dyDescent="0.3">
      <c r="A297" s="449">
        <v>9008</v>
      </c>
      <c r="B297" s="450" t="s">
        <v>532</v>
      </c>
      <c r="C297" s="450" t="s">
        <v>229</v>
      </c>
      <c r="D297" s="452">
        <v>0</v>
      </c>
      <c r="E297" s="452">
        <v>0</v>
      </c>
      <c r="F297" s="452">
        <v>0</v>
      </c>
      <c r="G297" s="452">
        <v>0</v>
      </c>
      <c r="H297" s="452">
        <v>0</v>
      </c>
      <c r="I297" s="452">
        <v>0</v>
      </c>
      <c r="J297" s="452">
        <v>0</v>
      </c>
      <c r="K297" s="452">
        <v>0</v>
      </c>
      <c r="L297" s="452">
        <v>0</v>
      </c>
      <c r="M297" s="452">
        <v>0</v>
      </c>
      <c r="N297" s="452">
        <v>0</v>
      </c>
      <c r="O297" s="452">
        <v>0</v>
      </c>
      <c r="P297" s="452">
        <v>0</v>
      </c>
      <c r="Q297" s="452">
        <v>0</v>
      </c>
      <c r="R297" s="452">
        <v>0</v>
      </c>
      <c r="S297" s="452">
        <v>0</v>
      </c>
      <c r="T297" s="452">
        <v>0</v>
      </c>
      <c r="U297" s="452">
        <v>0</v>
      </c>
      <c r="V297" s="452">
        <v>0</v>
      </c>
      <c r="W297" s="452">
        <v>0</v>
      </c>
      <c r="X297" s="452">
        <v>0</v>
      </c>
      <c r="Y297" s="452">
        <v>0</v>
      </c>
      <c r="Z297" s="452">
        <v>0</v>
      </c>
      <c r="AA297" s="452">
        <v>0</v>
      </c>
      <c r="AB297" s="452">
        <v>0</v>
      </c>
      <c r="AC297" s="452">
        <v>0</v>
      </c>
      <c r="AD297" s="452">
        <v>0</v>
      </c>
      <c r="AE297" s="452">
        <v>0</v>
      </c>
      <c r="AF297" s="452">
        <v>0</v>
      </c>
      <c r="AG297" s="452">
        <v>0</v>
      </c>
      <c r="AH297" s="452">
        <v>0</v>
      </c>
      <c r="AI297" s="452">
        <v>0</v>
      </c>
      <c r="AJ297" s="452">
        <v>0</v>
      </c>
      <c r="AK297" s="452">
        <v>0</v>
      </c>
      <c r="AL297" s="452">
        <v>0</v>
      </c>
      <c r="AM297" s="452">
        <v>0</v>
      </c>
      <c r="AN297" s="452">
        <v>0</v>
      </c>
      <c r="AO297" s="452">
        <v>0</v>
      </c>
      <c r="AP297" s="452">
        <v>0</v>
      </c>
      <c r="AQ297" s="452">
        <v>0</v>
      </c>
      <c r="AR297" s="452">
        <v>0</v>
      </c>
      <c r="AS297" s="452">
        <v>0</v>
      </c>
      <c r="AT297" s="452">
        <v>0</v>
      </c>
      <c r="AU297" s="452">
        <v>0</v>
      </c>
      <c r="AV297" s="452">
        <v>0</v>
      </c>
      <c r="AW297" s="452">
        <v>0</v>
      </c>
      <c r="AX297" s="452">
        <v>0</v>
      </c>
      <c r="AY297" s="452">
        <v>0</v>
      </c>
      <c r="AZ297" s="452">
        <v>0</v>
      </c>
      <c r="BA297" s="452">
        <v>0</v>
      </c>
      <c r="BB297" s="452">
        <v>0</v>
      </c>
      <c r="BC297" s="452">
        <v>0</v>
      </c>
      <c r="BD297" s="452">
        <v>0</v>
      </c>
      <c r="BE297" s="452">
        <v>0</v>
      </c>
      <c r="BF297" s="452">
        <v>0</v>
      </c>
      <c r="BG297" s="452">
        <v>0</v>
      </c>
      <c r="BH297" s="452">
        <v>0</v>
      </c>
    </row>
    <row r="298" spans="1:60" ht="28.8" x14ac:dyDescent="0.3">
      <c r="A298" s="449">
        <v>9010</v>
      </c>
      <c r="B298" s="450" t="s">
        <v>533</v>
      </c>
      <c r="C298" s="450" t="s">
        <v>534</v>
      </c>
      <c r="D298" s="452">
        <v>0</v>
      </c>
      <c r="E298" s="452">
        <v>0</v>
      </c>
      <c r="F298" s="452">
        <v>0</v>
      </c>
      <c r="G298" s="452">
        <v>0</v>
      </c>
      <c r="H298" s="452">
        <v>0</v>
      </c>
      <c r="I298" s="452">
        <v>0</v>
      </c>
      <c r="J298" s="452">
        <v>0</v>
      </c>
      <c r="K298" s="452">
        <v>0</v>
      </c>
      <c r="L298" s="452">
        <v>0</v>
      </c>
      <c r="M298" s="452">
        <v>0</v>
      </c>
      <c r="N298" s="452">
        <v>0</v>
      </c>
      <c r="O298" s="452">
        <v>0</v>
      </c>
      <c r="P298" s="452">
        <v>0</v>
      </c>
      <c r="Q298" s="452">
        <v>0</v>
      </c>
      <c r="R298" s="452">
        <v>0</v>
      </c>
      <c r="S298" s="452">
        <v>0</v>
      </c>
      <c r="T298" s="452">
        <v>0</v>
      </c>
      <c r="U298" s="452">
        <v>0</v>
      </c>
      <c r="V298" s="452">
        <v>0</v>
      </c>
      <c r="W298" s="452">
        <v>0</v>
      </c>
      <c r="X298" s="452">
        <v>0</v>
      </c>
      <c r="Y298" s="452">
        <v>0</v>
      </c>
      <c r="Z298" s="452">
        <v>0</v>
      </c>
      <c r="AA298" s="452">
        <v>0</v>
      </c>
      <c r="AB298" s="452">
        <v>0</v>
      </c>
      <c r="AC298" s="452">
        <v>0</v>
      </c>
      <c r="AD298" s="452">
        <v>0</v>
      </c>
      <c r="AE298" s="452">
        <v>0</v>
      </c>
      <c r="AF298" s="452">
        <v>0</v>
      </c>
      <c r="AG298" s="452">
        <v>0</v>
      </c>
      <c r="AH298" s="452">
        <v>0</v>
      </c>
      <c r="AI298" s="452">
        <v>0</v>
      </c>
      <c r="AJ298" s="452">
        <v>0</v>
      </c>
      <c r="AK298" s="452">
        <v>0</v>
      </c>
      <c r="AL298" s="452">
        <v>0</v>
      </c>
      <c r="AM298" s="452">
        <v>0</v>
      </c>
      <c r="AN298" s="452">
        <v>0</v>
      </c>
      <c r="AO298" s="452">
        <v>0</v>
      </c>
      <c r="AP298" s="452">
        <v>0</v>
      </c>
      <c r="AQ298" s="452">
        <v>0</v>
      </c>
      <c r="AR298" s="452">
        <v>0</v>
      </c>
      <c r="AS298" s="452">
        <v>0</v>
      </c>
      <c r="AT298" s="452">
        <v>0</v>
      </c>
      <c r="AU298" s="452">
        <v>0</v>
      </c>
      <c r="AV298" s="452">
        <v>0</v>
      </c>
      <c r="AW298" s="452">
        <v>0</v>
      </c>
      <c r="AX298" s="452">
        <v>0</v>
      </c>
      <c r="AY298" s="452">
        <v>0</v>
      </c>
      <c r="AZ298" s="452">
        <v>0</v>
      </c>
      <c r="BA298" s="452">
        <v>0</v>
      </c>
      <c r="BB298" s="452">
        <v>0</v>
      </c>
      <c r="BC298" s="452">
        <v>0</v>
      </c>
      <c r="BD298" s="452">
        <v>0</v>
      </c>
      <c r="BE298" s="452">
        <v>0</v>
      </c>
      <c r="BF298" s="452">
        <v>0</v>
      </c>
      <c r="BG298" s="452">
        <v>0</v>
      </c>
      <c r="BH298" s="452">
        <v>0</v>
      </c>
    </row>
    <row r="299" spans="1:60" ht="43.2" x14ac:dyDescent="0.3">
      <c r="A299" s="449">
        <v>9011</v>
      </c>
      <c r="B299" s="450" t="s">
        <v>535</v>
      </c>
      <c r="C299" s="450" t="s">
        <v>536</v>
      </c>
      <c r="D299" s="452">
        <v>0</v>
      </c>
      <c r="E299" s="452">
        <v>0</v>
      </c>
      <c r="F299" s="452">
        <v>0</v>
      </c>
      <c r="G299" s="452">
        <v>0</v>
      </c>
      <c r="H299" s="452">
        <v>0</v>
      </c>
      <c r="I299" s="452">
        <v>0</v>
      </c>
      <c r="J299" s="452">
        <v>0</v>
      </c>
      <c r="K299" s="452">
        <v>0</v>
      </c>
      <c r="L299" s="452">
        <v>0</v>
      </c>
      <c r="M299" s="452">
        <v>0</v>
      </c>
      <c r="N299" s="452">
        <v>0</v>
      </c>
      <c r="O299" s="452">
        <v>0</v>
      </c>
      <c r="P299" s="452">
        <v>0</v>
      </c>
      <c r="Q299" s="452">
        <v>0</v>
      </c>
      <c r="R299" s="452">
        <v>0</v>
      </c>
      <c r="S299" s="452">
        <v>0</v>
      </c>
      <c r="T299" s="452">
        <v>0</v>
      </c>
      <c r="U299" s="452">
        <v>0</v>
      </c>
      <c r="V299" s="452">
        <v>0</v>
      </c>
      <c r="W299" s="452">
        <v>0</v>
      </c>
      <c r="X299" s="452">
        <v>0</v>
      </c>
      <c r="Y299" s="452">
        <v>0</v>
      </c>
      <c r="Z299" s="452">
        <v>0</v>
      </c>
      <c r="AA299" s="452">
        <v>0</v>
      </c>
      <c r="AB299" s="452">
        <v>0</v>
      </c>
      <c r="AC299" s="452">
        <v>0</v>
      </c>
      <c r="AD299" s="452">
        <v>0</v>
      </c>
      <c r="AE299" s="452">
        <v>0</v>
      </c>
      <c r="AF299" s="452">
        <v>0</v>
      </c>
      <c r="AG299" s="452">
        <v>0</v>
      </c>
      <c r="AH299" s="452">
        <v>0</v>
      </c>
      <c r="AI299" s="452">
        <v>0</v>
      </c>
      <c r="AJ299" s="452">
        <v>0</v>
      </c>
      <c r="AK299" s="452">
        <v>0</v>
      </c>
      <c r="AL299" s="452">
        <v>0</v>
      </c>
      <c r="AM299" s="452">
        <v>0</v>
      </c>
      <c r="AN299" s="452">
        <v>0</v>
      </c>
      <c r="AO299" s="452">
        <v>0</v>
      </c>
      <c r="AP299" s="452">
        <v>0</v>
      </c>
      <c r="AQ299" s="452">
        <v>0</v>
      </c>
      <c r="AR299" s="452">
        <v>0</v>
      </c>
      <c r="AS299" s="452">
        <v>0</v>
      </c>
      <c r="AT299" s="452">
        <v>0</v>
      </c>
      <c r="AU299" s="452">
        <v>0</v>
      </c>
      <c r="AV299" s="452">
        <v>0</v>
      </c>
      <c r="AW299" s="452">
        <v>0</v>
      </c>
      <c r="AX299" s="452">
        <v>0</v>
      </c>
      <c r="AY299" s="452">
        <v>0</v>
      </c>
      <c r="AZ299" s="452">
        <v>0</v>
      </c>
      <c r="BA299" s="452">
        <v>0</v>
      </c>
      <c r="BB299" s="452">
        <v>0</v>
      </c>
      <c r="BC299" s="452">
        <v>0</v>
      </c>
      <c r="BD299" s="452">
        <v>0</v>
      </c>
      <c r="BE299" s="452">
        <v>0</v>
      </c>
      <c r="BF299" s="452">
        <v>0</v>
      </c>
      <c r="BG299" s="452">
        <v>0</v>
      </c>
      <c r="BH299" s="452">
        <v>0</v>
      </c>
    </row>
    <row r="300" spans="1:60" ht="43.2" x14ac:dyDescent="0.3">
      <c r="A300" s="449">
        <v>9012</v>
      </c>
      <c r="B300" s="450" t="s">
        <v>537</v>
      </c>
      <c r="C300" s="450" t="s">
        <v>536</v>
      </c>
      <c r="D300" s="452">
        <v>0</v>
      </c>
      <c r="E300" s="452">
        <v>0</v>
      </c>
      <c r="F300" s="452">
        <v>0</v>
      </c>
      <c r="G300" s="452">
        <v>0</v>
      </c>
      <c r="H300" s="452">
        <v>0</v>
      </c>
      <c r="I300" s="452">
        <v>0</v>
      </c>
      <c r="J300" s="452">
        <v>0</v>
      </c>
      <c r="K300" s="452">
        <v>0</v>
      </c>
      <c r="L300" s="452">
        <v>0</v>
      </c>
      <c r="M300" s="452">
        <v>0</v>
      </c>
      <c r="N300" s="452">
        <v>0</v>
      </c>
      <c r="O300" s="452">
        <v>0</v>
      </c>
      <c r="P300" s="452">
        <v>0</v>
      </c>
      <c r="Q300" s="452">
        <v>0</v>
      </c>
      <c r="R300" s="452">
        <v>0</v>
      </c>
      <c r="S300" s="452">
        <v>0</v>
      </c>
      <c r="T300" s="452">
        <v>0</v>
      </c>
      <c r="U300" s="452">
        <v>0</v>
      </c>
      <c r="V300" s="452">
        <v>0</v>
      </c>
      <c r="W300" s="452">
        <v>0</v>
      </c>
      <c r="X300" s="452">
        <v>0</v>
      </c>
      <c r="Y300" s="452">
        <v>0</v>
      </c>
      <c r="Z300" s="452">
        <v>0</v>
      </c>
      <c r="AA300" s="452">
        <v>0</v>
      </c>
      <c r="AB300" s="452">
        <v>0</v>
      </c>
      <c r="AC300" s="452">
        <v>0</v>
      </c>
      <c r="AD300" s="452">
        <v>0</v>
      </c>
      <c r="AE300" s="452">
        <v>0</v>
      </c>
      <c r="AF300" s="452">
        <v>0</v>
      </c>
      <c r="AG300" s="452">
        <v>0</v>
      </c>
      <c r="AH300" s="452">
        <v>0</v>
      </c>
      <c r="AI300" s="452">
        <v>0</v>
      </c>
      <c r="AJ300" s="452">
        <v>0</v>
      </c>
      <c r="AK300" s="452">
        <v>0</v>
      </c>
      <c r="AL300" s="452">
        <v>0</v>
      </c>
      <c r="AM300" s="452">
        <v>0</v>
      </c>
      <c r="AN300" s="452">
        <v>0</v>
      </c>
      <c r="AO300" s="452">
        <v>0</v>
      </c>
      <c r="AP300" s="452">
        <v>0</v>
      </c>
      <c r="AQ300" s="452">
        <v>0</v>
      </c>
      <c r="AR300" s="452">
        <v>0</v>
      </c>
      <c r="AS300" s="452">
        <v>0</v>
      </c>
      <c r="AT300" s="452">
        <v>0</v>
      </c>
      <c r="AU300" s="452">
        <v>0</v>
      </c>
      <c r="AV300" s="452">
        <v>0</v>
      </c>
      <c r="AW300" s="452">
        <v>0</v>
      </c>
      <c r="AX300" s="452">
        <v>0</v>
      </c>
      <c r="AY300" s="452">
        <v>0</v>
      </c>
      <c r="AZ300" s="452">
        <v>0</v>
      </c>
      <c r="BA300" s="452">
        <v>0</v>
      </c>
      <c r="BB300" s="452">
        <v>0</v>
      </c>
      <c r="BC300" s="452">
        <v>0</v>
      </c>
      <c r="BD300" s="452">
        <v>0</v>
      </c>
      <c r="BE300" s="452">
        <v>0</v>
      </c>
      <c r="BF300" s="452">
        <v>0</v>
      </c>
      <c r="BG300" s="452">
        <v>0</v>
      </c>
      <c r="BH300" s="452">
        <v>0</v>
      </c>
    </row>
    <row r="301" spans="1:60" ht="43.2" x14ac:dyDescent="0.3">
      <c r="A301" s="449">
        <v>9013</v>
      </c>
      <c r="B301" s="450" t="s">
        <v>538</v>
      </c>
      <c r="C301" s="450" t="s">
        <v>539</v>
      </c>
      <c r="D301" s="452">
        <v>0</v>
      </c>
      <c r="E301" s="452">
        <v>0</v>
      </c>
      <c r="F301" s="452">
        <v>0</v>
      </c>
      <c r="G301" s="452">
        <v>0</v>
      </c>
      <c r="H301" s="452">
        <v>0</v>
      </c>
      <c r="I301" s="452">
        <v>0</v>
      </c>
      <c r="J301" s="452">
        <v>0</v>
      </c>
      <c r="K301" s="452">
        <v>0</v>
      </c>
      <c r="L301" s="452">
        <v>0</v>
      </c>
      <c r="M301" s="452">
        <v>0</v>
      </c>
      <c r="N301" s="452">
        <v>0</v>
      </c>
      <c r="O301" s="452">
        <v>0</v>
      </c>
      <c r="P301" s="452">
        <v>0</v>
      </c>
      <c r="Q301" s="452">
        <v>0</v>
      </c>
      <c r="R301" s="452">
        <v>0</v>
      </c>
      <c r="S301" s="452">
        <v>0</v>
      </c>
      <c r="T301" s="452">
        <v>0</v>
      </c>
      <c r="U301" s="452">
        <v>0</v>
      </c>
      <c r="V301" s="452">
        <v>0</v>
      </c>
      <c r="W301" s="452">
        <v>0</v>
      </c>
      <c r="X301" s="452">
        <v>0</v>
      </c>
      <c r="Y301" s="452">
        <v>0</v>
      </c>
      <c r="Z301" s="452">
        <v>0</v>
      </c>
      <c r="AA301" s="452">
        <v>0</v>
      </c>
      <c r="AB301" s="452">
        <v>0</v>
      </c>
      <c r="AC301" s="452">
        <v>0</v>
      </c>
      <c r="AD301" s="452">
        <v>0</v>
      </c>
      <c r="AE301" s="452">
        <v>0</v>
      </c>
      <c r="AF301" s="452">
        <v>0</v>
      </c>
      <c r="AG301" s="452">
        <v>0</v>
      </c>
      <c r="AH301" s="452">
        <v>0</v>
      </c>
      <c r="AI301" s="452">
        <v>0</v>
      </c>
      <c r="AJ301" s="452">
        <v>0</v>
      </c>
      <c r="AK301" s="452">
        <v>0</v>
      </c>
      <c r="AL301" s="452">
        <v>0</v>
      </c>
      <c r="AM301" s="452">
        <v>0</v>
      </c>
      <c r="AN301" s="452">
        <v>0</v>
      </c>
      <c r="AO301" s="452">
        <v>0</v>
      </c>
      <c r="AP301" s="452">
        <v>0</v>
      </c>
      <c r="AQ301" s="452">
        <v>0</v>
      </c>
      <c r="AR301" s="452">
        <v>0</v>
      </c>
      <c r="AS301" s="452">
        <v>0</v>
      </c>
      <c r="AT301" s="452">
        <v>0</v>
      </c>
      <c r="AU301" s="452">
        <v>0</v>
      </c>
      <c r="AV301" s="452">
        <v>0</v>
      </c>
      <c r="AW301" s="452">
        <v>0</v>
      </c>
      <c r="AX301" s="452">
        <v>0</v>
      </c>
      <c r="AY301" s="452">
        <v>0</v>
      </c>
      <c r="AZ301" s="452">
        <v>0</v>
      </c>
      <c r="BA301" s="452">
        <v>0</v>
      </c>
      <c r="BB301" s="452">
        <v>0</v>
      </c>
      <c r="BC301" s="452">
        <v>0</v>
      </c>
      <c r="BD301" s="452">
        <v>0</v>
      </c>
      <c r="BE301" s="452">
        <v>0</v>
      </c>
      <c r="BF301" s="452">
        <v>0</v>
      </c>
      <c r="BG301" s="452">
        <v>0</v>
      </c>
      <c r="BH301" s="452">
        <v>0</v>
      </c>
    </row>
    <row r="302" spans="1:60" ht="28.8" x14ac:dyDescent="0.3">
      <c r="A302" s="449">
        <v>9014</v>
      </c>
      <c r="B302" s="450" t="s">
        <v>540</v>
      </c>
      <c r="C302" s="450" t="s">
        <v>541</v>
      </c>
      <c r="D302" s="452">
        <v>0</v>
      </c>
      <c r="E302" s="452">
        <v>0</v>
      </c>
      <c r="F302" s="452">
        <v>0</v>
      </c>
      <c r="G302" s="452">
        <v>0</v>
      </c>
      <c r="H302" s="452">
        <v>0</v>
      </c>
      <c r="I302" s="452">
        <v>0</v>
      </c>
      <c r="J302" s="452">
        <v>0</v>
      </c>
      <c r="K302" s="452">
        <v>0</v>
      </c>
      <c r="L302" s="452">
        <v>0</v>
      </c>
      <c r="M302" s="452">
        <v>0</v>
      </c>
      <c r="N302" s="452">
        <v>0</v>
      </c>
      <c r="O302" s="452">
        <v>0</v>
      </c>
      <c r="P302" s="452">
        <v>0</v>
      </c>
      <c r="Q302" s="452">
        <v>0</v>
      </c>
      <c r="R302" s="452">
        <v>0</v>
      </c>
      <c r="S302" s="452">
        <v>0</v>
      </c>
      <c r="T302" s="452">
        <v>0</v>
      </c>
      <c r="U302" s="452">
        <v>0</v>
      </c>
      <c r="V302" s="452">
        <v>0</v>
      </c>
      <c r="W302" s="452">
        <v>0</v>
      </c>
      <c r="X302" s="452">
        <v>0</v>
      </c>
      <c r="Y302" s="452">
        <v>0</v>
      </c>
      <c r="Z302" s="452">
        <v>0</v>
      </c>
      <c r="AA302" s="452">
        <v>0</v>
      </c>
      <c r="AB302" s="452">
        <v>0</v>
      </c>
      <c r="AC302" s="452">
        <v>0</v>
      </c>
      <c r="AD302" s="452">
        <v>0</v>
      </c>
      <c r="AE302" s="452">
        <v>0</v>
      </c>
      <c r="AF302" s="452">
        <v>0</v>
      </c>
      <c r="AG302" s="452">
        <v>0</v>
      </c>
      <c r="AH302" s="452">
        <v>0</v>
      </c>
      <c r="AI302" s="452">
        <v>0</v>
      </c>
      <c r="AJ302" s="452">
        <v>0</v>
      </c>
      <c r="AK302" s="452">
        <v>0</v>
      </c>
      <c r="AL302" s="452">
        <v>0</v>
      </c>
      <c r="AM302" s="452">
        <v>0</v>
      </c>
      <c r="AN302" s="452">
        <v>0</v>
      </c>
      <c r="AO302" s="452">
        <v>0</v>
      </c>
      <c r="AP302" s="452">
        <v>0</v>
      </c>
      <c r="AQ302" s="452">
        <v>0</v>
      </c>
      <c r="AR302" s="452">
        <v>0</v>
      </c>
      <c r="AS302" s="452">
        <v>0</v>
      </c>
      <c r="AT302" s="452">
        <v>0</v>
      </c>
      <c r="AU302" s="452">
        <v>0</v>
      </c>
      <c r="AV302" s="452">
        <v>0</v>
      </c>
      <c r="AW302" s="452">
        <v>0</v>
      </c>
      <c r="AX302" s="452">
        <v>0</v>
      </c>
      <c r="AY302" s="452">
        <v>0</v>
      </c>
      <c r="AZ302" s="452">
        <v>0</v>
      </c>
      <c r="BA302" s="452">
        <v>0</v>
      </c>
      <c r="BB302" s="452">
        <v>0</v>
      </c>
      <c r="BC302" s="452">
        <v>0</v>
      </c>
      <c r="BD302" s="452">
        <v>0</v>
      </c>
      <c r="BE302" s="452">
        <v>0</v>
      </c>
      <c r="BF302" s="452">
        <v>0</v>
      </c>
      <c r="BG302" s="452">
        <v>0</v>
      </c>
      <c r="BH302" s="452">
        <v>0</v>
      </c>
    </row>
    <row r="303" spans="1:60" ht="43.2" x14ac:dyDescent="0.3">
      <c r="A303" s="449">
        <v>9015</v>
      </c>
      <c r="B303" s="450" t="s">
        <v>542</v>
      </c>
      <c r="C303" s="450" t="s">
        <v>229</v>
      </c>
      <c r="D303" s="452">
        <v>0</v>
      </c>
      <c r="E303" s="452">
        <v>0</v>
      </c>
      <c r="F303" s="452">
        <v>0</v>
      </c>
      <c r="G303" s="452">
        <v>0</v>
      </c>
      <c r="H303" s="452">
        <v>0</v>
      </c>
      <c r="I303" s="452">
        <v>0</v>
      </c>
      <c r="J303" s="452">
        <v>0</v>
      </c>
      <c r="K303" s="452">
        <v>0</v>
      </c>
      <c r="L303" s="452">
        <v>0</v>
      </c>
      <c r="M303" s="452">
        <v>0</v>
      </c>
      <c r="N303" s="452">
        <v>0</v>
      </c>
      <c r="O303" s="452">
        <v>0</v>
      </c>
      <c r="P303" s="452">
        <v>0</v>
      </c>
      <c r="Q303" s="452">
        <v>0</v>
      </c>
      <c r="R303" s="452">
        <v>0</v>
      </c>
      <c r="S303" s="452">
        <v>0</v>
      </c>
      <c r="T303" s="452">
        <v>0</v>
      </c>
      <c r="U303" s="452">
        <v>0</v>
      </c>
      <c r="V303" s="452">
        <v>0</v>
      </c>
      <c r="W303" s="452">
        <v>0</v>
      </c>
      <c r="X303" s="452">
        <v>0</v>
      </c>
      <c r="Y303" s="452">
        <v>0</v>
      </c>
      <c r="Z303" s="452">
        <v>0</v>
      </c>
      <c r="AA303" s="452">
        <v>0</v>
      </c>
      <c r="AB303" s="452">
        <v>0</v>
      </c>
      <c r="AC303" s="452">
        <v>0</v>
      </c>
      <c r="AD303" s="452">
        <v>0</v>
      </c>
      <c r="AE303" s="452">
        <v>0</v>
      </c>
      <c r="AF303" s="452">
        <v>0</v>
      </c>
      <c r="AG303" s="452">
        <v>0</v>
      </c>
      <c r="AH303" s="452">
        <v>0</v>
      </c>
      <c r="AI303" s="452">
        <v>0</v>
      </c>
      <c r="AJ303" s="452">
        <v>0</v>
      </c>
      <c r="AK303" s="452">
        <v>0</v>
      </c>
      <c r="AL303" s="452">
        <v>0</v>
      </c>
      <c r="AM303" s="452">
        <v>0</v>
      </c>
      <c r="AN303" s="452">
        <v>0</v>
      </c>
      <c r="AO303" s="452">
        <v>0</v>
      </c>
      <c r="AP303" s="452">
        <v>0</v>
      </c>
      <c r="AQ303" s="452">
        <v>0</v>
      </c>
      <c r="AR303" s="452">
        <v>0</v>
      </c>
      <c r="AS303" s="452">
        <v>0</v>
      </c>
      <c r="AT303" s="452">
        <v>0</v>
      </c>
      <c r="AU303" s="452">
        <v>0</v>
      </c>
      <c r="AV303" s="452">
        <v>0</v>
      </c>
      <c r="AW303" s="452">
        <v>0</v>
      </c>
      <c r="AX303" s="452">
        <v>0</v>
      </c>
      <c r="AY303" s="452">
        <v>0</v>
      </c>
      <c r="AZ303" s="452">
        <v>0</v>
      </c>
      <c r="BA303" s="452">
        <v>0</v>
      </c>
      <c r="BB303" s="452">
        <v>0</v>
      </c>
      <c r="BC303" s="452">
        <v>0</v>
      </c>
      <c r="BD303" s="452">
        <v>0</v>
      </c>
      <c r="BE303" s="452">
        <v>0</v>
      </c>
      <c r="BF303" s="452">
        <v>0</v>
      </c>
      <c r="BG303" s="452">
        <v>0</v>
      </c>
      <c r="BH303" s="452">
        <v>0</v>
      </c>
    </row>
    <row r="304" spans="1:60" ht="57.6" x14ac:dyDescent="0.3">
      <c r="A304" s="449">
        <v>9016</v>
      </c>
      <c r="B304" s="450" t="s">
        <v>543</v>
      </c>
      <c r="C304" s="450" t="s">
        <v>229</v>
      </c>
      <c r="D304" s="452">
        <v>0</v>
      </c>
      <c r="E304" s="452">
        <v>0</v>
      </c>
      <c r="F304" s="452">
        <v>0</v>
      </c>
      <c r="G304" s="452">
        <v>0</v>
      </c>
      <c r="H304" s="452">
        <v>0</v>
      </c>
      <c r="I304" s="452">
        <v>0</v>
      </c>
      <c r="J304" s="452">
        <v>0</v>
      </c>
      <c r="K304" s="452">
        <v>0</v>
      </c>
      <c r="L304" s="452">
        <v>0</v>
      </c>
      <c r="M304" s="452">
        <v>0</v>
      </c>
      <c r="N304" s="452">
        <v>0</v>
      </c>
      <c r="O304" s="452">
        <v>0</v>
      </c>
      <c r="P304" s="452">
        <v>0</v>
      </c>
      <c r="Q304" s="452">
        <v>0</v>
      </c>
      <c r="R304" s="452">
        <v>0</v>
      </c>
      <c r="S304" s="452">
        <v>0</v>
      </c>
      <c r="T304" s="452">
        <v>0</v>
      </c>
      <c r="U304" s="452">
        <v>0</v>
      </c>
      <c r="V304" s="452">
        <v>0</v>
      </c>
      <c r="W304" s="452">
        <v>0</v>
      </c>
      <c r="X304" s="452">
        <v>0</v>
      </c>
      <c r="Y304" s="452">
        <v>0</v>
      </c>
      <c r="Z304" s="452">
        <v>0</v>
      </c>
      <c r="AA304" s="452">
        <v>0</v>
      </c>
      <c r="AB304" s="452">
        <v>0</v>
      </c>
      <c r="AC304" s="452">
        <v>0</v>
      </c>
      <c r="AD304" s="452">
        <v>0</v>
      </c>
      <c r="AE304" s="452">
        <v>0</v>
      </c>
      <c r="AF304" s="452">
        <v>0</v>
      </c>
      <c r="AG304" s="452">
        <v>0</v>
      </c>
      <c r="AH304" s="452">
        <v>0</v>
      </c>
      <c r="AI304" s="452">
        <v>0</v>
      </c>
      <c r="AJ304" s="452">
        <v>0</v>
      </c>
      <c r="AK304" s="452">
        <v>0</v>
      </c>
      <c r="AL304" s="452">
        <v>0</v>
      </c>
      <c r="AM304" s="452">
        <v>0</v>
      </c>
      <c r="AN304" s="452">
        <v>0</v>
      </c>
      <c r="AO304" s="452">
        <v>0</v>
      </c>
      <c r="AP304" s="452">
        <v>0</v>
      </c>
      <c r="AQ304" s="452">
        <v>0</v>
      </c>
      <c r="AR304" s="452">
        <v>0</v>
      </c>
      <c r="AS304" s="452">
        <v>0</v>
      </c>
      <c r="AT304" s="452">
        <v>0</v>
      </c>
      <c r="AU304" s="452">
        <v>0</v>
      </c>
      <c r="AV304" s="452">
        <v>0</v>
      </c>
      <c r="AW304" s="452">
        <v>0</v>
      </c>
      <c r="AX304" s="452">
        <v>0</v>
      </c>
      <c r="AY304" s="452">
        <v>0</v>
      </c>
      <c r="AZ304" s="452">
        <v>0</v>
      </c>
      <c r="BA304" s="452">
        <v>0</v>
      </c>
      <c r="BB304" s="452">
        <v>0</v>
      </c>
      <c r="BC304" s="452">
        <v>0</v>
      </c>
      <c r="BD304" s="452">
        <v>0</v>
      </c>
      <c r="BE304" s="452">
        <v>0</v>
      </c>
      <c r="BF304" s="452">
        <v>0</v>
      </c>
      <c r="BG304" s="452">
        <v>0</v>
      </c>
      <c r="BH304" s="452">
        <v>0</v>
      </c>
    </row>
    <row r="305" spans="1:60" ht="43.2" x14ac:dyDescent="0.3">
      <c r="A305" s="449">
        <v>9017</v>
      </c>
      <c r="B305" s="450" t="s">
        <v>544</v>
      </c>
      <c r="C305" s="450" t="s">
        <v>545</v>
      </c>
      <c r="D305" s="452">
        <v>0</v>
      </c>
      <c r="E305" s="452">
        <v>0</v>
      </c>
      <c r="F305" s="452">
        <v>0</v>
      </c>
      <c r="G305" s="452">
        <v>0</v>
      </c>
      <c r="H305" s="452">
        <v>0</v>
      </c>
      <c r="I305" s="452">
        <v>0</v>
      </c>
      <c r="J305" s="452">
        <v>0</v>
      </c>
      <c r="K305" s="452">
        <v>0</v>
      </c>
      <c r="L305" s="452">
        <v>0</v>
      </c>
      <c r="M305" s="452">
        <v>0</v>
      </c>
      <c r="N305" s="452">
        <v>0</v>
      </c>
      <c r="O305" s="452">
        <v>0</v>
      </c>
      <c r="P305" s="452">
        <v>0</v>
      </c>
      <c r="Q305" s="452">
        <v>0</v>
      </c>
      <c r="R305" s="452">
        <v>0</v>
      </c>
      <c r="S305" s="452">
        <v>0</v>
      </c>
      <c r="T305" s="452">
        <v>0</v>
      </c>
      <c r="U305" s="452">
        <v>0</v>
      </c>
      <c r="V305" s="452">
        <v>0</v>
      </c>
      <c r="W305" s="452">
        <v>0</v>
      </c>
      <c r="X305" s="452">
        <v>0</v>
      </c>
      <c r="Y305" s="452">
        <v>0</v>
      </c>
      <c r="Z305" s="452">
        <v>0</v>
      </c>
      <c r="AA305" s="452">
        <v>0</v>
      </c>
      <c r="AB305" s="452">
        <v>0</v>
      </c>
      <c r="AC305" s="452">
        <v>0</v>
      </c>
      <c r="AD305" s="452">
        <v>0</v>
      </c>
      <c r="AE305" s="452">
        <v>0</v>
      </c>
      <c r="AF305" s="452">
        <v>0</v>
      </c>
      <c r="AG305" s="452">
        <v>0</v>
      </c>
      <c r="AH305" s="452">
        <v>0</v>
      </c>
      <c r="AI305" s="452">
        <v>0</v>
      </c>
      <c r="AJ305" s="452">
        <v>0</v>
      </c>
      <c r="AK305" s="452">
        <v>0</v>
      </c>
      <c r="AL305" s="452">
        <v>0</v>
      </c>
      <c r="AM305" s="452">
        <v>0</v>
      </c>
      <c r="AN305" s="452">
        <v>0</v>
      </c>
      <c r="AO305" s="452">
        <v>0</v>
      </c>
      <c r="AP305" s="452">
        <v>0</v>
      </c>
      <c r="AQ305" s="452">
        <v>0</v>
      </c>
      <c r="AR305" s="452">
        <v>0</v>
      </c>
      <c r="AS305" s="452">
        <v>0</v>
      </c>
      <c r="AT305" s="452">
        <v>0</v>
      </c>
      <c r="AU305" s="452">
        <v>0</v>
      </c>
      <c r="AV305" s="452">
        <v>0</v>
      </c>
      <c r="AW305" s="452">
        <v>0</v>
      </c>
      <c r="AX305" s="452">
        <v>0</v>
      </c>
      <c r="AY305" s="452">
        <v>0</v>
      </c>
      <c r="AZ305" s="452">
        <v>0</v>
      </c>
      <c r="BA305" s="452">
        <v>0</v>
      </c>
      <c r="BB305" s="452">
        <v>0</v>
      </c>
      <c r="BC305" s="452">
        <v>0</v>
      </c>
      <c r="BD305" s="452">
        <v>0</v>
      </c>
      <c r="BE305" s="452">
        <v>0</v>
      </c>
      <c r="BF305" s="452">
        <v>0</v>
      </c>
      <c r="BG305" s="452">
        <v>0</v>
      </c>
      <c r="BH305" s="452">
        <v>0</v>
      </c>
    </row>
    <row r="306" spans="1:60" ht="72" x14ac:dyDescent="0.3">
      <c r="A306" s="449">
        <v>9018</v>
      </c>
      <c r="B306" s="450" t="s">
        <v>546</v>
      </c>
      <c r="C306" s="450" t="s">
        <v>547</v>
      </c>
      <c r="D306" s="452">
        <v>466054</v>
      </c>
      <c r="E306" s="452">
        <v>1112336</v>
      </c>
      <c r="F306" s="452">
        <v>3498291</v>
      </c>
      <c r="G306" s="452">
        <v>1207742</v>
      </c>
      <c r="H306" s="452">
        <v>4223368</v>
      </c>
      <c r="I306" s="452">
        <v>242098</v>
      </c>
      <c r="J306" s="452">
        <v>1311392</v>
      </c>
      <c r="K306" s="452">
        <v>3245673</v>
      </c>
      <c r="L306" s="452">
        <v>2219284</v>
      </c>
      <c r="M306" s="452">
        <v>1091687</v>
      </c>
      <c r="N306" s="452">
        <v>204462</v>
      </c>
      <c r="O306" s="452">
        <v>3434669</v>
      </c>
      <c r="P306" s="452">
        <v>6040602</v>
      </c>
      <c r="Q306" s="452">
        <v>784702</v>
      </c>
      <c r="R306" s="452">
        <v>6777088</v>
      </c>
      <c r="S306" s="452">
        <v>11534694</v>
      </c>
      <c r="T306" s="452">
        <v>1176168</v>
      </c>
      <c r="U306" s="452">
        <v>283652</v>
      </c>
      <c r="V306" s="452">
        <v>23479</v>
      </c>
      <c r="W306" s="452">
        <v>3220400</v>
      </c>
      <c r="X306" s="452">
        <v>4927683</v>
      </c>
      <c r="Y306" s="452">
        <v>716432</v>
      </c>
      <c r="Z306" s="452">
        <v>2740663</v>
      </c>
      <c r="AA306" s="452">
        <v>1015029</v>
      </c>
      <c r="AB306" s="452">
        <v>1687667</v>
      </c>
      <c r="AC306" s="452">
        <v>9917574</v>
      </c>
      <c r="AD306" s="452">
        <v>726964</v>
      </c>
      <c r="AE306" s="452">
        <v>8724225</v>
      </c>
      <c r="AF306" s="452">
        <v>4451778</v>
      </c>
      <c r="AG306" s="452">
        <v>854676</v>
      </c>
      <c r="AH306" s="452">
        <v>9009179</v>
      </c>
      <c r="AI306" s="452">
        <v>1943146</v>
      </c>
      <c r="AJ306" s="452">
        <v>5917649</v>
      </c>
      <c r="AK306" s="452">
        <v>4991982</v>
      </c>
      <c r="AL306" s="452">
        <v>4489441</v>
      </c>
      <c r="AM306" s="452">
        <v>0</v>
      </c>
      <c r="AN306" s="452">
        <v>3082604</v>
      </c>
      <c r="AO306" s="452">
        <v>3349851</v>
      </c>
      <c r="AP306" s="452">
        <v>1188646</v>
      </c>
      <c r="AQ306" s="452">
        <v>1025774</v>
      </c>
      <c r="AR306" s="452">
        <v>1417516</v>
      </c>
      <c r="AS306" s="452">
        <v>1683375</v>
      </c>
      <c r="AT306" s="452">
        <v>285347</v>
      </c>
      <c r="AU306" s="452">
        <v>21407304</v>
      </c>
      <c r="AV306" s="452">
        <v>1469664</v>
      </c>
      <c r="AW306" s="452">
        <v>107016596</v>
      </c>
      <c r="AX306" s="452">
        <v>1003209</v>
      </c>
      <c r="AY306" s="452">
        <v>98026</v>
      </c>
      <c r="AZ306" s="452">
        <v>1923688</v>
      </c>
      <c r="BA306" s="452">
        <v>7297406</v>
      </c>
      <c r="BB306" s="452">
        <v>-126534</v>
      </c>
      <c r="BC306" s="452">
        <v>950978</v>
      </c>
      <c r="BD306" s="452">
        <v>3432160</v>
      </c>
      <c r="BE306" s="452">
        <v>4095777</v>
      </c>
      <c r="BF306" s="452">
        <v>37666498</v>
      </c>
      <c r="BG306" s="452">
        <v>3199554</v>
      </c>
      <c r="BH306" s="452">
        <v>385670</v>
      </c>
    </row>
    <row r="307" spans="1:60" ht="72" x14ac:dyDescent="0.3">
      <c r="A307" s="449">
        <v>9019</v>
      </c>
      <c r="B307" s="450" t="s">
        <v>548</v>
      </c>
      <c r="C307" s="450" t="s">
        <v>549</v>
      </c>
      <c r="D307" s="452">
        <v>466054</v>
      </c>
      <c r="E307" s="452">
        <v>1112336</v>
      </c>
      <c r="F307" s="452">
        <v>3498291</v>
      </c>
      <c r="G307" s="452">
        <v>1207742</v>
      </c>
      <c r="H307" s="452">
        <v>4223368</v>
      </c>
      <c r="I307" s="452">
        <v>242098</v>
      </c>
      <c r="J307" s="452">
        <v>1311392</v>
      </c>
      <c r="K307" s="452">
        <v>3245673</v>
      </c>
      <c r="L307" s="452">
        <v>2219284</v>
      </c>
      <c r="M307" s="452">
        <v>1091687</v>
      </c>
      <c r="N307" s="452">
        <v>204462</v>
      </c>
      <c r="O307" s="452">
        <v>3434669</v>
      </c>
      <c r="P307" s="452">
        <v>6040602</v>
      </c>
      <c r="Q307" s="452">
        <v>784702</v>
      </c>
      <c r="R307" s="452">
        <v>6777088</v>
      </c>
      <c r="S307" s="452">
        <v>11534694</v>
      </c>
      <c r="T307" s="452">
        <v>1176168</v>
      </c>
      <c r="U307" s="452">
        <v>283652</v>
      </c>
      <c r="V307" s="452">
        <v>23479</v>
      </c>
      <c r="W307" s="452">
        <v>3220400</v>
      </c>
      <c r="X307" s="452">
        <v>4927683</v>
      </c>
      <c r="Y307" s="452">
        <v>716432</v>
      </c>
      <c r="Z307" s="452">
        <v>2740663</v>
      </c>
      <c r="AA307" s="452">
        <v>1015029</v>
      </c>
      <c r="AB307" s="452">
        <v>1687667</v>
      </c>
      <c r="AC307" s="452">
        <v>9917574</v>
      </c>
      <c r="AD307" s="452">
        <v>726964</v>
      </c>
      <c r="AE307" s="452">
        <v>8724225</v>
      </c>
      <c r="AF307" s="452">
        <v>4451778</v>
      </c>
      <c r="AG307" s="452">
        <v>854676</v>
      </c>
      <c r="AH307" s="452">
        <v>9009179</v>
      </c>
      <c r="AI307" s="452">
        <v>1943146</v>
      </c>
      <c r="AJ307" s="452">
        <v>5917649</v>
      </c>
      <c r="AK307" s="452">
        <v>4991982</v>
      </c>
      <c r="AL307" s="452">
        <v>4489441</v>
      </c>
      <c r="AM307" s="452">
        <v>0</v>
      </c>
      <c r="AN307" s="452">
        <v>3082604</v>
      </c>
      <c r="AO307" s="452">
        <v>3349851</v>
      </c>
      <c r="AP307" s="452">
        <v>1188646</v>
      </c>
      <c r="AQ307" s="452">
        <v>1025774</v>
      </c>
      <c r="AR307" s="452">
        <v>1417516</v>
      </c>
      <c r="AS307" s="452">
        <v>1683375</v>
      </c>
      <c r="AT307" s="452">
        <v>285347</v>
      </c>
      <c r="AU307" s="452">
        <v>21407304</v>
      </c>
      <c r="AV307" s="452">
        <v>1469664</v>
      </c>
      <c r="AW307" s="452">
        <v>107016596</v>
      </c>
      <c r="AX307" s="452">
        <v>1003209</v>
      </c>
      <c r="AY307" s="452">
        <v>98026</v>
      </c>
      <c r="AZ307" s="452">
        <v>1923688</v>
      </c>
      <c r="BA307" s="452">
        <v>7297406</v>
      </c>
      <c r="BB307" s="452">
        <v>-126534</v>
      </c>
      <c r="BC307" s="452">
        <v>950978</v>
      </c>
      <c r="BD307" s="452">
        <v>3432160</v>
      </c>
      <c r="BE307" s="452">
        <v>4095777</v>
      </c>
      <c r="BF307" s="452">
        <v>37666498</v>
      </c>
      <c r="BG307" s="452">
        <v>3199554</v>
      </c>
      <c r="BH307" s="452">
        <v>385670</v>
      </c>
    </row>
    <row r="308" spans="1:60" x14ac:dyDescent="0.3">
      <c r="B308" s="118"/>
      <c r="C308" s="118"/>
    </row>
    <row r="309" spans="1:60" x14ac:dyDescent="0.3">
      <c r="B309" s="118"/>
      <c r="C309" s="118"/>
    </row>
    <row r="310" spans="1:60" x14ac:dyDescent="0.3">
      <c r="B310" s="118"/>
      <c r="C310" s="118"/>
    </row>
    <row r="311" spans="1:60" x14ac:dyDescent="0.3">
      <c r="A311" s="94">
        <v>0</v>
      </c>
      <c r="B311" s="118" t="s">
        <v>553</v>
      </c>
      <c r="C311" s="118"/>
      <c r="D311" s="118">
        <f t="shared" ref="D311:AB311" si="0">D289</f>
        <v>520795025</v>
      </c>
      <c r="E311" s="118">
        <f t="shared" si="0"/>
        <v>911230968</v>
      </c>
      <c r="F311" s="118">
        <f t="shared" si="0"/>
        <v>714540713</v>
      </c>
      <c r="G311" s="118">
        <f t="shared" si="0"/>
        <v>265781916</v>
      </c>
      <c r="H311" s="118">
        <f t="shared" si="0"/>
        <v>924935607</v>
      </c>
      <c r="I311" s="118">
        <f t="shared" si="0"/>
        <v>453409923</v>
      </c>
      <c r="J311" s="118">
        <f t="shared" si="0"/>
        <v>245894925</v>
      </c>
      <c r="K311" s="118">
        <f t="shared" si="0"/>
        <v>382798693.39999998</v>
      </c>
      <c r="L311" s="118">
        <f t="shared" si="0"/>
        <v>32389377338.900002</v>
      </c>
      <c r="M311" s="118">
        <f t="shared" si="0"/>
        <v>188150568</v>
      </c>
      <c r="N311" s="118">
        <f t="shared" si="0"/>
        <v>361703005</v>
      </c>
      <c r="O311" s="118">
        <f t="shared" si="0"/>
        <v>1456729393</v>
      </c>
      <c r="P311" s="118">
        <f t="shared" si="0"/>
        <v>652262596</v>
      </c>
      <c r="Q311" s="118">
        <f t="shared" si="0"/>
        <v>187489413</v>
      </c>
      <c r="R311" s="118">
        <f t="shared" si="0"/>
        <v>1265100994</v>
      </c>
      <c r="S311" s="118">
        <f t="shared" si="0"/>
        <v>2943407549</v>
      </c>
      <c r="T311" s="118">
        <f t="shared" si="0"/>
        <v>333727136</v>
      </c>
      <c r="U311" s="118">
        <f t="shared" si="0"/>
        <v>192668203</v>
      </c>
      <c r="V311" s="118">
        <f t="shared" si="0"/>
        <v>20150773</v>
      </c>
      <c r="W311" s="118">
        <f t="shared" si="0"/>
        <v>2718413017</v>
      </c>
      <c r="X311" s="118">
        <f t="shared" si="0"/>
        <v>896956407</v>
      </c>
      <c r="Y311" s="118">
        <f t="shared" si="0"/>
        <v>163099812.40000001</v>
      </c>
      <c r="Z311" s="118">
        <f t="shared" si="0"/>
        <v>1032772929</v>
      </c>
      <c r="AA311" s="118">
        <f t="shared" si="0"/>
        <v>146875669</v>
      </c>
      <c r="AB311" s="118">
        <f t="shared" si="0"/>
        <v>384578223</v>
      </c>
      <c r="AC311" s="118">
        <f t="shared" ref="AC311:BH311" si="1">AC289</f>
        <v>2061824598</v>
      </c>
      <c r="AD311" s="118">
        <f t="shared" si="1"/>
        <v>253431234</v>
      </c>
      <c r="AE311" s="118">
        <f t="shared" si="1"/>
        <v>1598057129</v>
      </c>
      <c r="AF311" s="118">
        <f t="shared" si="1"/>
        <v>616570286</v>
      </c>
      <c r="AG311" s="118">
        <f t="shared" si="1"/>
        <v>268626228</v>
      </c>
      <c r="AH311" s="118">
        <f t="shared" si="1"/>
        <v>1926419491</v>
      </c>
      <c r="AI311" s="118">
        <f t="shared" si="1"/>
        <v>1004998029</v>
      </c>
      <c r="AJ311" s="118">
        <f t="shared" si="1"/>
        <v>1566561889</v>
      </c>
      <c r="AK311" s="118">
        <f t="shared" si="1"/>
        <v>846733941</v>
      </c>
      <c r="AL311" s="118">
        <f t="shared" si="1"/>
        <v>797736276</v>
      </c>
      <c r="AM311" s="118">
        <f t="shared" si="1"/>
        <v>52906</v>
      </c>
      <c r="AN311" s="118">
        <f t="shared" si="1"/>
        <v>657894707</v>
      </c>
      <c r="AO311" s="118">
        <f t="shared" si="1"/>
        <v>632771557</v>
      </c>
      <c r="AP311" s="118">
        <f t="shared" si="1"/>
        <v>722336646</v>
      </c>
      <c r="AQ311" s="118">
        <f t="shared" si="1"/>
        <v>32091271428.900002</v>
      </c>
      <c r="AR311" s="118">
        <f t="shared" si="1"/>
        <v>258256383</v>
      </c>
      <c r="AS311" s="118">
        <f t="shared" si="1"/>
        <v>373011230</v>
      </c>
      <c r="AT311" s="118">
        <f t="shared" si="1"/>
        <v>60714997</v>
      </c>
      <c r="AU311" s="118">
        <f t="shared" si="1"/>
        <v>4105435013</v>
      </c>
      <c r="AV311" s="118">
        <f t="shared" si="1"/>
        <v>474714556</v>
      </c>
      <c r="AW311" s="118">
        <f t="shared" si="1"/>
        <v>20812862661</v>
      </c>
      <c r="AX311" s="118">
        <f t="shared" si="1"/>
        <v>204158292</v>
      </c>
      <c r="AY311" s="118">
        <f t="shared" si="1"/>
        <v>109171158</v>
      </c>
      <c r="AZ311" s="118">
        <f t="shared" si="1"/>
        <v>429947854</v>
      </c>
      <c r="BA311" s="118">
        <f t="shared" si="1"/>
        <v>1326506839</v>
      </c>
      <c r="BB311" s="118">
        <f t="shared" si="1"/>
        <v>93305305</v>
      </c>
      <c r="BC311" s="118">
        <f t="shared" si="1"/>
        <v>154175742</v>
      </c>
      <c r="BD311" s="118">
        <f t="shared" si="1"/>
        <v>811735405</v>
      </c>
      <c r="BE311" s="118">
        <f t="shared" si="1"/>
        <v>964197494</v>
      </c>
      <c r="BF311" s="118">
        <f t="shared" si="1"/>
        <v>5927924304</v>
      </c>
      <c r="BG311" s="118">
        <f t="shared" si="1"/>
        <v>405370154</v>
      </c>
      <c r="BH311" s="118">
        <f t="shared" si="1"/>
        <v>229209563</v>
      </c>
    </row>
    <row r="312" spans="1:60" x14ac:dyDescent="0.3">
      <c r="B312" s="118" t="s">
        <v>552</v>
      </c>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row>
    <row r="313" spans="1:60" x14ac:dyDescent="0.3">
      <c r="A313" s="397">
        <v>906</v>
      </c>
      <c r="B313" s="118"/>
      <c r="C313" s="118"/>
      <c r="D313" s="118">
        <f t="shared" ref="D313:AB313" si="2">D248</f>
        <v>1</v>
      </c>
      <c r="E313" s="118">
        <f t="shared" si="2"/>
        <v>1</v>
      </c>
      <c r="F313" s="118">
        <f t="shared" si="2"/>
        <v>1</v>
      </c>
      <c r="G313" s="118">
        <f t="shared" si="2"/>
        <v>1</v>
      </c>
      <c r="H313" s="118">
        <f t="shared" si="2"/>
        <v>1</v>
      </c>
      <c r="I313" s="118">
        <f t="shared" si="2"/>
        <v>1</v>
      </c>
      <c r="J313" s="118">
        <f t="shared" si="2"/>
        <v>1</v>
      </c>
      <c r="K313" s="118">
        <f t="shared" si="2"/>
        <v>1</v>
      </c>
      <c r="L313" s="118">
        <f t="shared" si="2"/>
        <v>1</v>
      </c>
      <c r="M313" s="118">
        <f t="shared" si="2"/>
        <v>1</v>
      </c>
      <c r="N313" s="118">
        <f t="shared" si="2"/>
        <v>1</v>
      </c>
      <c r="O313" s="118">
        <f t="shared" si="2"/>
        <v>1</v>
      </c>
      <c r="P313" s="118">
        <f t="shared" si="2"/>
        <v>1</v>
      </c>
      <c r="Q313" s="118">
        <f t="shared" si="2"/>
        <v>1</v>
      </c>
      <c r="R313" s="118">
        <f t="shared" si="2"/>
        <v>1</v>
      </c>
      <c r="S313" s="118">
        <f t="shared" si="2"/>
        <v>1</v>
      </c>
      <c r="T313" s="118">
        <f t="shared" si="2"/>
        <v>1</v>
      </c>
      <c r="U313" s="118">
        <f t="shared" si="2"/>
        <v>1</v>
      </c>
      <c r="V313" s="118">
        <f t="shared" si="2"/>
        <v>1</v>
      </c>
      <c r="W313" s="118">
        <f t="shared" si="2"/>
        <v>1</v>
      </c>
      <c r="X313" s="118">
        <f t="shared" si="2"/>
        <v>1</v>
      </c>
      <c r="Y313" s="118">
        <f t="shared" si="2"/>
        <v>1</v>
      </c>
      <c r="Z313" s="118">
        <f t="shared" si="2"/>
        <v>1</v>
      </c>
      <c r="AA313" s="118">
        <f t="shared" si="2"/>
        <v>1</v>
      </c>
      <c r="AB313" s="118">
        <f t="shared" si="2"/>
        <v>1</v>
      </c>
      <c r="AC313" s="118">
        <f t="shared" ref="AC313:BH313" si="3">AC248</f>
        <v>1</v>
      </c>
      <c r="AD313" s="118">
        <f t="shared" si="3"/>
        <v>1</v>
      </c>
      <c r="AE313" s="118">
        <f t="shared" si="3"/>
        <v>1</v>
      </c>
      <c r="AF313" s="118">
        <f t="shared" si="3"/>
        <v>1</v>
      </c>
      <c r="AG313" s="118">
        <f t="shared" si="3"/>
        <v>1</v>
      </c>
      <c r="AH313" s="118">
        <f t="shared" si="3"/>
        <v>1</v>
      </c>
      <c r="AI313" s="118">
        <f t="shared" si="3"/>
        <v>1</v>
      </c>
      <c r="AJ313" s="118">
        <f t="shared" si="3"/>
        <v>1</v>
      </c>
      <c r="AK313" s="118">
        <f t="shared" si="3"/>
        <v>1</v>
      </c>
      <c r="AL313" s="118">
        <f t="shared" si="3"/>
        <v>1</v>
      </c>
      <c r="AM313" s="118">
        <f t="shared" si="3"/>
        <v>0</v>
      </c>
      <c r="AN313" s="118">
        <f t="shared" si="3"/>
        <v>1</v>
      </c>
      <c r="AO313" s="118">
        <f t="shared" si="3"/>
        <v>1</v>
      </c>
      <c r="AP313" s="118">
        <f t="shared" si="3"/>
        <v>1</v>
      </c>
      <c r="AQ313" s="118">
        <f t="shared" si="3"/>
        <v>1</v>
      </c>
      <c r="AR313" s="118">
        <f t="shared" si="3"/>
        <v>1</v>
      </c>
      <c r="AS313" s="118">
        <f t="shared" si="3"/>
        <v>1</v>
      </c>
      <c r="AT313" s="118">
        <f t="shared" si="3"/>
        <v>1</v>
      </c>
      <c r="AU313" s="118">
        <f t="shared" si="3"/>
        <v>1</v>
      </c>
      <c r="AV313" s="118">
        <f t="shared" si="3"/>
        <v>1</v>
      </c>
      <c r="AW313" s="118">
        <f t="shared" si="3"/>
        <v>1</v>
      </c>
      <c r="AX313" s="118">
        <f t="shared" si="3"/>
        <v>1</v>
      </c>
      <c r="AY313" s="118">
        <f t="shared" si="3"/>
        <v>1</v>
      </c>
      <c r="AZ313" s="118">
        <f t="shared" si="3"/>
        <v>1</v>
      </c>
      <c r="BA313" s="118">
        <f t="shared" si="3"/>
        <v>1</v>
      </c>
      <c r="BB313" s="118">
        <f t="shared" si="3"/>
        <v>1</v>
      </c>
      <c r="BC313" s="118">
        <f t="shared" si="3"/>
        <v>1</v>
      </c>
      <c r="BD313" s="118">
        <f t="shared" si="3"/>
        <v>1</v>
      </c>
      <c r="BE313" s="118">
        <f t="shared" si="3"/>
        <v>1</v>
      </c>
      <c r="BF313" s="118">
        <f t="shared" si="3"/>
        <v>1</v>
      </c>
      <c r="BG313" s="118">
        <f t="shared" si="3"/>
        <v>1</v>
      </c>
      <c r="BH313" s="118">
        <f t="shared" si="3"/>
        <v>1</v>
      </c>
    </row>
    <row r="314" spans="1:60" x14ac:dyDescent="0.3">
      <c r="A314" s="397">
        <v>907</v>
      </c>
      <c r="B314" s="118"/>
      <c r="C314" s="118"/>
      <c r="D314" s="118">
        <f t="shared" ref="D314:AB314" si="4">D249</f>
        <v>2</v>
      </c>
      <c r="E314" s="118">
        <f t="shared" si="4"/>
        <v>2</v>
      </c>
      <c r="F314" s="118">
        <f t="shared" si="4"/>
        <v>2</v>
      </c>
      <c r="G314" s="118">
        <f t="shared" si="4"/>
        <v>2</v>
      </c>
      <c r="H314" s="118">
        <f t="shared" si="4"/>
        <v>2</v>
      </c>
      <c r="I314" s="118">
        <f t="shared" si="4"/>
        <v>2</v>
      </c>
      <c r="J314" s="118">
        <f t="shared" si="4"/>
        <v>2</v>
      </c>
      <c r="K314" s="118">
        <f t="shared" si="4"/>
        <v>2</v>
      </c>
      <c r="L314" s="118">
        <f t="shared" si="4"/>
        <v>2</v>
      </c>
      <c r="M314" s="118">
        <f t="shared" si="4"/>
        <v>2</v>
      </c>
      <c r="N314" s="118">
        <f t="shared" si="4"/>
        <v>2</v>
      </c>
      <c r="O314" s="118">
        <f t="shared" si="4"/>
        <v>2</v>
      </c>
      <c r="P314" s="118">
        <f t="shared" si="4"/>
        <v>2</v>
      </c>
      <c r="Q314" s="118">
        <f t="shared" si="4"/>
        <v>2</v>
      </c>
      <c r="R314" s="118">
        <f t="shared" si="4"/>
        <v>2</v>
      </c>
      <c r="S314" s="118">
        <f t="shared" si="4"/>
        <v>2</v>
      </c>
      <c r="T314" s="118">
        <f t="shared" si="4"/>
        <v>2</v>
      </c>
      <c r="U314" s="118">
        <f t="shared" si="4"/>
        <v>2</v>
      </c>
      <c r="V314" s="118">
        <f t="shared" si="4"/>
        <v>2</v>
      </c>
      <c r="W314" s="118">
        <f t="shared" si="4"/>
        <v>2</v>
      </c>
      <c r="X314" s="118">
        <f t="shared" si="4"/>
        <v>2</v>
      </c>
      <c r="Y314" s="118">
        <f t="shared" si="4"/>
        <v>2</v>
      </c>
      <c r="Z314" s="118">
        <f t="shared" si="4"/>
        <v>2</v>
      </c>
      <c r="AA314" s="118">
        <f t="shared" si="4"/>
        <v>2</v>
      </c>
      <c r="AB314" s="118">
        <f t="shared" si="4"/>
        <v>2</v>
      </c>
      <c r="AC314" s="118">
        <f t="shared" ref="AC314:BH314" si="5">AC249</f>
        <v>2</v>
      </c>
      <c r="AD314" s="118">
        <f t="shared" si="5"/>
        <v>2</v>
      </c>
      <c r="AE314" s="118">
        <f t="shared" si="5"/>
        <v>2</v>
      </c>
      <c r="AF314" s="118">
        <f t="shared" si="5"/>
        <v>2</v>
      </c>
      <c r="AG314" s="118">
        <f t="shared" si="5"/>
        <v>2</v>
      </c>
      <c r="AH314" s="118">
        <f t="shared" si="5"/>
        <v>2</v>
      </c>
      <c r="AI314" s="118">
        <f t="shared" si="5"/>
        <v>2</v>
      </c>
      <c r="AJ314" s="118">
        <f t="shared" si="5"/>
        <v>2</v>
      </c>
      <c r="AK314" s="118">
        <f t="shared" si="5"/>
        <v>2</v>
      </c>
      <c r="AL314" s="118">
        <f t="shared" si="5"/>
        <v>2</v>
      </c>
      <c r="AM314" s="118">
        <f t="shared" si="5"/>
        <v>0</v>
      </c>
      <c r="AN314" s="118">
        <f t="shared" si="5"/>
        <v>2</v>
      </c>
      <c r="AO314" s="118">
        <f t="shared" si="5"/>
        <v>2</v>
      </c>
      <c r="AP314" s="118">
        <f t="shared" si="5"/>
        <v>2</v>
      </c>
      <c r="AQ314" s="118">
        <f t="shared" si="5"/>
        <v>2</v>
      </c>
      <c r="AR314" s="118">
        <f t="shared" si="5"/>
        <v>2</v>
      </c>
      <c r="AS314" s="118">
        <f t="shared" si="5"/>
        <v>2</v>
      </c>
      <c r="AT314" s="118">
        <f t="shared" si="5"/>
        <v>2</v>
      </c>
      <c r="AU314" s="118">
        <f t="shared" si="5"/>
        <v>2</v>
      </c>
      <c r="AV314" s="118">
        <f t="shared" si="5"/>
        <v>2</v>
      </c>
      <c r="AW314" s="118">
        <f t="shared" si="5"/>
        <v>2</v>
      </c>
      <c r="AX314" s="118">
        <f t="shared" si="5"/>
        <v>2</v>
      </c>
      <c r="AY314" s="118">
        <f t="shared" si="5"/>
        <v>2</v>
      </c>
      <c r="AZ314" s="118">
        <f t="shared" si="5"/>
        <v>2</v>
      </c>
      <c r="BA314" s="118">
        <f t="shared" si="5"/>
        <v>2</v>
      </c>
      <c r="BB314" s="118">
        <f t="shared" si="5"/>
        <v>2</v>
      </c>
      <c r="BC314" s="118">
        <f t="shared" si="5"/>
        <v>2</v>
      </c>
      <c r="BD314" s="118">
        <f t="shared" si="5"/>
        <v>2</v>
      </c>
      <c r="BE314" s="118">
        <f t="shared" si="5"/>
        <v>2</v>
      </c>
      <c r="BF314" s="118">
        <f t="shared" si="5"/>
        <v>2</v>
      </c>
      <c r="BG314" s="118">
        <f t="shared" si="5"/>
        <v>2</v>
      </c>
      <c r="BH314" s="118">
        <f t="shared" si="5"/>
        <v>2</v>
      </c>
    </row>
    <row r="315" spans="1:60" x14ac:dyDescent="0.3">
      <c r="A315" s="397">
        <v>951</v>
      </c>
      <c r="B315" s="118"/>
      <c r="C315" s="118"/>
      <c r="D315" s="118">
        <f t="shared" ref="D315:AB315" si="6">D254</f>
        <v>2</v>
      </c>
      <c r="E315" s="118">
        <f t="shared" si="6"/>
        <v>2</v>
      </c>
      <c r="F315" s="118">
        <f t="shared" si="6"/>
        <v>2</v>
      </c>
      <c r="G315" s="118">
        <f t="shared" si="6"/>
        <v>2</v>
      </c>
      <c r="H315" s="118">
        <f t="shared" si="6"/>
        <v>2</v>
      </c>
      <c r="I315" s="118">
        <f t="shared" si="6"/>
        <v>2</v>
      </c>
      <c r="J315" s="118">
        <f t="shared" si="6"/>
        <v>2</v>
      </c>
      <c r="K315" s="118">
        <f t="shared" si="6"/>
        <v>2</v>
      </c>
      <c r="L315" s="118">
        <f t="shared" si="6"/>
        <v>2</v>
      </c>
      <c r="M315" s="118">
        <f t="shared" si="6"/>
        <v>2</v>
      </c>
      <c r="N315" s="118">
        <f t="shared" si="6"/>
        <v>2</v>
      </c>
      <c r="O315" s="118">
        <f t="shared" si="6"/>
        <v>2</v>
      </c>
      <c r="P315" s="118">
        <f t="shared" si="6"/>
        <v>2</v>
      </c>
      <c r="Q315" s="118">
        <f t="shared" si="6"/>
        <v>2</v>
      </c>
      <c r="R315" s="118">
        <f t="shared" si="6"/>
        <v>2</v>
      </c>
      <c r="S315" s="118">
        <f t="shared" si="6"/>
        <v>2</v>
      </c>
      <c r="T315" s="118">
        <f t="shared" si="6"/>
        <v>2</v>
      </c>
      <c r="U315" s="118">
        <f t="shared" si="6"/>
        <v>2</v>
      </c>
      <c r="V315" s="118">
        <f t="shared" si="6"/>
        <v>2</v>
      </c>
      <c r="W315" s="118">
        <f t="shared" si="6"/>
        <v>2</v>
      </c>
      <c r="X315" s="118">
        <f t="shared" si="6"/>
        <v>2</v>
      </c>
      <c r="Y315" s="118">
        <f t="shared" si="6"/>
        <v>2</v>
      </c>
      <c r="Z315" s="118">
        <f t="shared" si="6"/>
        <v>2</v>
      </c>
      <c r="AA315" s="118">
        <f t="shared" si="6"/>
        <v>2</v>
      </c>
      <c r="AB315" s="118">
        <f t="shared" si="6"/>
        <v>2</v>
      </c>
      <c r="AC315" s="118">
        <f t="shared" ref="AC315:BH315" si="7">AC254</f>
        <v>2</v>
      </c>
      <c r="AD315" s="118">
        <f t="shared" si="7"/>
        <v>2</v>
      </c>
      <c r="AE315" s="118">
        <f t="shared" si="7"/>
        <v>2</v>
      </c>
      <c r="AF315" s="118">
        <f t="shared" si="7"/>
        <v>2</v>
      </c>
      <c r="AG315" s="118">
        <f t="shared" si="7"/>
        <v>2</v>
      </c>
      <c r="AH315" s="118">
        <f t="shared" si="7"/>
        <v>2</v>
      </c>
      <c r="AI315" s="118">
        <f t="shared" si="7"/>
        <v>2</v>
      </c>
      <c r="AJ315" s="118">
        <f t="shared" si="7"/>
        <v>2</v>
      </c>
      <c r="AK315" s="118">
        <f t="shared" si="7"/>
        <v>2</v>
      </c>
      <c r="AL315" s="118">
        <f t="shared" si="7"/>
        <v>2</v>
      </c>
      <c r="AM315" s="118">
        <f t="shared" si="7"/>
        <v>0</v>
      </c>
      <c r="AN315" s="118">
        <f t="shared" si="7"/>
        <v>2</v>
      </c>
      <c r="AO315" s="118">
        <f t="shared" si="7"/>
        <v>2</v>
      </c>
      <c r="AP315" s="118">
        <f t="shared" si="7"/>
        <v>2</v>
      </c>
      <c r="AQ315" s="118">
        <f t="shared" si="7"/>
        <v>2</v>
      </c>
      <c r="AR315" s="118">
        <f t="shared" si="7"/>
        <v>2</v>
      </c>
      <c r="AS315" s="118">
        <f t="shared" si="7"/>
        <v>2</v>
      </c>
      <c r="AT315" s="118">
        <f t="shared" si="7"/>
        <v>2</v>
      </c>
      <c r="AU315" s="118">
        <f t="shared" si="7"/>
        <v>2</v>
      </c>
      <c r="AV315" s="118">
        <f t="shared" si="7"/>
        <v>2</v>
      </c>
      <c r="AW315" s="118">
        <f t="shared" si="7"/>
        <v>2</v>
      </c>
      <c r="AX315" s="118">
        <f t="shared" si="7"/>
        <v>2</v>
      </c>
      <c r="AY315" s="118">
        <f t="shared" si="7"/>
        <v>2</v>
      </c>
      <c r="AZ315" s="118">
        <f t="shared" si="7"/>
        <v>2</v>
      </c>
      <c r="BA315" s="118">
        <f t="shared" si="7"/>
        <v>2</v>
      </c>
      <c r="BB315" s="118">
        <f t="shared" si="7"/>
        <v>2</v>
      </c>
      <c r="BC315" s="118">
        <f t="shared" si="7"/>
        <v>2</v>
      </c>
      <c r="BD315" s="118">
        <f t="shared" si="7"/>
        <v>2</v>
      </c>
      <c r="BE315" s="118">
        <f t="shared" si="7"/>
        <v>2</v>
      </c>
      <c r="BF315" s="118">
        <f t="shared" si="7"/>
        <v>2</v>
      </c>
      <c r="BG315" s="118">
        <f t="shared" si="7"/>
        <v>2</v>
      </c>
      <c r="BH315" s="118">
        <f t="shared" si="7"/>
        <v>2</v>
      </c>
    </row>
    <row r="316" spans="1:60" x14ac:dyDescent="0.3">
      <c r="A316" s="397">
        <v>953</v>
      </c>
      <c r="B316" s="118"/>
      <c r="C316" s="118"/>
      <c r="D316" s="118">
        <f t="shared" ref="D316:AB316" si="8">D256</f>
        <v>2</v>
      </c>
      <c r="E316" s="118">
        <f t="shared" si="8"/>
        <v>2</v>
      </c>
      <c r="F316" s="118">
        <f t="shared" si="8"/>
        <v>2</v>
      </c>
      <c r="G316" s="118">
        <f t="shared" si="8"/>
        <v>2</v>
      </c>
      <c r="H316" s="118">
        <f t="shared" si="8"/>
        <v>2</v>
      </c>
      <c r="I316" s="118">
        <f t="shared" si="8"/>
        <v>2</v>
      </c>
      <c r="J316" s="118">
        <f t="shared" si="8"/>
        <v>2</v>
      </c>
      <c r="K316" s="118">
        <f t="shared" si="8"/>
        <v>2</v>
      </c>
      <c r="L316" s="118">
        <f t="shared" si="8"/>
        <v>2</v>
      </c>
      <c r="M316" s="118">
        <f t="shared" si="8"/>
        <v>2</v>
      </c>
      <c r="N316" s="118">
        <f t="shared" si="8"/>
        <v>2</v>
      </c>
      <c r="O316" s="118">
        <f t="shared" si="8"/>
        <v>2</v>
      </c>
      <c r="P316" s="118">
        <f t="shared" si="8"/>
        <v>2</v>
      </c>
      <c r="Q316" s="118">
        <f t="shared" si="8"/>
        <v>2</v>
      </c>
      <c r="R316" s="118">
        <f t="shared" si="8"/>
        <v>2</v>
      </c>
      <c r="S316" s="118">
        <f t="shared" si="8"/>
        <v>2</v>
      </c>
      <c r="T316" s="118">
        <f t="shared" si="8"/>
        <v>2</v>
      </c>
      <c r="U316" s="118">
        <f t="shared" si="8"/>
        <v>2</v>
      </c>
      <c r="V316" s="118">
        <f t="shared" si="8"/>
        <v>2</v>
      </c>
      <c r="W316" s="118">
        <f t="shared" si="8"/>
        <v>2</v>
      </c>
      <c r="X316" s="118">
        <f t="shared" si="8"/>
        <v>2</v>
      </c>
      <c r="Y316" s="118">
        <f t="shared" si="8"/>
        <v>2</v>
      </c>
      <c r="Z316" s="118">
        <f t="shared" si="8"/>
        <v>2</v>
      </c>
      <c r="AA316" s="118">
        <f t="shared" si="8"/>
        <v>2</v>
      </c>
      <c r="AB316" s="118">
        <f t="shared" si="8"/>
        <v>2</v>
      </c>
      <c r="AC316" s="118">
        <f t="shared" ref="AC316:BH316" si="9">AC256</f>
        <v>2</v>
      </c>
      <c r="AD316" s="118">
        <f t="shared" si="9"/>
        <v>2</v>
      </c>
      <c r="AE316" s="118">
        <f t="shared" si="9"/>
        <v>2</v>
      </c>
      <c r="AF316" s="118">
        <f t="shared" si="9"/>
        <v>2</v>
      </c>
      <c r="AG316" s="118">
        <f t="shared" si="9"/>
        <v>2</v>
      </c>
      <c r="AH316" s="118">
        <f t="shared" si="9"/>
        <v>2</v>
      </c>
      <c r="AI316" s="118">
        <f t="shared" si="9"/>
        <v>2</v>
      </c>
      <c r="AJ316" s="118">
        <f t="shared" si="9"/>
        <v>2</v>
      </c>
      <c r="AK316" s="118">
        <f t="shared" si="9"/>
        <v>2</v>
      </c>
      <c r="AL316" s="118">
        <f t="shared" si="9"/>
        <v>2</v>
      </c>
      <c r="AM316" s="118">
        <f t="shared" si="9"/>
        <v>0</v>
      </c>
      <c r="AN316" s="118">
        <f t="shared" si="9"/>
        <v>2</v>
      </c>
      <c r="AO316" s="118">
        <f t="shared" si="9"/>
        <v>2</v>
      </c>
      <c r="AP316" s="118">
        <f t="shared" si="9"/>
        <v>2</v>
      </c>
      <c r="AQ316" s="118">
        <f t="shared" si="9"/>
        <v>2</v>
      </c>
      <c r="AR316" s="118">
        <f t="shared" si="9"/>
        <v>2</v>
      </c>
      <c r="AS316" s="118">
        <f t="shared" si="9"/>
        <v>2</v>
      </c>
      <c r="AT316" s="118">
        <f t="shared" si="9"/>
        <v>2</v>
      </c>
      <c r="AU316" s="118">
        <f t="shared" si="9"/>
        <v>2</v>
      </c>
      <c r="AV316" s="118">
        <f t="shared" si="9"/>
        <v>2</v>
      </c>
      <c r="AW316" s="118">
        <f t="shared" si="9"/>
        <v>2</v>
      </c>
      <c r="AX316" s="118">
        <f t="shared" si="9"/>
        <v>2</v>
      </c>
      <c r="AY316" s="118">
        <f t="shared" si="9"/>
        <v>2</v>
      </c>
      <c r="AZ316" s="118">
        <f t="shared" si="9"/>
        <v>2</v>
      </c>
      <c r="BA316" s="118">
        <f t="shared" si="9"/>
        <v>2</v>
      </c>
      <c r="BB316" s="118">
        <f t="shared" si="9"/>
        <v>2</v>
      </c>
      <c r="BC316" s="118">
        <f t="shared" si="9"/>
        <v>2</v>
      </c>
      <c r="BD316" s="118">
        <f t="shared" si="9"/>
        <v>2</v>
      </c>
      <c r="BE316" s="118">
        <f t="shared" si="9"/>
        <v>2</v>
      </c>
      <c r="BF316" s="118">
        <f t="shared" si="9"/>
        <v>2</v>
      </c>
      <c r="BG316" s="118">
        <f t="shared" si="9"/>
        <v>2</v>
      </c>
      <c r="BH316" s="118">
        <f t="shared" si="9"/>
        <v>2</v>
      </c>
    </row>
    <row r="317" spans="1:60" x14ac:dyDescent="0.3">
      <c r="A317" s="397">
        <v>955</v>
      </c>
      <c r="B317" s="118"/>
      <c r="C317" s="118"/>
      <c r="D317" s="118">
        <f t="shared" ref="D317:AB317" si="10">D258</f>
        <v>0</v>
      </c>
      <c r="E317" s="118">
        <f t="shared" si="10"/>
        <v>0</v>
      </c>
      <c r="F317" s="118">
        <f t="shared" si="10"/>
        <v>0</v>
      </c>
      <c r="G317" s="118">
        <f t="shared" si="10"/>
        <v>1</v>
      </c>
      <c r="H317" s="118">
        <f t="shared" si="10"/>
        <v>0</v>
      </c>
      <c r="I317" s="118">
        <f t="shared" si="10"/>
        <v>1</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2</v>
      </c>
      <c r="V317" s="118">
        <f t="shared" si="10"/>
        <v>0</v>
      </c>
      <c r="W317" s="118">
        <f t="shared" si="10"/>
        <v>0</v>
      </c>
      <c r="X317" s="118">
        <f t="shared" si="10"/>
        <v>0</v>
      </c>
      <c r="Y317" s="118">
        <f t="shared" si="10"/>
        <v>0</v>
      </c>
      <c r="Z317" s="118">
        <f t="shared" si="10"/>
        <v>0</v>
      </c>
      <c r="AA317" s="118">
        <f t="shared" si="10"/>
        <v>1</v>
      </c>
      <c r="AB317" s="118">
        <f t="shared" si="10"/>
        <v>0</v>
      </c>
      <c r="AC317" s="118">
        <f t="shared" ref="AC317:BH317" si="11">AC258</f>
        <v>0</v>
      </c>
      <c r="AD317" s="118">
        <f t="shared" si="11"/>
        <v>0</v>
      </c>
      <c r="AE317" s="118">
        <f t="shared" si="11"/>
        <v>0</v>
      </c>
      <c r="AF317" s="118">
        <f t="shared" si="11"/>
        <v>0</v>
      </c>
      <c r="AG317" s="118">
        <f t="shared" si="11"/>
        <v>0</v>
      </c>
      <c r="AH317" s="118">
        <f t="shared" si="11"/>
        <v>0</v>
      </c>
      <c r="AI317" s="118">
        <f t="shared" si="11"/>
        <v>0</v>
      </c>
      <c r="AJ317" s="118">
        <f t="shared" si="11"/>
        <v>1</v>
      </c>
      <c r="AK317" s="118">
        <f t="shared" si="11"/>
        <v>0</v>
      </c>
      <c r="AL317" s="118">
        <f t="shared" si="11"/>
        <v>0</v>
      </c>
      <c r="AM317" s="118">
        <f t="shared" si="11"/>
        <v>0</v>
      </c>
      <c r="AN317" s="118">
        <f t="shared" si="11"/>
        <v>1</v>
      </c>
      <c r="AO317" s="118">
        <f t="shared" si="11"/>
        <v>0</v>
      </c>
      <c r="AP317" s="118">
        <f t="shared" si="11"/>
        <v>0</v>
      </c>
      <c r="AQ317" s="118">
        <f t="shared" si="11"/>
        <v>0</v>
      </c>
      <c r="AR317" s="118">
        <f t="shared" si="11"/>
        <v>2</v>
      </c>
      <c r="AS317" s="118">
        <f t="shared" si="11"/>
        <v>0</v>
      </c>
      <c r="AT317" s="118">
        <f t="shared" si="11"/>
        <v>0</v>
      </c>
      <c r="AU317" s="118">
        <f t="shared" si="11"/>
        <v>1</v>
      </c>
      <c r="AV317" s="118">
        <f t="shared" si="11"/>
        <v>1</v>
      </c>
      <c r="AW317" s="118">
        <f t="shared" si="11"/>
        <v>0</v>
      </c>
      <c r="AX317" s="118">
        <f t="shared" si="11"/>
        <v>0</v>
      </c>
      <c r="AY317" s="118">
        <f t="shared" si="11"/>
        <v>0</v>
      </c>
      <c r="AZ317" s="118">
        <f t="shared" si="11"/>
        <v>0</v>
      </c>
      <c r="BA317" s="118">
        <f t="shared" si="11"/>
        <v>0</v>
      </c>
      <c r="BB317" s="118">
        <f t="shared" si="11"/>
        <v>0</v>
      </c>
      <c r="BC317" s="118">
        <f t="shared" si="11"/>
        <v>0</v>
      </c>
      <c r="BD317" s="118">
        <f t="shared" si="11"/>
        <v>0</v>
      </c>
      <c r="BE317" s="118">
        <f t="shared" si="11"/>
        <v>0</v>
      </c>
      <c r="BF317" s="118">
        <f t="shared" si="11"/>
        <v>0</v>
      </c>
      <c r="BG317" s="118">
        <f t="shared" si="11"/>
        <v>0</v>
      </c>
      <c r="BH317" s="118">
        <f t="shared" si="11"/>
        <v>0</v>
      </c>
    </row>
    <row r="318" spans="1:60" x14ac:dyDescent="0.3">
      <c r="A318" s="397">
        <v>957</v>
      </c>
      <c r="B318" s="118"/>
      <c r="C318" s="118"/>
      <c r="D318" s="118">
        <f t="shared" ref="D318:AB318" si="12">D260</f>
        <v>0</v>
      </c>
      <c r="E318" s="118">
        <f t="shared" si="12"/>
        <v>0</v>
      </c>
      <c r="F318" s="118">
        <f t="shared" si="12"/>
        <v>0</v>
      </c>
      <c r="G318" s="118">
        <f t="shared" si="12"/>
        <v>0</v>
      </c>
      <c r="H318" s="118">
        <f t="shared" si="12"/>
        <v>0</v>
      </c>
      <c r="I318" s="118">
        <f t="shared" si="12"/>
        <v>0</v>
      </c>
      <c r="J318" s="118">
        <f t="shared" si="12"/>
        <v>0</v>
      </c>
      <c r="K318" s="118">
        <f t="shared" si="12"/>
        <v>0</v>
      </c>
      <c r="L318" s="118">
        <f t="shared" si="12"/>
        <v>0</v>
      </c>
      <c r="M318" s="118">
        <f t="shared" si="12"/>
        <v>0</v>
      </c>
      <c r="N318" s="118">
        <f t="shared" si="12"/>
        <v>0</v>
      </c>
      <c r="O318" s="118">
        <f t="shared" si="12"/>
        <v>0</v>
      </c>
      <c r="P318" s="118">
        <f t="shared" si="12"/>
        <v>0</v>
      </c>
      <c r="Q318" s="118">
        <f t="shared" si="12"/>
        <v>0</v>
      </c>
      <c r="R318" s="118">
        <f t="shared" si="12"/>
        <v>0</v>
      </c>
      <c r="S318" s="118">
        <f t="shared" si="12"/>
        <v>0</v>
      </c>
      <c r="T318" s="118">
        <f t="shared" si="12"/>
        <v>0</v>
      </c>
      <c r="U318" s="118">
        <f t="shared" si="12"/>
        <v>3</v>
      </c>
      <c r="V318" s="118">
        <f t="shared" si="12"/>
        <v>0</v>
      </c>
      <c r="W318" s="118">
        <f t="shared" si="12"/>
        <v>0</v>
      </c>
      <c r="X318" s="118">
        <f t="shared" si="12"/>
        <v>0</v>
      </c>
      <c r="Y318" s="118">
        <f t="shared" si="12"/>
        <v>0</v>
      </c>
      <c r="Z318" s="118">
        <f t="shared" si="12"/>
        <v>0</v>
      </c>
      <c r="AA318" s="118">
        <f t="shared" si="12"/>
        <v>0</v>
      </c>
      <c r="AB318" s="118">
        <f t="shared" si="12"/>
        <v>0</v>
      </c>
      <c r="AC318" s="118">
        <f t="shared" ref="AC318:BH318" si="13">AC260</f>
        <v>0</v>
      </c>
      <c r="AD318" s="118">
        <f t="shared" si="13"/>
        <v>0</v>
      </c>
      <c r="AE318" s="118">
        <f t="shared" si="13"/>
        <v>0</v>
      </c>
      <c r="AF318" s="118">
        <f t="shared" si="13"/>
        <v>0</v>
      </c>
      <c r="AG318" s="118">
        <f t="shared" si="13"/>
        <v>0</v>
      </c>
      <c r="AH318" s="118">
        <f t="shared" si="13"/>
        <v>1</v>
      </c>
      <c r="AI318" s="118">
        <f t="shared" si="13"/>
        <v>0</v>
      </c>
      <c r="AJ318" s="118">
        <f t="shared" si="13"/>
        <v>0</v>
      </c>
      <c r="AK318" s="118">
        <f t="shared" si="13"/>
        <v>0</v>
      </c>
      <c r="AL318" s="118">
        <f t="shared" si="13"/>
        <v>0</v>
      </c>
      <c r="AM318" s="118">
        <f t="shared" si="13"/>
        <v>0</v>
      </c>
      <c r="AN318" s="118">
        <f t="shared" si="13"/>
        <v>0</v>
      </c>
      <c r="AO318" s="118">
        <f t="shared" si="13"/>
        <v>0</v>
      </c>
      <c r="AP318" s="118">
        <f t="shared" si="13"/>
        <v>0</v>
      </c>
      <c r="AQ318" s="118">
        <f t="shared" si="13"/>
        <v>0</v>
      </c>
      <c r="AR318" s="118">
        <f t="shared" si="13"/>
        <v>2</v>
      </c>
      <c r="AS318" s="118">
        <f t="shared" si="13"/>
        <v>0</v>
      </c>
      <c r="AT318" s="118">
        <f t="shared" si="13"/>
        <v>0</v>
      </c>
      <c r="AU318" s="118">
        <f t="shared" si="13"/>
        <v>0</v>
      </c>
      <c r="AV318" s="118">
        <f t="shared" si="13"/>
        <v>0</v>
      </c>
      <c r="AW318" s="118">
        <f t="shared" si="13"/>
        <v>0</v>
      </c>
      <c r="AX318" s="118">
        <f t="shared" si="13"/>
        <v>2</v>
      </c>
      <c r="AY318" s="118">
        <f t="shared" si="13"/>
        <v>4</v>
      </c>
      <c r="AZ318" s="118">
        <f t="shared" si="13"/>
        <v>0</v>
      </c>
      <c r="BA318" s="118">
        <f t="shared" si="13"/>
        <v>0</v>
      </c>
      <c r="BB318" s="118">
        <f t="shared" si="13"/>
        <v>0</v>
      </c>
      <c r="BC318" s="118">
        <f t="shared" si="13"/>
        <v>0</v>
      </c>
      <c r="BD318" s="118">
        <f t="shared" si="13"/>
        <v>0</v>
      </c>
      <c r="BE318" s="118">
        <f t="shared" si="13"/>
        <v>0</v>
      </c>
      <c r="BF318" s="118">
        <f t="shared" si="13"/>
        <v>0</v>
      </c>
      <c r="BG318" s="118">
        <f t="shared" si="13"/>
        <v>0</v>
      </c>
      <c r="BH318" s="118">
        <f t="shared" si="13"/>
        <v>0</v>
      </c>
    </row>
    <row r="319" spans="1:60" x14ac:dyDescent="0.3">
      <c r="A319" s="397">
        <v>959</v>
      </c>
      <c r="B319" s="118"/>
      <c r="C319" s="118"/>
      <c r="D319" s="118">
        <f t="shared" ref="D319:AB319" si="14">D262</f>
        <v>0</v>
      </c>
      <c r="E319" s="118">
        <f t="shared" si="14"/>
        <v>0</v>
      </c>
      <c r="F319" s="118">
        <f t="shared" si="14"/>
        <v>0</v>
      </c>
      <c r="G319" s="118">
        <f t="shared" si="14"/>
        <v>0</v>
      </c>
      <c r="H319" s="118">
        <f t="shared" si="14"/>
        <v>0</v>
      </c>
      <c r="I319" s="118">
        <f t="shared" si="14"/>
        <v>0</v>
      </c>
      <c r="J319" s="118">
        <f t="shared" si="14"/>
        <v>0</v>
      </c>
      <c r="K319" s="118">
        <f t="shared" si="14"/>
        <v>0</v>
      </c>
      <c r="L319" s="118">
        <f t="shared" si="14"/>
        <v>0</v>
      </c>
      <c r="M319" s="118">
        <f t="shared" si="14"/>
        <v>0</v>
      </c>
      <c r="N319" s="118">
        <f t="shared" si="14"/>
        <v>0</v>
      </c>
      <c r="O319" s="118">
        <f t="shared" si="14"/>
        <v>0</v>
      </c>
      <c r="P319" s="118">
        <f t="shared" si="14"/>
        <v>0</v>
      </c>
      <c r="Q319" s="118">
        <f t="shared" si="14"/>
        <v>0</v>
      </c>
      <c r="R319" s="118">
        <f t="shared" si="14"/>
        <v>0</v>
      </c>
      <c r="S319" s="118">
        <f t="shared" si="14"/>
        <v>0</v>
      </c>
      <c r="T319" s="118">
        <f t="shared" si="14"/>
        <v>0</v>
      </c>
      <c r="U319" s="118">
        <f t="shared" si="14"/>
        <v>0</v>
      </c>
      <c r="V319" s="118">
        <f t="shared" si="14"/>
        <v>0</v>
      </c>
      <c r="W319" s="118">
        <f t="shared" si="14"/>
        <v>0</v>
      </c>
      <c r="X319" s="118">
        <f t="shared" si="14"/>
        <v>0</v>
      </c>
      <c r="Y319" s="118">
        <f t="shared" si="14"/>
        <v>0</v>
      </c>
      <c r="Z319" s="118">
        <f t="shared" si="14"/>
        <v>0</v>
      </c>
      <c r="AA319" s="118">
        <f t="shared" si="14"/>
        <v>0</v>
      </c>
      <c r="AB319" s="118">
        <f t="shared" si="14"/>
        <v>0</v>
      </c>
      <c r="AC319" s="118">
        <f t="shared" ref="AC319:BH319" si="15">AC262</f>
        <v>0</v>
      </c>
      <c r="AD319" s="118">
        <f t="shared" si="15"/>
        <v>0</v>
      </c>
      <c r="AE319" s="118">
        <f t="shared" si="15"/>
        <v>0</v>
      </c>
      <c r="AF319" s="118">
        <f t="shared" si="15"/>
        <v>0</v>
      </c>
      <c r="AG319" s="118">
        <f t="shared" si="15"/>
        <v>0</v>
      </c>
      <c r="AH319" s="118">
        <f t="shared" si="15"/>
        <v>0</v>
      </c>
      <c r="AI319" s="118">
        <f t="shared" si="15"/>
        <v>0</v>
      </c>
      <c r="AJ319" s="118">
        <f t="shared" si="15"/>
        <v>0</v>
      </c>
      <c r="AK319" s="118">
        <f t="shared" si="15"/>
        <v>0</v>
      </c>
      <c r="AL319" s="118">
        <f t="shared" si="15"/>
        <v>0</v>
      </c>
      <c r="AM319" s="118">
        <f t="shared" si="15"/>
        <v>0</v>
      </c>
      <c r="AN319" s="118">
        <f t="shared" si="15"/>
        <v>0</v>
      </c>
      <c r="AO319" s="118">
        <f t="shared" si="15"/>
        <v>0</v>
      </c>
      <c r="AP319" s="118">
        <f t="shared" si="15"/>
        <v>0</v>
      </c>
      <c r="AQ319" s="118">
        <f t="shared" si="15"/>
        <v>0</v>
      </c>
      <c r="AR319" s="118">
        <f t="shared" si="15"/>
        <v>0</v>
      </c>
      <c r="AS319" s="118">
        <f t="shared" si="15"/>
        <v>0</v>
      </c>
      <c r="AT319" s="118">
        <f t="shared" si="15"/>
        <v>0</v>
      </c>
      <c r="AU319" s="118">
        <f t="shared" si="15"/>
        <v>0</v>
      </c>
      <c r="AV319" s="118">
        <f t="shared" si="15"/>
        <v>0</v>
      </c>
      <c r="AW319" s="118">
        <f t="shared" si="15"/>
        <v>0</v>
      </c>
      <c r="AX319" s="118">
        <f t="shared" si="15"/>
        <v>0</v>
      </c>
      <c r="AY319" s="118">
        <f t="shared" si="15"/>
        <v>0</v>
      </c>
      <c r="AZ319" s="118">
        <f t="shared" si="15"/>
        <v>0</v>
      </c>
      <c r="BA319" s="118">
        <f t="shared" si="15"/>
        <v>0</v>
      </c>
      <c r="BB319" s="118">
        <f t="shared" si="15"/>
        <v>0</v>
      </c>
      <c r="BC319" s="118">
        <f t="shared" si="15"/>
        <v>0</v>
      </c>
      <c r="BD319" s="118">
        <f t="shared" si="15"/>
        <v>0</v>
      </c>
      <c r="BE319" s="118">
        <f t="shared" si="15"/>
        <v>0</v>
      </c>
      <c r="BF319" s="118">
        <f t="shared" si="15"/>
        <v>0</v>
      </c>
      <c r="BG319" s="118">
        <f t="shared" si="15"/>
        <v>0</v>
      </c>
      <c r="BH319" s="118">
        <f t="shared" si="15"/>
        <v>0</v>
      </c>
    </row>
    <row r="320" spans="1:60" x14ac:dyDescent="0.3">
      <c r="A320" s="94">
        <v>965</v>
      </c>
      <c r="B320" s="118"/>
      <c r="C320" s="118"/>
      <c r="D320" s="118">
        <f t="shared" ref="D320:AB320" si="16">D266</f>
        <v>0</v>
      </c>
      <c r="E320" s="118">
        <f t="shared" si="16"/>
        <v>0</v>
      </c>
      <c r="F320" s="118">
        <f t="shared" si="16"/>
        <v>0</v>
      </c>
      <c r="G320" s="118">
        <f t="shared" si="16"/>
        <v>0</v>
      </c>
      <c r="H320" s="118">
        <f t="shared" si="16"/>
        <v>0</v>
      </c>
      <c r="I320" s="118">
        <f t="shared" si="16"/>
        <v>0</v>
      </c>
      <c r="J320" s="118">
        <f t="shared" si="16"/>
        <v>0</v>
      </c>
      <c r="K320" s="118">
        <f t="shared" si="16"/>
        <v>0</v>
      </c>
      <c r="L320" s="118">
        <f t="shared" si="16"/>
        <v>0</v>
      </c>
      <c r="M320" s="118">
        <f t="shared" si="16"/>
        <v>0</v>
      </c>
      <c r="N320" s="118">
        <f t="shared" si="16"/>
        <v>0</v>
      </c>
      <c r="O320" s="118">
        <f t="shared" si="16"/>
        <v>0</v>
      </c>
      <c r="P320" s="118">
        <f t="shared" si="16"/>
        <v>0</v>
      </c>
      <c r="Q320" s="118">
        <f t="shared" si="16"/>
        <v>0</v>
      </c>
      <c r="R320" s="118">
        <f t="shared" si="16"/>
        <v>0</v>
      </c>
      <c r="S320" s="118">
        <f t="shared" si="16"/>
        <v>0</v>
      </c>
      <c r="T320" s="118">
        <f t="shared" si="16"/>
        <v>0</v>
      </c>
      <c r="U320" s="118">
        <f t="shared" si="16"/>
        <v>0</v>
      </c>
      <c r="V320" s="118">
        <f t="shared" si="16"/>
        <v>0</v>
      </c>
      <c r="W320" s="118">
        <f t="shared" si="16"/>
        <v>0</v>
      </c>
      <c r="X320" s="118">
        <f t="shared" si="16"/>
        <v>0</v>
      </c>
      <c r="Y320" s="118">
        <f t="shared" si="16"/>
        <v>0</v>
      </c>
      <c r="Z320" s="118">
        <f t="shared" si="16"/>
        <v>0</v>
      </c>
      <c r="AA320" s="118">
        <f t="shared" si="16"/>
        <v>0</v>
      </c>
      <c r="AB320" s="118">
        <f t="shared" si="16"/>
        <v>0</v>
      </c>
      <c r="AC320" s="118">
        <f t="shared" ref="AC320:BH320" si="17">AC266</f>
        <v>0</v>
      </c>
      <c r="AD320" s="118">
        <f t="shared" si="17"/>
        <v>0</v>
      </c>
      <c r="AE320" s="118">
        <f t="shared" si="17"/>
        <v>0</v>
      </c>
      <c r="AF320" s="118">
        <f t="shared" si="17"/>
        <v>0</v>
      </c>
      <c r="AG320" s="118">
        <f t="shared" si="17"/>
        <v>0</v>
      </c>
      <c r="AH320" s="118">
        <f t="shared" si="17"/>
        <v>0</v>
      </c>
      <c r="AI320" s="118">
        <f t="shared" si="17"/>
        <v>0</v>
      </c>
      <c r="AJ320" s="118">
        <f t="shared" si="17"/>
        <v>0</v>
      </c>
      <c r="AK320" s="118">
        <f t="shared" si="17"/>
        <v>0</v>
      </c>
      <c r="AL320" s="118">
        <f t="shared" si="17"/>
        <v>0</v>
      </c>
      <c r="AM320" s="118">
        <f t="shared" si="17"/>
        <v>0</v>
      </c>
      <c r="AN320" s="118">
        <f t="shared" si="17"/>
        <v>0</v>
      </c>
      <c r="AO320" s="118">
        <f t="shared" si="17"/>
        <v>0</v>
      </c>
      <c r="AP320" s="118">
        <f t="shared" si="17"/>
        <v>0</v>
      </c>
      <c r="AQ320" s="118">
        <f t="shared" si="17"/>
        <v>0</v>
      </c>
      <c r="AR320" s="118">
        <f t="shared" si="17"/>
        <v>0</v>
      </c>
      <c r="AS320" s="118">
        <f t="shared" si="17"/>
        <v>0</v>
      </c>
      <c r="AT320" s="118">
        <f t="shared" si="17"/>
        <v>0</v>
      </c>
      <c r="AU320" s="118">
        <f t="shared" si="17"/>
        <v>0</v>
      </c>
      <c r="AV320" s="118">
        <f t="shared" si="17"/>
        <v>0</v>
      </c>
      <c r="AW320" s="118">
        <f t="shared" si="17"/>
        <v>0</v>
      </c>
      <c r="AX320" s="118">
        <f t="shared" si="17"/>
        <v>0</v>
      </c>
      <c r="AY320" s="118">
        <f t="shared" si="17"/>
        <v>0</v>
      </c>
      <c r="AZ320" s="118">
        <f t="shared" si="17"/>
        <v>0</v>
      </c>
      <c r="BA320" s="118">
        <f t="shared" si="17"/>
        <v>0</v>
      </c>
      <c r="BB320" s="118">
        <f t="shared" si="17"/>
        <v>0</v>
      </c>
      <c r="BC320" s="118">
        <f t="shared" si="17"/>
        <v>0</v>
      </c>
      <c r="BD320" s="118">
        <f t="shared" si="17"/>
        <v>0</v>
      </c>
      <c r="BE320" s="118">
        <f t="shared" si="17"/>
        <v>0</v>
      </c>
      <c r="BF320" s="118">
        <f t="shared" si="17"/>
        <v>0</v>
      </c>
      <c r="BG320" s="118">
        <f t="shared" si="17"/>
        <v>0</v>
      </c>
      <c r="BH320" s="118">
        <f t="shared" si="17"/>
        <v>0</v>
      </c>
    </row>
    <row r="321" spans="1:60" x14ac:dyDescent="0.3">
      <c r="A321" s="397">
        <v>973</v>
      </c>
      <c r="B321" s="118"/>
      <c r="C321" s="118"/>
      <c r="D321" s="118">
        <f t="shared" ref="D321:AB321" si="18">D269</f>
        <v>0</v>
      </c>
      <c r="E321" s="118">
        <f t="shared" si="18"/>
        <v>0</v>
      </c>
      <c r="F321" s="118">
        <f t="shared" si="18"/>
        <v>0</v>
      </c>
      <c r="G321" s="118">
        <f t="shared" si="18"/>
        <v>0</v>
      </c>
      <c r="H321" s="118">
        <f t="shared" si="18"/>
        <v>0</v>
      </c>
      <c r="I321" s="118">
        <f t="shared" si="18"/>
        <v>0</v>
      </c>
      <c r="J321" s="118">
        <f t="shared" si="18"/>
        <v>0</v>
      </c>
      <c r="K321" s="118">
        <f t="shared" si="18"/>
        <v>0</v>
      </c>
      <c r="L321" s="118">
        <f t="shared" si="18"/>
        <v>0</v>
      </c>
      <c r="M321" s="118">
        <f t="shared" si="18"/>
        <v>0</v>
      </c>
      <c r="N321" s="118">
        <f t="shared" si="18"/>
        <v>0</v>
      </c>
      <c r="O321" s="118">
        <f t="shared" si="18"/>
        <v>0</v>
      </c>
      <c r="P321" s="118">
        <f t="shared" si="18"/>
        <v>0</v>
      </c>
      <c r="Q321" s="118">
        <f t="shared" si="18"/>
        <v>0</v>
      </c>
      <c r="R321" s="118">
        <f t="shared" si="18"/>
        <v>0</v>
      </c>
      <c r="S321" s="118">
        <f t="shared" si="18"/>
        <v>0</v>
      </c>
      <c r="T321" s="118">
        <f t="shared" si="18"/>
        <v>0</v>
      </c>
      <c r="U321" s="118">
        <f t="shared" si="18"/>
        <v>0</v>
      </c>
      <c r="V321" s="118">
        <f t="shared" si="18"/>
        <v>0</v>
      </c>
      <c r="W321" s="118">
        <f t="shared" si="18"/>
        <v>0</v>
      </c>
      <c r="X321" s="118">
        <f t="shared" si="18"/>
        <v>0</v>
      </c>
      <c r="Y321" s="118">
        <f t="shared" si="18"/>
        <v>0</v>
      </c>
      <c r="Z321" s="118">
        <f t="shared" si="18"/>
        <v>0</v>
      </c>
      <c r="AA321" s="118">
        <f t="shared" si="18"/>
        <v>0</v>
      </c>
      <c r="AB321" s="118">
        <f t="shared" si="18"/>
        <v>0</v>
      </c>
      <c r="AC321" s="118">
        <f t="shared" ref="AC321:BH321" si="19">AC269</f>
        <v>0</v>
      </c>
      <c r="AD321" s="118">
        <f t="shared" si="19"/>
        <v>0</v>
      </c>
      <c r="AE321" s="118">
        <f t="shared" si="19"/>
        <v>0</v>
      </c>
      <c r="AF321" s="118">
        <f t="shared" si="19"/>
        <v>0</v>
      </c>
      <c r="AG321" s="118">
        <f t="shared" si="19"/>
        <v>0</v>
      </c>
      <c r="AH321" s="118">
        <f t="shared" si="19"/>
        <v>0</v>
      </c>
      <c r="AI321" s="118">
        <f t="shared" si="19"/>
        <v>0</v>
      </c>
      <c r="AJ321" s="118">
        <f t="shared" si="19"/>
        <v>0</v>
      </c>
      <c r="AK321" s="118">
        <f t="shared" si="19"/>
        <v>0</v>
      </c>
      <c r="AL321" s="118">
        <f t="shared" si="19"/>
        <v>0</v>
      </c>
      <c r="AM321" s="118">
        <f t="shared" si="19"/>
        <v>0</v>
      </c>
      <c r="AN321" s="118">
        <f t="shared" si="19"/>
        <v>0</v>
      </c>
      <c r="AO321" s="118">
        <f t="shared" si="19"/>
        <v>0</v>
      </c>
      <c r="AP321" s="118">
        <f t="shared" si="19"/>
        <v>0</v>
      </c>
      <c r="AQ321" s="118">
        <f t="shared" si="19"/>
        <v>0</v>
      </c>
      <c r="AR321" s="118">
        <f t="shared" si="19"/>
        <v>0</v>
      </c>
      <c r="AS321" s="118">
        <f t="shared" si="19"/>
        <v>0</v>
      </c>
      <c r="AT321" s="118">
        <f t="shared" si="19"/>
        <v>0</v>
      </c>
      <c r="AU321" s="118">
        <f t="shared" si="19"/>
        <v>0</v>
      </c>
      <c r="AV321" s="118">
        <f t="shared" si="19"/>
        <v>0</v>
      </c>
      <c r="AW321" s="118">
        <f t="shared" si="19"/>
        <v>0</v>
      </c>
      <c r="AX321" s="118">
        <f t="shared" si="19"/>
        <v>0</v>
      </c>
      <c r="AY321" s="118">
        <f t="shared" si="19"/>
        <v>0</v>
      </c>
      <c r="AZ321" s="118">
        <f t="shared" si="19"/>
        <v>0</v>
      </c>
      <c r="BA321" s="118">
        <f t="shared" si="19"/>
        <v>0</v>
      </c>
      <c r="BB321" s="118">
        <f t="shared" si="19"/>
        <v>0</v>
      </c>
      <c r="BC321" s="118">
        <f t="shared" si="19"/>
        <v>0</v>
      </c>
      <c r="BD321" s="118">
        <f t="shared" si="19"/>
        <v>0</v>
      </c>
      <c r="BE321" s="118">
        <f t="shared" si="19"/>
        <v>0</v>
      </c>
      <c r="BF321" s="118">
        <f t="shared" si="19"/>
        <v>0</v>
      </c>
      <c r="BG321" s="118">
        <f t="shared" si="19"/>
        <v>0</v>
      </c>
      <c r="BH321" s="118">
        <f t="shared" si="19"/>
        <v>0</v>
      </c>
    </row>
    <row r="322" spans="1:60" x14ac:dyDescent="0.3">
      <c r="A322" s="397">
        <v>974</v>
      </c>
      <c r="B322" s="118"/>
      <c r="C322" s="118"/>
      <c r="D322" s="118">
        <f t="shared" ref="D322:AB322" si="20">D270</f>
        <v>0</v>
      </c>
      <c r="E322" s="118">
        <f t="shared" si="20"/>
        <v>2</v>
      </c>
      <c r="F322" s="118">
        <f t="shared" si="20"/>
        <v>0</v>
      </c>
      <c r="G322" s="118">
        <f t="shared" si="20"/>
        <v>0</v>
      </c>
      <c r="H322" s="118">
        <f t="shared" si="20"/>
        <v>0</v>
      </c>
      <c r="I322" s="118">
        <f t="shared" si="20"/>
        <v>0</v>
      </c>
      <c r="J322" s="118">
        <f t="shared" si="20"/>
        <v>0</v>
      </c>
      <c r="K322" s="118">
        <f t="shared" si="20"/>
        <v>0</v>
      </c>
      <c r="L322" s="118">
        <f t="shared" si="20"/>
        <v>0</v>
      </c>
      <c r="M322" s="118">
        <f t="shared" si="20"/>
        <v>0</v>
      </c>
      <c r="N322" s="118">
        <f t="shared" si="20"/>
        <v>2</v>
      </c>
      <c r="O322" s="118">
        <f t="shared" si="20"/>
        <v>0</v>
      </c>
      <c r="P322" s="118">
        <f t="shared" si="20"/>
        <v>0</v>
      </c>
      <c r="Q322" s="118">
        <f t="shared" si="20"/>
        <v>0</v>
      </c>
      <c r="R322" s="118">
        <f t="shared" si="20"/>
        <v>2</v>
      </c>
      <c r="S322" s="118">
        <f t="shared" si="20"/>
        <v>0</v>
      </c>
      <c r="T322" s="118">
        <f t="shared" si="20"/>
        <v>0</v>
      </c>
      <c r="U322" s="118">
        <f t="shared" si="20"/>
        <v>2</v>
      </c>
      <c r="V322" s="118">
        <f t="shared" si="20"/>
        <v>0</v>
      </c>
      <c r="W322" s="118">
        <f t="shared" si="20"/>
        <v>2</v>
      </c>
      <c r="X322" s="118">
        <f t="shared" si="20"/>
        <v>2</v>
      </c>
      <c r="Y322" s="118">
        <f t="shared" si="20"/>
        <v>0</v>
      </c>
      <c r="Z322" s="118">
        <f t="shared" si="20"/>
        <v>0</v>
      </c>
      <c r="AA322" s="118">
        <f t="shared" si="20"/>
        <v>0</v>
      </c>
      <c r="AB322" s="118">
        <f t="shared" si="20"/>
        <v>2</v>
      </c>
      <c r="AC322" s="118">
        <f t="shared" ref="AC322:BH322" si="21">AC270</f>
        <v>0</v>
      </c>
      <c r="AD322" s="118">
        <f t="shared" si="21"/>
        <v>0</v>
      </c>
      <c r="AE322" s="118">
        <f t="shared" si="21"/>
        <v>0</v>
      </c>
      <c r="AF322" s="118">
        <f t="shared" si="21"/>
        <v>2</v>
      </c>
      <c r="AG322" s="118">
        <f t="shared" si="21"/>
        <v>0</v>
      </c>
      <c r="AH322" s="118">
        <f t="shared" si="21"/>
        <v>0</v>
      </c>
      <c r="AI322" s="118">
        <f t="shared" si="21"/>
        <v>2</v>
      </c>
      <c r="AJ322" s="118">
        <f t="shared" si="21"/>
        <v>0</v>
      </c>
      <c r="AK322" s="118">
        <f t="shared" si="21"/>
        <v>0</v>
      </c>
      <c r="AL322" s="118">
        <f t="shared" si="21"/>
        <v>0</v>
      </c>
      <c r="AM322" s="118">
        <f t="shared" si="21"/>
        <v>0</v>
      </c>
      <c r="AN322" s="118">
        <f t="shared" si="21"/>
        <v>0</v>
      </c>
      <c r="AO322" s="118">
        <f t="shared" si="21"/>
        <v>0</v>
      </c>
      <c r="AP322" s="118">
        <f t="shared" si="21"/>
        <v>0</v>
      </c>
      <c r="AQ322" s="118">
        <f t="shared" si="21"/>
        <v>0</v>
      </c>
      <c r="AR322" s="118">
        <f t="shared" si="21"/>
        <v>0</v>
      </c>
      <c r="AS322" s="118">
        <f t="shared" si="21"/>
        <v>0</v>
      </c>
      <c r="AT322" s="118">
        <f t="shared" si="21"/>
        <v>0</v>
      </c>
      <c r="AU322" s="118">
        <f t="shared" si="21"/>
        <v>0</v>
      </c>
      <c r="AV322" s="118">
        <f t="shared" si="21"/>
        <v>0</v>
      </c>
      <c r="AW322" s="118">
        <f t="shared" si="21"/>
        <v>0</v>
      </c>
      <c r="AX322" s="118">
        <f t="shared" si="21"/>
        <v>0</v>
      </c>
      <c r="AY322" s="118">
        <f t="shared" si="21"/>
        <v>0</v>
      </c>
      <c r="AZ322" s="118">
        <f t="shared" si="21"/>
        <v>0</v>
      </c>
      <c r="BA322" s="118">
        <f t="shared" si="21"/>
        <v>0</v>
      </c>
      <c r="BB322" s="118">
        <f t="shared" si="21"/>
        <v>2</v>
      </c>
      <c r="BC322" s="118">
        <f t="shared" si="21"/>
        <v>0</v>
      </c>
      <c r="BD322" s="118">
        <f t="shared" si="21"/>
        <v>0</v>
      </c>
      <c r="BE322" s="118">
        <f t="shared" si="21"/>
        <v>0</v>
      </c>
      <c r="BF322" s="118">
        <f t="shared" si="21"/>
        <v>0</v>
      </c>
      <c r="BG322" s="118">
        <f t="shared" si="21"/>
        <v>0</v>
      </c>
      <c r="BH322" s="118">
        <f t="shared" si="21"/>
        <v>0</v>
      </c>
    </row>
    <row r="323" spans="1:60" x14ac:dyDescent="0.3">
      <c r="A323" s="397">
        <v>975</v>
      </c>
      <c r="B323" s="118"/>
      <c r="C323" s="118"/>
      <c r="D323" s="118">
        <f t="shared" ref="D323:AB323" si="22">D271</f>
        <v>0</v>
      </c>
      <c r="E323" s="118">
        <f t="shared" si="22"/>
        <v>0</v>
      </c>
      <c r="F323" s="118">
        <f t="shared" si="22"/>
        <v>0</v>
      </c>
      <c r="G323" s="118">
        <f t="shared" si="22"/>
        <v>0</v>
      </c>
      <c r="H323" s="118">
        <f t="shared" si="22"/>
        <v>0</v>
      </c>
      <c r="I323" s="118">
        <f t="shared" si="22"/>
        <v>0</v>
      </c>
      <c r="J323" s="118">
        <f t="shared" si="22"/>
        <v>0</v>
      </c>
      <c r="K323" s="118">
        <f t="shared" si="22"/>
        <v>0</v>
      </c>
      <c r="L323" s="118">
        <f t="shared" si="22"/>
        <v>0</v>
      </c>
      <c r="M323" s="118">
        <f t="shared" si="22"/>
        <v>0</v>
      </c>
      <c r="N323" s="118">
        <f t="shared" si="22"/>
        <v>0</v>
      </c>
      <c r="O323" s="118">
        <f t="shared" si="22"/>
        <v>0</v>
      </c>
      <c r="P323" s="118">
        <f t="shared" si="22"/>
        <v>0</v>
      </c>
      <c r="Q323" s="118">
        <f t="shared" si="22"/>
        <v>0</v>
      </c>
      <c r="R323" s="118">
        <f t="shared" si="22"/>
        <v>0</v>
      </c>
      <c r="S323" s="118">
        <f t="shared" si="22"/>
        <v>0</v>
      </c>
      <c r="T323" s="118">
        <f t="shared" si="22"/>
        <v>0</v>
      </c>
      <c r="U323" s="118">
        <f t="shared" si="22"/>
        <v>0</v>
      </c>
      <c r="V323" s="118">
        <f t="shared" si="22"/>
        <v>0</v>
      </c>
      <c r="W323" s="118">
        <f t="shared" si="22"/>
        <v>0</v>
      </c>
      <c r="X323" s="118">
        <f t="shared" si="22"/>
        <v>0</v>
      </c>
      <c r="Y323" s="118">
        <f t="shared" si="22"/>
        <v>0</v>
      </c>
      <c r="Z323" s="118">
        <f t="shared" si="22"/>
        <v>0</v>
      </c>
      <c r="AA323" s="118">
        <f t="shared" si="22"/>
        <v>0</v>
      </c>
      <c r="AB323" s="118">
        <f t="shared" si="22"/>
        <v>0</v>
      </c>
      <c r="AC323" s="118">
        <f t="shared" ref="AC323:BH323" si="23">AC271</f>
        <v>0</v>
      </c>
      <c r="AD323" s="118">
        <f t="shared" si="23"/>
        <v>0</v>
      </c>
      <c r="AE323" s="118">
        <f t="shared" si="23"/>
        <v>0</v>
      </c>
      <c r="AF323" s="118">
        <f t="shared" si="23"/>
        <v>0</v>
      </c>
      <c r="AG323" s="118">
        <f t="shared" si="23"/>
        <v>0</v>
      </c>
      <c r="AH323" s="118">
        <f t="shared" si="23"/>
        <v>0</v>
      </c>
      <c r="AI323" s="118">
        <f t="shared" si="23"/>
        <v>0</v>
      </c>
      <c r="AJ323" s="118">
        <f t="shared" si="23"/>
        <v>0</v>
      </c>
      <c r="AK323" s="118">
        <f t="shared" si="23"/>
        <v>0</v>
      </c>
      <c r="AL323" s="118">
        <f t="shared" si="23"/>
        <v>0</v>
      </c>
      <c r="AM323" s="118">
        <f t="shared" si="23"/>
        <v>0</v>
      </c>
      <c r="AN323" s="118">
        <f t="shared" si="23"/>
        <v>0</v>
      </c>
      <c r="AO323" s="118">
        <f t="shared" si="23"/>
        <v>0</v>
      </c>
      <c r="AP323" s="118">
        <f t="shared" si="23"/>
        <v>0</v>
      </c>
      <c r="AQ323" s="118">
        <f t="shared" si="23"/>
        <v>0</v>
      </c>
      <c r="AR323" s="118">
        <f t="shared" si="23"/>
        <v>0</v>
      </c>
      <c r="AS323" s="118">
        <f t="shared" si="23"/>
        <v>0</v>
      </c>
      <c r="AT323" s="118">
        <f t="shared" si="23"/>
        <v>0</v>
      </c>
      <c r="AU323" s="118">
        <f t="shared" si="23"/>
        <v>0</v>
      </c>
      <c r="AV323" s="118">
        <f t="shared" si="23"/>
        <v>0</v>
      </c>
      <c r="AW323" s="118">
        <f t="shared" si="23"/>
        <v>0</v>
      </c>
      <c r="AX323" s="118">
        <f t="shared" si="23"/>
        <v>0</v>
      </c>
      <c r="AY323" s="118">
        <f t="shared" si="23"/>
        <v>0</v>
      </c>
      <c r="AZ323" s="118">
        <f t="shared" si="23"/>
        <v>0</v>
      </c>
      <c r="BA323" s="118">
        <f t="shared" si="23"/>
        <v>0</v>
      </c>
      <c r="BB323" s="118">
        <f t="shared" si="23"/>
        <v>0</v>
      </c>
      <c r="BC323" s="118">
        <f t="shared" si="23"/>
        <v>0</v>
      </c>
      <c r="BD323" s="118">
        <f t="shared" si="23"/>
        <v>0</v>
      </c>
      <c r="BE323" s="118">
        <f t="shared" si="23"/>
        <v>0</v>
      </c>
      <c r="BF323" s="118">
        <f t="shared" si="23"/>
        <v>0</v>
      </c>
      <c r="BG323" s="118">
        <f t="shared" si="23"/>
        <v>0</v>
      </c>
      <c r="BH323" s="118">
        <f t="shared" si="23"/>
        <v>0</v>
      </c>
    </row>
    <row r="324" spans="1:60" x14ac:dyDescent="0.3">
      <c r="A324" s="397">
        <v>976</v>
      </c>
      <c r="B324" s="118"/>
      <c r="C324" s="118"/>
      <c r="D324" s="118">
        <f t="shared" ref="D324:AB324" si="24">D272</f>
        <v>0</v>
      </c>
      <c r="E324" s="118">
        <f t="shared" si="24"/>
        <v>0</v>
      </c>
      <c r="F324" s="118">
        <f t="shared" si="24"/>
        <v>0</v>
      </c>
      <c r="G324" s="118">
        <f t="shared" si="24"/>
        <v>0</v>
      </c>
      <c r="H324" s="118">
        <f t="shared" si="24"/>
        <v>0</v>
      </c>
      <c r="I324" s="118">
        <f t="shared" si="24"/>
        <v>0</v>
      </c>
      <c r="J324" s="118">
        <f t="shared" si="24"/>
        <v>0</v>
      </c>
      <c r="K324" s="118">
        <f t="shared" si="24"/>
        <v>0</v>
      </c>
      <c r="L324" s="118">
        <f t="shared" si="24"/>
        <v>0</v>
      </c>
      <c r="M324" s="118">
        <f t="shared" si="24"/>
        <v>0</v>
      </c>
      <c r="N324" s="118">
        <f t="shared" si="24"/>
        <v>0</v>
      </c>
      <c r="O324" s="118">
        <f t="shared" si="24"/>
        <v>0</v>
      </c>
      <c r="P324" s="118">
        <f t="shared" si="24"/>
        <v>0</v>
      </c>
      <c r="Q324" s="118">
        <f t="shared" si="24"/>
        <v>0</v>
      </c>
      <c r="R324" s="118">
        <f t="shared" si="24"/>
        <v>0</v>
      </c>
      <c r="S324" s="118">
        <f t="shared" si="24"/>
        <v>0</v>
      </c>
      <c r="T324" s="118">
        <f t="shared" si="24"/>
        <v>0</v>
      </c>
      <c r="U324" s="118">
        <f t="shared" si="24"/>
        <v>0</v>
      </c>
      <c r="V324" s="118">
        <f t="shared" si="24"/>
        <v>0</v>
      </c>
      <c r="W324" s="118">
        <f t="shared" si="24"/>
        <v>0</v>
      </c>
      <c r="X324" s="118">
        <f t="shared" si="24"/>
        <v>0</v>
      </c>
      <c r="Y324" s="118">
        <f t="shared" si="24"/>
        <v>0</v>
      </c>
      <c r="Z324" s="118">
        <f t="shared" si="24"/>
        <v>0</v>
      </c>
      <c r="AA324" s="118">
        <f t="shared" si="24"/>
        <v>0</v>
      </c>
      <c r="AB324" s="118">
        <f t="shared" si="24"/>
        <v>0</v>
      </c>
      <c r="AC324" s="118">
        <f t="shared" ref="AC324:BH324" si="25">AC272</f>
        <v>0</v>
      </c>
      <c r="AD324" s="118">
        <f t="shared" si="25"/>
        <v>0</v>
      </c>
      <c r="AE324" s="118">
        <f t="shared" si="25"/>
        <v>0</v>
      </c>
      <c r="AF324" s="118">
        <f t="shared" si="25"/>
        <v>0</v>
      </c>
      <c r="AG324" s="118">
        <f t="shared" si="25"/>
        <v>0</v>
      </c>
      <c r="AH324" s="118">
        <f t="shared" si="25"/>
        <v>0</v>
      </c>
      <c r="AI324" s="118">
        <f t="shared" si="25"/>
        <v>0</v>
      </c>
      <c r="AJ324" s="118">
        <f t="shared" si="25"/>
        <v>0</v>
      </c>
      <c r="AK324" s="118">
        <f t="shared" si="25"/>
        <v>0</v>
      </c>
      <c r="AL324" s="118">
        <f t="shared" si="25"/>
        <v>0</v>
      </c>
      <c r="AM324" s="118">
        <f t="shared" si="25"/>
        <v>0</v>
      </c>
      <c r="AN324" s="118">
        <f t="shared" si="25"/>
        <v>0</v>
      </c>
      <c r="AO324" s="118">
        <f t="shared" si="25"/>
        <v>0</v>
      </c>
      <c r="AP324" s="118">
        <f t="shared" si="25"/>
        <v>0</v>
      </c>
      <c r="AQ324" s="118">
        <f t="shared" si="25"/>
        <v>0</v>
      </c>
      <c r="AR324" s="118">
        <f t="shared" si="25"/>
        <v>0</v>
      </c>
      <c r="AS324" s="118">
        <f t="shared" si="25"/>
        <v>0</v>
      </c>
      <c r="AT324" s="118">
        <f t="shared" si="25"/>
        <v>0</v>
      </c>
      <c r="AU324" s="118">
        <f t="shared" si="25"/>
        <v>0</v>
      </c>
      <c r="AV324" s="118">
        <f t="shared" si="25"/>
        <v>0</v>
      </c>
      <c r="AW324" s="118">
        <f t="shared" si="25"/>
        <v>0</v>
      </c>
      <c r="AX324" s="118">
        <f t="shared" si="25"/>
        <v>0</v>
      </c>
      <c r="AY324" s="118">
        <f t="shared" si="25"/>
        <v>0</v>
      </c>
      <c r="AZ324" s="118">
        <f t="shared" si="25"/>
        <v>0</v>
      </c>
      <c r="BA324" s="118">
        <f t="shared" si="25"/>
        <v>0</v>
      </c>
      <c r="BB324" s="118">
        <f t="shared" si="25"/>
        <v>0</v>
      </c>
      <c r="BC324" s="118">
        <f t="shared" si="25"/>
        <v>0</v>
      </c>
      <c r="BD324" s="118">
        <f t="shared" si="25"/>
        <v>0</v>
      </c>
      <c r="BE324" s="118">
        <f t="shared" si="25"/>
        <v>0</v>
      </c>
      <c r="BF324" s="118">
        <f t="shared" si="25"/>
        <v>0</v>
      </c>
      <c r="BG324" s="118">
        <f t="shared" si="25"/>
        <v>0</v>
      </c>
      <c r="BH324" s="118">
        <f t="shared" si="25"/>
        <v>0</v>
      </c>
    </row>
    <row r="325" spans="1:60" x14ac:dyDescent="0.3">
      <c r="A325" s="397">
        <v>977</v>
      </c>
      <c r="B325" s="118"/>
      <c r="C325" s="118"/>
      <c r="D325" s="118">
        <f t="shared" ref="D325:AB325" si="26">D273</f>
        <v>0</v>
      </c>
      <c r="E325" s="118">
        <f t="shared" si="26"/>
        <v>0</v>
      </c>
      <c r="F325" s="118">
        <f t="shared" si="26"/>
        <v>0</v>
      </c>
      <c r="G325" s="118">
        <f t="shared" si="26"/>
        <v>0</v>
      </c>
      <c r="H325" s="118">
        <f t="shared" si="26"/>
        <v>0</v>
      </c>
      <c r="I325" s="118">
        <f t="shared" si="26"/>
        <v>0</v>
      </c>
      <c r="J325" s="118">
        <f t="shared" si="26"/>
        <v>0</v>
      </c>
      <c r="K325" s="118">
        <f t="shared" si="26"/>
        <v>0</v>
      </c>
      <c r="L325" s="118">
        <f t="shared" si="26"/>
        <v>0</v>
      </c>
      <c r="M325" s="118">
        <f t="shared" si="26"/>
        <v>0</v>
      </c>
      <c r="N325" s="118">
        <f t="shared" si="26"/>
        <v>0</v>
      </c>
      <c r="O325" s="118">
        <f t="shared" si="26"/>
        <v>0</v>
      </c>
      <c r="P325" s="118">
        <f t="shared" si="26"/>
        <v>0</v>
      </c>
      <c r="Q325" s="118">
        <f t="shared" si="26"/>
        <v>0</v>
      </c>
      <c r="R325" s="118">
        <f t="shared" si="26"/>
        <v>0</v>
      </c>
      <c r="S325" s="118">
        <f t="shared" si="26"/>
        <v>0</v>
      </c>
      <c r="T325" s="118">
        <f t="shared" si="26"/>
        <v>0</v>
      </c>
      <c r="U325" s="118">
        <f t="shared" si="26"/>
        <v>0</v>
      </c>
      <c r="V325" s="118">
        <f t="shared" si="26"/>
        <v>0</v>
      </c>
      <c r="W325" s="118">
        <f t="shared" si="26"/>
        <v>0</v>
      </c>
      <c r="X325" s="118">
        <f t="shared" si="26"/>
        <v>0</v>
      </c>
      <c r="Y325" s="118">
        <f t="shared" si="26"/>
        <v>0</v>
      </c>
      <c r="Z325" s="118">
        <f t="shared" si="26"/>
        <v>0</v>
      </c>
      <c r="AA325" s="118">
        <f t="shared" si="26"/>
        <v>0</v>
      </c>
      <c r="AB325" s="118">
        <f t="shared" si="26"/>
        <v>0</v>
      </c>
      <c r="AC325" s="118">
        <f t="shared" ref="AC325:BH325" si="27">AC273</f>
        <v>0</v>
      </c>
      <c r="AD325" s="118">
        <f t="shared" si="27"/>
        <v>0</v>
      </c>
      <c r="AE325" s="118">
        <f t="shared" si="27"/>
        <v>0</v>
      </c>
      <c r="AF325" s="118">
        <f t="shared" si="27"/>
        <v>0</v>
      </c>
      <c r="AG325" s="118">
        <f t="shared" si="27"/>
        <v>0</v>
      </c>
      <c r="AH325" s="118">
        <f t="shared" si="27"/>
        <v>0</v>
      </c>
      <c r="AI325" s="118">
        <f t="shared" si="27"/>
        <v>0</v>
      </c>
      <c r="AJ325" s="118">
        <f t="shared" si="27"/>
        <v>0</v>
      </c>
      <c r="AK325" s="118">
        <f t="shared" si="27"/>
        <v>0</v>
      </c>
      <c r="AL325" s="118">
        <f t="shared" si="27"/>
        <v>0</v>
      </c>
      <c r="AM325" s="118">
        <f t="shared" si="27"/>
        <v>0</v>
      </c>
      <c r="AN325" s="118">
        <f t="shared" si="27"/>
        <v>0</v>
      </c>
      <c r="AO325" s="118">
        <f t="shared" si="27"/>
        <v>0</v>
      </c>
      <c r="AP325" s="118">
        <f t="shared" si="27"/>
        <v>0</v>
      </c>
      <c r="AQ325" s="118">
        <f t="shared" si="27"/>
        <v>0</v>
      </c>
      <c r="AR325" s="118">
        <f t="shared" si="27"/>
        <v>0</v>
      </c>
      <c r="AS325" s="118">
        <f t="shared" si="27"/>
        <v>0</v>
      </c>
      <c r="AT325" s="118">
        <f t="shared" si="27"/>
        <v>0</v>
      </c>
      <c r="AU325" s="118">
        <f t="shared" si="27"/>
        <v>0</v>
      </c>
      <c r="AV325" s="118">
        <f t="shared" si="27"/>
        <v>0</v>
      </c>
      <c r="AW325" s="118">
        <f t="shared" si="27"/>
        <v>0</v>
      </c>
      <c r="AX325" s="118">
        <f t="shared" si="27"/>
        <v>0</v>
      </c>
      <c r="AY325" s="118">
        <f t="shared" si="27"/>
        <v>0</v>
      </c>
      <c r="AZ325" s="118">
        <f t="shared" si="27"/>
        <v>0</v>
      </c>
      <c r="BA325" s="118">
        <f t="shared" si="27"/>
        <v>0</v>
      </c>
      <c r="BB325" s="118">
        <f t="shared" si="27"/>
        <v>0</v>
      </c>
      <c r="BC325" s="118">
        <f t="shared" si="27"/>
        <v>0</v>
      </c>
      <c r="BD325" s="118">
        <f t="shared" si="27"/>
        <v>0</v>
      </c>
      <c r="BE325" s="118">
        <f t="shared" si="27"/>
        <v>0</v>
      </c>
      <c r="BF325" s="118">
        <f t="shared" si="27"/>
        <v>0</v>
      </c>
      <c r="BG325" s="118">
        <f t="shared" si="27"/>
        <v>0</v>
      </c>
      <c r="BH325" s="118">
        <f t="shared" si="27"/>
        <v>0</v>
      </c>
    </row>
    <row r="326" spans="1:60" x14ac:dyDescent="0.3">
      <c r="A326" s="397">
        <v>978</v>
      </c>
      <c r="B326" s="118"/>
      <c r="C326" s="118"/>
      <c r="D326" s="118">
        <f t="shared" ref="D326:AB326" si="28">D274</f>
        <v>0</v>
      </c>
      <c r="E326" s="118">
        <f t="shared" si="28"/>
        <v>0</v>
      </c>
      <c r="F326" s="118">
        <f t="shared" si="28"/>
        <v>0</v>
      </c>
      <c r="G326" s="118">
        <f t="shared" si="28"/>
        <v>0</v>
      </c>
      <c r="H326" s="118">
        <f t="shared" si="28"/>
        <v>0</v>
      </c>
      <c r="I326" s="118">
        <f t="shared" si="28"/>
        <v>0</v>
      </c>
      <c r="J326" s="118">
        <f t="shared" si="28"/>
        <v>0</v>
      </c>
      <c r="K326" s="118">
        <f t="shared" si="28"/>
        <v>0</v>
      </c>
      <c r="L326" s="118">
        <f t="shared" si="28"/>
        <v>0</v>
      </c>
      <c r="M326" s="118">
        <f t="shared" si="28"/>
        <v>0</v>
      </c>
      <c r="N326" s="118">
        <f t="shared" si="28"/>
        <v>0</v>
      </c>
      <c r="O326" s="118">
        <f t="shared" si="28"/>
        <v>0</v>
      </c>
      <c r="P326" s="118">
        <f t="shared" si="28"/>
        <v>0</v>
      </c>
      <c r="Q326" s="118">
        <f t="shared" si="28"/>
        <v>0</v>
      </c>
      <c r="R326" s="118">
        <f t="shared" si="28"/>
        <v>0</v>
      </c>
      <c r="S326" s="118">
        <f t="shared" si="28"/>
        <v>0</v>
      </c>
      <c r="T326" s="118">
        <f t="shared" si="28"/>
        <v>0</v>
      </c>
      <c r="U326" s="118">
        <f t="shared" si="28"/>
        <v>0</v>
      </c>
      <c r="V326" s="118">
        <f t="shared" si="28"/>
        <v>0</v>
      </c>
      <c r="W326" s="118">
        <f t="shared" si="28"/>
        <v>0</v>
      </c>
      <c r="X326" s="118">
        <f t="shared" si="28"/>
        <v>0</v>
      </c>
      <c r="Y326" s="118">
        <f t="shared" si="28"/>
        <v>0</v>
      </c>
      <c r="Z326" s="118">
        <f t="shared" si="28"/>
        <v>0</v>
      </c>
      <c r="AA326" s="118">
        <f t="shared" si="28"/>
        <v>0</v>
      </c>
      <c r="AB326" s="118">
        <f t="shared" si="28"/>
        <v>0</v>
      </c>
      <c r="AC326" s="118">
        <f t="shared" ref="AC326:BH326" si="29">AC274</f>
        <v>0</v>
      </c>
      <c r="AD326" s="118">
        <f t="shared" si="29"/>
        <v>0</v>
      </c>
      <c r="AE326" s="118">
        <f t="shared" si="29"/>
        <v>0</v>
      </c>
      <c r="AF326" s="118">
        <f t="shared" si="29"/>
        <v>0</v>
      </c>
      <c r="AG326" s="118">
        <f t="shared" si="29"/>
        <v>0</v>
      </c>
      <c r="AH326" s="118">
        <f t="shared" si="29"/>
        <v>0</v>
      </c>
      <c r="AI326" s="118">
        <f t="shared" si="29"/>
        <v>0</v>
      </c>
      <c r="AJ326" s="118">
        <f t="shared" si="29"/>
        <v>0</v>
      </c>
      <c r="AK326" s="118">
        <f t="shared" si="29"/>
        <v>0</v>
      </c>
      <c r="AL326" s="118">
        <f t="shared" si="29"/>
        <v>0</v>
      </c>
      <c r="AM326" s="118">
        <f t="shared" si="29"/>
        <v>0</v>
      </c>
      <c r="AN326" s="118">
        <f t="shared" si="29"/>
        <v>0</v>
      </c>
      <c r="AO326" s="118">
        <f t="shared" si="29"/>
        <v>0</v>
      </c>
      <c r="AP326" s="118">
        <f t="shared" si="29"/>
        <v>0</v>
      </c>
      <c r="AQ326" s="118">
        <f t="shared" si="29"/>
        <v>0</v>
      </c>
      <c r="AR326" s="118">
        <f t="shared" si="29"/>
        <v>0</v>
      </c>
      <c r="AS326" s="118">
        <f t="shared" si="29"/>
        <v>0</v>
      </c>
      <c r="AT326" s="118">
        <f t="shared" si="29"/>
        <v>0</v>
      </c>
      <c r="AU326" s="118">
        <f t="shared" si="29"/>
        <v>0</v>
      </c>
      <c r="AV326" s="118">
        <f t="shared" si="29"/>
        <v>0</v>
      </c>
      <c r="AW326" s="118">
        <f t="shared" si="29"/>
        <v>0</v>
      </c>
      <c r="AX326" s="118">
        <f t="shared" si="29"/>
        <v>0</v>
      </c>
      <c r="AY326" s="118">
        <f t="shared" si="29"/>
        <v>0</v>
      </c>
      <c r="AZ326" s="118">
        <f t="shared" si="29"/>
        <v>0</v>
      </c>
      <c r="BA326" s="118">
        <f t="shared" si="29"/>
        <v>0</v>
      </c>
      <c r="BB326" s="118">
        <f t="shared" si="29"/>
        <v>0</v>
      </c>
      <c r="BC326" s="118">
        <f t="shared" si="29"/>
        <v>0</v>
      </c>
      <c r="BD326" s="118">
        <f t="shared" si="29"/>
        <v>0</v>
      </c>
      <c r="BE326" s="118">
        <f t="shared" si="29"/>
        <v>0</v>
      </c>
      <c r="BF326" s="118">
        <f t="shared" si="29"/>
        <v>0</v>
      </c>
      <c r="BG326" s="118">
        <f t="shared" si="29"/>
        <v>0</v>
      </c>
      <c r="BH326" s="118">
        <f t="shared" si="29"/>
        <v>0</v>
      </c>
    </row>
    <row r="327" spans="1:60" x14ac:dyDescent="0.3">
      <c r="A327" s="397">
        <v>979</v>
      </c>
      <c r="B327" s="118"/>
      <c r="C327" s="118"/>
      <c r="D327" s="118">
        <f t="shared" ref="D327:AB327" si="30">D275</f>
        <v>0</v>
      </c>
      <c r="E327" s="118">
        <f t="shared" si="30"/>
        <v>0</v>
      </c>
      <c r="F327" s="118">
        <f t="shared" si="30"/>
        <v>0</v>
      </c>
      <c r="G327" s="118">
        <f t="shared" si="30"/>
        <v>0</v>
      </c>
      <c r="H327" s="118">
        <f t="shared" si="30"/>
        <v>0</v>
      </c>
      <c r="I327" s="118">
        <f t="shared" si="30"/>
        <v>0</v>
      </c>
      <c r="J327" s="118">
        <f t="shared" si="30"/>
        <v>0</v>
      </c>
      <c r="K327" s="118">
        <f t="shared" si="30"/>
        <v>0</v>
      </c>
      <c r="L327" s="118">
        <f t="shared" si="30"/>
        <v>0</v>
      </c>
      <c r="M327" s="118">
        <f t="shared" si="30"/>
        <v>0</v>
      </c>
      <c r="N327" s="118">
        <f t="shared" si="30"/>
        <v>0</v>
      </c>
      <c r="O327" s="118">
        <f t="shared" si="30"/>
        <v>0</v>
      </c>
      <c r="P327" s="118">
        <f t="shared" si="30"/>
        <v>0</v>
      </c>
      <c r="Q327" s="118">
        <f t="shared" si="30"/>
        <v>0</v>
      </c>
      <c r="R327" s="118">
        <f t="shared" si="30"/>
        <v>0</v>
      </c>
      <c r="S327" s="118">
        <f t="shared" si="30"/>
        <v>0</v>
      </c>
      <c r="T327" s="118">
        <f t="shared" si="30"/>
        <v>0</v>
      </c>
      <c r="U327" s="118">
        <f t="shared" si="30"/>
        <v>0</v>
      </c>
      <c r="V327" s="118">
        <f t="shared" si="30"/>
        <v>0</v>
      </c>
      <c r="W327" s="118">
        <f t="shared" si="30"/>
        <v>0</v>
      </c>
      <c r="X327" s="118">
        <f t="shared" si="30"/>
        <v>0</v>
      </c>
      <c r="Y327" s="118">
        <f t="shared" si="30"/>
        <v>0</v>
      </c>
      <c r="Z327" s="118">
        <f t="shared" si="30"/>
        <v>0</v>
      </c>
      <c r="AA327" s="118">
        <f t="shared" si="30"/>
        <v>0</v>
      </c>
      <c r="AB327" s="118">
        <f t="shared" si="30"/>
        <v>0</v>
      </c>
      <c r="AC327" s="118">
        <f t="shared" ref="AC327:BH327" si="31">AC275</f>
        <v>0</v>
      </c>
      <c r="AD327" s="118">
        <f t="shared" si="31"/>
        <v>0</v>
      </c>
      <c r="AE327" s="118">
        <f t="shared" si="31"/>
        <v>0</v>
      </c>
      <c r="AF327" s="118">
        <f t="shared" si="31"/>
        <v>0</v>
      </c>
      <c r="AG327" s="118">
        <f t="shared" si="31"/>
        <v>0</v>
      </c>
      <c r="AH327" s="118">
        <f t="shared" si="31"/>
        <v>0</v>
      </c>
      <c r="AI327" s="118">
        <f t="shared" si="31"/>
        <v>0</v>
      </c>
      <c r="AJ327" s="118">
        <f t="shared" si="31"/>
        <v>0</v>
      </c>
      <c r="AK327" s="118">
        <f t="shared" si="31"/>
        <v>0</v>
      </c>
      <c r="AL327" s="118">
        <f t="shared" si="31"/>
        <v>0</v>
      </c>
      <c r="AM327" s="118">
        <f t="shared" si="31"/>
        <v>0</v>
      </c>
      <c r="AN327" s="118">
        <f t="shared" si="31"/>
        <v>0</v>
      </c>
      <c r="AO327" s="118">
        <f t="shared" si="31"/>
        <v>0</v>
      </c>
      <c r="AP327" s="118">
        <f t="shared" si="31"/>
        <v>0</v>
      </c>
      <c r="AQ327" s="118">
        <f t="shared" si="31"/>
        <v>0</v>
      </c>
      <c r="AR327" s="118">
        <f t="shared" si="31"/>
        <v>0</v>
      </c>
      <c r="AS327" s="118">
        <f t="shared" si="31"/>
        <v>0</v>
      </c>
      <c r="AT327" s="118">
        <f t="shared" si="31"/>
        <v>0</v>
      </c>
      <c r="AU327" s="118">
        <f t="shared" si="31"/>
        <v>0</v>
      </c>
      <c r="AV327" s="118">
        <f t="shared" si="31"/>
        <v>0</v>
      </c>
      <c r="AW327" s="118">
        <f t="shared" si="31"/>
        <v>0</v>
      </c>
      <c r="AX327" s="118">
        <f t="shared" si="31"/>
        <v>0</v>
      </c>
      <c r="AY327" s="118">
        <f t="shared" si="31"/>
        <v>0</v>
      </c>
      <c r="AZ327" s="118">
        <f t="shared" si="31"/>
        <v>0</v>
      </c>
      <c r="BA327" s="118">
        <f t="shared" si="31"/>
        <v>0</v>
      </c>
      <c r="BB327" s="118">
        <f t="shared" si="31"/>
        <v>0</v>
      </c>
      <c r="BC327" s="118">
        <f t="shared" si="31"/>
        <v>0</v>
      </c>
      <c r="BD327" s="118">
        <f t="shared" si="31"/>
        <v>0</v>
      </c>
      <c r="BE327" s="118">
        <f t="shared" si="31"/>
        <v>0</v>
      </c>
      <c r="BF327" s="118">
        <f t="shared" si="31"/>
        <v>0</v>
      </c>
      <c r="BG327" s="118">
        <f t="shared" si="31"/>
        <v>0</v>
      </c>
      <c r="BH327" s="118">
        <f t="shared" si="31"/>
        <v>0</v>
      </c>
    </row>
    <row r="328" spans="1:60" x14ac:dyDescent="0.3">
      <c r="A328" s="94">
        <v>995</v>
      </c>
      <c r="B328" s="118"/>
      <c r="C328" s="118"/>
      <c r="D328" s="118">
        <f t="shared" ref="D328:AB328" si="32">D285</f>
        <v>0</v>
      </c>
      <c r="E328" s="118">
        <f t="shared" si="32"/>
        <v>0</v>
      </c>
      <c r="F328" s="118">
        <f t="shared" si="32"/>
        <v>0</v>
      </c>
      <c r="G328" s="118">
        <f t="shared" si="32"/>
        <v>0</v>
      </c>
      <c r="H328" s="118">
        <f t="shared" si="32"/>
        <v>0</v>
      </c>
      <c r="I328" s="118">
        <f t="shared" si="32"/>
        <v>0</v>
      </c>
      <c r="J328" s="118">
        <f t="shared" si="32"/>
        <v>0</v>
      </c>
      <c r="K328" s="118">
        <f t="shared" si="32"/>
        <v>0</v>
      </c>
      <c r="L328" s="118">
        <f t="shared" si="32"/>
        <v>0</v>
      </c>
      <c r="M328" s="118">
        <f t="shared" si="32"/>
        <v>0</v>
      </c>
      <c r="N328" s="118">
        <f t="shared" si="32"/>
        <v>0</v>
      </c>
      <c r="O328" s="118">
        <f t="shared" si="32"/>
        <v>0</v>
      </c>
      <c r="P328" s="118">
        <f t="shared" si="32"/>
        <v>0</v>
      </c>
      <c r="Q328" s="118">
        <f t="shared" si="32"/>
        <v>0</v>
      </c>
      <c r="R328" s="118">
        <f t="shared" si="32"/>
        <v>0</v>
      </c>
      <c r="S328" s="118">
        <f t="shared" si="32"/>
        <v>0</v>
      </c>
      <c r="T328" s="118">
        <f t="shared" si="32"/>
        <v>0</v>
      </c>
      <c r="U328" s="118">
        <f t="shared" si="32"/>
        <v>0</v>
      </c>
      <c r="V328" s="118">
        <f t="shared" si="32"/>
        <v>0</v>
      </c>
      <c r="W328" s="118">
        <f t="shared" si="32"/>
        <v>0</v>
      </c>
      <c r="X328" s="118">
        <f t="shared" si="32"/>
        <v>0</v>
      </c>
      <c r="Y328" s="118">
        <f t="shared" si="32"/>
        <v>0</v>
      </c>
      <c r="Z328" s="118">
        <f t="shared" si="32"/>
        <v>0</v>
      </c>
      <c r="AA328" s="118">
        <f t="shared" si="32"/>
        <v>0</v>
      </c>
      <c r="AB328" s="118">
        <f t="shared" si="32"/>
        <v>0</v>
      </c>
      <c r="AC328" s="118">
        <f t="shared" ref="AC328:BH328" si="33">AC285</f>
        <v>0</v>
      </c>
      <c r="AD328" s="118">
        <f t="shared" si="33"/>
        <v>0</v>
      </c>
      <c r="AE328" s="118">
        <f t="shared" si="33"/>
        <v>0</v>
      </c>
      <c r="AF328" s="118">
        <f t="shared" si="33"/>
        <v>0</v>
      </c>
      <c r="AG328" s="118">
        <f t="shared" si="33"/>
        <v>0</v>
      </c>
      <c r="AH328" s="118">
        <f t="shared" si="33"/>
        <v>0</v>
      </c>
      <c r="AI328" s="118">
        <f t="shared" si="33"/>
        <v>0</v>
      </c>
      <c r="AJ328" s="118">
        <f t="shared" si="33"/>
        <v>0</v>
      </c>
      <c r="AK328" s="118">
        <f t="shared" si="33"/>
        <v>0</v>
      </c>
      <c r="AL328" s="118">
        <f t="shared" si="33"/>
        <v>0</v>
      </c>
      <c r="AM328" s="118">
        <f t="shared" si="33"/>
        <v>0</v>
      </c>
      <c r="AN328" s="118">
        <f t="shared" si="33"/>
        <v>0</v>
      </c>
      <c r="AO328" s="118">
        <f t="shared" si="33"/>
        <v>0</v>
      </c>
      <c r="AP328" s="118">
        <f t="shared" si="33"/>
        <v>0</v>
      </c>
      <c r="AQ328" s="118">
        <f t="shared" si="33"/>
        <v>0</v>
      </c>
      <c r="AR328" s="118">
        <f t="shared" si="33"/>
        <v>0</v>
      </c>
      <c r="AS328" s="118">
        <f t="shared" si="33"/>
        <v>0</v>
      </c>
      <c r="AT328" s="118">
        <f t="shared" si="33"/>
        <v>0</v>
      </c>
      <c r="AU328" s="118">
        <f t="shared" si="33"/>
        <v>0</v>
      </c>
      <c r="AV328" s="118">
        <f t="shared" si="33"/>
        <v>0</v>
      </c>
      <c r="AW328" s="118">
        <f t="shared" si="33"/>
        <v>0</v>
      </c>
      <c r="AX328" s="118">
        <f t="shared" si="33"/>
        <v>0</v>
      </c>
      <c r="AY328" s="118">
        <f t="shared" si="33"/>
        <v>0</v>
      </c>
      <c r="AZ328" s="118">
        <f t="shared" si="33"/>
        <v>0</v>
      </c>
      <c r="BA328" s="118">
        <f t="shared" si="33"/>
        <v>0</v>
      </c>
      <c r="BB328" s="118">
        <f t="shared" si="33"/>
        <v>0</v>
      </c>
      <c r="BC328" s="118">
        <f t="shared" si="33"/>
        <v>0</v>
      </c>
      <c r="BD328" s="118">
        <f t="shared" si="33"/>
        <v>0</v>
      </c>
      <c r="BE328" s="118">
        <f t="shared" si="33"/>
        <v>0</v>
      </c>
      <c r="BF328" s="118">
        <f t="shared" si="33"/>
        <v>0</v>
      </c>
      <c r="BG328" s="118">
        <f t="shared" si="33"/>
        <v>0</v>
      </c>
      <c r="BH328" s="118">
        <f t="shared" si="33"/>
        <v>0</v>
      </c>
    </row>
    <row r="329" spans="1:60" x14ac:dyDescent="0.3">
      <c r="A329" s="94">
        <v>996</v>
      </c>
      <c r="B329" s="118"/>
      <c r="C329" s="118"/>
      <c r="D329" s="118">
        <f t="shared" ref="D329:AB329" si="34">D286</f>
        <v>0</v>
      </c>
      <c r="E329" s="118">
        <f t="shared" si="34"/>
        <v>0</v>
      </c>
      <c r="F329" s="118">
        <f t="shared" si="34"/>
        <v>0</v>
      </c>
      <c r="G329" s="118">
        <f t="shared" si="34"/>
        <v>0</v>
      </c>
      <c r="H329" s="118">
        <f t="shared" si="34"/>
        <v>0</v>
      </c>
      <c r="I329" s="118">
        <f t="shared" si="34"/>
        <v>0</v>
      </c>
      <c r="J329" s="118">
        <f t="shared" si="34"/>
        <v>0</v>
      </c>
      <c r="K329" s="118">
        <f t="shared" si="34"/>
        <v>0</v>
      </c>
      <c r="L329" s="118">
        <f t="shared" si="34"/>
        <v>0</v>
      </c>
      <c r="M329" s="118">
        <f t="shared" si="34"/>
        <v>0</v>
      </c>
      <c r="N329" s="118">
        <f t="shared" si="34"/>
        <v>0</v>
      </c>
      <c r="O329" s="118">
        <f t="shared" si="34"/>
        <v>0</v>
      </c>
      <c r="P329" s="118">
        <f t="shared" si="34"/>
        <v>0</v>
      </c>
      <c r="Q329" s="118">
        <f t="shared" si="34"/>
        <v>0</v>
      </c>
      <c r="R329" s="118">
        <f t="shared" si="34"/>
        <v>0</v>
      </c>
      <c r="S329" s="118">
        <f t="shared" si="34"/>
        <v>0</v>
      </c>
      <c r="T329" s="118">
        <f t="shared" si="34"/>
        <v>0</v>
      </c>
      <c r="U329" s="118">
        <f t="shared" si="34"/>
        <v>0</v>
      </c>
      <c r="V329" s="118">
        <f t="shared" si="34"/>
        <v>0</v>
      </c>
      <c r="W329" s="118">
        <f t="shared" si="34"/>
        <v>0</v>
      </c>
      <c r="X329" s="118">
        <f t="shared" si="34"/>
        <v>0</v>
      </c>
      <c r="Y329" s="118">
        <f t="shared" si="34"/>
        <v>0</v>
      </c>
      <c r="Z329" s="118">
        <f t="shared" si="34"/>
        <v>0</v>
      </c>
      <c r="AA329" s="118">
        <f t="shared" si="34"/>
        <v>0</v>
      </c>
      <c r="AB329" s="118">
        <f t="shared" si="34"/>
        <v>0</v>
      </c>
      <c r="AC329" s="118">
        <f t="shared" ref="AC329:BH329" si="35">AC286</f>
        <v>0</v>
      </c>
      <c r="AD329" s="118">
        <f t="shared" si="35"/>
        <v>0</v>
      </c>
      <c r="AE329" s="118">
        <f t="shared" si="35"/>
        <v>0</v>
      </c>
      <c r="AF329" s="118">
        <f t="shared" si="35"/>
        <v>0</v>
      </c>
      <c r="AG329" s="118">
        <f t="shared" si="35"/>
        <v>0</v>
      </c>
      <c r="AH329" s="118">
        <f t="shared" si="35"/>
        <v>0</v>
      </c>
      <c r="AI329" s="118">
        <f t="shared" si="35"/>
        <v>0</v>
      </c>
      <c r="AJ329" s="118">
        <f t="shared" si="35"/>
        <v>0</v>
      </c>
      <c r="AK329" s="118">
        <f t="shared" si="35"/>
        <v>0</v>
      </c>
      <c r="AL329" s="118">
        <f t="shared" si="35"/>
        <v>0</v>
      </c>
      <c r="AM329" s="118">
        <f t="shared" si="35"/>
        <v>0</v>
      </c>
      <c r="AN329" s="118">
        <f t="shared" si="35"/>
        <v>0</v>
      </c>
      <c r="AO329" s="118">
        <f t="shared" si="35"/>
        <v>0</v>
      </c>
      <c r="AP329" s="118">
        <f t="shared" si="35"/>
        <v>0</v>
      </c>
      <c r="AQ329" s="118">
        <f t="shared" si="35"/>
        <v>0</v>
      </c>
      <c r="AR329" s="118">
        <f t="shared" si="35"/>
        <v>0</v>
      </c>
      <c r="AS329" s="118">
        <f t="shared" si="35"/>
        <v>0</v>
      </c>
      <c r="AT329" s="118">
        <f t="shared" si="35"/>
        <v>0</v>
      </c>
      <c r="AU329" s="118">
        <f t="shared" si="35"/>
        <v>0</v>
      </c>
      <c r="AV329" s="118">
        <f t="shared" si="35"/>
        <v>0</v>
      </c>
      <c r="AW329" s="118">
        <f t="shared" si="35"/>
        <v>0</v>
      </c>
      <c r="AX329" s="118">
        <f t="shared" si="35"/>
        <v>0</v>
      </c>
      <c r="AY329" s="118">
        <f t="shared" si="35"/>
        <v>0</v>
      </c>
      <c r="AZ329" s="118">
        <f t="shared" si="35"/>
        <v>0</v>
      </c>
      <c r="BA329" s="118">
        <f t="shared" si="35"/>
        <v>0</v>
      </c>
      <c r="BB329" s="118">
        <f t="shared" si="35"/>
        <v>0</v>
      </c>
      <c r="BC329" s="118">
        <f t="shared" si="35"/>
        <v>0</v>
      </c>
      <c r="BD329" s="118">
        <f t="shared" si="35"/>
        <v>0</v>
      </c>
      <c r="BE329" s="118">
        <f t="shared" si="35"/>
        <v>0</v>
      </c>
      <c r="BF329" s="118">
        <f t="shared" si="35"/>
        <v>0</v>
      </c>
      <c r="BG329" s="118">
        <f t="shared" si="35"/>
        <v>0</v>
      </c>
      <c r="BH329" s="118">
        <f t="shared" si="35"/>
        <v>0</v>
      </c>
    </row>
    <row r="330" spans="1:60" x14ac:dyDescent="0.3">
      <c r="A330" s="94">
        <v>998</v>
      </c>
      <c r="B330" s="118"/>
      <c r="C330" s="118"/>
      <c r="D330" s="118">
        <f t="shared" ref="D330:AB330" si="36">D287</f>
        <v>52</v>
      </c>
      <c r="E330" s="118">
        <f t="shared" si="36"/>
        <v>52</v>
      </c>
      <c r="F330" s="118">
        <f t="shared" si="36"/>
        <v>52</v>
      </c>
      <c r="G330" s="118">
        <f t="shared" si="36"/>
        <v>52</v>
      </c>
      <c r="H330" s="118">
        <f t="shared" si="36"/>
        <v>52</v>
      </c>
      <c r="I330" s="118">
        <f t="shared" si="36"/>
        <v>52</v>
      </c>
      <c r="J330" s="118">
        <f t="shared" si="36"/>
        <v>52</v>
      </c>
      <c r="K330" s="118">
        <f t="shared" si="36"/>
        <v>52</v>
      </c>
      <c r="L330" s="118">
        <f t="shared" si="36"/>
        <v>52</v>
      </c>
      <c r="M330" s="118">
        <f t="shared" si="36"/>
        <v>52</v>
      </c>
      <c r="N330" s="118">
        <f t="shared" si="36"/>
        <v>52</v>
      </c>
      <c r="O330" s="118">
        <f t="shared" si="36"/>
        <v>52</v>
      </c>
      <c r="P330" s="118">
        <f t="shared" si="36"/>
        <v>52</v>
      </c>
      <c r="Q330" s="118">
        <f t="shared" si="36"/>
        <v>52</v>
      </c>
      <c r="R330" s="118">
        <f t="shared" si="36"/>
        <v>52</v>
      </c>
      <c r="S330" s="118">
        <f t="shared" si="36"/>
        <v>52</v>
      </c>
      <c r="T330" s="118">
        <f t="shared" si="36"/>
        <v>52</v>
      </c>
      <c r="U330" s="118">
        <f t="shared" si="36"/>
        <v>52</v>
      </c>
      <c r="V330" s="118">
        <f t="shared" si="36"/>
        <v>52</v>
      </c>
      <c r="W330" s="118">
        <f t="shared" si="36"/>
        <v>52</v>
      </c>
      <c r="X330" s="118">
        <f t="shared" si="36"/>
        <v>52</v>
      </c>
      <c r="Y330" s="118">
        <f t="shared" si="36"/>
        <v>52</v>
      </c>
      <c r="Z330" s="118">
        <f t="shared" si="36"/>
        <v>52</v>
      </c>
      <c r="AA330" s="118">
        <f t="shared" si="36"/>
        <v>52</v>
      </c>
      <c r="AB330" s="118">
        <f t="shared" si="36"/>
        <v>52</v>
      </c>
      <c r="AC330" s="118">
        <f t="shared" ref="AC330:BH330" si="37">AC287</f>
        <v>52</v>
      </c>
      <c r="AD330" s="118">
        <f t="shared" si="37"/>
        <v>52</v>
      </c>
      <c r="AE330" s="118">
        <f t="shared" si="37"/>
        <v>52</v>
      </c>
      <c r="AF330" s="118">
        <f t="shared" si="37"/>
        <v>52</v>
      </c>
      <c r="AG330" s="118">
        <f t="shared" si="37"/>
        <v>52</v>
      </c>
      <c r="AH330" s="118">
        <f t="shared" si="37"/>
        <v>52</v>
      </c>
      <c r="AI330" s="118">
        <f t="shared" si="37"/>
        <v>52</v>
      </c>
      <c r="AJ330" s="118">
        <f t="shared" si="37"/>
        <v>52</v>
      </c>
      <c r="AK330" s="118">
        <f t="shared" si="37"/>
        <v>52</v>
      </c>
      <c r="AL330" s="118">
        <f t="shared" si="37"/>
        <v>52</v>
      </c>
      <c r="AM330" s="118">
        <f t="shared" si="37"/>
        <v>52</v>
      </c>
      <c r="AN330" s="118">
        <f t="shared" si="37"/>
        <v>52</v>
      </c>
      <c r="AO330" s="118">
        <f t="shared" si="37"/>
        <v>52</v>
      </c>
      <c r="AP330" s="118">
        <f t="shared" si="37"/>
        <v>52</v>
      </c>
      <c r="AQ330" s="118">
        <f t="shared" si="37"/>
        <v>52</v>
      </c>
      <c r="AR330" s="118">
        <f t="shared" si="37"/>
        <v>52</v>
      </c>
      <c r="AS330" s="118">
        <f t="shared" si="37"/>
        <v>52</v>
      </c>
      <c r="AT330" s="118">
        <f t="shared" si="37"/>
        <v>52</v>
      </c>
      <c r="AU330" s="118">
        <f t="shared" si="37"/>
        <v>52</v>
      </c>
      <c r="AV330" s="118">
        <f t="shared" si="37"/>
        <v>52</v>
      </c>
      <c r="AW330" s="118">
        <f t="shared" si="37"/>
        <v>52</v>
      </c>
      <c r="AX330" s="118">
        <f t="shared" si="37"/>
        <v>52</v>
      </c>
      <c r="AY330" s="118">
        <f t="shared" si="37"/>
        <v>52</v>
      </c>
      <c r="AZ330" s="118">
        <f t="shared" si="37"/>
        <v>52</v>
      </c>
      <c r="BA330" s="118">
        <f t="shared" si="37"/>
        <v>52</v>
      </c>
      <c r="BB330" s="118">
        <f t="shared" si="37"/>
        <v>52</v>
      </c>
      <c r="BC330" s="118">
        <f t="shared" si="37"/>
        <v>52</v>
      </c>
      <c r="BD330" s="118">
        <f t="shared" si="37"/>
        <v>52</v>
      </c>
      <c r="BE330" s="118">
        <f t="shared" si="37"/>
        <v>52</v>
      </c>
      <c r="BF330" s="118">
        <f t="shared" si="37"/>
        <v>52</v>
      </c>
      <c r="BG330" s="118">
        <f t="shared" si="37"/>
        <v>52</v>
      </c>
      <c r="BH330" s="118">
        <f t="shared" si="37"/>
        <v>52</v>
      </c>
    </row>
    <row r="331" spans="1:60" x14ac:dyDescent="0.3">
      <c r="A331" s="94">
        <v>999</v>
      </c>
      <c r="B331" s="118"/>
      <c r="C331" s="118"/>
      <c r="D331" s="118">
        <f t="shared" ref="D331:AB331" si="38">D288</f>
        <v>52821</v>
      </c>
      <c r="E331" s="118">
        <f t="shared" si="38"/>
        <v>52823</v>
      </c>
      <c r="F331" s="118">
        <f t="shared" si="38"/>
        <v>52824</v>
      </c>
      <c r="G331" s="118">
        <f t="shared" si="38"/>
        <v>52825</v>
      </c>
      <c r="H331" s="118">
        <f t="shared" si="38"/>
        <v>52826</v>
      </c>
      <c r="I331" s="118">
        <f t="shared" si="38"/>
        <v>52827</v>
      </c>
      <c r="J331" s="118">
        <f t="shared" si="38"/>
        <v>52828</v>
      </c>
      <c r="K331" s="118">
        <f t="shared" si="38"/>
        <v>52829</v>
      </c>
      <c r="L331" s="118">
        <f t="shared" si="38"/>
        <v>52830</v>
      </c>
      <c r="M331" s="118">
        <f t="shared" si="38"/>
        <v>52831</v>
      </c>
      <c r="N331" s="118">
        <f t="shared" si="38"/>
        <v>52832</v>
      </c>
      <c r="O331" s="118">
        <f t="shared" si="38"/>
        <v>52833</v>
      </c>
      <c r="P331" s="118">
        <f t="shared" si="38"/>
        <v>52834</v>
      </c>
      <c r="Q331" s="118">
        <f t="shared" si="38"/>
        <v>52835</v>
      </c>
      <c r="R331" s="118">
        <f t="shared" si="38"/>
        <v>52994</v>
      </c>
      <c r="S331" s="118">
        <f t="shared" si="38"/>
        <v>52836</v>
      </c>
      <c r="T331" s="118">
        <f t="shared" si="38"/>
        <v>52837</v>
      </c>
      <c r="U331" s="118">
        <f t="shared" si="38"/>
        <v>52838</v>
      </c>
      <c r="V331" s="118">
        <f t="shared" si="38"/>
        <v>524017</v>
      </c>
      <c r="W331" s="118">
        <f t="shared" si="38"/>
        <v>52839</v>
      </c>
      <c r="X331" s="118">
        <f t="shared" si="38"/>
        <v>52840</v>
      </c>
      <c r="Y331" s="118">
        <f t="shared" si="38"/>
        <v>52841</v>
      </c>
      <c r="Z331" s="118">
        <f t="shared" si="38"/>
        <v>52842</v>
      </c>
      <c r="AA331" s="118">
        <f t="shared" si="38"/>
        <v>52843</v>
      </c>
      <c r="AB331" s="118">
        <f t="shared" si="38"/>
        <v>52844</v>
      </c>
      <c r="AC331" s="118">
        <f t="shared" ref="AC331:BH331" si="39">AC288</f>
        <v>52845</v>
      </c>
      <c r="AD331" s="118">
        <f t="shared" si="39"/>
        <v>52846</v>
      </c>
      <c r="AE331" s="118">
        <f t="shared" si="39"/>
        <v>52847</v>
      </c>
      <c r="AF331" s="118">
        <f t="shared" si="39"/>
        <v>52848</v>
      </c>
      <c r="AG331" s="118">
        <f t="shared" si="39"/>
        <v>52849</v>
      </c>
      <c r="AH331" s="118">
        <f t="shared" si="39"/>
        <v>52850</v>
      </c>
      <c r="AI331" s="118">
        <f t="shared" si="39"/>
        <v>52851</v>
      </c>
      <c r="AJ331" s="118">
        <f t="shared" si="39"/>
        <v>52995</v>
      </c>
      <c r="AK331" s="118">
        <f t="shared" si="39"/>
        <v>52852</v>
      </c>
      <c r="AL331" s="118">
        <f t="shared" si="39"/>
        <v>52853</v>
      </c>
      <c r="AM331" s="118">
        <f t="shared" si="39"/>
        <v>52854</v>
      </c>
      <c r="AN331" s="118">
        <f t="shared" si="39"/>
        <v>52856</v>
      </c>
      <c r="AO331" s="118">
        <f t="shared" si="39"/>
        <v>52857</v>
      </c>
      <c r="AP331" s="118">
        <f t="shared" si="39"/>
        <v>52858</v>
      </c>
      <c r="AQ331" s="118">
        <f t="shared" si="39"/>
        <v>52859</v>
      </c>
      <c r="AR331" s="118">
        <f t="shared" si="39"/>
        <v>52860</v>
      </c>
      <c r="AS331" s="118">
        <f t="shared" si="39"/>
        <v>52861</v>
      </c>
      <c r="AT331" s="118">
        <f t="shared" si="39"/>
        <v>52862</v>
      </c>
      <c r="AU331" s="118">
        <f t="shared" si="39"/>
        <v>52863</v>
      </c>
      <c r="AV331" s="118">
        <f t="shared" si="39"/>
        <v>52864</v>
      </c>
      <c r="AW331" s="118">
        <f t="shared" si="39"/>
        <v>52865</v>
      </c>
      <c r="AX331" s="118">
        <f t="shared" si="39"/>
        <v>52866</v>
      </c>
      <c r="AY331" s="118">
        <f t="shared" si="39"/>
        <v>52867</v>
      </c>
      <c r="AZ331" s="118">
        <f t="shared" si="39"/>
        <v>52868</v>
      </c>
      <c r="BA331" s="118">
        <f t="shared" si="39"/>
        <v>52869</v>
      </c>
      <c r="BB331" s="118">
        <f t="shared" si="39"/>
        <v>52870</v>
      </c>
      <c r="BC331" s="118">
        <f t="shared" si="39"/>
        <v>52871</v>
      </c>
      <c r="BD331" s="118">
        <f t="shared" si="39"/>
        <v>52872</v>
      </c>
      <c r="BE331" s="118">
        <f t="shared" si="39"/>
        <v>52873</v>
      </c>
      <c r="BF331" s="118">
        <f t="shared" si="39"/>
        <v>52996</v>
      </c>
      <c r="BG331" s="118">
        <f t="shared" si="39"/>
        <v>52874</v>
      </c>
      <c r="BH331" s="118">
        <f t="shared" si="39"/>
        <v>52875</v>
      </c>
    </row>
    <row r="332" spans="1:60" x14ac:dyDescent="0.3">
      <c r="A332" s="398">
        <v>554</v>
      </c>
      <c r="B332" s="118"/>
      <c r="C332" s="118"/>
      <c r="D332" s="396">
        <f t="shared" ref="D332:AB332" si="40">D169</f>
        <v>12541642</v>
      </c>
      <c r="E332" s="396">
        <f t="shared" si="40"/>
        <v>14454654</v>
      </c>
      <c r="F332" s="396">
        <f t="shared" si="40"/>
        <v>16792118</v>
      </c>
      <c r="G332" s="396">
        <f t="shared" si="40"/>
        <v>6021099</v>
      </c>
      <c r="H332" s="396">
        <f t="shared" si="40"/>
        <v>17185063</v>
      </c>
      <c r="I332" s="396">
        <f t="shared" si="40"/>
        <v>7562976</v>
      </c>
      <c r="J332" s="396">
        <f t="shared" si="40"/>
        <v>4801856</v>
      </c>
      <c r="K332" s="396">
        <f t="shared" si="40"/>
        <v>7358351</v>
      </c>
      <c r="L332" s="396">
        <f t="shared" si="40"/>
        <v>0</v>
      </c>
      <c r="M332" s="396">
        <f t="shared" si="40"/>
        <v>2883820</v>
      </c>
      <c r="N332" s="396">
        <f t="shared" si="40"/>
        <v>8823745</v>
      </c>
      <c r="O332" s="396">
        <f t="shared" si="40"/>
        <v>13522379</v>
      </c>
      <c r="P332" s="396">
        <f t="shared" si="40"/>
        <v>5392539</v>
      </c>
      <c r="Q332" s="396">
        <f t="shared" si="40"/>
        <v>3581396</v>
      </c>
      <c r="R332" s="396">
        <f t="shared" si="40"/>
        <v>21740541</v>
      </c>
      <c r="S332" s="396">
        <f t="shared" si="40"/>
        <v>31679615</v>
      </c>
      <c r="T332" s="396">
        <f t="shared" si="40"/>
        <v>4695270</v>
      </c>
      <c r="U332" s="396">
        <f t="shared" si="40"/>
        <v>4957664</v>
      </c>
      <c r="V332" s="396">
        <f t="shared" si="40"/>
        <v>45319</v>
      </c>
      <c r="W332" s="396">
        <f t="shared" si="40"/>
        <v>55938965</v>
      </c>
      <c r="X332" s="396">
        <f t="shared" si="40"/>
        <v>9172505</v>
      </c>
      <c r="Y332" s="396">
        <f t="shared" si="40"/>
        <v>3110889</v>
      </c>
      <c r="Z332" s="396">
        <f t="shared" si="40"/>
        <v>12872141</v>
      </c>
      <c r="AA332" s="396">
        <f t="shared" si="40"/>
        <v>0</v>
      </c>
      <c r="AB332" s="396">
        <f t="shared" si="40"/>
        <v>8292067</v>
      </c>
      <c r="AC332" s="396">
        <f t="shared" ref="AC332:BH332" si="41">AC169</f>
        <v>38771022</v>
      </c>
      <c r="AD332" s="396">
        <f t="shared" si="41"/>
        <v>9171704</v>
      </c>
      <c r="AE332" s="396">
        <f t="shared" si="41"/>
        <v>20223134</v>
      </c>
      <c r="AF332" s="396">
        <f t="shared" si="41"/>
        <v>15588228</v>
      </c>
      <c r="AG332" s="396">
        <f t="shared" si="41"/>
        <v>4012692</v>
      </c>
      <c r="AH332" s="396">
        <f t="shared" si="41"/>
        <v>65118970</v>
      </c>
      <c r="AI332" s="396">
        <f t="shared" si="41"/>
        <v>20924630</v>
      </c>
      <c r="AJ332" s="396">
        <f t="shared" si="41"/>
        <v>32615476</v>
      </c>
      <c r="AK332" s="396">
        <f t="shared" si="41"/>
        <v>16203179</v>
      </c>
      <c r="AL332" s="396">
        <f t="shared" si="41"/>
        <v>20152540</v>
      </c>
      <c r="AM332" s="396">
        <f t="shared" si="41"/>
        <v>0</v>
      </c>
      <c r="AN332" s="396">
        <f t="shared" si="41"/>
        <v>13849371</v>
      </c>
      <c r="AO332" s="396">
        <f t="shared" si="41"/>
        <v>9912102</v>
      </c>
      <c r="AP332" s="396">
        <f t="shared" si="41"/>
        <v>14674249</v>
      </c>
      <c r="AQ332" s="396">
        <f t="shared" si="41"/>
        <v>7082130</v>
      </c>
      <c r="AR332" s="396">
        <f t="shared" si="41"/>
        <v>14679124</v>
      </c>
      <c r="AS332" s="396">
        <f t="shared" si="41"/>
        <v>4793273</v>
      </c>
      <c r="AT332" s="396">
        <f t="shared" si="41"/>
        <v>0</v>
      </c>
      <c r="AU332" s="396">
        <f t="shared" si="41"/>
        <v>38955681</v>
      </c>
      <c r="AV332" s="396">
        <f t="shared" si="41"/>
        <v>10796406</v>
      </c>
      <c r="AW332" s="396">
        <f t="shared" si="41"/>
        <v>141906517</v>
      </c>
      <c r="AX332" s="396">
        <f t="shared" si="41"/>
        <v>5905466</v>
      </c>
      <c r="AY332" s="396">
        <f t="shared" si="41"/>
        <v>0</v>
      </c>
      <c r="AZ332" s="396">
        <f t="shared" si="41"/>
        <v>6553004</v>
      </c>
      <c r="BA332" s="396">
        <f t="shared" si="41"/>
        <v>32816206</v>
      </c>
      <c r="BB332" s="396">
        <f t="shared" si="41"/>
        <v>2982013</v>
      </c>
      <c r="BC332" s="396">
        <f t="shared" si="41"/>
        <v>0</v>
      </c>
      <c r="BD332" s="396">
        <f t="shared" si="41"/>
        <v>15490902</v>
      </c>
      <c r="BE332" s="396">
        <f t="shared" si="41"/>
        <v>21439827</v>
      </c>
      <c r="BF332" s="396">
        <f t="shared" si="41"/>
        <v>51850869</v>
      </c>
      <c r="BG332" s="396">
        <f t="shared" si="41"/>
        <v>9853018</v>
      </c>
      <c r="BH332" s="396">
        <f t="shared" si="41"/>
        <v>4054801</v>
      </c>
    </row>
    <row r="333" spans="1:60" x14ac:dyDescent="0.3">
      <c r="A333" s="398">
        <v>555</v>
      </c>
      <c r="B333" s="118"/>
      <c r="C333" s="118"/>
      <c r="D333" s="396">
        <f t="shared" ref="D333:AB333" si="42">D170</f>
        <v>6404711</v>
      </c>
      <c r="E333" s="396">
        <f t="shared" si="42"/>
        <v>6513307</v>
      </c>
      <c r="F333" s="396">
        <f t="shared" si="42"/>
        <v>9789865</v>
      </c>
      <c r="G333" s="396">
        <f t="shared" si="42"/>
        <v>2858184</v>
      </c>
      <c r="H333" s="396">
        <f t="shared" si="42"/>
        <v>7436820</v>
      </c>
      <c r="I333" s="396">
        <f t="shared" si="42"/>
        <v>2285722</v>
      </c>
      <c r="J333" s="396">
        <f t="shared" si="42"/>
        <v>3277271</v>
      </c>
      <c r="K333" s="396">
        <f t="shared" si="42"/>
        <v>5949176</v>
      </c>
      <c r="L333" s="396">
        <f t="shared" si="42"/>
        <v>0</v>
      </c>
      <c r="M333" s="396">
        <f t="shared" si="42"/>
        <v>756892</v>
      </c>
      <c r="N333" s="396">
        <f t="shared" si="42"/>
        <v>2911009</v>
      </c>
      <c r="O333" s="396">
        <f t="shared" si="42"/>
        <v>5850318</v>
      </c>
      <c r="P333" s="396">
        <f t="shared" si="42"/>
        <v>2472750</v>
      </c>
      <c r="Q333" s="396">
        <f t="shared" si="42"/>
        <v>1441338</v>
      </c>
      <c r="R333" s="396">
        <f t="shared" si="42"/>
        <v>11830355</v>
      </c>
      <c r="S333" s="396">
        <f t="shared" si="42"/>
        <v>16218170</v>
      </c>
      <c r="T333" s="396">
        <f t="shared" si="42"/>
        <v>2326076</v>
      </c>
      <c r="U333" s="396">
        <f t="shared" si="42"/>
        <v>2217398</v>
      </c>
      <c r="V333" s="396">
        <f t="shared" si="42"/>
        <v>0</v>
      </c>
      <c r="W333" s="396">
        <f t="shared" si="42"/>
        <v>31550339</v>
      </c>
      <c r="X333" s="396">
        <f t="shared" si="42"/>
        <v>6226341</v>
      </c>
      <c r="Y333" s="396">
        <f t="shared" si="42"/>
        <v>2099267</v>
      </c>
      <c r="Z333" s="396">
        <f t="shared" si="42"/>
        <v>6012673</v>
      </c>
      <c r="AA333" s="396">
        <f t="shared" si="42"/>
        <v>0</v>
      </c>
      <c r="AB333" s="396">
        <f t="shared" si="42"/>
        <v>3907133</v>
      </c>
      <c r="AC333" s="396">
        <f t="shared" ref="AC333:BH333" si="43">AC170</f>
        <v>21294580</v>
      </c>
      <c r="AD333" s="396">
        <f t="shared" si="43"/>
        <v>4362980</v>
      </c>
      <c r="AE333" s="396">
        <f t="shared" si="43"/>
        <v>10270009</v>
      </c>
      <c r="AF333" s="396">
        <f t="shared" si="43"/>
        <v>9600760</v>
      </c>
      <c r="AG333" s="396">
        <f t="shared" si="43"/>
        <v>1461701</v>
      </c>
      <c r="AH333" s="396">
        <f t="shared" si="43"/>
        <v>42260709</v>
      </c>
      <c r="AI333" s="396">
        <f t="shared" si="43"/>
        <v>7860300</v>
      </c>
      <c r="AJ333" s="396">
        <f t="shared" si="43"/>
        <v>19574652</v>
      </c>
      <c r="AK333" s="396">
        <f t="shared" si="43"/>
        <v>8223028</v>
      </c>
      <c r="AL333" s="396">
        <f t="shared" si="43"/>
        <v>5914312</v>
      </c>
      <c r="AM333" s="396">
        <f t="shared" si="43"/>
        <v>0</v>
      </c>
      <c r="AN333" s="396">
        <f t="shared" si="43"/>
        <v>7284987</v>
      </c>
      <c r="AO333" s="396">
        <f t="shared" si="43"/>
        <v>5172836</v>
      </c>
      <c r="AP333" s="396">
        <f t="shared" si="43"/>
        <v>8886345</v>
      </c>
      <c r="AQ333" s="396">
        <f t="shared" si="43"/>
        <v>2638559</v>
      </c>
      <c r="AR333" s="396">
        <f t="shared" si="43"/>
        <v>12516475</v>
      </c>
      <c r="AS333" s="396">
        <f t="shared" si="43"/>
        <v>2701262</v>
      </c>
      <c r="AT333" s="396">
        <f t="shared" si="43"/>
        <v>0</v>
      </c>
      <c r="AU333" s="396">
        <f t="shared" si="43"/>
        <v>14903553</v>
      </c>
      <c r="AV333" s="396">
        <f t="shared" si="43"/>
        <v>5840814</v>
      </c>
      <c r="AW333" s="396">
        <f t="shared" si="43"/>
        <v>70929515</v>
      </c>
      <c r="AX333" s="396">
        <f t="shared" si="43"/>
        <v>3957370</v>
      </c>
      <c r="AY333" s="396">
        <f t="shared" si="43"/>
        <v>0</v>
      </c>
      <c r="AZ333" s="396">
        <f t="shared" si="43"/>
        <v>3605782</v>
      </c>
      <c r="BA333" s="396">
        <f t="shared" si="43"/>
        <v>15818875</v>
      </c>
      <c r="BB333" s="396">
        <f t="shared" si="43"/>
        <v>1677220</v>
      </c>
      <c r="BC333" s="396">
        <f t="shared" si="43"/>
        <v>0</v>
      </c>
      <c r="BD333" s="396">
        <f t="shared" si="43"/>
        <v>4879655</v>
      </c>
      <c r="BE333" s="396">
        <f t="shared" si="43"/>
        <v>6713334</v>
      </c>
      <c r="BF333" s="396">
        <f t="shared" si="43"/>
        <v>42419973</v>
      </c>
      <c r="BG333" s="396">
        <f t="shared" si="43"/>
        <v>6509963</v>
      </c>
      <c r="BH333" s="396">
        <f t="shared" si="43"/>
        <v>1270818</v>
      </c>
    </row>
    <row r="334" spans="1:60" x14ac:dyDescent="0.3">
      <c r="A334" s="398">
        <v>556</v>
      </c>
      <c r="B334" s="118"/>
      <c r="C334" s="118"/>
      <c r="D334" s="396">
        <f t="shared" ref="D334:AB334" si="44">D171</f>
        <v>34071221</v>
      </c>
      <c r="E334" s="396">
        <f t="shared" si="44"/>
        <v>64116691</v>
      </c>
      <c r="F334" s="396">
        <f t="shared" si="44"/>
        <v>60106852</v>
      </c>
      <c r="G334" s="396">
        <f t="shared" si="44"/>
        <v>21897314</v>
      </c>
      <c r="H334" s="396">
        <f t="shared" si="44"/>
        <v>72652200</v>
      </c>
      <c r="I334" s="396">
        <f t="shared" si="44"/>
        <v>29833770</v>
      </c>
      <c r="J334" s="396">
        <f t="shared" si="44"/>
        <v>19347112</v>
      </c>
      <c r="K334" s="396">
        <f t="shared" si="44"/>
        <v>25600023</v>
      </c>
      <c r="L334" s="396">
        <f t="shared" si="44"/>
        <v>0</v>
      </c>
      <c r="M334" s="396">
        <f t="shared" si="44"/>
        <v>16544810</v>
      </c>
      <c r="N334" s="396">
        <f t="shared" si="44"/>
        <v>28793398</v>
      </c>
      <c r="O334" s="396">
        <f t="shared" si="44"/>
        <v>83426047</v>
      </c>
      <c r="P334" s="396">
        <f t="shared" si="44"/>
        <v>37012961</v>
      </c>
      <c r="Q334" s="396">
        <f t="shared" si="44"/>
        <v>12159689</v>
      </c>
      <c r="R334" s="396">
        <f t="shared" si="44"/>
        <v>101916313</v>
      </c>
      <c r="S334" s="396">
        <f t="shared" si="44"/>
        <v>170674472</v>
      </c>
      <c r="T334" s="396">
        <f t="shared" si="44"/>
        <v>20058633</v>
      </c>
      <c r="U334" s="396">
        <f t="shared" si="44"/>
        <v>15741039</v>
      </c>
      <c r="V334" s="396">
        <f t="shared" si="44"/>
        <v>1755205</v>
      </c>
      <c r="W334" s="396">
        <f t="shared" si="44"/>
        <v>169593417</v>
      </c>
      <c r="X334" s="396">
        <f t="shared" si="44"/>
        <v>48650409</v>
      </c>
      <c r="Y334" s="396">
        <f t="shared" si="44"/>
        <v>12612114</v>
      </c>
      <c r="Z334" s="396">
        <f t="shared" si="44"/>
        <v>66761373</v>
      </c>
      <c r="AA334" s="396">
        <f t="shared" si="44"/>
        <v>0</v>
      </c>
      <c r="AB334" s="396">
        <f t="shared" si="44"/>
        <v>31255021</v>
      </c>
      <c r="AC334" s="396">
        <f t="shared" ref="AC334:BH334" si="45">AC171</f>
        <v>167907778</v>
      </c>
      <c r="AD334" s="396">
        <f t="shared" si="45"/>
        <v>33669100</v>
      </c>
      <c r="AE334" s="396">
        <f t="shared" si="45"/>
        <v>107371161</v>
      </c>
      <c r="AF334" s="396">
        <f t="shared" si="45"/>
        <v>49074705</v>
      </c>
      <c r="AG334" s="396">
        <f t="shared" si="45"/>
        <v>19660916</v>
      </c>
      <c r="AH334" s="396">
        <f t="shared" si="45"/>
        <v>164458076</v>
      </c>
      <c r="AI334" s="396">
        <f t="shared" si="45"/>
        <v>80525734</v>
      </c>
      <c r="AJ334" s="396">
        <f t="shared" si="45"/>
        <v>126330939</v>
      </c>
      <c r="AK334" s="396">
        <f t="shared" si="45"/>
        <v>57825277</v>
      </c>
      <c r="AL334" s="396">
        <f t="shared" si="45"/>
        <v>58174391</v>
      </c>
      <c r="AM334" s="396">
        <f t="shared" si="45"/>
        <v>0</v>
      </c>
      <c r="AN334" s="396">
        <f t="shared" si="45"/>
        <v>57478410</v>
      </c>
      <c r="AO334" s="396">
        <f t="shared" si="45"/>
        <v>42511814</v>
      </c>
      <c r="AP334" s="396">
        <f t="shared" si="45"/>
        <v>53577456</v>
      </c>
      <c r="AQ334" s="396">
        <f t="shared" si="45"/>
        <v>18399536</v>
      </c>
      <c r="AR334" s="396">
        <f t="shared" si="45"/>
        <v>15635857</v>
      </c>
      <c r="AS334" s="396">
        <f t="shared" si="45"/>
        <v>24082543</v>
      </c>
      <c r="AT334" s="396">
        <f t="shared" si="45"/>
        <v>0</v>
      </c>
      <c r="AU334" s="396">
        <f t="shared" si="45"/>
        <v>252253566</v>
      </c>
      <c r="AV334" s="396">
        <f t="shared" si="45"/>
        <v>43426669</v>
      </c>
      <c r="AW334" s="396">
        <f t="shared" si="45"/>
        <v>1022964618</v>
      </c>
      <c r="AX334" s="396">
        <f t="shared" si="45"/>
        <v>17219468</v>
      </c>
      <c r="AY334" s="396">
        <f t="shared" si="45"/>
        <v>0</v>
      </c>
      <c r="AZ334" s="396">
        <f t="shared" si="45"/>
        <v>32337869</v>
      </c>
      <c r="BA334" s="396">
        <f t="shared" si="45"/>
        <v>127270229</v>
      </c>
      <c r="BB334" s="396">
        <f t="shared" si="45"/>
        <v>7152588</v>
      </c>
      <c r="BC334" s="396">
        <f t="shared" si="45"/>
        <v>0</v>
      </c>
      <c r="BD334" s="396">
        <f t="shared" si="45"/>
        <v>64626681</v>
      </c>
      <c r="BE334" s="396">
        <f t="shared" si="45"/>
        <v>73585187</v>
      </c>
      <c r="BF334" s="396">
        <f t="shared" si="45"/>
        <v>345885686</v>
      </c>
      <c r="BG334" s="396">
        <f t="shared" si="45"/>
        <v>0</v>
      </c>
      <c r="BH334" s="396">
        <f t="shared" si="45"/>
        <v>17762230</v>
      </c>
    </row>
    <row r="335" spans="1:60" x14ac:dyDescent="0.3">
      <c r="A335" s="398">
        <v>557</v>
      </c>
      <c r="B335" s="118"/>
      <c r="C335" s="118"/>
      <c r="D335" s="396">
        <f t="shared" ref="D335:AB335" si="46">D172</f>
        <v>33802430</v>
      </c>
      <c r="E335" s="396">
        <f t="shared" si="46"/>
        <v>63380830</v>
      </c>
      <c r="F335" s="396">
        <f t="shared" si="46"/>
        <v>55209838</v>
      </c>
      <c r="G335" s="396">
        <f t="shared" si="46"/>
        <v>20171902</v>
      </c>
      <c r="H335" s="396">
        <f t="shared" si="46"/>
        <v>71843240</v>
      </c>
      <c r="I335" s="396">
        <f t="shared" si="46"/>
        <v>32034967</v>
      </c>
      <c r="J335" s="396">
        <f t="shared" si="46"/>
        <v>18578852</v>
      </c>
      <c r="K335" s="396">
        <f t="shared" si="46"/>
        <v>24491091</v>
      </c>
      <c r="L335" s="396">
        <f t="shared" si="46"/>
        <v>0</v>
      </c>
      <c r="M335" s="396">
        <f t="shared" si="46"/>
        <v>16051283</v>
      </c>
      <c r="N335" s="396">
        <f t="shared" si="46"/>
        <v>24041440</v>
      </c>
      <c r="O335" s="396">
        <f t="shared" si="46"/>
        <v>80506864</v>
      </c>
      <c r="P335" s="396">
        <f t="shared" si="46"/>
        <v>36439467</v>
      </c>
      <c r="Q335" s="396">
        <f t="shared" si="46"/>
        <v>10758377</v>
      </c>
      <c r="R335" s="396">
        <f t="shared" si="46"/>
        <v>101051053</v>
      </c>
      <c r="S335" s="396">
        <f t="shared" si="46"/>
        <v>159551386</v>
      </c>
      <c r="T335" s="396">
        <f t="shared" si="46"/>
        <v>19432226</v>
      </c>
      <c r="U335" s="396">
        <f t="shared" si="46"/>
        <v>14122452</v>
      </c>
      <c r="V335" s="396">
        <f t="shared" si="46"/>
        <v>1755205</v>
      </c>
      <c r="W335" s="396">
        <f t="shared" si="46"/>
        <v>167110938</v>
      </c>
      <c r="X335" s="396">
        <f t="shared" si="46"/>
        <v>48093900</v>
      </c>
      <c r="Y335" s="396">
        <f t="shared" si="46"/>
        <v>11078156</v>
      </c>
      <c r="Z335" s="396">
        <f t="shared" si="46"/>
        <v>64391653</v>
      </c>
      <c r="AA335" s="396">
        <f t="shared" si="46"/>
        <v>0</v>
      </c>
      <c r="AB335" s="396">
        <f t="shared" si="46"/>
        <v>28995828</v>
      </c>
      <c r="AC335" s="396">
        <f t="shared" ref="AC335:BH335" si="47">AC172</f>
        <v>150786007</v>
      </c>
      <c r="AD335" s="396">
        <f t="shared" si="47"/>
        <v>33229989</v>
      </c>
      <c r="AE335" s="396">
        <f t="shared" si="47"/>
        <v>105925375</v>
      </c>
      <c r="AF335" s="396">
        <f t="shared" si="47"/>
        <v>51293476</v>
      </c>
      <c r="AG335" s="396">
        <f t="shared" si="47"/>
        <v>20261469</v>
      </c>
      <c r="AH335" s="396">
        <f t="shared" si="47"/>
        <v>162931844</v>
      </c>
      <c r="AI335" s="396">
        <f t="shared" si="47"/>
        <v>79587952</v>
      </c>
      <c r="AJ335" s="396">
        <f t="shared" si="47"/>
        <v>125326658</v>
      </c>
      <c r="AK335" s="396">
        <f t="shared" si="47"/>
        <v>54495412</v>
      </c>
      <c r="AL335" s="396">
        <f t="shared" si="47"/>
        <v>55200700</v>
      </c>
      <c r="AM335" s="396">
        <f t="shared" si="47"/>
        <v>0</v>
      </c>
      <c r="AN335" s="396">
        <f t="shared" si="47"/>
        <v>57039154</v>
      </c>
      <c r="AO335" s="396">
        <f t="shared" si="47"/>
        <v>40782612</v>
      </c>
      <c r="AP335" s="396">
        <f t="shared" si="47"/>
        <v>51683985</v>
      </c>
      <c r="AQ335" s="396">
        <f t="shared" si="47"/>
        <v>15602385</v>
      </c>
      <c r="AR335" s="396">
        <f t="shared" si="47"/>
        <v>15255137</v>
      </c>
      <c r="AS335" s="396">
        <f t="shared" si="47"/>
        <v>23197315</v>
      </c>
      <c r="AT335" s="396">
        <f t="shared" si="47"/>
        <v>0</v>
      </c>
      <c r="AU335" s="396">
        <f t="shared" si="47"/>
        <v>251153655</v>
      </c>
      <c r="AV335" s="396">
        <f t="shared" si="47"/>
        <v>42743019</v>
      </c>
      <c r="AW335" s="396">
        <f t="shared" si="47"/>
        <v>964624372</v>
      </c>
      <c r="AX335" s="396">
        <f t="shared" si="47"/>
        <v>16441519</v>
      </c>
      <c r="AY335" s="396">
        <f t="shared" si="47"/>
        <v>0</v>
      </c>
      <c r="AZ335" s="396">
        <f t="shared" si="47"/>
        <v>31297618</v>
      </c>
      <c r="BA335" s="396">
        <f t="shared" si="47"/>
        <v>119948281</v>
      </c>
      <c r="BB335" s="396">
        <f t="shared" si="47"/>
        <v>6438317</v>
      </c>
      <c r="BC335" s="396">
        <f t="shared" si="47"/>
        <v>0</v>
      </c>
      <c r="BD335" s="396">
        <f t="shared" si="47"/>
        <v>61364947</v>
      </c>
      <c r="BE335" s="396">
        <f t="shared" si="47"/>
        <v>72691463</v>
      </c>
      <c r="BF335" s="396">
        <f t="shared" si="47"/>
        <v>341873666</v>
      </c>
      <c r="BG335" s="396">
        <f t="shared" si="47"/>
        <v>37021616</v>
      </c>
      <c r="BH335" s="396">
        <f t="shared" si="47"/>
        <v>17061213</v>
      </c>
    </row>
    <row r="336" spans="1:60" x14ac:dyDescent="0.3">
      <c r="A336" s="398">
        <v>606</v>
      </c>
      <c r="B336" s="118"/>
      <c r="C336" s="118"/>
      <c r="D336" s="396">
        <f t="shared" ref="D336:AB336" si="48">D209</f>
        <v>1</v>
      </c>
      <c r="E336" s="396">
        <f t="shared" si="48"/>
        <v>1</v>
      </c>
      <c r="F336" s="396">
        <f t="shared" si="48"/>
        <v>1</v>
      </c>
      <c r="G336" s="396">
        <f t="shared" si="48"/>
        <v>1</v>
      </c>
      <c r="H336" s="396">
        <f t="shared" si="48"/>
        <v>1</v>
      </c>
      <c r="I336" s="396">
        <f t="shared" si="48"/>
        <v>1</v>
      </c>
      <c r="J336" s="396">
        <f t="shared" si="48"/>
        <v>1</v>
      </c>
      <c r="K336" s="396">
        <f t="shared" si="48"/>
        <v>1</v>
      </c>
      <c r="L336" s="396">
        <f t="shared" si="48"/>
        <v>0</v>
      </c>
      <c r="M336" s="396">
        <f t="shared" si="48"/>
        <v>1</v>
      </c>
      <c r="N336" s="396">
        <f t="shared" si="48"/>
        <v>1</v>
      </c>
      <c r="O336" s="396">
        <f t="shared" si="48"/>
        <v>1</v>
      </c>
      <c r="P336" s="396">
        <f t="shared" si="48"/>
        <v>1</v>
      </c>
      <c r="Q336" s="396">
        <f t="shared" si="48"/>
        <v>1</v>
      </c>
      <c r="R336" s="396">
        <f t="shared" si="48"/>
        <v>1</v>
      </c>
      <c r="S336" s="396">
        <f t="shared" si="48"/>
        <v>1</v>
      </c>
      <c r="T336" s="396">
        <f t="shared" si="48"/>
        <v>1</v>
      </c>
      <c r="U336" s="396">
        <f t="shared" si="48"/>
        <v>1</v>
      </c>
      <c r="V336" s="396">
        <f t="shared" si="48"/>
        <v>1</v>
      </c>
      <c r="W336" s="396">
        <f t="shared" si="48"/>
        <v>1</v>
      </c>
      <c r="X336" s="396">
        <f t="shared" si="48"/>
        <v>1</v>
      </c>
      <c r="Y336" s="396">
        <f t="shared" si="48"/>
        <v>1</v>
      </c>
      <c r="Z336" s="396">
        <f t="shared" si="48"/>
        <v>1</v>
      </c>
      <c r="AA336" s="396">
        <f t="shared" si="48"/>
        <v>0</v>
      </c>
      <c r="AB336" s="396">
        <f t="shared" si="48"/>
        <v>1</v>
      </c>
      <c r="AC336" s="396">
        <f t="shared" ref="AC336:BH336" si="49">AC209</f>
        <v>1</v>
      </c>
      <c r="AD336" s="396">
        <f t="shared" si="49"/>
        <v>1</v>
      </c>
      <c r="AE336" s="396">
        <f t="shared" si="49"/>
        <v>1</v>
      </c>
      <c r="AF336" s="396">
        <f t="shared" si="49"/>
        <v>1</v>
      </c>
      <c r="AG336" s="396">
        <f t="shared" si="49"/>
        <v>1</v>
      </c>
      <c r="AH336" s="396">
        <f t="shared" si="49"/>
        <v>1</v>
      </c>
      <c r="AI336" s="396">
        <f t="shared" si="49"/>
        <v>1</v>
      </c>
      <c r="AJ336" s="396">
        <f t="shared" si="49"/>
        <v>1</v>
      </c>
      <c r="AK336" s="396">
        <f t="shared" si="49"/>
        <v>1</v>
      </c>
      <c r="AL336" s="396">
        <f t="shared" si="49"/>
        <v>1</v>
      </c>
      <c r="AM336" s="396">
        <f t="shared" si="49"/>
        <v>0</v>
      </c>
      <c r="AN336" s="396">
        <f t="shared" si="49"/>
        <v>1</v>
      </c>
      <c r="AO336" s="396">
        <f t="shared" si="49"/>
        <v>1</v>
      </c>
      <c r="AP336" s="396">
        <f t="shared" si="49"/>
        <v>1</v>
      </c>
      <c r="AQ336" s="396">
        <f t="shared" si="49"/>
        <v>1</v>
      </c>
      <c r="AR336" s="396">
        <f t="shared" si="49"/>
        <v>1</v>
      </c>
      <c r="AS336" s="396">
        <f t="shared" si="49"/>
        <v>1</v>
      </c>
      <c r="AT336" s="396">
        <f t="shared" si="49"/>
        <v>0</v>
      </c>
      <c r="AU336" s="396">
        <f t="shared" si="49"/>
        <v>1</v>
      </c>
      <c r="AV336" s="396">
        <f t="shared" si="49"/>
        <v>1</v>
      </c>
      <c r="AW336" s="396">
        <f t="shared" si="49"/>
        <v>1</v>
      </c>
      <c r="AX336" s="396">
        <f t="shared" si="49"/>
        <v>1</v>
      </c>
      <c r="AY336" s="396">
        <f t="shared" si="49"/>
        <v>0</v>
      </c>
      <c r="AZ336" s="396">
        <f t="shared" si="49"/>
        <v>1</v>
      </c>
      <c r="BA336" s="396">
        <f t="shared" si="49"/>
        <v>1</v>
      </c>
      <c r="BB336" s="396">
        <f t="shared" si="49"/>
        <v>1</v>
      </c>
      <c r="BC336" s="396">
        <f t="shared" si="49"/>
        <v>0</v>
      </c>
      <c r="BD336" s="396">
        <f t="shared" si="49"/>
        <v>1</v>
      </c>
      <c r="BE336" s="396">
        <f t="shared" si="49"/>
        <v>1</v>
      </c>
      <c r="BF336" s="396">
        <f t="shared" si="49"/>
        <v>1</v>
      </c>
      <c r="BG336" s="396">
        <f t="shared" si="49"/>
        <v>1</v>
      </c>
      <c r="BH336" s="396">
        <f t="shared" si="49"/>
        <v>1</v>
      </c>
    </row>
    <row r="337" spans="1:60" x14ac:dyDescent="0.3">
      <c r="A337" s="398">
        <v>662</v>
      </c>
      <c r="B337" s="118" t="s">
        <v>286</v>
      </c>
      <c r="C337" s="118"/>
      <c r="D337" s="396">
        <f t="shared" ref="D337:AB337" si="50">D246</f>
        <v>1219543</v>
      </c>
      <c r="E337" s="396">
        <f t="shared" si="50"/>
        <v>1926439</v>
      </c>
      <c r="F337" s="396">
        <f t="shared" si="50"/>
        <v>2284729</v>
      </c>
      <c r="G337" s="396">
        <f t="shared" si="50"/>
        <v>589920</v>
      </c>
      <c r="H337" s="396">
        <f t="shared" si="50"/>
        <v>1960447</v>
      </c>
      <c r="I337" s="396">
        <f t="shared" si="50"/>
        <v>768488</v>
      </c>
      <c r="J337" s="396">
        <f t="shared" si="50"/>
        <v>313149</v>
      </c>
      <c r="K337" s="396">
        <f t="shared" si="50"/>
        <v>786506</v>
      </c>
      <c r="L337" s="396">
        <f t="shared" si="50"/>
        <v>0</v>
      </c>
      <c r="M337" s="396">
        <f t="shared" si="50"/>
        <v>289922</v>
      </c>
      <c r="N337" s="396">
        <f t="shared" si="50"/>
        <v>922042</v>
      </c>
      <c r="O337" s="396">
        <f t="shared" si="50"/>
        <v>2164891</v>
      </c>
      <c r="P337" s="396">
        <f t="shared" si="50"/>
        <v>746977</v>
      </c>
      <c r="Q337" s="396">
        <f t="shared" si="50"/>
        <v>514483</v>
      </c>
      <c r="R337" s="396">
        <f t="shared" si="50"/>
        <v>2735088</v>
      </c>
      <c r="S337" s="396">
        <f t="shared" si="50"/>
        <v>4255895</v>
      </c>
      <c r="T337" s="396">
        <f t="shared" si="50"/>
        <v>4695270</v>
      </c>
      <c r="U337" s="396">
        <f t="shared" si="50"/>
        <v>346492</v>
      </c>
      <c r="V337" s="396">
        <f t="shared" si="50"/>
        <v>681514</v>
      </c>
      <c r="W337" s="396">
        <f t="shared" si="50"/>
        <v>5037736</v>
      </c>
      <c r="X337" s="396">
        <f t="shared" si="50"/>
        <v>1120695</v>
      </c>
      <c r="Y337" s="396">
        <f t="shared" si="50"/>
        <v>0</v>
      </c>
      <c r="Z337" s="396">
        <f t="shared" si="50"/>
        <v>1682287</v>
      </c>
      <c r="AA337" s="396">
        <f t="shared" si="50"/>
        <v>0</v>
      </c>
      <c r="AB337" s="396">
        <f t="shared" si="50"/>
        <v>823673</v>
      </c>
      <c r="AC337" s="396">
        <f t="shared" ref="AC337:BH337" si="51">AC246</f>
        <v>5071161</v>
      </c>
      <c r="AD337" s="396">
        <f t="shared" si="51"/>
        <v>1007066</v>
      </c>
      <c r="AE337" s="396">
        <f t="shared" si="51"/>
        <v>3445051</v>
      </c>
      <c r="AF337" s="396">
        <f t="shared" si="51"/>
        <v>1906095</v>
      </c>
      <c r="AG337" s="396">
        <f t="shared" si="51"/>
        <v>633974</v>
      </c>
      <c r="AH337" s="396">
        <f t="shared" si="51"/>
        <v>2903351</v>
      </c>
      <c r="AI337" s="396">
        <f t="shared" si="51"/>
        <v>1006267</v>
      </c>
      <c r="AJ337" s="396">
        <f t="shared" si="51"/>
        <v>3780984</v>
      </c>
      <c r="AK337" s="396">
        <f t="shared" si="51"/>
        <v>1687714</v>
      </c>
      <c r="AL337" s="396">
        <f t="shared" si="51"/>
        <v>2113612</v>
      </c>
      <c r="AM337" s="396">
        <f t="shared" si="51"/>
        <v>0</v>
      </c>
      <c r="AN337" s="396">
        <f t="shared" si="51"/>
        <v>1523938</v>
      </c>
      <c r="AO337" s="396">
        <f t="shared" si="51"/>
        <v>1086096</v>
      </c>
      <c r="AP337" s="396">
        <f t="shared" si="51"/>
        <v>1709973</v>
      </c>
      <c r="AQ337" s="396">
        <f t="shared" si="51"/>
        <v>569828</v>
      </c>
      <c r="AR337" s="396">
        <f t="shared" si="51"/>
        <v>584195</v>
      </c>
      <c r="AS337" s="396">
        <f t="shared" si="51"/>
        <v>452735</v>
      </c>
      <c r="AT337" s="396">
        <f t="shared" si="51"/>
        <v>0</v>
      </c>
      <c r="AU337" s="396">
        <f t="shared" si="51"/>
        <v>4720836</v>
      </c>
      <c r="AV337" s="396">
        <f t="shared" si="51"/>
        <v>1480373</v>
      </c>
      <c r="AW337" s="396">
        <f t="shared" si="51"/>
        <v>31931872</v>
      </c>
      <c r="AX337" s="396">
        <f t="shared" si="51"/>
        <v>415930</v>
      </c>
      <c r="AY337" s="396">
        <f t="shared" si="51"/>
        <v>0</v>
      </c>
      <c r="AZ337" s="396">
        <f t="shared" si="51"/>
        <v>740123</v>
      </c>
      <c r="BA337" s="396">
        <f t="shared" si="51"/>
        <v>3889593</v>
      </c>
      <c r="BB337" s="396">
        <f t="shared" si="51"/>
        <v>212750</v>
      </c>
      <c r="BC337" s="396">
        <f t="shared" si="51"/>
        <v>0</v>
      </c>
      <c r="BD337" s="396">
        <f t="shared" si="51"/>
        <v>1557563</v>
      </c>
      <c r="BE337" s="396">
        <f t="shared" si="51"/>
        <v>2408112</v>
      </c>
      <c r="BF337" s="396">
        <f t="shared" si="51"/>
        <v>8882274</v>
      </c>
      <c r="BG337" s="396">
        <f t="shared" si="51"/>
        <v>983587</v>
      </c>
      <c r="BH337" s="396">
        <f t="shared" si="51"/>
        <v>336762</v>
      </c>
    </row>
    <row r="338" spans="1:60" x14ac:dyDescent="0.3">
      <c r="A338" s="398">
        <v>663</v>
      </c>
      <c r="B338" s="118" t="s">
        <v>488</v>
      </c>
      <c r="C338" s="118"/>
      <c r="D338" s="396">
        <f t="shared" ref="D338:AB338" si="52">D247</f>
        <v>3361053</v>
      </c>
      <c r="E338" s="396">
        <f t="shared" si="52"/>
        <v>2301839</v>
      </c>
      <c r="F338" s="396">
        <f t="shared" si="52"/>
        <v>3140388</v>
      </c>
      <c r="G338" s="396">
        <f t="shared" si="52"/>
        <v>1354819</v>
      </c>
      <c r="H338" s="396">
        <f t="shared" si="52"/>
        <v>3139554</v>
      </c>
      <c r="I338" s="396">
        <f t="shared" si="52"/>
        <v>1517234</v>
      </c>
      <c r="J338" s="396">
        <f t="shared" si="52"/>
        <v>1522486</v>
      </c>
      <c r="K338" s="396">
        <f t="shared" si="52"/>
        <v>1864216</v>
      </c>
      <c r="L338" s="396">
        <f t="shared" si="52"/>
        <v>0</v>
      </c>
      <c r="M338" s="396">
        <f t="shared" si="52"/>
        <v>504230</v>
      </c>
      <c r="N338" s="396">
        <f t="shared" si="52"/>
        <v>1143442</v>
      </c>
      <c r="O338" s="396">
        <f t="shared" si="52"/>
        <v>1422902</v>
      </c>
      <c r="P338" s="396">
        <f t="shared" si="52"/>
        <v>579948</v>
      </c>
      <c r="Q338" s="396">
        <f t="shared" si="52"/>
        <v>476470</v>
      </c>
      <c r="R338" s="396">
        <f t="shared" si="52"/>
        <v>5431273</v>
      </c>
      <c r="S338" s="396">
        <f t="shared" si="52"/>
        <v>2161535</v>
      </c>
      <c r="T338" s="396">
        <f t="shared" si="52"/>
        <v>1403681</v>
      </c>
      <c r="U338" s="396">
        <f t="shared" si="52"/>
        <v>909214</v>
      </c>
      <c r="V338" s="396">
        <f t="shared" si="52"/>
        <v>6696</v>
      </c>
      <c r="W338" s="396">
        <f t="shared" si="52"/>
        <v>11217646</v>
      </c>
      <c r="X338" s="396">
        <f t="shared" si="52"/>
        <v>1334901</v>
      </c>
      <c r="Y338" s="396">
        <f t="shared" si="52"/>
        <v>1227326</v>
      </c>
      <c r="Z338" s="396">
        <f t="shared" si="52"/>
        <v>1014649</v>
      </c>
      <c r="AA338" s="396">
        <f t="shared" si="52"/>
        <v>0</v>
      </c>
      <c r="AB338" s="396">
        <f t="shared" si="52"/>
        <v>1502691</v>
      </c>
      <c r="AC338" s="396">
        <f t="shared" ref="AC338:BH338" si="53">AC247</f>
        <v>10293686</v>
      </c>
      <c r="AD338" s="396">
        <f t="shared" si="53"/>
        <v>1385531</v>
      </c>
      <c r="AE338" s="396">
        <f t="shared" si="53"/>
        <v>0</v>
      </c>
      <c r="AF338" s="396">
        <f t="shared" si="53"/>
        <v>3570393</v>
      </c>
      <c r="AG338" s="396">
        <f t="shared" si="53"/>
        <v>611729</v>
      </c>
      <c r="AH338" s="396">
        <f t="shared" si="53"/>
        <v>11187405</v>
      </c>
      <c r="AI338" s="396">
        <f t="shared" si="53"/>
        <v>3150246</v>
      </c>
      <c r="AJ338" s="396">
        <f t="shared" si="53"/>
        <v>4835689</v>
      </c>
      <c r="AK338" s="396">
        <f t="shared" si="53"/>
        <v>1090575</v>
      </c>
      <c r="AL338" s="396">
        <f t="shared" si="53"/>
        <v>3800700</v>
      </c>
      <c r="AM338" s="396">
        <f t="shared" si="53"/>
        <v>0</v>
      </c>
      <c r="AN338" s="396">
        <f t="shared" si="53"/>
        <v>2049774</v>
      </c>
      <c r="AO338" s="396">
        <f t="shared" si="53"/>
        <v>2582480</v>
      </c>
      <c r="AP338" s="396">
        <f t="shared" si="53"/>
        <v>2198833</v>
      </c>
      <c r="AQ338" s="396">
        <f t="shared" si="53"/>
        <v>137291</v>
      </c>
      <c r="AR338" s="396">
        <f t="shared" si="53"/>
        <v>717361</v>
      </c>
      <c r="AS338" s="396">
        <f t="shared" si="53"/>
        <v>819712</v>
      </c>
      <c r="AT338" s="396">
        <f t="shared" si="53"/>
        <v>0</v>
      </c>
      <c r="AU338" s="396">
        <f t="shared" si="53"/>
        <v>2848525</v>
      </c>
      <c r="AV338" s="396">
        <f t="shared" si="53"/>
        <v>2399053</v>
      </c>
      <c r="AW338" s="396">
        <f t="shared" si="53"/>
        <v>14589276</v>
      </c>
      <c r="AX338" s="396">
        <f t="shared" si="53"/>
        <v>1288268</v>
      </c>
      <c r="AY338" s="396">
        <f t="shared" si="53"/>
        <v>0</v>
      </c>
      <c r="AZ338" s="396">
        <f t="shared" si="53"/>
        <v>2098541</v>
      </c>
      <c r="BA338" s="396">
        <f t="shared" si="53"/>
        <v>7421842</v>
      </c>
      <c r="BB338" s="396">
        <f t="shared" si="53"/>
        <v>1060894</v>
      </c>
      <c r="BC338" s="396">
        <f t="shared" si="53"/>
        <v>0</v>
      </c>
      <c r="BD338" s="396">
        <f t="shared" si="53"/>
        <v>1189710</v>
      </c>
      <c r="BE338" s="396">
        <f t="shared" si="53"/>
        <v>4305222</v>
      </c>
      <c r="BF338" s="396">
        <f t="shared" si="53"/>
        <v>11374462</v>
      </c>
      <c r="BG338" s="396">
        <f t="shared" si="53"/>
        <v>1656296</v>
      </c>
      <c r="BH338" s="396">
        <f t="shared" si="53"/>
        <v>843415</v>
      </c>
    </row>
    <row r="339" spans="1:60" x14ac:dyDescent="0.3">
      <c r="A339" s="399">
        <v>336</v>
      </c>
      <c r="B339" s="118"/>
      <c r="C339" s="118"/>
      <c r="D339" s="400">
        <f t="shared" ref="D339:AB339" si="54">D81</f>
        <v>466054</v>
      </c>
      <c r="E339" s="400">
        <f t="shared" si="54"/>
        <v>1112336</v>
      </c>
      <c r="F339" s="400">
        <f t="shared" si="54"/>
        <v>3498291</v>
      </c>
      <c r="G339" s="400">
        <f t="shared" si="54"/>
        <v>1207742</v>
      </c>
      <c r="H339" s="400">
        <f t="shared" si="54"/>
        <v>4223368</v>
      </c>
      <c r="I339" s="400">
        <f t="shared" si="54"/>
        <v>242098</v>
      </c>
      <c r="J339" s="400">
        <f t="shared" si="54"/>
        <v>1311392</v>
      </c>
      <c r="K339" s="400">
        <f t="shared" si="54"/>
        <v>3245673</v>
      </c>
      <c r="L339" s="400">
        <f t="shared" si="54"/>
        <v>2219284</v>
      </c>
      <c r="M339" s="400">
        <f t="shared" si="54"/>
        <v>1091687</v>
      </c>
      <c r="N339" s="400">
        <f t="shared" si="54"/>
        <v>204462</v>
      </c>
      <c r="O339" s="400">
        <f t="shared" si="54"/>
        <v>3434669</v>
      </c>
      <c r="P339" s="400">
        <f t="shared" si="54"/>
        <v>6040602</v>
      </c>
      <c r="Q339" s="400">
        <f t="shared" si="54"/>
        <v>784702</v>
      </c>
      <c r="R339" s="400">
        <f t="shared" si="54"/>
        <v>6777088</v>
      </c>
      <c r="S339" s="400">
        <f t="shared" si="54"/>
        <v>11534694</v>
      </c>
      <c r="T339" s="400">
        <f t="shared" si="54"/>
        <v>1176168</v>
      </c>
      <c r="U339" s="400">
        <f t="shared" si="54"/>
        <v>283652</v>
      </c>
      <c r="V339" s="400">
        <f t="shared" si="54"/>
        <v>23479</v>
      </c>
      <c r="W339" s="400">
        <f t="shared" si="54"/>
        <v>3220400</v>
      </c>
      <c r="X339" s="400">
        <f t="shared" si="54"/>
        <v>4927683</v>
      </c>
      <c r="Y339" s="400">
        <f t="shared" si="54"/>
        <v>716432</v>
      </c>
      <c r="Z339" s="400">
        <f t="shared" si="54"/>
        <v>2740663</v>
      </c>
      <c r="AA339" s="400">
        <f t="shared" si="54"/>
        <v>1015029</v>
      </c>
      <c r="AB339" s="400">
        <f t="shared" si="54"/>
        <v>1687667</v>
      </c>
      <c r="AC339" s="400">
        <f t="shared" ref="AC339:BH339" si="55">AC81</f>
        <v>9917574</v>
      </c>
      <c r="AD339" s="400">
        <f t="shared" si="55"/>
        <v>726964</v>
      </c>
      <c r="AE339" s="400">
        <f t="shared" si="55"/>
        <v>8724225</v>
      </c>
      <c r="AF339" s="400">
        <f t="shared" si="55"/>
        <v>4451778</v>
      </c>
      <c r="AG339" s="400">
        <f t="shared" si="55"/>
        <v>854676</v>
      </c>
      <c r="AH339" s="400">
        <f t="shared" si="55"/>
        <v>9009179</v>
      </c>
      <c r="AI339" s="400">
        <f t="shared" si="55"/>
        <v>1943146</v>
      </c>
      <c r="AJ339" s="400">
        <f t="shared" si="55"/>
        <v>5917649</v>
      </c>
      <c r="AK339" s="400">
        <f t="shared" si="55"/>
        <v>4991982</v>
      </c>
      <c r="AL339" s="400">
        <f t="shared" si="55"/>
        <v>4489441</v>
      </c>
      <c r="AM339" s="400">
        <f t="shared" si="55"/>
        <v>0</v>
      </c>
      <c r="AN339" s="400">
        <f t="shared" si="55"/>
        <v>3082604</v>
      </c>
      <c r="AO339" s="400">
        <f t="shared" si="55"/>
        <v>3349851</v>
      </c>
      <c r="AP339" s="400">
        <f t="shared" si="55"/>
        <v>1188646</v>
      </c>
      <c r="AQ339" s="400">
        <f t="shared" si="55"/>
        <v>1025774</v>
      </c>
      <c r="AR339" s="400">
        <f t="shared" si="55"/>
        <v>1417516</v>
      </c>
      <c r="AS339" s="400">
        <f t="shared" si="55"/>
        <v>1683375</v>
      </c>
      <c r="AT339" s="400">
        <f t="shared" si="55"/>
        <v>285347</v>
      </c>
      <c r="AU339" s="400">
        <f t="shared" si="55"/>
        <v>21407304</v>
      </c>
      <c r="AV339" s="400">
        <f t="shared" si="55"/>
        <v>1469664</v>
      </c>
      <c r="AW339" s="400">
        <f t="shared" si="55"/>
        <v>107016596</v>
      </c>
      <c r="AX339" s="400">
        <f t="shared" si="55"/>
        <v>1003209</v>
      </c>
      <c r="AY339" s="400">
        <f t="shared" si="55"/>
        <v>98026</v>
      </c>
      <c r="AZ339" s="400">
        <f t="shared" si="55"/>
        <v>1923688</v>
      </c>
      <c r="BA339" s="400">
        <f t="shared" si="55"/>
        <v>7297406</v>
      </c>
      <c r="BB339" s="400">
        <f t="shared" si="55"/>
        <v>-126534</v>
      </c>
      <c r="BC339" s="400">
        <f t="shared" si="55"/>
        <v>950978</v>
      </c>
      <c r="BD339" s="400">
        <f t="shared" si="55"/>
        <v>3432160</v>
      </c>
      <c r="BE339" s="400">
        <f t="shared" si="55"/>
        <v>4095777</v>
      </c>
      <c r="BF339" s="400">
        <f t="shared" si="55"/>
        <v>37666498</v>
      </c>
      <c r="BG339" s="400">
        <f t="shared" si="55"/>
        <v>3199554</v>
      </c>
      <c r="BH339" s="400">
        <f t="shared" si="55"/>
        <v>385670</v>
      </c>
    </row>
    <row r="340" spans="1:60" x14ac:dyDescent="0.3">
      <c r="A340" s="399">
        <v>44</v>
      </c>
      <c r="B340" s="118"/>
      <c r="C340" s="118"/>
      <c r="D340" s="400">
        <f t="shared" ref="D340:AB340" si="56">D27</f>
        <v>0</v>
      </c>
      <c r="E340" s="400">
        <f t="shared" si="56"/>
        <v>0</v>
      </c>
      <c r="F340" s="400">
        <f t="shared" si="56"/>
        <v>0</v>
      </c>
      <c r="G340" s="400">
        <f t="shared" si="56"/>
        <v>0</v>
      </c>
      <c r="H340" s="400">
        <f t="shared" si="56"/>
        <v>0</v>
      </c>
      <c r="I340" s="400">
        <f t="shared" si="56"/>
        <v>0</v>
      </c>
      <c r="J340" s="400">
        <f t="shared" si="56"/>
        <v>0</v>
      </c>
      <c r="K340" s="400">
        <f t="shared" si="56"/>
        <v>0</v>
      </c>
      <c r="L340" s="400">
        <f t="shared" si="56"/>
        <v>0</v>
      </c>
      <c r="M340" s="400">
        <f t="shared" si="56"/>
        <v>0</v>
      </c>
      <c r="N340" s="400">
        <f t="shared" si="56"/>
        <v>0</v>
      </c>
      <c r="O340" s="400">
        <f t="shared" si="56"/>
        <v>0</v>
      </c>
      <c r="P340" s="400">
        <f t="shared" si="56"/>
        <v>0</v>
      </c>
      <c r="Q340" s="400">
        <f t="shared" si="56"/>
        <v>0</v>
      </c>
      <c r="R340" s="400">
        <f t="shared" si="56"/>
        <v>0</v>
      </c>
      <c r="S340" s="400">
        <f t="shared" si="56"/>
        <v>0</v>
      </c>
      <c r="T340" s="400">
        <f t="shared" si="56"/>
        <v>0</v>
      </c>
      <c r="U340" s="400">
        <f t="shared" si="56"/>
        <v>0</v>
      </c>
      <c r="V340" s="400">
        <f t="shared" si="56"/>
        <v>0</v>
      </c>
      <c r="W340" s="400">
        <f t="shared" si="56"/>
        <v>0</v>
      </c>
      <c r="X340" s="400">
        <f t="shared" si="56"/>
        <v>0</v>
      </c>
      <c r="Y340" s="400">
        <f t="shared" si="56"/>
        <v>0</v>
      </c>
      <c r="Z340" s="400">
        <f t="shared" si="56"/>
        <v>0</v>
      </c>
      <c r="AA340" s="400">
        <f t="shared" si="56"/>
        <v>0</v>
      </c>
      <c r="AB340" s="400">
        <f t="shared" si="56"/>
        <v>0</v>
      </c>
      <c r="AC340" s="400">
        <f t="shared" ref="AC340:BH340" si="57">AC27</f>
        <v>0</v>
      </c>
      <c r="AD340" s="400">
        <f t="shared" si="57"/>
        <v>0</v>
      </c>
      <c r="AE340" s="400">
        <f t="shared" si="57"/>
        <v>0</v>
      </c>
      <c r="AF340" s="400">
        <f t="shared" si="57"/>
        <v>0</v>
      </c>
      <c r="AG340" s="400">
        <f t="shared" si="57"/>
        <v>0</v>
      </c>
      <c r="AH340" s="400">
        <f t="shared" si="57"/>
        <v>0</v>
      </c>
      <c r="AI340" s="400">
        <f t="shared" si="57"/>
        <v>0</v>
      </c>
      <c r="AJ340" s="400">
        <f t="shared" si="57"/>
        <v>0</v>
      </c>
      <c r="AK340" s="400">
        <f t="shared" si="57"/>
        <v>0</v>
      </c>
      <c r="AL340" s="400">
        <f t="shared" si="57"/>
        <v>0</v>
      </c>
      <c r="AM340" s="400">
        <f t="shared" si="57"/>
        <v>0</v>
      </c>
      <c r="AN340" s="400">
        <f t="shared" si="57"/>
        <v>0</v>
      </c>
      <c r="AO340" s="400">
        <f t="shared" si="57"/>
        <v>0</v>
      </c>
      <c r="AP340" s="400">
        <f t="shared" si="57"/>
        <v>0</v>
      </c>
      <c r="AQ340" s="400">
        <f t="shared" si="57"/>
        <v>0</v>
      </c>
      <c r="AR340" s="400">
        <f t="shared" si="57"/>
        <v>0</v>
      </c>
      <c r="AS340" s="400">
        <f t="shared" si="57"/>
        <v>0</v>
      </c>
      <c r="AT340" s="400">
        <f t="shared" si="57"/>
        <v>0</v>
      </c>
      <c r="AU340" s="400">
        <f t="shared" si="57"/>
        <v>0</v>
      </c>
      <c r="AV340" s="400">
        <f t="shared" si="57"/>
        <v>0</v>
      </c>
      <c r="AW340" s="400">
        <f t="shared" si="57"/>
        <v>0</v>
      </c>
      <c r="AX340" s="400">
        <f t="shared" si="57"/>
        <v>0</v>
      </c>
      <c r="AY340" s="400">
        <f t="shared" si="57"/>
        <v>0</v>
      </c>
      <c r="AZ340" s="400">
        <f t="shared" si="57"/>
        <v>0</v>
      </c>
      <c r="BA340" s="400">
        <f t="shared" si="57"/>
        <v>0</v>
      </c>
      <c r="BB340" s="400">
        <f t="shared" si="57"/>
        <v>0</v>
      </c>
      <c r="BC340" s="400">
        <f t="shared" si="57"/>
        <v>0</v>
      </c>
      <c r="BD340" s="400">
        <f t="shared" si="57"/>
        <v>0</v>
      </c>
      <c r="BE340" s="400">
        <f t="shared" si="57"/>
        <v>0</v>
      </c>
      <c r="BF340" s="400">
        <f t="shared" si="57"/>
        <v>0</v>
      </c>
      <c r="BG340" s="400">
        <f t="shared" si="57"/>
        <v>0</v>
      </c>
      <c r="BH340" s="400">
        <f t="shared" si="57"/>
        <v>0</v>
      </c>
    </row>
    <row r="341" spans="1:60" x14ac:dyDescent="0.3">
      <c r="A341" s="399">
        <v>45</v>
      </c>
      <c r="B341" s="118"/>
      <c r="C341" s="118"/>
      <c r="D341" s="400">
        <f t="shared" ref="D341:AB341" si="58">D28</f>
        <v>0</v>
      </c>
      <c r="E341" s="400">
        <f t="shared" si="58"/>
        <v>0</v>
      </c>
      <c r="F341" s="400">
        <f t="shared" si="58"/>
        <v>0</v>
      </c>
      <c r="G341" s="400">
        <f t="shared" si="58"/>
        <v>0</v>
      </c>
      <c r="H341" s="400">
        <f t="shared" si="58"/>
        <v>0</v>
      </c>
      <c r="I341" s="400">
        <f t="shared" si="58"/>
        <v>0</v>
      </c>
      <c r="J341" s="400">
        <f t="shared" si="58"/>
        <v>0</v>
      </c>
      <c r="K341" s="400">
        <f t="shared" si="58"/>
        <v>0</v>
      </c>
      <c r="L341" s="400">
        <f t="shared" si="58"/>
        <v>0</v>
      </c>
      <c r="M341" s="400">
        <f t="shared" si="58"/>
        <v>0</v>
      </c>
      <c r="N341" s="400">
        <f t="shared" si="58"/>
        <v>0</v>
      </c>
      <c r="O341" s="400">
        <f t="shared" si="58"/>
        <v>0</v>
      </c>
      <c r="P341" s="400">
        <f t="shared" si="58"/>
        <v>0</v>
      </c>
      <c r="Q341" s="400">
        <f t="shared" si="58"/>
        <v>0</v>
      </c>
      <c r="R341" s="400">
        <f t="shared" si="58"/>
        <v>0</v>
      </c>
      <c r="S341" s="400">
        <f t="shared" si="58"/>
        <v>0</v>
      </c>
      <c r="T341" s="400">
        <f t="shared" si="58"/>
        <v>0</v>
      </c>
      <c r="U341" s="400">
        <f t="shared" si="58"/>
        <v>0</v>
      </c>
      <c r="V341" s="400">
        <f t="shared" si="58"/>
        <v>0</v>
      </c>
      <c r="W341" s="400">
        <f t="shared" si="58"/>
        <v>0</v>
      </c>
      <c r="X341" s="400">
        <f t="shared" si="58"/>
        <v>0</v>
      </c>
      <c r="Y341" s="400">
        <f t="shared" si="58"/>
        <v>0</v>
      </c>
      <c r="Z341" s="400">
        <f t="shared" si="58"/>
        <v>0</v>
      </c>
      <c r="AA341" s="400">
        <f t="shared" si="58"/>
        <v>0</v>
      </c>
      <c r="AB341" s="400">
        <f t="shared" si="58"/>
        <v>0</v>
      </c>
      <c r="AC341" s="400">
        <f t="shared" ref="AC341:BH341" si="59">AC28</f>
        <v>0</v>
      </c>
      <c r="AD341" s="400">
        <f t="shared" si="59"/>
        <v>0</v>
      </c>
      <c r="AE341" s="400">
        <f t="shared" si="59"/>
        <v>0</v>
      </c>
      <c r="AF341" s="400">
        <f t="shared" si="59"/>
        <v>0</v>
      </c>
      <c r="AG341" s="400">
        <f t="shared" si="59"/>
        <v>0</v>
      </c>
      <c r="AH341" s="400">
        <f t="shared" si="59"/>
        <v>0</v>
      </c>
      <c r="AI341" s="400">
        <f t="shared" si="59"/>
        <v>0</v>
      </c>
      <c r="AJ341" s="400">
        <f t="shared" si="59"/>
        <v>0</v>
      </c>
      <c r="AK341" s="400">
        <f t="shared" si="59"/>
        <v>0</v>
      </c>
      <c r="AL341" s="400">
        <f t="shared" si="59"/>
        <v>0</v>
      </c>
      <c r="AM341" s="400">
        <f t="shared" si="59"/>
        <v>0</v>
      </c>
      <c r="AN341" s="400">
        <f t="shared" si="59"/>
        <v>0</v>
      </c>
      <c r="AO341" s="400">
        <f t="shared" si="59"/>
        <v>0</v>
      </c>
      <c r="AP341" s="400">
        <f t="shared" si="59"/>
        <v>0</v>
      </c>
      <c r="AQ341" s="400">
        <f t="shared" si="59"/>
        <v>0</v>
      </c>
      <c r="AR341" s="400">
        <f t="shared" si="59"/>
        <v>0</v>
      </c>
      <c r="AS341" s="400">
        <f t="shared" si="59"/>
        <v>0</v>
      </c>
      <c r="AT341" s="400">
        <f t="shared" si="59"/>
        <v>0</v>
      </c>
      <c r="AU341" s="400">
        <f t="shared" si="59"/>
        <v>0</v>
      </c>
      <c r="AV341" s="400">
        <f t="shared" si="59"/>
        <v>0</v>
      </c>
      <c r="AW341" s="400">
        <f t="shared" si="59"/>
        <v>0</v>
      </c>
      <c r="AX341" s="400">
        <f t="shared" si="59"/>
        <v>0</v>
      </c>
      <c r="AY341" s="400">
        <f t="shared" si="59"/>
        <v>0</v>
      </c>
      <c r="AZ341" s="400">
        <f t="shared" si="59"/>
        <v>0</v>
      </c>
      <c r="BA341" s="400">
        <f t="shared" si="59"/>
        <v>0</v>
      </c>
      <c r="BB341" s="400">
        <f t="shared" si="59"/>
        <v>0</v>
      </c>
      <c r="BC341" s="400">
        <f t="shared" si="59"/>
        <v>0</v>
      </c>
      <c r="BD341" s="400">
        <f t="shared" si="59"/>
        <v>0</v>
      </c>
      <c r="BE341" s="400">
        <f t="shared" si="59"/>
        <v>0</v>
      </c>
      <c r="BF341" s="400">
        <f t="shared" si="59"/>
        <v>0</v>
      </c>
      <c r="BG341" s="400">
        <f t="shared" si="59"/>
        <v>0</v>
      </c>
      <c r="BH341" s="400">
        <f t="shared" si="59"/>
        <v>0</v>
      </c>
    </row>
    <row r="342" spans="1:60" x14ac:dyDescent="0.3">
      <c r="A342" s="399">
        <v>47</v>
      </c>
      <c r="B342" s="118"/>
      <c r="C342" s="118"/>
      <c r="D342" s="400">
        <f t="shared" ref="D342:AB342" si="60">D29</f>
        <v>0</v>
      </c>
      <c r="E342" s="400">
        <f t="shared" si="60"/>
        <v>0</v>
      </c>
      <c r="F342" s="400">
        <f t="shared" si="60"/>
        <v>0</v>
      </c>
      <c r="G342" s="400">
        <f t="shared" si="60"/>
        <v>0</v>
      </c>
      <c r="H342" s="400">
        <f t="shared" si="60"/>
        <v>0</v>
      </c>
      <c r="I342" s="400">
        <f t="shared" si="60"/>
        <v>0</v>
      </c>
      <c r="J342" s="400">
        <f t="shared" si="60"/>
        <v>0</v>
      </c>
      <c r="K342" s="400">
        <f t="shared" si="60"/>
        <v>0</v>
      </c>
      <c r="L342" s="400">
        <f t="shared" si="60"/>
        <v>0</v>
      </c>
      <c r="M342" s="400">
        <f t="shared" si="60"/>
        <v>0</v>
      </c>
      <c r="N342" s="400">
        <f t="shared" si="60"/>
        <v>0</v>
      </c>
      <c r="O342" s="400">
        <f t="shared" si="60"/>
        <v>0</v>
      </c>
      <c r="P342" s="400">
        <f t="shared" si="60"/>
        <v>0</v>
      </c>
      <c r="Q342" s="400">
        <f t="shared" si="60"/>
        <v>0</v>
      </c>
      <c r="R342" s="400">
        <f t="shared" si="60"/>
        <v>0</v>
      </c>
      <c r="S342" s="400">
        <f t="shared" si="60"/>
        <v>0</v>
      </c>
      <c r="T342" s="400">
        <f t="shared" si="60"/>
        <v>0</v>
      </c>
      <c r="U342" s="400">
        <f t="shared" si="60"/>
        <v>0</v>
      </c>
      <c r="V342" s="400">
        <f t="shared" si="60"/>
        <v>0</v>
      </c>
      <c r="W342" s="400">
        <f t="shared" si="60"/>
        <v>0</v>
      </c>
      <c r="X342" s="400">
        <f t="shared" si="60"/>
        <v>0</v>
      </c>
      <c r="Y342" s="400">
        <f t="shared" si="60"/>
        <v>0</v>
      </c>
      <c r="Z342" s="400">
        <f t="shared" si="60"/>
        <v>0</v>
      </c>
      <c r="AA342" s="400">
        <f t="shared" si="60"/>
        <v>0</v>
      </c>
      <c r="AB342" s="400">
        <f t="shared" si="60"/>
        <v>0</v>
      </c>
      <c r="AC342" s="400">
        <f t="shared" ref="AC342:BH342" si="61">AC29</f>
        <v>0</v>
      </c>
      <c r="AD342" s="400">
        <f t="shared" si="61"/>
        <v>0</v>
      </c>
      <c r="AE342" s="400">
        <f t="shared" si="61"/>
        <v>0</v>
      </c>
      <c r="AF342" s="400">
        <f t="shared" si="61"/>
        <v>0</v>
      </c>
      <c r="AG342" s="400">
        <f t="shared" si="61"/>
        <v>0</v>
      </c>
      <c r="AH342" s="400">
        <f t="shared" si="61"/>
        <v>0</v>
      </c>
      <c r="AI342" s="400">
        <f t="shared" si="61"/>
        <v>0</v>
      </c>
      <c r="AJ342" s="400">
        <f t="shared" si="61"/>
        <v>0</v>
      </c>
      <c r="AK342" s="400">
        <f t="shared" si="61"/>
        <v>0</v>
      </c>
      <c r="AL342" s="400">
        <f t="shared" si="61"/>
        <v>0</v>
      </c>
      <c r="AM342" s="400">
        <f t="shared" si="61"/>
        <v>0</v>
      </c>
      <c r="AN342" s="400">
        <f t="shared" si="61"/>
        <v>0</v>
      </c>
      <c r="AO342" s="400">
        <f t="shared" si="61"/>
        <v>0</v>
      </c>
      <c r="AP342" s="400">
        <f t="shared" si="61"/>
        <v>0</v>
      </c>
      <c r="AQ342" s="400">
        <f t="shared" si="61"/>
        <v>0</v>
      </c>
      <c r="AR342" s="400">
        <f t="shared" si="61"/>
        <v>0</v>
      </c>
      <c r="AS342" s="400">
        <f t="shared" si="61"/>
        <v>0</v>
      </c>
      <c r="AT342" s="400">
        <f t="shared" si="61"/>
        <v>0</v>
      </c>
      <c r="AU342" s="400">
        <f t="shared" si="61"/>
        <v>0</v>
      </c>
      <c r="AV342" s="400">
        <f t="shared" si="61"/>
        <v>0</v>
      </c>
      <c r="AW342" s="400">
        <f t="shared" si="61"/>
        <v>0</v>
      </c>
      <c r="AX342" s="400">
        <f t="shared" si="61"/>
        <v>0</v>
      </c>
      <c r="AY342" s="400">
        <f t="shared" si="61"/>
        <v>0</v>
      </c>
      <c r="AZ342" s="400">
        <f t="shared" si="61"/>
        <v>0</v>
      </c>
      <c r="BA342" s="400">
        <f t="shared" si="61"/>
        <v>0</v>
      </c>
      <c r="BB342" s="400">
        <f t="shared" si="61"/>
        <v>0</v>
      </c>
      <c r="BC342" s="400">
        <f t="shared" si="61"/>
        <v>0</v>
      </c>
      <c r="BD342" s="400">
        <f t="shared" si="61"/>
        <v>0</v>
      </c>
      <c r="BE342" s="400">
        <f t="shared" si="61"/>
        <v>0</v>
      </c>
      <c r="BF342" s="400">
        <f t="shared" si="61"/>
        <v>0</v>
      </c>
      <c r="BG342" s="400">
        <f t="shared" si="61"/>
        <v>0</v>
      </c>
      <c r="BH342" s="400">
        <f t="shared" si="61"/>
        <v>0</v>
      </c>
    </row>
    <row r="343" spans="1:60" x14ac:dyDescent="0.3">
      <c r="A343" s="399">
        <v>48</v>
      </c>
      <c r="B343" s="118"/>
      <c r="C343" s="118"/>
      <c r="D343" s="400">
        <f t="shared" ref="D343:AB343" si="62">D30</f>
        <v>0</v>
      </c>
      <c r="E343" s="400">
        <f t="shared" si="62"/>
        <v>0</v>
      </c>
      <c r="F343" s="400">
        <f t="shared" si="62"/>
        <v>0</v>
      </c>
      <c r="G343" s="400">
        <f t="shared" si="62"/>
        <v>0</v>
      </c>
      <c r="H343" s="400">
        <f t="shared" si="62"/>
        <v>0</v>
      </c>
      <c r="I343" s="400">
        <f t="shared" si="62"/>
        <v>0</v>
      </c>
      <c r="J343" s="400">
        <f t="shared" si="62"/>
        <v>0</v>
      </c>
      <c r="K343" s="400">
        <f t="shared" si="62"/>
        <v>0</v>
      </c>
      <c r="L343" s="400">
        <f t="shared" si="62"/>
        <v>0</v>
      </c>
      <c r="M343" s="400">
        <f t="shared" si="62"/>
        <v>0</v>
      </c>
      <c r="N343" s="400">
        <f t="shared" si="62"/>
        <v>0</v>
      </c>
      <c r="O343" s="400">
        <f t="shared" si="62"/>
        <v>0</v>
      </c>
      <c r="P343" s="400">
        <f t="shared" si="62"/>
        <v>0</v>
      </c>
      <c r="Q343" s="400">
        <f t="shared" si="62"/>
        <v>0</v>
      </c>
      <c r="R343" s="400">
        <f t="shared" si="62"/>
        <v>0</v>
      </c>
      <c r="S343" s="400">
        <f t="shared" si="62"/>
        <v>0</v>
      </c>
      <c r="T343" s="400">
        <f t="shared" si="62"/>
        <v>0</v>
      </c>
      <c r="U343" s="400">
        <f t="shared" si="62"/>
        <v>0</v>
      </c>
      <c r="V343" s="400">
        <f t="shared" si="62"/>
        <v>0</v>
      </c>
      <c r="W343" s="400">
        <f t="shared" si="62"/>
        <v>0</v>
      </c>
      <c r="X343" s="400">
        <f t="shared" si="62"/>
        <v>0</v>
      </c>
      <c r="Y343" s="400">
        <f t="shared" si="62"/>
        <v>0</v>
      </c>
      <c r="Z343" s="400">
        <f t="shared" si="62"/>
        <v>0</v>
      </c>
      <c r="AA343" s="400">
        <f t="shared" si="62"/>
        <v>0</v>
      </c>
      <c r="AB343" s="400">
        <f t="shared" si="62"/>
        <v>0</v>
      </c>
      <c r="AC343" s="400">
        <f t="shared" ref="AC343:BH343" si="63">AC30</f>
        <v>0</v>
      </c>
      <c r="AD343" s="400">
        <f t="shared" si="63"/>
        <v>0</v>
      </c>
      <c r="AE343" s="400">
        <f t="shared" si="63"/>
        <v>0</v>
      </c>
      <c r="AF343" s="400">
        <f t="shared" si="63"/>
        <v>0</v>
      </c>
      <c r="AG343" s="400">
        <f t="shared" si="63"/>
        <v>0</v>
      </c>
      <c r="AH343" s="400">
        <f t="shared" si="63"/>
        <v>0</v>
      </c>
      <c r="AI343" s="400">
        <f t="shared" si="63"/>
        <v>0</v>
      </c>
      <c r="AJ343" s="400">
        <f t="shared" si="63"/>
        <v>0</v>
      </c>
      <c r="AK343" s="400">
        <f t="shared" si="63"/>
        <v>0</v>
      </c>
      <c r="AL343" s="400">
        <f t="shared" si="63"/>
        <v>0</v>
      </c>
      <c r="AM343" s="400">
        <f t="shared" si="63"/>
        <v>0</v>
      </c>
      <c r="AN343" s="400">
        <f t="shared" si="63"/>
        <v>0</v>
      </c>
      <c r="AO343" s="400">
        <f t="shared" si="63"/>
        <v>0</v>
      </c>
      <c r="AP343" s="400">
        <f t="shared" si="63"/>
        <v>0</v>
      </c>
      <c r="AQ343" s="400">
        <f t="shared" si="63"/>
        <v>0</v>
      </c>
      <c r="AR343" s="400">
        <f t="shared" si="63"/>
        <v>0</v>
      </c>
      <c r="AS343" s="400">
        <f t="shared" si="63"/>
        <v>0</v>
      </c>
      <c r="AT343" s="400">
        <f t="shared" si="63"/>
        <v>0</v>
      </c>
      <c r="AU343" s="400">
        <f t="shared" si="63"/>
        <v>0</v>
      </c>
      <c r="AV343" s="400">
        <f t="shared" si="63"/>
        <v>0</v>
      </c>
      <c r="AW343" s="400">
        <f t="shared" si="63"/>
        <v>0</v>
      </c>
      <c r="AX343" s="400">
        <f t="shared" si="63"/>
        <v>0</v>
      </c>
      <c r="AY343" s="400">
        <f t="shared" si="63"/>
        <v>0</v>
      </c>
      <c r="AZ343" s="400">
        <f t="shared" si="63"/>
        <v>0</v>
      </c>
      <c r="BA343" s="400">
        <f t="shared" si="63"/>
        <v>0</v>
      </c>
      <c r="BB343" s="400">
        <f t="shared" si="63"/>
        <v>0</v>
      </c>
      <c r="BC343" s="400">
        <f t="shared" si="63"/>
        <v>0</v>
      </c>
      <c r="BD343" s="400">
        <f t="shared" si="63"/>
        <v>0</v>
      </c>
      <c r="BE343" s="400">
        <f t="shared" si="63"/>
        <v>0</v>
      </c>
      <c r="BF343" s="400">
        <f t="shared" si="63"/>
        <v>0</v>
      </c>
      <c r="BG343" s="400">
        <f t="shared" si="63"/>
        <v>0</v>
      </c>
      <c r="BH343" s="400">
        <f t="shared" si="63"/>
        <v>0</v>
      </c>
    </row>
    <row r="344" spans="1:60" x14ac:dyDescent="0.3">
      <c r="A344" s="402">
        <v>385</v>
      </c>
      <c r="B344" s="118"/>
      <c r="C344" s="118"/>
      <c r="D344" s="403">
        <f t="shared" ref="D344:AB344" si="64">D118</f>
        <v>95184075</v>
      </c>
      <c r="E344" s="403">
        <f t="shared" si="64"/>
        <v>154325621</v>
      </c>
      <c r="F344" s="403">
        <f t="shared" si="64"/>
        <v>106526827</v>
      </c>
      <c r="G344" s="403">
        <f t="shared" si="64"/>
        <v>34589672</v>
      </c>
      <c r="H344" s="403">
        <f t="shared" si="64"/>
        <v>141020867</v>
      </c>
      <c r="I344" s="403">
        <f t="shared" si="64"/>
        <v>82199632</v>
      </c>
      <c r="J344" s="403">
        <f t="shared" si="64"/>
        <v>41841990</v>
      </c>
      <c r="K344" s="403">
        <f t="shared" si="64"/>
        <v>49750062</v>
      </c>
      <c r="L344" s="403">
        <f t="shared" si="64"/>
        <v>106043562</v>
      </c>
      <c r="M344" s="403">
        <f t="shared" si="64"/>
        <v>29637974</v>
      </c>
      <c r="N344" s="403">
        <f t="shared" si="64"/>
        <v>53156470</v>
      </c>
      <c r="O344" s="403">
        <f t="shared" si="64"/>
        <v>278956212</v>
      </c>
      <c r="P344" s="403">
        <f t="shared" si="64"/>
        <v>100553012</v>
      </c>
      <c r="Q344" s="403">
        <f t="shared" si="64"/>
        <v>37259671</v>
      </c>
      <c r="R344" s="403">
        <f t="shared" si="64"/>
        <v>197040738</v>
      </c>
      <c r="S344" s="403">
        <f t="shared" si="64"/>
        <v>419002311</v>
      </c>
      <c r="T344" s="403">
        <f t="shared" si="64"/>
        <v>64149989</v>
      </c>
      <c r="U344" s="403">
        <f t="shared" si="64"/>
        <v>29067652</v>
      </c>
      <c r="V344" s="403">
        <f t="shared" si="64"/>
        <v>2391168</v>
      </c>
      <c r="W344" s="403">
        <f t="shared" si="64"/>
        <v>433329770</v>
      </c>
      <c r="X344" s="403">
        <f t="shared" si="64"/>
        <v>126719546</v>
      </c>
      <c r="Y344" s="403">
        <f t="shared" si="64"/>
        <v>14783386</v>
      </c>
      <c r="Z344" s="403">
        <f t="shared" si="64"/>
        <v>216632501</v>
      </c>
      <c r="AA344" s="403">
        <f t="shared" si="64"/>
        <v>29749251</v>
      </c>
      <c r="AB344" s="403">
        <f t="shared" si="64"/>
        <v>42120640</v>
      </c>
      <c r="AC344" s="403">
        <f t="shared" ref="AC344:BH344" si="65">AC118</f>
        <v>295155411</v>
      </c>
      <c r="AD344" s="403">
        <f t="shared" si="65"/>
        <v>24241773</v>
      </c>
      <c r="AE344" s="403">
        <f t="shared" si="65"/>
        <v>228708715</v>
      </c>
      <c r="AF344" s="403">
        <f t="shared" si="65"/>
        <v>80331177</v>
      </c>
      <c r="AG344" s="403">
        <f t="shared" si="65"/>
        <v>44529684</v>
      </c>
      <c r="AH344" s="403">
        <f t="shared" si="65"/>
        <v>198460133</v>
      </c>
      <c r="AI344" s="403">
        <f t="shared" si="65"/>
        <v>135112262</v>
      </c>
      <c r="AJ344" s="403">
        <f t="shared" si="65"/>
        <v>207676971</v>
      </c>
      <c r="AK344" s="403">
        <f t="shared" si="65"/>
        <v>134732392</v>
      </c>
      <c r="AL344" s="403">
        <f t="shared" si="65"/>
        <v>132610126</v>
      </c>
      <c r="AM344" s="403">
        <f t="shared" si="65"/>
        <v>0</v>
      </c>
      <c r="AN344" s="403">
        <f t="shared" si="65"/>
        <v>83936310</v>
      </c>
      <c r="AO344" s="403">
        <f t="shared" si="65"/>
        <v>97129846</v>
      </c>
      <c r="AP344" s="403">
        <f t="shared" si="65"/>
        <v>120581553</v>
      </c>
      <c r="AQ344" s="403">
        <f t="shared" si="65"/>
        <v>40647253</v>
      </c>
      <c r="AR344" s="403">
        <f t="shared" si="65"/>
        <v>27855954</v>
      </c>
      <c r="AS344" s="403">
        <f t="shared" si="65"/>
        <v>54549365</v>
      </c>
      <c r="AT344" s="403">
        <f t="shared" si="65"/>
        <v>10802684</v>
      </c>
      <c r="AU344" s="403">
        <f t="shared" si="65"/>
        <v>796287191</v>
      </c>
      <c r="AV344" s="403">
        <f t="shared" si="65"/>
        <v>60026100</v>
      </c>
      <c r="AW344" s="403">
        <f t="shared" si="65"/>
        <v>4658718995</v>
      </c>
      <c r="AX344" s="403">
        <f t="shared" si="65"/>
        <v>23053268</v>
      </c>
      <c r="AY344" s="403">
        <f t="shared" si="65"/>
        <v>19921453</v>
      </c>
      <c r="AZ344" s="403">
        <f t="shared" si="65"/>
        <v>43276172</v>
      </c>
      <c r="BA344" s="403">
        <f t="shared" si="65"/>
        <v>151109952</v>
      </c>
      <c r="BB344" s="403">
        <f t="shared" si="65"/>
        <v>8791326</v>
      </c>
      <c r="BC344" s="403">
        <f t="shared" si="65"/>
        <v>22162968</v>
      </c>
      <c r="BD344" s="403">
        <f t="shared" si="65"/>
        <v>106532661</v>
      </c>
      <c r="BE344" s="403">
        <f t="shared" si="65"/>
        <v>122701199</v>
      </c>
      <c r="BF344" s="403">
        <f t="shared" si="65"/>
        <v>928952254</v>
      </c>
      <c r="BG344" s="403">
        <f t="shared" si="65"/>
        <v>59160548</v>
      </c>
      <c r="BH344" s="403">
        <f t="shared" si="65"/>
        <v>37406764</v>
      </c>
    </row>
    <row r="345" spans="1:60" x14ac:dyDescent="0.3">
      <c r="A345" s="402">
        <v>626</v>
      </c>
      <c r="B345" s="118"/>
      <c r="C345" s="118"/>
      <c r="D345" s="403">
        <f t="shared" ref="D345:AB345" si="66">D215</f>
        <v>466054</v>
      </c>
      <c r="E345" s="403">
        <f t="shared" si="66"/>
        <v>3651330</v>
      </c>
      <c r="F345" s="403">
        <f t="shared" si="66"/>
        <v>6998291</v>
      </c>
      <c r="G345" s="403">
        <f t="shared" si="66"/>
        <v>1207742</v>
      </c>
      <c r="H345" s="403">
        <f t="shared" si="66"/>
        <v>4223368</v>
      </c>
      <c r="I345" s="403">
        <f t="shared" si="66"/>
        <v>1533479</v>
      </c>
      <c r="J345" s="403">
        <f t="shared" si="66"/>
        <v>2075070</v>
      </c>
      <c r="K345" s="403">
        <f t="shared" si="66"/>
        <v>3245673</v>
      </c>
      <c r="L345" s="403">
        <f t="shared" si="66"/>
        <v>4449284</v>
      </c>
      <c r="M345" s="403">
        <f t="shared" si="66"/>
        <v>1091687</v>
      </c>
      <c r="N345" s="403">
        <f t="shared" si="66"/>
        <v>1168921</v>
      </c>
      <c r="O345" s="403">
        <f t="shared" si="66"/>
        <v>6494774</v>
      </c>
      <c r="P345" s="403">
        <f t="shared" si="66"/>
        <v>8829847</v>
      </c>
      <c r="Q345" s="403">
        <f t="shared" si="66"/>
        <v>784702</v>
      </c>
      <c r="R345" s="403">
        <f t="shared" si="66"/>
        <v>12158428</v>
      </c>
      <c r="S345" s="403">
        <f t="shared" si="66"/>
        <v>20176425</v>
      </c>
      <c r="T345" s="403">
        <f t="shared" si="66"/>
        <v>2111481</v>
      </c>
      <c r="U345" s="403">
        <f t="shared" si="66"/>
        <v>1073126</v>
      </c>
      <c r="V345" s="403">
        <f t="shared" si="66"/>
        <v>45393</v>
      </c>
      <c r="W345" s="403">
        <f t="shared" si="66"/>
        <v>8651423</v>
      </c>
      <c r="X345" s="403">
        <f t="shared" si="66"/>
        <v>6728644</v>
      </c>
      <c r="Y345" s="403">
        <f t="shared" si="66"/>
        <v>1263001</v>
      </c>
      <c r="Z345" s="403">
        <f t="shared" si="66"/>
        <v>3991094</v>
      </c>
      <c r="AA345" s="403">
        <f t="shared" si="66"/>
        <v>1807038</v>
      </c>
      <c r="AB345" s="403">
        <f t="shared" si="66"/>
        <v>2695177</v>
      </c>
      <c r="AC345" s="403">
        <f t="shared" ref="AC345:BH345" si="67">AC215</f>
        <v>13148645</v>
      </c>
      <c r="AD345" s="403">
        <f t="shared" si="67"/>
        <v>1577446</v>
      </c>
      <c r="AE345" s="403">
        <f t="shared" si="67"/>
        <v>13102108</v>
      </c>
      <c r="AF345" s="403">
        <f t="shared" si="67"/>
        <v>7308565</v>
      </c>
      <c r="AG345" s="403">
        <f t="shared" si="67"/>
        <v>2052035</v>
      </c>
      <c r="AH345" s="403">
        <f t="shared" si="67"/>
        <v>9009179</v>
      </c>
      <c r="AI345" s="403">
        <f t="shared" si="67"/>
        <v>4647873</v>
      </c>
      <c r="AJ345" s="403">
        <f t="shared" si="67"/>
        <v>5917649</v>
      </c>
      <c r="AK345" s="403">
        <f t="shared" si="67"/>
        <v>4991982</v>
      </c>
      <c r="AL345" s="403">
        <f t="shared" si="67"/>
        <v>6826711</v>
      </c>
      <c r="AM345" s="403">
        <f t="shared" si="67"/>
        <v>0</v>
      </c>
      <c r="AN345" s="403">
        <f t="shared" si="67"/>
        <v>5380442</v>
      </c>
      <c r="AO345" s="403">
        <f t="shared" si="67"/>
        <v>3349851</v>
      </c>
      <c r="AP345" s="403">
        <f t="shared" si="67"/>
        <v>3516180</v>
      </c>
      <c r="AQ345" s="403">
        <f t="shared" si="67"/>
        <v>1914474</v>
      </c>
      <c r="AR345" s="403">
        <f t="shared" si="67"/>
        <v>2137615</v>
      </c>
      <c r="AS345" s="403">
        <f t="shared" si="67"/>
        <v>3086902</v>
      </c>
      <c r="AT345" s="403">
        <f t="shared" si="67"/>
        <v>564104</v>
      </c>
      <c r="AU345" s="403">
        <f t="shared" si="67"/>
        <v>31711415</v>
      </c>
      <c r="AV345" s="403">
        <f t="shared" si="67"/>
        <v>3147746</v>
      </c>
      <c r="AW345" s="403">
        <f t="shared" si="67"/>
        <v>107081596</v>
      </c>
      <c r="AX345" s="403">
        <f t="shared" si="67"/>
        <v>1003209</v>
      </c>
      <c r="AY345" s="403">
        <f t="shared" si="67"/>
        <v>876859</v>
      </c>
      <c r="AZ345" s="403">
        <f t="shared" si="67"/>
        <v>3369748</v>
      </c>
      <c r="BA345" s="403">
        <f t="shared" si="67"/>
        <v>13038201</v>
      </c>
      <c r="BB345" s="403">
        <f t="shared" si="67"/>
        <v>253909</v>
      </c>
      <c r="BC345" s="403">
        <f t="shared" si="67"/>
        <v>978539</v>
      </c>
      <c r="BD345" s="403">
        <f t="shared" si="67"/>
        <v>7560311</v>
      </c>
      <c r="BE345" s="403">
        <f t="shared" si="67"/>
        <v>7164991</v>
      </c>
      <c r="BF345" s="403">
        <f t="shared" si="67"/>
        <v>37666498</v>
      </c>
      <c r="BG345" s="403">
        <f t="shared" si="67"/>
        <v>4778228</v>
      </c>
      <c r="BH345" s="403">
        <f t="shared" si="67"/>
        <v>1263772</v>
      </c>
    </row>
    <row r="346" spans="1:60" x14ac:dyDescent="0.3">
      <c r="A346" s="402">
        <v>338</v>
      </c>
      <c r="B346" s="118"/>
      <c r="C346" s="118"/>
      <c r="D346" s="403">
        <f t="shared" ref="D346:AB346" si="68">D83</f>
        <v>110385475</v>
      </c>
      <c r="E346" s="403">
        <f t="shared" si="68"/>
        <v>200487245</v>
      </c>
      <c r="F346" s="403">
        <f t="shared" si="68"/>
        <v>151544443</v>
      </c>
      <c r="G346" s="403">
        <f t="shared" si="68"/>
        <v>60359148</v>
      </c>
      <c r="H346" s="403">
        <f t="shared" si="68"/>
        <v>205389581</v>
      </c>
      <c r="I346" s="403">
        <f t="shared" si="68"/>
        <v>84965970</v>
      </c>
      <c r="J346" s="403">
        <f t="shared" si="68"/>
        <v>47439868</v>
      </c>
      <c r="K346" s="403">
        <f t="shared" si="68"/>
        <v>65747649</v>
      </c>
      <c r="L346" s="403">
        <f t="shared" si="68"/>
        <v>118939371</v>
      </c>
      <c r="M346" s="403">
        <f t="shared" si="68"/>
        <v>37201647</v>
      </c>
      <c r="N346" s="403">
        <f t="shared" si="68"/>
        <v>73753405</v>
      </c>
      <c r="O346" s="403">
        <f t="shared" si="68"/>
        <v>249316770</v>
      </c>
      <c r="P346" s="403">
        <f t="shared" si="68"/>
        <v>136240136</v>
      </c>
      <c r="Q346" s="403">
        <f t="shared" si="68"/>
        <v>32689880</v>
      </c>
      <c r="R346" s="403">
        <f t="shared" si="68"/>
        <v>269918988</v>
      </c>
      <c r="S346" s="403">
        <f t="shared" si="68"/>
        <v>541121127</v>
      </c>
      <c r="T346" s="403">
        <f t="shared" si="68"/>
        <v>61970832</v>
      </c>
      <c r="U346" s="403">
        <f t="shared" si="68"/>
        <v>36550076</v>
      </c>
      <c r="V346" s="403">
        <f t="shared" si="68"/>
        <v>3282758</v>
      </c>
      <c r="W346" s="403">
        <f t="shared" si="68"/>
        <v>462907583</v>
      </c>
      <c r="X346" s="403">
        <f t="shared" si="68"/>
        <v>175615294</v>
      </c>
      <c r="Y346" s="403">
        <f t="shared" si="68"/>
        <v>32276132</v>
      </c>
      <c r="Z346" s="403">
        <f t="shared" si="68"/>
        <v>169705050</v>
      </c>
      <c r="AA346" s="403">
        <f t="shared" si="68"/>
        <v>34841652</v>
      </c>
      <c r="AB346" s="403">
        <f t="shared" si="68"/>
        <v>94529733</v>
      </c>
      <c r="AC346" s="403">
        <f t="shared" ref="AC346:BH346" si="69">AC83</f>
        <v>454794029</v>
      </c>
      <c r="AD346" s="403">
        <f t="shared" si="69"/>
        <v>49777477</v>
      </c>
      <c r="AE346" s="403">
        <f t="shared" si="69"/>
        <v>305208101</v>
      </c>
      <c r="AF346" s="403">
        <f t="shared" si="69"/>
        <v>129632667</v>
      </c>
      <c r="AG346" s="403">
        <f t="shared" si="69"/>
        <v>54302750</v>
      </c>
      <c r="AH346" s="403">
        <f t="shared" si="69"/>
        <v>385604319</v>
      </c>
      <c r="AI346" s="403">
        <f t="shared" si="69"/>
        <v>216904907</v>
      </c>
      <c r="AJ346" s="403">
        <f t="shared" si="69"/>
        <v>360589429</v>
      </c>
      <c r="AK346" s="403">
        <f t="shared" si="69"/>
        <v>160196453</v>
      </c>
      <c r="AL346" s="403">
        <f t="shared" si="69"/>
        <v>149489085</v>
      </c>
      <c r="AM346" s="403">
        <f t="shared" si="69"/>
        <v>0</v>
      </c>
      <c r="AN346" s="403">
        <f t="shared" si="69"/>
        <v>151748267</v>
      </c>
      <c r="AO346" s="403">
        <f t="shared" si="69"/>
        <v>116721393</v>
      </c>
      <c r="AP346" s="403">
        <f t="shared" si="69"/>
        <v>146067597</v>
      </c>
      <c r="AQ346" s="403">
        <f t="shared" si="69"/>
        <v>45832793</v>
      </c>
      <c r="AR346" s="403">
        <f t="shared" si="69"/>
        <v>50066051</v>
      </c>
      <c r="AS346" s="403">
        <f t="shared" si="69"/>
        <v>74210024</v>
      </c>
      <c r="AT346" s="403">
        <f t="shared" si="69"/>
        <v>16830581</v>
      </c>
      <c r="AU346" s="403">
        <f t="shared" si="69"/>
        <v>793149764</v>
      </c>
      <c r="AV346" s="403">
        <f t="shared" si="69"/>
        <v>107523860</v>
      </c>
      <c r="AW346" s="403">
        <f t="shared" si="69"/>
        <v>3380625242</v>
      </c>
      <c r="AX346" s="403">
        <f t="shared" si="69"/>
        <v>40494106</v>
      </c>
      <c r="AY346" s="403">
        <f t="shared" si="69"/>
        <v>27514675</v>
      </c>
      <c r="AZ346" s="403">
        <f t="shared" si="69"/>
        <v>102021583</v>
      </c>
      <c r="BA346" s="403">
        <f t="shared" si="69"/>
        <v>324533435</v>
      </c>
      <c r="BB346" s="403">
        <f t="shared" si="69"/>
        <v>19817276</v>
      </c>
      <c r="BC346" s="403">
        <f t="shared" si="69"/>
        <v>41639551</v>
      </c>
      <c r="BD346" s="403">
        <f t="shared" si="69"/>
        <v>181128532</v>
      </c>
      <c r="BE346" s="403">
        <f t="shared" si="69"/>
        <v>199813966</v>
      </c>
      <c r="BF346" s="403">
        <f t="shared" si="69"/>
        <v>1108216533</v>
      </c>
      <c r="BG346" s="403">
        <f t="shared" si="69"/>
        <v>100391159</v>
      </c>
      <c r="BH346" s="403">
        <f t="shared" si="69"/>
        <v>46801612</v>
      </c>
    </row>
    <row r="347" spans="1:60" x14ac:dyDescent="0.3">
      <c r="A347" s="406">
        <v>620</v>
      </c>
      <c r="B347" s="118"/>
      <c r="C347" s="118"/>
      <c r="D347" s="407">
        <f t="shared" ref="D347:AB347" si="70">D211</f>
        <v>0</v>
      </c>
      <c r="E347" s="407">
        <f t="shared" si="70"/>
        <v>0</v>
      </c>
      <c r="F347" s="407">
        <f t="shared" si="70"/>
        <v>0</v>
      </c>
      <c r="G347" s="407">
        <f t="shared" si="70"/>
        <v>0</v>
      </c>
      <c r="H347" s="407">
        <f t="shared" si="70"/>
        <v>0</v>
      </c>
      <c r="I347" s="407">
        <f t="shared" si="70"/>
        <v>0</v>
      </c>
      <c r="J347" s="407">
        <f t="shared" si="70"/>
        <v>0</v>
      </c>
      <c r="K347" s="407">
        <f t="shared" si="70"/>
        <v>0</v>
      </c>
      <c r="L347" s="407">
        <f t="shared" si="70"/>
        <v>0</v>
      </c>
      <c r="M347" s="407">
        <f t="shared" si="70"/>
        <v>0</v>
      </c>
      <c r="N347" s="407">
        <f t="shared" si="70"/>
        <v>0</v>
      </c>
      <c r="O347" s="407">
        <f t="shared" si="70"/>
        <v>0</v>
      </c>
      <c r="P347" s="407">
        <f t="shared" si="70"/>
        <v>0</v>
      </c>
      <c r="Q347" s="407">
        <f t="shared" si="70"/>
        <v>0</v>
      </c>
      <c r="R347" s="407">
        <f t="shared" si="70"/>
        <v>0</v>
      </c>
      <c r="S347" s="407">
        <f t="shared" si="70"/>
        <v>0</v>
      </c>
      <c r="T347" s="407">
        <f t="shared" si="70"/>
        <v>0</v>
      </c>
      <c r="U347" s="407">
        <f t="shared" si="70"/>
        <v>0</v>
      </c>
      <c r="V347" s="407">
        <f t="shared" si="70"/>
        <v>0</v>
      </c>
      <c r="W347" s="407">
        <f t="shared" si="70"/>
        <v>0</v>
      </c>
      <c r="X347" s="407">
        <f t="shared" si="70"/>
        <v>0</v>
      </c>
      <c r="Y347" s="407">
        <f t="shared" si="70"/>
        <v>0</v>
      </c>
      <c r="Z347" s="407">
        <f t="shared" si="70"/>
        <v>0</v>
      </c>
      <c r="AA347" s="407">
        <f t="shared" si="70"/>
        <v>0</v>
      </c>
      <c r="AB347" s="407">
        <f t="shared" si="70"/>
        <v>0</v>
      </c>
      <c r="AC347" s="407">
        <f t="shared" ref="AC347:BH347" si="71">AC211</f>
        <v>0</v>
      </c>
      <c r="AD347" s="407">
        <f t="shared" si="71"/>
        <v>0</v>
      </c>
      <c r="AE347" s="407">
        <f t="shared" si="71"/>
        <v>0</v>
      </c>
      <c r="AF347" s="407">
        <f t="shared" si="71"/>
        <v>0</v>
      </c>
      <c r="AG347" s="407">
        <f t="shared" si="71"/>
        <v>0</v>
      </c>
      <c r="AH347" s="407">
        <f t="shared" si="71"/>
        <v>0</v>
      </c>
      <c r="AI347" s="407">
        <f t="shared" si="71"/>
        <v>0</v>
      </c>
      <c r="AJ347" s="407">
        <f t="shared" si="71"/>
        <v>0</v>
      </c>
      <c r="AK347" s="407">
        <f t="shared" si="71"/>
        <v>0</v>
      </c>
      <c r="AL347" s="407">
        <f t="shared" si="71"/>
        <v>0</v>
      </c>
      <c r="AM347" s="407">
        <f t="shared" si="71"/>
        <v>0</v>
      </c>
      <c r="AN347" s="407">
        <f t="shared" si="71"/>
        <v>0</v>
      </c>
      <c r="AO347" s="407">
        <f t="shared" si="71"/>
        <v>0</v>
      </c>
      <c r="AP347" s="407">
        <f t="shared" si="71"/>
        <v>0</v>
      </c>
      <c r="AQ347" s="407">
        <f t="shared" si="71"/>
        <v>0</v>
      </c>
      <c r="AR347" s="407">
        <f t="shared" si="71"/>
        <v>0</v>
      </c>
      <c r="AS347" s="407">
        <f t="shared" si="71"/>
        <v>0</v>
      </c>
      <c r="AT347" s="407">
        <f t="shared" si="71"/>
        <v>0</v>
      </c>
      <c r="AU347" s="407">
        <f t="shared" si="71"/>
        <v>0</v>
      </c>
      <c r="AV347" s="407">
        <f t="shared" si="71"/>
        <v>0</v>
      </c>
      <c r="AW347" s="407">
        <f t="shared" si="71"/>
        <v>0</v>
      </c>
      <c r="AX347" s="407">
        <f t="shared" si="71"/>
        <v>0</v>
      </c>
      <c r="AY347" s="407">
        <f t="shared" si="71"/>
        <v>0</v>
      </c>
      <c r="AZ347" s="407">
        <f t="shared" si="71"/>
        <v>0</v>
      </c>
      <c r="BA347" s="407">
        <f t="shared" si="71"/>
        <v>0</v>
      </c>
      <c r="BB347" s="407">
        <f t="shared" si="71"/>
        <v>0</v>
      </c>
      <c r="BC347" s="407">
        <f t="shared" si="71"/>
        <v>0</v>
      </c>
      <c r="BD347" s="407">
        <f t="shared" si="71"/>
        <v>0</v>
      </c>
      <c r="BE347" s="407">
        <f t="shared" si="71"/>
        <v>0</v>
      </c>
      <c r="BF347" s="407">
        <f t="shared" si="71"/>
        <v>0</v>
      </c>
      <c r="BG347" s="407">
        <f t="shared" si="71"/>
        <v>0</v>
      </c>
      <c r="BH347" s="407">
        <f t="shared" si="71"/>
        <v>0</v>
      </c>
    </row>
    <row r="348" spans="1:60" x14ac:dyDescent="0.3">
      <c r="A348" s="94">
        <v>545</v>
      </c>
      <c r="B348" s="118"/>
      <c r="C348" s="118"/>
      <c r="D348" s="407">
        <f t="shared" ref="D348:AB348" si="72">D166</f>
        <v>0</v>
      </c>
      <c r="E348" s="407">
        <f t="shared" si="72"/>
        <v>0</v>
      </c>
      <c r="F348" s="407">
        <f t="shared" si="72"/>
        <v>0</v>
      </c>
      <c r="G348" s="407">
        <f t="shared" si="72"/>
        <v>0</v>
      </c>
      <c r="H348" s="407">
        <f t="shared" si="72"/>
        <v>0</v>
      </c>
      <c r="I348" s="407">
        <f t="shared" si="72"/>
        <v>0</v>
      </c>
      <c r="J348" s="407">
        <f t="shared" si="72"/>
        <v>0</v>
      </c>
      <c r="K348" s="407">
        <f t="shared" si="72"/>
        <v>0</v>
      </c>
      <c r="L348" s="407">
        <f t="shared" si="72"/>
        <v>0</v>
      </c>
      <c r="M348" s="407">
        <f t="shared" si="72"/>
        <v>0</v>
      </c>
      <c r="N348" s="407">
        <f t="shared" si="72"/>
        <v>0</v>
      </c>
      <c r="O348" s="407">
        <f t="shared" si="72"/>
        <v>0</v>
      </c>
      <c r="P348" s="407">
        <f t="shared" si="72"/>
        <v>0</v>
      </c>
      <c r="Q348" s="407">
        <f t="shared" si="72"/>
        <v>0</v>
      </c>
      <c r="R348" s="407">
        <f t="shared" si="72"/>
        <v>0</v>
      </c>
      <c r="S348" s="407">
        <f t="shared" si="72"/>
        <v>0</v>
      </c>
      <c r="T348" s="407">
        <f t="shared" si="72"/>
        <v>0</v>
      </c>
      <c r="U348" s="407">
        <f t="shared" si="72"/>
        <v>0</v>
      </c>
      <c r="V348" s="407">
        <f t="shared" si="72"/>
        <v>0</v>
      </c>
      <c r="W348" s="407">
        <f t="shared" si="72"/>
        <v>0</v>
      </c>
      <c r="X348" s="407">
        <f t="shared" si="72"/>
        <v>0</v>
      </c>
      <c r="Y348" s="407">
        <f t="shared" si="72"/>
        <v>0</v>
      </c>
      <c r="Z348" s="407">
        <f t="shared" si="72"/>
        <v>0</v>
      </c>
      <c r="AA348" s="407">
        <f t="shared" si="72"/>
        <v>0</v>
      </c>
      <c r="AB348" s="407">
        <f t="shared" si="72"/>
        <v>0</v>
      </c>
      <c r="AC348" s="407">
        <f t="shared" ref="AC348:BH348" si="73">AC166</f>
        <v>0</v>
      </c>
      <c r="AD348" s="407">
        <f t="shared" si="73"/>
        <v>0</v>
      </c>
      <c r="AE348" s="407">
        <f t="shared" si="73"/>
        <v>0</v>
      </c>
      <c r="AF348" s="407">
        <f t="shared" si="73"/>
        <v>0</v>
      </c>
      <c r="AG348" s="407">
        <f t="shared" si="73"/>
        <v>0</v>
      </c>
      <c r="AH348" s="407">
        <f t="shared" si="73"/>
        <v>0</v>
      </c>
      <c r="AI348" s="407">
        <f t="shared" si="73"/>
        <v>0</v>
      </c>
      <c r="AJ348" s="407">
        <f t="shared" si="73"/>
        <v>0</v>
      </c>
      <c r="AK348" s="407">
        <f t="shared" si="73"/>
        <v>0</v>
      </c>
      <c r="AL348" s="407">
        <f t="shared" si="73"/>
        <v>0</v>
      </c>
      <c r="AM348" s="407">
        <f t="shared" si="73"/>
        <v>0</v>
      </c>
      <c r="AN348" s="407">
        <f t="shared" si="73"/>
        <v>0</v>
      </c>
      <c r="AO348" s="407">
        <f t="shared" si="73"/>
        <v>0</v>
      </c>
      <c r="AP348" s="407">
        <f t="shared" si="73"/>
        <v>0</v>
      </c>
      <c r="AQ348" s="407">
        <f t="shared" si="73"/>
        <v>0</v>
      </c>
      <c r="AR348" s="407">
        <f t="shared" si="73"/>
        <v>0</v>
      </c>
      <c r="AS348" s="407">
        <f t="shared" si="73"/>
        <v>0</v>
      </c>
      <c r="AT348" s="407">
        <f t="shared" si="73"/>
        <v>0</v>
      </c>
      <c r="AU348" s="407">
        <f t="shared" si="73"/>
        <v>0</v>
      </c>
      <c r="AV348" s="407">
        <f t="shared" si="73"/>
        <v>0</v>
      </c>
      <c r="AW348" s="407">
        <f t="shared" si="73"/>
        <v>0</v>
      </c>
      <c r="AX348" s="407">
        <f t="shared" si="73"/>
        <v>0</v>
      </c>
      <c r="AY348" s="407">
        <f t="shared" si="73"/>
        <v>0</v>
      </c>
      <c r="AZ348" s="407">
        <f t="shared" si="73"/>
        <v>0</v>
      </c>
      <c r="BA348" s="407">
        <f t="shared" si="73"/>
        <v>0</v>
      </c>
      <c r="BB348" s="407">
        <f t="shared" si="73"/>
        <v>0</v>
      </c>
      <c r="BC348" s="407">
        <f t="shared" si="73"/>
        <v>0</v>
      </c>
      <c r="BD348" s="407">
        <f t="shared" si="73"/>
        <v>0</v>
      </c>
      <c r="BE348" s="407">
        <f t="shared" si="73"/>
        <v>0</v>
      </c>
      <c r="BF348" s="407">
        <f t="shared" si="73"/>
        <v>0</v>
      </c>
      <c r="BG348" s="407">
        <f t="shared" si="73"/>
        <v>0</v>
      </c>
      <c r="BH348" s="407">
        <f t="shared" si="73"/>
        <v>0</v>
      </c>
    </row>
    <row r="349" spans="1:60" x14ac:dyDescent="0.3">
      <c r="A349" s="406">
        <v>624</v>
      </c>
      <c r="B349" s="118"/>
      <c r="C349" s="118"/>
      <c r="D349" s="407">
        <f t="shared" ref="D349:AB349" si="74">D214</f>
        <v>0</v>
      </c>
      <c r="E349" s="407">
        <f t="shared" si="74"/>
        <v>0</v>
      </c>
      <c r="F349" s="407">
        <f t="shared" si="74"/>
        <v>0</v>
      </c>
      <c r="G349" s="407">
        <f t="shared" si="74"/>
        <v>0</v>
      </c>
      <c r="H349" s="407">
        <f t="shared" si="74"/>
        <v>0</v>
      </c>
      <c r="I349" s="407">
        <f t="shared" si="74"/>
        <v>0</v>
      </c>
      <c r="J349" s="407">
        <f t="shared" si="74"/>
        <v>0</v>
      </c>
      <c r="K349" s="407">
        <f t="shared" si="74"/>
        <v>0</v>
      </c>
      <c r="L349" s="407">
        <f t="shared" si="74"/>
        <v>0</v>
      </c>
      <c r="M349" s="407">
        <f t="shared" si="74"/>
        <v>0</v>
      </c>
      <c r="N349" s="407">
        <f t="shared" si="74"/>
        <v>0</v>
      </c>
      <c r="O349" s="407">
        <f t="shared" si="74"/>
        <v>0</v>
      </c>
      <c r="P349" s="407">
        <f t="shared" si="74"/>
        <v>0</v>
      </c>
      <c r="Q349" s="407">
        <f t="shared" si="74"/>
        <v>0</v>
      </c>
      <c r="R349" s="407">
        <f t="shared" si="74"/>
        <v>0</v>
      </c>
      <c r="S349" s="407">
        <f t="shared" si="74"/>
        <v>0</v>
      </c>
      <c r="T349" s="407">
        <f t="shared" si="74"/>
        <v>0</v>
      </c>
      <c r="U349" s="407">
        <f t="shared" si="74"/>
        <v>0</v>
      </c>
      <c r="V349" s="407">
        <f t="shared" si="74"/>
        <v>0</v>
      </c>
      <c r="W349" s="407">
        <f t="shared" si="74"/>
        <v>0</v>
      </c>
      <c r="X349" s="407">
        <f t="shared" si="74"/>
        <v>0</v>
      </c>
      <c r="Y349" s="407">
        <f t="shared" si="74"/>
        <v>0</v>
      </c>
      <c r="Z349" s="407">
        <f t="shared" si="74"/>
        <v>0</v>
      </c>
      <c r="AA349" s="407">
        <f t="shared" si="74"/>
        <v>0</v>
      </c>
      <c r="AB349" s="407">
        <f t="shared" si="74"/>
        <v>0</v>
      </c>
      <c r="AC349" s="407">
        <f t="shared" ref="AC349:BH349" si="75">AC214</f>
        <v>0</v>
      </c>
      <c r="AD349" s="407">
        <f t="shared" si="75"/>
        <v>0</v>
      </c>
      <c r="AE349" s="407">
        <f t="shared" si="75"/>
        <v>0</v>
      </c>
      <c r="AF349" s="407">
        <f t="shared" si="75"/>
        <v>0</v>
      </c>
      <c r="AG349" s="407">
        <f t="shared" si="75"/>
        <v>0</v>
      </c>
      <c r="AH349" s="407">
        <f t="shared" si="75"/>
        <v>0</v>
      </c>
      <c r="AI349" s="407">
        <f t="shared" si="75"/>
        <v>0</v>
      </c>
      <c r="AJ349" s="407">
        <f t="shared" si="75"/>
        <v>0</v>
      </c>
      <c r="AK349" s="407">
        <f t="shared" si="75"/>
        <v>0</v>
      </c>
      <c r="AL349" s="407">
        <f t="shared" si="75"/>
        <v>0</v>
      </c>
      <c r="AM349" s="407">
        <f t="shared" si="75"/>
        <v>0</v>
      </c>
      <c r="AN349" s="407">
        <f t="shared" si="75"/>
        <v>0</v>
      </c>
      <c r="AO349" s="407">
        <f t="shared" si="75"/>
        <v>0</v>
      </c>
      <c r="AP349" s="407">
        <f t="shared" si="75"/>
        <v>0</v>
      </c>
      <c r="AQ349" s="407">
        <f t="shared" si="75"/>
        <v>0</v>
      </c>
      <c r="AR349" s="407">
        <f t="shared" si="75"/>
        <v>0</v>
      </c>
      <c r="AS349" s="407">
        <f t="shared" si="75"/>
        <v>0</v>
      </c>
      <c r="AT349" s="407">
        <f t="shared" si="75"/>
        <v>0</v>
      </c>
      <c r="AU349" s="407">
        <f t="shared" si="75"/>
        <v>0</v>
      </c>
      <c r="AV349" s="407">
        <f t="shared" si="75"/>
        <v>0</v>
      </c>
      <c r="AW349" s="407">
        <f t="shared" si="75"/>
        <v>0</v>
      </c>
      <c r="AX349" s="407">
        <f t="shared" si="75"/>
        <v>0</v>
      </c>
      <c r="AY349" s="407">
        <f t="shared" si="75"/>
        <v>0</v>
      </c>
      <c r="AZ349" s="407">
        <f t="shared" si="75"/>
        <v>0</v>
      </c>
      <c r="BA349" s="407">
        <f t="shared" si="75"/>
        <v>0</v>
      </c>
      <c r="BB349" s="407">
        <f t="shared" si="75"/>
        <v>0</v>
      </c>
      <c r="BC349" s="407">
        <f t="shared" si="75"/>
        <v>0</v>
      </c>
      <c r="BD349" s="407">
        <f t="shared" si="75"/>
        <v>0</v>
      </c>
      <c r="BE349" s="407">
        <f t="shared" si="75"/>
        <v>0</v>
      </c>
      <c r="BF349" s="407">
        <f t="shared" si="75"/>
        <v>0</v>
      </c>
      <c r="BG349" s="407">
        <f t="shared" si="75"/>
        <v>0</v>
      </c>
      <c r="BH349" s="407">
        <f t="shared" si="75"/>
        <v>0</v>
      </c>
    </row>
    <row r="350" spans="1:60" x14ac:dyDescent="0.3">
      <c r="A350" s="406">
        <v>577</v>
      </c>
      <c r="B350" s="118"/>
      <c r="C350" s="118"/>
      <c r="D350" s="407">
        <f t="shared" ref="D350:AB350" si="76">D190</f>
        <v>2</v>
      </c>
      <c r="E350" s="407">
        <f t="shared" si="76"/>
        <v>2</v>
      </c>
      <c r="F350" s="407">
        <f t="shared" si="76"/>
        <v>2</v>
      </c>
      <c r="G350" s="407">
        <f t="shared" si="76"/>
        <v>2</v>
      </c>
      <c r="H350" s="407">
        <f t="shared" si="76"/>
        <v>2</v>
      </c>
      <c r="I350" s="407">
        <f t="shared" si="76"/>
        <v>2</v>
      </c>
      <c r="J350" s="407">
        <f t="shared" si="76"/>
        <v>2</v>
      </c>
      <c r="K350" s="407">
        <f t="shared" si="76"/>
        <v>2</v>
      </c>
      <c r="L350" s="407">
        <f t="shared" si="76"/>
        <v>0</v>
      </c>
      <c r="M350" s="407">
        <f t="shared" si="76"/>
        <v>2</v>
      </c>
      <c r="N350" s="407">
        <f t="shared" si="76"/>
        <v>2</v>
      </c>
      <c r="O350" s="407">
        <f t="shared" si="76"/>
        <v>2</v>
      </c>
      <c r="P350" s="407">
        <f t="shared" si="76"/>
        <v>2</v>
      </c>
      <c r="Q350" s="407">
        <f t="shared" si="76"/>
        <v>2</v>
      </c>
      <c r="R350" s="407">
        <f t="shared" si="76"/>
        <v>2</v>
      </c>
      <c r="S350" s="407">
        <f t="shared" si="76"/>
        <v>2</v>
      </c>
      <c r="T350" s="407">
        <f t="shared" si="76"/>
        <v>0</v>
      </c>
      <c r="U350" s="407">
        <f t="shared" si="76"/>
        <v>2</v>
      </c>
      <c r="V350" s="407">
        <f t="shared" si="76"/>
        <v>0</v>
      </c>
      <c r="W350" s="407">
        <f t="shared" si="76"/>
        <v>2</v>
      </c>
      <c r="X350" s="407">
        <f t="shared" si="76"/>
        <v>2</v>
      </c>
      <c r="Y350" s="407">
        <f t="shared" si="76"/>
        <v>2</v>
      </c>
      <c r="Z350" s="407">
        <f t="shared" si="76"/>
        <v>2</v>
      </c>
      <c r="AA350" s="407">
        <f t="shared" si="76"/>
        <v>2</v>
      </c>
      <c r="AB350" s="407">
        <f t="shared" si="76"/>
        <v>2</v>
      </c>
      <c r="AC350" s="407">
        <f t="shared" ref="AC350:BH350" si="77">AC190</f>
        <v>2</v>
      </c>
      <c r="AD350" s="407">
        <f t="shared" si="77"/>
        <v>2</v>
      </c>
      <c r="AE350" s="407">
        <f t="shared" si="77"/>
        <v>2</v>
      </c>
      <c r="AF350" s="407">
        <f t="shared" si="77"/>
        <v>2</v>
      </c>
      <c r="AG350" s="407">
        <f t="shared" si="77"/>
        <v>0</v>
      </c>
      <c r="AH350" s="407">
        <f t="shared" si="77"/>
        <v>2</v>
      </c>
      <c r="AI350" s="407">
        <f t="shared" si="77"/>
        <v>2</v>
      </c>
      <c r="AJ350" s="407">
        <f t="shared" si="77"/>
        <v>2</v>
      </c>
      <c r="AK350" s="407">
        <f t="shared" si="77"/>
        <v>0</v>
      </c>
      <c r="AL350" s="407">
        <f t="shared" si="77"/>
        <v>0</v>
      </c>
      <c r="AM350" s="407">
        <f t="shared" si="77"/>
        <v>0</v>
      </c>
      <c r="AN350" s="407">
        <f t="shared" si="77"/>
        <v>2</v>
      </c>
      <c r="AO350" s="407">
        <f t="shared" si="77"/>
        <v>2</v>
      </c>
      <c r="AP350" s="407">
        <f t="shared" si="77"/>
        <v>2</v>
      </c>
      <c r="AQ350" s="407">
        <f t="shared" si="77"/>
        <v>2</v>
      </c>
      <c r="AR350" s="407">
        <f t="shared" si="77"/>
        <v>2</v>
      </c>
      <c r="AS350" s="407">
        <f t="shared" si="77"/>
        <v>2</v>
      </c>
      <c r="AT350" s="407">
        <f t="shared" si="77"/>
        <v>2</v>
      </c>
      <c r="AU350" s="407">
        <f t="shared" si="77"/>
        <v>0</v>
      </c>
      <c r="AV350" s="407">
        <f t="shared" si="77"/>
        <v>2</v>
      </c>
      <c r="AW350" s="407">
        <f t="shared" si="77"/>
        <v>2</v>
      </c>
      <c r="AX350" s="407">
        <f t="shared" si="77"/>
        <v>0</v>
      </c>
      <c r="AY350" s="407">
        <f t="shared" si="77"/>
        <v>2</v>
      </c>
      <c r="AZ350" s="407">
        <f t="shared" si="77"/>
        <v>0</v>
      </c>
      <c r="BA350" s="407">
        <f t="shared" si="77"/>
        <v>0</v>
      </c>
      <c r="BB350" s="407">
        <f t="shared" si="77"/>
        <v>2</v>
      </c>
      <c r="BC350" s="407">
        <f t="shared" si="77"/>
        <v>2</v>
      </c>
      <c r="BD350" s="407">
        <f t="shared" si="77"/>
        <v>2</v>
      </c>
      <c r="BE350" s="407">
        <f t="shared" si="77"/>
        <v>0</v>
      </c>
      <c r="BF350" s="407">
        <f t="shared" si="77"/>
        <v>2</v>
      </c>
      <c r="BG350" s="407">
        <f t="shared" si="77"/>
        <v>2</v>
      </c>
      <c r="BH350" s="407">
        <f t="shared" si="77"/>
        <v>0</v>
      </c>
    </row>
    <row r="351" spans="1:60" x14ac:dyDescent="0.3">
      <c r="A351" s="94" t="s">
        <v>550</v>
      </c>
      <c r="B351" s="118"/>
      <c r="C351" s="118"/>
      <c r="D351" s="118">
        <f t="shared" ref="D351:AB351" si="78">SUM(D313:D350)</f>
        <v>297955141</v>
      </c>
      <c r="E351" s="118">
        <f t="shared" si="78"/>
        <v>512323179</v>
      </c>
      <c r="F351" s="118">
        <f t="shared" si="78"/>
        <v>415944528</v>
      </c>
      <c r="G351" s="118">
        <f t="shared" si="78"/>
        <v>150310430</v>
      </c>
      <c r="H351" s="118">
        <f t="shared" si="78"/>
        <v>529127396</v>
      </c>
      <c r="I351" s="118">
        <f t="shared" si="78"/>
        <v>242997226</v>
      </c>
      <c r="J351" s="118">
        <f t="shared" si="78"/>
        <v>140561936</v>
      </c>
      <c r="K351" s="118">
        <f t="shared" si="78"/>
        <v>188091311</v>
      </c>
      <c r="L351" s="118">
        <f t="shared" si="78"/>
        <v>231704390</v>
      </c>
      <c r="M351" s="118">
        <f t="shared" si="78"/>
        <v>106106845</v>
      </c>
      <c r="N351" s="118">
        <f t="shared" si="78"/>
        <v>194971230</v>
      </c>
      <c r="O351" s="118">
        <f t="shared" si="78"/>
        <v>725148721</v>
      </c>
      <c r="P351" s="118">
        <f t="shared" si="78"/>
        <v>334361135</v>
      </c>
      <c r="Q351" s="118">
        <f t="shared" si="78"/>
        <v>100503605</v>
      </c>
      <c r="R351" s="118">
        <f t="shared" si="78"/>
        <v>730652923</v>
      </c>
      <c r="S351" s="118">
        <f t="shared" si="78"/>
        <v>1376428528</v>
      </c>
      <c r="T351" s="118">
        <f t="shared" si="78"/>
        <v>182072523</v>
      </c>
      <c r="U351" s="118">
        <f t="shared" si="78"/>
        <v>105321672</v>
      </c>
      <c r="V351" s="118">
        <f t="shared" si="78"/>
        <v>10510814</v>
      </c>
      <c r="W351" s="118">
        <f t="shared" si="78"/>
        <v>1348611120</v>
      </c>
      <c r="X351" s="118">
        <f t="shared" si="78"/>
        <v>428642822</v>
      </c>
      <c r="Y351" s="118">
        <f t="shared" si="78"/>
        <v>79219606</v>
      </c>
      <c r="Z351" s="118">
        <f t="shared" si="78"/>
        <v>545856988</v>
      </c>
      <c r="AA351" s="118">
        <f t="shared" si="78"/>
        <v>67465875</v>
      </c>
      <c r="AB351" s="118">
        <f t="shared" si="78"/>
        <v>215862538</v>
      </c>
      <c r="AC351" s="118">
        <f t="shared" ref="AC351:BH351" si="79">SUM(AC313:AC350)</f>
        <v>1167192800</v>
      </c>
      <c r="AD351" s="118">
        <f t="shared" si="79"/>
        <v>159202938</v>
      </c>
      <c r="AE351" s="118">
        <f t="shared" si="79"/>
        <v>803030788</v>
      </c>
      <c r="AF351" s="118">
        <f t="shared" si="79"/>
        <v>352810756</v>
      </c>
      <c r="AG351" s="118">
        <f t="shared" si="79"/>
        <v>148434535</v>
      </c>
      <c r="AH351" s="118">
        <f t="shared" si="79"/>
        <v>1050996078</v>
      </c>
      <c r="AI351" s="118">
        <f t="shared" si="79"/>
        <v>551716232</v>
      </c>
      <c r="AJ351" s="118">
        <f t="shared" si="79"/>
        <v>892619154</v>
      </c>
      <c r="AK351" s="118">
        <f t="shared" si="79"/>
        <v>444490906</v>
      </c>
      <c r="AL351" s="118">
        <f t="shared" si="79"/>
        <v>438824531</v>
      </c>
      <c r="AM351" s="118">
        <f t="shared" si="79"/>
        <v>52906</v>
      </c>
      <c r="AN351" s="118">
        <f t="shared" si="79"/>
        <v>383426176</v>
      </c>
      <c r="AO351" s="118">
        <f t="shared" si="79"/>
        <v>322651800</v>
      </c>
      <c r="AP351" s="118">
        <f t="shared" si="79"/>
        <v>404137737</v>
      </c>
      <c r="AQ351" s="118">
        <f t="shared" si="79"/>
        <v>133902944</v>
      </c>
      <c r="AR351" s="118">
        <f t="shared" si="79"/>
        <v>140918211</v>
      </c>
      <c r="AS351" s="118">
        <f t="shared" si="79"/>
        <v>189629429</v>
      </c>
      <c r="AT351" s="118">
        <f t="shared" si="79"/>
        <v>28535639</v>
      </c>
      <c r="AU351" s="118">
        <f t="shared" si="79"/>
        <v>2207444414</v>
      </c>
      <c r="AV351" s="118">
        <f t="shared" si="79"/>
        <v>278906631</v>
      </c>
      <c r="AW351" s="118">
        <f t="shared" si="79"/>
        <v>10500441526</v>
      </c>
      <c r="AX351" s="118">
        <f t="shared" si="79"/>
        <v>110834741</v>
      </c>
      <c r="AY351" s="118">
        <f t="shared" si="79"/>
        <v>48463945</v>
      </c>
      <c r="AZ351" s="118">
        <f t="shared" si="79"/>
        <v>227277056</v>
      </c>
      <c r="BA351" s="118">
        <f t="shared" si="79"/>
        <v>803196949</v>
      </c>
      <c r="BB351" s="118">
        <f t="shared" si="79"/>
        <v>48312693</v>
      </c>
      <c r="BC351" s="118">
        <f t="shared" si="79"/>
        <v>65784968</v>
      </c>
      <c r="BD351" s="118">
        <f t="shared" si="79"/>
        <v>447816056</v>
      </c>
      <c r="BE351" s="118">
        <f t="shared" si="79"/>
        <v>514972011</v>
      </c>
      <c r="BF351" s="118">
        <f t="shared" si="79"/>
        <v>2914841771</v>
      </c>
      <c r="BG351" s="118">
        <f t="shared" si="79"/>
        <v>223606905</v>
      </c>
      <c r="BH351" s="118">
        <f t="shared" si="79"/>
        <v>127239992</v>
      </c>
    </row>
    <row r="352" spans="1:60" x14ac:dyDescent="0.3">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row>
    <row r="353" spans="1:62" x14ac:dyDescent="0.3">
      <c r="A353" s="94" t="s">
        <v>551</v>
      </c>
      <c r="B353" s="118"/>
      <c r="C353" s="118"/>
      <c r="D353" s="118">
        <f t="shared" ref="D353:AB353" si="80">D311-D351</f>
        <v>222839884</v>
      </c>
      <c r="E353" s="118">
        <f t="shared" si="80"/>
        <v>398907789</v>
      </c>
      <c r="F353" s="118">
        <f t="shared" si="80"/>
        <v>298596185</v>
      </c>
      <c r="G353" s="118">
        <f t="shared" si="80"/>
        <v>115471486</v>
      </c>
      <c r="H353" s="118">
        <f t="shared" si="80"/>
        <v>395808211</v>
      </c>
      <c r="I353" s="118">
        <f t="shared" si="80"/>
        <v>210412697</v>
      </c>
      <c r="J353" s="118">
        <f t="shared" si="80"/>
        <v>105332989</v>
      </c>
      <c r="K353" s="118">
        <f t="shared" si="80"/>
        <v>194707382.39999998</v>
      </c>
      <c r="L353" s="118">
        <f t="shared" si="80"/>
        <v>32157672948.900002</v>
      </c>
      <c r="M353" s="118">
        <f t="shared" si="80"/>
        <v>82043723</v>
      </c>
      <c r="N353" s="118">
        <f t="shared" si="80"/>
        <v>166731775</v>
      </c>
      <c r="O353" s="118">
        <f t="shared" si="80"/>
        <v>731580672</v>
      </c>
      <c r="P353" s="118">
        <f t="shared" si="80"/>
        <v>317901461</v>
      </c>
      <c r="Q353" s="118">
        <f t="shared" si="80"/>
        <v>86985808</v>
      </c>
      <c r="R353" s="118">
        <f t="shared" si="80"/>
        <v>534448071</v>
      </c>
      <c r="S353" s="118">
        <f t="shared" si="80"/>
        <v>1566979021</v>
      </c>
      <c r="T353" s="118">
        <f t="shared" si="80"/>
        <v>151654613</v>
      </c>
      <c r="U353" s="118">
        <f t="shared" si="80"/>
        <v>87346531</v>
      </c>
      <c r="V353" s="118">
        <f t="shared" si="80"/>
        <v>9639959</v>
      </c>
      <c r="W353" s="118">
        <f t="shared" si="80"/>
        <v>1369801897</v>
      </c>
      <c r="X353" s="118">
        <f t="shared" si="80"/>
        <v>468313585</v>
      </c>
      <c r="Y353" s="118">
        <f t="shared" si="80"/>
        <v>83880206.400000006</v>
      </c>
      <c r="Z353" s="118">
        <f t="shared" si="80"/>
        <v>486915941</v>
      </c>
      <c r="AA353" s="118">
        <f t="shared" si="80"/>
        <v>79409794</v>
      </c>
      <c r="AB353" s="118">
        <f t="shared" si="80"/>
        <v>168715685</v>
      </c>
      <c r="AC353" s="118">
        <f t="shared" ref="AC353:BH353" si="81">AC311-AC351</f>
        <v>894631798</v>
      </c>
      <c r="AD353" s="118">
        <f t="shared" si="81"/>
        <v>94228296</v>
      </c>
      <c r="AE353" s="118">
        <f t="shared" si="81"/>
        <v>795026341</v>
      </c>
      <c r="AF353" s="118">
        <f t="shared" si="81"/>
        <v>263759530</v>
      </c>
      <c r="AG353" s="118">
        <f t="shared" si="81"/>
        <v>120191693</v>
      </c>
      <c r="AH353" s="118">
        <f t="shared" si="81"/>
        <v>875423413</v>
      </c>
      <c r="AI353" s="118">
        <f t="shared" si="81"/>
        <v>453281797</v>
      </c>
      <c r="AJ353" s="118">
        <f t="shared" si="81"/>
        <v>673942735</v>
      </c>
      <c r="AK353" s="118">
        <f t="shared" si="81"/>
        <v>402243035</v>
      </c>
      <c r="AL353" s="118">
        <f t="shared" si="81"/>
        <v>358911745</v>
      </c>
      <c r="AM353" s="118">
        <f t="shared" si="81"/>
        <v>0</v>
      </c>
      <c r="AN353" s="118">
        <f t="shared" si="81"/>
        <v>274468531</v>
      </c>
      <c r="AO353" s="118">
        <f t="shared" si="81"/>
        <v>310119757</v>
      </c>
      <c r="AP353" s="118">
        <f t="shared" si="81"/>
        <v>318198909</v>
      </c>
      <c r="AQ353" s="118">
        <f t="shared" si="81"/>
        <v>31957368484.900002</v>
      </c>
      <c r="AR353" s="118">
        <f t="shared" si="81"/>
        <v>117338172</v>
      </c>
      <c r="AS353" s="118">
        <f t="shared" si="81"/>
        <v>183381801</v>
      </c>
      <c r="AT353" s="118">
        <f t="shared" si="81"/>
        <v>32179358</v>
      </c>
      <c r="AU353" s="118">
        <f t="shared" si="81"/>
        <v>1897990599</v>
      </c>
      <c r="AV353" s="118">
        <f t="shared" si="81"/>
        <v>195807925</v>
      </c>
      <c r="AW353" s="118">
        <f t="shared" si="81"/>
        <v>10312421135</v>
      </c>
      <c r="AX353" s="118">
        <f t="shared" si="81"/>
        <v>93323551</v>
      </c>
      <c r="AY353" s="118">
        <f t="shared" si="81"/>
        <v>60707213</v>
      </c>
      <c r="AZ353" s="118">
        <f t="shared" si="81"/>
        <v>202670798</v>
      </c>
      <c r="BA353" s="118">
        <f t="shared" si="81"/>
        <v>523309890</v>
      </c>
      <c r="BB353" s="118">
        <f t="shared" si="81"/>
        <v>44992612</v>
      </c>
      <c r="BC353" s="118">
        <f t="shared" si="81"/>
        <v>88390774</v>
      </c>
      <c r="BD353" s="118">
        <f t="shared" si="81"/>
        <v>363919349</v>
      </c>
      <c r="BE353" s="118">
        <f t="shared" si="81"/>
        <v>449225483</v>
      </c>
      <c r="BF353" s="118">
        <f t="shared" si="81"/>
        <v>3013082533</v>
      </c>
      <c r="BG353" s="118">
        <f t="shared" si="81"/>
        <v>181763249</v>
      </c>
      <c r="BH353" s="118">
        <f t="shared" si="81"/>
        <v>101969571</v>
      </c>
    </row>
    <row r="354" spans="1:62" x14ac:dyDescent="0.3">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row>
    <row r="355" spans="1:62" x14ac:dyDescent="0.3">
      <c r="A355" s="402">
        <v>1</v>
      </c>
      <c r="B355" s="118"/>
      <c r="C355" s="118"/>
      <c r="D355" s="403">
        <f t="shared" ref="D355:AB355" si="82">D290</f>
        <v>95184075</v>
      </c>
      <c r="E355" s="403">
        <f t="shared" si="82"/>
        <v>154325621</v>
      </c>
      <c r="F355" s="403">
        <f t="shared" si="82"/>
        <v>106516422</v>
      </c>
      <c r="G355" s="403">
        <f t="shared" si="82"/>
        <v>34589672</v>
      </c>
      <c r="H355" s="403">
        <f t="shared" si="82"/>
        <v>141020867</v>
      </c>
      <c r="I355" s="403">
        <f t="shared" si="82"/>
        <v>82199632</v>
      </c>
      <c r="J355" s="403">
        <f t="shared" si="82"/>
        <v>41841990</v>
      </c>
      <c r="K355" s="403">
        <f t="shared" si="82"/>
        <v>49750062</v>
      </c>
      <c r="L355" s="403">
        <f t="shared" si="82"/>
        <v>106043562</v>
      </c>
      <c r="M355" s="403">
        <f t="shared" si="82"/>
        <v>29637974</v>
      </c>
      <c r="N355" s="403">
        <f t="shared" si="82"/>
        <v>53156470</v>
      </c>
      <c r="O355" s="403">
        <f t="shared" si="82"/>
        <v>278956212</v>
      </c>
      <c r="P355" s="403">
        <f t="shared" si="82"/>
        <v>100553012</v>
      </c>
      <c r="Q355" s="403">
        <f t="shared" si="82"/>
        <v>37259671</v>
      </c>
      <c r="R355" s="403">
        <f t="shared" si="82"/>
        <v>197124752</v>
      </c>
      <c r="S355" s="403">
        <f t="shared" si="82"/>
        <v>419002311</v>
      </c>
      <c r="T355" s="403">
        <f t="shared" si="82"/>
        <v>64043746</v>
      </c>
      <c r="U355" s="403">
        <f t="shared" si="82"/>
        <v>29067652</v>
      </c>
      <c r="V355" s="403">
        <f t="shared" si="82"/>
        <v>2391168</v>
      </c>
      <c r="W355" s="403">
        <f t="shared" si="82"/>
        <v>433329770</v>
      </c>
      <c r="X355" s="403">
        <f t="shared" si="82"/>
        <v>126689310</v>
      </c>
      <c r="Y355" s="403">
        <f t="shared" si="82"/>
        <v>14783386</v>
      </c>
      <c r="Z355" s="403">
        <f t="shared" si="82"/>
        <v>216597689</v>
      </c>
      <c r="AA355" s="403">
        <f t="shared" si="82"/>
        <v>29749251</v>
      </c>
      <c r="AB355" s="403">
        <f t="shared" si="82"/>
        <v>42120640</v>
      </c>
      <c r="AC355" s="403">
        <f t="shared" ref="AC355:BH355" si="83">AC290</f>
        <v>295155411</v>
      </c>
      <c r="AD355" s="403">
        <f t="shared" si="83"/>
        <v>24241773</v>
      </c>
      <c r="AE355" s="403">
        <f t="shared" si="83"/>
        <v>228708715</v>
      </c>
      <c r="AF355" s="403">
        <f t="shared" si="83"/>
        <v>80331177</v>
      </c>
      <c r="AG355" s="403">
        <f t="shared" si="83"/>
        <v>44529684</v>
      </c>
      <c r="AH355" s="403">
        <f t="shared" si="83"/>
        <v>198329536</v>
      </c>
      <c r="AI355" s="403">
        <f t="shared" si="83"/>
        <v>135112262</v>
      </c>
      <c r="AJ355" s="403">
        <f t="shared" si="83"/>
        <v>207676971</v>
      </c>
      <c r="AK355" s="403">
        <f t="shared" si="83"/>
        <v>134732392</v>
      </c>
      <c r="AL355" s="403">
        <f t="shared" si="83"/>
        <v>132610126</v>
      </c>
      <c r="AM355" s="403">
        <f t="shared" si="83"/>
        <v>0</v>
      </c>
      <c r="AN355" s="403">
        <f t="shared" si="83"/>
        <v>83936310</v>
      </c>
      <c r="AO355" s="403">
        <f t="shared" si="83"/>
        <v>97129846</v>
      </c>
      <c r="AP355" s="403">
        <f t="shared" si="83"/>
        <v>120581553</v>
      </c>
      <c r="AQ355" s="403">
        <f t="shared" si="83"/>
        <v>40647253</v>
      </c>
      <c r="AR355" s="403">
        <f t="shared" si="83"/>
        <v>27855954</v>
      </c>
      <c r="AS355" s="403">
        <f t="shared" si="83"/>
        <v>54549365</v>
      </c>
      <c r="AT355" s="403">
        <f t="shared" si="83"/>
        <v>10802684</v>
      </c>
      <c r="AU355" s="403">
        <f t="shared" si="83"/>
        <v>796287191</v>
      </c>
      <c r="AV355" s="403">
        <f t="shared" si="83"/>
        <v>60026100</v>
      </c>
      <c r="AW355" s="403">
        <f t="shared" si="83"/>
        <v>4658714297</v>
      </c>
      <c r="AX355" s="403">
        <f t="shared" si="83"/>
        <v>23035517</v>
      </c>
      <c r="AY355" s="403">
        <f t="shared" si="83"/>
        <v>19921248</v>
      </c>
      <c r="AZ355" s="403">
        <f t="shared" si="83"/>
        <v>43273397</v>
      </c>
      <c r="BA355" s="403">
        <f t="shared" si="83"/>
        <v>151109952</v>
      </c>
      <c r="BB355" s="403">
        <f t="shared" si="83"/>
        <v>8791326</v>
      </c>
      <c r="BC355" s="403">
        <f t="shared" si="83"/>
        <v>22162968</v>
      </c>
      <c r="BD355" s="403">
        <f t="shared" si="83"/>
        <v>106532661</v>
      </c>
      <c r="BE355" s="403">
        <f t="shared" si="83"/>
        <v>122701199</v>
      </c>
      <c r="BF355" s="403">
        <f t="shared" si="83"/>
        <v>928952254</v>
      </c>
      <c r="BG355" s="403">
        <f t="shared" si="83"/>
        <v>59160548</v>
      </c>
      <c r="BH355" s="403">
        <f t="shared" si="83"/>
        <v>37406764</v>
      </c>
    </row>
    <row r="356" spans="1:62" x14ac:dyDescent="0.3">
      <c r="A356" s="402">
        <v>2</v>
      </c>
      <c r="B356" s="118"/>
      <c r="C356" s="118"/>
      <c r="D356" s="403">
        <f t="shared" ref="D356:AB356" si="84">D291</f>
        <v>466054</v>
      </c>
      <c r="E356" s="403">
        <f t="shared" si="84"/>
        <v>3651330</v>
      </c>
      <c r="F356" s="403">
        <f t="shared" si="84"/>
        <v>6987886</v>
      </c>
      <c r="G356" s="403">
        <f t="shared" si="84"/>
        <v>1207742</v>
      </c>
      <c r="H356" s="403">
        <f t="shared" si="84"/>
        <v>4223368</v>
      </c>
      <c r="I356" s="403">
        <f t="shared" si="84"/>
        <v>1533479</v>
      </c>
      <c r="J356" s="403">
        <f t="shared" si="84"/>
        <v>2075070</v>
      </c>
      <c r="K356" s="403">
        <f t="shared" si="84"/>
        <v>3245673</v>
      </c>
      <c r="L356" s="403">
        <f t="shared" si="84"/>
        <v>4449284</v>
      </c>
      <c r="M356" s="403">
        <f t="shared" si="84"/>
        <v>1091687</v>
      </c>
      <c r="N356" s="403">
        <f t="shared" si="84"/>
        <v>1168921</v>
      </c>
      <c r="O356" s="403">
        <f t="shared" si="84"/>
        <v>6494774</v>
      </c>
      <c r="P356" s="403">
        <f t="shared" si="84"/>
        <v>8829847</v>
      </c>
      <c r="Q356" s="403">
        <f t="shared" si="84"/>
        <v>784702</v>
      </c>
      <c r="R356" s="403">
        <f t="shared" si="84"/>
        <v>12242442</v>
      </c>
      <c r="S356" s="403">
        <f t="shared" si="84"/>
        <v>20176425</v>
      </c>
      <c r="T356" s="403">
        <f t="shared" si="84"/>
        <v>2005238</v>
      </c>
      <c r="U356" s="403">
        <f t="shared" si="84"/>
        <v>1073126</v>
      </c>
      <c r="V356" s="403">
        <f t="shared" si="84"/>
        <v>45393</v>
      </c>
      <c r="W356" s="403">
        <f t="shared" si="84"/>
        <v>8651423</v>
      </c>
      <c r="X356" s="403">
        <f t="shared" si="84"/>
        <v>6698408</v>
      </c>
      <c r="Y356" s="403">
        <f t="shared" si="84"/>
        <v>1263001</v>
      </c>
      <c r="Z356" s="403">
        <f t="shared" si="84"/>
        <v>3956282</v>
      </c>
      <c r="AA356" s="403">
        <f t="shared" si="84"/>
        <v>1807038</v>
      </c>
      <c r="AB356" s="403">
        <f t="shared" si="84"/>
        <v>2695177</v>
      </c>
      <c r="AC356" s="403">
        <f t="shared" ref="AC356:BH356" si="85">AC291</f>
        <v>13148645</v>
      </c>
      <c r="AD356" s="403">
        <f t="shared" si="85"/>
        <v>1577446</v>
      </c>
      <c r="AE356" s="403">
        <f t="shared" si="85"/>
        <v>13102108</v>
      </c>
      <c r="AF356" s="403">
        <f t="shared" si="85"/>
        <v>7308565</v>
      </c>
      <c r="AG356" s="403">
        <f t="shared" si="85"/>
        <v>2052035</v>
      </c>
      <c r="AH356" s="403">
        <f t="shared" si="85"/>
        <v>8878582</v>
      </c>
      <c r="AI356" s="403">
        <f t="shared" si="85"/>
        <v>4647873</v>
      </c>
      <c r="AJ356" s="403">
        <f t="shared" si="85"/>
        <v>5917649</v>
      </c>
      <c r="AK356" s="403">
        <f t="shared" si="85"/>
        <v>4991982</v>
      </c>
      <c r="AL356" s="403">
        <f t="shared" si="85"/>
        <v>6826711</v>
      </c>
      <c r="AM356" s="403">
        <f t="shared" si="85"/>
        <v>0</v>
      </c>
      <c r="AN356" s="403">
        <f t="shared" si="85"/>
        <v>5380442</v>
      </c>
      <c r="AO356" s="403">
        <f t="shared" si="85"/>
        <v>3349851</v>
      </c>
      <c r="AP356" s="403">
        <f t="shared" si="85"/>
        <v>3516180</v>
      </c>
      <c r="AQ356" s="403">
        <f t="shared" si="85"/>
        <v>1914474</v>
      </c>
      <c r="AR356" s="403">
        <f t="shared" si="85"/>
        <v>2137615</v>
      </c>
      <c r="AS356" s="403">
        <f t="shared" si="85"/>
        <v>3086902</v>
      </c>
      <c r="AT356" s="403">
        <f t="shared" si="85"/>
        <v>564104</v>
      </c>
      <c r="AU356" s="403">
        <f t="shared" si="85"/>
        <v>31711415</v>
      </c>
      <c r="AV356" s="403">
        <f t="shared" si="85"/>
        <v>3147746</v>
      </c>
      <c r="AW356" s="403">
        <f t="shared" si="85"/>
        <v>107076898</v>
      </c>
      <c r="AX356" s="403">
        <f t="shared" si="85"/>
        <v>985458</v>
      </c>
      <c r="AY356" s="403">
        <f t="shared" si="85"/>
        <v>876654</v>
      </c>
      <c r="AZ356" s="403">
        <f t="shared" si="85"/>
        <v>3366973</v>
      </c>
      <c r="BA356" s="403">
        <f t="shared" si="85"/>
        <v>13038201</v>
      </c>
      <c r="BB356" s="403">
        <f t="shared" si="85"/>
        <v>253909</v>
      </c>
      <c r="BC356" s="403">
        <f t="shared" si="85"/>
        <v>978539</v>
      </c>
      <c r="BD356" s="403">
        <f t="shared" si="85"/>
        <v>7560311</v>
      </c>
      <c r="BE356" s="403">
        <f t="shared" si="85"/>
        <v>7164991</v>
      </c>
      <c r="BF356" s="403">
        <f t="shared" si="85"/>
        <v>37666498</v>
      </c>
      <c r="BG356" s="403">
        <f t="shared" si="85"/>
        <v>4778228</v>
      </c>
      <c r="BH356" s="403">
        <f t="shared" si="85"/>
        <v>1263772</v>
      </c>
    </row>
    <row r="357" spans="1:62" x14ac:dyDescent="0.3">
      <c r="A357" s="402">
        <v>3</v>
      </c>
      <c r="B357" s="118"/>
      <c r="C357" s="118"/>
      <c r="D357" s="403">
        <f t="shared" ref="D357:AB357" si="86">D292</f>
        <v>110385475</v>
      </c>
      <c r="E357" s="403">
        <f t="shared" si="86"/>
        <v>200487245</v>
      </c>
      <c r="F357" s="403">
        <f t="shared" si="86"/>
        <v>151534038</v>
      </c>
      <c r="G357" s="403">
        <f t="shared" si="86"/>
        <v>60359148</v>
      </c>
      <c r="H357" s="403">
        <f t="shared" si="86"/>
        <v>205389581</v>
      </c>
      <c r="I357" s="403">
        <f t="shared" si="86"/>
        <v>84965970</v>
      </c>
      <c r="J357" s="403">
        <f t="shared" si="86"/>
        <v>47439868</v>
      </c>
      <c r="K357" s="403">
        <f t="shared" si="86"/>
        <v>65747649</v>
      </c>
      <c r="L357" s="403">
        <f t="shared" si="86"/>
        <v>118939371</v>
      </c>
      <c r="M357" s="403">
        <f t="shared" si="86"/>
        <v>37201647</v>
      </c>
      <c r="N357" s="403">
        <f t="shared" si="86"/>
        <v>73753405</v>
      </c>
      <c r="O357" s="403">
        <f t="shared" si="86"/>
        <v>249316770</v>
      </c>
      <c r="P357" s="403">
        <f t="shared" si="86"/>
        <v>136240136</v>
      </c>
      <c r="Q357" s="403">
        <f t="shared" si="86"/>
        <v>32689880</v>
      </c>
      <c r="R357" s="403">
        <f t="shared" si="86"/>
        <v>270003002</v>
      </c>
      <c r="S357" s="403">
        <f t="shared" si="86"/>
        <v>541121127</v>
      </c>
      <c r="T357" s="403">
        <f t="shared" si="86"/>
        <v>61864589</v>
      </c>
      <c r="U357" s="403">
        <f t="shared" si="86"/>
        <v>36550076</v>
      </c>
      <c r="V357" s="403">
        <f t="shared" si="86"/>
        <v>3282758</v>
      </c>
      <c r="W357" s="403">
        <f t="shared" si="86"/>
        <v>462907583</v>
      </c>
      <c r="X357" s="403">
        <f t="shared" si="86"/>
        <v>175585058</v>
      </c>
      <c r="Y357" s="403">
        <f t="shared" si="86"/>
        <v>32276132</v>
      </c>
      <c r="Z357" s="403">
        <f t="shared" si="86"/>
        <v>169670238</v>
      </c>
      <c r="AA357" s="403">
        <f t="shared" si="86"/>
        <v>34841652</v>
      </c>
      <c r="AB357" s="403">
        <f t="shared" si="86"/>
        <v>94529733</v>
      </c>
      <c r="AC357" s="403">
        <f t="shared" ref="AC357:BH357" si="87">AC292</f>
        <v>454794029</v>
      </c>
      <c r="AD357" s="403">
        <f t="shared" si="87"/>
        <v>49777477</v>
      </c>
      <c r="AE357" s="403">
        <f t="shared" si="87"/>
        <v>305208101</v>
      </c>
      <c r="AF357" s="403">
        <f t="shared" si="87"/>
        <v>129632667</v>
      </c>
      <c r="AG357" s="403">
        <f t="shared" si="87"/>
        <v>54302750</v>
      </c>
      <c r="AH357" s="403">
        <f t="shared" si="87"/>
        <v>385473722</v>
      </c>
      <c r="AI357" s="403">
        <f t="shared" si="87"/>
        <v>216904907</v>
      </c>
      <c r="AJ357" s="403">
        <f t="shared" si="87"/>
        <v>360589429</v>
      </c>
      <c r="AK357" s="403">
        <f t="shared" si="87"/>
        <v>160196453</v>
      </c>
      <c r="AL357" s="403">
        <f t="shared" si="87"/>
        <v>149489085</v>
      </c>
      <c r="AM357" s="403">
        <f t="shared" si="87"/>
        <v>0</v>
      </c>
      <c r="AN357" s="403">
        <f t="shared" si="87"/>
        <v>151748267</v>
      </c>
      <c r="AO357" s="403">
        <f t="shared" si="87"/>
        <v>116721393</v>
      </c>
      <c r="AP357" s="403">
        <f t="shared" si="87"/>
        <v>146067597</v>
      </c>
      <c r="AQ357" s="403">
        <f t="shared" si="87"/>
        <v>45832793</v>
      </c>
      <c r="AR357" s="403">
        <f t="shared" si="87"/>
        <v>50066051</v>
      </c>
      <c r="AS357" s="403">
        <f t="shared" si="87"/>
        <v>74210024</v>
      </c>
      <c r="AT357" s="403">
        <f t="shared" si="87"/>
        <v>16830581</v>
      </c>
      <c r="AU357" s="403">
        <f t="shared" si="87"/>
        <v>793149764</v>
      </c>
      <c r="AV357" s="403">
        <f t="shared" si="87"/>
        <v>107523860</v>
      </c>
      <c r="AW357" s="403">
        <f t="shared" si="87"/>
        <v>3380620544</v>
      </c>
      <c r="AX357" s="403">
        <f t="shared" si="87"/>
        <v>40476355</v>
      </c>
      <c r="AY357" s="403">
        <f t="shared" si="87"/>
        <v>27514470</v>
      </c>
      <c r="AZ357" s="403">
        <f t="shared" si="87"/>
        <v>102018808</v>
      </c>
      <c r="BA357" s="403">
        <f t="shared" si="87"/>
        <v>324533435</v>
      </c>
      <c r="BB357" s="403">
        <f t="shared" si="87"/>
        <v>19817276</v>
      </c>
      <c r="BC357" s="403">
        <f t="shared" si="87"/>
        <v>41639551</v>
      </c>
      <c r="BD357" s="403">
        <f t="shared" si="87"/>
        <v>181128532</v>
      </c>
      <c r="BE357" s="403">
        <f t="shared" si="87"/>
        <v>199813966</v>
      </c>
      <c r="BF357" s="403">
        <f t="shared" si="87"/>
        <v>1108216533</v>
      </c>
      <c r="BG357" s="403">
        <f t="shared" si="87"/>
        <v>100391159</v>
      </c>
      <c r="BH357" s="403">
        <f t="shared" si="87"/>
        <v>46801612</v>
      </c>
    </row>
    <row r="358" spans="1:62" x14ac:dyDescent="0.3">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row>
    <row r="359" spans="1:62" x14ac:dyDescent="0.3">
      <c r="B359" s="118"/>
      <c r="C359" s="118"/>
      <c r="D359" s="409">
        <f t="shared" ref="D359:AB359" si="88">D353+D355+D356+D357</f>
        <v>428875488</v>
      </c>
      <c r="E359" s="409">
        <f t="shared" si="88"/>
        <v>757371985</v>
      </c>
      <c r="F359" s="409">
        <f t="shared" si="88"/>
        <v>563634531</v>
      </c>
      <c r="G359" s="409">
        <f t="shared" si="88"/>
        <v>211628048</v>
      </c>
      <c r="H359" s="409">
        <f t="shared" si="88"/>
        <v>746442027</v>
      </c>
      <c r="I359" s="409">
        <f t="shared" si="88"/>
        <v>379111778</v>
      </c>
      <c r="J359" s="409">
        <f t="shared" si="88"/>
        <v>196689917</v>
      </c>
      <c r="K359" s="409">
        <f t="shared" si="88"/>
        <v>313450766.39999998</v>
      </c>
      <c r="L359" s="409">
        <f t="shared" si="88"/>
        <v>32387105165.900002</v>
      </c>
      <c r="M359" s="409">
        <f t="shared" si="88"/>
        <v>149975031</v>
      </c>
      <c r="N359" s="409">
        <f t="shared" si="88"/>
        <v>294810571</v>
      </c>
      <c r="O359" s="409">
        <f t="shared" si="88"/>
        <v>1266348428</v>
      </c>
      <c r="P359" s="409">
        <f t="shared" si="88"/>
        <v>563524456</v>
      </c>
      <c r="Q359" s="409">
        <f t="shared" si="88"/>
        <v>157720061</v>
      </c>
      <c r="R359" s="409">
        <f t="shared" si="88"/>
        <v>1013818267</v>
      </c>
      <c r="S359" s="409">
        <f t="shared" si="88"/>
        <v>2547278884</v>
      </c>
      <c r="T359" s="409">
        <f t="shared" si="88"/>
        <v>279568186</v>
      </c>
      <c r="U359" s="409">
        <f t="shared" si="88"/>
        <v>154037385</v>
      </c>
      <c r="V359" s="409">
        <f t="shared" si="88"/>
        <v>15359278</v>
      </c>
      <c r="W359" s="409">
        <f t="shared" si="88"/>
        <v>2274690673</v>
      </c>
      <c r="X359" s="409">
        <f t="shared" si="88"/>
        <v>777286361</v>
      </c>
      <c r="Y359" s="409">
        <f t="shared" si="88"/>
        <v>132202725.40000001</v>
      </c>
      <c r="Z359" s="409">
        <f t="shared" si="88"/>
        <v>877140150</v>
      </c>
      <c r="AA359" s="409">
        <f t="shared" si="88"/>
        <v>145807735</v>
      </c>
      <c r="AB359" s="409">
        <f t="shared" si="88"/>
        <v>308061235</v>
      </c>
      <c r="AC359" s="409">
        <f t="shared" ref="AC359:BH359" si="89">AC353+AC355+AC356+AC357</f>
        <v>1657729883</v>
      </c>
      <c r="AD359" s="409">
        <f t="shared" si="89"/>
        <v>169824992</v>
      </c>
      <c r="AE359" s="409">
        <f t="shared" si="89"/>
        <v>1342045265</v>
      </c>
      <c r="AF359" s="409">
        <f t="shared" si="89"/>
        <v>481031939</v>
      </c>
      <c r="AG359" s="409">
        <f t="shared" si="89"/>
        <v>221076162</v>
      </c>
      <c r="AH359" s="409">
        <f t="shared" si="89"/>
        <v>1468105253</v>
      </c>
      <c r="AI359" s="409">
        <f t="shared" si="89"/>
        <v>809946839</v>
      </c>
      <c r="AJ359" s="409">
        <f t="shared" si="89"/>
        <v>1248126784</v>
      </c>
      <c r="AK359" s="409">
        <f t="shared" si="89"/>
        <v>702163862</v>
      </c>
      <c r="AL359" s="409">
        <f t="shared" si="89"/>
        <v>647837667</v>
      </c>
      <c r="AM359" s="409">
        <f t="shared" si="89"/>
        <v>0</v>
      </c>
      <c r="AN359" s="409">
        <f t="shared" si="89"/>
        <v>515533550</v>
      </c>
      <c r="AO359" s="409">
        <f t="shared" si="89"/>
        <v>527320847</v>
      </c>
      <c r="AP359" s="409">
        <f t="shared" si="89"/>
        <v>588364239</v>
      </c>
      <c r="AQ359" s="409">
        <f t="shared" si="89"/>
        <v>32045763004.900002</v>
      </c>
      <c r="AR359" s="409">
        <f t="shared" si="89"/>
        <v>197397792</v>
      </c>
      <c r="AS359" s="409">
        <f t="shared" si="89"/>
        <v>315228092</v>
      </c>
      <c r="AT359" s="409">
        <f t="shared" si="89"/>
        <v>60376727</v>
      </c>
      <c r="AU359" s="409">
        <f t="shared" si="89"/>
        <v>3519138969</v>
      </c>
      <c r="AV359" s="409">
        <f t="shared" si="89"/>
        <v>366505631</v>
      </c>
      <c r="AW359" s="409">
        <f t="shared" si="89"/>
        <v>18458832874</v>
      </c>
      <c r="AX359" s="409">
        <f t="shared" si="89"/>
        <v>157820881</v>
      </c>
      <c r="AY359" s="409">
        <f t="shared" si="89"/>
        <v>109019585</v>
      </c>
      <c r="AZ359" s="409">
        <f t="shared" si="89"/>
        <v>351329976</v>
      </c>
      <c r="BA359" s="409">
        <f t="shared" si="89"/>
        <v>1011991478</v>
      </c>
      <c r="BB359" s="409">
        <f t="shared" si="89"/>
        <v>73855123</v>
      </c>
      <c r="BC359" s="409">
        <f t="shared" si="89"/>
        <v>153171832</v>
      </c>
      <c r="BD359" s="409">
        <f t="shared" si="89"/>
        <v>659140853</v>
      </c>
      <c r="BE359" s="409">
        <f t="shared" si="89"/>
        <v>778905639</v>
      </c>
      <c r="BF359" s="409">
        <f t="shared" si="89"/>
        <v>5087917818</v>
      </c>
      <c r="BG359" s="409">
        <f t="shared" si="89"/>
        <v>346093184</v>
      </c>
      <c r="BH359" s="409">
        <f t="shared" si="89"/>
        <v>187441719</v>
      </c>
    </row>
    <row r="360" spans="1:62" x14ac:dyDescent="0.3">
      <c r="B360" s="118"/>
      <c r="C360" s="118"/>
      <c r="D360" s="409"/>
      <c r="E360" s="409"/>
      <c r="F360" s="409"/>
      <c r="G360" s="409"/>
      <c r="H360" s="409"/>
      <c r="I360" s="409"/>
      <c r="J360" s="409"/>
      <c r="K360" s="409"/>
      <c r="L360" s="409"/>
      <c r="M360" s="409"/>
      <c r="N360" s="409"/>
      <c r="O360" s="409"/>
      <c r="P360" s="409"/>
      <c r="Q360" s="409"/>
      <c r="R360" s="409"/>
      <c r="S360" s="409"/>
      <c r="T360" s="409"/>
      <c r="U360" s="409"/>
      <c r="V360" s="409"/>
      <c r="W360" s="409"/>
      <c r="X360" s="409"/>
      <c r="Y360" s="409"/>
      <c r="Z360" s="409"/>
      <c r="AA360" s="409"/>
      <c r="AB360" s="409"/>
      <c r="AC360" s="409"/>
      <c r="AD360" s="409"/>
      <c r="AE360" s="409"/>
      <c r="AF360" s="409"/>
      <c r="AG360" s="409"/>
      <c r="AH360" s="409"/>
      <c r="AI360" s="409"/>
      <c r="AJ360" s="409"/>
      <c r="AK360" s="409"/>
      <c r="AL360" s="409"/>
      <c r="AM360" s="409"/>
      <c r="AN360" s="409"/>
      <c r="AO360" s="409"/>
      <c r="AP360" s="409"/>
      <c r="AQ360" s="409"/>
      <c r="AR360" s="409"/>
      <c r="AS360" s="409"/>
      <c r="AT360" s="409"/>
      <c r="AU360" s="409"/>
      <c r="AV360" s="409"/>
      <c r="AW360" s="409"/>
      <c r="AX360" s="409"/>
      <c r="AY360" s="409"/>
      <c r="AZ360" s="409"/>
      <c r="BA360" s="409"/>
      <c r="BB360" s="409"/>
      <c r="BC360" s="409"/>
      <c r="BD360" s="409"/>
      <c r="BE360" s="409"/>
      <c r="BF360" s="409"/>
      <c r="BG360" s="409"/>
      <c r="BH360" s="409"/>
    </row>
    <row r="361" spans="1:62" x14ac:dyDescent="0.3">
      <c r="B361" s="118"/>
      <c r="C361" s="118"/>
      <c r="D361" s="409" t="str">
        <f>IF(D364=FALSE,"N/A",'Unit Data from Audit Worksheet'!$E$108)</f>
        <v>N/A</v>
      </c>
      <c r="E361" s="409" t="str">
        <f>IF(E364=FALSE,"N/A",'Unit Data from Audit Worksheet'!$E$108)</f>
        <v>N/A</v>
      </c>
      <c r="F361" s="409" t="str">
        <f>IF(F364=FALSE,"N/A",'Unit Data from Audit Worksheet'!$E$108)</f>
        <v>N/A</v>
      </c>
      <c r="G361" s="409" t="str">
        <f>IF(G364=FALSE,"N/A",'Unit Data from Audit Worksheet'!$E$108)</f>
        <v>N/A</v>
      </c>
      <c r="H361" s="409" t="str">
        <f>IF(H364=FALSE,"N/A",'Unit Data from Audit Worksheet'!$E$108)</f>
        <v>N/A</v>
      </c>
      <c r="I361" s="409" t="str">
        <f>IF(I364=FALSE,"N/A",'Unit Data from Audit Worksheet'!$E$108)</f>
        <v>N/A</v>
      </c>
      <c r="J361" s="409" t="str">
        <f>IF(J364=FALSE,"N/A",'Unit Data from Audit Worksheet'!$E$108)</f>
        <v>N/A</v>
      </c>
      <c r="K361" s="409" t="str">
        <f>IF(K364=FALSE,"N/A",'Unit Data from Audit Worksheet'!$E$108)</f>
        <v>N/A</v>
      </c>
      <c r="L361" s="409" t="str">
        <f>IF(L364=FALSE,"N/A",'Unit Data from Audit Worksheet'!$E$108)</f>
        <v>N/A</v>
      </c>
      <c r="M361" s="409" t="str">
        <f>IF(M364=FALSE,"N/A",'Unit Data from Audit Worksheet'!$E$108)</f>
        <v>N/A</v>
      </c>
      <c r="N361" s="409" t="str">
        <f>IF(N364=FALSE,"N/A",'Unit Data from Audit Worksheet'!$E$108)</f>
        <v>N/A</v>
      </c>
      <c r="O361" s="409" t="str">
        <f>IF(O364=FALSE,"N/A",'Unit Data from Audit Worksheet'!$E$108)</f>
        <v>N/A</v>
      </c>
      <c r="P361" s="409" t="str">
        <f>IF(P364=FALSE,"N/A",'Unit Data from Audit Worksheet'!$E$108)</f>
        <v>N/A</v>
      </c>
      <c r="Q361" s="409" t="str">
        <f>IF(Q364=FALSE,"N/A",'Unit Data from Audit Worksheet'!$E$108)</f>
        <v>N/A</v>
      </c>
      <c r="R361" s="409" t="str">
        <f>IF(R364=FALSE,"N/A",'Unit Data from Audit Worksheet'!$E$108)</f>
        <v>N/A</v>
      </c>
      <c r="S361" s="409" t="str">
        <f>IF(S364=FALSE,"N/A",'Unit Data from Audit Worksheet'!$E$108)</f>
        <v>N/A</v>
      </c>
      <c r="T361" s="409" t="str">
        <f>IF(T364=FALSE,"N/A",'Unit Data from Audit Worksheet'!$E$108)</f>
        <v>N/A</v>
      </c>
      <c r="U361" s="409" t="str">
        <f>IF(U364=FALSE,"N/A",'Unit Data from Audit Worksheet'!$E$108)</f>
        <v>N/A</v>
      </c>
      <c r="V361" s="409" t="str">
        <f>IF(V364=FALSE,"N/A",'Unit Data from Audit Worksheet'!$E$108)</f>
        <v>N/A</v>
      </c>
      <c r="W361" s="409" t="str">
        <f>IF(W364=FALSE,"N/A",'Unit Data from Audit Worksheet'!$E$108)</f>
        <v>N/A</v>
      </c>
      <c r="X361" s="409" t="str">
        <f>IF(X364=FALSE,"N/A",'Unit Data from Audit Worksheet'!$E$108)</f>
        <v>N/A</v>
      </c>
      <c r="Y361" s="409" t="str">
        <f>IF(Y364=FALSE,"N/A",'Unit Data from Audit Worksheet'!$E$108)</f>
        <v>N/A</v>
      </c>
      <c r="Z361" s="409" t="str">
        <f>IF(Z364=FALSE,"N/A",'Unit Data from Audit Worksheet'!$E$108)</f>
        <v>N/A</v>
      </c>
      <c r="AA361" s="409" t="str">
        <f>IF(AA364=FALSE,"N/A",'Unit Data from Audit Worksheet'!$E$108)</f>
        <v>N/A</v>
      </c>
      <c r="AB361" s="409" t="str">
        <f>IF(AB364=FALSE,"N/A",'Unit Data from Audit Worksheet'!$E$108)</f>
        <v>N/A</v>
      </c>
      <c r="AC361" s="409" t="str">
        <f>IF(AC364=FALSE,"N/A",'Unit Data from Audit Worksheet'!$E$108)</f>
        <v>N/A</v>
      </c>
      <c r="AD361" s="409" t="str">
        <f>IF(AD364=FALSE,"N/A",'Unit Data from Audit Worksheet'!$E$108)</f>
        <v>N/A</v>
      </c>
      <c r="AE361" s="409" t="str">
        <f>IF(AE364=FALSE,"N/A",'Unit Data from Audit Worksheet'!$E$108)</f>
        <v>N/A</v>
      </c>
      <c r="AF361" s="409" t="str">
        <f>IF(AF364=FALSE,"N/A",'Unit Data from Audit Worksheet'!$E$108)</f>
        <v>N/A</v>
      </c>
      <c r="AG361" s="409" t="str">
        <f>IF(AG364=FALSE,"N/A",'Unit Data from Audit Worksheet'!$E$108)</f>
        <v>N/A</v>
      </c>
      <c r="AH361" s="409" t="str">
        <f>IF(AH364=FALSE,"N/A",'Unit Data from Audit Worksheet'!$E$108)</f>
        <v>N/A</v>
      </c>
      <c r="AI361" s="409" t="str">
        <f>IF(AI364=FALSE,"N/A",'Unit Data from Audit Worksheet'!$E$108)</f>
        <v>N/A</v>
      </c>
      <c r="AJ361" s="409" t="str">
        <f>IF(AJ364=FALSE,"N/A",'Unit Data from Audit Worksheet'!$E$108)</f>
        <v>N/A</v>
      </c>
      <c r="AK361" s="409" t="str">
        <f>IF(AK364=FALSE,"N/A",'Unit Data from Audit Worksheet'!$E$108)</f>
        <v>N/A</v>
      </c>
      <c r="AL361" s="409" t="str">
        <f>IF(AL364=FALSE,"N/A",'Unit Data from Audit Worksheet'!$E$108)</f>
        <v>N/A</v>
      </c>
      <c r="AM361" s="409" t="str">
        <f>IF(AM364=FALSE,"N/A",'Unit Data from Audit Worksheet'!$E$108)</f>
        <v>N/A</v>
      </c>
      <c r="AN361" s="409" t="str">
        <f>IF(AN364=FALSE,"N/A",'Unit Data from Audit Worksheet'!$E$108)</f>
        <v>N/A</v>
      </c>
      <c r="AO361" s="409" t="str">
        <f>IF(AO364=FALSE,"N/A",'Unit Data from Audit Worksheet'!$E$108)</f>
        <v>N/A</v>
      </c>
      <c r="AP361" s="409" t="str">
        <f>IF(AP364=FALSE,"N/A",'Unit Data from Audit Worksheet'!$E$108)</f>
        <v>N/A</v>
      </c>
      <c r="AQ361" s="409" t="str">
        <f>IF(AQ364=FALSE,"N/A",'Unit Data from Audit Worksheet'!$E$108)</f>
        <v>N/A</v>
      </c>
      <c r="AR361" s="409" t="str">
        <f>IF(AR364=FALSE,"N/A",'Unit Data from Audit Worksheet'!$E$108)</f>
        <v>N/A</v>
      </c>
      <c r="AS361" s="409" t="str">
        <f>IF(AS364=FALSE,"N/A",'Unit Data from Audit Worksheet'!$E$108)</f>
        <v>N/A</v>
      </c>
      <c r="AT361" s="409" t="str">
        <f>IF(AT364=FALSE,"N/A",'Unit Data from Audit Worksheet'!$E$108)</f>
        <v>N/A</v>
      </c>
      <c r="AU361" s="409" t="str">
        <f>IF(AU364=FALSE,"N/A",'Unit Data from Audit Worksheet'!$E$108)</f>
        <v>N/A</v>
      </c>
      <c r="AV361" s="409" t="str">
        <f>IF(AV364=FALSE,"N/A",'Unit Data from Audit Worksheet'!$E$108)</f>
        <v>N/A</v>
      </c>
      <c r="AW361" s="409" t="str">
        <f>IF(AW364=FALSE,"N/A",'Unit Data from Audit Worksheet'!$E$108)</f>
        <v>N/A</v>
      </c>
      <c r="AX361" s="409" t="str">
        <f>IF(AX364=FALSE,"N/A",'Unit Data from Audit Worksheet'!$E$108)</f>
        <v>N/A</v>
      </c>
      <c r="AY361" s="409" t="str">
        <f>IF(AY364=FALSE,"N/A",'Unit Data from Audit Worksheet'!$E$108)</f>
        <v>N/A</v>
      </c>
      <c r="AZ361" s="409" t="str">
        <f>IF(AZ364=FALSE,"N/A",'Unit Data from Audit Worksheet'!$E$108)</f>
        <v>N/A</v>
      </c>
      <c r="BA361" s="409" t="str">
        <f>IF(BA364=FALSE,"N/A",'Unit Data from Audit Worksheet'!$E$108)</f>
        <v>N/A</v>
      </c>
      <c r="BB361" s="409" t="str">
        <f>IF(BB364=FALSE,"N/A",'Unit Data from Audit Worksheet'!$E$108)</f>
        <v>N/A</v>
      </c>
      <c r="BC361" s="409" t="str">
        <f>IF(BC364=FALSE,"N/A",'Unit Data from Audit Worksheet'!$E$108)</f>
        <v>N/A</v>
      </c>
      <c r="BD361" s="409" t="str">
        <f>IF(BD364=FALSE,"N/A",'Unit Data from Audit Worksheet'!$E$108)</f>
        <v>N/A</v>
      </c>
      <c r="BE361" s="409" t="str">
        <f>IF(BE364=FALSE,"N/A",'Unit Data from Audit Worksheet'!$E$108)</f>
        <v>N/A</v>
      </c>
      <c r="BF361" s="409" t="str">
        <f>IF(BF364=FALSE,"N/A",'Unit Data from Audit Worksheet'!$E$108)</f>
        <v>N/A</v>
      </c>
      <c r="BG361" s="409" t="str">
        <f>IF(BG364=FALSE,"N/A",'Unit Data from Audit Worksheet'!$E$108)</f>
        <v>N/A</v>
      </c>
      <c r="BH361" s="409" t="str">
        <f>IF(BH364=FALSE,"N/A",'Unit Data from Audit Worksheet'!$E$108)</f>
        <v>N/A</v>
      </c>
    </row>
    <row r="362" spans="1:62" x14ac:dyDescent="0.3">
      <c r="B362" s="118"/>
      <c r="C362" s="118"/>
      <c r="D362" s="409"/>
      <c r="E362" s="409"/>
      <c r="F362" s="409"/>
      <c r="G362" s="409"/>
      <c r="H362" s="409"/>
      <c r="I362" s="409"/>
      <c r="J362" s="409"/>
      <c r="K362" s="409"/>
      <c r="L362" s="409"/>
      <c r="M362" s="409"/>
      <c r="N362" s="409"/>
      <c r="O362" s="409"/>
      <c r="P362" s="409"/>
      <c r="Q362" s="409"/>
      <c r="R362" s="409"/>
      <c r="S362" s="409"/>
      <c r="T362" s="409"/>
      <c r="U362" s="409"/>
      <c r="V362" s="409"/>
      <c r="W362" s="409"/>
      <c r="X362" s="409"/>
      <c r="Y362" s="409"/>
      <c r="Z362" s="409"/>
      <c r="AA362" s="409"/>
      <c r="AB362" s="409"/>
      <c r="AC362" s="409"/>
      <c r="AD362" s="409"/>
      <c r="AE362" s="409"/>
      <c r="AF362" s="409"/>
      <c r="AG362" s="409"/>
      <c r="AH362" s="409"/>
      <c r="AI362" s="409"/>
      <c r="AJ362" s="409"/>
      <c r="AK362" s="409"/>
      <c r="AL362" s="409"/>
      <c r="AM362" s="409"/>
      <c r="AN362" s="409"/>
      <c r="AO362" s="409"/>
      <c r="AP362" s="409"/>
      <c r="AQ362" s="409"/>
      <c r="AR362" s="409"/>
      <c r="AS362" s="409"/>
      <c r="AT362" s="409"/>
      <c r="AU362" s="409"/>
      <c r="AV362" s="409"/>
      <c r="AW362" s="409"/>
      <c r="AX362" s="409"/>
      <c r="AY362" s="409"/>
      <c r="AZ362" s="409"/>
      <c r="BA362" s="409"/>
      <c r="BB362" s="409"/>
      <c r="BC362" s="409"/>
      <c r="BD362" s="409"/>
      <c r="BE362" s="409"/>
      <c r="BF362" s="409"/>
      <c r="BG362" s="409"/>
      <c r="BH362" s="409"/>
    </row>
    <row r="363" spans="1:62" ht="20.399999999999999" customHeight="1" x14ac:dyDescent="0.3">
      <c r="B363" s="118"/>
      <c r="C363" s="118"/>
      <c r="D363" s="409" t="str">
        <f t="shared" ref="D363:AB363" si="90">IF(D364=FALSE,"N/A",D359-D361)</f>
        <v>N/A</v>
      </c>
      <c r="E363" s="409" t="str">
        <f t="shared" si="90"/>
        <v>N/A</v>
      </c>
      <c r="F363" s="409" t="str">
        <f t="shared" si="90"/>
        <v>N/A</v>
      </c>
      <c r="G363" s="409" t="str">
        <f t="shared" si="90"/>
        <v>N/A</v>
      </c>
      <c r="H363" s="409" t="str">
        <f t="shared" si="90"/>
        <v>N/A</v>
      </c>
      <c r="I363" s="409" t="str">
        <f t="shared" si="90"/>
        <v>N/A</v>
      </c>
      <c r="J363" s="409" t="str">
        <f t="shared" si="90"/>
        <v>N/A</v>
      </c>
      <c r="K363" s="409" t="str">
        <f t="shared" si="90"/>
        <v>N/A</v>
      </c>
      <c r="L363" s="409" t="str">
        <f t="shared" si="90"/>
        <v>N/A</v>
      </c>
      <c r="M363" s="409" t="str">
        <f t="shared" si="90"/>
        <v>N/A</v>
      </c>
      <c r="N363" s="409" t="str">
        <f t="shared" si="90"/>
        <v>N/A</v>
      </c>
      <c r="O363" s="409" t="str">
        <f t="shared" si="90"/>
        <v>N/A</v>
      </c>
      <c r="P363" s="409" t="str">
        <f t="shared" si="90"/>
        <v>N/A</v>
      </c>
      <c r="Q363" s="409" t="str">
        <f t="shared" si="90"/>
        <v>N/A</v>
      </c>
      <c r="R363" s="409" t="str">
        <f t="shared" si="90"/>
        <v>N/A</v>
      </c>
      <c r="S363" s="409" t="str">
        <f t="shared" si="90"/>
        <v>N/A</v>
      </c>
      <c r="T363" s="409" t="str">
        <f t="shared" si="90"/>
        <v>N/A</v>
      </c>
      <c r="U363" s="409" t="str">
        <f t="shared" si="90"/>
        <v>N/A</v>
      </c>
      <c r="V363" s="409" t="str">
        <f t="shared" si="90"/>
        <v>N/A</v>
      </c>
      <c r="W363" s="409" t="str">
        <f t="shared" si="90"/>
        <v>N/A</v>
      </c>
      <c r="X363" s="409" t="str">
        <f t="shared" si="90"/>
        <v>N/A</v>
      </c>
      <c r="Y363" s="409" t="str">
        <f t="shared" si="90"/>
        <v>N/A</v>
      </c>
      <c r="Z363" s="409" t="str">
        <f t="shared" si="90"/>
        <v>N/A</v>
      </c>
      <c r="AA363" s="409" t="str">
        <f t="shared" si="90"/>
        <v>N/A</v>
      </c>
      <c r="AB363" s="409" t="str">
        <f t="shared" si="90"/>
        <v>N/A</v>
      </c>
      <c r="AC363" s="409" t="str">
        <f t="shared" ref="AC363:BH363" si="91">IF(AC364=FALSE,"N/A",AC359-AC361)</f>
        <v>N/A</v>
      </c>
      <c r="AD363" s="409" t="str">
        <f t="shared" si="91"/>
        <v>N/A</v>
      </c>
      <c r="AE363" s="409" t="str">
        <f t="shared" si="91"/>
        <v>N/A</v>
      </c>
      <c r="AF363" s="409" t="str">
        <f t="shared" si="91"/>
        <v>N/A</v>
      </c>
      <c r="AG363" s="409" t="str">
        <f t="shared" si="91"/>
        <v>N/A</v>
      </c>
      <c r="AH363" s="409" t="str">
        <f t="shared" si="91"/>
        <v>N/A</v>
      </c>
      <c r="AI363" s="409" t="str">
        <f t="shared" si="91"/>
        <v>N/A</v>
      </c>
      <c r="AJ363" s="409" t="str">
        <f t="shared" si="91"/>
        <v>N/A</v>
      </c>
      <c r="AK363" s="409" t="str">
        <f t="shared" si="91"/>
        <v>N/A</v>
      </c>
      <c r="AL363" s="409" t="str">
        <f t="shared" si="91"/>
        <v>N/A</v>
      </c>
      <c r="AM363" s="409" t="str">
        <f t="shared" si="91"/>
        <v>N/A</v>
      </c>
      <c r="AN363" s="409" t="str">
        <f t="shared" si="91"/>
        <v>N/A</v>
      </c>
      <c r="AO363" s="409" t="str">
        <f t="shared" si="91"/>
        <v>N/A</v>
      </c>
      <c r="AP363" s="409" t="str">
        <f t="shared" si="91"/>
        <v>N/A</v>
      </c>
      <c r="AQ363" s="409" t="str">
        <f t="shared" si="91"/>
        <v>N/A</v>
      </c>
      <c r="AR363" s="409" t="str">
        <f t="shared" si="91"/>
        <v>N/A</v>
      </c>
      <c r="AS363" s="409" t="str">
        <f t="shared" si="91"/>
        <v>N/A</v>
      </c>
      <c r="AT363" s="409" t="str">
        <f t="shared" si="91"/>
        <v>N/A</v>
      </c>
      <c r="AU363" s="409" t="str">
        <f t="shared" si="91"/>
        <v>N/A</v>
      </c>
      <c r="AV363" s="409" t="str">
        <f t="shared" si="91"/>
        <v>N/A</v>
      </c>
      <c r="AW363" s="409" t="str">
        <f t="shared" si="91"/>
        <v>N/A</v>
      </c>
      <c r="AX363" s="409" t="str">
        <f t="shared" si="91"/>
        <v>N/A</v>
      </c>
      <c r="AY363" s="409" t="str">
        <f t="shared" si="91"/>
        <v>N/A</v>
      </c>
      <c r="AZ363" s="409" t="str">
        <f t="shared" si="91"/>
        <v>N/A</v>
      </c>
      <c r="BA363" s="409" t="str">
        <f t="shared" si="91"/>
        <v>N/A</v>
      </c>
      <c r="BB363" s="409" t="str">
        <f t="shared" si="91"/>
        <v>N/A</v>
      </c>
      <c r="BC363" s="409" t="str">
        <f t="shared" si="91"/>
        <v>N/A</v>
      </c>
      <c r="BD363" s="409" t="str">
        <f t="shared" si="91"/>
        <v>N/A</v>
      </c>
      <c r="BE363" s="409" t="str">
        <f t="shared" si="91"/>
        <v>N/A</v>
      </c>
      <c r="BF363" s="409" t="str">
        <f t="shared" si="91"/>
        <v>N/A</v>
      </c>
      <c r="BG363" s="409" t="str">
        <f t="shared" si="91"/>
        <v>N/A</v>
      </c>
      <c r="BH363" s="409" t="str">
        <f t="shared" si="91"/>
        <v>N/A</v>
      </c>
    </row>
    <row r="364" spans="1:62" x14ac:dyDescent="0.3">
      <c r="B364" s="118"/>
      <c r="C364" s="118"/>
      <c r="D364" s="118" t="b">
        <f>'Unit Data from Audit Worksheet'!$D$2='PY1 Data(H)'!D365</f>
        <v>0</v>
      </c>
      <c r="E364" s="118" t="b">
        <f>'Unit Data from Audit Worksheet'!$D$2='PY1 Data(H)'!E365</f>
        <v>0</v>
      </c>
      <c r="F364" s="118" t="b">
        <f>'Unit Data from Audit Worksheet'!$D$2='PY1 Data(H)'!F365</f>
        <v>0</v>
      </c>
      <c r="G364" s="118" t="b">
        <f>'Unit Data from Audit Worksheet'!$D$2='PY1 Data(H)'!G365</f>
        <v>0</v>
      </c>
      <c r="H364" s="118" t="b">
        <f>'Unit Data from Audit Worksheet'!$D$2='PY1 Data(H)'!H365</f>
        <v>0</v>
      </c>
      <c r="I364" s="118" t="b">
        <f>'Unit Data from Audit Worksheet'!$D$2='PY1 Data(H)'!I365</f>
        <v>0</v>
      </c>
      <c r="J364" s="118" t="b">
        <f>'Unit Data from Audit Worksheet'!$D$2='PY1 Data(H)'!J365</f>
        <v>0</v>
      </c>
      <c r="K364" s="118" t="b">
        <f>'Unit Data from Audit Worksheet'!$D$2='PY1 Data(H)'!K365</f>
        <v>0</v>
      </c>
      <c r="L364" s="118" t="b">
        <f>'Unit Data from Audit Worksheet'!$D$2='PY1 Data(H)'!L365</f>
        <v>0</v>
      </c>
      <c r="M364" s="118" t="b">
        <f>'Unit Data from Audit Worksheet'!$D$2='PY1 Data(H)'!M365</f>
        <v>0</v>
      </c>
      <c r="N364" s="118" t="b">
        <f>'Unit Data from Audit Worksheet'!$D$2='PY1 Data(H)'!N365</f>
        <v>0</v>
      </c>
      <c r="O364" s="118" t="b">
        <f>'Unit Data from Audit Worksheet'!$D$2='PY1 Data(H)'!O365</f>
        <v>0</v>
      </c>
      <c r="P364" s="118" t="b">
        <f>'Unit Data from Audit Worksheet'!$D$2='PY1 Data(H)'!P365</f>
        <v>0</v>
      </c>
      <c r="Q364" s="118" t="b">
        <f>'Unit Data from Audit Worksheet'!$D$2='PY1 Data(H)'!Q365</f>
        <v>0</v>
      </c>
      <c r="R364" s="118" t="b">
        <f>'Unit Data from Audit Worksheet'!$D$2='PY1 Data(H)'!R365</f>
        <v>0</v>
      </c>
      <c r="S364" s="118" t="b">
        <f>'Unit Data from Audit Worksheet'!$D$2='PY1 Data(H)'!S365</f>
        <v>0</v>
      </c>
      <c r="T364" s="118" t="b">
        <f>'Unit Data from Audit Worksheet'!$D$2='PY1 Data(H)'!T365</f>
        <v>0</v>
      </c>
      <c r="U364" s="118" t="b">
        <f>'Unit Data from Audit Worksheet'!$D$2='PY1 Data(H)'!U365</f>
        <v>0</v>
      </c>
      <c r="V364" s="118" t="b">
        <f>'Unit Data from Audit Worksheet'!$D$2='PY1 Data(H)'!V365</f>
        <v>0</v>
      </c>
      <c r="W364" s="118" t="b">
        <f>'Unit Data from Audit Worksheet'!$D$2='PY1 Data(H)'!W365</f>
        <v>0</v>
      </c>
      <c r="X364" s="118" t="b">
        <f>'Unit Data from Audit Worksheet'!$D$2='PY1 Data(H)'!X365</f>
        <v>0</v>
      </c>
      <c r="Y364" s="118" t="b">
        <f>'Unit Data from Audit Worksheet'!$D$2='PY1 Data(H)'!Y365</f>
        <v>0</v>
      </c>
      <c r="Z364" s="118" t="b">
        <f>'Unit Data from Audit Worksheet'!$D$2='PY1 Data(H)'!Z365</f>
        <v>0</v>
      </c>
      <c r="AA364" s="118" t="b">
        <f>'Unit Data from Audit Worksheet'!$D$2='PY1 Data(H)'!AA365</f>
        <v>0</v>
      </c>
      <c r="AB364" s="118" t="b">
        <f>'Unit Data from Audit Worksheet'!$D$2='PY1 Data(H)'!AB365</f>
        <v>0</v>
      </c>
      <c r="AC364" s="118" t="b">
        <f>'Unit Data from Audit Worksheet'!$D$2='PY1 Data(H)'!AC365</f>
        <v>0</v>
      </c>
      <c r="AD364" s="118" t="b">
        <f>'Unit Data from Audit Worksheet'!$D$2='PY1 Data(H)'!AD365</f>
        <v>0</v>
      </c>
      <c r="AE364" s="118" t="b">
        <f>'Unit Data from Audit Worksheet'!$D$2='PY1 Data(H)'!AE365</f>
        <v>0</v>
      </c>
      <c r="AF364" s="118" t="b">
        <f>'Unit Data from Audit Worksheet'!$D$2='PY1 Data(H)'!AF365</f>
        <v>0</v>
      </c>
      <c r="AG364" s="118" t="b">
        <f>'Unit Data from Audit Worksheet'!$D$2='PY1 Data(H)'!AG365</f>
        <v>0</v>
      </c>
      <c r="AH364" s="118" t="b">
        <f>'Unit Data from Audit Worksheet'!$D$2='PY1 Data(H)'!AH365</f>
        <v>0</v>
      </c>
      <c r="AI364" s="118" t="b">
        <f>'Unit Data from Audit Worksheet'!$D$2='PY1 Data(H)'!AI365</f>
        <v>0</v>
      </c>
      <c r="AJ364" s="118" t="b">
        <f>'Unit Data from Audit Worksheet'!$D$2='PY1 Data(H)'!AJ365</f>
        <v>0</v>
      </c>
      <c r="AK364" s="118" t="b">
        <f>'Unit Data from Audit Worksheet'!$D$2='PY1 Data(H)'!AK365</f>
        <v>0</v>
      </c>
      <c r="AL364" s="118" t="b">
        <f>'Unit Data from Audit Worksheet'!$D$2='PY1 Data(H)'!AL365</f>
        <v>0</v>
      </c>
      <c r="AM364" s="118" t="b">
        <f>'Unit Data from Audit Worksheet'!$D$2='PY1 Data(H)'!AM365</f>
        <v>0</v>
      </c>
      <c r="AN364" s="118" t="b">
        <f>'Unit Data from Audit Worksheet'!$D$2='PY1 Data(H)'!AN365</f>
        <v>0</v>
      </c>
      <c r="AO364" s="118" t="b">
        <f>'Unit Data from Audit Worksheet'!$D$2='PY1 Data(H)'!AO365</f>
        <v>0</v>
      </c>
      <c r="AP364" s="118" t="b">
        <f>'Unit Data from Audit Worksheet'!$D$2='PY1 Data(H)'!AP365</f>
        <v>0</v>
      </c>
      <c r="AQ364" s="118" t="b">
        <f>'Unit Data from Audit Worksheet'!$D$2='PY1 Data(H)'!AQ365</f>
        <v>0</v>
      </c>
      <c r="AR364" s="118" t="b">
        <f>'Unit Data from Audit Worksheet'!$D$2='PY1 Data(H)'!AR365</f>
        <v>0</v>
      </c>
      <c r="AS364" s="118" t="b">
        <f>'Unit Data from Audit Worksheet'!$D$2='PY1 Data(H)'!AS365</f>
        <v>0</v>
      </c>
      <c r="AT364" s="118" t="b">
        <f>'Unit Data from Audit Worksheet'!$D$2='PY1 Data(H)'!AT365</f>
        <v>0</v>
      </c>
      <c r="AU364" s="118" t="b">
        <f>'Unit Data from Audit Worksheet'!$D$2='PY1 Data(H)'!AU365</f>
        <v>0</v>
      </c>
      <c r="AV364" s="118" t="b">
        <f>'Unit Data from Audit Worksheet'!$D$2='PY1 Data(H)'!AV365</f>
        <v>0</v>
      </c>
      <c r="AW364" s="118" t="b">
        <f>'Unit Data from Audit Worksheet'!$D$2='PY1 Data(H)'!AW365</f>
        <v>0</v>
      </c>
      <c r="AX364" s="118" t="b">
        <f>'Unit Data from Audit Worksheet'!$D$2='PY1 Data(H)'!AX365</f>
        <v>0</v>
      </c>
      <c r="AY364" s="118" t="b">
        <f>'Unit Data from Audit Worksheet'!$D$2='PY1 Data(H)'!AY365</f>
        <v>0</v>
      </c>
      <c r="AZ364" s="118" t="b">
        <f>'Unit Data from Audit Worksheet'!$D$2='PY1 Data(H)'!AZ365</f>
        <v>0</v>
      </c>
      <c r="BA364" s="118" t="b">
        <f>'Unit Data from Audit Worksheet'!$D$2='PY1 Data(H)'!BA365</f>
        <v>0</v>
      </c>
      <c r="BB364" s="118" t="b">
        <f>'Unit Data from Audit Worksheet'!$D$2='PY1 Data(H)'!BB365</f>
        <v>0</v>
      </c>
      <c r="BC364" s="118" t="b">
        <f>'Unit Data from Audit Worksheet'!$D$2='PY1 Data(H)'!BC365</f>
        <v>0</v>
      </c>
      <c r="BD364" s="118" t="b">
        <f>'Unit Data from Audit Worksheet'!$D$2='PY1 Data(H)'!BD365</f>
        <v>0</v>
      </c>
      <c r="BE364" s="118" t="b">
        <f>'Unit Data from Audit Worksheet'!$D$2='PY1 Data(H)'!BE365</f>
        <v>0</v>
      </c>
      <c r="BF364" s="118" t="b">
        <f>'Unit Data from Audit Worksheet'!$D$2='PY1 Data(H)'!BF365</f>
        <v>0</v>
      </c>
      <c r="BG364" s="118" t="b">
        <f>'Unit Data from Audit Worksheet'!$D$2='PY1 Data(H)'!BG365</f>
        <v>0</v>
      </c>
      <c r="BH364" s="118" t="b">
        <f>'Unit Data from Audit Worksheet'!$D$2='PY1 Data(H)'!BH365</f>
        <v>0</v>
      </c>
    </row>
    <row r="365" spans="1:62" s="366" customFormat="1" ht="67.8" customHeight="1" x14ac:dyDescent="0.3">
      <c r="A365" s="428"/>
      <c r="D365" s="366" t="str">
        <f t="shared" ref="D365:AB365" si="92">D1</f>
        <v>Kannapolis City Schools</v>
      </c>
      <c r="E365" s="366" t="str">
        <f t="shared" si="92"/>
        <v>Lee County Schools</v>
      </c>
      <c r="F365" s="366" t="str">
        <f t="shared" si="92"/>
        <v>Lenoir County Schools</v>
      </c>
      <c r="G365" s="366" t="str">
        <f t="shared" si="92"/>
        <v>Lexington City Schools</v>
      </c>
      <c r="H365" s="366" t="str">
        <f t="shared" si="92"/>
        <v>Lincoln County Schools</v>
      </c>
      <c r="I365" s="366" t="str">
        <f t="shared" si="92"/>
        <v>Macon County Schools</v>
      </c>
      <c r="J365" s="366" t="str">
        <f t="shared" si="92"/>
        <v>Madison County Schools</v>
      </c>
      <c r="K365" s="366" t="str">
        <f t="shared" si="92"/>
        <v>Martin County Schools</v>
      </c>
      <c r="L365" s="366" t="str">
        <f t="shared" si="92"/>
        <v>McDowell County Schools</v>
      </c>
      <c r="M365" s="366" t="str">
        <f t="shared" si="92"/>
        <v>Mitchell County Schools</v>
      </c>
      <c r="N365" s="366" t="str">
        <f t="shared" si="92"/>
        <v>Montgomery County Schools</v>
      </c>
      <c r="O365" s="366" t="str">
        <f t="shared" si="92"/>
        <v>Moore County Schools</v>
      </c>
      <c r="P365" s="366" t="str">
        <f t="shared" si="92"/>
        <v>Mooresville Graded School District</v>
      </c>
      <c r="Q365" s="366" t="str">
        <f t="shared" si="92"/>
        <v>Mount Airy City Schools</v>
      </c>
      <c r="R365" s="366" t="str">
        <f t="shared" si="92"/>
        <v>Nash County Public Schools</v>
      </c>
      <c r="S365" s="366" t="str">
        <f t="shared" si="92"/>
        <v>New Hanover County Schools</v>
      </c>
      <c r="T365" s="366" t="str">
        <f t="shared" si="92"/>
        <v>Newton/Conover City Schools</v>
      </c>
      <c r="U365" s="366" t="str">
        <f t="shared" si="92"/>
        <v>Northampton County Schools</v>
      </c>
      <c r="V365" s="366" t="str">
        <f t="shared" si="92"/>
        <v>Northeast Regional School of Biotechnology and Agriscience</v>
      </c>
      <c r="W365" s="366" t="str">
        <f t="shared" si="92"/>
        <v>Onslow County Schools</v>
      </c>
      <c r="X365" s="366" t="str">
        <f t="shared" si="92"/>
        <v>Orange County Schools</v>
      </c>
      <c r="Y365" s="366" t="str">
        <f t="shared" si="92"/>
        <v>Pamlico County Schools</v>
      </c>
      <c r="Z365" s="366" t="str">
        <f t="shared" si="92"/>
        <v>Pender County Schools</v>
      </c>
      <c r="AA365" s="366" t="str">
        <f t="shared" si="92"/>
        <v>Perquimans County Schools</v>
      </c>
      <c r="AB365" s="366" t="str">
        <f t="shared" si="92"/>
        <v>Person County Schools</v>
      </c>
      <c r="AC365" s="366" t="str">
        <f t="shared" ref="AC365:BH365" si="93">AC1</f>
        <v>Pitt County Schools</v>
      </c>
      <c r="AD365" s="366" t="str">
        <f t="shared" si="93"/>
        <v>Polk County Schools</v>
      </c>
      <c r="AE365" s="366" t="str">
        <f t="shared" si="93"/>
        <v>Randolph County Schools</v>
      </c>
      <c r="AF365" s="366" t="str">
        <f t="shared" si="93"/>
        <v>Richmond County Schools</v>
      </c>
      <c r="AG365" s="366" t="str">
        <f t="shared" si="93"/>
        <v>Roanoke Rapids City Schools</v>
      </c>
      <c r="AH365" s="366" t="str">
        <f t="shared" si="93"/>
        <v>Robeson County Schools</v>
      </c>
      <c r="AI365" s="366" t="str">
        <f t="shared" si="93"/>
        <v>Rockingham County Schools</v>
      </c>
      <c r="AJ365" s="366" t="str">
        <f t="shared" si="93"/>
        <v>Rowan County/Salisbury City Schools</v>
      </c>
      <c r="AK365" s="366" t="str">
        <f t="shared" si="93"/>
        <v>Rutherford County Schools</v>
      </c>
      <c r="AL365" s="366" t="str">
        <f t="shared" si="93"/>
        <v>Sampson County Schools</v>
      </c>
      <c r="AM365" s="366" t="str">
        <f t="shared" si="93"/>
        <v>Scotland County Schools</v>
      </c>
      <c r="AN365" s="366" t="str">
        <f t="shared" si="93"/>
        <v>Stanly County Schools</v>
      </c>
      <c r="AO365" s="366" t="str">
        <f t="shared" si="93"/>
        <v>Stokes County Schools</v>
      </c>
      <c r="AP365" s="366" t="str">
        <f t="shared" si="93"/>
        <v>Surry County Schools</v>
      </c>
      <c r="AQ365" s="366" t="str">
        <f t="shared" si="93"/>
        <v>Swain County Schools</v>
      </c>
      <c r="AR365" s="366" t="str">
        <f t="shared" si="93"/>
        <v>Thomasville City Schools</v>
      </c>
      <c r="AS365" s="366" t="str">
        <f t="shared" si="93"/>
        <v>Transylvania County Schools</v>
      </c>
      <c r="AT365" s="366" t="str">
        <f t="shared" si="93"/>
        <v>Tyrrell County Schools</v>
      </c>
      <c r="AU365" s="366" t="str">
        <f t="shared" si="93"/>
        <v>Union County Schools</v>
      </c>
      <c r="AV365" s="366" t="str">
        <f t="shared" si="93"/>
        <v>Vance County Schools</v>
      </c>
      <c r="AW365" s="366" t="str">
        <f t="shared" si="93"/>
        <v>Wake County Schools</v>
      </c>
      <c r="AX365" s="366" t="str">
        <f t="shared" si="93"/>
        <v>Warren County Schools</v>
      </c>
      <c r="AY365" s="366" t="str">
        <f t="shared" si="93"/>
        <v>Washington County Schools</v>
      </c>
      <c r="AZ365" s="366" t="str">
        <f t="shared" si="93"/>
        <v>Watauga County Schools</v>
      </c>
      <c r="BA365" s="366" t="str">
        <f t="shared" si="93"/>
        <v>Wayne County Public Schools</v>
      </c>
      <c r="BB365" s="366" t="str">
        <f t="shared" si="93"/>
        <v>Weldon City Schools</v>
      </c>
      <c r="BC365" s="366" t="str">
        <f t="shared" si="93"/>
        <v>Whiteville City Schools</v>
      </c>
      <c r="BD365" s="366" t="str">
        <f t="shared" si="93"/>
        <v>Wilkes County Schools</v>
      </c>
      <c r="BE365" s="366" t="str">
        <f t="shared" si="93"/>
        <v>Wilson County Schools</v>
      </c>
      <c r="BF365" s="366" t="str">
        <f t="shared" si="93"/>
        <v>Winston-Salem/Forsyth County Schools</v>
      </c>
      <c r="BG365" s="366" t="str">
        <f t="shared" si="93"/>
        <v>Yadkin County Schools</v>
      </c>
      <c r="BH365" s="366" t="str">
        <f t="shared" si="93"/>
        <v>Yancey County Schools</v>
      </c>
      <c r="BI365"/>
      <c r="BJ365"/>
    </row>
  </sheetData>
  <sheetProtection algorithmName="SHA-512" hashValue="V+yFq35tnq8NdoBsPyiK1qz6rz3Osjs3yLcQA/94FyczRzQYHurhXo0XlDSCaeQ42ahvwQKHvgOD0rfHFOOwvg==" saltValue="gJcMw/uhXtR1dYV0K3YJGg=="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AEAE-10C5-4BC6-82EF-F4D0620ABFBD}">
  <dimension ref="A1:BH77"/>
  <sheetViews>
    <sheetView workbookViewId="0">
      <selection activeCell="C1" sqref="C1"/>
    </sheetView>
  </sheetViews>
  <sheetFormatPr defaultRowHeight="14.4" x14ac:dyDescent="0.3"/>
  <cols>
    <col min="4" max="60" width="20.77734375" customWidth="1"/>
  </cols>
  <sheetData>
    <row r="1" spans="1:60" x14ac:dyDescent="0.3">
      <c r="D1" t="s">
        <v>774</v>
      </c>
      <c r="E1" t="s">
        <v>775</v>
      </c>
      <c r="F1" t="s">
        <v>776</v>
      </c>
      <c r="G1" t="s">
        <v>777</v>
      </c>
      <c r="H1" t="s">
        <v>778</v>
      </c>
      <c r="I1" t="s">
        <v>779</v>
      </c>
      <c r="J1" t="s">
        <v>780</v>
      </c>
      <c r="K1" t="s">
        <v>781</v>
      </c>
      <c r="L1" t="s">
        <v>782</v>
      </c>
      <c r="M1" t="s">
        <v>783</v>
      </c>
      <c r="N1" t="s">
        <v>784</v>
      </c>
      <c r="O1" t="s">
        <v>785</v>
      </c>
      <c r="P1" t="s">
        <v>786</v>
      </c>
      <c r="Q1" t="s">
        <v>787</v>
      </c>
      <c r="R1" t="s">
        <v>788</v>
      </c>
      <c r="S1" t="s">
        <v>789</v>
      </c>
      <c r="T1" t="s">
        <v>790</v>
      </c>
      <c r="U1" t="s">
        <v>791</v>
      </c>
      <c r="V1" t="s">
        <v>792</v>
      </c>
      <c r="W1" t="s">
        <v>793</v>
      </c>
      <c r="X1" t="s">
        <v>794</v>
      </c>
      <c r="Y1" t="s">
        <v>795</v>
      </c>
      <c r="Z1" t="s">
        <v>796</v>
      </c>
      <c r="AA1" t="s">
        <v>797</v>
      </c>
      <c r="AB1" t="s">
        <v>798</v>
      </c>
      <c r="AC1" t="s">
        <v>799</v>
      </c>
      <c r="AD1" t="s">
        <v>800</v>
      </c>
      <c r="AE1" t="s">
        <v>801</v>
      </c>
      <c r="AF1" t="s">
        <v>802</v>
      </c>
      <c r="AG1" t="s">
        <v>803</v>
      </c>
      <c r="AH1" t="s">
        <v>804</v>
      </c>
      <c r="AI1" t="s">
        <v>805</v>
      </c>
      <c r="AJ1" t="s">
        <v>806</v>
      </c>
      <c r="AK1" t="s">
        <v>807</v>
      </c>
      <c r="AL1" t="s">
        <v>808</v>
      </c>
      <c r="AM1" t="s">
        <v>809</v>
      </c>
      <c r="AN1" t="s">
        <v>810</v>
      </c>
      <c r="AO1" t="s">
        <v>811</v>
      </c>
      <c r="AP1" t="s">
        <v>812</v>
      </c>
      <c r="AQ1" t="s">
        <v>813</v>
      </c>
      <c r="AR1" t="s">
        <v>814</v>
      </c>
      <c r="AS1" t="s">
        <v>815</v>
      </c>
      <c r="AT1" t="s">
        <v>816</v>
      </c>
      <c r="AU1" t="s">
        <v>817</v>
      </c>
      <c r="AV1" t="s">
        <v>818</v>
      </c>
      <c r="AW1" t="s">
        <v>819</v>
      </c>
      <c r="AX1" t="s">
        <v>820</v>
      </c>
      <c r="AY1" t="s">
        <v>821</v>
      </c>
      <c r="AZ1" t="s">
        <v>822</v>
      </c>
      <c r="BA1" t="s">
        <v>823</v>
      </c>
      <c r="BB1" t="s">
        <v>824</v>
      </c>
      <c r="BC1" t="s">
        <v>825</v>
      </c>
      <c r="BD1" t="s">
        <v>826</v>
      </c>
      <c r="BE1" t="s">
        <v>827</v>
      </c>
      <c r="BF1" t="s">
        <v>828</v>
      </c>
      <c r="BG1" t="s">
        <v>829</v>
      </c>
      <c r="BH1" t="s">
        <v>830</v>
      </c>
    </row>
    <row r="2" spans="1:60" x14ac:dyDescent="0.3">
      <c r="D2">
        <v>52821</v>
      </c>
      <c r="E2">
        <v>52823</v>
      </c>
      <c r="F2">
        <v>52824</v>
      </c>
      <c r="G2">
        <v>52825</v>
      </c>
      <c r="H2">
        <v>52826</v>
      </c>
      <c r="I2">
        <v>52827</v>
      </c>
      <c r="J2">
        <v>52828</v>
      </c>
      <c r="K2">
        <v>52829</v>
      </c>
      <c r="L2">
        <v>52830</v>
      </c>
      <c r="M2">
        <v>52831</v>
      </c>
      <c r="N2">
        <v>52832</v>
      </c>
      <c r="O2">
        <v>52833</v>
      </c>
      <c r="P2">
        <v>52834</v>
      </c>
      <c r="Q2">
        <v>52835</v>
      </c>
      <c r="R2">
        <v>52994</v>
      </c>
      <c r="S2">
        <v>52836</v>
      </c>
      <c r="T2">
        <v>52837</v>
      </c>
      <c r="U2">
        <v>52838</v>
      </c>
      <c r="V2">
        <v>524017</v>
      </c>
      <c r="W2">
        <v>52839</v>
      </c>
      <c r="X2">
        <v>52840</v>
      </c>
      <c r="Y2">
        <v>52841</v>
      </c>
      <c r="Z2">
        <v>52842</v>
      </c>
      <c r="AA2">
        <v>52843</v>
      </c>
      <c r="AB2">
        <v>52844</v>
      </c>
      <c r="AC2">
        <v>52845</v>
      </c>
      <c r="AD2">
        <v>52846</v>
      </c>
      <c r="AE2">
        <v>52847</v>
      </c>
      <c r="AF2">
        <v>52848</v>
      </c>
      <c r="AG2">
        <v>52849</v>
      </c>
      <c r="AH2">
        <v>52850</v>
      </c>
      <c r="AI2">
        <v>52851</v>
      </c>
      <c r="AJ2">
        <v>52995</v>
      </c>
      <c r="AK2">
        <v>52852</v>
      </c>
      <c r="AL2">
        <v>52853</v>
      </c>
      <c r="AM2">
        <v>52854</v>
      </c>
      <c r="AN2">
        <v>52856</v>
      </c>
      <c r="AO2">
        <v>52857</v>
      </c>
      <c r="AP2">
        <v>52858</v>
      </c>
      <c r="AQ2">
        <v>52859</v>
      </c>
      <c r="AR2">
        <v>52860</v>
      </c>
      <c r="AS2">
        <v>52861</v>
      </c>
      <c r="AT2">
        <v>52862</v>
      </c>
      <c r="AU2">
        <v>52863</v>
      </c>
      <c r="AV2">
        <v>52864</v>
      </c>
      <c r="AW2">
        <v>52865</v>
      </c>
      <c r="AX2">
        <v>52866</v>
      </c>
      <c r="AY2">
        <v>52867</v>
      </c>
      <c r="AZ2">
        <v>52868</v>
      </c>
      <c r="BA2">
        <v>52869</v>
      </c>
      <c r="BB2">
        <v>52870</v>
      </c>
      <c r="BC2">
        <v>52871</v>
      </c>
      <c r="BD2">
        <v>52872</v>
      </c>
      <c r="BE2">
        <v>52873</v>
      </c>
      <c r="BF2">
        <v>52996</v>
      </c>
      <c r="BG2">
        <v>52874</v>
      </c>
      <c r="BH2">
        <v>52875</v>
      </c>
    </row>
    <row r="3" spans="1:60" x14ac:dyDescent="0.3">
      <c r="A3">
        <v>333</v>
      </c>
      <c r="D3" cm="1">
        <f t="array" ref="D3">_xlfn.XLOOKUP(D$1,'PY1 Data(H)'!$A$1:$BR$1,_xlfn.XLOOKUP($A3,'PY1 Data(H)'!$A$1:$A$288,'PY1 Data(H)'!$A$1:$BR$288))</f>
        <v>902195</v>
      </c>
      <c r="E3" s="118" cm="1">
        <f t="array" ref="E3">_xlfn.XLOOKUP(E$1,'PY1 Data(H)'!$A$1:$BR$1,_xlfn.XLOOKUP($A3,'PY1 Data(H)'!$A$1:$A$288,'PY1 Data(H)'!$A$1:$BR$288))</f>
        <v>11527872</v>
      </c>
      <c r="F3" s="118" cm="1">
        <f t="array" ref="F3">_xlfn.XLOOKUP(F$1,'PY1 Data(H)'!$A$1:$BR$1,_xlfn.XLOOKUP($A3,'PY1 Data(H)'!$A$1:$A$288,'PY1 Data(H)'!$A$1:$BR$288))</f>
        <v>7285956</v>
      </c>
      <c r="G3" s="118" cm="1">
        <f t="array" ref="G3">_xlfn.XLOOKUP(G$1,'PY1 Data(H)'!$A$1:$BR$1,_xlfn.XLOOKUP($A3,'PY1 Data(H)'!$A$1:$A$288,'PY1 Data(H)'!$A$1:$BR$288))</f>
        <v>3079889</v>
      </c>
      <c r="H3" s="118" cm="1">
        <f t="array" ref="H3">_xlfn.XLOOKUP(H$1,'PY1 Data(H)'!$A$1:$BR$1,_xlfn.XLOOKUP($A3,'PY1 Data(H)'!$A$1:$A$288,'PY1 Data(H)'!$A$1:$BR$288))</f>
        <v>5943949</v>
      </c>
      <c r="I3" s="118" cm="1">
        <f t="array" ref="I3">_xlfn.XLOOKUP(I$1,'PY1 Data(H)'!$A$1:$BR$1,_xlfn.XLOOKUP($A3,'PY1 Data(H)'!$A$1:$A$288,'PY1 Data(H)'!$A$1:$BR$288))</f>
        <v>3430067</v>
      </c>
      <c r="J3" s="118" cm="1">
        <f t="array" ref="J3">_xlfn.XLOOKUP(J$1,'PY1 Data(H)'!$A$1:$BR$1,_xlfn.XLOOKUP($A3,'PY1 Data(H)'!$A$1:$A$288,'PY1 Data(H)'!$A$1:$BR$288))</f>
        <v>2629738</v>
      </c>
      <c r="K3" s="118" cm="1">
        <f t="array" ref="K3">_xlfn.XLOOKUP(K$1,'PY1 Data(H)'!$A$1:$BR$1,_xlfn.XLOOKUP($A3,'PY1 Data(H)'!$A$1:$A$288,'PY1 Data(H)'!$A$1:$BR$288))</f>
        <v>7036266</v>
      </c>
      <c r="L3" s="118" cm="1">
        <f t="array" ref="L3">_xlfn.XLOOKUP(L$1,'PY1 Data(H)'!$A$1:$BR$1,_xlfn.XLOOKUP($A3,'PY1 Data(H)'!$A$1:$A$288,'PY1 Data(H)'!$A$1:$BR$288))</f>
        <v>9230789</v>
      </c>
      <c r="M3" s="118" cm="1">
        <f t="array" ref="M3">_xlfn.XLOOKUP(M$1,'PY1 Data(H)'!$A$1:$BR$1,_xlfn.XLOOKUP($A3,'PY1 Data(H)'!$A$1:$A$288,'PY1 Data(H)'!$A$1:$BR$288))</f>
        <v>2890382</v>
      </c>
      <c r="N3" s="118" cm="1">
        <f t="array" ref="N3">_xlfn.XLOOKUP(N$1,'PY1 Data(H)'!$A$1:$BR$1,_xlfn.XLOOKUP($A3,'PY1 Data(H)'!$A$1:$A$288,'PY1 Data(H)'!$A$1:$BR$288))</f>
        <v>6392046</v>
      </c>
      <c r="O3" s="118" cm="1">
        <f t="array" ref="O3">_xlfn.XLOOKUP(O$1,'PY1 Data(H)'!$A$1:$BR$1,_xlfn.XLOOKUP($A3,'PY1 Data(H)'!$A$1:$A$288,'PY1 Data(H)'!$A$1:$BR$288))</f>
        <v>17669646</v>
      </c>
      <c r="P3" s="118" cm="1">
        <f t="array" ref="P3">_xlfn.XLOOKUP(P$1,'PY1 Data(H)'!$A$1:$BR$1,_xlfn.XLOOKUP($A3,'PY1 Data(H)'!$A$1:$A$288,'PY1 Data(H)'!$A$1:$BR$288))</f>
        <v>15468726</v>
      </c>
      <c r="Q3" s="118" cm="1">
        <f t="array" ref="Q3">_xlfn.XLOOKUP(Q$1,'PY1 Data(H)'!$A$1:$BR$1,_xlfn.XLOOKUP($A3,'PY1 Data(H)'!$A$1:$A$288,'PY1 Data(H)'!$A$1:$BR$288))</f>
        <v>2578803</v>
      </c>
      <c r="R3" s="118" cm="1">
        <f t="array" ref="R3">_xlfn.XLOOKUP(R$1,'PY1 Data(H)'!$A$1:$BR$1,_xlfn.XLOOKUP($A3,'PY1 Data(H)'!$A$1:$A$288,'PY1 Data(H)'!$A$1:$BR$288))</f>
        <v>12678365</v>
      </c>
      <c r="S3" s="118" cm="1">
        <f t="array" ref="S3">_xlfn.XLOOKUP(S$1,'PY1 Data(H)'!$A$1:$BR$1,_xlfn.XLOOKUP($A3,'PY1 Data(H)'!$A$1:$A$288,'PY1 Data(H)'!$A$1:$BR$288))</f>
        <v>41633055</v>
      </c>
      <c r="T3" s="118" cm="1">
        <f t="array" ref="T3">_xlfn.XLOOKUP(T$1,'PY1 Data(H)'!$A$1:$BR$1,_xlfn.XLOOKUP($A3,'PY1 Data(H)'!$A$1:$A$288,'PY1 Data(H)'!$A$1:$BR$288))</f>
        <v>4259107</v>
      </c>
      <c r="U3" s="118" cm="1">
        <f t="array" ref="U3">_xlfn.XLOOKUP(U$1,'PY1 Data(H)'!$A$1:$BR$1,_xlfn.XLOOKUP($A3,'PY1 Data(H)'!$A$1:$A$288,'PY1 Data(H)'!$A$1:$BR$288))</f>
        <v>3128082</v>
      </c>
      <c r="V3" s="118" cm="1">
        <f t="array" ref="V3">_xlfn.XLOOKUP(V$1,'PY1 Data(H)'!$A$1:$BR$1,_xlfn.XLOOKUP($A3,'PY1 Data(H)'!$A$1:$A$288,'PY1 Data(H)'!$A$1:$BR$288))</f>
        <v>758581</v>
      </c>
      <c r="W3" s="118" cm="1">
        <f t="array" ref="W3">_xlfn.XLOOKUP(W$1,'PY1 Data(H)'!$A$1:$BR$1,_xlfn.XLOOKUP($A3,'PY1 Data(H)'!$A$1:$A$288,'PY1 Data(H)'!$A$1:$BR$288))</f>
        <v>74740481</v>
      </c>
      <c r="X3" s="118" cm="1">
        <f t="array" ref="X3">_xlfn.XLOOKUP(X$1,'PY1 Data(H)'!$A$1:$BR$1,_xlfn.XLOOKUP($A3,'PY1 Data(H)'!$A$1:$A$288,'PY1 Data(H)'!$A$1:$BR$288))</f>
        <v>15200945</v>
      </c>
      <c r="Y3" s="118" cm="1">
        <f t="array" ref="Y3">_xlfn.XLOOKUP(Y$1,'PY1 Data(H)'!$A$1:$BR$1,_xlfn.XLOOKUP($A3,'PY1 Data(H)'!$A$1:$A$288,'PY1 Data(H)'!$A$1:$BR$288))</f>
        <v>2327353</v>
      </c>
      <c r="Z3" s="118" cm="1">
        <f t="array" ref="Z3">_xlfn.XLOOKUP(Z$1,'PY1 Data(H)'!$A$1:$BR$1,_xlfn.XLOOKUP($A3,'PY1 Data(H)'!$A$1:$A$288,'PY1 Data(H)'!$A$1:$BR$288))</f>
        <v>14151876</v>
      </c>
      <c r="AA3" s="118" cm="1">
        <f t="array" ref="AA3">_xlfn.XLOOKUP(AA$1,'PY1 Data(H)'!$A$1:$BR$1,_xlfn.XLOOKUP($A3,'PY1 Data(H)'!$A$1:$A$288,'PY1 Data(H)'!$A$1:$BR$288))</f>
        <v>1898603</v>
      </c>
      <c r="AB3" s="118" cm="1">
        <f t="array" ref="AB3">_xlfn.XLOOKUP(AB$1,'PY1 Data(H)'!$A$1:$BR$1,_xlfn.XLOOKUP($A3,'PY1 Data(H)'!$A$1:$A$288,'PY1 Data(H)'!$A$1:$BR$288))</f>
        <v>4300353</v>
      </c>
      <c r="AC3" s="118" cm="1">
        <f t="array" ref="AC3">_xlfn.XLOOKUP(AC$1,'PY1 Data(H)'!$A$1:$BR$1,_xlfn.XLOOKUP($A3,'PY1 Data(H)'!$A$1:$A$288,'PY1 Data(H)'!$A$1:$BR$288))</f>
        <v>20683899</v>
      </c>
      <c r="AD3" s="118" cm="1">
        <f t="array" ref="AD3">_xlfn.XLOOKUP(AD$1,'PY1 Data(H)'!$A$1:$BR$1,_xlfn.XLOOKUP($A3,'PY1 Data(H)'!$A$1:$A$288,'PY1 Data(H)'!$A$1:$BR$288))</f>
        <v>2617990</v>
      </c>
      <c r="AE3" s="118" cm="1">
        <f t="array" ref="AE3">_xlfn.XLOOKUP(AE$1,'PY1 Data(H)'!$A$1:$BR$1,_xlfn.XLOOKUP($A3,'PY1 Data(H)'!$A$1:$A$288,'PY1 Data(H)'!$A$1:$BR$288))</f>
        <v>10989424</v>
      </c>
      <c r="AF3" s="118" cm="1">
        <f t="array" ref="AF3">_xlfn.XLOOKUP(AF$1,'PY1 Data(H)'!$A$1:$BR$1,_xlfn.XLOOKUP($A3,'PY1 Data(H)'!$A$1:$A$288,'PY1 Data(H)'!$A$1:$BR$288))</f>
        <v>9747412</v>
      </c>
      <c r="AG3" s="118" cm="1">
        <f t="array" ref="AG3">_xlfn.XLOOKUP(AG$1,'PY1 Data(H)'!$A$1:$BR$1,_xlfn.XLOOKUP($A3,'PY1 Data(H)'!$A$1:$A$288,'PY1 Data(H)'!$A$1:$BR$288))</f>
        <v>4855226</v>
      </c>
      <c r="AH3" s="118" cm="1">
        <f t="array" ref="AH3">_xlfn.XLOOKUP(AH$1,'PY1 Data(H)'!$A$1:$BR$1,_xlfn.XLOOKUP($A3,'PY1 Data(H)'!$A$1:$A$288,'PY1 Data(H)'!$A$1:$BR$288))</f>
        <v>23501506</v>
      </c>
      <c r="AI3" s="118" cm="1">
        <f t="array" ref="AI3">_xlfn.XLOOKUP(AI$1,'PY1 Data(H)'!$A$1:$BR$1,_xlfn.XLOOKUP($A3,'PY1 Data(H)'!$A$1:$A$288,'PY1 Data(H)'!$A$1:$BR$288))</f>
        <v>25541705</v>
      </c>
      <c r="AJ3" s="118" cm="1">
        <f t="array" ref="AJ3">_xlfn.XLOOKUP(AJ$1,'PY1 Data(H)'!$A$1:$BR$1,_xlfn.XLOOKUP($A3,'PY1 Data(H)'!$A$1:$A$288,'PY1 Data(H)'!$A$1:$BR$288))</f>
        <v>16875330</v>
      </c>
      <c r="AK3" s="118" cm="1">
        <f t="array" ref="AK3">_xlfn.XLOOKUP(AK$1,'PY1 Data(H)'!$A$1:$BR$1,_xlfn.XLOOKUP($A3,'PY1 Data(H)'!$A$1:$A$288,'PY1 Data(H)'!$A$1:$BR$288))</f>
        <v>14875461</v>
      </c>
      <c r="AL3" s="118" cm="1">
        <f t="array" ref="AL3">_xlfn.XLOOKUP(AL$1,'PY1 Data(H)'!$A$1:$BR$1,_xlfn.XLOOKUP($A3,'PY1 Data(H)'!$A$1:$A$288,'PY1 Data(H)'!$A$1:$BR$288))</f>
        <v>9882621</v>
      </c>
      <c r="AM3" s="118" cm="1">
        <f t="array" ref="AM3">_xlfn.XLOOKUP(AM$1,'PY1 Data(H)'!$A$1:$BR$1,_xlfn.XLOOKUP($A3,'PY1 Data(H)'!$A$1:$A$288,'PY1 Data(H)'!$A$1:$BR$288))</f>
        <v>0</v>
      </c>
      <c r="AN3" s="118" cm="1">
        <f t="array" ref="AN3">_xlfn.XLOOKUP(AN$1,'PY1 Data(H)'!$A$1:$BR$1,_xlfn.XLOOKUP($A3,'PY1 Data(H)'!$A$1:$A$288,'PY1 Data(H)'!$A$1:$BR$288))</f>
        <v>7910669</v>
      </c>
      <c r="AO3" s="118" cm="1">
        <f t="array" ref="AO3">_xlfn.XLOOKUP(AO$1,'PY1 Data(H)'!$A$1:$BR$1,_xlfn.XLOOKUP($A3,'PY1 Data(H)'!$A$1:$A$288,'PY1 Data(H)'!$A$1:$BR$288))</f>
        <v>5760946</v>
      </c>
      <c r="AP3" s="118" cm="1">
        <f t="array" ref="AP3">_xlfn.XLOOKUP(AP$1,'PY1 Data(H)'!$A$1:$BR$1,_xlfn.XLOOKUP($A3,'PY1 Data(H)'!$A$1:$A$288,'PY1 Data(H)'!$A$1:$BR$288))</f>
        <v>7971375</v>
      </c>
      <c r="AQ3" s="118" cm="1">
        <f t="array" ref="AQ3">_xlfn.XLOOKUP(AQ$1,'PY1 Data(H)'!$A$1:$BR$1,_xlfn.XLOOKUP($A3,'PY1 Data(H)'!$A$1:$A$288,'PY1 Data(H)'!$A$1:$BR$288))</f>
        <v>5252924</v>
      </c>
      <c r="AR3" s="118" cm="1">
        <f t="array" ref="AR3">_xlfn.XLOOKUP(AR$1,'PY1 Data(H)'!$A$1:$BR$1,_xlfn.XLOOKUP($A3,'PY1 Data(H)'!$A$1:$A$288,'PY1 Data(H)'!$A$1:$BR$288))</f>
        <v>1237206</v>
      </c>
      <c r="AS3" s="118" cm="1">
        <f t="array" ref="AS3">_xlfn.XLOOKUP(AS$1,'PY1 Data(H)'!$A$1:$BR$1,_xlfn.XLOOKUP($A3,'PY1 Data(H)'!$A$1:$A$288,'PY1 Data(H)'!$A$1:$BR$288))</f>
        <v>3665005</v>
      </c>
      <c r="AT3" s="118" cm="1">
        <f t="array" ref="AT3">_xlfn.XLOOKUP(AT$1,'PY1 Data(H)'!$A$1:$BR$1,_xlfn.XLOOKUP($A3,'PY1 Data(H)'!$A$1:$A$288,'PY1 Data(H)'!$A$1:$BR$288))</f>
        <v>1081810</v>
      </c>
      <c r="AU3" s="118" cm="1">
        <f t="array" ref="AU3">_xlfn.XLOOKUP(AU$1,'PY1 Data(H)'!$A$1:$BR$1,_xlfn.XLOOKUP($A3,'PY1 Data(H)'!$A$1:$A$288,'PY1 Data(H)'!$A$1:$BR$288))</f>
        <v>32996567</v>
      </c>
      <c r="AV3" s="118" cm="1">
        <f t="array" ref="AV3">_xlfn.XLOOKUP(AV$1,'PY1 Data(H)'!$A$1:$BR$1,_xlfn.XLOOKUP($A3,'PY1 Data(H)'!$A$1:$A$288,'PY1 Data(H)'!$A$1:$BR$288))</f>
        <v>6769093</v>
      </c>
      <c r="AW3" s="118" cm="1">
        <f t="array" ref="AW3">_xlfn.XLOOKUP(AW$1,'PY1 Data(H)'!$A$1:$BR$1,_xlfn.XLOOKUP($A3,'PY1 Data(H)'!$A$1:$A$288,'PY1 Data(H)'!$A$1:$BR$288))</f>
        <v>181679842</v>
      </c>
      <c r="AX3" s="118" cm="1">
        <f t="array" ref="AX3">_xlfn.XLOOKUP(AX$1,'PY1 Data(H)'!$A$1:$BR$1,_xlfn.XLOOKUP($A3,'PY1 Data(H)'!$A$1:$A$288,'PY1 Data(H)'!$A$1:$BR$288))</f>
        <v>3564993</v>
      </c>
      <c r="AY3" s="118" cm="1">
        <f t="array" ref="AY3">_xlfn.XLOOKUP(AY$1,'PY1 Data(H)'!$A$1:$BR$1,_xlfn.XLOOKUP($A3,'PY1 Data(H)'!$A$1:$A$288,'PY1 Data(H)'!$A$1:$BR$288))</f>
        <v>2330224</v>
      </c>
      <c r="AZ3" s="118" cm="1">
        <f t="array" ref="AZ3">_xlfn.XLOOKUP(AZ$1,'PY1 Data(H)'!$A$1:$BR$1,_xlfn.XLOOKUP($A3,'PY1 Data(H)'!$A$1:$A$288,'PY1 Data(H)'!$A$1:$BR$288))</f>
        <v>5618674</v>
      </c>
      <c r="BA3" s="118" cm="1">
        <f t="array" ref="BA3">_xlfn.XLOOKUP(BA$1,'PY1 Data(H)'!$A$1:$BR$1,_xlfn.XLOOKUP($A3,'PY1 Data(H)'!$A$1:$A$288,'PY1 Data(H)'!$A$1:$BR$288))</f>
        <v>6895904</v>
      </c>
      <c r="BB3" s="118" cm="1">
        <f t="array" ref="BB3">_xlfn.XLOOKUP(BB$1,'PY1 Data(H)'!$A$1:$BR$1,_xlfn.XLOOKUP($A3,'PY1 Data(H)'!$A$1:$A$288,'PY1 Data(H)'!$A$1:$BR$288))</f>
        <v>2981579</v>
      </c>
      <c r="BC3" s="118" cm="1">
        <f t="array" ref="BC3">_xlfn.XLOOKUP(BC$1,'PY1 Data(H)'!$A$1:$BR$1,_xlfn.XLOOKUP($A3,'PY1 Data(H)'!$A$1:$A$288,'PY1 Data(H)'!$A$1:$BR$288))</f>
        <v>6585643</v>
      </c>
      <c r="BD3" s="118" cm="1">
        <f t="array" ref="BD3">_xlfn.XLOOKUP(BD$1,'PY1 Data(H)'!$A$1:$BR$1,_xlfn.XLOOKUP($A3,'PY1 Data(H)'!$A$1:$A$288,'PY1 Data(H)'!$A$1:$BR$288))</f>
        <v>14712204</v>
      </c>
      <c r="BE3" s="118" cm="1">
        <f t="array" ref="BE3">_xlfn.XLOOKUP(BE$1,'PY1 Data(H)'!$A$1:$BR$1,_xlfn.XLOOKUP($A3,'PY1 Data(H)'!$A$1:$A$288,'PY1 Data(H)'!$A$1:$BR$288))</f>
        <v>18156899</v>
      </c>
      <c r="BF3" s="118" cm="1">
        <f t="array" ref="BF3">_xlfn.XLOOKUP(BF$1,'PY1 Data(H)'!$A$1:$BR$1,_xlfn.XLOOKUP($A3,'PY1 Data(H)'!$A$1:$A$288,'PY1 Data(H)'!$A$1:$BR$288))</f>
        <v>39530793</v>
      </c>
      <c r="BG3" s="118" cm="1">
        <f t="array" ref="BG3">_xlfn.XLOOKUP(BG$1,'PY1 Data(H)'!$A$1:$BR$1,_xlfn.XLOOKUP($A3,'PY1 Data(H)'!$A$1:$A$288,'PY1 Data(H)'!$A$1:$BR$288))</f>
        <v>4566745</v>
      </c>
      <c r="BH3" s="118" cm="1">
        <f t="array" ref="BH3">_xlfn.XLOOKUP(BH$1,'PY1 Data(H)'!$A$1:$BR$1,_xlfn.XLOOKUP($A3,'PY1 Data(H)'!$A$1:$A$288,'PY1 Data(H)'!$A$1:$BR$288))</f>
        <v>4747897</v>
      </c>
    </row>
    <row r="4" spans="1:60" x14ac:dyDescent="0.3">
      <c r="A4">
        <v>500</v>
      </c>
      <c r="D4" s="118" cm="1">
        <f t="array" ref="D4">_xlfn.XLOOKUP(D$1,'PY1 Data(H)'!$A$1:$BR$1,_xlfn.XLOOKUP($A4,'PY1 Data(H)'!$A$1:$A$288,'PY1 Data(H)'!$A$1:$BR$288))</f>
        <v>0</v>
      </c>
      <c r="E4" s="118" cm="1">
        <f t="array" ref="E4">_xlfn.XLOOKUP(E$1,'PY1 Data(H)'!$A$1:$BR$1,_xlfn.XLOOKUP($A4,'PY1 Data(H)'!$A$1:$A$288,'PY1 Data(H)'!$A$1:$BR$288))</f>
        <v>0</v>
      </c>
      <c r="F4" s="118" cm="1">
        <f t="array" ref="F4">_xlfn.XLOOKUP(F$1,'PY1 Data(H)'!$A$1:$BR$1,_xlfn.XLOOKUP($A4,'PY1 Data(H)'!$A$1:$A$288,'PY1 Data(H)'!$A$1:$BR$288))</f>
        <v>0</v>
      </c>
      <c r="G4" s="118" cm="1">
        <f t="array" ref="G4">_xlfn.XLOOKUP(G$1,'PY1 Data(H)'!$A$1:$BR$1,_xlfn.XLOOKUP($A4,'PY1 Data(H)'!$A$1:$A$288,'PY1 Data(H)'!$A$1:$BR$288))</f>
        <v>0</v>
      </c>
      <c r="H4" s="118" cm="1">
        <f t="array" ref="H4">_xlfn.XLOOKUP(H$1,'PY1 Data(H)'!$A$1:$BR$1,_xlfn.XLOOKUP($A4,'PY1 Data(H)'!$A$1:$A$288,'PY1 Data(H)'!$A$1:$BR$288))</f>
        <v>0</v>
      </c>
      <c r="I4" s="118" cm="1">
        <f t="array" ref="I4">_xlfn.XLOOKUP(I$1,'PY1 Data(H)'!$A$1:$BR$1,_xlfn.XLOOKUP($A4,'PY1 Data(H)'!$A$1:$A$288,'PY1 Data(H)'!$A$1:$BR$288))</f>
        <v>0</v>
      </c>
      <c r="J4" s="118" cm="1">
        <f t="array" ref="J4">_xlfn.XLOOKUP(J$1,'PY1 Data(H)'!$A$1:$BR$1,_xlfn.XLOOKUP($A4,'PY1 Data(H)'!$A$1:$A$288,'PY1 Data(H)'!$A$1:$BR$288))</f>
        <v>0</v>
      </c>
      <c r="K4" s="118" cm="1">
        <f t="array" ref="K4">_xlfn.XLOOKUP(K$1,'PY1 Data(H)'!$A$1:$BR$1,_xlfn.XLOOKUP($A4,'PY1 Data(H)'!$A$1:$A$288,'PY1 Data(H)'!$A$1:$BR$288))</f>
        <v>0</v>
      </c>
      <c r="L4" s="118" cm="1">
        <f t="array" ref="L4">_xlfn.XLOOKUP(L$1,'PY1 Data(H)'!$A$1:$BR$1,_xlfn.XLOOKUP($A4,'PY1 Data(H)'!$A$1:$A$288,'PY1 Data(H)'!$A$1:$BR$288))</f>
        <v>0</v>
      </c>
      <c r="M4" s="118" cm="1">
        <f t="array" ref="M4">_xlfn.XLOOKUP(M$1,'PY1 Data(H)'!$A$1:$BR$1,_xlfn.XLOOKUP($A4,'PY1 Data(H)'!$A$1:$A$288,'PY1 Data(H)'!$A$1:$BR$288))</f>
        <v>0</v>
      </c>
      <c r="N4" s="118" cm="1">
        <f t="array" ref="N4">_xlfn.XLOOKUP(N$1,'PY1 Data(H)'!$A$1:$BR$1,_xlfn.XLOOKUP($A4,'PY1 Data(H)'!$A$1:$A$288,'PY1 Data(H)'!$A$1:$BR$288))</f>
        <v>0</v>
      </c>
      <c r="O4" s="118" cm="1">
        <f t="array" ref="O4">_xlfn.XLOOKUP(O$1,'PY1 Data(H)'!$A$1:$BR$1,_xlfn.XLOOKUP($A4,'PY1 Data(H)'!$A$1:$A$288,'PY1 Data(H)'!$A$1:$BR$288))</f>
        <v>0</v>
      </c>
      <c r="P4" s="118" cm="1">
        <f t="array" ref="P4">_xlfn.XLOOKUP(P$1,'PY1 Data(H)'!$A$1:$BR$1,_xlfn.XLOOKUP($A4,'PY1 Data(H)'!$A$1:$A$288,'PY1 Data(H)'!$A$1:$BR$288))</f>
        <v>15169142</v>
      </c>
      <c r="Q4" s="118" cm="1">
        <f t="array" ref="Q4">_xlfn.XLOOKUP(Q$1,'PY1 Data(H)'!$A$1:$BR$1,_xlfn.XLOOKUP($A4,'PY1 Data(H)'!$A$1:$A$288,'PY1 Data(H)'!$A$1:$BR$288))</f>
        <v>0</v>
      </c>
      <c r="R4" s="118" cm="1">
        <f t="array" ref="R4">_xlfn.XLOOKUP(R$1,'PY1 Data(H)'!$A$1:$BR$1,_xlfn.XLOOKUP($A4,'PY1 Data(H)'!$A$1:$A$288,'PY1 Data(H)'!$A$1:$BR$288))</f>
        <v>0</v>
      </c>
      <c r="S4" s="118" cm="1">
        <f t="array" ref="S4">_xlfn.XLOOKUP(S$1,'PY1 Data(H)'!$A$1:$BR$1,_xlfn.XLOOKUP($A4,'PY1 Data(H)'!$A$1:$A$288,'PY1 Data(H)'!$A$1:$BR$288))</f>
        <v>0</v>
      </c>
      <c r="T4" s="118" cm="1">
        <f t="array" ref="T4">_xlfn.XLOOKUP(T$1,'PY1 Data(H)'!$A$1:$BR$1,_xlfn.XLOOKUP($A4,'PY1 Data(H)'!$A$1:$A$288,'PY1 Data(H)'!$A$1:$BR$288))</f>
        <v>2505401</v>
      </c>
      <c r="U4" s="118" cm="1">
        <f t="array" ref="U4">_xlfn.XLOOKUP(U$1,'PY1 Data(H)'!$A$1:$BR$1,_xlfn.XLOOKUP($A4,'PY1 Data(H)'!$A$1:$A$288,'PY1 Data(H)'!$A$1:$BR$288))</f>
        <v>0</v>
      </c>
      <c r="V4" s="118" cm="1">
        <f t="array" ref="V4">_xlfn.XLOOKUP(V$1,'PY1 Data(H)'!$A$1:$BR$1,_xlfn.XLOOKUP($A4,'PY1 Data(H)'!$A$1:$A$288,'PY1 Data(H)'!$A$1:$BR$288))</f>
        <v>0</v>
      </c>
      <c r="W4" s="118" cm="1">
        <f t="array" ref="W4">_xlfn.XLOOKUP(W$1,'PY1 Data(H)'!$A$1:$BR$1,_xlfn.XLOOKUP($A4,'PY1 Data(H)'!$A$1:$A$288,'PY1 Data(H)'!$A$1:$BR$288))</f>
        <v>0</v>
      </c>
      <c r="X4" s="118" cm="1">
        <f t="array" ref="X4">_xlfn.XLOOKUP(X$1,'PY1 Data(H)'!$A$1:$BR$1,_xlfn.XLOOKUP($A4,'PY1 Data(H)'!$A$1:$A$288,'PY1 Data(H)'!$A$1:$BR$288))</f>
        <v>0</v>
      </c>
      <c r="Y4" s="118" cm="1">
        <f t="array" ref="Y4">_xlfn.XLOOKUP(Y$1,'PY1 Data(H)'!$A$1:$BR$1,_xlfn.XLOOKUP($A4,'PY1 Data(H)'!$A$1:$A$288,'PY1 Data(H)'!$A$1:$BR$288))</f>
        <v>0</v>
      </c>
      <c r="Z4" s="118" cm="1">
        <f t="array" ref="Z4">_xlfn.XLOOKUP(Z$1,'PY1 Data(H)'!$A$1:$BR$1,_xlfn.XLOOKUP($A4,'PY1 Data(H)'!$A$1:$A$288,'PY1 Data(H)'!$A$1:$BR$288))</f>
        <v>0</v>
      </c>
      <c r="AA4" s="118" cm="1">
        <f t="array" ref="AA4">_xlfn.XLOOKUP(AA$1,'PY1 Data(H)'!$A$1:$BR$1,_xlfn.XLOOKUP($A4,'PY1 Data(H)'!$A$1:$A$288,'PY1 Data(H)'!$A$1:$BR$288))</f>
        <v>79586</v>
      </c>
      <c r="AB4" s="118" cm="1">
        <f t="array" ref="AB4">_xlfn.XLOOKUP(AB$1,'PY1 Data(H)'!$A$1:$BR$1,_xlfn.XLOOKUP($A4,'PY1 Data(H)'!$A$1:$A$288,'PY1 Data(H)'!$A$1:$BR$288))</f>
        <v>0</v>
      </c>
      <c r="AC4" s="118" cm="1">
        <f t="array" ref="AC4">_xlfn.XLOOKUP(AC$1,'PY1 Data(H)'!$A$1:$BR$1,_xlfn.XLOOKUP($A4,'PY1 Data(H)'!$A$1:$A$288,'PY1 Data(H)'!$A$1:$BR$288))</f>
        <v>0</v>
      </c>
      <c r="AD4" s="118" cm="1">
        <f t="array" ref="AD4">_xlfn.XLOOKUP(AD$1,'PY1 Data(H)'!$A$1:$BR$1,_xlfn.XLOOKUP($A4,'PY1 Data(H)'!$A$1:$A$288,'PY1 Data(H)'!$A$1:$BR$288))</f>
        <v>103358</v>
      </c>
      <c r="AE4" s="118" cm="1">
        <f t="array" ref="AE4">_xlfn.XLOOKUP(AE$1,'PY1 Data(H)'!$A$1:$BR$1,_xlfn.XLOOKUP($A4,'PY1 Data(H)'!$A$1:$A$288,'PY1 Data(H)'!$A$1:$BR$288))</f>
        <v>0</v>
      </c>
      <c r="AF4" s="118" cm="1">
        <f t="array" ref="AF4">_xlfn.XLOOKUP(AF$1,'PY1 Data(H)'!$A$1:$BR$1,_xlfn.XLOOKUP($A4,'PY1 Data(H)'!$A$1:$A$288,'PY1 Data(H)'!$A$1:$BR$288))</f>
        <v>0</v>
      </c>
      <c r="AG4" s="118" cm="1">
        <f t="array" ref="AG4">_xlfn.XLOOKUP(AG$1,'PY1 Data(H)'!$A$1:$BR$1,_xlfn.XLOOKUP($A4,'PY1 Data(H)'!$A$1:$A$288,'PY1 Data(H)'!$A$1:$BR$288))</f>
        <v>0</v>
      </c>
      <c r="AH4" s="118" cm="1">
        <f t="array" ref="AH4">_xlfn.XLOOKUP(AH$1,'PY1 Data(H)'!$A$1:$BR$1,_xlfn.XLOOKUP($A4,'PY1 Data(H)'!$A$1:$A$288,'PY1 Data(H)'!$A$1:$BR$288))</f>
        <v>0</v>
      </c>
      <c r="AI4" s="118" cm="1">
        <f t="array" ref="AI4">_xlfn.XLOOKUP(AI$1,'PY1 Data(H)'!$A$1:$BR$1,_xlfn.XLOOKUP($A4,'PY1 Data(H)'!$A$1:$A$288,'PY1 Data(H)'!$A$1:$BR$288))</f>
        <v>0</v>
      </c>
      <c r="AJ4" s="118" cm="1">
        <f t="array" ref="AJ4">_xlfn.XLOOKUP(AJ$1,'PY1 Data(H)'!$A$1:$BR$1,_xlfn.XLOOKUP($A4,'PY1 Data(H)'!$A$1:$A$288,'PY1 Data(H)'!$A$1:$BR$288))</f>
        <v>0</v>
      </c>
      <c r="AK4" s="118" cm="1">
        <f t="array" ref="AK4">_xlfn.XLOOKUP(AK$1,'PY1 Data(H)'!$A$1:$BR$1,_xlfn.XLOOKUP($A4,'PY1 Data(H)'!$A$1:$A$288,'PY1 Data(H)'!$A$1:$BR$288))</f>
        <v>0</v>
      </c>
      <c r="AL4" s="118" cm="1">
        <f t="array" ref="AL4">_xlfn.XLOOKUP(AL$1,'PY1 Data(H)'!$A$1:$BR$1,_xlfn.XLOOKUP($A4,'PY1 Data(H)'!$A$1:$A$288,'PY1 Data(H)'!$A$1:$BR$288))</f>
        <v>0</v>
      </c>
      <c r="AM4" s="118" cm="1">
        <f t="array" ref="AM4">_xlfn.XLOOKUP(AM$1,'PY1 Data(H)'!$A$1:$BR$1,_xlfn.XLOOKUP($A4,'PY1 Data(H)'!$A$1:$A$288,'PY1 Data(H)'!$A$1:$BR$288))</f>
        <v>0</v>
      </c>
      <c r="AN4" s="118" cm="1">
        <f t="array" ref="AN4">_xlfn.XLOOKUP(AN$1,'PY1 Data(H)'!$A$1:$BR$1,_xlfn.XLOOKUP($A4,'PY1 Data(H)'!$A$1:$A$288,'PY1 Data(H)'!$A$1:$BR$288))</f>
        <v>0</v>
      </c>
      <c r="AO4" s="118" cm="1">
        <f t="array" ref="AO4">_xlfn.XLOOKUP(AO$1,'PY1 Data(H)'!$A$1:$BR$1,_xlfn.XLOOKUP($A4,'PY1 Data(H)'!$A$1:$A$288,'PY1 Data(H)'!$A$1:$BR$288))</f>
        <v>0</v>
      </c>
      <c r="AP4" s="118" cm="1">
        <f t="array" ref="AP4">_xlfn.XLOOKUP(AP$1,'PY1 Data(H)'!$A$1:$BR$1,_xlfn.XLOOKUP($A4,'PY1 Data(H)'!$A$1:$A$288,'PY1 Data(H)'!$A$1:$BR$288))</f>
        <v>0</v>
      </c>
      <c r="AQ4" s="118" cm="1">
        <f t="array" ref="AQ4">_xlfn.XLOOKUP(AQ$1,'PY1 Data(H)'!$A$1:$BR$1,_xlfn.XLOOKUP($A4,'PY1 Data(H)'!$A$1:$A$288,'PY1 Data(H)'!$A$1:$BR$288))</f>
        <v>62753</v>
      </c>
      <c r="AR4" s="118" cm="1">
        <f t="array" ref="AR4">_xlfn.XLOOKUP(AR$1,'PY1 Data(H)'!$A$1:$BR$1,_xlfn.XLOOKUP($A4,'PY1 Data(H)'!$A$1:$A$288,'PY1 Data(H)'!$A$1:$BR$288))</f>
        <v>0</v>
      </c>
      <c r="AS4" s="118" cm="1">
        <f t="array" ref="AS4">_xlfn.XLOOKUP(AS$1,'PY1 Data(H)'!$A$1:$BR$1,_xlfn.XLOOKUP($A4,'PY1 Data(H)'!$A$1:$A$288,'PY1 Data(H)'!$A$1:$BR$288))</f>
        <v>0</v>
      </c>
      <c r="AT4" s="118" cm="1">
        <f t="array" ref="AT4">_xlfn.XLOOKUP(AT$1,'PY1 Data(H)'!$A$1:$BR$1,_xlfn.XLOOKUP($A4,'PY1 Data(H)'!$A$1:$A$288,'PY1 Data(H)'!$A$1:$BR$288))</f>
        <v>16519</v>
      </c>
      <c r="AU4" s="118" cm="1">
        <f t="array" ref="AU4">_xlfn.XLOOKUP(AU$1,'PY1 Data(H)'!$A$1:$BR$1,_xlfn.XLOOKUP($A4,'PY1 Data(H)'!$A$1:$A$288,'PY1 Data(H)'!$A$1:$BR$288))</f>
        <v>0</v>
      </c>
      <c r="AV4" s="118" cm="1">
        <f t="array" ref="AV4">_xlfn.XLOOKUP(AV$1,'PY1 Data(H)'!$A$1:$BR$1,_xlfn.XLOOKUP($A4,'PY1 Data(H)'!$A$1:$A$288,'PY1 Data(H)'!$A$1:$BR$288))</f>
        <v>202148</v>
      </c>
      <c r="AW4" s="118" cm="1">
        <f t="array" ref="AW4">_xlfn.XLOOKUP(AW$1,'PY1 Data(H)'!$A$1:$BR$1,_xlfn.XLOOKUP($A4,'PY1 Data(H)'!$A$1:$A$288,'PY1 Data(H)'!$A$1:$BR$288))</f>
        <v>38680</v>
      </c>
      <c r="AX4" s="118" cm="1">
        <f t="array" ref="AX4">_xlfn.XLOOKUP(AX$1,'PY1 Data(H)'!$A$1:$BR$1,_xlfn.XLOOKUP($A4,'PY1 Data(H)'!$A$1:$A$288,'PY1 Data(H)'!$A$1:$BR$288))</f>
        <v>0</v>
      </c>
      <c r="AY4" s="118" cm="1">
        <f t="array" ref="AY4">_xlfn.XLOOKUP(AY$1,'PY1 Data(H)'!$A$1:$BR$1,_xlfn.XLOOKUP($A4,'PY1 Data(H)'!$A$1:$A$288,'PY1 Data(H)'!$A$1:$BR$288))</f>
        <v>0</v>
      </c>
      <c r="AZ4" s="118" cm="1">
        <f t="array" ref="AZ4">_xlfn.XLOOKUP(AZ$1,'PY1 Data(H)'!$A$1:$BR$1,_xlfn.XLOOKUP($A4,'PY1 Data(H)'!$A$1:$A$288,'PY1 Data(H)'!$A$1:$BR$288))</f>
        <v>0</v>
      </c>
      <c r="BA4" s="118" cm="1">
        <f t="array" ref="BA4">_xlfn.XLOOKUP(BA$1,'PY1 Data(H)'!$A$1:$BR$1,_xlfn.XLOOKUP($A4,'PY1 Data(H)'!$A$1:$A$288,'PY1 Data(H)'!$A$1:$BR$288))</f>
        <v>0</v>
      </c>
      <c r="BB4" s="118" cm="1">
        <f t="array" ref="BB4">_xlfn.XLOOKUP(BB$1,'PY1 Data(H)'!$A$1:$BR$1,_xlfn.XLOOKUP($A4,'PY1 Data(H)'!$A$1:$A$288,'PY1 Data(H)'!$A$1:$BR$288))</f>
        <v>0</v>
      </c>
      <c r="BC4" s="118" cm="1">
        <f t="array" ref="BC4">_xlfn.XLOOKUP(BC$1,'PY1 Data(H)'!$A$1:$BR$1,_xlfn.XLOOKUP($A4,'PY1 Data(H)'!$A$1:$A$288,'PY1 Data(H)'!$A$1:$BR$288))</f>
        <v>0</v>
      </c>
      <c r="BD4" s="118" cm="1">
        <f t="array" ref="BD4">_xlfn.XLOOKUP(BD$1,'PY1 Data(H)'!$A$1:$BR$1,_xlfn.XLOOKUP($A4,'PY1 Data(H)'!$A$1:$A$288,'PY1 Data(H)'!$A$1:$BR$288))</f>
        <v>0</v>
      </c>
      <c r="BE4" s="118" cm="1">
        <f t="array" ref="BE4">_xlfn.XLOOKUP(BE$1,'PY1 Data(H)'!$A$1:$BR$1,_xlfn.XLOOKUP($A4,'PY1 Data(H)'!$A$1:$A$288,'PY1 Data(H)'!$A$1:$BR$288))</f>
        <v>0</v>
      </c>
      <c r="BF4" s="118" cm="1">
        <f t="array" ref="BF4">_xlfn.XLOOKUP(BF$1,'PY1 Data(H)'!$A$1:$BR$1,_xlfn.XLOOKUP($A4,'PY1 Data(H)'!$A$1:$A$288,'PY1 Data(H)'!$A$1:$BR$288))</f>
        <v>0</v>
      </c>
      <c r="BG4" s="118" cm="1">
        <f t="array" ref="BG4">_xlfn.XLOOKUP(BG$1,'PY1 Data(H)'!$A$1:$BR$1,_xlfn.XLOOKUP($A4,'PY1 Data(H)'!$A$1:$A$288,'PY1 Data(H)'!$A$1:$BR$288))</f>
        <v>0</v>
      </c>
      <c r="BH4" s="118" cm="1">
        <f t="array" ref="BH4">_xlfn.XLOOKUP(BH$1,'PY1 Data(H)'!$A$1:$BR$1,_xlfn.XLOOKUP($A4,'PY1 Data(H)'!$A$1:$A$288,'PY1 Data(H)'!$A$1:$BR$288))</f>
        <v>0</v>
      </c>
    </row>
    <row r="5" spans="1:60" x14ac:dyDescent="0.3">
      <c r="A5">
        <v>385</v>
      </c>
      <c r="D5" s="118" cm="1">
        <f t="array" ref="D5">_xlfn.XLOOKUP(D$1,'PY1 Data(H)'!$A$1:$BR$1,_xlfn.XLOOKUP($A5,'PY1 Data(H)'!$A$1:$A$288,'PY1 Data(H)'!$A$1:$BR$288))</f>
        <v>95184075</v>
      </c>
      <c r="E5" s="118" cm="1">
        <f t="array" ref="E5">_xlfn.XLOOKUP(E$1,'PY1 Data(H)'!$A$1:$BR$1,_xlfn.XLOOKUP($A5,'PY1 Data(H)'!$A$1:$A$288,'PY1 Data(H)'!$A$1:$BR$288))</f>
        <v>154325621</v>
      </c>
      <c r="F5" s="118" cm="1">
        <f t="array" ref="F5">_xlfn.XLOOKUP(F$1,'PY1 Data(H)'!$A$1:$BR$1,_xlfn.XLOOKUP($A5,'PY1 Data(H)'!$A$1:$A$288,'PY1 Data(H)'!$A$1:$BR$288))</f>
        <v>106526827</v>
      </c>
      <c r="G5" s="118" cm="1">
        <f t="array" ref="G5">_xlfn.XLOOKUP(G$1,'PY1 Data(H)'!$A$1:$BR$1,_xlfn.XLOOKUP($A5,'PY1 Data(H)'!$A$1:$A$288,'PY1 Data(H)'!$A$1:$BR$288))</f>
        <v>34589672</v>
      </c>
      <c r="H5" s="118" cm="1">
        <f t="array" ref="H5">_xlfn.XLOOKUP(H$1,'PY1 Data(H)'!$A$1:$BR$1,_xlfn.XLOOKUP($A5,'PY1 Data(H)'!$A$1:$A$288,'PY1 Data(H)'!$A$1:$BR$288))</f>
        <v>141020867</v>
      </c>
      <c r="I5" s="118" cm="1">
        <f t="array" ref="I5">_xlfn.XLOOKUP(I$1,'PY1 Data(H)'!$A$1:$BR$1,_xlfn.XLOOKUP($A5,'PY1 Data(H)'!$A$1:$A$288,'PY1 Data(H)'!$A$1:$BR$288))</f>
        <v>82199632</v>
      </c>
      <c r="J5" s="118" cm="1">
        <f t="array" ref="J5">_xlfn.XLOOKUP(J$1,'PY1 Data(H)'!$A$1:$BR$1,_xlfn.XLOOKUP($A5,'PY1 Data(H)'!$A$1:$A$288,'PY1 Data(H)'!$A$1:$BR$288))</f>
        <v>41841990</v>
      </c>
      <c r="K5" s="118" cm="1">
        <f t="array" ref="K5">_xlfn.XLOOKUP(K$1,'PY1 Data(H)'!$A$1:$BR$1,_xlfn.XLOOKUP($A5,'PY1 Data(H)'!$A$1:$A$288,'PY1 Data(H)'!$A$1:$BR$288))</f>
        <v>49750062</v>
      </c>
      <c r="L5" s="118" cm="1">
        <f t="array" ref="L5">_xlfn.XLOOKUP(L$1,'PY1 Data(H)'!$A$1:$BR$1,_xlfn.XLOOKUP($A5,'PY1 Data(H)'!$A$1:$A$288,'PY1 Data(H)'!$A$1:$BR$288))</f>
        <v>106043562</v>
      </c>
      <c r="M5" s="118" cm="1">
        <f t="array" ref="M5">_xlfn.XLOOKUP(M$1,'PY1 Data(H)'!$A$1:$BR$1,_xlfn.XLOOKUP($A5,'PY1 Data(H)'!$A$1:$A$288,'PY1 Data(H)'!$A$1:$BR$288))</f>
        <v>29637974</v>
      </c>
      <c r="N5" s="118" cm="1">
        <f t="array" ref="N5">_xlfn.XLOOKUP(N$1,'PY1 Data(H)'!$A$1:$BR$1,_xlfn.XLOOKUP($A5,'PY1 Data(H)'!$A$1:$A$288,'PY1 Data(H)'!$A$1:$BR$288))</f>
        <v>53156470</v>
      </c>
      <c r="O5" s="118" cm="1">
        <f t="array" ref="O5">_xlfn.XLOOKUP(O$1,'PY1 Data(H)'!$A$1:$BR$1,_xlfn.XLOOKUP($A5,'PY1 Data(H)'!$A$1:$A$288,'PY1 Data(H)'!$A$1:$BR$288))</f>
        <v>278956212</v>
      </c>
      <c r="P5" s="118" cm="1">
        <f t="array" ref="P5">_xlfn.XLOOKUP(P$1,'PY1 Data(H)'!$A$1:$BR$1,_xlfn.XLOOKUP($A5,'PY1 Data(H)'!$A$1:$A$288,'PY1 Data(H)'!$A$1:$BR$288))</f>
        <v>100553012</v>
      </c>
      <c r="Q5" s="118" cm="1">
        <f t="array" ref="Q5">_xlfn.XLOOKUP(Q$1,'PY1 Data(H)'!$A$1:$BR$1,_xlfn.XLOOKUP($A5,'PY1 Data(H)'!$A$1:$A$288,'PY1 Data(H)'!$A$1:$BR$288))</f>
        <v>37259671</v>
      </c>
      <c r="R5" s="118" cm="1">
        <f t="array" ref="R5">_xlfn.XLOOKUP(R$1,'PY1 Data(H)'!$A$1:$BR$1,_xlfn.XLOOKUP($A5,'PY1 Data(H)'!$A$1:$A$288,'PY1 Data(H)'!$A$1:$BR$288))</f>
        <v>197040738</v>
      </c>
      <c r="S5" s="118" cm="1">
        <f t="array" ref="S5">_xlfn.XLOOKUP(S$1,'PY1 Data(H)'!$A$1:$BR$1,_xlfn.XLOOKUP($A5,'PY1 Data(H)'!$A$1:$A$288,'PY1 Data(H)'!$A$1:$BR$288))</f>
        <v>419002311</v>
      </c>
      <c r="T5" s="118" cm="1">
        <f t="array" ref="T5">_xlfn.XLOOKUP(T$1,'PY1 Data(H)'!$A$1:$BR$1,_xlfn.XLOOKUP($A5,'PY1 Data(H)'!$A$1:$A$288,'PY1 Data(H)'!$A$1:$BR$288))</f>
        <v>64149989</v>
      </c>
      <c r="U5" s="118" cm="1">
        <f t="array" ref="U5">_xlfn.XLOOKUP(U$1,'PY1 Data(H)'!$A$1:$BR$1,_xlfn.XLOOKUP($A5,'PY1 Data(H)'!$A$1:$A$288,'PY1 Data(H)'!$A$1:$BR$288))</f>
        <v>29067652</v>
      </c>
      <c r="V5" s="118" cm="1">
        <f t="array" ref="V5">_xlfn.XLOOKUP(V$1,'PY1 Data(H)'!$A$1:$BR$1,_xlfn.XLOOKUP($A5,'PY1 Data(H)'!$A$1:$A$288,'PY1 Data(H)'!$A$1:$BR$288))</f>
        <v>2391168</v>
      </c>
      <c r="W5" s="118" cm="1">
        <f t="array" ref="W5">_xlfn.XLOOKUP(W$1,'PY1 Data(H)'!$A$1:$BR$1,_xlfn.XLOOKUP($A5,'PY1 Data(H)'!$A$1:$A$288,'PY1 Data(H)'!$A$1:$BR$288))</f>
        <v>433329770</v>
      </c>
      <c r="X5" s="118" cm="1">
        <f t="array" ref="X5">_xlfn.XLOOKUP(X$1,'PY1 Data(H)'!$A$1:$BR$1,_xlfn.XLOOKUP($A5,'PY1 Data(H)'!$A$1:$A$288,'PY1 Data(H)'!$A$1:$BR$288))</f>
        <v>126719546</v>
      </c>
      <c r="Y5" s="118" cm="1">
        <f t="array" ref="Y5">_xlfn.XLOOKUP(Y$1,'PY1 Data(H)'!$A$1:$BR$1,_xlfn.XLOOKUP($A5,'PY1 Data(H)'!$A$1:$A$288,'PY1 Data(H)'!$A$1:$BR$288))</f>
        <v>14783386</v>
      </c>
      <c r="Z5" s="118" cm="1">
        <f t="array" ref="Z5">_xlfn.XLOOKUP(Z$1,'PY1 Data(H)'!$A$1:$BR$1,_xlfn.XLOOKUP($A5,'PY1 Data(H)'!$A$1:$A$288,'PY1 Data(H)'!$A$1:$BR$288))</f>
        <v>216632501</v>
      </c>
      <c r="AA5" s="118" cm="1">
        <f t="array" ref="AA5">_xlfn.XLOOKUP(AA$1,'PY1 Data(H)'!$A$1:$BR$1,_xlfn.XLOOKUP($A5,'PY1 Data(H)'!$A$1:$A$288,'PY1 Data(H)'!$A$1:$BR$288))</f>
        <v>29749251</v>
      </c>
      <c r="AB5" s="118" cm="1">
        <f t="array" ref="AB5">_xlfn.XLOOKUP(AB$1,'PY1 Data(H)'!$A$1:$BR$1,_xlfn.XLOOKUP($A5,'PY1 Data(H)'!$A$1:$A$288,'PY1 Data(H)'!$A$1:$BR$288))</f>
        <v>42120640</v>
      </c>
      <c r="AC5" s="118" cm="1">
        <f t="array" ref="AC5">_xlfn.XLOOKUP(AC$1,'PY1 Data(H)'!$A$1:$BR$1,_xlfn.XLOOKUP($A5,'PY1 Data(H)'!$A$1:$A$288,'PY1 Data(H)'!$A$1:$BR$288))</f>
        <v>295155411</v>
      </c>
      <c r="AD5" s="118" cm="1">
        <f t="array" ref="AD5">_xlfn.XLOOKUP(AD$1,'PY1 Data(H)'!$A$1:$BR$1,_xlfn.XLOOKUP($A5,'PY1 Data(H)'!$A$1:$A$288,'PY1 Data(H)'!$A$1:$BR$288))</f>
        <v>24241773</v>
      </c>
      <c r="AE5" s="118" cm="1">
        <f t="array" ref="AE5">_xlfn.XLOOKUP(AE$1,'PY1 Data(H)'!$A$1:$BR$1,_xlfn.XLOOKUP($A5,'PY1 Data(H)'!$A$1:$A$288,'PY1 Data(H)'!$A$1:$BR$288))</f>
        <v>228708715</v>
      </c>
      <c r="AF5" s="118" cm="1">
        <f t="array" ref="AF5">_xlfn.XLOOKUP(AF$1,'PY1 Data(H)'!$A$1:$BR$1,_xlfn.XLOOKUP($A5,'PY1 Data(H)'!$A$1:$A$288,'PY1 Data(H)'!$A$1:$BR$288))</f>
        <v>80331177</v>
      </c>
      <c r="AG5" s="118" cm="1">
        <f t="array" ref="AG5">_xlfn.XLOOKUP(AG$1,'PY1 Data(H)'!$A$1:$BR$1,_xlfn.XLOOKUP($A5,'PY1 Data(H)'!$A$1:$A$288,'PY1 Data(H)'!$A$1:$BR$288))</f>
        <v>44529684</v>
      </c>
      <c r="AH5" s="118" cm="1">
        <f t="array" ref="AH5">_xlfn.XLOOKUP(AH$1,'PY1 Data(H)'!$A$1:$BR$1,_xlfn.XLOOKUP($A5,'PY1 Data(H)'!$A$1:$A$288,'PY1 Data(H)'!$A$1:$BR$288))</f>
        <v>198460133</v>
      </c>
      <c r="AI5" s="118" cm="1">
        <f t="array" ref="AI5">_xlfn.XLOOKUP(AI$1,'PY1 Data(H)'!$A$1:$BR$1,_xlfn.XLOOKUP($A5,'PY1 Data(H)'!$A$1:$A$288,'PY1 Data(H)'!$A$1:$BR$288))</f>
        <v>135112262</v>
      </c>
      <c r="AJ5" s="118" cm="1">
        <f t="array" ref="AJ5">_xlfn.XLOOKUP(AJ$1,'PY1 Data(H)'!$A$1:$BR$1,_xlfn.XLOOKUP($A5,'PY1 Data(H)'!$A$1:$A$288,'PY1 Data(H)'!$A$1:$BR$288))</f>
        <v>207676971</v>
      </c>
      <c r="AK5" s="118" cm="1">
        <f t="array" ref="AK5">_xlfn.XLOOKUP(AK$1,'PY1 Data(H)'!$A$1:$BR$1,_xlfn.XLOOKUP($A5,'PY1 Data(H)'!$A$1:$A$288,'PY1 Data(H)'!$A$1:$BR$288))</f>
        <v>134732392</v>
      </c>
      <c r="AL5" s="118" cm="1">
        <f t="array" ref="AL5">_xlfn.XLOOKUP(AL$1,'PY1 Data(H)'!$A$1:$BR$1,_xlfn.XLOOKUP($A5,'PY1 Data(H)'!$A$1:$A$288,'PY1 Data(H)'!$A$1:$BR$288))</f>
        <v>132610126</v>
      </c>
      <c r="AM5" s="118" cm="1">
        <f t="array" ref="AM5">_xlfn.XLOOKUP(AM$1,'PY1 Data(H)'!$A$1:$BR$1,_xlfn.XLOOKUP($A5,'PY1 Data(H)'!$A$1:$A$288,'PY1 Data(H)'!$A$1:$BR$288))</f>
        <v>0</v>
      </c>
      <c r="AN5" s="118" cm="1">
        <f t="array" ref="AN5">_xlfn.XLOOKUP(AN$1,'PY1 Data(H)'!$A$1:$BR$1,_xlfn.XLOOKUP($A5,'PY1 Data(H)'!$A$1:$A$288,'PY1 Data(H)'!$A$1:$BR$288))</f>
        <v>83936310</v>
      </c>
      <c r="AO5" s="118" cm="1">
        <f t="array" ref="AO5">_xlfn.XLOOKUP(AO$1,'PY1 Data(H)'!$A$1:$BR$1,_xlfn.XLOOKUP($A5,'PY1 Data(H)'!$A$1:$A$288,'PY1 Data(H)'!$A$1:$BR$288))</f>
        <v>97129846</v>
      </c>
      <c r="AP5" s="118" cm="1">
        <f t="array" ref="AP5">_xlfn.XLOOKUP(AP$1,'PY1 Data(H)'!$A$1:$BR$1,_xlfn.XLOOKUP($A5,'PY1 Data(H)'!$A$1:$A$288,'PY1 Data(H)'!$A$1:$BR$288))</f>
        <v>120581553</v>
      </c>
      <c r="AQ5" s="118" cm="1">
        <f t="array" ref="AQ5">_xlfn.XLOOKUP(AQ$1,'PY1 Data(H)'!$A$1:$BR$1,_xlfn.XLOOKUP($A5,'PY1 Data(H)'!$A$1:$A$288,'PY1 Data(H)'!$A$1:$BR$288))</f>
        <v>40647253</v>
      </c>
      <c r="AR5" s="118" cm="1">
        <f t="array" ref="AR5">_xlfn.XLOOKUP(AR$1,'PY1 Data(H)'!$A$1:$BR$1,_xlfn.XLOOKUP($A5,'PY1 Data(H)'!$A$1:$A$288,'PY1 Data(H)'!$A$1:$BR$288))</f>
        <v>27855954</v>
      </c>
      <c r="AS5" s="118" cm="1">
        <f t="array" ref="AS5">_xlfn.XLOOKUP(AS$1,'PY1 Data(H)'!$A$1:$BR$1,_xlfn.XLOOKUP($A5,'PY1 Data(H)'!$A$1:$A$288,'PY1 Data(H)'!$A$1:$BR$288))</f>
        <v>54549365</v>
      </c>
      <c r="AT5" s="118" cm="1">
        <f t="array" ref="AT5">_xlfn.XLOOKUP(AT$1,'PY1 Data(H)'!$A$1:$BR$1,_xlfn.XLOOKUP($A5,'PY1 Data(H)'!$A$1:$A$288,'PY1 Data(H)'!$A$1:$BR$288))</f>
        <v>10802684</v>
      </c>
      <c r="AU5" s="118" cm="1">
        <f t="array" ref="AU5">_xlfn.XLOOKUP(AU$1,'PY1 Data(H)'!$A$1:$BR$1,_xlfn.XLOOKUP($A5,'PY1 Data(H)'!$A$1:$A$288,'PY1 Data(H)'!$A$1:$BR$288))</f>
        <v>796287191</v>
      </c>
      <c r="AV5" s="118" cm="1">
        <f t="array" ref="AV5">_xlfn.XLOOKUP(AV$1,'PY1 Data(H)'!$A$1:$BR$1,_xlfn.XLOOKUP($A5,'PY1 Data(H)'!$A$1:$A$288,'PY1 Data(H)'!$A$1:$BR$288))</f>
        <v>60026100</v>
      </c>
      <c r="AW5" s="118" cm="1">
        <f t="array" ref="AW5">_xlfn.XLOOKUP(AW$1,'PY1 Data(H)'!$A$1:$BR$1,_xlfn.XLOOKUP($A5,'PY1 Data(H)'!$A$1:$A$288,'PY1 Data(H)'!$A$1:$BR$288))</f>
        <v>4658718995</v>
      </c>
      <c r="AX5" s="118" cm="1">
        <f t="array" ref="AX5">_xlfn.XLOOKUP(AX$1,'PY1 Data(H)'!$A$1:$BR$1,_xlfn.XLOOKUP($A5,'PY1 Data(H)'!$A$1:$A$288,'PY1 Data(H)'!$A$1:$BR$288))</f>
        <v>23053268</v>
      </c>
      <c r="AY5" s="118" cm="1">
        <f t="array" ref="AY5">_xlfn.XLOOKUP(AY$1,'PY1 Data(H)'!$A$1:$BR$1,_xlfn.XLOOKUP($A5,'PY1 Data(H)'!$A$1:$A$288,'PY1 Data(H)'!$A$1:$BR$288))</f>
        <v>19921453</v>
      </c>
      <c r="AZ5" s="118" cm="1">
        <f t="array" ref="AZ5">_xlfn.XLOOKUP(AZ$1,'PY1 Data(H)'!$A$1:$BR$1,_xlfn.XLOOKUP($A5,'PY1 Data(H)'!$A$1:$A$288,'PY1 Data(H)'!$A$1:$BR$288))</f>
        <v>43276172</v>
      </c>
      <c r="BA5" s="118" cm="1">
        <f t="array" ref="BA5">_xlfn.XLOOKUP(BA$1,'PY1 Data(H)'!$A$1:$BR$1,_xlfn.XLOOKUP($A5,'PY1 Data(H)'!$A$1:$A$288,'PY1 Data(H)'!$A$1:$BR$288))</f>
        <v>151109952</v>
      </c>
      <c r="BB5" s="118" cm="1">
        <f t="array" ref="BB5">_xlfn.XLOOKUP(BB$1,'PY1 Data(H)'!$A$1:$BR$1,_xlfn.XLOOKUP($A5,'PY1 Data(H)'!$A$1:$A$288,'PY1 Data(H)'!$A$1:$BR$288))</f>
        <v>8791326</v>
      </c>
      <c r="BC5" s="118" cm="1">
        <f t="array" ref="BC5">_xlfn.XLOOKUP(BC$1,'PY1 Data(H)'!$A$1:$BR$1,_xlfn.XLOOKUP($A5,'PY1 Data(H)'!$A$1:$A$288,'PY1 Data(H)'!$A$1:$BR$288))</f>
        <v>22162968</v>
      </c>
      <c r="BD5" s="118" cm="1">
        <f t="array" ref="BD5">_xlfn.XLOOKUP(BD$1,'PY1 Data(H)'!$A$1:$BR$1,_xlfn.XLOOKUP($A5,'PY1 Data(H)'!$A$1:$A$288,'PY1 Data(H)'!$A$1:$BR$288))</f>
        <v>106532661</v>
      </c>
      <c r="BE5" s="118" cm="1">
        <f t="array" ref="BE5">_xlfn.XLOOKUP(BE$1,'PY1 Data(H)'!$A$1:$BR$1,_xlfn.XLOOKUP($A5,'PY1 Data(H)'!$A$1:$A$288,'PY1 Data(H)'!$A$1:$BR$288))</f>
        <v>122701199</v>
      </c>
      <c r="BF5" s="118" cm="1">
        <f t="array" ref="BF5">_xlfn.XLOOKUP(BF$1,'PY1 Data(H)'!$A$1:$BR$1,_xlfn.XLOOKUP($A5,'PY1 Data(H)'!$A$1:$A$288,'PY1 Data(H)'!$A$1:$BR$288))</f>
        <v>928952254</v>
      </c>
      <c r="BG5" s="118" cm="1">
        <f t="array" ref="BG5">_xlfn.XLOOKUP(BG$1,'PY1 Data(H)'!$A$1:$BR$1,_xlfn.XLOOKUP($A5,'PY1 Data(H)'!$A$1:$A$288,'PY1 Data(H)'!$A$1:$BR$288))</f>
        <v>59160548</v>
      </c>
      <c r="BH5" s="118" cm="1">
        <f t="array" ref="BH5">_xlfn.XLOOKUP(BH$1,'PY1 Data(H)'!$A$1:$BR$1,_xlfn.XLOOKUP($A5,'PY1 Data(H)'!$A$1:$A$288,'PY1 Data(H)'!$A$1:$BR$288))</f>
        <v>37406764</v>
      </c>
    </row>
    <row r="6" spans="1:60" x14ac:dyDescent="0.3">
      <c r="A6">
        <v>575</v>
      </c>
      <c r="D6" s="118" cm="1">
        <f t="array" ref="D6">_xlfn.XLOOKUP(D$1,'PY1 Data(H)'!$A$1:$BR$1,_xlfn.XLOOKUP($A6,'PY1 Data(H)'!$A$1:$A$288,'PY1 Data(H)'!$A$1:$BR$288))</f>
        <v>116331</v>
      </c>
      <c r="E6" s="118" cm="1">
        <f t="array" ref="E6">_xlfn.XLOOKUP(E$1,'PY1 Data(H)'!$A$1:$BR$1,_xlfn.XLOOKUP($A6,'PY1 Data(H)'!$A$1:$A$288,'PY1 Data(H)'!$A$1:$BR$288))</f>
        <v>88504</v>
      </c>
      <c r="F6" s="118" cm="1">
        <f t="array" ref="F6">_xlfn.XLOOKUP(F$1,'PY1 Data(H)'!$A$1:$BR$1,_xlfn.XLOOKUP($A6,'PY1 Data(H)'!$A$1:$A$288,'PY1 Data(H)'!$A$1:$BR$288))</f>
        <v>0</v>
      </c>
      <c r="G6" s="118" cm="1">
        <f t="array" ref="G6">_xlfn.XLOOKUP(G$1,'PY1 Data(H)'!$A$1:$BR$1,_xlfn.XLOOKUP($A6,'PY1 Data(H)'!$A$1:$A$288,'PY1 Data(H)'!$A$1:$BR$288))</f>
        <v>0</v>
      </c>
      <c r="H6" s="118" cm="1">
        <f t="array" ref="H6">_xlfn.XLOOKUP(H$1,'PY1 Data(H)'!$A$1:$BR$1,_xlfn.XLOOKUP($A6,'PY1 Data(H)'!$A$1:$A$288,'PY1 Data(H)'!$A$1:$BR$288))</f>
        <v>405983</v>
      </c>
      <c r="I6" s="118" cm="1">
        <f t="array" ref="I6">_xlfn.XLOOKUP(I$1,'PY1 Data(H)'!$A$1:$BR$1,_xlfn.XLOOKUP($A6,'PY1 Data(H)'!$A$1:$A$288,'PY1 Data(H)'!$A$1:$BR$288))</f>
        <v>0</v>
      </c>
      <c r="J6" s="118" cm="1">
        <f t="array" ref="J6">_xlfn.XLOOKUP(J$1,'PY1 Data(H)'!$A$1:$BR$1,_xlfn.XLOOKUP($A6,'PY1 Data(H)'!$A$1:$A$288,'PY1 Data(H)'!$A$1:$BR$288))</f>
        <v>68289</v>
      </c>
      <c r="K6" s="118" cm="1">
        <f t="array" ref="K6">_xlfn.XLOOKUP(K$1,'PY1 Data(H)'!$A$1:$BR$1,_xlfn.XLOOKUP($A6,'PY1 Data(H)'!$A$1:$A$288,'PY1 Data(H)'!$A$1:$BR$288))</f>
        <v>0</v>
      </c>
      <c r="L6" s="118" cm="1">
        <f t="array" ref="L6">_xlfn.XLOOKUP(L$1,'PY1 Data(H)'!$A$1:$BR$1,_xlfn.XLOOKUP($A6,'PY1 Data(H)'!$A$1:$A$288,'PY1 Data(H)'!$A$1:$BR$288))</f>
        <v>0</v>
      </c>
      <c r="M6" s="118" cm="1">
        <f t="array" ref="M6">_xlfn.XLOOKUP(M$1,'PY1 Data(H)'!$A$1:$BR$1,_xlfn.XLOOKUP($A6,'PY1 Data(H)'!$A$1:$A$288,'PY1 Data(H)'!$A$1:$BR$288))</f>
        <v>0</v>
      </c>
      <c r="N6" s="118" cm="1">
        <f t="array" ref="N6">_xlfn.XLOOKUP(N$1,'PY1 Data(H)'!$A$1:$BR$1,_xlfn.XLOOKUP($A6,'PY1 Data(H)'!$A$1:$A$288,'PY1 Data(H)'!$A$1:$BR$288))</f>
        <v>0</v>
      </c>
      <c r="O6" s="118" cm="1">
        <f t="array" ref="O6">_xlfn.XLOOKUP(O$1,'PY1 Data(H)'!$A$1:$BR$1,_xlfn.XLOOKUP($A6,'PY1 Data(H)'!$A$1:$A$288,'PY1 Data(H)'!$A$1:$BR$288))</f>
        <v>0</v>
      </c>
      <c r="P6" s="118" cm="1">
        <f t="array" ref="P6">_xlfn.XLOOKUP(P$1,'PY1 Data(H)'!$A$1:$BR$1,_xlfn.XLOOKUP($A6,'PY1 Data(H)'!$A$1:$A$288,'PY1 Data(H)'!$A$1:$BR$288))</f>
        <v>0</v>
      </c>
      <c r="Q6" s="118" cm="1">
        <f t="array" ref="Q6">_xlfn.XLOOKUP(Q$1,'PY1 Data(H)'!$A$1:$BR$1,_xlfn.XLOOKUP($A6,'PY1 Data(H)'!$A$1:$A$288,'PY1 Data(H)'!$A$1:$BR$288))</f>
        <v>0</v>
      </c>
      <c r="R6" s="118" cm="1">
        <f t="array" ref="R6">_xlfn.XLOOKUP(R$1,'PY1 Data(H)'!$A$1:$BR$1,_xlfn.XLOOKUP($A6,'PY1 Data(H)'!$A$1:$A$288,'PY1 Data(H)'!$A$1:$BR$288))</f>
        <v>0</v>
      </c>
      <c r="S6" s="118" cm="1">
        <f t="array" ref="S6">_xlfn.XLOOKUP(S$1,'PY1 Data(H)'!$A$1:$BR$1,_xlfn.XLOOKUP($A6,'PY1 Data(H)'!$A$1:$A$288,'PY1 Data(H)'!$A$1:$BR$288))</f>
        <v>0</v>
      </c>
      <c r="T6" s="118" cm="1">
        <f t="array" ref="T6">_xlfn.XLOOKUP(T$1,'PY1 Data(H)'!$A$1:$BR$1,_xlfn.XLOOKUP($A6,'PY1 Data(H)'!$A$1:$A$288,'PY1 Data(H)'!$A$1:$BR$288))</f>
        <v>0</v>
      </c>
      <c r="U6" s="118" cm="1">
        <f t="array" ref="U6">_xlfn.XLOOKUP(U$1,'PY1 Data(H)'!$A$1:$BR$1,_xlfn.XLOOKUP($A6,'PY1 Data(H)'!$A$1:$A$288,'PY1 Data(H)'!$A$1:$BR$288))</f>
        <v>30234</v>
      </c>
      <c r="V6" s="118" cm="1">
        <f t="array" ref="V6">_xlfn.XLOOKUP(V$1,'PY1 Data(H)'!$A$1:$BR$1,_xlfn.XLOOKUP($A6,'PY1 Data(H)'!$A$1:$A$288,'PY1 Data(H)'!$A$1:$BR$288))</f>
        <v>0</v>
      </c>
      <c r="W6" s="118" cm="1">
        <f t="array" ref="W6">_xlfn.XLOOKUP(W$1,'PY1 Data(H)'!$A$1:$BR$1,_xlfn.XLOOKUP($A6,'PY1 Data(H)'!$A$1:$A$288,'PY1 Data(H)'!$A$1:$BR$288))</f>
        <v>1335</v>
      </c>
      <c r="X6" s="118" cm="1">
        <f t="array" ref="X6">_xlfn.XLOOKUP(X$1,'PY1 Data(H)'!$A$1:$BR$1,_xlfn.XLOOKUP($A6,'PY1 Data(H)'!$A$1:$A$288,'PY1 Data(H)'!$A$1:$BR$288))</f>
        <v>0</v>
      </c>
      <c r="Y6" s="118" cm="1">
        <f t="array" ref="Y6">_xlfn.XLOOKUP(Y$1,'PY1 Data(H)'!$A$1:$BR$1,_xlfn.XLOOKUP($A6,'PY1 Data(H)'!$A$1:$A$288,'PY1 Data(H)'!$A$1:$BR$288))</f>
        <v>0</v>
      </c>
      <c r="Z6" s="118" cm="1">
        <f t="array" ref="Z6">_xlfn.XLOOKUP(Z$1,'PY1 Data(H)'!$A$1:$BR$1,_xlfn.XLOOKUP($A6,'PY1 Data(H)'!$A$1:$A$288,'PY1 Data(H)'!$A$1:$BR$288))</f>
        <v>0</v>
      </c>
      <c r="AA6" s="118" cm="1">
        <f t="array" ref="AA6">_xlfn.XLOOKUP(AA$1,'PY1 Data(H)'!$A$1:$BR$1,_xlfn.XLOOKUP($A6,'PY1 Data(H)'!$A$1:$A$288,'PY1 Data(H)'!$A$1:$BR$288))</f>
        <v>85000</v>
      </c>
      <c r="AB6" s="118" cm="1">
        <f t="array" ref="AB6">_xlfn.XLOOKUP(AB$1,'PY1 Data(H)'!$A$1:$BR$1,_xlfn.XLOOKUP($A6,'PY1 Data(H)'!$A$1:$A$288,'PY1 Data(H)'!$A$1:$BR$288))</f>
        <v>0</v>
      </c>
      <c r="AC6" s="118" cm="1">
        <f t="array" ref="AC6">_xlfn.XLOOKUP(AC$1,'PY1 Data(H)'!$A$1:$BR$1,_xlfn.XLOOKUP($A6,'PY1 Data(H)'!$A$1:$A$288,'PY1 Data(H)'!$A$1:$BR$288))</f>
        <v>0</v>
      </c>
      <c r="AD6" s="118" cm="1">
        <f t="array" ref="AD6">_xlfn.XLOOKUP(AD$1,'PY1 Data(H)'!$A$1:$BR$1,_xlfn.XLOOKUP($A6,'PY1 Data(H)'!$A$1:$A$288,'PY1 Data(H)'!$A$1:$BR$288))</f>
        <v>0</v>
      </c>
      <c r="AE6" s="118" cm="1">
        <f t="array" ref="AE6">_xlfn.XLOOKUP(AE$1,'PY1 Data(H)'!$A$1:$BR$1,_xlfn.XLOOKUP($A6,'PY1 Data(H)'!$A$1:$A$288,'PY1 Data(H)'!$A$1:$BR$288))</f>
        <v>0</v>
      </c>
      <c r="AF6" s="118" cm="1">
        <f t="array" ref="AF6">_xlfn.XLOOKUP(AF$1,'PY1 Data(H)'!$A$1:$BR$1,_xlfn.XLOOKUP($A6,'PY1 Data(H)'!$A$1:$A$288,'PY1 Data(H)'!$A$1:$BR$288))</f>
        <v>0</v>
      </c>
      <c r="AG6" s="118" cm="1">
        <f t="array" ref="AG6">_xlfn.XLOOKUP(AG$1,'PY1 Data(H)'!$A$1:$BR$1,_xlfn.XLOOKUP($A6,'PY1 Data(H)'!$A$1:$A$288,'PY1 Data(H)'!$A$1:$BR$288))</f>
        <v>0</v>
      </c>
      <c r="AH6" s="118" cm="1">
        <f t="array" ref="AH6">_xlfn.XLOOKUP(AH$1,'PY1 Data(H)'!$A$1:$BR$1,_xlfn.XLOOKUP($A6,'PY1 Data(H)'!$A$1:$A$288,'PY1 Data(H)'!$A$1:$BR$288))</f>
        <v>0</v>
      </c>
      <c r="AI6" s="118" cm="1">
        <f t="array" ref="AI6">_xlfn.XLOOKUP(AI$1,'PY1 Data(H)'!$A$1:$BR$1,_xlfn.XLOOKUP($A6,'PY1 Data(H)'!$A$1:$A$288,'PY1 Data(H)'!$A$1:$BR$288))</f>
        <v>300850</v>
      </c>
      <c r="AJ6" s="118" cm="1">
        <f t="array" ref="AJ6">_xlfn.XLOOKUP(AJ$1,'PY1 Data(H)'!$A$1:$BR$1,_xlfn.XLOOKUP($A6,'PY1 Data(H)'!$A$1:$A$288,'PY1 Data(H)'!$A$1:$BR$288))</f>
        <v>764569</v>
      </c>
      <c r="AK6" s="118" cm="1">
        <f t="array" ref="AK6">_xlfn.XLOOKUP(AK$1,'PY1 Data(H)'!$A$1:$BR$1,_xlfn.XLOOKUP($A6,'PY1 Data(H)'!$A$1:$A$288,'PY1 Data(H)'!$A$1:$BR$288))</f>
        <v>0</v>
      </c>
      <c r="AL6" s="118" cm="1">
        <f t="array" ref="AL6">_xlfn.XLOOKUP(AL$1,'PY1 Data(H)'!$A$1:$BR$1,_xlfn.XLOOKUP($A6,'PY1 Data(H)'!$A$1:$A$288,'PY1 Data(H)'!$A$1:$BR$288))</f>
        <v>0</v>
      </c>
      <c r="AM6" s="118" cm="1">
        <f t="array" ref="AM6">_xlfn.XLOOKUP(AM$1,'PY1 Data(H)'!$A$1:$BR$1,_xlfn.XLOOKUP($A6,'PY1 Data(H)'!$A$1:$A$288,'PY1 Data(H)'!$A$1:$BR$288))</f>
        <v>0</v>
      </c>
      <c r="AN6" s="118" cm="1">
        <f t="array" ref="AN6">_xlfn.XLOOKUP(AN$1,'PY1 Data(H)'!$A$1:$BR$1,_xlfn.XLOOKUP($A6,'PY1 Data(H)'!$A$1:$A$288,'PY1 Data(H)'!$A$1:$BR$288))</f>
        <v>224507</v>
      </c>
      <c r="AO6" s="118" cm="1">
        <f t="array" ref="AO6">_xlfn.XLOOKUP(AO$1,'PY1 Data(H)'!$A$1:$BR$1,_xlfn.XLOOKUP($A6,'PY1 Data(H)'!$A$1:$A$288,'PY1 Data(H)'!$A$1:$BR$288))</f>
        <v>0</v>
      </c>
      <c r="AP6" s="118" cm="1">
        <f t="array" ref="AP6">_xlfn.XLOOKUP(AP$1,'PY1 Data(H)'!$A$1:$BR$1,_xlfn.XLOOKUP($A6,'PY1 Data(H)'!$A$1:$A$288,'PY1 Data(H)'!$A$1:$BR$288))</f>
        <v>251057</v>
      </c>
      <c r="AQ6" s="118" cm="1">
        <f t="array" ref="AQ6">_xlfn.XLOOKUP(AQ$1,'PY1 Data(H)'!$A$1:$BR$1,_xlfn.XLOOKUP($A6,'PY1 Data(H)'!$A$1:$A$288,'PY1 Data(H)'!$A$1:$BR$288))</f>
        <v>173410</v>
      </c>
      <c r="AR6" s="118" cm="1">
        <f t="array" ref="AR6">_xlfn.XLOOKUP(AR$1,'PY1 Data(H)'!$A$1:$BR$1,_xlfn.XLOOKUP($A6,'PY1 Data(H)'!$A$1:$A$288,'PY1 Data(H)'!$A$1:$BR$288))</f>
        <v>63592</v>
      </c>
      <c r="AS6" s="118" cm="1">
        <f t="array" ref="AS6">_xlfn.XLOOKUP(AS$1,'PY1 Data(H)'!$A$1:$BR$1,_xlfn.XLOOKUP($A6,'PY1 Data(H)'!$A$1:$A$288,'PY1 Data(H)'!$A$1:$BR$288))</f>
        <v>38444</v>
      </c>
      <c r="AT6" s="118" cm="1">
        <f t="array" ref="AT6">_xlfn.XLOOKUP(AT$1,'PY1 Data(H)'!$A$1:$BR$1,_xlfn.XLOOKUP($A6,'PY1 Data(H)'!$A$1:$A$288,'PY1 Data(H)'!$A$1:$BR$288))</f>
        <v>0</v>
      </c>
      <c r="AU6" s="118" cm="1">
        <f t="array" ref="AU6">_xlfn.XLOOKUP(AU$1,'PY1 Data(H)'!$A$1:$BR$1,_xlfn.XLOOKUP($A6,'PY1 Data(H)'!$A$1:$A$288,'PY1 Data(H)'!$A$1:$BR$288))</f>
        <v>0</v>
      </c>
      <c r="AV6" s="118" cm="1">
        <f t="array" ref="AV6">_xlfn.XLOOKUP(AV$1,'PY1 Data(H)'!$A$1:$BR$1,_xlfn.XLOOKUP($A6,'PY1 Data(H)'!$A$1:$A$288,'PY1 Data(H)'!$A$1:$BR$288))</f>
        <v>32293</v>
      </c>
      <c r="AW6" s="118" cm="1">
        <f t="array" ref="AW6">_xlfn.XLOOKUP(AW$1,'PY1 Data(H)'!$A$1:$BR$1,_xlfn.XLOOKUP($A6,'PY1 Data(H)'!$A$1:$A$288,'PY1 Data(H)'!$A$1:$BR$288))</f>
        <v>0</v>
      </c>
      <c r="AX6" s="118" cm="1">
        <f t="array" ref="AX6">_xlfn.XLOOKUP(AX$1,'PY1 Data(H)'!$A$1:$BR$1,_xlfn.XLOOKUP($A6,'PY1 Data(H)'!$A$1:$A$288,'PY1 Data(H)'!$A$1:$BR$288))</f>
        <v>0</v>
      </c>
      <c r="AY6" s="118" cm="1">
        <f t="array" ref="AY6">_xlfn.XLOOKUP(AY$1,'PY1 Data(H)'!$A$1:$BR$1,_xlfn.XLOOKUP($A6,'PY1 Data(H)'!$A$1:$A$288,'PY1 Data(H)'!$A$1:$BR$288))</f>
        <v>0</v>
      </c>
      <c r="AZ6" s="118" cm="1">
        <f t="array" ref="AZ6">_xlfn.XLOOKUP(AZ$1,'PY1 Data(H)'!$A$1:$BR$1,_xlfn.XLOOKUP($A6,'PY1 Data(H)'!$A$1:$A$288,'PY1 Data(H)'!$A$1:$BR$288))</f>
        <v>0</v>
      </c>
      <c r="BA6" s="118" cm="1">
        <f t="array" ref="BA6">_xlfn.XLOOKUP(BA$1,'PY1 Data(H)'!$A$1:$BR$1,_xlfn.XLOOKUP($A6,'PY1 Data(H)'!$A$1:$A$288,'PY1 Data(H)'!$A$1:$BR$288))</f>
        <v>0</v>
      </c>
      <c r="BB6" s="118" cm="1">
        <f t="array" ref="BB6">_xlfn.XLOOKUP(BB$1,'PY1 Data(H)'!$A$1:$BR$1,_xlfn.XLOOKUP($A6,'PY1 Data(H)'!$A$1:$A$288,'PY1 Data(H)'!$A$1:$BR$288))</f>
        <v>0</v>
      </c>
      <c r="BC6" s="118" cm="1">
        <f t="array" ref="BC6">_xlfn.XLOOKUP(BC$1,'PY1 Data(H)'!$A$1:$BR$1,_xlfn.XLOOKUP($A6,'PY1 Data(H)'!$A$1:$A$288,'PY1 Data(H)'!$A$1:$BR$288))</f>
        <v>0</v>
      </c>
      <c r="BD6" s="118" cm="1">
        <f t="array" ref="BD6">_xlfn.XLOOKUP(BD$1,'PY1 Data(H)'!$A$1:$BR$1,_xlfn.XLOOKUP($A6,'PY1 Data(H)'!$A$1:$A$288,'PY1 Data(H)'!$A$1:$BR$288))</f>
        <v>0</v>
      </c>
      <c r="BE6" s="118" cm="1">
        <f t="array" ref="BE6">_xlfn.XLOOKUP(BE$1,'PY1 Data(H)'!$A$1:$BR$1,_xlfn.XLOOKUP($A6,'PY1 Data(H)'!$A$1:$A$288,'PY1 Data(H)'!$A$1:$BR$288))</f>
        <v>0</v>
      </c>
      <c r="BF6" s="118" cm="1">
        <f t="array" ref="BF6">_xlfn.XLOOKUP(BF$1,'PY1 Data(H)'!$A$1:$BR$1,_xlfn.XLOOKUP($A6,'PY1 Data(H)'!$A$1:$A$288,'PY1 Data(H)'!$A$1:$BR$288))</f>
        <v>226467</v>
      </c>
      <c r="BG6" s="118" cm="1">
        <f t="array" ref="BG6">_xlfn.XLOOKUP(BG$1,'PY1 Data(H)'!$A$1:$BR$1,_xlfn.XLOOKUP($A6,'PY1 Data(H)'!$A$1:$A$288,'PY1 Data(H)'!$A$1:$BR$288))</f>
        <v>38000</v>
      </c>
      <c r="BH6" s="118" cm="1">
        <f t="array" ref="BH6">_xlfn.XLOOKUP(BH$1,'PY1 Data(H)'!$A$1:$BR$1,_xlfn.XLOOKUP($A6,'PY1 Data(H)'!$A$1:$A$288,'PY1 Data(H)'!$A$1:$BR$288))</f>
        <v>0</v>
      </c>
    </row>
    <row r="7" spans="1:60" x14ac:dyDescent="0.3">
      <c r="A7">
        <v>576</v>
      </c>
      <c r="D7" s="118" cm="1">
        <f t="array" ref="D7">_xlfn.XLOOKUP(D$1,'PY1 Data(H)'!$A$1:$BR$1,_xlfn.XLOOKUP($A7,'PY1 Data(H)'!$A$1:$A$288,'PY1 Data(H)'!$A$1:$BR$288))</f>
        <v>0</v>
      </c>
      <c r="E7" s="118" cm="1">
        <f t="array" ref="E7">_xlfn.XLOOKUP(E$1,'PY1 Data(H)'!$A$1:$BR$1,_xlfn.XLOOKUP($A7,'PY1 Data(H)'!$A$1:$A$288,'PY1 Data(H)'!$A$1:$BR$288))</f>
        <v>0</v>
      </c>
      <c r="F7" s="118" cm="1">
        <f t="array" ref="F7">_xlfn.XLOOKUP(F$1,'PY1 Data(H)'!$A$1:$BR$1,_xlfn.XLOOKUP($A7,'PY1 Data(H)'!$A$1:$A$288,'PY1 Data(H)'!$A$1:$BR$288))</f>
        <v>10405</v>
      </c>
      <c r="G7" s="118" cm="1">
        <f t="array" ref="G7">_xlfn.XLOOKUP(G$1,'PY1 Data(H)'!$A$1:$BR$1,_xlfn.XLOOKUP($A7,'PY1 Data(H)'!$A$1:$A$288,'PY1 Data(H)'!$A$1:$BR$288))</f>
        <v>0</v>
      </c>
      <c r="H7" s="118" cm="1">
        <f t="array" ref="H7">_xlfn.XLOOKUP(H$1,'PY1 Data(H)'!$A$1:$BR$1,_xlfn.XLOOKUP($A7,'PY1 Data(H)'!$A$1:$A$288,'PY1 Data(H)'!$A$1:$BR$288))</f>
        <v>0</v>
      </c>
      <c r="I7" s="118" cm="1">
        <f t="array" ref="I7">_xlfn.XLOOKUP(I$1,'PY1 Data(H)'!$A$1:$BR$1,_xlfn.XLOOKUP($A7,'PY1 Data(H)'!$A$1:$A$288,'PY1 Data(H)'!$A$1:$BR$288))</f>
        <v>0</v>
      </c>
      <c r="J7" s="118" cm="1">
        <f t="array" ref="J7">_xlfn.XLOOKUP(J$1,'PY1 Data(H)'!$A$1:$BR$1,_xlfn.XLOOKUP($A7,'PY1 Data(H)'!$A$1:$A$288,'PY1 Data(H)'!$A$1:$BR$288))</f>
        <v>0</v>
      </c>
      <c r="K7" s="118" cm="1">
        <f t="array" ref="K7">_xlfn.XLOOKUP(K$1,'PY1 Data(H)'!$A$1:$BR$1,_xlfn.XLOOKUP($A7,'PY1 Data(H)'!$A$1:$A$288,'PY1 Data(H)'!$A$1:$BR$288))</f>
        <v>0</v>
      </c>
      <c r="L7" s="118" cm="1">
        <f t="array" ref="L7">_xlfn.XLOOKUP(L$1,'PY1 Data(H)'!$A$1:$BR$1,_xlfn.XLOOKUP($A7,'PY1 Data(H)'!$A$1:$A$288,'PY1 Data(H)'!$A$1:$BR$288))</f>
        <v>0</v>
      </c>
      <c r="M7" s="118" cm="1">
        <f t="array" ref="M7">_xlfn.XLOOKUP(M$1,'PY1 Data(H)'!$A$1:$BR$1,_xlfn.XLOOKUP($A7,'PY1 Data(H)'!$A$1:$A$288,'PY1 Data(H)'!$A$1:$BR$288))</f>
        <v>0</v>
      </c>
      <c r="N7" s="118" cm="1">
        <f t="array" ref="N7">_xlfn.XLOOKUP(N$1,'PY1 Data(H)'!$A$1:$BR$1,_xlfn.XLOOKUP($A7,'PY1 Data(H)'!$A$1:$A$288,'PY1 Data(H)'!$A$1:$BR$288))</f>
        <v>0</v>
      </c>
      <c r="O7" s="118" cm="1">
        <f t="array" ref="O7">_xlfn.XLOOKUP(O$1,'PY1 Data(H)'!$A$1:$BR$1,_xlfn.XLOOKUP($A7,'PY1 Data(H)'!$A$1:$A$288,'PY1 Data(H)'!$A$1:$BR$288))</f>
        <v>0</v>
      </c>
      <c r="P7" s="118" cm="1">
        <f t="array" ref="P7">_xlfn.XLOOKUP(P$1,'PY1 Data(H)'!$A$1:$BR$1,_xlfn.XLOOKUP($A7,'PY1 Data(H)'!$A$1:$A$288,'PY1 Data(H)'!$A$1:$BR$288))</f>
        <v>0</v>
      </c>
      <c r="Q7" s="118" cm="1">
        <f t="array" ref="Q7">_xlfn.XLOOKUP(Q$1,'PY1 Data(H)'!$A$1:$BR$1,_xlfn.XLOOKUP($A7,'PY1 Data(H)'!$A$1:$A$288,'PY1 Data(H)'!$A$1:$BR$288))</f>
        <v>0</v>
      </c>
      <c r="R7" s="118" cm="1">
        <f t="array" ref="R7">_xlfn.XLOOKUP(R$1,'PY1 Data(H)'!$A$1:$BR$1,_xlfn.XLOOKUP($A7,'PY1 Data(H)'!$A$1:$A$288,'PY1 Data(H)'!$A$1:$BR$288))</f>
        <v>-84014</v>
      </c>
      <c r="S7" s="118" cm="1">
        <f t="array" ref="S7">_xlfn.XLOOKUP(S$1,'PY1 Data(H)'!$A$1:$BR$1,_xlfn.XLOOKUP($A7,'PY1 Data(H)'!$A$1:$A$288,'PY1 Data(H)'!$A$1:$BR$288))</f>
        <v>0</v>
      </c>
      <c r="T7" s="118" cm="1">
        <f t="array" ref="T7">_xlfn.XLOOKUP(T$1,'PY1 Data(H)'!$A$1:$BR$1,_xlfn.XLOOKUP($A7,'PY1 Data(H)'!$A$1:$A$288,'PY1 Data(H)'!$A$1:$BR$288))</f>
        <v>106243</v>
      </c>
      <c r="U7" s="118" cm="1">
        <f t="array" ref="U7">_xlfn.XLOOKUP(U$1,'PY1 Data(H)'!$A$1:$BR$1,_xlfn.XLOOKUP($A7,'PY1 Data(H)'!$A$1:$A$288,'PY1 Data(H)'!$A$1:$BR$288))</f>
        <v>0</v>
      </c>
      <c r="V7" s="118" cm="1">
        <f t="array" ref="V7">_xlfn.XLOOKUP(V$1,'PY1 Data(H)'!$A$1:$BR$1,_xlfn.XLOOKUP($A7,'PY1 Data(H)'!$A$1:$A$288,'PY1 Data(H)'!$A$1:$BR$288))</f>
        <v>0</v>
      </c>
      <c r="W7" s="118" cm="1">
        <f t="array" ref="W7">_xlfn.XLOOKUP(W$1,'PY1 Data(H)'!$A$1:$BR$1,_xlfn.XLOOKUP($A7,'PY1 Data(H)'!$A$1:$A$288,'PY1 Data(H)'!$A$1:$BR$288))</f>
        <v>0</v>
      </c>
      <c r="X7" s="118" cm="1">
        <f t="array" ref="X7">_xlfn.XLOOKUP(X$1,'PY1 Data(H)'!$A$1:$BR$1,_xlfn.XLOOKUP($A7,'PY1 Data(H)'!$A$1:$A$288,'PY1 Data(H)'!$A$1:$BR$288))</f>
        <v>30236</v>
      </c>
      <c r="Y7" s="118" cm="1">
        <f t="array" ref="Y7">_xlfn.XLOOKUP(Y$1,'PY1 Data(H)'!$A$1:$BR$1,_xlfn.XLOOKUP($A7,'PY1 Data(H)'!$A$1:$A$288,'PY1 Data(H)'!$A$1:$BR$288))</f>
        <v>0</v>
      </c>
      <c r="Z7" s="118" cm="1">
        <f t="array" ref="Z7">_xlfn.XLOOKUP(Z$1,'PY1 Data(H)'!$A$1:$BR$1,_xlfn.XLOOKUP($A7,'PY1 Data(H)'!$A$1:$A$288,'PY1 Data(H)'!$A$1:$BR$288))</f>
        <v>34812</v>
      </c>
      <c r="AA7" s="118" cm="1">
        <f t="array" ref="AA7">_xlfn.XLOOKUP(AA$1,'PY1 Data(H)'!$A$1:$BR$1,_xlfn.XLOOKUP($A7,'PY1 Data(H)'!$A$1:$A$288,'PY1 Data(H)'!$A$1:$BR$288))</f>
        <v>0</v>
      </c>
      <c r="AB7" s="118" cm="1">
        <f t="array" ref="AB7">_xlfn.XLOOKUP(AB$1,'PY1 Data(H)'!$A$1:$BR$1,_xlfn.XLOOKUP($A7,'PY1 Data(H)'!$A$1:$A$288,'PY1 Data(H)'!$A$1:$BR$288))</f>
        <v>0</v>
      </c>
      <c r="AC7" s="118" cm="1">
        <f t="array" ref="AC7">_xlfn.XLOOKUP(AC$1,'PY1 Data(H)'!$A$1:$BR$1,_xlfn.XLOOKUP($A7,'PY1 Data(H)'!$A$1:$A$288,'PY1 Data(H)'!$A$1:$BR$288))</f>
        <v>0</v>
      </c>
      <c r="AD7" s="118" cm="1">
        <f t="array" ref="AD7">_xlfn.XLOOKUP(AD$1,'PY1 Data(H)'!$A$1:$BR$1,_xlfn.XLOOKUP($A7,'PY1 Data(H)'!$A$1:$A$288,'PY1 Data(H)'!$A$1:$BR$288))</f>
        <v>0</v>
      </c>
      <c r="AE7" s="118" cm="1">
        <f t="array" ref="AE7">_xlfn.XLOOKUP(AE$1,'PY1 Data(H)'!$A$1:$BR$1,_xlfn.XLOOKUP($A7,'PY1 Data(H)'!$A$1:$A$288,'PY1 Data(H)'!$A$1:$BR$288))</f>
        <v>0</v>
      </c>
      <c r="AF7" s="118" cm="1">
        <f t="array" ref="AF7">_xlfn.XLOOKUP(AF$1,'PY1 Data(H)'!$A$1:$BR$1,_xlfn.XLOOKUP($A7,'PY1 Data(H)'!$A$1:$A$288,'PY1 Data(H)'!$A$1:$BR$288))</f>
        <v>0</v>
      </c>
      <c r="AG7" s="118" cm="1">
        <f t="array" ref="AG7">_xlfn.XLOOKUP(AG$1,'PY1 Data(H)'!$A$1:$BR$1,_xlfn.XLOOKUP($A7,'PY1 Data(H)'!$A$1:$A$288,'PY1 Data(H)'!$A$1:$BR$288))</f>
        <v>0</v>
      </c>
      <c r="AH7" s="118" cm="1">
        <f t="array" ref="AH7">_xlfn.XLOOKUP(AH$1,'PY1 Data(H)'!$A$1:$BR$1,_xlfn.XLOOKUP($A7,'PY1 Data(H)'!$A$1:$A$288,'PY1 Data(H)'!$A$1:$BR$288))</f>
        <v>130597</v>
      </c>
      <c r="AI7" s="118" cm="1">
        <f t="array" ref="AI7">_xlfn.XLOOKUP(AI$1,'PY1 Data(H)'!$A$1:$BR$1,_xlfn.XLOOKUP($A7,'PY1 Data(H)'!$A$1:$A$288,'PY1 Data(H)'!$A$1:$BR$288))</f>
        <v>0</v>
      </c>
      <c r="AJ7" s="118" cm="1">
        <f t="array" ref="AJ7">_xlfn.XLOOKUP(AJ$1,'PY1 Data(H)'!$A$1:$BR$1,_xlfn.XLOOKUP($A7,'PY1 Data(H)'!$A$1:$A$288,'PY1 Data(H)'!$A$1:$BR$288))</f>
        <v>0</v>
      </c>
      <c r="AK7" s="118" cm="1">
        <f t="array" ref="AK7">_xlfn.XLOOKUP(AK$1,'PY1 Data(H)'!$A$1:$BR$1,_xlfn.XLOOKUP($A7,'PY1 Data(H)'!$A$1:$A$288,'PY1 Data(H)'!$A$1:$BR$288))</f>
        <v>0</v>
      </c>
      <c r="AL7" s="118" cm="1">
        <f t="array" ref="AL7">_xlfn.XLOOKUP(AL$1,'PY1 Data(H)'!$A$1:$BR$1,_xlfn.XLOOKUP($A7,'PY1 Data(H)'!$A$1:$A$288,'PY1 Data(H)'!$A$1:$BR$288))</f>
        <v>0</v>
      </c>
      <c r="AM7" s="118" cm="1">
        <f t="array" ref="AM7">_xlfn.XLOOKUP(AM$1,'PY1 Data(H)'!$A$1:$BR$1,_xlfn.XLOOKUP($A7,'PY1 Data(H)'!$A$1:$A$288,'PY1 Data(H)'!$A$1:$BR$288))</f>
        <v>0</v>
      </c>
      <c r="AN7" s="118" cm="1">
        <f t="array" ref="AN7">_xlfn.XLOOKUP(AN$1,'PY1 Data(H)'!$A$1:$BR$1,_xlfn.XLOOKUP($A7,'PY1 Data(H)'!$A$1:$A$288,'PY1 Data(H)'!$A$1:$BR$288))</f>
        <v>0</v>
      </c>
      <c r="AO7" s="118" cm="1">
        <f t="array" ref="AO7">_xlfn.XLOOKUP(AO$1,'PY1 Data(H)'!$A$1:$BR$1,_xlfn.XLOOKUP($A7,'PY1 Data(H)'!$A$1:$A$288,'PY1 Data(H)'!$A$1:$BR$288))</f>
        <v>0</v>
      </c>
      <c r="AP7" s="118" cm="1">
        <f t="array" ref="AP7">_xlfn.XLOOKUP(AP$1,'PY1 Data(H)'!$A$1:$BR$1,_xlfn.XLOOKUP($A7,'PY1 Data(H)'!$A$1:$A$288,'PY1 Data(H)'!$A$1:$BR$288))</f>
        <v>0</v>
      </c>
      <c r="AQ7" s="118" cm="1">
        <f t="array" ref="AQ7">_xlfn.XLOOKUP(AQ$1,'PY1 Data(H)'!$A$1:$BR$1,_xlfn.XLOOKUP($A7,'PY1 Data(H)'!$A$1:$A$288,'PY1 Data(H)'!$A$1:$BR$288))</f>
        <v>0</v>
      </c>
      <c r="AR7" s="118" cm="1">
        <f t="array" ref="AR7">_xlfn.XLOOKUP(AR$1,'PY1 Data(H)'!$A$1:$BR$1,_xlfn.XLOOKUP($A7,'PY1 Data(H)'!$A$1:$A$288,'PY1 Data(H)'!$A$1:$BR$288))</f>
        <v>0</v>
      </c>
      <c r="AS7" s="118" cm="1">
        <f t="array" ref="AS7">_xlfn.XLOOKUP(AS$1,'PY1 Data(H)'!$A$1:$BR$1,_xlfn.XLOOKUP($A7,'PY1 Data(H)'!$A$1:$A$288,'PY1 Data(H)'!$A$1:$BR$288))</f>
        <v>0</v>
      </c>
      <c r="AT7" s="118" cm="1">
        <f t="array" ref="AT7">_xlfn.XLOOKUP(AT$1,'PY1 Data(H)'!$A$1:$BR$1,_xlfn.XLOOKUP($A7,'PY1 Data(H)'!$A$1:$A$288,'PY1 Data(H)'!$A$1:$BR$288))</f>
        <v>0</v>
      </c>
      <c r="AU7" s="118" cm="1">
        <f t="array" ref="AU7">_xlfn.XLOOKUP(AU$1,'PY1 Data(H)'!$A$1:$BR$1,_xlfn.XLOOKUP($A7,'PY1 Data(H)'!$A$1:$A$288,'PY1 Data(H)'!$A$1:$BR$288))</f>
        <v>0</v>
      </c>
      <c r="AV7" s="118" cm="1">
        <f t="array" ref="AV7">_xlfn.XLOOKUP(AV$1,'PY1 Data(H)'!$A$1:$BR$1,_xlfn.XLOOKUP($A7,'PY1 Data(H)'!$A$1:$A$288,'PY1 Data(H)'!$A$1:$BR$288))</f>
        <v>0</v>
      </c>
      <c r="AW7" s="118" cm="1">
        <f t="array" ref="AW7">_xlfn.XLOOKUP(AW$1,'PY1 Data(H)'!$A$1:$BR$1,_xlfn.XLOOKUP($A7,'PY1 Data(H)'!$A$1:$A$288,'PY1 Data(H)'!$A$1:$BR$288))</f>
        <v>4698</v>
      </c>
      <c r="AX7" s="118" cm="1">
        <f t="array" ref="AX7">_xlfn.XLOOKUP(AX$1,'PY1 Data(H)'!$A$1:$BR$1,_xlfn.XLOOKUP($A7,'PY1 Data(H)'!$A$1:$A$288,'PY1 Data(H)'!$A$1:$BR$288))</f>
        <v>17751</v>
      </c>
      <c r="AY7" s="118" cm="1">
        <f t="array" ref="AY7">_xlfn.XLOOKUP(AY$1,'PY1 Data(H)'!$A$1:$BR$1,_xlfn.XLOOKUP($A7,'PY1 Data(H)'!$A$1:$A$288,'PY1 Data(H)'!$A$1:$BR$288))</f>
        <v>205</v>
      </c>
      <c r="AZ7" s="118" cm="1">
        <f t="array" ref="AZ7">_xlfn.XLOOKUP(AZ$1,'PY1 Data(H)'!$A$1:$BR$1,_xlfn.XLOOKUP($A7,'PY1 Data(H)'!$A$1:$A$288,'PY1 Data(H)'!$A$1:$BR$288))</f>
        <v>2775</v>
      </c>
      <c r="BA7" s="118" cm="1">
        <f t="array" ref="BA7">_xlfn.XLOOKUP(BA$1,'PY1 Data(H)'!$A$1:$BR$1,_xlfn.XLOOKUP($A7,'PY1 Data(H)'!$A$1:$A$288,'PY1 Data(H)'!$A$1:$BR$288))</f>
        <v>0</v>
      </c>
      <c r="BB7" s="118" cm="1">
        <f t="array" ref="BB7">_xlfn.XLOOKUP(BB$1,'PY1 Data(H)'!$A$1:$BR$1,_xlfn.XLOOKUP($A7,'PY1 Data(H)'!$A$1:$A$288,'PY1 Data(H)'!$A$1:$BR$288))</f>
        <v>0</v>
      </c>
      <c r="BC7" s="118" cm="1">
        <f t="array" ref="BC7">_xlfn.XLOOKUP(BC$1,'PY1 Data(H)'!$A$1:$BR$1,_xlfn.XLOOKUP($A7,'PY1 Data(H)'!$A$1:$A$288,'PY1 Data(H)'!$A$1:$BR$288))</f>
        <v>0</v>
      </c>
      <c r="BD7" s="118" cm="1">
        <f t="array" ref="BD7">_xlfn.XLOOKUP(BD$1,'PY1 Data(H)'!$A$1:$BR$1,_xlfn.XLOOKUP($A7,'PY1 Data(H)'!$A$1:$A$288,'PY1 Data(H)'!$A$1:$BR$288))</f>
        <v>0</v>
      </c>
      <c r="BE7" s="118" cm="1">
        <f t="array" ref="BE7">_xlfn.XLOOKUP(BE$1,'PY1 Data(H)'!$A$1:$BR$1,_xlfn.XLOOKUP($A7,'PY1 Data(H)'!$A$1:$A$288,'PY1 Data(H)'!$A$1:$BR$288))</f>
        <v>0</v>
      </c>
      <c r="BF7" s="118" cm="1">
        <f t="array" ref="BF7">_xlfn.XLOOKUP(BF$1,'PY1 Data(H)'!$A$1:$BR$1,_xlfn.XLOOKUP($A7,'PY1 Data(H)'!$A$1:$A$288,'PY1 Data(H)'!$A$1:$BR$288))</f>
        <v>0</v>
      </c>
      <c r="BG7" s="118" cm="1">
        <f t="array" ref="BG7">_xlfn.XLOOKUP(BG$1,'PY1 Data(H)'!$A$1:$BR$1,_xlfn.XLOOKUP($A7,'PY1 Data(H)'!$A$1:$A$288,'PY1 Data(H)'!$A$1:$BR$288))</f>
        <v>0</v>
      </c>
      <c r="BH7" s="118" cm="1">
        <f t="array" ref="BH7">_xlfn.XLOOKUP(BH$1,'PY1 Data(H)'!$A$1:$BR$1,_xlfn.XLOOKUP($A7,'PY1 Data(H)'!$A$1:$A$288,'PY1 Data(H)'!$A$1:$BR$288))</f>
        <v>0</v>
      </c>
    </row>
    <row r="8" spans="1:60" x14ac:dyDescent="0.3">
      <c r="A8">
        <v>626</v>
      </c>
      <c r="D8" s="118" cm="1">
        <f t="array" ref="D8">_xlfn.XLOOKUP(D$1,'PY1 Data(H)'!$A$1:$BR$1,_xlfn.XLOOKUP($A8,'PY1 Data(H)'!$A$1:$A$288,'PY1 Data(H)'!$A$1:$BR$288))</f>
        <v>466054</v>
      </c>
      <c r="E8" s="118" cm="1">
        <f t="array" ref="E8">_xlfn.XLOOKUP(E$1,'PY1 Data(H)'!$A$1:$BR$1,_xlfn.XLOOKUP($A8,'PY1 Data(H)'!$A$1:$A$288,'PY1 Data(H)'!$A$1:$BR$288))</f>
        <v>3651330</v>
      </c>
      <c r="F8" s="118" cm="1">
        <f t="array" ref="F8">_xlfn.XLOOKUP(F$1,'PY1 Data(H)'!$A$1:$BR$1,_xlfn.XLOOKUP($A8,'PY1 Data(H)'!$A$1:$A$288,'PY1 Data(H)'!$A$1:$BR$288))</f>
        <v>6998291</v>
      </c>
      <c r="G8" s="118" cm="1">
        <f t="array" ref="G8">_xlfn.XLOOKUP(G$1,'PY1 Data(H)'!$A$1:$BR$1,_xlfn.XLOOKUP($A8,'PY1 Data(H)'!$A$1:$A$288,'PY1 Data(H)'!$A$1:$BR$288))</f>
        <v>1207742</v>
      </c>
      <c r="H8" s="118" cm="1">
        <f t="array" ref="H8">_xlfn.XLOOKUP(H$1,'PY1 Data(H)'!$A$1:$BR$1,_xlfn.XLOOKUP($A8,'PY1 Data(H)'!$A$1:$A$288,'PY1 Data(H)'!$A$1:$BR$288))</f>
        <v>4223368</v>
      </c>
      <c r="I8" s="118" cm="1">
        <f t="array" ref="I8">_xlfn.XLOOKUP(I$1,'PY1 Data(H)'!$A$1:$BR$1,_xlfn.XLOOKUP($A8,'PY1 Data(H)'!$A$1:$A$288,'PY1 Data(H)'!$A$1:$BR$288))</f>
        <v>1533479</v>
      </c>
      <c r="J8" s="118" cm="1">
        <f t="array" ref="J8">_xlfn.XLOOKUP(J$1,'PY1 Data(H)'!$A$1:$BR$1,_xlfn.XLOOKUP($A8,'PY1 Data(H)'!$A$1:$A$288,'PY1 Data(H)'!$A$1:$BR$288))</f>
        <v>2075070</v>
      </c>
      <c r="K8" s="118" cm="1">
        <f t="array" ref="K8">_xlfn.XLOOKUP(K$1,'PY1 Data(H)'!$A$1:$BR$1,_xlfn.XLOOKUP($A8,'PY1 Data(H)'!$A$1:$A$288,'PY1 Data(H)'!$A$1:$BR$288))</f>
        <v>3245673</v>
      </c>
      <c r="L8" s="118" cm="1">
        <f t="array" ref="L8">_xlfn.XLOOKUP(L$1,'PY1 Data(H)'!$A$1:$BR$1,_xlfn.XLOOKUP($A8,'PY1 Data(H)'!$A$1:$A$288,'PY1 Data(H)'!$A$1:$BR$288))</f>
        <v>4449284</v>
      </c>
      <c r="M8" s="118" cm="1">
        <f t="array" ref="M8">_xlfn.XLOOKUP(M$1,'PY1 Data(H)'!$A$1:$BR$1,_xlfn.XLOOKUP($A8,'PY1 Data(H)'!$A$1:$A$288,'PY1 Data(H)'!$A$1:$BR$288))</f>
        <v>1091687</v>
      </c>
      <c r="N8" s="118" cm="1">
        <f t="array" ref="N8">_xlfn.XLOOKUP(N$1,'PY1 Data(H)'!$A$1:$BR$1,_xlfn.XLOOKUP($A8,'PY1 Data(H)'!$A$1:$A$288,'PY1 Data(H)'!$A$1:$BR$288))</f>
        <v>1168921</v>
      </c>
      <c r="O8" s="118" cm="1">
        <f t="array" ref="O8">_xlfn.XLOOKUP(O$1,'PY1 Data(H)'!$A$1:$BR$1,_xlfn.XLOOKUP($A8,'PY1 Data(H)'!$A$1:$A$288,'PY1 Data(H)'!$A$1:$BR$288))</f>
        <v>6494774</v>
      </c>
      <c r="P8" s="118" cm="1">
        <f t="array" ref="P8">_xlfn.XLOOKUP(P$1,'PY1 Data(H)'!$A$1:$BR$1,_xlfn.XLOOKUP($A8,'PY1 Data(H)'!$A$1:$A$288,'PY1 Data(H)'!$A$1:$BR$288))</f>
        <v>8829847</v>
      </c>
      <c r="Q8" s="118" cm="1">
        <f t="array" ref="Q8">_xlfn.XLOOKUP(Q$1,'PY1 Data(H)'!$A$1:$BR$1,_xlfn.XLOOKUP($A8,'PY1 Data(H)'!$A$1:$A$288,'PY1 Data(H)'!$A$1:$BR$288))</f>
        <v>784702</v>
      </c>
      <c r="R8" s="118" cm="1">
        <f t="array" ref="R8">_xlfn.XLOOKUP(R$1,'PY1 Data(H)'!$A$1:$BR$1,_xlfn.XLOOKUP($A8,'PY1 Data(H)'!$A$1:$A$288,'PY1 Data(H)'!$A$1:$BR$288))</f>
        <v>12158428</v>
      </c>
      <c r="S8" s="118" cm="1">
        <f t="array" ref="S8">_xlfn.XLOOKUP(S$1,'PY1 Data(H)'!$A$1:$BR$1,_xlfn.XLOOKUP($A8,'PY1 Data(H)'!$A$1:$A$288,'PY1 Data(H)'!$A$1:$BR$288))</f>
        <v>20176425</v>
      </c>
      <c r="T8" s="118" cm="1">
        <f t="array" ref="T8">_xlfn.XLOOKUP(T$1,'PY1 Data(H)'!$A$1:$BR$1,_xlfn.XLOOKUP($A8,'PY1 Data(H)'!$A$1:$A$288,'PY1 Data(H)'!$A$1:$BR$288))</f>
        <v>2111481</v>
      </c>
      <c r="U8" s="118" cm="1">
        <f t="array" ref="U8">_xlfn.XLOOKUP(U$1,'PY1 Data(H)'!$A$1:$BR$1,_xlfn.XLOOKUP($A8,'PY1 Data(H)'!$A$1:$A$288,'PY1 Data(H)'!$A$1:$BR$288))</f>
        <v>1073126</v>
      </c>
      <c r="V8" s="118" cm="1">
        <f t="array" ref="V8">_xlfn.XLOOKUP(V$1,'PY1 Data(H)'!$A$1:$BR$1,_xlfn.XLOOKUP($A8,'PY1 Data(H)'!$A$1:$A$288,'PY1 Data(H)'!$A$1:$BR$288))</f>
        <v>45393</v>
      </c>
      <c r="W8" s="118" cm="1">
        <f t="array" ref="W8">_xlfn.XLOOKUP(W$1,'PY1 Data(H)'!$A$1:$BR$1,_xlfn.XLOOKUP($A8,'PY1 Data(H)'!$A$1:$A$288,'PY1 Data(H)'!$A$1:$BR$288))</f>
        <v>8651423</v>
      </c>
      <c r="X8" s="118" cm="1">
        <f t="array" ref="X8">_xlfn.XLOOKUP(X$1,'PY1 Data(H)'!$A$1:$BR$1,_xlfn.XLOOKUP($A8,'PY1 Data(H)'!$A$1:$A$288,'PY1 Data(H)'!$A$1:$BR$288))</f>
        <v>6728644</v>
      </c>
      <c r="Y8" s="118" cm="1">
        <f t="array" ref="Y8">_xlfn.XLOOKUP(Y$1,'PY1 Data(H)'!$A$1:$BR$1,_xlfn.XLOOKUP($A8,'PY1 Data(H)'!$A$1:$A$288,'PY1 Data(H)'!$A$1:$BR$288))</f>
        <v>1263001</v>
      </c>
      <c r="Z8" s="118" cm="1">
        <f t="array" ref="Z8">_xlfn.XLOOKUP(Z$1,'PY1 Data(H)'!$A$1:$BR$1,_xlfn.XLOOKUP($A8,'PY1 Data(H)'!$A$1:$A$288,'PY1 Data(H)'!$A$1:$BR$288))</f>
        <v>3991094</v>
      </c>
      <c r="AA8" s="118" cm="1">
        <f t="array" ref="AA8">_xlfn.XLOOKUP(AA$1,'PY1 Data(H)'!$A$1:$BR$1,_xlfn.XLOOKUP($A8,'PY1 Data(H)'!$A$1:$A$288,'PY1 Data(H)'!$A$1:$BR$288))</f>
        <v>1807038</v>
      </c>
      <c r="AB8" s="118" cm="1">
        <f t="array" ref="AB8">_xlfn.XLOOKUP(AB$1,'PY1 Data(H)'!$A$1:$BR$1,_xlfn.XLOOKUP($A8,'PY1 Data(H)'!$A$1:$A$288,'PY1 Data(H)'!$A$1:$BR$288))</f>
        <v>2695177</v>
      </c>
      <c r="AC8" s="118" cm="1">
        <f t="array" ref="AC8">_xlfn.XLOOKUP(AC$1,'PY1 Data(H)'!$A$1:$BR$1,_xlfn.XLOOKUP($A8,'PY1 Data(H)'!$A$1:$A$288,'PY1 Data(H)'!$A$1:$BR$288))</f>
        <v>13148645</v>
      </c>
      <c r="AD8" s="118" cm="1">
        <f t="array" ref="AD8">_xlfn.XLOOKUP(AD$1,'PY1 Data(H)'!$A$1:$BR$1,_xlfn.XLOOKUP($A8,'PY1 Data(H)'!$A$1:$A$288,'PY1 Data(H)'!$A$1:$BR$288))</f>
        <v>1577446</v>
      </c>
      <c r="AE8" s="118" cm="1">
        <f t="array" ref="AE8">_xlfn.XLOOKUP(AE$1,'PY1 Data(H)'!$A$1:$BR$1,_xlfn.XLOOKUP($A8,'PY1 Data(H)'!$A$1:$A$288,'PY1 Data(H)'!$A$1:$BR$288))</f>
        <v>13102108</v>
      </c>
      <c r="AF8" s="118" cm="1">
        <f t="array" ref="AF8">_xlfn.XLOOKUP(AF$1,'PY1 Data(H)'!$A$1:$BR$1,_xlfn.XLOOKUP($A8,'PY1 Data(H)'!$A$1:$A$288,'PY1 Data(H)'!$A$1:$BR$288))</f>
        <v>7308565</v>
      </c>
      <c r="AG8" s="118" cm="1">
        <f t="array" ref="AG8">_xlfn.XLOOKUP(AG$1,'PY1 Data(H)'!$A$1:$BR$1,_xlfn.XLOOKUP($A8,'PY1 Data(H)'!$A$1:$A$288,'PY1 Data(H)'!$A$1:$BR$288))</f>
        <v>2052035</v>
      </c>
      <c r="AH8" s="118" cm="1">
        <f t="array" ref="AH8">_xlfn.XLOOKUP(AH$1,'PY1 Data(H)'!$A$1:$BR$1,_xlfn.XLOOKUP($A8,'PY1 Data(H)'!$A$1:$A$288,'PY1 Data(H)'!$A$1:$BR$288))</f>
        <v>9009179</v>
      </c>
      <c r="AI8" s="118" cm="1">
        <f t="array" ref="AI8">_xlfn.XLOOKUP(AI$1,'PY1 Data(H)'!$A$1:$BR$1,_xlfn.XLOOKUP($A8,'PY1 Data(H)'!$A$1:$A$288,'PY1 Data(H)'!$A$1:$BR$288))</f>
        <v>4647873</v>
      </c>
      <c r="AJ8" s="118" cm="1">
        <f t="array" ref="AJ8">_xlfn.XLOOKUP(AJ$1,'PY1 Data(H)'!$A$1:$BR$1,_xlfn.XLOOKUP($A8,'PY1 Data(H)'!$A$1:$A$288,'PY1 Data(H)'!$A$1:$BR$288))</f>
        <v>5917649</v>
      </c>
      <c r="AK8" s="118" cm="1">
        <f t="array" ref="AK8">_xlfn.XLOOKUP(AK$1,'PY1 Data(H)'!$A$1:$BR$1,_xlfn.XLOOKUP($A8,'PY1 Data(H)'!$A$1:$A$288,'PY1 Data(H)'!$A$1:$BR$288))</f>
        <v>4991982</v>
      </c>
      <c r="AL8" s="118" cm="1">
        <f t="array" ref="AL8">_xlfn.XLOOKUP(AL$1,'PY1 Data(H)'!$A$1:$BR$1,_xlfn.XLOOKUP($A8,'PY1 Data(H)'!$A$1:$A$288,'PY1 Data(H)'!$A$1:$BR$288))</f>
        <v>6826711</v>
      </c>
      <c r="AM8" s="118" cm="1">
        <f t="array" ref="AM8">_xlfn.XLOOKUP(AM$1,'PY1 Data(H)'!$A$1:$BR$1,_xlfn.XLOOKUP($A8,'PY1 Data(H)'!$A$1:$A$288,'PY1 Data(H)'!$A$1:$BR$288))</f>
        <v>0</v>
      </c>
      <c r="AN8" s="118" cm="1">
        <f t="array" ref="AN8">_xlfn.XLOOKUP(AN$1,'PY1 Data(H)'!$A$1:$BR$1,_xlfn.XLOOKUP($A8,'PY1 Data(H)'!$A$1:$A$288,'PY1 Data(H)'!$A$1:$BR$288))</f>
        <v>5380442</v>
      </c>
      <c r="AO8" s="118" cm="1">
        <f t="array" ref="AO8">_xlfn.XLOOKUP(AO$1,'PY1 Data(H)'!$A$1:$BR$1,_xlfn.XLOOKUP($A8,'PY1 Data(H)'!$A$1:$A$288,'PY1 Data(H)'!$A$1:$BR$288))</f>
        <v>3349851</v>
      </c>
      <c r="AP8" s="118" cm="1">
        <f t="array" ref="AP8">_xlfn.XLOOKUP(AP$1,'PY1 Data(H)'!$A$1:$BR$1,_xlfn.XLOOKUP($A8,'PY1 Data(H)'!$A$1:$A$288,'PY1 Data(H)'!$A$1:$BR$288))</f>
        <v>3516180</v>
      </c>
      <c r="AQ8" s="118" cm="1">
        <f t="array" ref="AQ8">_xlfn.XLOOKUP(AQ$1,'PY1 Data(H)'!$A$1:$BR$1,_xlfn.XLOOKUP($A8,'PY1 Data(H)'!$A$1:$A$288,'PY1 Data(H)'!$A$1:$BR$288))</f>
        <v>1914474</v>
      </c>
      <c r="AR8" s="118" cm="1">
        <f t="array" ref="AR8">_xlfn.XLOOKUP(AR$1,'PY1 Data(H)'!$A$1:$BR$1,_xlfn.XLOOKUP($A8,'PY1 Data(H)'!$A$1:$A$288,'PY1 Data(H)'!$A$1:$BR$288))</f>
        <v>2137615</v>
      </c>
      <c r="AS8" s="118" cm="1">
        <f t="array" ref="AS8">_xlfn.XLOOKUP(AS$1,'PY1 Data(H)'!$A$1:$BR$1,_xlfn.XLOOKUP($A8,'PY1 Data(H)'!$A$1:$A$288,'PY1 Data(H)'!$A$1:$BR$288))</f>
        <v>3086902</v>
      </c>
      <c r="AT8" s="118" cm="1">
        <f t="array" ref="AT8">_xlfn.XLOOKUP(AT$1,'PY1 Data(H)'!$A$1:$BR$1,_xlfn.XLOOKUP($A8,'PY1 Data(H)'!$A$1:$A$288,'PY1 Data(H)'!$A$1:$BR$288))</f>
        <v>564104</v>
      </c>
      <c r="AU8" s="118" cm="1">
        <f t="array" ref="AU8">_xlfn.XLOOKUP(AU$1,'PY1 Data(H)'!$A$1:$BR$1,_xlfn.XLOOKUP($A8,'PY1 Data(H)'!$A$1:$A$288,'PY1 Data(H)'!$A$1:$BR$288))</f>
        <v>31711415</v>
      </c>
      <c r="AV8" s="118" cm="1">
        <f t="array" ref="AV8">_xlfn.XLOOKUP(AV$1,'PY1 Data(H)'!$A$1:$BR$1,_xlfn.XLOOKUP($A8,'PY1 Data(H)'!$A$1:$A$288,'PY1 Data(H)'!$A$1:$BR$288))</f>
        <v>3147746</v>
      </c>
      <c r="AW8" s="118" cm="1">
        <f t="array" ref="AW8">_xlfn.XLOOKUP(AW$1,'PY1 Data(H)'!$A$1:$BR$1,_xlfn.XLOOKUP($A8,'PY1 Data(H)'!$A$1:$A$288,'PY1 Data(H)'!$A$1:$BR$288))</f>
        <v>107081596</v>
      </c>
      <c r="AX8" s="118" cm="1">
        <f t="array" ref="AX8">_xlfn.XLOOKUP(AX$1,'PY1 Data(H)'!$A$1:$BR$1,_xlfn.XLOOKUP($A8,'PY1 Data(H)'!$A$1:$A$288,'PY1 Data(H)'!$A$1:$BR$288))</f>
        <v>1003209</v>
      </c>
      <c r="AY8" s="118" cm="1">
        <f t="array" ref="AY8">_xlfn.XLOOKUP(AY$1,'PY1 Data(H)'!$A$1:$BR$1,_xlfn.XLOOKUP($A8,'PY1 Data(H)'!$A$1:$A$288,'PY1 Data(H)'!$A$1:$BR$288))</f>
        <v>876859</v>
      </c>
      <c r="AZ8" s="118" cm="1">
        <f t="array" ref="AZ8">_xlfn.XLOOKUP(AZ$1,'PY1 Data(H)'!$A$1:$BR$1,_xlfn.XLOOKUP($A8,'PY1 Data(H)'!$A$1:$A$288,'PY1 Data(H)'!$A$1:$BR$288))</f>
        <v>3369748</v>
      </c>
      <c r="BA8" s="118" cm="1">
        <f t="array" ref="BA8">_xlfn.XLOOKUP(BA$1,'PY1 Data(H)'!$A$1:$BR$1,_xlfn.XLOOKUP($A8,'PY1 Data(H)'!$A$1:$A$288,'PY1 Data(H)'!$A$1:$BR$288))</f>
        <v>13038201</v>
      </c>
      <c r="BB8" s="118" cm="1">
        <f t="array" ref="BB8">_xlfn.XLOOKUP(BB$1,'PY1 Data(H)'!$A$1:$BR$1,_xlfn.XLOOKUP($A8,'PY1 Data(H)'!$A$1:$A$288,'PY1 Data(H)'!$A$1:$BR$288))</f>
        <v>253909</v>
      </c>
      <c r="BC8" s="118" cm="1">
        <f t="array" ref="BC8">_xlfn.XLOOKUP(BC$1,'PY1 Data(H)'!$A$1:$BR$1,_xlfn.XLOOKUP($A8,'PY1 Data(H)'!$A$1:$A$288,'PY1 Data(H)'!$A$1:$BR$288))</f>
        <v>978539</v>
      </c>
      <c r="BD8" s="118" cm="1">
        <f t="array" ref="BD8">_xlfn.XLOOKUP(BD$1,'PY1 Data(H)'!$A$1:$BR$1,_xlfn.XLOOKUP($A8,'PY1 Data(H)'!$A$1:$A$288,'PY1 Data(H)'!$A$1:$BR$288))</f>
        <v>7560311</v>
      </c>
      <c r="BE8" s="118" cm="1">
        <f t="array" ref="BE8">_xlfn.XLOOKUP(BE$1,'PY1 Data(H)'!$A$1:$BR$1,_xlfn.XLOOKUP($A8,'PY1 Data(H)'!$A$1:$A$288,'PY1 Data(H)'!$A$1:$BR$288))</f>
        <v>7164991</v>
      </c>
      <c r="BF8" s="118" cm="1">
        <f t="array" ref="BF8">_xlfn.XLOOKUP(BF$1,'PY1 Data(H)'!$A$1:$BR$1,_xlfn.XLOOKUP($A8,'PY1 Data(H)'!$A$1:$A$288,'PY1 Data(H)'!$A$1:$BR$288))</f>
        <v>37666498</v>
      </c>
      <c r="BG8" s="118" cm="1">
        <f t="array" ref="BG8">_xlfn.XLOOKUP(BG$1,'PY1 Data(H)'!$A$1:$BR$1,_xlfn.XLOOKUP($A8,'PY1 Data(H)'!$A$1:$A$288,'PY1 Data(H)'!$A$1:$BR$288))</f>
        <v>4778228</v>
      </c>
      <c r="BH8" s="118" cm="1">
        <f t="array" ref="BH8">_xlfn.XLOOKUP(BH$1,'PY1 Data(H)'!$A$1:$BR$1,_xlfn.XLOOKUP($A8,'PY1 Data(H)'!$A$1:$A$288,'PY1 Data(H)'!$A$1:$BR$288))</f>
        <v>1263772</v>
      </c>
    </row>
    <row r="9" spans="1:60" x14ac:dyDescent="0.3">
      <c r="A9">
        <v>627</v>
      </c>
      <c r="D9" s="118" cm="1">
        <f t="array" ref="D9">_xlfn.XLOOKUP(D$1,'PY1 Data(H)'!$A$1:$BR$1,_xlfn.XLOOKUP($A9,'PY1 Data(H)'!$A$1:$A$288,'PY1 Data(H)'!$A$1:$BR$288))</f>
        <v>0</v>
      </c>
      <c r="E9" s="118" cm="1">
        <f t="array" ref="E9">_xlfn.XLOOKUP(E$1,'PY1 Data(H)'!$A$1:$BR$1,_xlfn.XLOOKUP($A9,'PY1 Data(H)'!$A$1:$A$288,'PY1 Data(H)'!$A$1:$BR$288))</f>
        <v>0</v>
      </c>
      <c r="F9" s="118" cm="1">
        <f t="array" ref="F9">_xlfn.XLOOKUP(F$1,'PY1 Data(H)'!$A$1:$BR$1,_xlfn.XLOOKUP($A9,'PY1 Data(H)'!$A$1:$A$288,'PY1 Data(H)'!$A$1:$BR$288))</f>
        <v>0</v>
      </c>
      <c r="G9" s="118" cm="1">
        <f t="array" ref="G9">_xlfn.XLOOKUP(G$1,'PY1 Data(H)'!$A$1:$BR$1,_xlfn.XLOOKUP($A9,'PY1 Data(H)'!$A$1:$A$288,'PY1 Data(H)'!$A$1:$BR$288))</f>
        <v>0</v>
      </c>
      <c r="H9" s="118" cm="1">
        <f t="array" ref="H9">_xlfn.XLOOKUP(H$1,'PY1 Data(H)'!$A$1:$BR$1,_xlfn.XLOOKUP($A9,'PY1 Data(H)'!$A$1:$A$288,'PY1 Data(H)'!$A$1:$BR$288))</f>
        <v>0</v>
      </c>
      <c r="I9" s="118" cm="1">
        <f t="array" ref="I9">_xlfn.XLOOKUP(I$1,'PY1 Data(H)'!$A$1:$BR$1,_xlfn.XLOOKUP($A9,'PY1 Data(H)'!$A$1:$A$288,'PY1 Data(H)'!$A$1:$BR$288))</f>
        <v>0</v>
      </c>
      <c r="J9" s="118" cm="1">
        <f t="array" ref="J9">_xlfn.XLOOKUP(J$1,'PY1 Data(H)'!$A$1:$BR$1,_xlfn.XLOOKUP($A9,'PY1 Data(H)'!$A$1:$A$288,'PY1 Data(H)'!$A$1:$BR$288))</f>
        <v>0</v>
      </c>
      <c r="K9" s="118" cm="1">
        <f t="array" ref="K9">_xlfn.XLOOKUP(K$1,'PY1 Data(H)'!$A$1:$BR$1,_xlfn.XLOOKUP($A9,'PY1 Data(H)'!$A$1:$A$288,'PY1 Data(H)'!$A$1:$BR$288))</f>
        <v>0</v>
      </c>
      <c r="L9" s="118" cm="1">
        <f t="array" ref="L9">_xlfn.XLOOKUP(L$1,'PY1 Data(H)'!$A$1:$BR$1,_xlfn.XLOOKUP($A9,'PY1 Data(H)'!$A$1:$A$288,'PY1 Data(H)'!$A$1:$BR$288))</f>
        <v>0</v>
      </c>
      <c r="M9" s="118" cm="1">
        <f t="array" ref="M9">_xlfn.XLOOKUP(M$1,'PY1 Data(H)'!$A$1:$BR$1,_xlfn.XLOOKUP($A9,'PY1 Data(H)'!$A$1:$A$288,'PY1 Data(H)'!$A$1:$BR$288))</f>
        <v>0</v>
      </c>
      <c r="N9" s="118" cm="1">
        <f t="array" ref="N9">_xlfn.XLOOKUP(N$1,'PY1 Data(H)'!$A$1:$BR$1,_xlfn.XLOOKUP($A9,'PY1 Data(H)'!$A$1:$A$288,'PY1 Data(H)'!$A$1:$BR$288))</f>
        <v>0</v>
      </c>
      <c r="O9" s="118" cm="1">
        <f t="array" ref="O9">_xlfn.XLOOKUP(O$1,'PY1 Data(H)'!$A$1:$BR$1,_xlfn.XLOOKUP($A9,'PY1 Data(H)'!$A$1:$A$288,'PY1 Data(H)'!$A$1:$BR$288))</f>
        <v>0</v>
      </c>
      <c r="P9" s="118" cm="1">
        <f t="array" ref="P9">_xlfn.XLOOKUP(P$1,'PY1 Data(H)'!$A$1:$BR$1,_xlfn.XLOOKUP($A9,'PY1 Data(H)'!$A$1:$A$288,'PY1 Data(H)'!$A$1:$BR$288))</f>
        <v>0</v>
      </c>
      <c r="Q9" s="118" cm="1">
        <f t="array" ref="Q9">_xlfn.XLOOKUP(Q$1,'PY1 Data(H)'!$A$1:$BR$1,_xlfn.XLOOKUP($A9,'PY1 Data(H)'!$A$1:$A$288,'PY1 Data(H)'!$A$1:$BR$288))</f>
        <v>0</v>
      </c>
      <c r="R9" s="118" cm="1">
        <f t="array" ref="R9">_xlfn.XLOOKUP(R$1,'PY1 Data(H)'!$A$1:$BR$1,_xlfn.XLOOKUP($A9,'PY1 Data(H)'!$A$1:$A$288,'PY1 Data(H)'!$A$1:$BR$288))</f>
        <v>0</v>
      </c>
      <c r="S9" s="118" cm="1">
        <f t="array" ref="S9">_xlfn.XLOOKUP(S$1,'PY1 Data(H)'!$A$1:$BR$1,_xlfn.XLOOKUP($A9,'PY1 Data(H)'!$A$1:$A$288,'PY1 Data(H)'!$A$1:$BR$288))</f>
        <v>0</v>
      </c>
      <c r="T9" s="118" cm="1">
        <f t="array" ref="T9">_xlfn.XLOOKUP(T$1,'PY1 Data(H)'!$A$1:$BR$1,_xlfn.XLOOKUP($A9,'PY1 Data(H)'!$A$1:$A$288,'PY1 Data(H)'!$A$1:$BR$288))</f>
        <v>0</v>
      </c>
      <c r="U9" s="118" cm="1">
        <f t="array" ref="U9">_xlfn.XLOOKUP(U$1,'PY1 Data(H)'!$A$1:$BR$1,_xlfn.XLOOKUP($A9,'PY1 Data(H)'!$A$1:$A$288,'PY1 Data(H)'!$A$1:$BR$288))</f>
        <v>0</v>
      </c>
      <c r="V9" s="118" cm="1">
        <f t="array" ref="V9">_xlfn.XLOOKUP(V$1,'PY1 Data(H)'!$A$1:$BR$1,_xlfn.XLOOKUP($A9,'PY1 Data(H)'!$A$1:$A$288,'PY1 Data(H)'!$A$1:$BR$288))</f>
        <v>0</v>
      </c>
      <c r="W9" s="118" cm="1">
        <f t="array" ref="W9">_xlfn.XLOOKUP(W$1,'PY1 Data(H)'!$A$1:$BR$1,_xlfn.XLOOKUP($A9,'PY1 Data(H)'!$A$1:$A$288,'PY1 Data(H)'!$A$1:$BR$288))</f>
        <v>0</v>
      </c>
      <c r="X9" s="118" cm="1">
        <f t="array" ref="X9">_xlfn.XLOOKUP(X$1,'PY1 Data(H)'!$A$1:$BR$1,_xlfn.XLOOKUP($A9,'PY1 Data(H)'!$A$1:$A$288,'PY1 Data(H)'!$A$1:$BR$288))</f>
        <v>0</v>
      </c>
      <c r="Y9" s="118" cm="1">
        <f t="array" ref="Y9">_xlfn.XLOOKUP(Y$1,'PY1 Data(H)'!$A$1:$BR$1,_xlfn.XLOOKUP($A9,'PY1 Data(H)'!$A$1:$A$288,'PY1 Data(H)'!$A$1:$BR$288))</f>
        <v>0</v>
      </c>
      <c r="Z9" s="118" cm="1">
        <f t="array" ref="Z9">_xlfn.XLOOKUP(Z$1,'PY1 Data(H)'!$A$1:$BR$1,_xlfn.XLOOKUP($A9,'PY1 Data(H)'!$A$1:$A$288,'PY1 Data(H)'!$A$1:$BR$288))</f>
        <v>0</v>
      </c>
      <c r="AA9" s="118" cm="1">
        <f t="array" ref="AA9">_xlfn.XLOOKUP(AA$1,'PY1 Data(H)'!$A$1:$BR$1,_xlfn.XLOOKUP($A9,'PY1 Data(H)'!$A$1:$A$288,'PY1 Data(H)'!$A$1:$BR$288))</f>
        <v>0</v>
      </c>
      <c r="AB9" s="118" cm="1">
        <f t="array" ref="AB9">_xlfn.XLOOKUP(AB$1,'PY1 Data(H)'!$A$1:$BR$1,_xlfn.XLOOKUP($A9,'PY1 Data(H)'!$A$1:$A$288,'PY1 Data(H)'!$A$1:$BR$288))</f>
        <v>0</v>
      </c>
      <c r="AC9" s="118" cm="1">
        <f t="array" ref="AC9">_xlfn.XLOOKUP(AC$1,'PY1 Data(H)'!$A$1:$BR$1,_xlfn.XLOOKUP($A9,'PY1 Data(H)'!$A$1:$A$288,'PY1 Data(H)'!$A$1:$BR$288))</f>
        <v>0</v>
      </c>
      <c r="AD9" s="118" cm="1">
        <f t="array" ref="AD9">_xlfn.XLOOKUP(AD$1,'PY1 Data(H)'!$A$1:$BR$1,_xlfn.XLOOKUP($A9,'PY1 Data(H)'!$A$1:$A$288,'PY1 Data(H)'!$A$1:$BR$288))</f>
        <v>0</v>
      </c>
      <c r="AE9" s="118" cm="1">
        <f t="array" ref="AE9">_xlfn.XLOOKUP(AE$1,'PY1 Data(H)'!$A$1:$BR$1,_xlfn.XLOOKUP($A9,'PY1 Data(H)'!$A$1:$A$288,'PY1 Data(H)'!$A$1:$BR$288))</f>
        <v>0</v>
      </c>
      <c r="AF9" s="118" cm="1">
        <f t="array" ref="AF9">_xlfn.XLOOKUP(AF$1,'PY1 Data(H)'!$A$1:$BR$1,_xlfn.XLOOKUP($A9,'PY1 Data(H)'!$A$1:$A$288,'PY1 Data(H)'!$A$1:$BR$288))</f>
        <v>0</v>
      </c>
      <c r="AG9" s="118" cm="1">
        <f t="array" ref="AG9">_xlfn.XLOOKUP(AG$1,'PY1 Data(H)'!$A$1:$BR$1,_xlfn.XLOOKUP($A9,'PY1 Data(H)'!$A$1:$A$288,'PY1 Data(H)'!$A$1:$BR$288))</f>
        <v>0</v>
      </c>
      <c r="AH9" s="118" cm="1">
        <f t="array" ref="AH9">_xlfn.XLOOKUP(AH$1,'PY1 Data(H)'!$A$1:$BR$1,_xlfn.XLOOKUP($A9,'PY1 Data(H)'!$A$1:$A$288,'PY1 Data(H)'!$A$1:$BR$288))</f>
        <v>0</v>
      </c>
      <c r="AI9" s="118" cm="1">
        <f t="array" ref="AI9">_xlfn.XLOOKUP(AI$1,'PY1 Data(H)'!$A$1:$BR$1,_xlfn.XLOOKUP($A9,'PY1 Data(H)'!$A$1:$A$288,'PY1 Data(H)'!$A$1:$BR$288))</f>
        <v>0</v>
      </c>
      <c r="AJ9" s="118" cm="1">
        <f t="array" ref="AJ9">_xlfn.XLOOKUP(AJ$1,'PY1 Data(H)'!$A$1:$BR$1,_xlfn.XLOOKUP($A9,'PY1 Data(H)'!$A$1:$A$288,'PY1 Data(H)'!$A$1:$BR$288))</f>
        <v>0</v>
      </c>
      <c r="AK9" s="118" cm="1">
        <f t="array" ref="AK9">_xlfn.XLOOKUP(AK$1,'PY1 Data(H)'!$A$1:$BR$1,_xlfn.XLOOKUP($A9,'PY1 Data(H)'!$A$1:$A$288,'PY1 Data(H)'!$A$1:$BR$288))</f>
        <v>0</v>
      </c>
      <c r="AL9" s="118" cm="1">
        <f t="array" ref="AL9">_xlfn.XLOOKUP(AL$1,'PY1 Data(H)'!$A$1:$BR$1,_xlfn.XLOOKUP($A9,'PY1 Data(H)'!$A$1:$A$288,'PY1 Data(H)'!$A$1:$BR$288))</f>
        <v>0</v>
      </c>
      <c r="AM9" s="118" cm="1">
        <f t="array" ref="AM9">_xlfn.XLOOKUP(AM$1,'PY1 Data(H)'!$A$1:$BR$1,_xlfn.XLOOKUP($A9,'PY1 Data(H)'!$A$1:$A$288,'PY1 Data(H)'!$A$1:$BR$288))</f>
        <v>0</v>
      </c>
      <c r="AN9" s="118" cm="1">
        <f t="array" ref="AN9">_xlfn.XLOOKUP(AN$1,'PY1 Data(H)'!$A$1:$BR$1,_xlfn.XLOOKUP($A9,'PY1 Data(H)'!$A$1:$A$288,'PY1 Data(H)'!$A$1:$BR$288))</f>
        <v>0</v>
      </c>
      <c r="AO9" s="118" cm="1">
        <f t="array" ref="AO9">_xlfn.XLOOKUP(AO$1,'PY1 Data(H)'!$A$1:$BR$1,_xlfn.XLOOKUP($A9,'PY1 Data(H)'!$A$1:$A$288,'PY1 Data(H)'!$A$1:$BR$288))</f>
        <v>0</v>
      </c>
      <c r="AP9" s="118" cm="1">
        <f t="array" ref="AP9">_xlfn.XLOOKUP(AP$1,'PY1 Data(H)'!$A$1:$BR$1,_xlfn.XLOOKUP($A9,'PY1 Data(H)'!$A$1:$A$288,'PY1 Data(H)'!$A$1:$BR$288))</f>
        <v>0</v>
      </c>
      <c r="AQ9" s="118" cm="1">
        <f t="array" ref="AQ9">_xlfn.XLOOKUP(AQ$1,'PY1 Data(H)'!$A$1:$BR$1,_xlfn.XLOOKUP($A9,'PY1 Data(H)'!$A$1:$A$288,'PY1 Data(H)'!$A$1:$BR$288))</f>
        <v>0</v>
      </c>
      <c r="AR9" s="118" cm="1">
        <f t="array" ref="AR9">_xlfn.XLOOKUP(AR$1,'PY1 Data(H)'!$A$1:$BR$1,_xlfn.XLOOKUP($A9,'PY1 Data(H)'!$A$1:$A$288,'PY1 Data(H)'!$A$1:$BR$288))</f>
        <v>0</v>
      </c>
      <c r="AS9" s="118" cm="1">
        <f t="array" ref="AS9">_xlfn.XLOOKUP(AS$1,'PY1 Data(H)'!$A$1:$BR$1,_xlfn.XLOOKUP($A9,'PY1 Data(H)'!$A$1:$A$288,'PY1 Data(H)'!$A$1:$BR$288))</f>
        <v>0</v>
      </c>
      <c r="AT9" s="118" cm="1">
        <f t="array" ref="AT9">_xlfn.XLOOKUP(AT$1,'PY1 Data(H)'!$A$1:$BR$1,_xlfn.XLOOKUP($A9,'PY1 Data(H)'!$A$1:$A$288,'PY1 Data(H)'!$A$1:$BR$288))</f>
        <v>0</v>
      </c>
      <c r="AU9" s="118" cm="1">
        <f t="array" ref="AU9">_xlfn.XLOOKUP(AU$1,'PY1 Data(H)'!$A$1:$BR$1,_xlfn.XLOOKUP($A9,'PY1 Data(H)'!$A$1:$A$288,'PY1 Data(H)'!$A$1:$BR$288))</f>
        <v>0</v>
      </c>
      <c r="AV9" s="118" cm="1">
        <f t="array" ref="AV9">_xlfn.XLOOKUP(AV$1,'PY1 Data(H)'!$A$1:$BR$1,_xlfn.XLOOKUP($A9,'PY1 Data(H)'!$A$1:$A$288,'PY1 Data(H)'!$A$1:$BR$288))</f>
        <v>0</v>
      </c>
      <c r="AW9" s="118" cm="1">
        <f t="array" ref="AW9">_xlfn.XLOOKUP(AW$1,'PY1 Data(H)'!$A$1:$BR$1,_xlfn.XLOOKUP($A9,'PY1 Data(H)'!$A$1:$A$288,'PY1 Data(H)'!$A$1:$BR$288))</f>
        <v>0</v>
      </c>
      <c r="AX9" s="118" cm="1">
        <f t="array" ref="AX9">_xlfn.XLOOKUP(AX$1,'PY1 Data(H)'!$A$1:$BR$1,_xlfn.XLOOKUP($A9,'PY1 Data(H)'!$A$1:$A$288,'PY1 Data(H)'!$A$1:$BR$288))</f>
        <v>0</v>
      </c>
      <c r="AY9" s="118" cm="1">
        <f t="array" ref="AY9">_xlfn.XLOOKUP(AY$1,'PY1 Data(H)'!$A$1:$BR$1,_xlfn.XLOOKUP($A9,'PY1 Data(H)'!$A$1:$A$288,'PY1 Data(H)'!$A$1:$BR$288))</f>
        <v>0</v>
      </c>
      <c r="AZ9" s="118" cm="1">
        <f t="array" ref="AZ9">_xlfn.XLOOKUP(AZ$1,'PY1 Data(H)'!$A$1:$BR$1,_xlfn.XLOOKUP($A9,'PY1 Data(H)'!$A$1:$A$288,'PY1 Data(H)'!$A$1:$BR$288))</f>
        <v>0</v>
      </c>
      <c r="BA9" s="118" cm="1">
        <f t="array" ref="BA9">_xlfn.XLOOKUP(BA$1,'PY1 Data(H)'!$A$1:$BR$1,_xlfn.XLOOKUP($A9,'PY1 Data(H)'!$A$1:$A$288,'PY1 Data(H)'!$A$1:$BR$288))</f>
        <v>0</v>
      </c>
      <c r="BB9" s="118" cm="1">
        <f t="array" ref="BB9">_xlfn.XLOOKUP(BB$1,'PY1 Data(H)'!$A$1:$BR$1,_xlfn.XLOOKUP($A9,'PY1 Data(H)'!$A$1:$A$288,'PY1 Data(H)'!$A$1:$BR$288))</f>
        <v>0</v>
      </c>
      <c r="BC9" s="118" cm="1">
        <f t="array" ref="BC9">_xlfn.XLOOKUP(BC$1,'PY1 Data(H)'!$A$1:$BR$1,_xlfn.XLOOKUP($A9,'PY1 Data(H)'!$A$1:$A$288,'PY1 Data(H)'!$A$1:$BR$288))</f>
        <v>0</v>
      </c>
      <c r="BD9" s="118" cm="1">
        <f t="array" ref="BD9">_xlfn.XLOOKUP(BD$1,'PY1 Data(H)'!$A$1:$BR$1,_xlfn.XLOOKUP($A9,'PY1 Data(H)'!$A$1:$A$288,'PY1 Data(H)'!$A$1:$BR$288))</f>
        <v>0</v>
      </c>
      <c r="BE9" s="118" cm="1">
        <f t="array" ref="BE9">_xlfn.XLOOKUP(BE$1,'PY1 Data(H)'!$A$1:$BR$1,_xlfn.XLOOKUP($A9,'PY1 Data(H)'!$A$1:$A$288,'PY1 Data(H)'!$A$1:$BR$288))</f>
        <v>0</v>
      </c>
      <c r="BF9" s="118" cm="1">
        <f t="array" ref="BF9">_xlfn.XLOOKUP(BF$1,'PY1 Data(H)'!$A$1:$BR$1,_xlfn.XLOOKUP($A9,'PY1 Data(H)'!$A$1:$A$288,'PY1 Data(H)'!$A$1:$BR$288))</f>
        <v>0</v>
      </c>
      <c r="BG9" s="118" cm="1">
        <f t="array" ref="BG9">_xlfn.XLOOKUP(BG$1,'PY1 Data(H)'!$A$1:$BR$1,_xlfn.XLOOKUP($A9,'PY1 Data(H)'!$A$1:$A$288,'PY1 Data(H)'!$A$1:$BR$288))</f>
        <v>0</v>
      </c>
      <c r="BH9" s="118" cm="1">
        <f t="array" ref="BH9">_xlfn.XLOOKUP(BH$1,'PY1 Data(H)'!$A$1:$BR$1,_xlfn.XLOOKUP($A9,'PY1 Data(H)'!$A$1:$A$288,'PY1 Data(H)'!$A$1:$BR$288))</f>
        <v>0</v>
      </c>
    </row>
    <row r="10" spans="1:60" x14ac:dyDescent="0.3">
      <c r="A10">
        <v>628</v>
      </c>
      <c r="D10" s="118" cm="1">
        <f t="array" ref="D10">_xlfn.XLOOKUP(D$1,'PY1 Data(H)'!$A$1:$BR$1,_xlfn.XLOOKUP($A10,'PY1 Data(H)'!$A$1:$A$288,'PY1 Data(H)'!$A$1:$BR$288))</f>
        <v>0</v>
      </c>
      <c r="E10" s="118" cm="1">
        <f t="array" ref="E10">_xlfn.XLOOKUP(E$1,'PY1 Data(H)'!$A$1:$BR$1,_xlfn.XLOOKUP($A10,'PY1 Data(H)'!$A$1:$A$288,'PY1 Data(H)'!$A$1:$BR$288))</f>
        <v>2538994</v>
      </c>
      <c r="F10" s="118" cm="1">
        <f t="array" ref="F10">_xlfn.XLOOKUP(F$1,'PY1 Data(H)'!$A$1:$BR$1,_xlfn.XLOOKUP($A10,'PY1 Data(H)'!$A$1:$A$288,'PY1 Data(H)'!$A$1:$BR$288))</f>
        <v>3500000</v>
      </c>
      <c r="G10" s="118" cm="1">
        <f t="array" ref="G10">_xlfn.XLOOKUP(G$1,'PY1 Data(H)'!$A$1:$BR$1,_xlfn.XLOOKUP($A10,'PY1 Data(H)'!$A$1:$A$288,'PY1 Data(H)'!$A$1:$BR$288))</f>
        <v>0</v>
      </c>
      <c r="H10" s="118" cm="1">
        <f t="array" ref="H10">_xlfn.XLOOKUP(H$1,'PY1 Data(H)'!$A$1:$BR$1,_xlfn.XLOOKUP($A10,'PY1 Data(H)'!$A$1:$A$288,'PY1 Data(H)'!$A$1:$BR$288))</f>
        <v>0</v>
      </c>
      <c r="I10" s="118" cm="1">
        <f t="array" ref="I10">_xlfn.XLOOKUP(I$1,'PY1 Data(H)'!$A$1:$BR$1,_xlfn.XLOOKUP($A10,'PY1 Data(H)'!$A$1:$A$288,'PY1 Data(H)'!$A$1:$BR$288))</f>
        <v>1291381</v>
      </c>
      <c r="J10" s="118" cm="1">
        <f t="array" ref="J10">_xlfn.XLOOKUP(J$1,'PY1 Data(H)'!$A$1:$BR$1,_xlfn.XLOOKUP($A10,'PY1 Data(H)'!$A$1:$A$288,'PY1 Data(H)'!$A$1:$BR$288))</f>
        <v>763678</v>
      </c>
      <c r="K10" s="118" cm="1">
        <f t="array" ref="K10">_xlfn.XLOOKUP(K$1,'PY1 Data(H)'!$A$1:$BR$1,_xlfn.XLOOKUP($A10,'PY1 Data(H)'!$A$1:$A$288,'PY1 Data(H)'!$A$1:$BR$288))</f>
        <v>0</v>
      </c>
      <c r="L10" s="118" cm="1">
        <f t="array" ref="L10">_xlfn.XLOOKUP(L$1,'PY1 Data(H)'!$A$1:$BR$1,_xlfn.XLOOKUP($A10,'PY1 Data(H)'!$A$1:$A$288,'PY1 Data(H)'!$A$1:$BR$288))</f>
        <v>2230000</v>
      </c>
      <c r="M10" s="118" cm="1">
        <f t="array" ref="M10">_xlfn.XLOOKUP(M$1,'PY1 Data(H)'!$A$1:$BR$1,_xlfn.XLOOKUP($A10,'PY1 Data(H)'!$A$1:$A$288,'PY1 Data(H)'!$A$1:$BR$288))</f>
        <v>0</v>
      </c>
      <c r="N10" s="118" cm="1">
        <f t="array" ref="N10">_xlfn.XLOOKUP(N$1,'PY1 Data(H)'!$A$1:$BR$1,_xlfn.XLOOKUP($A10,'PY1 Data(H)'!$A$1:$A$288,'PY1 Data(H)'!$A$1:$BR$288))</f>
        <v>964459</v>
      </c>
      <c r="O10" s="118" cm="1">
        <f t="array" ref="O10">_xlfn.XLOOKUP(O$1,'PY1 Data(H)'!$A$1:$BR$1,_xlfn.XLOOKUP($A10,'PY1 Data(H)'!$A$1:$A$288,'PY1 Data(H)'!$A$1:$BR$288))</f>
        <v>3060105</v>
      </c>
      <c r="P10" s="118" cm="1">
        <f t="array" ref="P10">_xlfn.XLOOKUP(P$1,'PY1 Data(H)'!$A$1:$BR$1,_xlfn.XLOOKUP($A10,'PY1 Data(H)'!$A$1:$A$288,'PY1 Data(H)'!$A$1:$BR$288))</f>
        <v>1722578</v>
      </c>
      <c r="Q10" s="118" cm="1">
        <f t="array" ref="Q10">_xlfn.XLOOKUP(Q$1,'PY1 Data(H)'!$A$1:$BR$1,_xlfn.XLOOKUP($A10,'PY1 Data(H)'!$A$1:$A$288,'PY1 Data(H)'!$A$1:$BR$288))</f>
        <v>0</v>
      </c>
      <c r="R10" s="118" cm="1">
        <f t="array" ref="R10">_xlfn.XLOOKUP(R$1,'PY1 Data(H)'!$A$1:$BR$1,_xlfn.XLOOKUP($A10,'PY1 Data(H)'!$A$1:$A$288,'PY1 Data(H)'!$A$1:$BR$288))</f>
        <v>5381340</v>
      </c>
      <c r="S10" s="118" cm="1">
        <f t="array" ref="S10">_xlfn.XLOOKUP(S$1,'PY1 Data(H)'!$A$1:$BR$1,_xlfn.XLOOKUP($A10,'PY1 Data(H)'!$A$1:$A$288,'PY1 Data(H)'!$A$1:$BR$288))</f>
        <v>8266782</v>
      </c>
      <c r="T10" s="118" cm="1">
        <f t="array" ref="T10">_xlfn.XLOOKUP(T$1,'PY1 Data(H)'!$A$1:$BR$1,_xlfn.XLOOKUP($A10,'PY1 Data(H)'!$A$1:$A$288,'PY1 Data(H)'!$A$1:$BR$288))</f>
        <v>935313</v>
      </c>
      <c r="U10" s="118" cm="1">
        <f t="array" ref="U10">_xlfn.XLOOKUP(U$1,'PY1 Data(H)'!$A$1:$BR$1,_xlfn.XLOOKUP($A10,'PY1 Data(H)'!$A$1:$A$288,'PY1 Data(H)'!$A$1:$BR$288))</f>
        <v>789474</v>
      </c>
      <c r="V10" s="118" cm="1">
        <f t="array" ref="V10">_xlfn.XLOOKUP(V$1,'PY1 Data(H)'!$A$1:$BR$1,_xlfn.XLOOKUP($A10,'PY1 Data(H)'!$A$1:$A$288,'PY1 Data(H)'!$A$1:$BR$288))</f>
        <v>21914</v>
      </c>
      <c r="W10" s="118" cm="1">
        <f t="array" ref="W10">_xlfn.XLOOKUP(W$1,'PY1 Data(H)'!$A$1:$BR$1,_xlfn.XLOOKUP($A10,'PY1 Data(H)'!$A$1:$A$288,'PY1 Data(H)'!$A$1:$BR$288))</f>
        <v>5431023</v>
      </c>
      <c r="X10" s="118" cm="1">
        <f t="array" ref="X10">_xlfn.XLOOKUP(X$1,'PY1 Data(H)'!$A$1:$BR$1,_xlfn.XLOOKUP($A10,'PY1 Data(H)'!$A$1:$A$288,'PY1 Data(H)'!$A$1:$BR$288))</f>
        <v>1800961</v>
      </c>
      <c r="Y10" s="118" cm="1">
        <f t="array" ref="Y10">_xlfn.XLOOKUP(Y$1,'PY1 Data(H)'!$A$1:$BR$1,_xlfn.XLOOKUP($A10,'PY1 Data(H)'!$A$1:$A$288,'PY1 Data(H)'!$A$1:$BR$288))</f>
        <v>546569</v>
      </c>
      <c r="Z10" s="118" cm="1">
        <f t="array" ref="Z10">_xlfn.XLOOKUP(Z$1,'PY1 Data(H)'!$A$1:$BR$1,_xlfn.XLOOKUP($A10,'PY1 Data(H)'!$A$1:$A$288,'PY1 Data(H)'!$A$1:$BR$288))</f>
        <v>1250431</v>
      </c>
      <c r="AA10" s="118" cm="1">
        <f t="array" ref="AA10">_xlfn.XLOOKUP(AA$1,'PY1 Data(H)'!$A$1:$BR$1,_xlfn.XLOOKUP($A10,'PY1 Data(H)'!$A$1:$A$288,'PY1 Data(H)'!$A$1:$BR$288))</f>
        <v>792009</v>
      </c>
      <c r="AB10" s="118" cm="1">
        <f t="array" ref="AB10">_xlfn.XLOOKUP(AB$1,'PY1 Data(H)'!$A$1:$BR$1,_xlfn.XLOOKUP($A10,'PY1 Data(H)'!$A$1:$A$288,'PY1 Data(H)'!$A$1:$BR$288))</f>
        <v>1007510</v>
      </c>
      <c r="AC10" s="118" cm="1">
        <f t="array" ref="AC10">_xlfn.XLOOKUP(AC$1,'PY1 Data(H)'!$A$1:$BR$1,_xlfn.XLOOKUP($A10,'PY1 Data(H)'!$A$1:$A$288,'PY1 Data(H)'!$A$1:$BR$288))</f>
        <v>3231071</v>
      </c>
      <c r="AD10" s="118" cm="1">
        <f t="array" ref="AD10">_xlfn.XLOOKUP(AD$1,'PY1 Data(H)'!$A$1:$BR$1,_xlfn.XLOOKUP($A10,'PY1 Data(H)'!$A$1:$A$288,'PY1 Data(H)'!$A$1:$BR$288))</f>
        <v>850482</v>
      </c>
      <c r="AE10" s="118" cm="1">
        <f t="array" ref="AE10">_xlfn.XLOOKUP(AE$1,'PY1 Data(H)'!$A$1:$BR$1,_xlfn.XLOOKUP($A10,'PY1 Data(H)'!$A$1:$A$288,'PY1 Data(H)'!$A$1:$BR$288))</f>
        <v>4377883</v>
      </c>
      <c r="AF10" s="118" cm="1">
        <f t="array" ref="AF10">_xlfn.XLOOKUP(AF$1,'PY1 Data(H)'!$A$1:$BR$1,_xlfn.XLOOKUP($A10,'PY1 Data(H)'!$A$1:$A$288,'PY1 Data(H)'!$A$1:$BR$288))</f>
        <v>2856787</v>
      </c>
      <c r="AG10" s="118" cm="1">
        <f t="array" ref="AG10">_xlfn.XLOOKUP(AG$1,'PY1 Data(H)'!$A$1:$BR$1,_xlfn.XLOOKUP($A10,'PY1 Data(H)'!$A$1:$A$288,'PY1 Data(H)'!$A$1:$BR$288))</f>
        <v>1197359</v>
      </c>
      <c r="AH10" s="118" cm="1">
        <f t="array" ref="AH10">_xlfn.XLOOKUP(AH$1,'PY1 Data(H)'!$A$1:$BR$1,_xlfn.XLOOKUP($A10,'PY1 Data(H)'!$A$1:$A$288,'PY1 Data(H)'!$A$1:$BR$288))</f>
        <v>0</v>
      </c>
      <c r="AI10" s="118" cm="1">
        <f t="array" ref="AI10">_xlfn.XLOOKUP(AI$1,'PY1 Data(H)'!$A$1:$BR$1,_xlfn.XLOOKUP($A10,'PY1 Data(H)'!$A$1:$A$288,'PY1 Data(H)'!$A$1:$BR$288))</f>
        <v>2704727</v>
      </c>
      <c r="AJ10" s="118" cm="1">
        <f t="array" ref="AJ10">_xlfn.XLOOKUP(AJ$1,'PY1 Data(H)'!$A$1:$BR$1,_xlfn.XLOOKUP($A10,'PY1 Data(H)'!$A$1:$A$288,'PY1 Data(H)'!$A$1:$BR$288))</f>
        <v>0</v>
      </c>
      <c r="AK10" s="118" cm="1">
        <f t="array" ref="AK10">_xlfn.XLOOKUP(AK$1,'PY1 Data(H)'!$A$1:$BR$1,_xlfn.XLOOKUP($A10,'PY1 Data(H)'!$A$1:$A$288,'PY1 Data(H)'!$A$1:$BR$288))</f>
        <v>0</v>
      </c>
      <c r="AL10" s="118" cm="1">
        <f t="array" ref="AL10">_xlfn.XLOOKUP(AL$1,'PY1 Data(H)'!$A$1:$BR$1,_xlfn.XLOOKUP($A10,'PY1 Data(H)'!$A$1:$A$288,'PY1 Data(H)'!$A$1:$BR$288))</f>
        <v>2337270</v>
      </c>
      <c r="AM10" s="118" cm="1">
        <f t="array" ref="AM10">_xlfn.XLOOKUP(AM$1,'PY1 Data(H)'!$A$1:$BR$1,_xlfn.XLOOKUP($A10,'PY1 Data(H)'!$A$1:$A$288,'PY1 Data(H)'!$A$1:$BR$288))</f>
        <v>0</v>
      </c>
      <c r="AN10" s="118" cm="1">
        <f t="array" ref="AN10">_xlfn.XLOOKUP(AN$1,'PY1 Data(H)'!$A$1:$BR$1,_xlfn.XLOOKUP($A10,'PY1 Data(H)'!$A$1:$A$288,'PY1 Data(H)'!$A$1:$BR$288))</f>
        <v>2297838</v>
      </c>
      <c r="AO10" s="118" cm="1">
        <f t="array" ref="AO10">_xlfn.XLOOKUP(AO$1,'PY1 Data(H)'!$A$1:$BR$1,_xlfn.XLOOKUP($A10,'PY1 Data(H)'!$A$1:$A$288,'PY1 Data(H)'!$A$1:$BR$288))</f>
        <v>0</v>
      </c>
      <c r="AP10" s="118" cm="1">
        <f t="array" ref="AP10">_xlfn.XLOOKUP(AP$1,'PY1 Data(H)'!$A$1:$BR$1,_xlfn.XLOOKUP($A10,'PY1 Data(H)'!$A$1:$A$288,'PY1 Data(H)'!$A$1:$BR$288))</f>
        <v>2327534</v>
      </c>
      <c r="AQ10" s="118" cm="1">
        <f t="array" ref="AQ10">_xlfn.XLOOKUP(AQ$1,'PY1 Data(H)'!$A$1:$BR$1,_xlfn.XLOOKUP($A10,'PY1 Data(H)'!$A$1:$A$288,'PY1 Data(H)'!$A$1:$BR$288))</f>
        <v>888700</v>
      </c>
      <c r="AR10" s="118" cm="1">
        <f t="array" ref="AR10">_xlfn.XLOOKUP(AR$1,'PY1 Data(H)'!$A$1:$BR$1,_xlfn.XLOOKUP($A10,'PY1 Data(H)'!$A$1:$A$288,'PY1 Data(H)'!$A$1:$BR$288))</f>
        <v>720099</v>
      </c>
      <c r="AS10" s="118" cm="1">
        <f t="array" ref="AS10">_xlfn.XLOOKUP(AS$1,'PY1 Data(H)'!$A$1:$BR$1,_xlfn.XLOOKUP($A10,'PY1 Data(H)'!$A$1:$A$288,'PY1 Data(H)'!$A$1:$BR$288))</f>
        <v>1403527</v>
      </c>
      <c r="AT10" s="118" cm="1">
        <f t="array" ref="AT10">_xlfn.XLOOKUP(AT$1,'PY1 Data(H)'!$A$1:$BR$1,_xlfn.XLOOKUP($A10,'PY1 Data(H)'!$A$1:$A$288,'PY1 Data(H)'!$A$1:$BR$288))</f>
        <v>278757</v>
      </c>
      <c r="AU10" s="118" cm="1">
        <f t="array" ref="AU10">_xlfn.XLOOKUP(AU$1,'PY1 Data(H)'!$A$1:$BR$1,_xlfn.XLOOKUP($A10,'PY1 Data(H)'!$A$1:$A$288,'PY1 Data(H)'!$A$1:$BR$288))</f>
        <v>10304111</v>
      </c>
      <c r="AV10" s="118" cm="1">
        <f t="array" ref="AV10">_xlfn.XLOOKUP(AV$1,'PY1 Data(H)'!$A$1:$BR$1,_xlfn.XLOOKUP($A10,'PY1 Data(H)'!$A$1:$A$288,'PY1 Data(H)'!$A$1:$BR$288))</f>
        <v>1678082</v>
      </c>
      <c r="AW10" s="118" cm="1">
        <f t="array" ref="AW10">_xlfn.XLOOKUP(AW$1,'PY1 Data(H)'!$A$1:$BR$1,_xlfn.XLOOKUP($A10,'PY1 Data(H)'!$A$1:$A$288,'PY1 Data(H)'!$A$1:$BR$288))</f>
        <v>65000</v>
      </c>
      <c r="AX10" s="118" cm="1">
        <f t="array" ref="AX10">_xlfn.XLOOKUP(AX$1,'PY1 Data(H)'!$A$1:$BR$1,_xlfn.XLOOKUP($A10,'PY1 Data(H)'!$A$1:$A$288,'PY1 Data(H)'!$A$1:$BR$288))</f>
        <v>0</v>
      </c>
      <c r="AY10" s="118" cm="1">
        <f t="array" ref="AY10">_xlfn.XLOOKUP(AY$1,'PY1 Data(H)'!$A$1:$BR$1,_xlfn.XLOOKUP($A10,'PY1 Data(H)'!$A$1:$A$288,'PY1 Data(H)'!$A$1:$BR$288))</f>
        <v>778833</v>
      </c>
      <c r="AZ10" s="118" cm="1">
        <f t="array" ref="AZ10">_xlfn.XLOOKUP(AZ$1,'PY1 Data(H)'!$A$1:$BR$1,_xlfn.XLOOKUP($A10,'PY1 Data(H)'!$A$1:$A$288,'PY1 Data(H)'!$A$1:$BR$288))</f>
        <v>1446060</v>
      </c>
      <c r="BA10" s="118" cm="1">
        <f t="array" ref="BA10">_xlfn.XLOOKUP(BA$1,'PY1 Data(H)'!$A$1:$BR$1,_xlfn.XLOOKUP($A10,'PY1 Data(H)'!$A$1:$A$288,'PY1 Data(H)'!$A$1:$BR$288))</f>
        <v>5740795</v>
      </c>
      <c r="BB10" s="118" cm="1">
        <f t="array" ref="BB10">_xlfn.XLOOKUP(BB$1,'PY1 Data(H)'!$A$1:$BR$1,_xlfn.XLOOKUP($A10,'PY1 Data(H)'!$A$1:$A$288,'PY1 Data(H)'!$A$1:$BR$288))</f>
        <v>380443</v>
      </c>
      <c r="BC10" s="118" cm="1">
        <f t="array" ref="BC10">_xlfn.XLOOKUP(BC$1,'PY1 Data(H)'!$A$1:$BR$1,_xlfn.XLOOKUP($A10,'PY1 Data(H)'!$A$1:$A$288,'PY1 Data(H)'!$A$1:$BR$288))</f>
        <v>27561</v>
      </c>
      <c r="BD10" s="118" cm="1">
        <f t="array" ref="BD10">_xlfn.XLOOKUP(BD$1,'PY1 Data(H)'!$A$1:$BR$1,_xlfn.XLOOKUP($A10,'PY1 Data(H)'!$A$1:$A$288,'PY1 Data(H)'!$A$1:$BR$288))</f>
        <v>4128151</v>
      </c>
      <c r="BE10" s="118" cm="1">
        <f t="array" ref="BE10">_xlfn.XLOOKUP(BE$1,'PY1 Data(H)'!$A$1:$BR$1,_xlfn.XLOOKUP($A10,'PY1 Data(H)'!$A$1:$A$288,'PY1 Data(H)'!$A$1:$BR$288))</f>
        <v>3069214</v>
      </c>
      <c r="BF10" s="118" cm="1">
        <f t="array" ref="BF10">_xlfn.XLOOKUP(BF$1,'PY1 Data(H)'!$A$1:$BR$1,_xlfn.XLOOKUP($A10,'PY1 Data(H)'!$A$1:$A$288,'PY1 Data(H)'!$A$1:$BR$288))</f>
        <v>0</v>
      </c>
      <c r="BG10" s="118" cm="1">
        <f t="array" ref="BG10">_xlfn.XLOOKUP(BG$1,'PY1 Data(H)'!$A$1:$BR$1,_xlfn.XLOOKUP($A10,'PY1 Data(H)'!$A$1:$A$288,'PY1 Data(H)'!$A$1:$BR$288))</f>
        <v>1578674</v>
      </c>
      <c r="BH10" s="118" cm="1">
        <f t="array" ref="BH10">_xlfn.XLOOKUP(BH$1,'PY1 Data(H)'!$A$1:$BR$1,_xlfn.XLOOKUP($A10,'PY1 Data(H)'!$A$1:$A$288,'PY1 Data(H)'!$A$1:$BR$288))</f>
        <v>878102</v>
      </c>
    </row>
    <row r="11" spans="1:60" x14ac:dyDescent="0.3">
      <c r="A11">
        <v>629</v>
      </c>
      <c r="D11" s="118" cm="1">
        <f t="array" ref="D11">_xlfn.XLOOKUP(D$1,'PY1 Data(H)'!$A$1:$BR$1,_xlfn.XLOOKUP($A11,'PY1 Data(H)'!$A$1:$A$288,'PY1 Data(H)'!$A$1:$BR$288))</f>
        <v>0</v>
      </c>
      <c r="E11" s="118" cm="1">
        <f t="array" ref="E11">_xlfn.XLOOKUP(E$1,'PY1 Data(H)'!$A$1:$BR$1,_xlfn.XLOOKUP($A11,'PY1 Data(H)'!$A$1:$A$288,'PY1 Data(H)'!$A$1:$BR$288))</f>
        <v>0</v>
      </c>
      <c r="F11" s="118" cm="1">
        <f t="array" ref="F11">_xlfn.XLOOKUP(F$1,'PY1 Data(H)'!$A$1:$BR$1,_xlfn.XLOOKUP($A11,'PY1 Data(H)'!$A$1:$A$288,'PY1 Data(H)'!$A$1:$BR$288))</f>
        <v>0</v>
      </c>
      <c r="G11" s="118" cm="1">
        <f t="array" ref="G11">_xlfn.XLOOKUP(G$1,'PY1 Data(H)'!$A$1:$BR$1,_xlfn.XLOOKUP($A11,'PY1 Data(H)'!$A$1:$A$288,'PY1 Data(H)'!$A$1:$BR$288))</f>
        <v>0</v>
      </c>
      <c r="H11" s="118" cm="1">
        <f t="array" ref="H11">_xlfn.XLOOKUP(H$1,'PY1 Data(H)'!$A$1:$BR$1,_xlfn.XLOOKUP($A11,'PY1 Data(H)'!$A$1:$A$288,'PY1 Data(H)'!$A$1:$BR$288))</f>
        <v>0</v>
      </c>
      <c r="I11" s="118" cm="1">
        <f t="array" ref="I11">_xlfn.XLOOKUP(I$1,'PY1 Data(H)'!$A$1:$BR$1,_xlfn.XLOOKUP($A11,'PY1 Data(H)'!$A$1:$A$288,'PY1 Data(H)'!$A$1:$BR$288))</f>
        <v>0</v>
      </c>
      <c r="J11" s="118" cm="1">
        <f t="array" ref="J11">_xlfn.XLOOKUP(J$1,'PY1 Data(H)'!$A$1:$BR$1,_xlfn.XLOOKUP($A11,'PY1 Data(H)'!$A$1:$A$288,'PY1 Data(H)'!$A$1:$BR$288))</f>
        <v>0</v>
      </c>
      <c r="K11" s="118" cm="1">
        <f t="array" ref="K11">_xlfn.XLOOKUP(K$1,'PY1 Data(H)'!$A$1:$BR$1,_xlfn.XLOOKUP($A11,'PY1 Data(H)'!$A$1:$A$288,'PY1 Data(H)'!$A$1:$BR$288))</f>
        <v>0</v>
      </c>
      <c r="L11" s="118" cm="1">
        <f t="array" ref="L11">_xlfn.XLOOKUP(L$1,'PY1 Data(H)'!$A$1:$BR$1,_xlfn.XLOOKUP($A11,'PY1 Data(H)'!$A$1:$A$288,'PY1 Data(H)'!$A$1:$BR$288))</f>
        <v>0</v>
      </c>
      <c r="M11" s="118" cm="1">
        <f t="array" ref="M11">_xlfn.XLOOKUP(M$1,'PY1 Data(H)'!$A$1:$BR$1,_xlfn.XLOOKUP($A11,'PY1 Data(H)'!$A$1:$A$288,'PY1 Data(H)'!$A$1:$BR$288))</f>
        <v>0</v>
      </c>
      <c r="N11" s="118" cm="1">
        <f t="array" ref="N11">_xlfn.XLOOKUP(N$1,'PY1 Data(H)'!$A$1:$BR$1,_xlfn.XLOOKUP($A11,'PY1 Data(H)'!$A$1:$A$288,'PY1 Data(H)'!$A$1:$BR$288))</f>
        <v>0</v>
      </c>
      <c r="O11" s="118" cm="1">
        <f t="array" ref="O11">_xlfn.XLOOKUP(O$1,'PY1 Data(H)'!$A$1:$BR$1,_xlfn.XLOOKUP($A11,'PY1 Data(H)'!$A$1:$A$288,'PY1 Data(H)'!$A$1:$BR$288))</f>
        <v>0</v>
      </c>
      <c r="P11" s="118" cm="1">
        <f t="array" ref="P11">_xlfn.XLOOKUP(P$1,'PY1 Data(H)'!$A$1:$BR$1,_xlfn.XLOOKUP($A11,'PY1 Data(H)'!$A$1:$A$288,'PY1 Data(H)'!$A$1:$BR$288))</f>
        <v>0</v>
      </c>
      <c r="Q11" s="118" cm="1">
        <f t="array" ref="Q11">_xlfn.XLOOKUP(Q$1,'PY1 Data(H)'!$A$1:$BR$1,_xlfn.XLOOKUP($A11,'PY1 Data(H)'!$A$1:$A$288,'PY1 Data(H)'!$A$1:$BR$288))</f>
        <v>0</v>
      </c>
      <c r="R11" s="118" cm="1">
        <f t="array" ref="R11">_xlfn.XLOOKUP(R$1,'PY1 Data(H)'!$A$1:$BR$1,_xlfn.XLOOKUP($A11,'PY1 Data(H)'!$A$1:$A$288,'PY1 Data(H)'!$A$1:$BR$288))</f>
        <v>0</v>
      </c>
      <c r="S11" s="118" cm="1">
        <f t="array" ref="S11">_xlfn.XLOOKUP(S$1,'PY1 Data(H)'!$A$1:$BR$1,_xlfn.XLOOKUP($A11,'PY1 Data(H)'!$A$1:$A$288,'PY1 Data(H)'!$A$1:$BR$288))</f>
        <v>0</v>
      </c>
      <c r="T11" s="118" cm="1">
        <f t="array" ref="T11">_xlfn.XLOOKUP(T$1,'PY1 Data(H)'!$A$1:$BR$1,_xlfn.XLOOKUP($A11,'PY1 Data(H)'!$A$1:$A$288,'PY1 Data(H)'!$A$1:$BR$288))</f>
        <v>0</v>
      </c>
      <c r="U11" s="118" cm="1">
        <f t="array" ref="U11">_xlfn.XLOOKUP(U$1,'PY1 Data(H)'!$A$1:$BR$1,_xlfn.XLOOKUP($A11,'PY1 Data(H)'!$A$1:$A$288,'PY1 Data(H)'!$A$1:$BR$288))</f>
        <v>0</v>
      </c>
      <c r="V11" s="118" cm="1">
        <f t="array" ref="V11">_xlfn.XLOOKUP(V$1,'PY1 Data(H)'!$A$1:$BR$1,_xlfn.XLOOKUP($A11,'PY1 Data(H)'!$A$1:$A$288,'PY1 Data(H)'!$A$1:$BR$288))</f>
        <v>0</v>
      </c>
      <c r="W11" s="118" cm="1">
        <f t="array" ref="W11">_xlfn.XLOOKUP(W$1,'PY1 Data(H)'!$A$1:$BR$1,_xlfn.XLOOKUP($A11,'PY1 Data(H)'!$A$1:$A$288,'PY1 Data(H)'!$A$1:$BR$288))</f>
        <v>0</v>
      </c>
      <c r="X11" s="118" cm="1">
        <f t="array" ref="X11">_xlfn.XLOOKUP(X$1,'PY1 Data(H)'!$A$1:$BR$1,_xlfn.XLOOKUP($A11,'PY1 Data(H)'!$A$1:$A$288,'PY1 Data(H)'!$A$1:$BR$288))</f>
        <v>0</v>
      </c>
      <c r="Y11" s="118" cm="1">
        <f t="array" ref="Y11">_xlfn.XLOOKUP(Y$1,'PY1 Data(H)'!$A$1:$BR$1,_xlfn.XLOOKUP($A11,'PY1 Data(H)'!$A$1:$A$288,'PY1 Data(H)'!$A$1:$BR$288))</f>
        <v>0</v>
      </c>
      <c r="Z11" s="118" cm="1">
        <f t="array" ref="Z11">_xlfn.XLOOKUP(Z$1,'PY1 Data(H)'!$A$1:$BR$1,_xlfn.XLOOKUP($A11,'PY1 Data(H)'!$A$1:$A$288,'PY1 Data(H)'!$A$1:$BR$288))</f>
        <v>0</v>
      </c>
      <c r="AA11" s="118" cm="1">
        <f t="array" ref="AA11">_xlfn.XLOOKUP(AA$1,'PY1 Data(H)'!$A$1:$BR$1,_xlfn.XLOOKUP($A11,'PY1 Data(H)'!$A$1:$A$288,'PY1 Data(H)'!$A$1:$BR$288))</f>
        <v>0</v>
      </c>
      <c r="AB11" s="118" cm="1">
        <f t="array" ref="AB11">_xlfn.XLOOKUP(AB$1,'PY1 Data(H)'!$A$1:$BR$1,_xlfn.XLOOKUP($A11,'PY1 Data(H)'!$A$1:$A$288,'PY1 Data(H)'!$A$1:$BR$288))</f>
        <v>0</v>
      </c>
      <c r="AC11" s="118" cm="1">
        <f t="array" ref="AC11">_xlfn.XLOOKUP(AC$1,'PY1 Data(H)'!$A$1:$BR$1,_xlfn.XLOOKUP($A11,'PY1 Data(H)'!$A$1:$A$288,'PY1 Data(H)'!$A$1:$BR$288))</f>
        <v>0</v>
      </c>
      <c r="AD11" s="118" cm="1">
        <f t="array" ref="AD11">_xlfn.XLOOKUP(AD$1,'PY1 Data(H)'!$A$1:$BR$1,_xlfn.XLOOKUP($A11,'PY1 Data(H)'!$A$1:$A$288,'PY1 Data(H)'!$A$1:$BR$288))</f>
        <v>0</v>
      </c>
      <c r="AE11" s="118" cm="1">
        <f t="array" ref="AE11">_xlfn.XLOOKUP(AE$1,'PY1 Data(H)'!$A$1:$BR$1,_xlfn.XLOOKUP($A11,'PY1 Data(H)'!$A$1:$A$288,'PY1 Data(H)'!$A$1:$BR$288))</f>
        <v>0</v>
      </c>
      <c r="AF11" s="118" cm="1">
        <f t="array" ref="AF11">_xlfn.XLOOKUP(AF$1,'PY1 Data(H)'!$A$1:$BR$1,_xlfn.XLOOKUP($A11,'PY1 Data(H)'!$A$1:$A$288,'PY1 Data(H)'!$A$1:$BR$288))</f>
        <v>0</v>
      </c>
      <c r="AG11" s="118" cm="1">
        <f t="array" ref="AG11">_xlfn.XLOOKUP(AG$1,'PY1 Data(H)'!$A$1:$BR$1,_xlfn.XLOOKUP($A11,'PY1 Data(H)'!$A$1:$A$288,'PY1 Data(H)'!$A$1:$BR$288))</f>
        <v>0</v>
      </c>
      <c r="AH11" s="118" cm="1">
        <f t="array" ref="AH11">_xlfn.XLOOKUP(AH$1,'PY1 Data(H)'!$A$1:$BR$1,_xlfn.XLOOKUP($A11,'PY1 Data(H)'!$A$1:$A$288,'PY1 Data(H)'!$A$1:$BR$288))</f>
        <v>0</v>
      </c>
      <c r="AI11" s="118" cm="1">
        <f t="array" ref="AI11">_xlfn.XLOOKUP(AI$1,'PY1 Data(H)'!$A$1:$BR$1,_xlfn.XLOOKUP($A11,'PY1 Data(H)'!$A$1:$A$288,'PY1 Data(H)'!$A$1:$BR$288))</f>
        <v>0</v>
      </c>
      <c r="AJ11" s="118" cm="1">
        <f t="array" ref="AJ11">_xlfn.XLOOKUP(AJ$1,'PY1 Data(H)'!$A$1:$BR$1,_xlfn.XLOOKUP($A11,'PY1 Data(H)'!$A$1:$A$288,'PY1 Data(H)'!$A$1:$BR$288))</f>
        <v>0</v>
      </c>
      <c r="AK11" s="118" cm="1">
        <f t="array" ref="AK11">_xlfn.XLOOKUP(AK$1,'PY1 Data(H)'!$A$1:$BR$1,_xlfn.XLOOKUP($A11,'PY1 Data(H)'!$A$1:$A$288,'PY1 Data(H)'!$A$1:$BR$288))</f>
        <v>0</v>
      </c>
      <c r="AL11" s="118" cm="1">
        <f t="array" ref="AL11">_xlfn.XLOOKUP(AL$1,'PY1 Data(H)'!$A$1:$BR$1,_xlfn.XLOOKUP($A11,'PY1 Data(H)'!$A$1:$A$288,'PY1 Data(H)'!$A$1:$BR$288))</f>
        <v>0</v>
      </c>
      <c r="AM11" s="118" cm="1">
        <f t="array" ref="AM11">_xlfn.XLOOKUP(AM$1,'PY1 Data(H)'!$A$1:$BR$1,_xlfn.XLOOKUP($A11,'PY1 Data(H)'!$A$1:$A$288,'PY1 Data(H)'!$A$1:$BR$288))</f>
        <v>0</v>
      </c>
      <c r="AN11" s="118" cm="1">
        <f t="array" ref="AN11">_xlfn.XLOOKUP(AN$1,'PY1 Data(H)'!$A$1:$BR$1,_xlfn.XLOOKUP($A11,'PY1 Data(H)'!$A$1:$A$288,'PY1 Data(H)'!$A$1:$BR$288))</f>
        <v>0</v>
      </c>
      <c r="AO11" s="118" cm="1">
        <f t="array" ref="AO11">_xlfn.XLOOKUP(AO$1,'PY1 Data(H)'!$A$1:$BR$1,_xlfn.XLOOKUP($A11,'PY1 Data(H)'!$A$1:$A$288,'PY1 Data(H)'!$A$1:$BR$288))</f>
        <v>0</v>
      </c>
      <c r="AP11" s="118" cm="1">
        <f t="array" ref="AP11">_xlfn.XLOOKUP(AP$1,'PY1 Data(H)'!$A$1:$BR$1,_xlfn.XLOOKUP($A11,'PY1 Data(H)'!$A$1:$A$288,'PY1 Data(H)'!$A$1:$BR$288))</f>
        <v>0</v>
      </c>
      <c r="AQ11" s="118" cm="1">
        <f t="array" ref="AQ11">_xlfn.XLOOKUP(AQ$1,'PY1 Data(H)'!$A$1:$BR$1,_xlfn.XLOOKUP($A11,'PY1 Data(H)'!$A$1:$A$288,'PY1 Data(H)'!$A$1:$BR$288))</f>
        <v>0</v>
      </c>
      <c r="AR11" s="118" cm="1">
        <f t="array" ref="AR11">_xlfn.XLOOKUP(AR$1,'PY1 Data(H)'!$A$1:$BR$1,_xlfn.XLOOKUP($A11,'PY1 Data(H)'!$A$1:$A$288,'PY1 Data(H)'!$A$1:$BR$288))</f>
        <v>0</v>
      </c>
      <c r="AS11" s="118" cm="1">
        <f t="array" ref="AS11">_xlfn.XLOOKUP(AS$1,'PY1 Data(H)'!$A$1:$BR$1,_xlfn.XLOOKUP($A11,'PY1 Data(H)'!$A$1:$A$288,'PY1 Data(H)'!$A$1:$BR$288))</f>
        <v>0</v>
      </c>
      <c r="AT11" s="118" cm="1">
        <f t="array" ref="AT11">_xlfn.XLOOKUP(AT$1,'PY1 Data(H)'!$A$1:$BR$1,_xlfn.XLOOKUP($A11,'PY1 Data(H)'!$A$1:$A$288,'PY1 Data(H)'!$A$1:$BR$288))</f>
        <v>0</v>
      </c>
      <c r="AU11" s="118" cm="1">
        <f t="array" ref="AU11">_xlfn.XLOOKUP(AU$1,'PY1 Data(H)'!$A$1:$BR$1,_xlfn.XLOOKUP($A11,'PY1 Data(H)'!$A$1:$A$288,'PY1 Data(H)'!$A$1:$BR$288))</f>
        <v>0</v>
      </c>
      <c r="AV11" s="118" cm="1">
        <f t="array" ref="AV11">_xlfn.XLOOKUP(AV$1,'PY1 Data(H)'!$A$1:$BR$1,_xlfn.XLOOKUP($A11,'PY1 Data(H)'!$A$1:$A$288,'PY1 Data(H)'!$A$1:$BR$288))</f>
        <v>0</v>
      </c>
      <c r="AW11" s="118" cm="1">
        <f t="array" ref="AW11">_xlfn.XLOOKUP(AW$1,'PY1 Data(H)'!$A$1:$BR$1,_xlfn.XLOOKUP($A11,'PY1 Data(H)'!$A$1:$A$288,'PY1 Data(H)'!$A$1:$BR$288))</f>
        <v>0</v>
      </c>
      <c r="AX11" s="118" cm="1">
        <f t="array" ref="AX11">_xlfn.XLOOKUP(AX$1,'PY1 Data(H)'!$A$1:$BR$1,_xlfn.XLOOKUP($A11,'PY1 Data(H)'!$A$1:$A$288,'PY1 Data(H)'!$A$1:$BR$288))</f>
        <v>0</v>
      </c>
      <c r="AY11" s="118" cm="1">
        <f t="array" ref="AY11">_xlfn.XLOOKUP(AY$1,'PY1 Data(H)'!$A$1:$BR$1,_xlfn.XLOOKUP($A11,'PY1 Data(H)'!$A$1:$A$288,'PY1 Data(H)'!$A$1:$BR$288))</f>
        <v>0</v>
      </c>
      <c r="AZ11" s="118" cm="1">
        <f t="array" ref="AZ11">_xlfn.XLOOKUP(AZ$1,'PY1 Data(H)'!$A$1:$BR$1,_xlfn.XLOOKUP($A11,'PY1 Data(H)'!$A$1:$A$288,'PY1 Data(H)'!$A$1:$BR$288))</f>
        <v>0</v>
      </c>
      <c r="BA11" s="118" cm="1">
        <f t="array" ref="BA11">_xlfn.XLOOKUP(BA$1,'PY1 Data(H)'!$A$1:$BR$1,_xlfn.XLOOKUP($A11,'PY1 Data(H)'!$A$1:$A$288,'PY1 Data(H)'!$A$1:$BR$288))</f>
        <v>0</v>
      </c>
      <c r="BB11" s="118" cm="1">
        <f t="array" ref="BB11">_xlfn.XLOOKUP(BB$1,'PY1 Data(H)'!$A$1:$BR$1,_xlfn.XLOOKUP($A11,'PY1 Data(H)'!$A$1:$A$288,'PY1 Data(H)'!$A$1:$BR$288))</f>
        <v>0</v>
      </c>
      <c r="BC11" s="118" cm="1">
        <f t="array" ref="BC11">_xlfn.XLOOKUP(BC$1,'PY1 Data(H)'!$A$1:$BR$1,_xlfn.XLOOKUP($A11,'PY1 Data(H)'!$A$1:$A$288,'PY1 Data(H)'!$A$1:$BR$288))</f>
        <v>0</v>
      </c>
      <c r="BD11" s="118" cm="1">
        <f t="array" ref="BD11">_xlfn.XLOOKUP(BD$1,'PY1 Data(H)'!$A$1:$BR$1,_xlfn.XLOOKUP($A11,'PY1 Data(H)'!$A$1:$A$288,'PY1 Data(H)'!$A$1:$BR$288))</f>
        <v>0</v>
      </c>
      <c r="BE11" s="118" cm="1">
        <f t="array" ref="BE11">_xlfn.XLOOKUP(BE$1,'PY1 Data(H)'!$A$1:$BR$1,_xlfn.XLOOKUP($A11,'PY1 Data(H)'!$A$1:$A$288,'PY1 Data(H)'!$A$1:$BR$288))</f>
        <v>0</v>
      </c>
      <c r="BF11" s="118" cm="1">
        <f t="array" ref="BF11">_xlfn.XLOOKUP(BF$1,'PY1 Data(H)'!$A$1:$BR$1,_xlfn.XLOOKUP($A11,'PY1 Data(H)'!$A$1:$A$288,'PY1 Data(H)'!$A$1:$BR$288))</f>
        <v>0</v>
      </c>
      <c r="BG11" s="118" cm="1">
        <f t="array" ref="BG11">_xlfn.XLOOKUP(BG$1,'PY1 Data(H)'!$A$1:$BR$1,_xlfn.XLOOKUP($A11,'PY1 Data(H)'!$A$1:$A$288,'PY1 Data(H)'!$A$1:$BR$288))</f>
        <v>0</v>
      </c>
      <c r="BH11" s="118" cm="1">
        <f t="array" ref="BH11">_xlfn.XLOOKUP(BH$1,'PY1 Data(H)'!$A$1:$BR$1,_xlfn.XLOOKUP($A11,'PY1 Data(H)'!$A$1:$A$288,'PY1 Data(H)'!$A$1:$BR$288))</f>
        <v>0</v>
      </c>
    </row>
    <row r="12" spans="1:60" x14ac:dyDescent="0.3">
      <c r="A12">
        <v>630</v>
      </c>
      <c r="D12" s="118" cm="1">
        <f t="array" ref="D12">_xlfn.XLOOKUP(D$1,'PY1 Data(H)'!$A$1:$BR$1,_xlfn.XLOOKUP($A12,'PY1 Data(H)'!$A$1:$A$288,'PY1 Data(H)'!$A$1:$BR$288))</f>
        <v>0</v>
      </c>
      <c r="E12" s="118" cm="1">
        <f t="array" ref="E12">_xlfn.XLOOKUP(E$1,'PY1 Data(H)'!$A$1:$BR$1,_xlfn.XLOOKUP($A12,'PY1 Data(H)'!$A$1:$A$288,'PY1 Data(H)'!$A$1:$BR$288))</f>
        <v>0</v>
      </c>
      <c r="F12" s="118" cm="1">
        <f t="array" ref="F12">_xlfn.XLOOKUP(F$1,'PY1 Data(H)'!$A$1:$BR$1,_xlfn.XLOOKUP($A12,'PY1 Data(H)'!$A$1:$A$288,'PY1 Data(H)'!$A$1:$BR$288))</f>
        <v>0</v>
      </c>
      <c r="G12" s="118" cm="1">
        <f t="array" ref="G12">_xlfn.XLOOKUP(G$1,'PY1 Data(H)'!$A$1:$BR$1,_xlfn.XLOOKUP($A12,'PY1 Data(H)'!$A$1:$A$288,'PY1 Data(H)'!$A$1:$BR$288))</f>
        <v>0</v>
      </c>
      <c r="H12" s="118" cm="1">
        <f t="array" ref="H12">_xlfn.XLOOKUP(H$1,'PY1 Data(H)'!$A$1:$BR$1,_xlfn.XLOOKUP($A12,'PY1 Data(H)'!$A$1:$A$288,'PY1 Data(H)'!$A$1:$BR$288))</f>
        <v>0</v>
      </c>
      <c r="I12" s="118" cm="1">
        <f t="array" ref="I12">_xlfn.XLOOKUP(I$1,'PY1 Data(H)'!$A$1:$BR$1,_xlfn.XLOOKUP($A12,'PY1 Data(H)'!$A$1:$A$288,'PY1 Data(H)'!$A$1:$BR$288))</f>
        <v>0</v>
      </c>
      <c r="J12" s="118" cm="1">
        <f t="array" ref="J12">_xlfn.XLOOKUP(J$1,'PY1 Data(H)'!$A$1:$BR$1,_xlfn.XLOOKUP($A12,'PY1 Data(H)'!$A$1:$A$288,'PY1 Data(H)'!$A$1:$BR$288))</f>
        <v>0</v>
      </c>
      <c r="K12" s="118" cm="1">
        <f t="array" ref="K12">_xlfn.XLOOKUP(K$1,'PY1 Data(H)'!$A$1:$BR$1,_xlfn.XLOOKUP($A12,'PY1 Data(H)'!$A$1:$A$288,'PY1 Data(H)'!$A$1:$BR$288))</f>
        <v>0</v>
      </c>
      <c r="L12" s="118" cm="1">
        <f t="array" ref="L12">_xlfn.XLOOKUP(L$1,'PY1 Data(H)'!$A$1:$BR$1,_xlfn.XLOOKUP($A12,'PY1 Data(H)'!$A$1:$A$288,'PY1 Data(H)'!$A$1:$BR$288))</f>
        <v>0</v>
      </c>
      <c r="M12" s="118" cm="1">
        <f t="array" ref="M12">_xlfn.XLOOKUP(M$1,'PY1 Data(H)'!$A$1:$BR$1,_xlfn.XLOOKUP($A12,'PY1 Data(H)'!$A$1:$A$288,'PY1 Data(H)'!$A$1:$BR$288))</f>
        <v>0</v>
      </c>
      <c r="N12" s="118" cm="1">
        <f t="array" ref="N12">_xlfn.XLOOKUP(N$1,'PY1 Data(H)'!$A$1:$BR$1,_xlfn.XLOOKUP($A12,'PY1 Data(H)'!$A$1:$A$288,'PY1 Data(H)'!$A$1:$BR$288))</f>
        <v>0</v>
      </c>
      <c r="O12" s="118" cm="1">
        <f t="array" ref="O12">_xlfn.XLOOKUP(O$1,'PY1 Data(H)'!$A$1:$BR$1,_xlfn.XLOOKUP($A12,'PY1 Data(H)'!$A$1:$A$288,'PY1 Data(H)'!$A$1:$BR$288))</f>
        <v>0</v>
      </c>
      <c r="P12" s="118" cm="1">
        <f t="array" ref="P12">_xlfn.XLOOKUP(P$1,'PY1 Data(H)'!$A$1:$BR$1,_xlfn.XLOOKUP($A12,'PY1 Data(H)'!$A$1:$A$288,'PY1 Data(H)'!$A$1:$BR$288))</f>
        <v>1066667</v>
      </c>
      <c r="Q12" s="118" cm="1">
        <f t="array" ref="Q12">_xlfn.XLOOKUP(Q$1,'PY1 Data(H)'!$A$1:$BR$1,_xlfn.XLOOKUP($A12,'PY1 Data(H)'!$A$1:$A$288,'PY1 Data(H)'!$A$1:$BR$288))</f>
        <v>0</v>
      </c>
      <c r="R12" s="118" cm="1">
        <f t="array" ref="R12">_xlfn.XLOOKUP(R$1,'PY1 Data(H)'!$A$1:$BR$1,_xlfn.XLOOKUP($A12,'PY1 Data(H)'!$A$1:$A$288,'PY1 Data(H)'!$A$1:$BR$288))</f>
        <v>0</v>
      </c>
      <c r="S12" s="118" cm="1">
        <f t="array" ref="S12">_xlfn.XLOOKUP(S$1,'PY1 Data(H)'!$A$1:$BR$1,_xlfn.XLOOKUP($A12,'PY1 Data(H)'!$A$1:$A$288,'PY1 Data(H)'!$A$1:$BR$288))</f>
        <v>374949</v>
      </c>
      <c r="T12" s="118" cm="1">
        <f t="array" ref="T12">_xlfn.XLOOKUP(T$1,'PY1 Data(H)'!$A$1:$BR$1,_xlfn.XLOOKUP($A12,'PY1 Data(H)'!$A$1:$A$288,'PY1 Data(H)'!$A$1:$BR$288))</f>
        <v>0</v>
      </c>
      <c r="U12" s="118" cm="1">
        <f t="array" ref="U12">_xlfn.XLOOKUP(U$1,'PY1 Data(H)'!$A$1:$BR$1,_xlfn.XLOOKUP($A12,'PY1 Data(H)'!$A$1:$A$288,'PY1 Data(H)'!$A$1:$BR$288))</f>
        <v>0</v>
      </c>
      <c r="V12" s="118" cm="1">
        <f t="array" ref="V12">_xlfn.XLOOKUP(V$1,'PY1 Data(H)'!$A$1:$BR$1,_xlfn.XLOOKUP($A12,'PY1 Data(H)'!$A$1:$A$288,'PY1 Data(H)'!$A$1:$BR$288))</f>
        <v>0</v>
      </c>
      <c r="W12" s="118" cm="1">
        <f t="array" ref="W12">_xlfn.XLOOKUP(W$1,'PY1 Data(H)'!$A$1:$BR$1,_xlfn.XLOOKUP($A12,'PY1 Data(H)'!$A$1:$A$288,'PY1 Data(H)'!$A$1:$BR$288))</f>
        <v>0</v>
      </c>
      <c r="X12" s="118" cm="1">
        <f t="array" ref="X12">_xlfn.XLOOKUP(X$1,'PY1 Data(H)'!$A$1:$BR$1,_xlfn.XLOOKUP($A12,'PY1 Data(H)'!$A$1:$A$288,'PY1 Data(H)'!$A$1:$BR$288))</f>
        <v>0</v>
      </c>
      <c r="Y12" s="118" cm="1">
        <f t="array" ref="Y12">_xlfn.XLOOKUP(Y$1,'PY1 Data(H)'!$A$1:$BR$1,_xlfn.XLOOKUP($A12,'PY1 Data(H)'!$A$1:$A$288,'PY1 Data(H)'!$A$1:$BR$288))</f>
        <v>0</v>
      </c>
      <c r="Z12" s="118" cm="1">
        <f t="array" ref="Z12">_xlfn.XLOOKUP(Z$1,'PY1 Data(H)'!$A$1:$BR$1,_xlfn.XLOOKUP($A12,'PY1 Data(H)'!$A$1:$A$288,'PY1 Data(H)'!$A$1:$BR$288))</f>
        <v>0</v>
      </c>
      <c r="AA12" s="118" cm="1">
        <f t="array" ref="AA12">_xlfn.XLOOKUP(AA$1,'PY1 Data(H)'!$A$1:$BR$1,_xlfn.XLOOKUP($A12,'PY1 Data(H)'!$A$1:$A$288,'PY1 Data(H)'!$A$1:$BR$288))</f>
        <v>0</v>
      </c>
      <c r="AB12" s="118" cm="1">
        <f t="array" ref="AB12">_xlfn.XLOOKUP(AB$1,'PY1 Data(H)'!$A$1:$BR$1,_xlfn.XLOOKUP($A12,'PY1 Data(H)'!$A$1:$A$288,'PY1 Data(H)'!$A$1:$BR$288))</f>
        <v>0</v>
      </c>
      <c r="AC12" s="118" cm="1">
        <f t="array" ref="AC12">_xlfn.XLOOKUP(AC$1,'PY1 Data(H)'!$A$1:$BR$1,_xlfn.XLOOKUP($A12,'PY1 Data(H)'!$A$1:$A$288,'PY1 Data(H)'!$A$1:$BR$288))</f>
        <v>0</v>
      </c>
      <c r="AD12" s="118" cm="1">
        <f t="array" ref="AD12">_xlfn.XLOOKUP(AD$1,'PY1 Data(H)'!$A$1:$BR$1,_xlfn.XLOOKUP($A12,'PY1 Data(H)'!$A$1:$A$288,'PY1 Data(H)'!$A$1:$BR$288))</f>
        <v>0</v>
      </c>
      <c r="AE12" s="118" cm="1">
        <f t="array" ref="AE12">_xlfn.XLOOKUP(AE$1,'PY1 Data(H)'!$A$1:$BR$1,_xlfn.XLOOKUP($A12,'PY1 Data(H)'!$A$1:$A$288,'PY1 Data(H)'!$A$1:$BR$288))</f>
        <v>0</v>
      </c>
      <c r="AF12" s="118" cm="1">
        <f t="array" ref="AF12">_xlfn.XLOOKUP(AF$1,'PY1 Data(H)'!$A$1:$BR$1,_xlfn.XLOOKUP($A12,'PY1 Data(H)'!$A$1:$A$288,'PY1 Data(H)'!$A$1:$BR$288))</f>
        <v>0</v>
      </c>
      <c r="AG12" s="118" cm="1">
        <f t="array" ref="AG12">_xlfn.XLOOKUP(AG$1,'PY1 Data(H)'!$A$1:$BR$1,_xlfn.XLOOKUP($A12,'PY1 Data(H)'!$A$1:$A$288,'PY1 Data(H)'!$A$1:$BR$288))</f>
        <v>0</v>
      </c>
      <c r="AH12" s="118" cm="1">
        <f t="array" ref="AH12">_xlfn.XLOOKUP(AH$1,'PY1 Data(H)'!$A$1:$BR$1,_xlfn.XLOOKUP($A12,'PY1 Data(H)'!$A$1:$A$288,'PY1 Data(H)'!$A$1:$BR$288))</f>
        <v>0</v>
      </c>
      <c r="AI12" s="118" cm="1">
        <f t="array" ref="AI12">_xlfn.XLOOKUP(AI$1,'PY1 Data(H)'!$A$1:$BR$1,_xlfn.XLOOKUP($A12,'PY1 Data(H)'!$A$1:$A$288,'PY1 Data(H)'!$A$1:$BR$288))</f>
        <v>0</v>
      </c>
      <c r="AJ12" s="118" cm="1">
        <f t="array" ref="AJ12">_xlfn.XLOOKUP(AJ$1,'PY1 Data(H)'!$A$1:$BR$1,_xlfn.XLOOKUP($A12,'PY1 Data(H)'!$A$1:$A$288,'PY1 Data(H)'!$A$1:$BR$288))</f>
        <v>0</v>
      </c>
      <c r="AK12" s="118" cm="1">
        <f t="array" ref="AK12">_xlfn.XLOOKUP(AK$1,'PY1 Data(H)'!$A$1:$BR$1,_xlfn.XLOOKUP($A12,'PY1 Data(H)'!$A$1:$A$288,'PY1 Data(H)'!$A$1:$BR$288))</f>
        <v>0</v>
      </c>
      <c r="AL12" s="118" cm="1">
        <f t="array" ref="AL12">_xlfn.XLOOKUP(AL$1,'PY1 Data(H)'!$A$1:$BR$1,_xlfn.XLOOKUP($A12,'PY1 Data(H)'!$A$1:$A$288,'PY1 Data(H)'!$A$1:$BR$288))</f>
        <v>0</v>
      </c>
      <c r="AM12" s="118" cm="1">
        <f t="array" ref="AM12">_xlfn.XLOOKUP(AM$1,'PY1 Data(H)'!$A$1:$BR$1,_xlfn.XLOOKUP($A12,'PY1 Data(H)'!$A$1:$A$288,'PY1 Data(H)'!$A$1:$BR$288))</f>
        <v>0</v>
      </c>
      <c r="AN12" s="118" cm="1">
        <f t="array" ref="AN12">_xlfn.XLOOKUP(AN$1,'PY1 Data(H)'!$A$1:$BR$1,_xlfn.XLOOKUP($A12,'PY1 Data(H)'!$A$1:$A$288,'PY1 Data(H)'!$A$1:$BR$288))</f>
        <v>0</v>
      </c>
      <c r="AO12" s="118" cm="1">
        <f t="array" ref="AO12">_xlfn.XLOOKUP(AO$1,'PY1 Data(H)'!$A$1:$BR$1,_xlfn.XLOOKUP($A12,'PY1 Data(H)'!$A$1:$A$288,'PY1 Data(H)'!$A$1:$BR$288))</f>
        <v>0</v>
      </c>
      <c r="AP12" s="118" cm="1">
        <f t="array" ref="AP12">_xlfn.XLOOKUP(AP$1,'PY1 Data(H)'!$A$1:$BR$1,_xlfn.XLOOKUP($A12,'PY1 Data(H)'!$A$1:$A$288,'PY1 Data(H)'!$A$1:$BR$288))</f>
        <v>0</v>
      </c>
      <c r="AQ12" s="118" cm="1">
        <f t="array" ref="AQ12">_xlfn.XLOOKUP(AQ$1,'PY1 Data(H)'!$A$1:$BR$1,_xlfn.XLOOKUP($A12,'PY1 Data(H)'!$A$1:$A$288,'PY1 Data(H)'!$A$1:$BR$288))</f>
        <v>0</v>
      </c>
      <c r="AR12" s="118" cm="1">
        <f t="array" ref="AR12">_xlfn.XLOOKUP(AR$1,'PY1 Data(H)'!$A$1:$BR$1,_xlfn.XLOOKUP($A12,'PY1 Data(H)'!$A$1:$A$288,'PY1 Data(H)'!$A$1:$BR$288))</f>
        <v>0</v>
      </c>
      <c r="AS12" s="118" cm="1">
        <f t="array" ref="AS12">_xlfn.XLOOKUP(AS$1,'PY1 Data(H)'!$A$1:$BR$1,_xlfn.XLOOKUP($A12,'PY1 Data(H)'!$A$1:$A$288,'PY1 Data(H)'!$A$1:$BR$288))</f>
        <v>0</v>
      </c>
      <c r="AT12" s="118" cm="1">
        <f t="array" ref="AT12">_xlfn.XLOOKUP(AT$1,'PY1 Data(H)'!$A$1:$BR$1,_xlfn.XLOOKUP($A12,'PY1 Data(H)'!$A$1:$A$288,'PY1 Data(H)'!$A$1:$BR$288))</f>
        <v>0</v>
      </c>
      <c r="AU12" s="118" cm="1">
        <f t="array" ref="AU12">_xlfn.XLOOKUP(AU$1,'PY1 Data(H)'!$A$1:$BR$1,_xlfn.XLOOKUP($A12,'PY1 Data(H)'!$A$1:$A$288,'PY1 Data(H)'!$A$1:$BR$288))</f>
        <v>0</v>
      </c>
      <c r="AV12" s="118" cm="1">
        <f t="array" ref="AV12">_xlfn.XLOOKUP(AV$1,'PY1 Data(H)'!$A$1:$BR$1,_xlfn.XLOOKUP($A12,'PY1 Data(H)'!$A$1:$A$288,'PY1 Data(H)'!$A$1:$BR$288))</f>
        <v>0</v>
      </c>
      <c r="AW12" s="118" cm="1">
        <f t="array" ref="AW12">_xlfn.XLOOKUP(AW$1,'PY1 Data(H)'!$A$1:$BR$1,_xlfn.XLOOKUP($A12,'PY1 Data(H)'!$A$1:$A$288,'PY1 Data(H)'!$A$1:$BR$288))</f>
        <v>0</v>
      </c>
      <c r="AX12" s="118" cm="1">
        <f t="array" ref="AX12">_xlfn.XLOOKUP(AX$1,'PY1 Data(H)'!$A$1:$BR$1,_xlfn.XLOOKUP($A12,'PY1 Data(H)'!$A$1:$A$288,'PY1 Data(H)'!$A$1:$BR$288))</f>
        <v>0</v>
      </c>
      <c r="AY12" s="118" cm="1">
        <f t="array" ref="AY12">_xlfn.XLOOKUP(AY$1,'PY1 Data(H)'!$A$1:$BR$1,_xlfn.XLOOKUP($A12,'PY1 Data(H)'!$A$1:$A$288,'PY1 Data(H)'!$A$1:$BR$288))</f>
        <v>0</v>
      </c>
      <c r="AZ12" s="118" cm="1">
        <f t="array" ref="AZ12">_xlfn.XLOOKUP(AZ$1,'PY1 Data(H)'!$A$1:$BR$1,_xlfn.XLOOKUP($A12,'PY1 Data(H)'!$A$1:$A$288,'PY1 Data(H)'!$A$1:$BR$288))</f>
        <v>0</v>
      </c>
      <c r="BA12" s="118" cm="1">
        <f t="array" ref="BA12">_xlfn.XLOOKUP(BA$1,'PY1 Data(H)'!$A$1:$BR$1,_xlfn.XLOOKUP($A12,'PY1 Data(H)'!$A$1:$A$288,'PY1 Data(H)'!$A$1:$BR$288))</f>
        <v>0</v>
      </c>
      <c r="BB12" s="118" cm="1">
        <f t="array" ref="BB12">_xlfn.XLOOKUP(BB$1,'PY1 Data(H)'!$A$1:$BR$1,_xlfn.XLOOKUP($A12,'PY1 Data(H)'!$A$1:$A$288,'PY1 Data(H)'!$A$1:$BR$288))</f>
        <v>0</v>
      </c>
      <c r="BC12" s="118" cm="1">
        <f t="array" ref="BC12">_xlfn.XLOOKUP(BC$1,'PY1 Data(H)'!$A$1:$BR$1,_xlfn.XLOOKUP($A12,'PY1 Data(H)'!$A$1:$A$288,'PY1 Data(H)'!$A$1:$BR$288))</f>
        <v>0</v>
      </c>
      <c r="BD12" s="118" cm="1">
        <f t="array" ref="BD12">_xlfn.XLOOKUP(BD$1,'PY1 Data(H)'!$A$1:$BR$1,_xlfn.XLOOKUP($A12,'PY1 Data(H)'!$A$1:$A$288,'PY1 Data(H)'!$A$1:$BR$288))</f>
        <v>0</v>
      </c>
      <c r="BE12" s="118" cm="1">
        <f t="array" ref="BE12">_xlfn.XLOOKUP(BE$1,'PY1 Data(H)'!$A$1:$BR$1,_xlfn.XLOOKUP($A12,'PY1 Data(H)'!$A$1:$A$288,'PY1 Data(H)'!$A$1:$BR$288))</f>
        <v>0</v>
      </c>
      <c r="BF12" s="118" cm="1">
        <f t="array" ref="BF12">_xlfn.XLOOKUP(BF$1,'PY1 Data(H)'!$A$1:$BR$1,_xlfn.XLOOKUP($A12,'PY1 Data(H)'!$A$1:$A$288,'PY1 Data(H)'!$A$1:$BR$288))</f>
        <v>0</v>
      </c>
      <c r="BG12" s="118" cm="1">
        <f t="array" ref="BG12">_xlfn.XLOOKUP(BG$1,'PY1 Data(H)'!$A$1:$BR$1,_xlfn.XLOOKUP($A12,'PY1 Data(H)'!$A$1:$A$288,'PY1 Data(H)'!$A$1:$BR$288))</f>
        <v>0</v>
      </c>
      <c r="BH12" s="118" cm="1">
        <f t="array" ref="BH12">_xlfn.XLOOKUP(BH$1,'PY1 Data(H)'!$A$1:$BR$1,_xlfn.XLOOKUP($A12,'PY1 Data(H)'!$A$1:$A$288,'PY1 Data(H)'!$A$1:$BR$288))</f>
        <v>0</v>
      </c>
    </row>
    <row r="13" spans="1:60" x14ac:dyDescent="0.3">
      <c r="A13">
        <v>631</v>
      </c>
      <c r="D13" s="118" cm="1">
        <f t="array" ref="D13">_xlfn.XLOOKUP(D$1,'PY1 Data(H)'!$A$1:$BR$1,_xlfn.XLOOKUP($A13,'PY1 Data(H)'!$A$1:$A$288,'PY1 Data(H)'!$A$1:$BR$288))</f>
        <v>0</v>
      </c>
      <c r="E13" s="118" cm="1">
        <f t="array" ref="E13">_xlfn.XLOOKUP(E$1,'PY1 Data(H)'!$A$1:$BR$1,_xlfn.XLOOKUP($A13,'PY1 Data(H)'!$A$1:$A$288,'PY1 Data(H)'!$A$1:$BR$288))</f>
        <v>0</v>
      </c>
      <c r="F13" s="118" cm="1">
        <f t="array" ref="F13">_xlfn.XLOOKUP(F$1,'PY1 Data(H)'!$A$1:$BR$1,_xlfn.XLOOKUP($A13,'PY1 Data(H)'!$A$1:$A$288,'PY1 Data(H)'!$A$1:$BR$288))</f>
        <v>0</v>
      </c>
      <c r="G13" s="118" cm="1">
        <f t="array" ref="G13">_xlfn.XLOOKUP(G$1,'PY1 Data(H)'!$A$1:$BR$1,_xlfn.XLOOKUP($A13,'PY1 Data(H)'!$A$1:$A$288,'PY1 Data(H)'!$A$1:$BR$288))</f>
        <v>0</v>
      </c>
      <c r="H13" s="118" cm="1">
        <f t="array" ref="H13">_xlfn.XLOOKUP(H$1,'PY1 Data(H)'!$A$1:$BR$1,_xlfn.XLOOKUP($A13,'PY1 Data(H)'!$A$1:$A$288,'PY1 Data(H)'!$A$1:$BR$288))</f>
        <v>0</v>
      </c>
      <c r="I13" s="118" cm="1">
        <f t="array" ref="I13">_xlfn.XLOOKUP(I$1,'PY1 Data(H)'!$A$1:$BR$1,_xlfn.XLOOKUP($A13,'PY1 Data(H)'!$A$1:$A$288,'PY1 Data(H)'!$A$1:$BR$288))</f>
        <v>0</v>
      </c>
      <c r="J13" s="118" cm="1">
        <f t="array" ref="J13">_xlfn.XLOOKUP(J$1,'PY1 Data(H)'!$A$1:$BR$1,_xlfn.XLOOKUP($A13,'PY1 Data(H)'!$A$1:$A$288,'PY1 Data(H)'!$A$1:$BR$288))</f>
        <v>0</v>
      </c>
      <c r="K13" s="118" cm="1">
        <f t="array" ref="K13">_xlfn.XLOOKUP(K$1,'PY1 Data(H)'!$A$1:$BR$1,_xlfn.XLOOKUP($A13,'PY1 Data(H)'!$A$1:$A$288,'PY1 Data(H)'!$A$1:$BR$288))</f>
        <v>0</v>
      </c>
      <c r="L13" s="118" cm="1">
        <f t="array" ref="L13">_xlfn.XLOOKUP(L$1,'PY1 Data(H)'!$A$1:$BR$1,_xlfn.XLOOKUP($A13,'PY1 Data(H)'!$A$1:$A$288,'PY1 Data(H)'!$A$1:$BR$288))</f>
        <v>0</v>
      </c>
      <c r="M13" s="118" cm="1">
        <f t="array" ref="M13">_xlfn.XLOOKUP(M$1,'PY1 Data(H)'!$A$1:$BR$1,_xlfn.XLOOKUP($A13,'PY1 Data(H)'!$A$1:$A$288,'PY1 Data(H)'!$A$1:$BR$288))</f>
        <v>0</v>
      </c>
      <c r="N13" s="118" cm="1">
        <f t="array" ref="N13">_xlfn.XLOOKUP(N$1,'PY1 Data(H)'!$A$1:$BR$1,_xlfn.XLOOKUP($A13,'PY1 Data(H)'!$A$1:$A$288,'PY1 Data(H)'!$A$1:$BR$288))</f>
        <v>0</v>
      </c>
      <c r="O13" s="118" cm="1">
        <f t="array" ref="O13">_xlfn.XLOOKUP(O$1,'PY1 Data(H)'!$A$1:$BR$1,_xlfn.XLOOKUP($A13,'PY1 Data(H)'!$A$1:$A$288,'PY1 Data(H)'!$A$1:$BR$288))</f>
        <v>0</v>
      </c>
      <c r="P13" s="118" cm="1">
        <f t="array" ref="P13">_xlfn.XLOOKUP(P$1,'PY1 Data(H)'!$A$1:$BR$1,_xlfn.XLOOKUP($A13,'PY1 Data(H)'!$A$1:$A$288,'PY1 Data(H)'!$A$1:$BR$288))</f>
        <v>0</v>
      </c>
      <c r="Q13" s="118" cm="1">
        <f t="array" ref="Q13">_xlfn.XLOOKUP(Q$1,'PY1 Data(H)'!$A$1:$BR$1,_xlfn.XLOOKUP($A13,'PY1 Data(H)'!$A$1:$A$288,'PY1 Data(H)'!$A$1:$BR$288))</f>
        <v>0</v>
      </c>
      <c r="R13" s="118" cm="1">
        <f t="array" ref="R13">_xlfn.XLOOKUP(R$1,'PY1 Data(H)'!$A$1:$BR$1,_xlfn.XLOOKUP($A13,'PY1 Data(H)'!$A$1:$A$288,'PY1 Data(H)'!$A$1:$BR$288))</f>
        <v>0</v>
      </c>
      <c r="S13" s="118" cm="1">
        <f t="array" ref="S13">_xlfn.XLOOKUP(S$1,'PY1 Data(H)'!$A$1:$BR$1,_xlfn.XLOOKUP($A13,'PY1 Data(H)'!$A$1:$A$288,'PY1 Data(H)'!$A$1:$BR$288))</f>
        <v>0</v>
      </c>
      <c r="T13" s="118" cm="1">
        <f t="array" ref="T13">_xlfn.XLOOKUP(T$1,'PY1 Data(H)'!$A$1:$BR$1,_xlfn.XLOOKUP($A13,'PY1 Data(H)'!$A$1:$A$288,'PY1 Data(H)'!$A$1:$BR$288))</f>
        <v>0</v>
      </c>
      <c r="U13" s="118" cm="1">
        <f t="array" ref="U13">_xlfn.XLOOKUP(U$1,'PY1 Data(H)'!$A$1:$BR$1,_xlfn.XLOOKUP($A13,'PY1 Data(H)'!$A$1:$A$288,'PY1 Data(H)'!$A$1:$BR$288))</f>
        <v>0</v>
      </c>
      <c r="V13" s="118" cm="1">
        <f t="array" ref="V13">_xlfn.XLOOKUP(V$1,'PY1 Data(H)'!$A$1:$BR$1,_xlfn.XLOOKUP($A13,'PY1 Data(H)'!$A$1:$A$288,'PY1 Data(H)'!$A$1:$BR$288))</f>
        <v>0</v>
      </c>
      <c r="W13" s="118" cm="1">
        <f t="array" ref="W13">_xlfn.XLOOKUP(W$1,'PY1 Data(H)'!$A$1:$BR$1,_xlfn.XLOOKUP($A13,'PY1 Data(H)'!$A$1:$A$288,'PY1 Data(H)'!$A$1:$BR$288))</f>
        <v>0</v>
      </c>
      <c r="X13" s="118" cm="1">
        <f t="array" ref="X13">_xlfn.XLOOKUP(X$1,'PY1 Data(H)'!$A$1:$BR$1,_xlfn.XLOOKUP($A13,'PY1 Data(H)'!$A$1:$A$288,'PY1 Data(H)'!$A$1:$BR$288))</f>
        <v>0</v>
      </c>
      <c r="Y13" s="118" cm="1">
        <f t="array" ref="Y13">_xlfn.XLOOKUP(Y$1,'PY1 Data(H)'!$A$1:$BR$1,_xlfn.XLOOKUP($A13,'PY1 Data(H)'!$A$1:$A$288,'PY1 Data(H)'!$A$1:$BR$288))</f>
        <v>0</v>
      </c>
      <c r="Z13" s="118" cm="1">
        <f t="array" ref="Z13">_xlfn.XLOOKUP(Z$1,'PY1 Data(H)'!$A$1:$BR$1,_xlfn.XLOOKUP($A13,'PY1 Data(H)'!$A$1:$A$288,'PY1 Data(H)'!$A$1:$BR$288))</f>
        <v>0</v>
      </c>
      <c r="AA13" s="118" cm="1">
        <f t="array" ref="AA13">_xlfn.XLOOKUP(AA$1,'PY1 Data(H)'!$A$1:$BR$1,_xlfn.XLOOKUP($A13,'PY1 Data(H)'!$A$1:$A$288,'PY1 Data(H)'!$A$1:$BR$288))</f>
        <v>0</v>
      </c>
      <c r="AB13" s="118" cm="1">
        <f t="array" ref="AB13">_xlfn.XLOOKUP(AB$1,'PY1 Data(H)'!$A$1:$BR$1,_xlfn.XLOOKUP($A13,'PY1 Data(H)'!$A$1:$A$288,'PY1 Data(H)'!$A$1:$BR$288))</f>
        <v>0</v>
      </c>
      <c r="AC13" s="118" cm="1">
        <f t="array" ref="AC13">_xlfn.XLOOKUP(AC$1,'PY1 Data(H)'!$A$1:$BR$1,_xlfn.XLOOKUP($A13,'PY1 Data(H)'!$A$1:$A$288,'PY1 Data(H)'!$A$1:$BR$288))</f>
        <v>0</v>
      </c>
      <c r="AD13" s="118" cm="1">
        <f t="array" ref="AD13">_xlfn.XLOOKUP(AD$1,'PY1 Data(H)'!$A$1:$BR$1,_xlfn.XLOOKUP($A13,'PY1 Data(H)'!$A$1:$A$288,'PY1 Data(H)'!$A$1:$BR$288))</f>
        <v>0</v>
      </c>
      <c r="AE13" s="118" cm="1">
        <f t="array" ref="AE13">_xlfn.XLOOKUP(AE$1,'PY1 Data(H)'!$A$1:$BR$1,_xlfn.XLOOKUP($A13,'PY1 Data(H)'!$A$1:$A$288,'PY1 Data(H)'!$A$1:$BR$288))</f>
        <v>0</v>
      </c>
      <c r="AF13" s="118" cm="1">
        <f t="array" ref="AF13">_xlfn.XLOOKUP(AF$1,'PY1 Data(H)'!$A$1:$BR$1,_xlfn.XLOOKUP($A13,'PY1 Data(H)'!$A$1:$A$288,'PY1 Data(H)'!$A$1:$BR$288))</f>
        <v>0</v>
      </c>
      <c r="AG13" s="118" cm="1">
        <f t="array" ref="AG13">_xlfn.XLOOKUP(AG$1,'PY1 Data(H)'!$A$1:$BR$1,_xlfn.XLOOKUP($A13,'PY1 Data(H)'!$A$1:$A$288,'PY1 Data(H)'!$A$1:$BR$288))</f>
        <v>0</v>
      </c>
      <c r="AH13" s="118" cm="1">
        <f t="array" ref="AH13">_xlfn.XLOOKUP(AH$1,'PY1 Data(H)'!$A$1:$BR$1,_xlfn.XLOOKUP($A13,'PY1 Data(H)'!$A$1:$A$288,'PY1 Data(H)'!$A$1:$BR$288))</f>
        <v>0</v>
      </c>
      <c r="AI13" s="118" cm="1">
        <f t="array" ref="AI13">_xlfn.XLOOKUP(AI$1,'PY1 Data(H)'!$A$1:$BR$1,_xlfn.XLOOKUP($A13,'PY1 Data(H)'!$A$1:$A$288,'PY1 Data(H)'!$A$1:$BR$288))</f>
        <v>0</v>
      </c>
      <c r="AJ13" s="118" cm="1">
        <f t="array" ref="AJ13">_xlfn.XLOOKUP(AJ$1,'PY1 Data(H)'!$A$1:$BR$1,_xlfn.XLOOKUP($A13,'PY1 Data(H)'!$A$1:$A$288,'PY1 Data(H)'!$A$1:$BR$288))</f>
        <v>0</v>
      </c>
      <c r="AK13" s="118" cm="1">
        <f t="array" ref="AK13">_xlfn.XLOOKUP(AK$1,'PY1 Data(H)'!$A$1:$BR$1,_xlfn.XLOOKUP($A13,'PY1 Data(H)'!$A$1:$A$288,'PY1 Data(H)'!$A$1:$BR$288))</f>
        <v>0</v>
      </c>
      <c r="AL13" s="118" cm="1">
        <f t="array" ref="AL13">_xlfn.XLOOKUP(AL$1,'PY1 Data(H)'!$A$1:$BR$1,_xlfn.XLOOKUP($A13,'PY1 Data(H)'!$A$1:$A$288,'PY1 Data(H)'!$A$1:$BR$288))</f>
        <v>0</v>
      </c>
      <c r="AM13" s="118" cm="1">
        <f t="array" ref="AM13">_xlfn.XLOOKUP(AM$1,'PY1 Data(H)'!$A$1:$BR$1,_xlfn.XLOOKUP($A13,'PY1 Data(H)'!$A$1:$A$288,'PY1 Data(H)'!$A$1:$BR$288))</f>
        <v>0</v>
      </c>
      <c r="AN13" s="118" cm="1">
        <f t="array" ref="AN13">_xlfn.XLOOKUP(AN$1,'PY1 Data(H)'!$A$1:$BR$1,_xlfn.XLOOKUP($A13,'PY1 Data(H)'!$A$1:$A$288,'PY1 Data(H)'!$A$1:$BR$288))</f>
        <v>0</v>
      </c>
      <c r="AO13" s="118" cm="1">
        <f t="array" ref="AO13">_xlfn.XLOOKUP(AO$1,'PY1 Data(H)'!$A$1:$BR$1,_xlfn.XLOOKUP($A13,'PY1 Data(H)'!$A$1:$A$288,'PY1 Data(H)'!$A$1:$BR$288))</f>
        <v>0</v>
      </c>
      <c r="AP13" s="118" cm="1">
        <f t="array" ref="AP13">_xlfn.XLOOKUP(AP$1,'PY1 Data(H)'!$A$1:$BR$1,_xlfn.XLOOKUP($A13,'PY1 Data(H)'!$A$1:$A$288,'PY1 Data(H)'!$A$1:$BR$288))</f>
        <v>0</v>
      </c>
      <c r="AQ13" s="118" cm="1">
        <f t="array" ref="AQ13">_xlfn.XLOOKUP(AQ$1,'PY1 Data(H)'!$A$1:$BR$1,_xlfn.XLOOKUP($A13,'PY1 Data(H)'!$A$1:$A$288,'PY1 Data(H)'!$A$1:$BR$288))</f>
        <v>0</v>
      </c>
      <c r="AR13" s="118" cm="1">
        <f t="array" ref="AR13">_xlfn.XLOOKUP(AR$1,'PY1 Data(H)'!$A$1:$BR$1,_xlfn.XLOOKUP($A13,'PY1 Data(H)'!$A$1:$A$288,'PY1 Data(H)'!$A$1:$BR$288))</f>
        <v>0</v>
      </c>
      <c r="AS13" s="118" cm="1">
        <f t="array" ref="AS13">_xlfn.XLOOKUP(AS$1,'PY1 Data(H)'!$A$1:$BR$1,_xlfn.XLOOKUP($A13,'PY1 Data(H)'!$A$1:$A$288,'PY1 Data(H)'!$A$1:$BR$288))</f>
        <v>0</v>
      </c>
      <c r="AT13" s="118" cm="1">
        <f t="array" ref="AT13">_xlfn.XLOOKUP(AT$1,'PY1 Data(H)'!$A$1:$BR$1,_xlfn.XLOOKUP($A13,'PY1 Data(H)'!$A$1:$A$288,'PY1 Data(H)'!$A$1:$BR$288))</f>
        <v>0</v>
      </c>
      <c r="AU13" s="118" cm="1">
        <f t="array" ref="AU13">_xlfn.XLOOKUP(AU$1,'PY1 Data(H)'!$A$1:$BR$1,_xlfn.XLOOKUP($A13,'PY1 Data(H)'!$A$1:$A$288,'PY1 Data(H)'!$A$1:$BR$288))</f>
        <v>0</v>
      </c>
      <c r="AV13" s="118" cm="1">
        <f t="array" ref="AV13">_xlfn.XLOOKUP(AV$1,'PY1 Data(H)'!$A$1:$BR$1,_xlfn.XLOOKUP($A13,'PY1 Data(H)'!$A$1:$A$288,'PY1 Data(H)'!$A$1:$BR$288))</f>
        <v>0</v>
      </c>
      <c r="AW13" s="118" cm="1">
        <f t="array" ref="AW13">_xlfn.XLOOKUP(AW$1,'PY1 Data(H)'!$A$1:$BR$1,_xlfn.XLOOKUP($A13,'PY1 Data(H)'!$A$1:$A$288,'PY1 Data(H)'!$A$1:$BR$288))</f>
        <v>0</v>
      </c>
      <c r="AX13" s="118" cm="1">
        <f t="array" ref="AX13">_xlfn.XLOOKUP(AX$1,'PY1 Data(H)'!$A$1:$BR$1,_xlfn.XLOOKUP($A13,'PY1 Data(H)'!$A$1:$A$288,'PY1 Data(H)'!$A$1:$BR$288))</f>
        <v>0</v>
      </c>
      <c r="AY13" s="118" cm="1">
        <f t="array" ref="AY13">_xlfn.XLOOKUP(AY$1,'PY1 Data(H)'!$A$1:$BR$1,_xlfn.XLOOKUP($A13,'PY1 Data(H)'!$A$1:$A$288,'PY1 Data(H)'!$A$1:$BR$288))</f>
        <v>0</v>
      </c>
      <c r="AZ13" s="118" cm="1">
        <f t="array" ref="AZ13">_xlfn.XLOOKUP(AZ$1,'PY1 Data(H)'!$A$1:$BR$1,_xlfn.XLOOKUP($A13,'PY1 Data(H)'!$A$1:$A$288,'PY1 Data(H)'!$A$1:$BR$288))</f>
        <v>0</v>
      </c>
      <c r="BA13" s="118" cm="1">
        <f t="array" ref="BA13">_xlfn.XLOOKUP(BA$1,'PY1 Data(H)'!$A$1:$BR$1,_xlfn.XLOOKUP($A13,'PY1 Data(H)'!$A$1:$A$288,'PY1 Data(H)'!$A$1:$BR$288))</f>
        <v>0</v>
      </c>
      <c r="BB13" s="118" cm="1">
        <f t="array" ref="BB13">_xlfn.XLOOKUP(BB$1,'PY1 Data(H)'!$A$1:$BR$1,_xlfn.XLOOKUP($A13,'PY1 Data(H)'!$A$1:$A$288,'PY1 Data(H)'!$A$1:$BR$288))</f>
        <v>0</v>
      </c>
      <c r="BC13" s="118" cm="1">
        <f t="array" ref="BC13">_xlfn.XLOOKUP(BC$1,'PY1 Data(H)'!$A$1:$BR$1,_xlfn.XLOOKUP($A13,'PY1 Data(H)'!$A$1:$A$288,'PY1 Data(H)'!$A$1:$BR$288))</f>
        <v>0</v>
      </c>
      <c r="BD13" s="118" cm="1">
        <f t="array" ref="BD13">_xlfn.XLOOKUP(BD$1,'PY1 Data(H)'!$A$1:$BR$1,_xlfn.XLOOKUP($A13,'PY1 Data(H)'!$A$1:$A$288,'PY1 Data(H)'!$A$1:$BR$288))</f>
        <v>0</v>
      </c>
      <c r="BE13" s="118" cm="1">
        <f t="array" ref="BE13">_xlfn.XLOOKUP(BE$1,'PY1 Data(H)'!$A$1:$BR$1,_xlfn.XLOOKUP($A13,'PY1 Data(H)'!$A$1:$A$288,'PY1 Data(H)'!$A$1:$BR$288))</f>
        <v>0</v>
      </c>
      <c r="BF13" s="118" cm="1">
        <f t="array" ref="BF13">_xlfn.XLOOKUP(BF$1,'PY1 Data(H)'!$A$1:$BR$1,_xlfn.XLOOKUP($A13,'PY1 Data(H)'!$A$1:$A$288,'PY1 Data(H)'!$A$1:$BR$288))</f>
        <v>0</v>
      </c>
      <c r="BG13" s="118" cm="1">
        <f t="array" ref="BG13">_xlfn.XLOOKUP(BG$1,'PY1 Data(H)'!$A$1:$BR$1,_xlfn.XLOOKUP($A13,'PY1 Data(H)'!$A$1:$A$288,'PY1 Data(H)'!$A$1:$BR$288))</f>
        <v>0</v>
      </c>
      <c r="BH13" s="118" cm="1">
        <f t="array" ref="BH13">_xlfn.XLOOKUP(BH$1,'PY1 Data(H)'!$A$1:$BR$1,_xlfn.XLOOKUP($A13,'PY1 Data(H)'!$A$1:$A$288,'PY1 Data(H)'!$A$1:$BR$288))</f>
        <v>0</v>
      </c>
    </row>
    <row r="14" spans="1:60" x14ac:dyDescent="0.3">
      <c r="A14">
        <v>338</v>
      </c>
      <c r="D14" s="118" cm="1">
        <f t="array" ref="D14">_xlfn.XLOOKUP(D$1,'PY1 Data(H)'!$A$1:$BR$1,_xlfn.XLOOKUP($A14,'PY1 Data(H)'!$A$1:$A$288,'PY1 Data(H)'!$A$1:$BR$288))</f>
        <v>110385475</v>
      </c>
      <c r="E14" s="118" cm="1">
        <f t="array" ref="E14">_xlfn.XLOOKUP(E$1,'PY1 Data(H)'!$A$1:$BR$1,_xlfn.XLOOKUP($A14,'PY1 Data(H)'!$A$1:$A$288,'PY1 Data(H)'!$A$1:$BR$288))</f>
        <v>200487245</v>
      </c>
      <c r="F14" s="118" cm="1">
        <f t="array" ref="F14">_xlfn.XLOOKUP(F$1,'PY1 Data(H)'!$A$1:$BR$1,_xlfn.XLOOKUP($A14,'PY1 Data(H)'!$A$1:$A$288,'PY1 Data(H)'!$A$1:$BR$288))</f>
        <v>151544443</v>
      </c>
      <c r="G14" s="118" cm="1">
        <f t="array" ref="G14">_xlfn.XLOOKUP(G$1,'PY1 Data(H)'!$A$1:$BR$1,_xlfn.XLOOKUP($A14,'PY1 Data(H)'!$A$1:$A$288,'PY1 Data(H)'!$A$1:$BR$288))</f>
        <v>60359148</v>
      </c>
      <c r="H14" s="118" cm="1">
        <f t="array" ref="H14">_xlfn.XLOOKUP(H$1,'PY1 Data(H)'!$A$1:$BR$1,_xlfn.XLOOKUP($A14,'PY1 Data(H)'!$A$1:$A$288,'PY1 Data(H)'!$A$1:$BR$288))</f>
        <v>205389581</v>
      </c>
      <c r="I14" s="118" cm="1">
        <f t="array" ref="I14">_xlfn.XLOOKUP(I$1,'PY1 Data(H)'!$A$1:$BR$1,_xlfn.XLOOKUP($A14,'PY1 Data(H)'!$A$1:$A$288,'PY1 Data(H)'!$A$1:$BR$288))</f>
        <v>84965970</v>
      </c>
      <c r="J14" s="118" cm="1">
        <f t="array" ref="J14">_xlfn.XLOOKUP(J$1,'PY1 Data(H)'!$A$1:$BR$1,_xlfn.XLOOKUP($A14,'PY1 Data(H)'!$A$1:$A$288,'PY1 Data(H)'!$A$1:$BR$288))</f>
        <v>47439868</v>
      </c>
      <c r="K14" s="118" cm="1">
        <f t="array" ref="K14">_xlfn.XLOOKUP(K$1,'PY1 Data(H)'!$A$1:$BR$1,_xlfn.XLOOKUP($A14,'PY1 Data(H)'!$A$1:$A$288,'PY1 Data(H)'!$A$1:$BR$288))</f>
        <v>65747649</v>
      </c>
      <c r="L14" s="118" cm="1">
        <f t="array" ref="L14">_xlfn.XLOOKUP(L$1,'PY1 Data(H)'!$A$1:$BR$1,_xlfn.XLOOKUP($A14,'PY1 Data(H)'!$A$1:$A$288,'PY1 Data(H)'!$A$1:$BR$288))</f>
        <v>118939371</v>
      </c>
      <c r="M14" s="118" cm="1">
        <f t="array" ref="M14">_xlfn.XLOOKUP(M$1,'PY1 Data(H)'!$A$1:$BR$1,_xlfn.XLOOKUP($A14,'PY1 Data(H)'!$A$1:$A$288,'PY1 Data(H)'!$A$1:$BR$288))</f>
        <v>37201647</v>
      </c>
      <c r="N14" s="118" cm="1">
        <f t="array" ref="N14">_xlfn.XLOOKUP(N$1,'PY1 Data(H)'!$A$1:$BR$1,_xlfn.XLOOKUP($A14,'PY1 Data(H)'!$A$1:$A$288,'PY1 Data(H)'!$A$1:$BR$288))</f>
        <v>73753405</v>
      </c>
      <c r="O14" s="118" cm="1">
        <f t="array" ref="O14">_xlfn.XLOOKUP(O$1,'PY1 Data(H)'!$A$1:$BR$1,_xlfn.XLOOKUP($A14,'PY1 Data(H)'!$A$1:$A$288,'PY1 Data(H)'!$A$1:$BR$288))</f>
        <v>249316770</v>
      </c>
      <c r="P14" s="118" cm="1">
        <f t="array" ref="P14">_xlfn.XLOOKUP(P$1,'PY1 Data(H)'!$A$1:$BR$1,_xlfn.XLOOKUP($A14,'PY1 Data(H)'!$A$1:$A$288,'PY1 Data(H)'!$A$1:$BR$288))</f>
        <v>136240136</v>
      </c>
      <c r="Q14" s="118" cm="1">
        <f t="array" ref="Q14">_xlfn.XLOOKUP(Q$1,'PY1 Data(H)'!$A$1:$BR$1,_xlfn.XLOOKUP($A14,'PY1 Data(H)'!$A$1:$A$288,'PY1 Data(H)'!$A$1:$BR$288))</f>
        <v>32689880</v>
      </c>
      <c r="R14" s="118" cm="1">
        <f t="array" ref="R14">_xlfn.XLOOKUP(R$1,'PY1 Data(H)'!$A$1:$BR$1,_xlfn.XLOOKUP($A14,'PY1 Data(H)'!$A$1:$A$288,'PY1 Data(H)'!$A$1:$BR$288))</f>
        <v>269918988</v>
      </c>
      <c r="S14" s="118" cm="1">
        <f t="array" ref="S14">_xlfn.XLOOKUP(S$1,'PY1 Data(H)'!$A$1:$BR$1,_xlfn.XLOOKUP($A14,'PY1 Data(H)'!$A$1:$A$288,'PY1 Data(H)'!$A$1:$BR$288))</f>
        <v>541121127</v>
      </c>
      <c r="T14" s="118" cm="1">
        <f t="array" ref="T14">_xlfn.XLOOKUP(T$1,'PY1 Data(H)'!$A$1:$BR$1,_xlfn.XLOOKUP($A14,'PY1 Data(H)'!$A$1:$A$288,'PY1 Data(H)'!$A$1:$BR$288))</f>
        <v>61970832</v>
      </c>
      <c r="U14" s="118" cm="1">
        <f t="array" ref="U14">_xlfn.XLOOKUP(U$1,'PY1 Data(H)'!$A$1:$BR$1,_xlfn.XLOOKUP($A14,'PY1 Data(H)'!$A$1:$A$288,'PY1 Data(H)'!$A$1:$BR$288))</f>
        <v>36550076</v>
      </c>
      <c r="V14" s="118" cm="1">
        <f t="array" ref="V14">_xlfn.XLOOKUP(V$1,'PY1 Data(H)'!$A$1:$BR$1,_xlfn.XLOOKUP($A14,'PY1 Data(H)'!$A$1:$A$288,'PY1 Data(H)'!$A$1:$BR$288))</f>
        <v>3282758</v>
      </c>
      <c r="W14" s="118" cm="1">
        <f t="array" ref="W14">_xlfn.XLOOKUP(W$1,'PY1 Data(H)'!$A$1:$BR$1,_xlfn.XLOOKUP($A14,'PY1 Data(H)'!$A$1:$A$288,'PY1 Data(H)'!$A$1:$BR$288))</f>
        <v>462907583</v>
      </c>
      <c r="X14" s="118" cm="1">
        <f t="array" ref="X14">_xlfn.XLOOKUP(X$1,'PY1 Data(H)'!$A$1:$BR$1,_xlfn.XLOOKUP($A14,'PY1 Data(H)'!$A$1:$A$288,'PY1 Data(H)'!$A$1:$BR$288))</f>
        <v>175615294</v>
      </c>
      <c r="Y14" s="118" cm="1">
        <f t="array" ref="Y14">_xlfn.XLOOKUP(Y$1,'PY1 Data(H)'!$A$1:$BR$1,_xlfn.XLOOKUP($A14,'PY1 Data(H)'!$A$1:$A$288,'PY1 Data(H)'!$A$1:$BR$288))</f>
        <v>32276132</v>
      </c>
      <c r="Z14" s="118" cm="1">
        <f t="array" ref="Z14">_xlfn.XLOOKUP(Z$1,'PY1 Data(H)'!$A$1:$BR$1,_xlfn.XLOOKUP($A14,'PY1 Data(H)'!$A$1:$A$288,'PY1 Data(H)'!$A$1:$BR$288))</f>
        <v>169705050</v>
      </c>
      <c r="AA14" s="118" cm="1">
        <f t="array" ref="AA14">_xlfn.XLOOKUP(AA$1,'PY1 Data(H)'!$A$1:$BR$1,_xlfn.XLOOKUP($A14,'PY1 Data(H)'!$A$1:$A$288,'PY1 Data(H)'!$A$1:$BR$288))</f>
        <v>34841652</v>
      </c>
      <c r="AB14" s="118" cm="1">
        <f t="array" ref="AB14">_xlfn.XLOOKUP(AB$1,'PY1 Data(H)'!$A$1:$BR$1,_xlfn.XLOOKUP($A14,'PY1 Data(H)'!$A$1:$A$288,'PY1 Data(H)'!$A$1:$BR$288))</f>
        <v>94529733</v>
      </c>
      <c r="AC14" s="118" cm="1">
        <f t="array" ref="AC14">_xlfn.XLOOKUP(AC$1,'PY1 Data(H)'!$A$1:$BR$1,_xlfn.XLOOKUP($A14,'PY1 Data(H)'!$A$1:$A$288,'PY1 Data(H)'!$A$1:$BR$288))</f>
        <v>454794029</v>
      </c>
      <c r="AD14" s="118" cm="1">
        <f t="array" ref="AD14">_xlfn.XLOOKUP(AD$1,'PY1 Data(H)'!$A$1:$BR$1,_xlfn.XLOOKUP($A14,'PY1 Data(H)'!$A$1:$A$288,'PY1 Data(H)'!$A$1:$BR$288))</f>
        <v>49777477</v>
      </c>
      <c r="AE14" s="118" cm="1">
        <f t="array" ref="AE14">_xlfn.XLOOKUP(AE$1,'PY1 Data(H)'!$A$1:$BR$1,_xlfn.XLOOKUP($A14,'PY1 Data(H)'!$A$1:$A$288,'PY1 Data(H)'!$A$1:$BR$288))</f>
        <v>305208101</v>
      </c>
      <c r="AF14" s="118" cm="1">
        <f t="array" ref="AF14">_xlfn.XLOOKUP(AF$1,'PY1 Data(H)'!$A$1:$BR$1,_xlfn.XLOOKUP($A14,'PY1 Data(H)'!$A$1:$A$288,'PY1 Data(H)'!$A$1:$BR$288))</f>
        <v>129632667</v>
      </c>
      <c r="AG14" s="118" cm="1">
        <f t="array" ref="AG14">_xlfn.XLOOKUP(AG$1,'PY1 Data(H)'!$A$1:$BR$1,_xlfn.XLOOKUP($A14,'PY1 Data(H)'!$A$1:$A$288,'PY1 Data(H)'!$A$1:$BR$288))</f>
        <v>54302750</v>
      </c>
      <c r="AH14" s="118" cm="1">
        <f t="array" ref="AH14">_xlfn.XLOOKUP(AH$1,'PY1 Data(H)'!$A$1:$BR$1,_xlfn.XLOOKUP($A14,'PY1 Data(H)'!$A$1:$A$288,'PY1 Data(H)'!$A$1:$BR$288))</f>
        <v>385604319</v>
      </c>
      <c r="AI14" s="118" cm="1">
        <f t="array" ref="AI14">_xlfn.XLOOKUP(AI$1,'PY1 Data(H)'!$A$1:$BR$1,_xlfn.XLOOKUP($A14,'PY1 Data(H)'!$A$1:$A$288,'PY1 Data(H)'!$A$1:$BR$288))</f>
        <v>216904907</v>
      </c>
      <c r="AJ14" s="118" cm="1">
        <f t="array" ref="AJ14">_xlfn.XLOOKUP(AJ$1,'PY1 Data(H)'!$A$1:$BR$1,_xlfn.XLOOKUP($A14,'PY1 Data(H)'!$A$1:$A$288,'PY1 Data(H)'!$A$1:$BR$288))</f>
        <v>360589429</v>
      </c>
      <c r="AK14" s="118" cm="1">
        <f t="array" ref="AK14">_xlfn.XLOOKUP(AK$1,'PY1 Data(H)'!$A$1:$BR$1,_xlfn.XLOOKUP($A14,'PY1 Data(H)'!$A$1:$A$288,'PY1 Data(H)'!$A$1:$BR$288))</f>
        <v>160196453</v>
      </c>
      <c r="AL14" s="118" cm="1">
        <f t="array" ref="AL14">_xlfn.XLOOKUP(AL$1,'PY1 Data(H)'!$A$1:$BR$1,_xlfn.XLOOKUP($A14,'PY1 Data(H)'!$A$1:$A$288,'PY1 Data(H)'!$A$1:$BR$288))</f>
        <v>149489085</v>
      </c>
      <c r="AM14" s="118" cm="1">
        <f t="array" ref="AM14">_xlfn.XLOOKUP(AM$1,'PY1 Data(H)'!$A$1:$BR$1,_xlfn.XLOOKUP($A14,'PY1 Data(H)'!$A$1:$A$288,'PY1 Data(H)'!$A$1:$BR$288))</f>
        <v>0</v>
      </c>
      <c r="AN14" s="118" cm="1">
        <f t="array" ref="AN14">_xlfn.XLOOKUP(AN$1,'PY1 Data(H)'!$A$1:$BR$1,_xlfn.XLOOKUP($A14,'PY1 Data(H)'!$A$1:$A$288,'PY1 Data(H)'!$A$1:$BR$288))</f>
        <v>151748267</v>
      </c>
      <c r="AO14" s="118" cm="1">
        <f t="array" ref="AO14">_xlfn.XLOOKUP(AO$1,'PY1 Data(H)'!$A$1:$BR$1,_xlfn.XLOOKUP($A14,'PY1 Data(H)'!$A$1:$A$288,'PY1 Data(H)'!$A$1:$BR$288))</f>
        <v>116721393</v>
      </c>
      <c r="AP14" s="118" cm="1">
        <f t="array" ref="AP14">_xlfn.XLOOKUP(AP$1,'PY1 Data(H)'!$A$1:$BR$1,_xlfn.XLOOKUP($A14,'PY1 Data(H)'!$A$1:$A$288,'PY1 Data(H)'!$A$1:$BR$288))</f>
        <v>146067597</v>
      </c>
      <c r="AQ14" s="118" cm="1">
        <f t="array" ref="AQ14">_xlfn.XLOOKUP(AQ$1,'PY1 Data(H)'!$A$1:$BR$1,_xlfn.XLOOKUP($A14,'PY1 Data(H)'!$A$1:$A$288,'PY1 Data(H)'!$A$1:$BR$288))</f>
        <v>45832793</v>
      </c>
      <c r="AR14" s="118" cm="1">
        <f t="array" ref="AR14">_xlfn.XLOOKUP(AR$1,'PY1 Data(H)'!$A$1:$BR$1,_xlfn.XLOOKUP($A14,'PY1 Data(H)'!$A$1:$A$288,'PY1 Data(H)'!$A$1:$BR$288))</f>
        <v>50066051</v>
      </c>
      <c r="AS14" s="118" cm="1">
        <f t="array" ref="AS14">_xlfn.XLOOKUP(AS$1,'PY1 Data(H)'!$A$1:$BR$1,_xlfn.XLOOKUP($A14,'PY1 Data(H)'!$A$1:$A$288,'PY1 Data(H)'!$A$1:$BR$288))</f>
        <v>74210024</v>
      </c>
      <c r="AT14" s="118" cm="1">
        <f t="array" ref="AT14">_xlfn.XLOOKUP(AT$1,'PY1 Data(H)'!$A$1:$BR$1,_xlfn.XLOOKUP($A14,'PY1 Data(H)'!$A$1:$A$288,'PY1 Data(H)'!$A$1:$BR$288))</f>
        <v>16830581</v>
      </c>
      <c r="AU14" s="118" cm="1">
        <f t="array" ref="AU14">_xlfn.XLOOKUP(AU$1,'PY1 Data(H)'!$A$1:$BR$1,_xlfn.XLOOKUP($A14,'PY1 Data(H)'!$A$1:$A$288,'PY1 Data(H)'!$A$1:$BR$288))</f>
        <v>793149764</v>
      </c>
      <c r="AV14" s="118" cm="1">
        <f t="array" ref="AV14">_xlfn.XLOOKUP(AV$1,'PY1 Data(H)'!$A$1:$BR$1,_xlfn.XLOOKUP($A14,'PY1 Data(H)'!$A$1:$A$288,'PY1 Data(H)'!$A$1:$BR$288))</f>
        <v>107523860</v>
      </c>
      <c r="AW14" s="118" cm="1">
        <f t="array" ref="AW14">_xlfn.XLOOKUP(AW$1,'PY1 Data(H)'!$A$1:$BR$1,_xlfn.XLOOKUP($A14,'PY1 Data(H)'!$A$1:$A$288,'PY1 Data(H)'!$A$1:$BR$288))</f>
        <v>3380625242</v>
      </c>
      <c r="AX14" s="118" cm="1">
        <f t="array" ref="AX14">_xlfn.XLOOKUP(AX$1,'PY1 Data(H)'!$A$1:$BR$1,_xlfn.XLOOKUP($A14,'PY1 Data(H)'!$A$1:$A$288,'PY1 Data(H)'!$A$1:$BR$288))</f>
        <v>40494106</v>
      </c>
      <c r="AY14" s="118" cm="1">
        <f t="array" ref="AY14">_xlfn.XLOOKUP(AY$1,'PY1 Data(H)'!$A$1:$BR$1,_xlfn.XLOOKUP($A14,'PY1 Data(H)'!$A$1:$A$288,'PY1 Data(H)'!$A$1:$BR$288))</f>
        <v>27514675</v>
      </c>
      <c r="AZ14" s="118" cm="1">
        <f t="array" ref="AZ14">_xlfn.XLOOKUP(AZ$1,'PY1 Data(H)'!$A$1:$BR$1,_xlfn.XLOOKUP($A14,'PY1 Data(H)'!$A$1:$A$288,'PY1 Data(H)'!$A$1:$BR$288))</f>
        <v>102021583</v>
      </c>
      <c r="BA14" s="118" cm="1">
        <f t="array" ref="BA14">_xlfn.XLOOKUP(BA$1,'PY1 Data(H)'!$A$1:$BR$1,_xlfn.XLOOKUP($A14,'PY1 Data(H)'!$A$1:$A$288,'PY1 Data(H)'!$A$1:$BR$288))</f>
        <v>324533435</v>
      </c>
      <c r="BB14" s="118" cm="1">
        <f t="array" ref="BB14">_xlfn.XLOOKUP(BB$1,'PY1 Data(H)'!$A$1:$BR$1,_xlfn.XLOOKUP($A14,'PY1 Data(H)'!$A$1:$A$288,'PY1 Data(H)'!$A$1:$BR$288))</f>
        <v>19817276</v>
      </c>
      <c r="BC14" s="118" cm="1">
        <f t="array" ref="BC14">_xlfn.XLOOKUP(BC$1,'PY1 Data(H)'!$A$1:$BR$1,_xlfn.XLOOKUP($A14,'PY1 Data(H)'!$A$1:$A$288,'PY1 Data(H)'!$A$1:$BR$288))</f>
        <v>41639551</v>
      </c>
      <c r="BD14" s="118" cm="1">
        <f t="array" ref="BD14">_xlfn.XLOOKUP(BD$1,'PY1 Data(H)'!$A$1:$BR$1,_xlfn.XLOOKUP($A14,'PY1 Data(H)'!$A$1:$A$288,'PY1 Data(H)'!$A$1:$BR$288))</f>
        <v>181128532</v>
      </c>
      <c r="BE14" s="118" cm="1">
        <f t="array" ref="BE14">_xlfn.XLOOKUP(BE$1,'PY1 Data(H)'!$A$1:$BR$1,_xlfn.XLOOKUP($A14,'PY1 Data(H)'!$A$1:$A$288,'PY1 Data(H)'!$A$1:$BR$288))</f>
        <v>199813966</v>
      </c>
      <c r="BF14" s="118" cm="1">
        <f t="array" ref="BF14">_xlfn.XLOOKUP(BF$1,'PY1 Data(H)'!$A$1:$BR$1,_xlfn.XLOOKUP($A14,'PY1 Data(H)'!$A$1:$A$288,'PY1 Data(H)'!$A$1:$BR$288))</f>
        <v>1108216533</v>
      </c>
      <c r="BG14" s="118" cm="1">
        <f t="array" ref="BG14">_xlfn.XLOOKUP(BG$1,'PY1 Data(H)'!$A$1:$BR$1,_xlfn.XLOOKUP($A14,'PY1 Data(H)'!$A$1:$A$288,'PY1 Data(H)'!$A$1:$BR$288))</f>
        <v>100391159</v>
      </c>
      <c r="BH14" s="118" cm="1">
        <f t="array" ref="BH14">_xlfn.XLOOKUP(BH$1,'PY1 Data(H)'!$A$1:$BR$1,_xlfn.XLOOKUP($A14,'PY1 Data(H)'!$A$1:$A$288,'PY1 Data(H)'!$A$1:$BR$288))</f>
        <v>46801612</v>
      </c>
    </row>
    <row r="15" spans="1:60" x14ac:dyDescent="0.3">
      <c r="A15">
        <v>335</v>
      </c>
      <c r="D15" s="118" cm="1">
        <f t="array" ref="D15">_xlfn.XLOOKUP(D$1,'PY1 Data(H)'!$A$1:$BR$1,_xlfn.XLOOKUP($A15,'PY1 Data(H)'!$A$1:$A$288,'PY1 Data(H)'!$A$1:$BR$288))</f>
        <v>0</v>
      </c>
      <c r="E15" s="118" cm="1">
        <f t="array" ref="E15">_xlfn.XLOOKUP(E$1,'PY1 Data(H)'!$A$1:$BR$1,_xlfn.XLOOKUP($A15,'PY1 Data(H)'!$A$1:$A$288,'PY1 Data(H)'!$A$1:$BR$288))</f>
        <v>0</v>
      </c>
      <c r="F15" s="118" cm="1">
        <f t="array" ref="F15">_xlfn.XLOOKUP(F$1,'PY1 Data(H)'!$A$1:$BR$1,_xlfn.XLOOKUP($A15,'PY1 Data(H)'!$A$1:$A$288,'PY1 Data(H)'!$A$1:$BR$288))</f>
        <v>0</v>
      </c>
      <c r="G15" s="118" cm="1">
        <f t="array" ref="G15">_xlfn.XLOOKUP(G$1,'PY1 Data(H)'!$A$1:$BR$1,_xlfn.XLOOKUP($A15,'PY1 Data(H)'!$A$1:$A$288,'PY1 Data(H)'!$A$1:$BR$288))</f>
        <v>0</v>
      </c>
      <c r="H15" s="118" cm="1">
        <f t="array" ref="H15">_xlfn.XLOOKUP(H$1,'PY1 Data(H)'!$A$1:$BR$1,_xlfn.XLOOKUP($A15,'PY1 Data(H)'!$A$1:$A$288,'PY1 Data(H)'!$A$1:$BR$288))</f>
        <v>0</v>
      </c>
      <c r="I15" s="118" cm="1">
        <f t="array" ref="I15">_xlfn.XLOOKUP(I$1,'PY1 Data(H)'!$A$1:$BR$1,_xlfn.XLOOKUP($A15,'PY1 Data(H)'!$A$1:$A$288,'PY1 Data(H)'!$A$1:$BR$288))</f>
        <v>0</v>
      </c>
      <c r="J15" s="118" cm="1">
        <f t="array" ref="J15">_xlfn.XLOOKUP(J$1,'PY1 Data(H)'!$A$1:$BR$1,_xlfn.XLOOKUP($A15,'PY1 Data(H)'!$A$1:$A$288,'PY1 Data(H)'!$A$1:$BR$288))</f>
        <v>0</v>
      </c>
      <c r="K15" s="118" cm="1">
        <f t="array" ref="K15">_xlfn.XLOOKUP(K$1,'PY1 Data(H)'!$A$1:$BR$1,_xlfn.XLOOKUP($A15,'PY1 Data(H)'!$A$1:$A$288,'PY1 Data(H)'!$A$1:$BR$288))</f>
        <v>0</v>
      </c>
      <c r="L15" s="118" cm="1">
        <f t="array" ref="L15">_xlfn.XLOOKUP(L$1,'PY1 Data(H)'!$A$1:$BR$1,_xlfn.XLOOKUP($A15,'PY1 Data(H)'!$A$1:$A$288,'PY1 Data(H)'!$A$1:$BR$288))</f>
        <v>104836</v>
      </c>
      <c r="M15" s="118" cm="1">
        <f t="array" ref="M15">_xlfn.XLOOKUP(M$1,'PY1 Data(H)'!$A$1:$BR$1,_xlfn.XLOOKUP($A15,'PY1 Data(H)'!$A$1:$A$288,'PY1 Data(H)'!$A$1:$BR$288))</f>
        <v>0</v>
      </c>
      <c r="N15" s="118" cm="1">
        <f t="array" ref="N15">_xlfn.XLOOKUP(N$1,'PY1 Data(H)'!$A$1:$BR$1,_xlfn.XLOOKUP($A15,'PY1 Data(H)'!$A$1:$A$288,'PY1 Data(H)'!$A$1:$BR$288))</f>
        <v>0</v>
      </c>
      <c r="O15" s="118" cm="1">
        <f t="array" ref="O15">_xlfn.XLOOKUP(O$1,'PY1 Data(H)'!$A$1:$BR$1,_xlfn.XLOOKUP($A15,'PY1 Data(H)'!$A$1:$A$288,'PY1 Data(H)'!$A$1:$BR$288))</f>
        <v>0</v>
      </c>
      <c r="P15" s="118" cm="1">
        <f t="array" ref="P15">_xlfn.XLOOKUP(P$1,'PY1 Data(H)'!$A$1:$BR$1,_xlfn.XLOOKUP($A15,'PY1 Data(H)'!$A$1:$A$288,'PY1 Data(H)'!$A$1:$BR$288))</f>
        <v>0</v>
      </c>
      <c r="Q15" s="118" cm="1">
        <f t="array" ref="Q15">_xlfn.XLOOKUP(Q$1,'PY1 Data(H)'!$A$1:$BR$1,_xlfn.XLOOKUP($A15,'PY1 Data(H)'!$A$1:$A$288,'PY1 Data(H)'!$A$1:$BR$288))</f>
        <v>11354</v>
      </c>
      <c r="R15" s="118" cm="1">
        <f t="array" ref="R15">_xlfn.XLOOKUP(R$1,'PY1 Data(H)'!$A$1:$BR$1,_xlfn.XLOOKUP($A15,'PY1 Data(H)'!$A$1:$A$288,'PY1 Data(H)'!$A$1:$BR$288))</f>
        <v>237250</v>
      </c>
      <c r="S15" s="118" cm="1">
        <f t="array" ref="S15">_xlfn.XLOOKUP(S$1,'PY1 Data(H)'!$A$1:$BR$1,_xlfn.XLOOKUP($A15,'PY1 Data(H)'!$A$1:$A$288,'PY1 Data(H)'!$A$1:$BR$288))</f>
        <v>102118</v>
      </c>
      <c r="T15" s="118" cm="1">
        <f t="array" ref="T15">_xlfn.XLOOKUP(T$1,'PY1 Data(H)'!$A$1:$BR$1,_xlfn.XLOOKUP($A15,'PY1 Data(H)'!$A$1:$A$288,'PY1 Data(H)'!$A$1:$BR$288))</f>
        <v>0</v>
      </c>
      <c r="U15" s="118" cm="1">
        <f t="array" ref="U15">_xlfn.XLOOKUP(U$1,'PY1 Data(H)'!$A$1:$BR$1,_xlfn.XLOOKUP($A15,'PY1 Data(H)'!$A$1:$A$288,'PY1 Data(H)'!$A$1:$BR$288))</f>
        <v>0</v>
      </c>
      <c r="V15" s="118" cm="1">
        <f t="array" ref="V15">_xlfn.XLOOKUP(V$1,'PY1 Data(H)'!$A$1:$BR$1,_xlfn.XLOOKUP($A15,'PY1 Data(H)'!$A$1:$A$288,'PY1 Data(H)'!$A$1:$BR$288))</f>
        <v>0</v>
      </c>
      <c r="W15" s="118" cm="1">
        <f t="array" ref="W15">_xlfn.XLOOKUP(W$1,'PY1 Data(H)'!$A$1:$BR$1,_xlfn.XLOOKUP($A15,'PY1 Data(H)'!$A$1:$A$288,'PY1 Data(H)'!$A$1:$BR$288))</f>
        <v>0</v>
      </c>
      <c r="X15" s="118" cm="1">
        <f t="array" ref="X15">_xlfn.XLOOKUP(X$1,'PY1 Data(H)'!$A$1:$BR$1,_xlfn.XLOOKUP($A15,'PY1 Data(H)'!$A$1:$A$288,'PY1 Data(H)'!$A$1:$BR$288))</f>
        <v>56771</v>
      </c>
      <c r="Y15" s="118" cm="1">
        <f t="array" ref="Y15">_xlfn.XLOOKUP(Y$1,'PY1 Data(H)'!$A$1:$BR$1,_xlfn.XLOOKUP($A15,'PY1 Data(H)'!$A$1:$A$288,'PY1 Data(H)'!$A$1:$BR$288))</f>
        <v>0</v>
      </c>
      <c r="Z15" s="118" cm="1">
        <f t="array" ref="Z15">_xlfn.XLOOKUP(Z$1,'PY1 Data(H)'!$A$1:$BR$1,_xlfn.XLOOKUP($A15,'PY1 Data(H)'!$A$1:$A$288,'PY1 Data(H)'!$A$1:$BR$288))</f>
        <v>0</v>
      </c>
      <c r="AA15" s="118" cm="1">
        <f t="array" ref="AA15">_xlfn.XLOOKUP(AA$1,'PY1 Data(H)'!$A$1:$BR$1,_xlfn.XLOOKUP($A15,'PY1 Data(H)'!$A$1:$A$288,'PY1 Data(H)'!$A$1:$BR$288))</f>
        <v>0</v>
      </c>
      <c r="AB15" s="118" cm="1">
        <f t="array" ref="AB15">_xlfn.XLOOKUP(AB$1,'PY1 Data(H)'!$A$1:$BR$1,_xlfn.XLOOKUP($A15,'PY1 Data(H)'!$A$1:$A$288,'PY1 Data(H)'!$A$1:$BR$288))</f>
        <v>0</v>
      </c>
      <c r="AC15" s="118" cm="1">
        <f t="array" ref="AC15">_xlfn.XLOOKUP(AC$1,'PY1 Data(H)'!$A$1:$BR$1,_xlfn.XLOOKUP($A15,'PY1 Data(H)'!$A$1:$A$288,'PY1 Data(H)'!$A$1:$BR$288))</f>
        <v>0</v>
      </c>
      <c r="AD15" s="118" cm="1">
        <f t="array" ref="AD15">_xlfn.XLOOKUP(AD$1,'PY1 Data(H)'!$A$1:$BR$1,_xlfn.XLOOKUP($A15,'PY1 Data(H)'!$A$1:$A$288,'PY1 Data(H)'!$A$1:$BR$288))</f>
        <v>0</v>
      </c>
      <c r="AE15" s="118" cm="1">
        <f t="array" ref="AE15">_xlfn.XLOOKUP(AE$1,'PY1 Data(H)'!$A$1:$BR$1,_xlfn.XLOOKUP($A15,'PY1 Data(H)'!$A$1:$A$288,'PY1 Data(H)'!$A$1:$BR$288))</f>
        <v>0</v>
      </c>
      <c r="AF15" s="118" cm="1">
        <f t="array" ref="AF15">_xlfn.XLOOKUP(AF$1,'PY1 Data(H)'!$A$1:$BR$1,_xlfn.XLOOKUP($A15,'PY1 Data(H)'!$A$1:$A$288,'PY1 Data(H)'!$A$1:$BR$288))</f>
        <v>0</v>
      </c>
      <c r="AG15" s="118" cm="1">
        <f t="array" ref="AG15">_xlfn.XLOOKUP(AG$1,'PY1 Data(H)'!$A$1:$BR$1,_xlfn.XLOOKUP($A15,'PY1 Data(H)'!$A$1:$A$288,'PY1 Data(H)'!$A$1:$BR$288))</f>
        <v>938</v>
      </c>
      <c r="AH15" s="118" cm="1">
        <f t="array" ref="AH15">_xlfn.XLOOKUP(AH$1,'PY1 Data(H)'!$A$1:$BR$1,_xlfn.XLOOKUP($A15,'PY1 Data(H)'!$A$1:$A$288,'PY1 Data(H)'!$A$1:$BR$288))</f>
        <v>0</v>
      </c>
      <c r="AI15" s="118" cm="1">
        <f t="array" ref="AI15">_xlfn.XLOOKUP(AI$1,'PY1 Data(H)'!$A$1:$BR$1,_xlfn.XLOOKUP($A15,'PY1 Data(H)'!$A$1:$A$288,'PY1 Data(H)'!$A$1:$BR$288))</f>
        <v>0</v>
      </c>
      <c r="AJ15" s="118" cm="1">
        <f t="array" ref="AJ15">_xlfn.XLOOKUP(AJ$1,'PY1 Data(H)'!$A$1:$BR$1,_xlfn.XLOOKUP($A15,'PY1 Data(H)'!$A$1:$A$288,'PY1 Data(H)'!$A$1:$BR$288))</f>
        <v>0</v>
      </c>
      <c r="AK15" s="118" cm="1">
        <f t="array" ref="AK15">_xlfn.XLOOKUP(AK$1,'PY1 Data(H)'!$A$1:$BR$1,_xlfn.XLOOKUP($A15,'PY1 Data(H)'!$A$1:$A$288,'PY1 Data(H)'!$A$1:$BR$288))</f>
        <v>4203876</v>
      </c>
      <c r="AL15" s="118" cm="1">
        <f t="array" ref="AL15">_xlfn.XLOOKUP(AL$1,'PY1 Data(H)'!$A$1:$BR$1,_xlfn.XLOOKUP($A15,'PY1 Data(H)'!$A$1:$A$288,'PY1 Data(H)'!$A$1:$BR$288))</f>
        <v>0</v>
      </c>
      <c r="AM15" s="118" cm="1">
        <f t="array" ref="AM15">_xlfn.XLOOKUP(AM$1,'PY1 Data(H)'!$A$1:$BR$1,_xlfn.XLOOKUP($A15,'PY1 Data(H)'!$A$1:$A$288,'PY1 Data(H)'!$A$1:$BR$288))</f>
        <v>0</v>
      </c>
      <c r="AN15" s="118" cm="1">
        <f t="array" ref="AN15">_xlfn.XLOOKUP(AN$1,'PY1 Data(H)'!$A$1:$BR$1,_xlfn.XLOOKUP($A15,'PY1 Data(H)'!$A$1:$A$288,'PY1 Data(H)'!$A$1:$BR$288))</f>
        <v>0</v>
      </c>
      <c r="AO15" s="118" cm="1">
        <f t="array" ref="AO15">_xlfn.XLOOKUP(AO$1,'PY1 Data(H)'!$A$1:$BR$1,_xlfn.XLOOKUP($A15,'PY1 Data(H)'!$A$1:$A$288,'PY1 Data(H)'!$A$1:$BR$288))</f>
        <v>235087</v>
      </c>
      <c r="AP15" s="118" cm="1">
        <f t="array" ref="AP15">_xlfn.XLOOKUP(AP$1,'PY1 Data(H)'!$A$1:$BR$1,_xlfn.XLOOKUP($A15,'PY1 Data(H)'!$A$1:$A$288,'PY1 Data(H)'!$A$1:$BR$288))</f>
        <v>0</v>
      </c>
      <c r="AQ15" s="118" cm="1">
        <f t="array" ref="AQ15">_xlfn.XLOOKUP(AQ$1,'PY1 Data(H)'!$A$1:$BR$1,_xlfn.XLOOKUP($A15,'PY1 Data(H)'!$A$1:$A$288,'PY1 Data(H)'!$A$1:$BR$288))</f>
        <v>100903</v>
      </c>
      <c r="AR15" s="118" cm="1">
        <f t="array" ref="AR15">_xlfn.XLOOKUP(AR$1,'PY1 Data(H)'!$A$1:$BR$1,_xlfn.XLOOKUP($A15,'PY1 Data(H)'!$A$1:$A$288,'PY1 Data(H)'!$A$1:$BR$288))</f>
        <v>0</v>
      </c>
      <c r="AS15" s="118" cm="1">
        <f t="array" ref="AS15">_xlfn.XLOOKUP(AS$1,'PY1 Data(H)'!$A$1:$BR$1,_xlfn.XLOOKUP($A15,'PY1 Data(H)'!$A$1:$A$288,'PY1 Data(H)'!$A$1:$BR$288))</f>
        <v>0</v>
      </c>
      <c r="AT15" s="118" cm="1">
        <f t="array" ref="AT15">_xlfn.XLOOKUP(AT$1,'PY1 Data(H)'!$A$1:$BR$1,_xlfn.XLOOKUP($A15,'PY1 Data(H)'!$A$1:$A$288,'PY1 Data(H)'!$A$1:$BR$288))</f>
        <v>0</v>
      </c>
      <c r="AU15" s="118" cm="1">
        <f t="array" ref="AU15">_xlfn.XLOOKUP(AU$1,'PY1 Data(H)'!$A$1:$BR$1,_xlfn.XLOOKUP($A15,'PY1 Data(H)'!$A$1:$A$288,'PY1 Data(H)'!$A$1:$BR$288))</f>
        <v>232164</v>
      </c>
      <c r="AV15" s="118" cm="1">
        <f t="array" ref="AV15">_xlfn.XLOOKUP(AV$1,'PY1 Data(H)'!$A$1:$BR$1,_xlfn.XLOOKUP($A15,'PY1 Data(H)'!$A$1:$A$288,'PY1 Data(H)'!$A$1:$BR$288))</f>
        <v>0</v>
      </c>
      <c r="AW15" s="118" cm="1">
        <f t="array" ref="AW15">_xlfn.XLOOKUP(AW$1,'PY1 Data(H)'!$A$1:$BR$1,_xlfn.XLOOKUP($A15,'PY1 Data(H)'!$A$1:$A$288,'PY1 Data(H)'!$A$1:$BR$288))</f>
        <v>0</v>
      </c>
      <c r="AX15" s="118" cm="1">
        <f t="array" ref="AX15">_xlfn.XLOOKUP(AX$1,'PY1 Data(H)'!$A$1:$BR$1,_xlfn.XLOOKUP($A15,'PY1 Data(H)'!$A$1:$A$288,'PY1 Data(H)'!$A$1:$BR$288))</f>
        <v>0</v>
      </c>
      <c r="AY15" s="118" cm="1">
        <f t="array" ref="AY15">_xlfn.XLOOKUP(AY$1,'PY1 Data(H)'!$A$1:$BR$1,_xlfn.XLOOKUP($A15,'PY1 Data(H)'!$A$1:$A$288,'PY1 Data(H)'!$A$1:$BR$288))</f>
        <v>0</v>
      </c>
      <c r="AZ15" s="118" cm="1">
        <f t="array" ref="AZ15">_xlfn.XLOOKUP(AZ$1,'PY1 Data(H)'!$A$1:$BR$1,_xlfn.XLOOKUP($A15,'PY1 Data(H)'!$A$1:$A$288,'PY1 Data(H)'!$A$1:$BR$288))</f>
        <v>0</v>
      </c>
      <c r="BA15" s="118" cm="1">
        <f t="array" ref="BA15">_xlfn.XLOOKUP(BA$1,'PY1 Data(H)'!$A$1:$BR$1,_xlfn.XLOOKUP($A15,'PY1 Data(H)'!$A$1:$A$288,'PY1 Data(H)'!$A$1:$BR$288))</f>
        <v>0</v>
      </c>
      <c r="BB15" s="118" cm="1">
        <f t="array" ref="BB15">_xlfn.XLOOKUP(BB$1,'PY1 Data(H)'!$A$1:$BR$1,_xlfn.XLOOKUP($A15,'PY1 Data(H)'!$A$1:$A$288,'PY1 Data(H)'!$A$1:$BR$288))</f>
        <v>0</v>
      </c>
      <c r="BC15" s="118" cm="1">
        <f t="array" ref="BC15">_xlfn.XLOOKUP(BC$1,'PY1 Data(H)'!$A$1:$BR$1,_xlfn.XLOOKUP($A15,'PY1 Data(H)'!$A$1:$A$288,'PY1 Data(H)'!$A$1:$BR$288))</f>
        <v>0</v>
      </c>
      <c r="BD15" s="118" cm="1">
        <f t="array" ref="BD15">_xlfn.XLOOKUP(BD$1,'PY1 Data(H)'!$A$1:$BR$1,_xlfn.XLOOKUP($A15,'PY1 Data(H)'!$A$1:$A$288,'PY1 Data(H)'!$A$1:$BR$288))</f>
        <v>130848</v>
      </c>
      <c r="BE15" s="118" cm="1">
        <f t="array" ref="BE15">_xlfn.XLOOKUP(BE$1,'PY1 Data(H)'!$A$1:$BR$1,_xlfn.XLOOKUP($A15,'PY1 Data(H)'!$A$1:$A$288,'PY1 Data(H)'!$A$1:$BR$288))</f>
        <v>0</v>
      </c>
      <c r="BF15" s="118" cm="1">
        <f t="array" ref="BF15">_xlfn.XLOOKUP(BF$1,'PY1 Data(H)'!$A$1:$BR$1,_xlfn.XLOOKUP($A15,'PY1 Data(H)'!$A$1:$A$288,'PY1 Data(H)'!$A$1:$BR$288))</f>
        <v>4688164</v>
      </c>
      <c r="BG15" s="118" cm="1">
        <f t="array" ref="BG15">_xlfn.XLOOKUP(BG$1,'PY1 Data(H)'!$A$1:$BR$1,_xlfn.XLOOKUP($A15,'PY1 Data(H)'!$A$1:$A$288,'PY1 Data(H)'!$A$1:$BR$288))</f>
        <v>729082</v>
      </c>
      <c r="BH15" s="118" cm="1">
        <f t="array" ref="BH15">_xlfn.XLOOKUP(BH$1,'PY1 Data(H)'!$A$1:$BR$1,_xlfn.XLOOKUP($A15,'PY1 Data(H)'!$A$1:$A$288,'PY1 Data(H)'!$A$1:$BR$288))</f>
        <v>0</v>
      </c>
    </row>
    <row r="16" spans="1:60" x14ac:dyDescent="0.3">
      <c r="A16">
        <v>252</v>
      </c>
      <c r="D16" s="118" cm="1">
        <f t="array" ref="D16">_xlfn.XLOOKUP(D$1,'PY1 Data(H)'!$A$1:$BR$1,_xlfn.XLOOKUP($A16,'PY1 Data(H)'!$A$1:$A$288,'PY1 Data(H)'!$A$1:$BR$288))</f>
        <v>75591436</v>
      </c>
      <c r="E16" s="118" cm="1">
        <f t="array" ref="E16">_xlfn.XLOOKUP(E$1,'PY1 Data(H)'!$A$1:$BR$1,_xlfn.XLOOKUP($A16,'PY1 Data(H)'!$A$1:$A$288,'PY1 Data(H)'!$A$1:$BR$288))</f>
        <v>109190243</v>
      </c>
      <c r="F16" s="118" cm="1">
        <f t="array" ref="F16">_xlfn.XLOOKUP(F$1,'PY1 Data(H)'!$A$1:$BR$1,_xlfn.XLOOKUP($A16,'PY1 Data(H)'!$A$1:$A$288,'PY1 Data(H)'!$A$1:$BR$288))</f>
        <v>74725188</v>
      </c>
      <c r="G16" s="118" cm="1">
        <f t="array" ref="G16">_xlfn.XLOOKUP(G$1,'PY1 Data(H)'!$A$1:$BR$1,_xlfn.XLOOKUP($A16,'PY1 Data(H)'!$A$1:$A$288,'PY1 Data(H)'!$A$1:$BR$288))</f>
        <v>20716431</v>
      </c>
      <c r="H16" s="118" cm="1">
        <f t="array" ref="H16">_xlfn.XLOOKUP(H$1,'PY1 Data(H)'!$A$1:$BR$1,_xlfn.XLOOKUP($A16,'PY1 Data(H)'!$A$1:$A$288,'PY1 Data(H)'!$A$1:$BR$288))</f>
        <v>101047208</v>
      </c>
      <c r="I16" s="118" cm="1">
        <f t="array" ref="I16">_xlfn.XLOOKUP(I$1,'PY1 Data(H)'!$A$1:$BR$1,_xlfn.XLOOKUP($A16,'PY1 Data(H)'!$A$1:$A$288,'PY1 Data(H)'!$A$1:$BR$288))</f>
        <v>63960082</v>
      </c>
      <c r="J16" s="118" cm="1">
        <f t="array" ref="J16">_xlfn.XLOOKUP(J$1,'PY1 Data(H)'!$A$1:$BR$1,_xlfn.XLOOKUP($A16,'PY1 Data(H)'!$A$1:$A$288,'PY1 Data(H)'!$A$1:$BR$288))</f>
        <v>29351454</v>
      </c>
      <c r="K16" s="118" cm="1">
        <f t="array" ref="K16">_xlfn.XLOOKUP(K$1,'PY1 Data(H)'!$A$1:$BR$1,_xlfn.XLOOKUP($A16,'PY1 Data(H)'!$A$1:$A$288,'PY1 Data(H)'!$A$1:$BR$288))</f>
        <v>29692850</v>
      </c>
      <c r="L16" s="118" cm="1">
        <f t="array" ref="L16">_xlfn.XLOOKUP(L$1,'PY1 Data(H)'!$A$1:$BR$1,_xlfn.XLOOKUP($A16,'PY1 Data(H)'!$A$1:$A$288,'PY1 Data(H)'!$A$1:$BR$288))</f>
        <v>78825653</v>
      </c>
      <c r="M16" s="118" cm="1">
        <f t="array" ref="M16">_xlfn.XLOOKUP(M$1,'PY1 Data(H)'!$A$1:$BR$1,_xlfn.XLOOKUP($A16,'PY1 Data(H)'!$A$1:$A$288,'PY1 Data(H)'!$A$1:$BR$288))</f>
        <v>21179794</v>
      </c>
      <c r="N16" s="118" cm="1">
        <f t="array" ref="N16">_xlfn.XLOOKUP(N$1,'PY1 Data(H)'!$A$1:$BR$1,_xlfn.XLOOKUP($A16,'PY1 Data(H)'!$A$1:$A$288,'PY1 Data(H)'!$A$1:$BR$288))</f>
        <v>35451338</v>
      </c>
      <c r="O16" s="118" cm="1">
        <f t="array" ref="O16">_xlfn.XLOOKUP(O$1,'PY1 Data(H)'!$A$1:$BR$1,_xlfn.XLOOKUP($A16,'PY1 Data(H)'!$A$1:$A$288,'PY1 Data(H)'!$A$1:$BR$288))</f>
        <v>221463599</v>
      </c>
      <c r="P16" s="118" cm="1">
        <f t="array" ref="P16">_xlfn.XLOOKUP(P$1,'PY1 Data(H)'!$A$1:$BR$1,_xlfn.XLOOKUP($A16,'PY1 Data(H)'!$A$1:$A$288,'PY1 Data(H)'!$A$1:$BR$288))</f>
        <v>31236885</v>
      </c>
      <c r="Q16" s="118" cm="1">
        <f t="array" ref="Q16">_xlfn.XLOOKUP(Q$1,'PY1 Data(H)'!$A$1:$BR$1,_xlfn.XLOOKUP($A16,'PY1 Data(H)'!$A$1:$A$288,'PY1 Data(H)'!$A$1:$BR$288))</f>
        <v>28445486</v>
      </c>
      <c r="R16" s="118" cm="1">
        <f t="array" ref="R16">_xlfn.XLOOKUP(R$1,'PY1 Data(H)'!$A$1:$BR$1,_xlfn.XLOOKUP($A16,'PY1 Data(H)'!$A$1:$A$288,'PY1 Data(H)'!$A$1:$BR$288))</f>
        <v>137474289</v>
      </c>
      <c r="S16" s="118" cm="1">
        <f t="array" ref="S16">_xlfn.XLOOKUP(S$1,'PY1 Data(H)'!$A$1:$BR$1,_xlfn.XLOOKUP($A16,'PY1 Data(H)'!$A$1:$A$288,'PY1 Data(H)'!$A$1:$BR$288))</f>
        <v>290728410</v>
      </c>
      <c r="T16" s="118" cm="1">
        <f t="array" ref="T16">_xlfn.XLOOKUP(T$1,'PY1 Data(H)'!$A$1:$BR$1,_xlfn.XLOOKUP($A16,'PY1 Data(H)'!$A$1:$A$288,'PY1 Data(H)'!$A$1:$BR$288))</f>
        <v>48633379</v>
      </c>
      <c r="U16" s="118" cm="1">
        <f t="array" ref="U16">_xlfn.XLOOKUP(U$1,'PY1 Data(H)'!$A$1:$BR$1,_xlfn.XLOOKUP($A16,'PY1 Data(H)'!$A$1:$A$288,'PY1 Data(H)'!$A$1:$BR$288))</f>
        <v>20224442</v>
      </c>
      <c r="V16" s="118" cm="1">
        <f t="array" ref="V16">_xlfn.XLOOKUP(V$1,'PY1 Data(H)'!$A$1:$BR$1,_xlfn.XLOOKUP($A16,'PY1 Data(H)'!$A$1:$A$288,'PY1 Data(H)'!$A$1:$BR$288))</f>
        <v>1116209</v>
      </c>
      <c r="W16" s="118" cm="1">
        <f t="array" ref="W16">_xlfn.XLOOKUP(W$1,'PY1 Data(H)'!$A$1:$BR$1,_xlfn.XLOOKUP($A16,'PY1 Data(H)'!$A$1:$A$288,'PY1 Data(H)'!$A$1:$BR$288))</f>
        <v>285384399</v>
      </c>
      <c r="X16" s="118" cm="1">
        <f t="array" ref="X16">_xlfn.XLOOKUP(X$1,'PY1 Data(H)'!$A$1:$BR$1,_xlfn.XLOOKUP($A16,'PY1 Data(H)'!$A$1:$A$288,'PY1 Data(H)'!$A$1:$BR$288))</f>
        <v>83322887</v>
      </c>
      <c r="Y16" s="118" cm="1">
        <f t="array" ref="Y16">_xlfn.XLOOKUP(Y$1,'PY1 Data(H)'!$A$1:$BR$1,_xlfn.XLOOKUP($A16,'PY1 Data(H)'!$A$1:$A$288,'PY1 Data(H)'!$A$1:$BR$288))</f>
        <v>6729442</v>
      </c>
      <c r="Z16" s="118" cm="1">
        <f t="array" ref="Z16">_xlfn.XLOOKUP(Z$1,'PY1 Data(H)'!$A$1:$BR$1,_xlfn.XLOOKUP($A16,'PY1 Data(H)'!$A$1:$A$288,'PY1 Data(H)'!$A$1:$BR$288))</f>
        <v>170954378</v>
      </c>
      <c r="AA16" s="118" cm="1">
        <f t="array" ref="AA16">_xlfn.XLOOKUP(AA$1,'PY1 Data(H)'!$A$1:$BR$1,_xlfn.XLOOKUP($A16,'PY1 Data(H)'!$A$1:$A$288,'PY1 Data(H)'!$A$1:$BR$288))</f>
        <v>21772140</v>
      </c>
      <c r="AB16" s="118" cm="1">
        <f t="array" ref="AB16">_xlfn.XLOOKUP(AB$1,'PY1 Data(H)'!$A$1:$BR$1,_xlfn.XLOOKUP($A16,'PY1 Data(H)'!$A$1:$A$288,'PY1 Data(H)'!$A$1:$BR$288))</f>
        <v>21834116</v>
      </c>
      <c r="AC16" s="118" cm="1">
        <f t="array" ref="AC16">_xlfn.XLOOKUP(AC$1,'PY1 Data(H)'!$A$1:$BR$1,_xlfn.XLOOKUP($A16,'PY1 Data(H)'!$A$1:$A$288,'PY1 Data(H)'!$A$1:$BR$288))</f>
        <v>193138750</v>
      </c>
      <c r="AD16" s="118" cm="1">
        <f t="array" ref="AD16">_xlfn.XLOOKUP(AD$1,'PY1 Data(H)'!$A$1:$BR$1,_xlfn.XLOOKUP($A16,'PY1 Data(H)'!$A$1:$A$288,'PY1 Data(H)'!$A$1:$BR$288))</f>
        <v>14031123</v>
      </c>
      <c r="AE16" s="118" cm="1">
        <f t="array" ref="AE16">_xlfn.XLOOKUP(AE$1,'PY1 Data(H)'!$A$1:$BR$1,_xlfn.XLOOKUP($A16,'PY1 Data(H)'!$A$1:$A$288,'PY1 Data(H)'!$A$1:$BR$288))</f>
        <v>165141209</v>
      </c>
      <c r="AF16" s="118" cm="1">
        <f t="array" ref="AF16">_xlfn.XLOOKUP(AF$1,'PY1 Data(H)'!$A$1:$BR$1,_xlfn.XLOOKUP($A16,'PY1 Data(H)'!$A$1:$A$288,'PY1 Data(H)'!$A$1:$BR$288))</f>
        <v>49251411</v>
      </c>
      <c r="AG16" s="118" cm="1">
        <f t="array" ref="AG16">_xlfn.XLOOKUP(AG$1,'PY1 Data(H)'!$A$1:$BR$1,_xlfn.XLOOKUP($A16,'PY1 Data(H)'!$A$1:$A$288,'PY1 Data(H)'!$A$1:$BR$288))</f>
        <v>30027294</v>
      </c>
      <c r="AH16" s="118" cm="1">
        <f t="array" ref="AH16">_xlfn.XLOOKUP(AH$1,'PY1 Data(H)'!$A$1:$BR$1,_xlfn.XLOOKUP($A16,'PY1 Data(H)'!$A$1:$A$288,'PY1 Data(H)'!$A$1:$BR$288))</f>
        <v>112552243</v>
      </c>
      <c r="AI16" s="118" cm="1">
        <f t="array" ref="AI16">_xlfn.XLOOKUP(AI$1,'PY1 Data(H)'!$A$1:$BR$1,_xlfn.XLOOKUP($A16,'PY1 Data(H)'!$A$1:$A$288,'PY1 Data(H)'!$A$1:$BR$288))</f>
        <v>65698678</v>
      </c>
      <c r="AJ16" s="118" cm="1">
        <f t="array" ref="AJ16">_xlfn.XLOOKUP(AJ$1,'PY1 Data(H)'!$A$1:$BR$1,_xlfn.XLOOKUP($A16,'PY1 Data(H)'!$A$1:$A$288,'PY1 Data(H)'!$A$1:$BR$288))</f>
        <v>122160490</v>
      </c>
      <c r="AK16" s="118" cm="1">
        <f t="array" ref="AK16">_xlfn.XLOOKUP(AK$1,'PY1 Data(H)'!$A$1:$BR$1,_xlfn.XLOOKUP($A16,'PY1 Data(H)'!$A$1:$A$288,'PY1 Data(H)'!$A$1:$BR$288))</f>
        <v>96705540</v>
      </c>
      <c r="AL16" s="118" cm="1">
        <f t="array" ref="AL16">_xlfn.XLOOKUP(AL$1,'PY1 Data(H)'!$A$1:$BR$1,_xlfn.XLOOKUP($A16,'PY1 Data(H)'!$A$1:$A$288,'PY1 Data(H)'!$A$1:$BR$288))</f>
        <v>98139678</v>
      </c>
      <c r="AM16" s="118" cm="1">
        <f t="array" ref="AM16">_xlfn.XLOOKUP(AM$1,'PY1 Data(H)'!$A$1:$BR$1,_xlfn.XLOOKUP($A16,'PY1 Data(H)'!$A$1:$A$288,'PY1 Data(H)'!$A$1:$BR$288))</f>
        <v>0</v>
      </c>
      <c r="AN16" s="118" cm="1">
        <f t="array" ref="AN16">_xlfn.XLOOKUP(AN$1,'PY1 Data(H)'!$A$1:$BR$1,_xlfn.XLOOKUP($A16,'PY1 Data(H)'!$A$1:$A$288,'PY1 Data(H)'!$A$1:$BR$288))</f>
        <v>49576891</v>
      </c>
      <c r="AO16" s="118" cm="1">
        <f t="array" ref="AO16">_xlfn.XLOOKUP(AO$1,'PY1 Data(H)'!$A$1:$BR$1,_xlfn.XLOOKUP($A16,'PY1 Data(H)'!$A$1:$A$288,'PY1 Data(H)'!$A$1:$BR$288))</f>
        <v>73402855</v>
      </c>
      <c r="AP16" s="118" cm="1">
        <f t="array" ref="AP16">_xlfn.XLOOKUP(AP$1,'PY1 Data(H)'!$A$1:$BR$1,_xlfn.XLOOKUP($A16,'PY1 Data(H)'!$A$1:$A$288,'PY1 Data(H)'!$A$1:$BR$288))</f>
        <v>88145809</v>
      </c>
      <c r="AQ16" s="118" cm="1">
        <f t="array" ref="AQ16">_xlfn.XLOOKUP(AQ$1,'PY1 Data(H)'!$A$1:$BR$1,_xlfn.XLOOKUP($A16,'PY1 Data(H)'!$A$1:$A$288,'PY1 Data(H)'!$A$1:$BR$288))</f>
        <v>25602321</v>
      </c>
      <c r="AR16" s="118" cm="1">
        <f t="array" ref="AR16">_xlfn.XLOOKUP(AR$1,'PY1 Data(H)'!$A$1:$BR$1,_xlfn.XLOOKUP($A16,'PY1 Data(H)'!$A$1:$A$288,'PY1 Data(H)'!$A$1:$BR$288))</f>
        <v>17937210</v>
      </c>
      <c r="AS16" s="118" cm="1">
        <f t="array" ref="AS16">_xlfn.XLOOKUP(AS$1,'PY1 Data(H)'!$A$1:$BR$1,_xlfn.XLOOKUP($A16,'PY1 Data(H)'!$A$1:$A$288,'PY1 Data(H)'!$A$1:$BR$288))</f>
        <v>38949599</v>
      </c>
      <c r="AT16" s="118" cm="1">
        <f t="array" ref="AT16">_xlfn.XLOOKUP(AT$1,'PY1 Data(H)'!$A$1:$BR$1,_xlfn.XLOOKUP($A16,'PY1 Data(H)'!$A$1:$A$288,'PY1 Data(H)'!$A$1:$BR$288))</f>
        <v>6345519</v>
      </c>
      <c r="AU16" s="118" cm="1">
        <f t="array" ref="AU16">_xlfn.XLOOKUP(AU$1,'PY1 Data(H)'!$A$1:$BR$1,_xlfn.XLOOKUP($A16,'PY1 Data(H)'!$A$1:$A$288,'PY1 Data(H)'!$A$1:$BR$288))</f>
        <v>636437194</v>
      </c>
      <c r="AV16" s="118" cm="1">
        <f t="array" ref="AV16">_xlfn.XLOOKUP(AV$1,'PY1 Data(H)'!$A$1:$BR$1,_xlfn.XLOOKUP($A16,'PY1 Data(H)'!$A$1:$A$288,'PY1 Data(H)'!$A$1:$BR$288))</f>
        <v>38640289</v>
      </c>
      <c r="AW16" s="118" cm="1">
        <f t="array" ref="AW16">_xlfn.XLOOKUP(AW$1,'PY1 Data(H)'!$A$1:$BR$1,_xlfn.XLOOKUP($A16,'PY1 Data(H)'!$A$1:$A$288,'PY1 Data(H)'!$A$1:$BR$288))</f>
        <v>3892210778</v>
      </c>
      <c r="AX16" s="118" cm="1">
        <f t="array" ref="AX16">_xlfn.XLOOKUP(AX$1,'PY1 Data(H)'!$A$1:$BR$1,_xlfn.XLOOKUP($A16,'PY1 Data(H)'!$A$1:$A$288,'PY1 Data(H)'!$A$1:$BR$288))</f>
        <v>13772204</v>
      </c>
      <c r="AY16" s="118" cm="1">
        <f t="array" ref="AY16">_xlfn.XLOOKUP(AY$1,'PY1 Data(H)'!$A$1:$BR$1,_xlfn.XLOOKUP($A16,'PY1 Data(H)'!$A$1:$A$288,'PY1 Data(H)'!$A$1:$BR$288))</f>
        <v>16356619</v>
      </c>
      <c r="AZ16" s="118" cm="1">
        <f t="array" ref="AZ16">_xlfn.XLOOKUP(AZ$1,'PY1 Data(H)'!$A$1:$BR$1,_xlfn.XLOOKUP($A16,'PY1 Data(H)'!$A$1:$A$288,'PY1 Data(H)'!$A$1:$BR$288))</f>
        <v>18993445</v>
      </c>
      <c r="BA16" s="118" cm="1">
        <f t="array" ref="BA16">_xlfn.XLOOKUP(BA$1,'PY1 Data(H)'!$A$1:$BR$1,_xlfn.XLOOKUP($A16,'PY1 Data(H)'!$A$1:$A$288,'PY1 Data(H)'!$A$1:$BR$288))</f>
        <v>90752776</v>
      </c>
      <c r="BB16" s="118" cm="1">
        <f t="array" ref="BB16">_xlfn.XLOOKUP(BB$1,'PY1 Data(H)'!$A$1:$BR$1,_xlfn.XLOOKUP($A16,'PY1 Data(H)'!$A$1:$A$288,'PY1 Data(H)'!$A$1:$BR$288))</f>
        <v>3038843</v>
      </c>
      <c r="BC16" s="118" cm="1">
        <f t="array" ref="BC16">_xlfn.XLOOKUP(BC$1,'PY1 Data(H)'!$A$1:$BR$1,_xlfn.XLOOKUP($A16,'PY1 Data(H)'!$A$1:$A$288,'PY1 Data(H)'!$A$1:$BR$288))</f>
        <v>8386536</v>
      </c>
      <c r="BD16" s="118" cm="1">
        <f t="array" ref="BD16">_xlfn.XLOOKUP(BD$1,'PY1 Data(H)'!$A$1:$BR$1,_xlfn.XLOOKUP($A16,'PY1 Data(H)'!$A$1:$A$288,'PY1 Data(H)'!$A$1:$BR$288))</f>
        <v>63326824</v>
      </c>
      <c r="BE16" s="118" cm="1">
        <f t="array" ref="BE16">_xlfn.XLOOKUP(BE$1,'PY1 Data(H)'!$A$1:$BR$1,_xlfn.XLOOKUP($A16,'PY1 Data(H)'!$A$1:$A$288,'PY1 Data(H)'!$A$1:$BR$288))</f>
        <v>73443123</v>
      </c>
      <c r="BF16" s="118" cm="1">
        <f t="array" ref="BF16">_xlfn.XLOOKUP(BF$1,'PY1 Data(H)'!$A$1:$BR$1,_xlfn.XLOOKUP($A16,'PY1 Data(H)'!$A$1:$A$288,'PY1 Data(H)'!$A$1:$BR$288))</f>
        <v>691413997</v>
      </c>
      <c r="BG16" s="118" cm="1">
        <f t="array" ref="BG16">_xlfn.XLOOKUP(BG$1,'PY1 Data(H)'!$A$1:$BR$1,_xlfn.XLOOKUP($A16,'PY1 Data(H)'!$A$1:$A$288,'PY1 Data(H)'!$A$1:$BR$288))</f>
        <v>38357456</v>
      </c>
      <c r="BH16" s="118" cm="1">
        <f t="array" ref="BH16">_xlfn.XLOOKUP(BH$1,'PY1 Data(H)'!$A$1:$BR$1,_xlfn.XLOOKUP($A16,'PY1 Data(H)'!$A$1:$A$288,'PY1 Data(H)'!$A$1:$BR$288))</f>
        <v>26071479</v>
      </c>
    </row>
    <row r="17" spans="1:60" x14ac:dyDescent="0.3">
      <c r="A17">
        <v>253</v>
      </c>
      <c r="D17" s="118" cm="1">
        <f t="array" ref="D17">_xlfn.XLOOKUP(D$1,'PY1 Data(H)'!$A$1:$BR$1,_xlfn.XLOOKUP($A17,'PY1 Data(H)'!$A$1:$A$288,'PY1 Data(H)'!$A$1:$BR$288))</f>
        <v>1093088</v>
      </c>
      <c r="E17" s="118" cm="1">
        <f t="array" ref="E17">_xlfn.XLOOKUP(E$1,'PY1 Data(H)'!$A$1:$BR$1,_xlfn.XLOOKUP($A17,'PY1 Data(H)'!$A$1:$A$288,'PY1 Data(H)'!$A$1:$BR$288))</f>
        <v>3794063</v>
      </c>
      <c r="F17" s="118" cm="1">
        <f t="array" ref="F17">_xlfn.XLOOKUP(F$1,'PY1 Data(H)'!$A$1:$BR$1,_xlfn.XLOOKUP($A17,'PY1 Data(H)'!$A$1:$A$288,'PY1 Data(H)'!$A$1:$BR$288))</f>
        <v>2506283</v>
      </c>
      <c r="G17" s="118" cm="1">
        <f t="array" ref="G17">_xlfn.XLOOKUP(G$1,'PY1 Data(H)'!$A$1:$BR$1,_xlfn.XLOOKUP($A17,'PY1 Data(H)'!$A$1:$A$288,'PY1 Data(H)'!$A$1:$BR$288))</f>
        <v>1504779</v>
      </c>
      <c r="H17" s="118" cm="1">
        <f t="array" ref="H17">_xlfn.XLOOKUP(H$1,'PY1 Data(H)'!$A$1:$BR$1,_xlfn.XLOOKUP($A17,'PY1 Data(H)'!$A$1:$A$288,'PY1 Data(H)'!$A$1:$BR$288))</f>
        <v>6267568</v>
      </c>
      <c r="I17" s="118" cm="1">
        <f t="array" ref="I17">_xlfn.XLOOKUP(I$1,'PY1 Data(H)'!$A$1:$BR$1,_xlfn.XLOOKUP($A17,'PY1 Data(H)'!$A$1:$A$288,'PY1 Data(H)'!$A$1:$BR$288))</f>
        <v>1368134</v>
      </c>
      <c r="J17" s="118" cm="1">
        <f t="array" ref="J17">_xlfn.XLOOKUP(J$1,'PY1 Data(H)'!$A$1:$BR$1,_xlfn.XLOOKUP($A17,'PY1 Data(H)'!$A$1:$A$288,'PY1 Data(H)'!$A$1:$BR$288))</f>
        <v>1235638</v>
      </c>
      <c r="K17" s="118" cm="1">
        <f t="array" ref="K17">_xlfn.XLOOKUP(K$1,'PY1 Data(H)'!$A$1:$BR$1,_xlfn.XLOOKUP($A17,'PY1 Data(H)'!$A$1:$A$288,'PY1 Data(H)'!$A$1:$BR$288))</f>
        <v>2817903</v>
      </c>
      <c r="L17" s="118" cm="1">
        <f t="array" ref="L17">_xlfn.XLOOKUP(L$1,'PY1 Data(H)'!$A$1:$BR$1,_xlfn.XLOOKUP($A17,'PY1 Data(H)'!$A$1:$A$288,'PY1 Data(H)'!$A$1:$BR$288))</f>
        <v>1940337</v>
      </c>
      <c r="M17" s="118" cm="1">
        <f t="array" ref="M17">_xlfn.XLOOKUP(M$1,'PY1 Data(H)'!$A$1:$BR$1,_xlfn.XLOOKUP($A17,'PY1 Data(H)'!$A$1:$A$288,'PY1 Data(H)'!$A$1:$BR$288))</f>
        <v>1344962</v>
      </c>
      <c r="N17" s="118" cm="1">
        <f t="array" ref="N17">_xlfn.XLOOKUP(N$1,'PY1 Data(H)'!$A$1:$BR$1,_xlfn.XLOOKUP($A17,'PY1 Data(H)'!$A$1:$A$288,'PY1 Data(H)'!$A$1:$BR$288))</f>
        <v>1856413</v>
      </c>
      <c r="O17" s="118" cm="1">
        <f t="array" ref="O17">_xlfn.XLOOKUP(O$1,'PY1 Data(H)'!$A$1:$BR$1,_xlfn.XLOOKUP($A17,'PY1 Data(H)'!$A$1:$A$288,'PY1 Data(H)'!$A$1:$BR$288))</f>
        <v>5553782</v>
      </c>
      <c r="P17" s="118" cm="1">
        <f t="array" ref="P17">_xlfn.XLOOKUP(P$1,'PY1 Data(H)'!$A$1:$BR$1,_xlfn.XLOOKUP($A17,'PY1 Data(H)'!$A$1:$A$288,'PY1 Data(H)'!$A$1:$BR$288))</f>
        <v>18663220</v>
      </c>
      <c r="Q17" s="118" cm="1">
        <f t="array" ref="Q17">_xlfn.XLOOKUP(Q$1,'PY1 Data(H)'!$A$1:$BR$1,_xlfn.XLOOKUP($A17,'PY1 Data(H)'!$A$1:$A$288,'PY1 Data(H)'!$A$1:$BR$288))</f>
        <v>384204</v>
      </c>
      <c r="R17" s="118" cm="1">
        <f t="array" ref="R17">_xlfn.XLOOKUP(R$1,'PY1 Data(H)'!$A$1:$BR$1,_xlfn.XLOOKUP($A17,'PY1 Data(H)'!$A$1:$A$288,'PY1 Data(H)'!$A$1:$BR$288))</f>
        <v>2812822</v>
      </c>
      <c r="S17" s="118" cm="1">
        <f t="array" ref="S17">_xlfn.XLOOKUP(S$1,'PY1 Data(H)'!$A$1:$BR$1,_xlfn.XLOOKUP($A17,'PY1 Data(H)'!$A$1:$A$288,'PY1 Data(H)'!$A$1:$BR$288))</f>
        <v>9777046</v>
      </c>
      <c r="T17" s="118" cm="1">
        <f t="array" ref="T17">_xlfn.XLOOKUP(T$1,'PY1 Data(H)'!$A$1:$BR$1,_xlfn.XLOOKUP($A17,'PY1 Data(H)'!$A$1:$A$288,'PY1 Data(H)'!$A$1:$BR$288))</f>
        <v>3427969</v>
      </c>
      <c r="U17" s="118" cm="1">
        <f t="array" ref="U17">_xlfn.XLOOKUP(U$1,'PY1 Data(H)'!$A$1:$BR$1,_xlfn.XLOOKUP($A17,'PY1 Data(H)'!$A$1:$A$288,'PY1 Data(H)'!$A$1:$BR$288))</f>
        <v>565203</v>
      </c>
      <c r="V17" s="118" cm="1">
        <f t="array" ref="V17">_xlfn.XLOOKUP(V$1,'PY1 Data(H)'!$A$1:$BR$1,_xlfn.XLOOKUP($A17,'PY1 Data(H)'!$A$1:$A$288,'PY1 Data(H)'!$A$1:$BR$288))</f>
        <v>66952</v>
      </c>
      <c r="W17" s="118" cm="1">
        <f t="array" ref="W17">_xlfn.XLOOKUP(W$1,'PY1 Data(H)'!$A$1:$BR$1,_xlfn.XLOOKUP($A17,'PY1 Data(H)'!$A$1:$A$288,'PY1 Data(H)'!$A$1:$BR$288))</f>
        <v>53168504</v>
      </c>
      <c r="X17" s="118" cm="1">
        <f t="array" ref="X17">_xlfn.XLOOKUP(X$1,'PY1 Data(H)'!$A$1:$BR$1,_xlfn.XLOOKUP($A17,'PY1 Data(H)'!$A$1:$A$288,'PY1 Data(H)'!$A$1:$BR$288))</f>
        <v>4140875</v>
      </c>
      <c r="Y17" s="118" cm="1">
        <f t="array" ref="Y17">_xlfn.XLOOKUP(Y$1,'PY1 Data(H)'!$A$1:$BR$1,_xlfn.XLOOKUP($A17,'PY1 Data(H)'!$A$1:$A$288,'PY1 Data(H)'!$A$1:$BR$288))</f>
        <v>1223787</v>
      </c>
      <c r="Z17" s="118" cm="1">
        <f t="array" ref="Z17">_xlfn.XLOOKUP(Z$1,'PY1 Data(H)'!$A$1:$BR$1,_xlfn.XLOOKUP($A17,'PY1 Data(H)'!$A$1:$A$288,'PY1 Data(H)'!$A$1:$BR$288))</f>
        <v>5764867</v>
      </c>
      <c r="AA17" s="118" cm="1">
        <f t="array" ref="AA17">_xlfn.XLOOKUP(AA$1,'PY1 Data(H)'!$A$1:$BR$1,_xlfn.XLOOKUP($A17,'PY1 Data(H)'!$A$1:$A$288,'PY1 Data(H)'!$A$1:$BR$288))</f>
        <v>545104</v>
      </c>
      <c r="AB17" s="118" cm="1">
        <f t="array" ref="AB17">_xlfn.XLOOKUP(AB$1,'PY1 Data(H)'!$A$1:$BR$1,_xlfn.XLOOKUP($A17,'PY1 Data(H)'!$A$1:$A$288,'PY1 Data(H)'!$A$1:$BR$288))</f>
        <v>1523014</v>
      </c>
      <c r="AC17" s="118" cm="1">
        <f t="array" ref="AC17">_xlfn.XLOOKUP(AC$1,'PY1 Data(H)'!$A$1:$BR$1,_xlfn.XLOOKUP($A17,'PY1 Data(H)'!$A$1:$A$288,'PY1 Data(H)'!$A$1:$BR$288))</f>
        <v>7586331</v>
      </c>
      <c r="AD17" s="118" cm="1">
        <f t="array" ref="AD17">_xlfn.XLOOKUP(AD$1,'PY1 Data(H)'!$A$1:$BR$1,_xlfn.XLOOKUP($A17,'PY1 Data(H)'!$A$1:$A$288,'PY1 Data(H)'!$A$1:$BR$288))</f>
        <v>697840</v>
      </c>
      <c r="AE17" s="118" cm="1">
        <f t="array" ref="AE17">_xlfn.XLOOKUP(AE$1,'PY1 Data(H)'!$A$1:$BR$1,_xlfn.XLOOKUP($A17,'PY1 Data(H)'!$A$1:$A$288,'PY1 Data(H)'!$A$1:$BR$288))</f>
        <v>5860922</v>
      </c>
      <c r="AF17" s="118" cm="1">
        <f t="array" ref="AF17">_xlfn.XLOOKUP(AF$1,'PY1 Data(H)'!$A$1:$BR$1,_xlfn.XLOOKUP($A17,'PY1 Data(H)'!$A$1:$A$288,'PY1 Data(H)'!$A$1:$BR$288))</f>
        <v>4211669</v>
      </c>
      <c r="AG17" s="118" cm="1">
        <f t="array" ref="AG17">_xlfn.XLOOKUP(AG$1,'PY1 Data(H)'!$A$1:$BR$1,_xlfn.XLOOKUP($A17,'PY1 Data(H)'!$A$1:$A$288,'PY1 Data(H)'!$A$1:$BR$288))</f>
        <v>1335621</v>
      </c>
      <c r="AH17" s="118" cm="1">
        <f t="array" ref="AH17">_xlfn.XLOOKUP(AH$1,'PY1 Data(H)'!$A$1:$BR$1,_xlfn.XLOOKUP($A17,'PY1 Data(H)'!$A$1:$A$288,'PY1 Data(H)'!$A$1:$BR$288))</f>
        <v>14755766</v>
      </c>
      <c r="AI17" s="118" cm="1">
        <f t="array" ref="AI17">_xlfn.XLOOKUP(AI$1,'PY1 Data(H)'!$A$1:$BR$1,_xlfn.XLOOKUP($A17,'PY1 Data(H)'!$A$1:$A$288,'PY1 Data(H)'!$A$1:$BR$288))</f>
        <v>11263396</v>
      </c>
      <c r="AJ17" s="118" cm="1">
        <f t="array" ref="AJ17">_xlfn.XLOOKUP(AJ$1,'PY1 Data(H)'!$A$1:$BR$1,_xlfn.XLOOKUP($A17,'PY1 Data(H)'!$A$1:$A$288,'PY1 Data(H)'!$A$1:$BR$288))</f>
        <v>10044010</v>
      </c>
      <c r="AK17" s="118" cm="1">
        <f t="array" ref="AK17">_xlfn.XLOOKUP(AK$1,'PY1 Data(H)'!$A$1:$BR$1,_xlfn.XLOOKUP($A17,'PY1 Data(H)'!$A$1:$A$288,'PY1 Data(H)'!$A$1:$BR$288))</f>
        <v>7270594</v>
      </c>
      <c r="AL17" s="118" cm="1">
        <f t="array" ref="AL17">_xlfn.XLOOKUP(AL$1,'PY1 Data(H)'!$A$1:$BR$1,_xlfn.XLOOKUP($A17,'PY1 Data(H)'!$A$1:$A$288,'PY1 Data(H)'!$A$1:$BR$288))</f>
        <v>2799021</v>
      </c>
      <c r="AM17" s="118" cm="1">
        <f t="array" ref="AM17">_xlfn.XLOOKUP(AM$1,'PY1 Data(H)'!$A$1:$BR$1,_xlfn.XLOOKUP($A17,'PY1 Data(H)'!$A$1:$A$288,'PY1 Data(H)'!$A$1:$BR$288))</f>
        <v>0</v>
      </c>
      <c r="AN17" s="118" cm="1">
        <f t="array" ref="AN17">_xlfn.XLOOKUP(AN$1,'PY1 Data(H)'!$A$1:$BR$1,_xlfn.XLOOKUP($A17,'PY1 Data(H)'!$A$1:$A$288,'PY1 Data(H)'!$A$1:$BR$288))</f>
        <v>3334514</v>
      </c>
      <c r="AO17" s="118" cm="1">
        <f t="array" ref="AO17">_xlfn.XLOOKUP(AO$1,'PY1 Data(H)'!$A$1:$BR$1,_xlfn.XLOOKUP($A17,'PY1 Data(H)'!$A$1:$A$288,'PY1 Data(H)'!$A$1:$BR$288))</f>
        <v>2087094</v>
      </c>
      <c r="AP17" s="118" cm="1">
        <f t="array" ref="AP17">_xlfn.XLOOKUP(AP$1,'PY1 Data(H)'!$A$1:$BR$1,_xlfn.XLOOKUP($A17,'PY1 Data(H)'!$A$1:$A$288,'PY1 Data(H)'!$A$1:$BR$288))</f>
        <v>2271941</v>
      </c>
      <c r="AQ17" s="118" cm="1">
        <f t="array" ref="AQ17">_xlfn.XLOOKUP(AQ$1,'PY1 Data(H)'!$A$1:$BR$1,_xlfn.XLOOKUP($A17,'PY1 Data(H)'!$A$1:$A$288,'PY1 Data(H)'!$A$1:$BR$288))</f>
        <v>514792</v>
      </c>
      <c r="AR17" s="118" cm="1">
        <f t="array" ref="AR17">_xlfn.XLOOKUP(AR$1,'PY1 Data(H)'!$A$1:$BR$1,_xlfn.XLOOKUP($A17,'PY1 Data(H)'!$A$1:$A$288,'PY1 Data(H)'!$A$1:$BR$288))</f>
        <v>493196</v>
      </c>
      <c r="AS17" s="118" cm="1">
        <f t="array" ref="AS17">_xlfn.XLOOKUP(AS$1,'PY1 Data(H)'!$A$1:$BR$1,_xlfn.XLOOKUP($A17,'PY1 Data(H)'!$A$1:$A$288,'PY1 Data(H)'!$A$1:$BR$288))</f>
        <v>1525261</v>
      </c>
      <c r="AT17" s="118" cm="1">
        <f t="array" ref="AT17">_xlfn.XLOOKUP(AT$1,'PY1 Data(H)'!$A$1:$BR$1,_xlfn.XLOOKUP($A17,'PY1 Data(H)'!$A$1:$A$288,'PY1 Data(H)'!$A$1:$BR$288))</f>
        <v>636192</v>
      </c>
      <c r="AU17" s="118" cm="1">
        <f t="array" ref="AU17">_xlfn.XLOOKUP(AU$1,'PY1 Data(H)'!$A$1:$BR$1,_xlfn.XLOOKUP($A17,'PY1 Data(H)'!$A$1:$A$288,'PY1 Data(H)'!$A$1:$BR$288))</f>
        <v>13137634</v>
      </c>
      <c r="AV17" s="118" cm="1">
        <f t="array" ref="AV17">_xlfn.XLOOKUP(AV$1,'PY1 Data(H)'!$A$1:$BR$1,_xlfn.XLOOKUP($A17,'PY1 Data(H)'!$A$1:$A$288,'PY1 Data(H)'!$A$1:$BR$288))</f>
        <v>1484834</v>
      </c>
      <c r="AW17" s="118" cm="1">
        <f t="array" ref="AW17">_xlfn.XLOOKUP(AW$1,'PY1 Data(H)'!$A$1:$BR$1,_xlfn.XLOOKUP($A17,'PY1 Data(H)'!$A$1:$A$288,'PY1 Data(H)'!$A$1:$BR$288))</f>
        <v>21662737</v>
      </c>
      <c r="AX17" s="118" cm="1">
        <f t="array" ref="AX17">_xlfn.XLOOKUP(AX$1,'PY1 Data(H)'!$A$1:$BR$1,_xlfn.XLOOKUP($A17,'PY1 Data(H)'!$A$1:$A$288,'PY1 Data(H)'!$A$1:$BR$288))</f>
        <v>509349</v>
      </c>
      <c r="AY17" s="118" cm="1">
        <f t="array" ref="AY17">_xlfn.XLOOKUP(AY$1,'PY1 Data(H)'!$A$1:$BR$1,_xlfn.XLOOKUP($A17,'PY1 Data(H)'!$A$1:$A$288,'PY1 Data(H)'!$A$1:$BR$288))</f>
        <v>969432</v>
      </c>
      <c r="AZ17" s="118" cm="1">
        <f t="array" ref="AZ17">_xlfn.XLOOKUP(AZ$1,'PY1 Data(H)'!$A$1:$BR$1,_xlfn.XLOOKUP($A17,'PY1 Data(H)'!$A$1:$A$288,'PY1 Data(H)'!$A$1:$BR$288))</f>
        <v>1637440</v>
      </c>
      <c r="BA17" s="118" cm="1">
        <f t="array" ref="BA17">_xlfn.XLOOKUP(BA$1,'PY1 Data(H)'!$A$1:$BR$1,_xlfn.XLOOKUP($A17,'PY1 Data(H)'!$A$1:$A$288,'PY1 Data(H)'!$A$1:$BR$288))</f>
        <v>2347049</v>
      </c>
      <c r="BB17" s="118" cm="1">
        <f t="array" ref="BB17">_xlfn.XLOOKUP(BB$1,'PY1 Data(H)'!$A$1:$BR$1,_xlfn.XLOOKUP($A17,'PY1 Data(H)'!$A$1:$A$288,'PY1 Data(H)'!$A$1:$BR$288))</f>
        <v>1138165</v>
      </c>
      <c r="BC17" s="118" cm="1">
        <f t="array" ref="BC17">_xlfn.XLOOKUP(BC$1,'PY1 Data(H)'!$A$1:$BR$1,_xlfn.XLOOKUP($A17,'PY1 Data(H)'!$A$1:$A$288,'PY1 Data(H)'!$A$1:$BR$288))</f>
        <v>3298905</v>
      </c>
      <c r="BD17" s="118" cm="1">
        <f t="array" ref="BD17">_xlfn.XLOOKUP(BD$1,'PY1 Data(H)'!$A$1:$BR$1,_xlfn.XLOOKUP($A17,'PY1 Data(H)'!$A$1:$A$288,'PY1 Data(H)'!$A$1:$BR$288))</f>
        <v>10332925</v>
      </c>
      <c r="BE17" s="118" cm="1">
        <f t="array" ref="BE17">_xlfn.XLOOKUP(BE$1,'PY1 Data(H)'!$A$1:$BR$1,_xlfn.XLOOKUP($A17,'PY1 Data(H)'!$A$1:$A$288,'PY1 Data(H)'!$A$1:$BR$288))</f>
        <v>4039965</v>
      </c>
      <c r="BF17" s="118" cm="1">
        <f t="array" ref="BF17">_xlfn.XLOOKUP(BF$1,'PY1 Data(H)'!$A$1:$BR$1,_xlfn.XLOOKUP($A17,'PY1 Data(H)'!$A$1:$A$288,'PY1 Data(H)'!$A$1:$BR$288))</f>
        <v>18191219</v>
      </c>
      <c r="BG17" s="118" cm="1">
        <f t="array" ref="BG17">_xlfn.XLOOKUP(BG$1,'PY1 Data(H)'!$A$1:$BR$1,_xlfn.XLOOKUP($A17,'PY1 Data(H)'!$A$1:$A$288,'PY1 Data(H)'!$A$1:$BR$288))</f>
        <v>1455619</v>
      </c>
      <c r="BH17" s="118" cm="1">
        <f t="array" ref="BH17">_xlfn.XLOOKUP(BH$1,'PY1 Data(H)'!$A$1:$BR$1,_xlfn.XLOOKUP($A17,'PY1 Data(H)'!$A$1:$A$288,'PY1 Data(H)'!$A$1:$BR$288))</f>
        <v>2491899</v>
      </c>
    </row>
    <row r="18" spans="1:60" x14ac:dyDescent="0.3">
      <c r="A18">
        <v>254</v>
      </c>
      <c r="D18" s="118" cm="1">
        <f t="array" ref="D18">_xlfn.XLOOKUP(D$1,'PY1 Data(H)'!$A$1:$BR$1,_xlfn.XLOOKUP($A18,'PY1 Data(H)'!$A$1:$A$288,'PY1 Data(H)'!$A$1:$BR$288))</f>
        <v>-91885924</v>
      </c>
      <c r="E18" s="118" cm="1">
        <f t="array" ref="E18">_xlfn.XLOOKUP(E$1,'PY1 Data(H)'!$A$1:$BR$1,_xlfn.XLOOKUP($A18,'PY1 Data(H)'!$A$1:$A$288,'PY1 Data(H)'!$A$1:$BR$288))</f>
        <v>-159145930</v>
      </c>
      <c r="F18" s="118" cm="1">
        <f t="array" ref="F18">_xlfn.XLOOKUP(F$1,'PY1 Data(H)'!$A$1:$BR$1,_xlfn.XLOOKUP($A18,'PY1 Data(H)'!$A$1:$A$288,'PY1 Data(H)'!$A$1:$BR$288))</f>
        <v>-122249087</v>
      </c>
      <c r="G18" s="118" cm="1">
        <f t="array" ref="G18">_xlfn.XLOOKUP(G$1,'PY1 Data(H)'!$A$1:$BR$1,_xlfn.XLOOKUP($A18,'PY1 Data(H)'!$A$1:$A$288,'PY1 Data(H)'!$A$1:$BR$288))</f>
        <v>-47990686</v>
      </c>
      <c r="H18" s="118" cm="1">
        <f t="array" ref="H18">_xlfn.XLOOKUP(H$1,'PY1 Data(H)'!$A$1:$BR$1,_xlfn.XLOOKUP($A18,'PY1 Data(H)'!$A$1:$A$288,'PY1 Data(H)'!$A$1:$BR$288))</f>
        <v>-171683490</v>
      </c>
      <c r="I18" s="118" cm="1">
        <f t="array" ref="I18">_xlfn.XLOOKUP(I$1,'PY1 Data(H)'!$A$1:$BR$1,_xlfn.XLOOKUP($A18,'PY1 Data(H)'!$A$1:$A$288,'PY1 Data(H)'!$A$1:$BR$288))</f>
        <v>-68094554</v>
      </c>
      <c r="J18" s="118" cm="1">
        <f t="array" ref="J18">_xlfn.XLOOKUP(J$1,'PY1 Data(H)'!$A$1:$BR$1,_xlfn.XLOOKUP($A18,'PY1 Data(H)'!$A$1:$A$288,'PY1 Data(H)'!$A$1:$BR$288))</f>
        <v>-36184970</v>
      </c>
      <c r="K18" s="118" cm="1">
        <f t="array" ref="K18">_xlfn.XLOOKUP(K$1,'PY1 Data(H)'!$A$1:$BR$1,_xlfn.XLOOKUP($A18,'PY1 Data(H)'!$A$1:$A$288,'PY1 Data(H)'!$A$1:$BR$288))</f>
        <v>-48508340</v>
      </c>
      <c r="L18" s="118" cm="1">
        <f t="array" ref="L18">_xlfn.XLOOKUP(L$1,'PY1 Data(H)'!$A$1:$BR$1,_xlfn.XLOOKUP($A18,'PY1 Data(H)'!$A$1:$A$288,'PY1 Data(H)'!$A$1:$BR$288))</f>
        <v>-93661799</v>
      </c>
      <c r="M18" s="118" cm="1">
        <f t="array" ref="M18">_xlfn.XLOOKUP(M$1,'PY1 Data(H)'!$A$1:$BR$1,_xlfn.XLOOKUP($A18,'PY1 Data(H)'!$A$1:$A$288,'PY1 Data(H)'!$A$1:$BR$288))</f>
        <v>-30088429</v>
      </c>
      <c r="N18" s="118" cm="1">
        <f t="array" ref="N18">_xlfn.XLOOKUP(N$1,'PY1 Data(H)'!$A$1:$BR$1,_xlfn.XLOOKUP($A18,'PY1 Data(H)'!$A$1:$A$288,'PY1 Data(H)'!$A$1:$BR$288))</f>
        <v>-57904686</v>
      </c>
      <c r="O18" s="118" cm="1">
        <f t="array" ref="O18">_xlfn.XLOOKUP(O$1,'PY1 Data(H)'!$A$1:$BR$1,_xlfn.XLOOKUP($A18,'PY1 Data(H)'!$A$1:$A$288,'PY1 Data(H)'!$A$1:$BR$288))</f>
        <v>-197377939</v>
      </c>
      <c r="P18" s="118" cm="1">
        <f t="array" ref="P18">_xlfn.XLOOKUP(P$1,'PY1 Data(H)'!$A$1:$BR$1,_xlfn.XLOOKUP($A18,'PY1 Data(H)'!$A$1:$A$288,'PY1 Data(H)'!$A$1:$BR$288))</f>
        <v>-85587229</v>
      </c>
      <c r="Q18" s="118" cm="1">
        <f t="array" ref="Q18">_xlfn.XLOOKUP(Q$1,'PY1 Data(H)'!$A$1:$BR$1,_xlfn.XLOOKUP($A18,'PY1 Data(H)'!$A$1:$A$288,'PY1 Data(H)'!$A$1:$BR$288))</f>
        <v>-24259899</v>
      </c>
      <c r="R18" s="118" cm="1">
        <f t="array" ref="R18">_xlfn.XLOOKUP(R$1,'PY1 Data(H)'!$A$1:$BR$1,_xlfn.XLOOKUP($A18,'PY1 Data(H)'!$A$1:$A$288,'PY1 Data(H)'!$A$1:$BR$288))</f>
        <v>-213165361</v>
      </c>
      <c r="S18" s="118" cm="1">
        <f t="array" ref="S18">_xlfn.XLOOKUP(S$1,'PY1 Data(H)'!$A$1:$BR$1,_xlfn.XLOOKUP($A18,'PY1 Data(H)'!$A$1:$A$288,'PY1 Data(H)'!$A$1:$BR$288))</f>
        <v>-422624272</v>
      </c>
      <c r="T18" s="118" cm="1">
        <f t="array" ref="T18">_xlfn.XLOOKUP(T$1,'PY1 Data(H)'!$A$1:$BR$1,_xlfn.XLOOKUP($A18,'PY1 Data(H)'!$A$1:$A$288,'PY1 Data(H)'!$A$1:$BR$288))</f>
        <v>-49882191</v>
      </c>
      <c r="U18" s="118" cm="1">
        <f t="array" ref="U18">_xlfn.XLOOKUP(U$1,'PY1 Data(H)'!$A$1:$BR$1,_xlfn.XLOOKUP($A18,'PY1 Data(H)'!$A$1:$A$288,'PY1 Data(H)'!$A$1:$BR$288))</f>
        <v>-28272069</v>
      </c>
      <c r="V18" s="118" cm="1">
        <f t="array" ref="V18">_xlfn.XLOOKUP(V$1,'PY1 Data(H)'!$A$1:$BR$1,_xlfn.XLOOKUP($A18,'PY1 Data(H)'!$A$1:$A$288,'PY1 Data(H)'!$A$1:$BR$288))</f>
        <v>-2074751</v>
      </c>
      <c r="W18" s="118" cm="1">
        <f t="array" ref="W18">_xlfn.XLOOKUP(W$1,'PY1 Data(H)'!$A$1:$BR$1,_xlfn.XLOOKUP($A18,'PY1 Data(H)'!$A$1:$A$288,'PY1 Data(H)'!$A$1:$BR$288))</f>
        <v>-368130716</v>
      </c>
      <c r="X18" s="118" cm="1">
        <f t="array" ref="X18">_xlfn.XLOOKUP(X$1,'PY1 Data(H)'!$A$1:$BR$1,_xlfn.XLOOKUP($A18,'PY1 Data(H)'!$A$1:$A$288,'PY1 Data(H)'!$A$1:$BR$288))</f>
        <v>-136359510</v>
      </c>
      <c r="Y18" s="118" cm="1">
        <f t="array" ref="Y18">_xlfn.XLOOKUP(Y$1,'PY1 Data(H)'!$A$1:$BR$1,_xlfn.XLOOKUP($A18,'PY1 Data(H)'!$A$1:$A$288,'PY1 Data(H)'!$A$1:$BR$288))</f>
        <v>-25445975</v>
      </c>
      <c r="Z18" s="118" cm="1">
        <f t="array" ref="Z18">_xlfn.XLOOKUP(Z$1,'PY1 Data(H)'!$A$1:$BR$1,_xlfn.XLOOKUP($A18,'PY1 Data(H)'!$A$1:$A$288,'PY1 Data(H)'!$A$1:$BR$288))</f>
        <v>-129791794</v>
      </c>
      <c r="AA18" s="118" cm="1">
        <f t="array" ref="AA18">_xlfn.XLOOKUP(AA$1,'PY1 Data(H)'!$A$1:$BR$1,_xlfn.XLOOKUP($A18,'PY1 Data(H)'!$A$1:$A$288,'PY1 Data(H)'!$A$1:$BR$288))</f>
        <v>-27409645</v>
      </c>
      <c r="AB18" s="118" cm="1">
        <f t="array" ref="AB18">_xlfn.XLOOKUP(AB$1,'PY1 Data(H)'!$A$1:$BR$1,_xlfn.XLOOKUP($A18,'PY1 Data(H)'!$A$1:$A$288,'PY1 Data(H)'!$A$1:$BR$288))</f>
        <v>-75766223</v>
      </c>
      <c r="AC18" s="118" cm="1">
        <f t="array" ref="AC18">_xlfn.XLOOKUP(AC$1,'PY1 Data(H)'!$A$1:$BR$1,_xlfn.XLOOKUP($A18,'PY1 Data(H)'!$A$1:$A$288,'PY1 Data(H)'!$A$1:$BR$288))</f>
        <v>-360363699</v>
      </c>
      <c r="AD18" s="118" cm="1">
        <f t="array" ref="AD18">_xlfn.XLOOKUP(AD$1,'PY1 Data(H)'!$A$1:$BR$1,_xlfn.XLOOKUP($A18,'PY1 Data(H)'!$A$1:$A$288,'PY1 Data(H)'!$A$1:$BR$288))</f>
        <v>-40264667</v>
      </c>
      <c r="AE18" s="118" cm="1">
        <f t="array" ref="AE18">_xlfn.XLOOKUP(AE$1,'PY1 Data(H)'!$A$1:$BR$1,_xlfn.XLOOKUP($A18,'PY1 Data(H)'!$A$1:$A$288,'PY1 Data(H)'!$A$1:$BR$288))</f>
        <v>-247501517</v>
      </c>
      <c r="AF18" s="118" cm="1">
        <f t="array" ref="AF18">_xlfn.XLOOKUP(AF$1,'PY1 Data(H)'!$A$1:$BR$1,_xlfn.XLOOKUP($A18,'PY1 Data(H)'!$A$1:$A$288,'PY1 Data(H)'!$A$1:$BR$288))</f>
        <v>-102764570</v>
      </c>
      <c r="AG18" s="118" cm="1">
        <f t="array" ref="AG18">_xlfn.XLOOKUP(AG$1,'PY1 Data(H)'!$A$1:$BR$1,_xlfn.XLOOKUP($A18,'PY1 Data(H)'!$A$1:$A$288,'PY1 Data(H)'!$A$1:$BR$288))</f>
        <v>-41135981</v>
      </c>
      <c r="AH18" s="118" cm="1">
        <f t="array" ref="AH18">_xlfn.XLOOKUP(AH$1,'PY1 Data(H)'!$A$1:$BR$1,_xlfn.XLOOKUP($A18,'PY1 Data(H)'!$A$1:$A$288,'PY1 Data(H)'!$A$1:$BR$288))</f>
        <v>-314452195</v>
      </c>
      <c r="AI18" s="118" cm="1">
        <f t="array" ref="AI18">_xlfn.XLOOKUP(AI$1,'PY1 Data(H)'!$A$1:$BR$1,_xlfn.XLOOKUP($A18,'PY1 Data(H)'!$A$1:$A$288,'PY1 Data(H)'!$A$1:$BR$288))</f>
        <v>-158754719</v>
      </c>
      <c r="AJ18" s="118" cm="1">
        <f t="array" ref="AJ18">_xlfn.XLOOKUP(AJ$1,'PY1 Data(H)'!$A$1:$BR$1,_xlfn.XLOOKUP($A18,'PY1 Data(H)'!$A$1:$A$288,'PY1 Data(H)'!$A$1:$BR$288))</f>
        <v>-285116958</v>
      </c>
      <c r="AK18" s="118" cm="1">
        <f t="array" ref="AK18">_xlfn.XLOOKUP(AK$1,'PY1 Data(H)'!$A$1:$BR$1,_xlfn.XLOOKUP($A18,'PY1 Data(H)'!$A$1:$A$288,'PY1 Data(H)'!$A$1:$BR$288))</f>
        <v>-129440195</v>
      </c>
      <c r="AL18" s="118" cm="1">
        <f t="array" ref="AL18">_xlfn.XLOOKUP(AL$1,'PY1 Data(H)'!$A$1:$BR$1,_xlfn.XLOOKUP($A18,'PY1 Data(H)'!$A$1:$A$288,'PY1 Data(H)'!$A$1:$BR$288))</f>
        <v>-117817658</v>
      </c>
      <c r="AM18" s="118" cm="1">
        <f t="array" ref="AM18">_xlfn.XLOOKUP(AM$1,'PY1 Data(H)'!$A$1:$BR$1,_xlfn.XLOOKUP($A18,'PY1 Data(H)'!$A$1:$A$288,'PY1 Data(H)'!$A$1:$BR$288))</f>
        <v>0</v>
      </c>
      <c r="AN18" s="118" cm="1">
        <f t="array" ref="AN18">_xlfn.XLOOKUP(AN$1,'PY1 Data(H)'!$A$1:$BR$1,_xlfn.XLOOKUP($A18,'PY1 Data(H)'!$A$1:$A$288,'PY1 Data(H)'!$A$1:$BR$288))</f>
        <v>-120723362</v>
      </c>
      <c r="AO18" s="118" cm="1">
        <f t="array" ref="AO18">_xlfn.XLOOKUP(AO$1,'PY1 Data(H)'!$A$1:$BR$1,_xlfn.XLOOKUP($A18,'PY1 Data(H)'!$A$1:$A$288,'PY1 Data(H)'!$A$1:$BR$288))</f>
        <v>-95081496</v>
      </c>
      <c r="AP18" s="118" cm="1">
        <f t="array" ref="AP18">_xlfn.XLOOKUP(AP$1,'PY1 Data(H)'!$A$1:$BR$1,_xlfn.XLOOKUP($A18,'PY1 Data(H)'!$A$1:$A$288,'PY1 Data(H)'!$A$1:$BR$288))</f>
        <v>-115903794</v>
      </c>
      <c r="AQ18" s="118" cm="1">
        <f t="array" ref="AQ18">_xlfn.XLOOKUP(AQ$1,'PY1 Data(H)'!$A$1:$BR$1,_xlfn.XLOOKUP($A18,'PY1 Data(H)'!$A$1:$A$288,'PY1 Data(H)'!$A$1:$BR$288))</f>
        <v>-31302653</v>
      </c>
      <c r="AR18" s="118" cm="1">
        <f t="array" ref="AR18">_xlfn.XLOOKUP(AR$1,'PY1 Data(H)'!$A$1:$BR$1,_xlfn.XLOOKUP($A18,'PY1 Data(H)'!$A$1:$A$288,'PY1 Data(H)'!$A$1:$BR$288))</f>
        <v>-40640503</v>
      </c>
      <c r="AS18" s="118" cm="1">
        <f t="array" ref="AS18">_xlfn.XLOOKUP(AS$1,'PY1 Data(H)'!$A$1:$BR$1,_xlfn.XLOOKUP($A18,'PY1 Data(H)'!$A$1:$A$288,'PY1 Data(H)'!$A$1:$BR$288))</f>
        <v>-60135519</v>
      </c>
      <c r="AT18" s="118" cm="1">
        <f t="array" ref="AT18">_xlfn.XLOOKUP(AT$1,'PY1 Data(H)'!$A$1:$BR$1,_xlfn.XLOOKUP($A18,'PY1 Data(H)'!$A$1:$A$288,'PY1 Data(H)'!$A$1:$BR$288))</f>
        <v>-13009608</v>
      </c>
      <c r="AU18" s="118" cm="1">
        <f t="array" ref="AU18">_xlfn.XLOOKUP(AU$1,'PY1 Data(H)'!$A$1:$BR$1,_xlfn.XLOOKUP($A18,'PY1 Data(H)'!$A$1:$A$288,'PY1 Data(H)'!$A$1:$BR$288))</f>
        <v>-646437401</v>
      </c>
      <c r="AV18" s="118" cm="1">
        <f t="array" ref="AV18">_xlfn.XLOOKUP(AV$1,'PY1 Data(H)'!$A$1:$BR$1,_xlfn.XLOOKUP($A18,'PY1 Data(H)'!$A$1:$A$288,'PY1 Data(H)'!$A$1:$BR$288))</f>
        <v>-87622883</v>
      </c>
      <c r="AW18" s="118" cm="1">
        <f t="array" ref="AW18">_xlfn.XLOOKUP(AW$1,'PY1 Data(H)'!$A$1:$BR$1,_xlfn.XLOOKUP($A18,'PY1 Data(H)'!$A$1:$A$288,'PY1 Data(H)'!$A$1:$BR$288))</f>
        <v>-2635779762</v>
      </c>
      <c r="AX18" s="118" cm="1">
        <f t="array" ref="AX18">_xlfn.XLOOKUP(AX$1,'PY1 Data(H)'!$A$1:$BR$1,_xlfn.XLOOKUP($A18,'PY1 Data(H)'!$A$1:$A$288,'PY1 Data(H)'!$A$1:$BR$288))</f>
        <v>-31722391</v>
      </c>
      <c r="AY18" s="118" cm="1">
        <f t="array" ref="AY18">_xlfn.XLOOKUP(AY$1,'PY1 Data(H)'!$A$1:$BR$1,_xlfn.XLOOKUP($A18,'PY1 Data(H)'!$A$1:$A$288,'PY1 Data(H)'!$A$1:$BR$288))</f>
        <v>-24919273</v>
      </c>
      <c r="AZ18" s="118" cm="1">
        <f t="array" ref="AZ18">_xlfn.XLOOKUP(AZ$1,'PY1 Data(H)'!$A$1:$BR$1,_xlfn.XLOOKUP($A18,'PY1 Data(H)'!$A$1:$A$288,'PY1 Data(H)'!$A$1:$BR$288))</f>
        <v>-79376296</v>
      </c>
      <c r="BA18" s="118" cm="1">
        <f t="array" ref="BA18">_xlfn.XLOOKUP(BA$1,'PY1 Data(H)'!$A$1:$BR$1,_xlfn.XLOOKUP($A18,'PY1 Data(H)'!$A$1:$A$288,'PY1 Data(H)'!$A$1:$BR$288))</f>
        <v>-266523308</v>
      </c>
      <c r="BB18" s="118" cm="1">
        <f t="array" ref="BB18">_xlfn.XLOOKUP(BB$1,'PY1 Data(H)'!$A$1:$BR$1,_xlfn.XLOOKUP($A18,'PY1 Data(H)'!$A$1:$A$288,'PY1 Data(H)'!$A$1:$BR$288))</f>
        <v>-15202958</v>
      </c>
      <c r="BC18" s="118" cm="1">
        <f t="array" ref="BC18">_xlfn.XLOOKUP(BC$1,'PY1 Data(H)'!$A$1:$BR$1,_xlfn.XLOOKUP($A18,'PY1 Data(H)'!$A$1:$A$288,'PY1 Data(H)'!$A$1:$BR$288))</f>
        <v>-31162024</v>
      </c>
      <c r="BD18" s="118" cm="1">
        <f t="array" ref="BD18">_xlfn.XLOOKUP(BD$1,'PY1 Data(H)'!$A$1:$BR$1,_xlfn.XLOOKUP($A18,'PY1 Data(H)'!$A$1:$A$288,'PY1 Data(H)'!$A$1:$BR$288))</f>
        <v>-148255620</v>
      </c>
      <c r="BE18" s="118" cm="1">
        <f t="array" ref="BE18">_xlfn.XLOOKUP(BE$1,'PY1 Data(H)'!$A$1:$BR$1,_xlfn.XLOOKUP($A18,'PY1 Data(H)'!$A$1:$A$288,'PY1 Data(H)'!$A$1:$BR$288))</f>
        <v>-154595855</v>
      </c>
      <c r="BF18" s="118" cm="1">
        <f t="array" ref="BF18">_xlfn.XLOOKUP(BF$1,'PY1 Data(H)'!$A$1:$BR$1,_xlfn.XLOOKUP($A18,'PY1 Data(H)'!$A$1:$A$288,'PY1 Data(H)'!$A$1:$BR$288))</f>
        <v>-888869495</v>
      </c>
      <c r="BG18" s="118" cm="1">
        <f t="array" ref="BG18">_xlfn.XLOOKUP(BG$1,'PY1 Data(H)'!$A$1:$BR$1,_xlfn.XLOOKUP($A18,'PY1 Data(H)'!$A$1:$A$288,'PY1 Data(H)'!$A$1:$BR$288))</f>
        <v>-81043686</v>
      </c>
      <c r="BH18" s="118" cm="1">
        <f t="array" ref="BH18">_xlfn.XLOOKUP(BH$1,'PY1 Data(H)'!$A$1:$BR$1,_xlfn.XLOOKUP($A18,'PY1 Data(H)'!$A$1:$A$288,'PY1 Data(H)'!$A$1:$BR$288))</f>
        <v>-37958226</v>
      </c>
    </row>
    <row r="19" spans="1:60" x14ac:dyDescent="0.3">
      <c r="D19" s="118" t="e" cm="1">
        <f t="array" ref="D19">_xlfn.XLOOKUP(D$1,'PY1 Data(H)'!$A$1:$BR$1,_xlfn.XLOOKUP($A19,'PY1 Data(H)'!$A$1:$A$288,'PY1 Data(H)'!$A$1:$BR$288))</f>
        <v>#N/A</v>
      </c>
      <c r="E19" s="118" t="e" cm="1">
        <f t="array" ref="E19">_xlfn.XLOOKUP(E$1,'PY1 Data(H)'!$A$1:$BR$1,_xlfn.XLOOKUP($A19,'PY1 Data(H)'!$A$1:$A$288,'PY1 Data(H)'!$A$1:$BR$288))</f>
        <v>#N/A</v>
      </c>
      <c r="F19" s="118" t="e" cm="1">
        <f t="array" ref="F19">_xlfn.XLOOKUP(F$1,'PY1 Data(H)'!$A$1:$BR$1,_xlfn.XLOOKUP($A19,'PY1 Data(H)'!$A$1:$A$288,'PY1 Data(H)'!$A$1:$BR$288))</f>
        <v>#N/A</v>
      </c>
      <c r="G19" s="118" t="e" cm="1">
        <f t="array" ref="G19">_xlfn.XLOOKUP(G$1,'PY1 Data(H)'!$A$1:$BR$1,_xlfn.XLOOKUP($A19,'PY1 Data(H)'!$A$1:$A$288,'PY1 Data(H)'!$A$1:$BR$288))</f>
        <v>#N/A</v>
      </c>
      <c r="H19" s="118" t="e" cm="1">
        <f t="array" ref="H19">_xlfn.XLOOKUP(H$1,'PY1 Data(H)'!$A$1:$BR$1,_xlfn.XLOOKUP($A19,'PY1 Data(H)'!$A$1:$A$288,'PY1 Data(H)'!$A$1:$BR$288))</f>
        <v>#N/A</v>
      </c>
      <c r="I19" s="118" t="e" cm="1">
        <f t="array" ref="I19">_xlfn.XLOOKUP(I$1,'PY1 Data(H)'!$A$1:$BR$1,_xlfn.XLOOKUP($A19,'PY1 Data(H)'!$A$1:$A$288,'PY1 Data(H)'!$A$1:$BR$288))</f>
        <v>#N/A</v>
      </c>
      <c r="J19" s="118" t="e" cm="1">
        <f t="array" ref="J19">_xlfn.XLOOKUP(J$1,'PY1 Data(H)'!$A$1:$BR$1,_xlfn.XLOOKUP($A19,'PY1 Data(H)'!$A$1:$A$288,'PY1 Data(H)'!$A$1:$BR$288))</f>
        <v>#N/A</v>
      </c>
      <c r="K19" s="118" t="e" cm="1">
        <f t="array" ref="K19">_xlfn.XLOOKUP(K$1,'PY1 Data(H)'!$A$1:$BR$1,_xlfn.XLOOKUP($A19,'PY1 Data(H)'!$A$1:$A$288,'PY1 Data(H)'!$A$1:$BR$288))</f>
        <v>#N/A</v>
      </c>
      <c r="L19" s="118" t="e" cm="1">
        <f t="array" ref="L19">_xlfn.XLOOKUP(L$1,'PY1 Data(H)'!$A$1:$BR$1,_xlfn.XLOOKUP($A19,'PY1 Data(H)'!$A$1:$A$288,'PY1 Data(H)'!$A$1:$BR$288))</f>
        <v>#N/A</v>
      </c>
      <c r="M19" s="118" t="e" cm="1">
        <f t="array" ref="M19">_xlfn.XLOOKUP(M$1,'PY1 Data(H)'!$A$1:$BR$1,_xlfn.XLOOKUP($A19,'PY1 Data(H)'!$A$1:$A$288,'PY1 Data(H)'!$A$1:$BR$288))</f>
        <v>#N/A</v>
      </c>
      <c r="N19" s="118" t="e" cm="1">
        <f t="array" ref="N19">_xlfn.XLOOKUP(N$1,'PY1 Data(H)'!$A$1:$BR$1,_xlfn.XLOOKUP($A19,'PY1 Data(H)'!$A$1:$A$288,'PY1 Data(H)'!$A$1:$BR$288))</f>
        <v>#N/A</v>
      </c>
      <c r="O19" s="118" t="e" cm="1">
        <f t="array" ref="O19">_xlfn.XLOOKUP(O$1,'PY1 Data(H)'!$A$1:$BR$1,_xlfn.XLOOKUP($A19,'PY1 Data(H)'!$A$1:$A$288,'PY1 Data(H)'!$A$1:$BR$288))</f>
        <v>#N/A</v>
      </c>
      <c r="P19" s="118" t="e" cm="1">
        <f t="array" ref="P19">_xlfn.XLOOKUP(P$1,'PY1 Data(H)'!$A$1:$BR$1,_xlfn.XLOOKUP($A19,'PY1 Data(H)'!$A$1:$A$288,'PY1 Data(H)'!$A$1:$BR$288))</f>
        <v>#N/A</v>
      </c>
      <c r="Q19" s="118" t="e" cm="1">
        <f t="array" ref="Q19">_xlfn.XLOOKUP(Q$1,'PY1 Data(H)'!$A$1:$BR$1,_xlfn.XLOOKUP($A19,'PY1 Data(H)'!$A$1:$A$288,'PY1 Data(H)'!$A$1:$BR$288))</f>
        <v>#N/A</v>
      </c>
      <c r="R19" s="118" t="e" cm="1">
        <f t="array" ref="R19">_xlfn.XLOOKUP(R$1,'PY1 Data(H)'!$A$1:$BR$1,_xlfn.XLOOKUP($A19,'PY1 Data(H)'!$A$1:$A$288,'PY1 Data(H)'!$A$1:$BR$288))</f>
        <v>#N/A</v>
      </c>
      <c r="S19" s="118" t="e" cm="1">
        <f t="array" ref="S19">_xlfn.XLOOKUP(S$1,'PY1 Data(H)'!$A$1:$BR$1,_xlfn.XLOOKUP($A19,'PY1 Data(H)'!$A$1:$A$288,'PY1 Data(H)'!$A$1:$BR$288))</f>
        <v>#N/A</v>
      </c>
      <c r="T19" s="118" t="e" cm="1">
        <f t="array" ref="T19">_xlfn.XLOOKUP(T$1,'PY1 Data(H)'!$A$1:$BR$1,_xlfn.XLOOKUP($A19,'PY1 Data(H)'!$A$1:$A$288,'PY1 Data(H)'!$A$1:$BR$288))</f>
        <v>#N/A</v>
      </c>
      <c r="U19" s="118" t="e" cm="1">
        <f t="array" ref="U19">_xlfn.XLOOKUP(U$1,'PY1 Data(H)'!$A$1:$BR$1,_xlfn.XLOOKUP($A19,'PY1 Data(H)'!$A$1:$A$288,'PY1 Data(H)'!$A$1:$BR$288))</f>
        <v>#N/A</v>
      </c>
      <c r="V19" s="118" t="e" cm="1">
        <f t="array" ref="V19">_xlfn.XLOOKUP(V$1,'PY1 Data(H)'!$A$1:$BR$1,_xlfn.XLOOKUP($A19,'PY1 Data(H)'!$A$1:$A$288,'PY1 Data(H)'!$A$1:$BR$288))</f>
        <v>#N/A</v>
      </c>
      <c r="W19" s="118" t="e" cm="1">
        <f t="array" ref="W19">_xlfn.XLOOKUP(W$1,'PY1 Data(H)'!$A$1:$BR$1,_xlfn.XLOOKUP($A19,'PY1 Data(H)'!$A$1:$A$288,'PY1 Data(H)'!$A$1:$BR$288))</f>
        <v>#N/A</v>
      </c>
      <c r="X19" s="118" t="e" cm="1">
        <f t="array" ref="X19">_xlfn.XLOOKUP(X$1,'PY1 Data(H)'!$A$1:$BR$1,_xlfn.XLOOKUP($A19,'PY1 Data(H)'!$A$1:$A$288,'PY1 Data(H)'!$A$1:$BR$288))</f>
        <v>#N/A</v>
      </c>
      <c r="Y19" s="118" t="e" cm="1">
        <f t="array" ref="Y19">_xlfn.XLOOKUP(Y$1,'PY1 Data(H)'!$A$1:$BR$1,_xlfn.XLOOKUP($A19,'PY1 Data(H)'!$A$1:$A$288,'PY1 Data(H)'!$A$1:$BR$288))</f>
        <v>#N/A</v>
      </c>
      <c r="Z19" s="118" t="e" cm="1">
        <f t="array" ref="Z19">_xlfn.XLOOKUP(Z$1,'PY1 Data(H)'!$A$1:$BR$1,_xlfn.XLOOKUP($A19,'PY1 Data(H)'!$A$1:$A$288,'PY1 Data(H)'!$A$1:$BR$288))</f>
        <v>#N/A</v>
      </c>
      <c r="AA19" s="118" t="e" cm="1">
        <f t="array" ref="AA19">_xlfn.XLOOKUP(AA$1,'PY1 Data(H)'!$A$1:$BR$1,_xlfn.XLOOKUP($A19,'PY1 Data(H)'!$A$1:$A$288,'PY1 Data(H)'!$A$1:$BR$288))</f>
        <v>#N/A</v>
      </c>
      <c r="AB19" s="118" t="e" cm="1">
        <f t="array" ref="AB19">_xlfn.XLOOKUP(AB$1,'PY1 Data(H)'!$A$1:$BR$1,_xlfn.XLOOKUP($A19,'PY1 Data(H)'!$A$1:$A$288,'PY1 Data(H)'!$A$1:$BR$288))</f>
        <v>#N/A</v>
      </c>
      <c r="AC19" s="118" t="e" cm="1">
        <f t="array" ref="AC19">_xlfn.XLOOKUP(AC$1,'PY1 Data(H)'!$A$1:$BR$1,_xlfn.XLOOKUP($A19,'PY1 Data(H)'!$A$1:$A$288,'PY1 Data(H)'!$A$1:$BR$288))</f>
        <v>#N/A</v>
      </c>
      <c r="AD19" s="118" t="e" cm="1">
        <f t="array" ref="AD19">_xlfn.XLOOKUP(AD$1,'PY1 Data(H)'!$A$1:$BR$1,_xlfn.XLOOKUP($A19,'PY1 Data(H)'!$A$1:$A$288,'PY1 Data(H)'!$A$1:$BR$288))</f>
        <v>#N/A</v>
      </c>
      <c r="AE19" s="118" t="e" cm="1">
        <f t="array" ref="AE19">_xlfn.XLOOKUP(AE$1,'PY1 Data(H)'!$A$1:$BR$1,_xlfn.XLOOKUP($A19,'PY1 Data(H)'!$A$1:$A$288,'PY1 Data(H)'!$A$1:$BR$288))</f>
        <v>#N/A</v>
      </c>
      <c r="AF19" s="118" t="e" cm="1">
        <f t="array" ref="AF19">_xlfn.XLOOKUP(AF$1,'PY1 Data(H)'!$A$1:$BR$1,_xlfn.XLOOKUP($A19,'PY1 Data(H)'!$A$1:$A$288,'PY1 Data(H)'!$A$1:$BR$288))</f>
        <v>#N/A</v>
      </c>
      <c r="AG19" s="118" t="e" cm="1">
        <f t="array" ref="AG19">_xlfn.XLOOKUP(AG$1,'PY1 Data(H)'!$A$1:$BR$1,_xlfn.XLOOKUP($A19,'PY1 Data(H)'!$A$1:$A$288,'PY1 Data(H)'!$A$1:$BR$288))</f>
        <v>#N/A</v>
      </c>
      <c r="AH19" s="118" t="e" cm="1">
        <f t="array" ref="AH19">_xlfn.XLOOKUP(AH$1,'PY1 Data(H)'!$A$1:$BR$1,_xlfn.XLOOKUP($A19,'PY1 Data(H)'!$A$1:$A$288,'PY1 Data(H)'!$A$1:$BR$288))</f>
        <v>#N/A</v>
      </c>
      <c r="AI19" s="118" t="e" cm="1">
        <f t="array" ref="AI19">_xlfn.XLOOKUP(AI$1,'PY1 Data(H)'!$A$1:$BR$1,_xlfn.XLOOKUP($A19,'PY1 Data(H)'!$A$1:$A$288,'PY1 Data(H)'!$A$1:$BR$288))</f>
        <v>#N/A</v>
      </c>
      <c r="AJ19" s="118" t="e" cm="1">
        <f t="array" ref="AJ19">_xlfn.XLOOKUP(AJ$1,'PY1 Data(H)'!$A$1:$BR$1,_xlfn.XLOOKUP($A19,'PY1 Data(H)'!$A$1:$A$288,'PY1 Data(H)'!$A$1:$BR$288))</f>
        <v>#N/A</v>
      </c>
      <c r="AK19" s="118" t="e" cm="1">
        <f t="array" ref="AK19">_xlfn.XLOOKUP(AK$1,'PY1 Data(H)'!$A$1:$BR$1,_xlfn.XLOOKUP($A19,'PY1 Data(H)'!$A$1:$A$288,'PY1 Data(H)'!$A$1:$BR$288))</f>
        <v>#N/A</v>
      </c>
      <c r="AL19" s="118" t="e" cm="1">
        <f t="array" ref="AL19">_xlfn.XLOOKUP(AL$1,'PY1 Data(H)'!$A$1:$BR$1,_xlfn.XLOOKUP($A19,'PY1 Data(H)'!$A$1:$A$288,'PY1 Data(H)'!$A$1:$BR$288))</f>
        <v>#N/A</v>
      </c>
      <c r="AM19" s="118" t="e" cm="1">
        <f t="array" ref="AM19">_xlfn.XLOOKUP(AM$1,'PY1 Data(H)'!$A$1:$BR$1,_xlfn.XLOOKUP($A19,'PY1 Data(H)'!$A$1:$A$288,'PY1 Data(H)'!$A$1:$BR$288))</f>
        <v>#N/A</v>
      </c>
      <c r="AN19" s="118" t="e" cm="1">
        <f t="array" ref="AN19">_xlfn.XLOOKUP(AN$1,'PY1 Data(H)'!$A$1:$BR$1,_xlfn.XLOOKUP($A19,'PY1 Data(H)'!$A$1:$A$288,'PY1 Data(H)'!$A$1:$BR$288))</f>
        <v>#N/A</v>
      </c>
      <c r="AO19" s="118" t="e" cm="1">
        <f t="array" ref="AO19">_xlfn.XLOOKUP(AO$1,'PY1 Data(H)'!$A$1:$BR$1,_xlfn.XLOOKUP($A19,'PY1 Data(H)'!$A$1:$A$288,'PY1 Data(H)'!$A$1:$BR$288))</f>
        <v>#N/A</v>
      </c>
      <c r="AP19" s="118" t="e" cm="1">
        <f t="array" ref="AP19">_xlfn.XLOOKUP(AP$1,'PY1 Data(H)'!$A$1:$BR$1,_xlfn.XLOOKUP($A19,'PY1 Data(H)'!$A$1:$A$288,'PY1 Data(H)'!$A$1:$BR$288))</f>
        <v>#N/A</v>
      </c>
      <c r="AQ19" s="118" t="e" cm="1">
        <f t="array" ref="AQ19">_xlfn.XLOOKUP(AQ$1,'PY1 Data(H)'!$A$1:$BR$1,_xlfn.XLOOKUP($A19,'PY1 Data(H)'!$A$1:$A$288,'PY1 Data(H)'!$A$1:$BR$288))</f>
        <v>#N/A</v>
      </c>
      <c r="AR19" s="118" t="e" cm="1">
        <f t="array" ref="AR19">_xlfn.XLOOKUP(AR$1,'PY1 Data(H)'!$A$1:$BR$1,_xlfn.XLOOKUP($A19,'PY1 Data(H)'!$A$1:$A$288,'PY1 Data(H)'!$A$1:$BR$288))</f>
        <v>#N/A</v>
      </c>
      <c r="AS19" s="118" t="e" cm="1">
        <f t="array" ref="AS19">_xlfn.XLOOKUP(AS$1,'PY1 Data(H)'!$A$1:$BR$1,_xlfn.XLOOKUP($A19,'PY1 Data(H)'!$A$1:$A$288,'PY1 Data(H)'!$A$1:$BR$288))</f>
        <v>#N/A</v>
      </c>
      <c r="AT19" s="118" t="e" cm="1">
        <f t="array" ref="AT19">_xlfn.XLOOKUP(AT$1,'PY1 Data(H)'!$A$1:$BR$1,_xlfn.XLOOKUP($A19,'PY1 Data(H)'!$A$1:$A$288,'PY1 Data(H)'!$A$1:$BR$288))</f>
        <v>#N/A</v>
      </c>
      <c r="AU19" s="118" t="e" cm="1">
        <f t="array" ref="AU19">_xlfn.XLOOKUP(AU$1,'PY1 Data(H)'!$A$1:$BR$1,_xlfn.XLOOKUP($A19,'PY1 Data(H)'!$A$1:$A$288,'PY1 Data(H)'!$A$1:$BR$288))</f>
        <v>#N/A</v>
      </c>
      <c r="AV19" s="118" t="e" cm="1">
        <f t="array" ref="AV19">_xlfn.XLOOKUP(AV$1,'PY1 Data(H)'!$A$1:$BR$1,_xlfn.XLOOKUP($A19,'PY1 Data(H)'!$A$1:$A$288,'PY1 Data(H)'!$A$1:$BR$288))</f>
        <v>#N/A</v>
      </c>
      <c r="AW19" s="118" t="e" cm="1">
        <f t="array" ref="AW19">_xlfn.XLOOKUP(AW$1,'PY1 Data(H)'!$A$1:$BR$1,_xlfn.XLOOKUP($A19,'PY1 Data(H)'!$A$1:$A$288,'PY1 Data(H)'!$A$1:$BR$288))</f>
        <v>#N/A</v>
      </c>
      <c r="AX19" s="118" t="e" cm="1">
        <f t="array" ref="AX19">_xlfn.XLOOKUP(AX$1,'PY1 Data(H)'!$A$1:$BR$1,_xlfn.XLOOKUP($A19,'PY1 Data(H)'!$A$1:$A$288,'PY1 Data(H)'!$A$1:$BR$288))</f>
        <v>#N/A</v>
      </c>
      <c r="AY19" s="118" t="e" cm="1">
        <f t="array" ref="AY19">_xlfn.XLOOKUP(AY$1,'PY1 Data(H)'!$A$1:$BR$1,_xlfn.XLOOKUP($A19,'PY1 Data(H)'!$A$1:$A$288,'PY1 Data(H)'!$A$1:$BR$288))</f>
        <v>#N/A</v>
      </c>
      <c r="AZ19" s="118" t="e" cm="1">
        <f t="array" ref="AZ19">_xlfn.XLOOKUP(AZ$1,'PY1 Data(H)'!$A$1:$BR$1,_xlfn.XLOOKUP($A19,'PY1 Data(H)'!$A$1:$A$288,'PY1 Data(H)'!$A$1:$BR$288))</f>
        <v>#N/A</v>
      </c>
      <c r="BA19" s="118" t="e" cm="1">
        <f t="array" ref="BA19">_xlfn.XLOOKUP(BA$1,'PY1 Data(H)'!$A$1:$BR$1,_xlfn.XLOOKUP($A19,'PY1 Data(H)'!$A$1:$A$288,'PY1 Data(H)'!$A$1:$BR$288))</f>
        <v>#N/A</v>
      </c>
      <c r="BB19" s="118" t="e" cm="1">
        <f t="array" ref="BB19">_xlfn.XLOOKUP(BB$1,'PY1 Data(H)'!$A$1:$BR$1,_xlfn.XLOOKUP($A19,'PY1 Data(H)'!$A$1:$A$288,'PY1 Data(H)'!$A$1:$BR$288))</f>
        <v>#N/A</v>
      </c>
      <c r="BC19" s="118" t="e" cm="1">
        <f t="array" ref="BC19">_xlfn.XLOOKUP(BC$1,'PY1 Data(H)'!$A$1:$BR$1,_xlfn.XLOOKUP($A19,'PY1 Data(H)'!$A$1:$A$288,'PY1 Data(H)'!$A$1:$BR$288))</f>
        <v>#N/A</v>
      </c>
      <c r="BD19" s="118" t="e" cm="1">
        <f t="array" ref="BD19">_xlfn.XLOOKUP(BD$1,'PY1 Data(H)'!$A$1:$BR$1,_xlfn.XLOOKUP($A19,'PY1 Data(H)'!$A$1:$A$288,'PY1 Data(H)'!$A$1:$BR$288))</f>
        <v>#N/A</v>
      </c>
      <c r="BE19" s="118" t="e" cm="1">
        <f t="array" ref="BE19">_xlfn.XLOOKUP(BE$1,'PY1 Data(H)'!$A$1:$BR$1,_xlfn.XLOOKUP($A19,'PY1 Data(H)'!$A$1:$A$288,'PY1 Data(H)'!$A$1:$BR$288))</f>
        <v>#N/A</v>
      </c>
      <c r="BF19" s="118" t="e" cm="1">
        <f t="array" ref="BF19">_xlfn.XLOOKUP(BF$1,'PY1 Data(H)'!$A$1:$BR$1,_xlfn.XLOOKUP($A19,'PY1 Data(H)'!$A$1:$A$288,'PY1 Data(H)'!$A$1:$BR$288))</f>
        <v>#N/A</v>
      </c>
      <c r="BG19" s="118" t="e" cm="1">
        <f t="array" ref="BG19">_xlfn.XLOOKUP(BG$1,'PY1 Data(H)'!$A$1:$BR$1,_xlfn.XLOOKUP($A19,'PY1 Data(H)'!$A$1:$A$288,'PY1 Data(H)'!$A$1:$BR$288))</f>
        <v>#N/A</v>
      </c>
      <c r="BH19" s="118" t="e" cm="1">
        <f t="array" ref="BH19">_xlfn.XLOOKUP(BH$1,'PY1 Data(H)'!$A$1:$BR$1,_xlfn.XLOOKUP($A19,'PY1 Data(H)'!$A$1:$A$288,'PY1 Data(H)'!$A$1:$BR$288))</f>
        <v>#N/A</v>
      </c>
    </row>
    <row r="20" spans="1:60" x14ac:dyDescent="0.3">
      <c r="A20">
        <v>502</v>
      </c>
      <c r="D20" s="118" cm="1">
        <f t="array" ref="D20">_xlfn.XLOOKUP(D$1,'PY1 Data(H)'!$A$1:$BR$1,_xlfn.XLOOKUP($A20,'PY1 Data(H)'!$A$1:$A$288,'PY1 Data(H)'!$A$1:$BR$288))</f>
        <v>175599</v>
      </c>
      <c r="E20" s="118" cm="1">
        <f t="array" ref="E20">_xlfn.XLOOKUP(E$1,'PY1 Data(H)'!$A$1:$BR$1,_xlfn.XLOOKUP($A20,'PY1 Data(H)'!$A$1:$A$288,'PY1 Data(H)'!$A$1:$BR$288))</f>
        <v>975350</v>
      </c>
      <c r="F20" s="118" cm="1">
        <f t="array" ref="F20">_xlfn.XLOOKUP(F$1,'PY1 Data(H)'!$A$1:$BR$1,_xlfn.XLOOKUP($A20,'PY1 Data(H)'!$A$1:$A$288,'PY1 Data(H)'!$A$1:$BR$288))</f>
        <v>2323971</v>
      </c>
      <c r="G20" s="118" cm="1">
        <f t="array" ref="G20">_xlfn.XLOOKUP(G$1,'PY1 Data(H)'!$A$1:$BR$1,_xlfn.XLOOKUP($A20,'PY1 Data(H)'!$A$1:$A$288,'PY1 Data(H)'!$A$1:$BR$288))</f>
        <v>1112238</v>
      </c>
      <c r="H20" s="118" cm="1">
        <f t="array" ref="H20">_xlfn.XLOOKUP(H$1,'PY1 Data(H)'!$A$1:$BR$1,_xlfn.XLOOKUP($A20,'PY1 Data(H)'!$A$1:$A$288,'PY1 Data(H)'!$A$1:$BR$288))</f>
        <v>2392492</v>
      </c>
      <c r="I20" s="118" cm="1">
        <f t="array" ref="I20">_xlfn.XLOOKUP(I$1,'PY1 Data(H)'!$A$1:$BR$1,_xlfn.XLOOKUP($A20,'PY1 Data(H)'!$A$1:$A$288,'PY1 Data(H)'!$A$1:$BR$288))</f>
        <v>623245</v>
      </c>
      <c r="J20" s="118" cm="1">
        <f t="array" ref="J20">_xlfn.XLOOKUP(J$1,'PY1 Data(H)'!$A$1:$BR$1,_xlfn.XLOOKUP($A20,'PY1 Data(H)'!$A$1:$A$288,'PY1 Data(H)'!$A$1:$BR$288))</f>
        <v>515425</v>
      </c>
      <c r="K20" s="118" cm="1">
        <f t="array" ref="K20">_xlfn.XLOOKUP(K$1,'PY1 Data(H)'!$A$1:$BR$1,_xlfn.XLOOKUP($A20,'PY1 Data(H)'!$A$1:$A$288,'PY1 Data(H)'!$A$1:$BR$288))</f>
        <v>1370133</v>
      </c>
      <c r="L20" s="118" cm="1">
        <f t="array" ref="L20">_xlfn.XLOOKUP(L$1,'PY1 Data(H)'!$A$1:$BR$1,_xlfn.XLOOKUP($A20,'PY1 Data(H)'!$A$1:$A$288,'PY1 Data(H)'!$A$1:$BR$288))</f>
        <v>1168654</v>
      </c>
      <c r="M20" s="118" cm="1">
        <f t="array" ref="M20">_xlfn.XLOOKUP(M$1,'PY1 Data(H)'!$A$1:$BR$1,_xlfn.XLOOKUP($A20,'PY1 Data(H)'!$A$1:$A$288,'PY1 Data(H)'!$A$1:$BR$288))</f>
        <v>321705</v>
      </c>
      <c r="N20" s="118" cm="1">
        <f t="array" ref="N20">_xlfn.XLOOKUP(N$1,'PY1 Data(H)'!$A$1:$BR$1,_xlfn.XLOOKUP($A20,'PY1 Data(H)'!$A$1:$A$288,'PY1 Data(H)'!$A$1:$BR$288))</f>
        <v>830031</v>
      </c>
      <c r="O20" s="118" cm="1">
        <f t="array" ref="O20">_xlfn.XLOOKUP(O$1,'PY1 Data(H)'!$A$1:$BR$1,_xlfn.XLOOKUP($A20,'PY1 Data(H)'!$A$1:$A$288,'PY1 Data(H)'!$A$1:$BR$288))</f>
        <v>1977651</v>
      </c>
      <c r="P20" s="118" cm="1">
        <f t="array" ref="P20">_xlfn.XLOOKUP(P$1,'PY1 Data(H)'!$A$1:$BR$1,_xlfn.XLOOKUP($A20,'PY1 Data(H)'!$A$1:$A$288,'PY1 Data(H)'!$A$1:$BR$288))</f>
        <v>2626436</v>
      </c>
      <c r="Q20" s="118" cm="1">
        <f t="array" ref="Q20">_xlfn.XLOOKUP(Q$1,'PY1 Data(H)'!$A$1:$BR$1,_xlfn.XLOOKUP($A20,'PY1 Data(H)'!$A$1:$A$288,'PY1 Data(H)'!$A$1:$BR$288))</f>
        <v>366059</v>
      </c>
      <c r="R20" s="118" cm="1">
        <f t="array" ref="R20">_xlfn.XLOOKUP(R$1,'PY1 Data(H)'!$A$1:$BR$1,_xlfn.XLOOKUP($A20,'PY1 Data(H)'!$A$1:$A$288,'PY1 Data(H)'!$A$1:$BR$288))</f>
        <v>2198234</v>
      </c>
      <c r="S20" s="118" cm="1">
        <f t="array" ref="S20">_xlfn.XLOOKUP(S$1,'PY1 Data(H)'!$A$1:$BR$1,_xlfn.XLOOKUP($A20,'PY1 Data(H)'!$A$1:$A$288,'PY1 Data(H)'!$A$1:$BR$288))</f>
        <v>3384217</v>
      </c>
      <c r="T20" s="118" cm="1">
        <f t="array" ref="T20">_xlfn.XLOOKUP(T$1,'PY1 Data(H)'!$A$1:$BR$1,_xlfn.XLOOKUP($A20,'PY1 Data(H)'!$A$1:$A$288,'PY1 Data(H)'!$A$1:$BR$288))</f>
        <v>1927994</v>
      </c>
      <c r="U20" s="118" cm="1">
        <f t="array" ref="U20">_xlfn.XLOOKUP(U$1,'PY1 Data(H)'!$A$1:$BR$1,_xlfn.XLOOKUP($A20,'PY1 Data(H)'!$A$1:$A$288,'PY1 Data(H)'!$A$1:$BR$288))</f>
        <v>471741</v>
      </c>
      <c r="V20" s="118" cm="1">
        <f t="array" ref="V20">_xlfn.XLOOKUP(V$1,'PY1 Data(H)'!$A$1:$BR$1,_xlfn.XLOOKUP($A20,'PY1 Data(H)'!$A$1:$A$288,'PY1 Data(H)'!$A$1:$BR$288))</f>
        <v>0</v>
      </c>
      <c r="W20" s="118" cm="1">
        <f t="array" ref="W20">_xlfn.XLOOKUP(W$1,'PY1 Data(H)'!$A$1:$BR$1,_xlfn.XLOOKUP($A20,'PY1 Data(H)'!$A$1:$A$288,'PY1 Data(H)'!$A$1:$BR$288))</f>
        <v>6831317</v>
      </c>
      <c r="X20" s="118" cm="1">
        <f t="array" ref="X20">_xlfn.XLOOKUP(X$1,'PY1 Data(H)'!$A$1:$BR$1,_xlfn.XLOOKUP($A20,'PY1 Data(H)'!$A$1:$A$288,'PY1 Data(H)'!$A$1:$BR$288))</f>
        <v>1356242</v>
      </c>
      <c r="Y20" s="118" cm="1">
        <f t="array" ref="Y20">_xlfn.XLOOKUP(Y$1,'PY1 Data(H)'!$A$1:$BR$1,_xlfn.XLOOKUP($A20,'PY1 Data(H)'!$A$1:$A$288,'PY1 Data(H)'!$A$1:$BR$288))</f>
        <v>364853</v>
      </c>
      <c r="Z20" s="118" cm="1">
        <f t="array" ref="Z20">_xlfn.XLOOKUP(Z$1,'PY1 Data(H)'!$A$1:$BR$1,_xlfn.XLOOKUP($A20,'PY1 Data(H)'!$A$1:$A$288,'PY1 Data(H)'!$A$1:$BR$288))</f>
        <v>3288974</v>
      </c>
      <c r="AA20" s="118" cm="1">
        <f t="array" ref="AA20">_xlfn.XLOOKUP(AA$1,'PY1 Data(H)'!$A$1:$BR$1,_xlfn.XLOOKUP($A20,'PY1 Data(H)'!$A$1:$A$288,'PY1 Data(H)'!$A$1:$BR$288))</f>
        <v>60202</v>
      </c>
      <c r="AB20" s="118" cm="1">
        <f t="array" ref="AB20">_xlfn.XLOOKUP(AB$1,'PY1 Data(H)'!$A$1:$BR$1,_xlfn.XLOOKUP($A20,'PY1 Data(H)'!$A$1:$A$288,'PY1 Data(H)'!$A$1:$BR$288))</f>
        <v>978333</v>
      </c>
      <c r="AC20" s="118" cm="1">
        <f t="array" ref="AC20">_xlfn.XLOOKUP(AC$1,'PY1 Data(H)'!$A$1:$BR$1,_xlfn.XLOOKUP($A20,'PY1 Data(H)'!$A$1:$A$288,'PY1 Data(H)'!$A$1:$BR$288))</f>
        <v>2930537</v>
      </c>
      <c r="AD20" s="118" cm="1">
        <f t="array" ref="AD20">_xlfn.XLOOKUP(AD$1,'PY1 Data(H)'!$A$1:$BR$1,_xlfn.XLOOKUP($A20,'PY1 Data(H)'!$A$1:$A$288,'PY1 Data(H)'!$A$1:$BR$288))</f>
        <v>78297</v>
      </c>
      <c r="AE20" s="118" cm="1">
        <f t="array" ref="AE20">_xlfn.XLOOKUP(AE$1,'PY1 Data(H)'!$A$1:$BR$1,_xlfn.XLOOKUP($A20,'PY1 Data(H)'!$A$1:$A$288,'PY1 Data(H)'!$A$1:$BR$288))</f>
        <v>4071079</v>
      </c>
      <c r="AF20" s="118" cm="1">
        <f t="array" ref="AF20">_xlfn.XLOOKUP(AF$1,'PY1 Data(H)'!$A$1:$BR$1,_xlfn.XLOOKUP($A20,'PY1 Data(H)'!$A$1:$A$288,'PY1 Data(H)'!$A$1:$BR$288))</f>
        <v>1238277</v>
      </c>
      <c r="AG20" s="118" cm="1">
        <f t="array" ref="AG20">_xlfn.XLOOKUP(AG$1,'PY1 Data(H)'!$A$1:$BR$1,_xlfn.XLOOKUP($A20,'PY1 Data(H)'!$A$1:$A$288,'PY1 Data(H)'!$A$1:$BR$288))</f>
        <v>438866</v>
      </c>
      <c r="AH20" s="118" cm="1">
        <f t="array" ref="AH20">_xlfn.XLOOKUP(AH$1,'PY1 Data(H)'!$A$1:$BR$1,_xlfn.XLOOKUP($A20,'PY1 Data(H)'!$A$1:$A$288,'PY1 Data(H)'!$A$1:$BR$288))</f>
        <v>9597957</v>
      </c>
      <c r="AI20" s="118" cm="1">
        <f t="array" ref="AI20">_xlfn.XLOOKUP(AI$1,'PY1 Data(H)'!$A$1:$BR$1,_xlfn.XLOOKUP($A20,'PY1 Data(H)'!$A$1:$A$288,'PY1 Data(H)'!$A$1:$BR$288))</f>
        <v>2543702</v>
      </c>
      <c r="AJ20" s="118" cm="1">
        <f t="array" ref="AJ20">_xlfn.XLOOKUP(AJ$1,'PY1 Data(H)'!$A$1:$BR$1,_xlfn.XLOOKUP($A20,'PY1 Data(H)'!$A$1:$A$288,'PY1 Data(H)'!$A$1:$BR$288))</f>
        <v>5192537</v>
      </c>
      <c r="AK20" s="118" cm="1">
        <f t="array" ref="AK20">_xlfn.XLOOKUP(AK$1,'PY1 Data(H)'!$A$1:$BR$1,_xlfn.XLOOKUP($A20,'PY1 Data(H)'!$A$1:$A$288,'PY1 Data(H)'!$A$1:$BR$288))</f>
        <v>899131</v>
      </c>
      <c r="AL20" s="118" cm="1">
        <f t="array" ref="AL20">_xlfn.XLOOKUP(AL$1,'PY1 Data(H)'!$A$1:$BR$1,_xlfn.XLOOKUP($A20,'PY1 Data(H)'!$A$1:$A$288,'PY1 Data(H)'!$A$1:$BR$288))</f>
        <v>3700313</v>
      </c>
      <c r="AM20" s="118" cm="1">
        <f t="array" ref="AM20">_xlfn.XLOOKUP(AM$1,'PY1 Data(H)'!$A$1:$BR$1,_xlfn.XLOOKUP($A20,'PY1 Data(H)'!$A$1:$A$288,'PY1 Data(H)'!$A$1:$BR$288))</f>
        <v>0</v>
      </c>
      <c r="AN20" s="118" cm="1">
        <f t="array" ref="AN20">_xlfn.XLOOKUP(AN$1,'PY1 Data(H)'!$A$1:$BR$1,_xlfn.XLOOKUP($A20,'PY1 Data(H)'!$A$1:$A$288,'PY1 Data(H)'!$A$1:$BR$288))</f>
        <v>1868505</v>
      </c>
      <c r="AO20" s="118" cm="1">
        <f t="array" ref="AO20">_xlfn.XLOOKUP(AO$1,'PY1 Data(H)'!$A$1:$BR$1,_xlfn.XLOOKUP($A20,'PY1 Data(H)'!$A$1:$A$288,'PY1 Data(H)'!$A$1:$BR$288))</f>
        <v>921717</v>
      </c>
      <c r="AP20" s="118" cm="1">
        <f t="array" ref="AP20">_xlfn.XLOOKUP(AP$1,'PY1 Data(H)'!$A$1:$BR$1,_xlfn.XLOOKUP($A20,'PY1 Data(H)'!$A$1:$A$288,'PY1 Data(H)'!$A$1:$BR$288))</f>
        <v>1971539</v>
      </c>
      <c r="AQ20" s="118" cm="1">
        <f t="array" ref="AQ20">_xlfn.XLOOKUP(AQ$1,'PY1 Data(H)'!$A$1:$BR$1,_xlfn.XLOOKUP($A20,'PY1 Data(H)'!$A$1:$A$288,'PY1 Data(H)'!$A$1:$BR$288))</f>
        <v>1119227</v>
      </c>
      <c r="AR20" s="118" cm="1">
        <f t="array" ref="AR20">_xlfn.XLOOKUP(AR$1,'PY1 Data(H)'!$A$1:$BR$1,_xlfn.XLOOKUP($A20,'PY1 Data(H)'!$A$1:$A$288,'PY1 Data(H)'!$A$1:$BR$288))</f>
        <v>10873473</v>
      </c>
      <c r="AS20" s="118" cm="1">
        <f t="array" ref="AS20">_xlfn.XLOOKUP(AS$1,'PY1 Data(H)'!$A$1:$BR$1,_xlfn.XLOOKUP($A20,'PY1 Data(H)'!$A$1:$A$288,'PY1 Data(H)'!$A$1:$BR$288))</f>
        <v>595857</v>
      </c>
      <c r="AT20" s="118" cm="1">
        <f t="array" ref="AT20">_xlfn.XLOOKUP(AT$1,'PY1 Data(H)'!$A$1:$BR$1,_xlfn.XLOOKUP($A20,'PY1 Data(H)'!$A$1:$A$288,'PY1 Data(H)'!$A$1:$BR$288))</f>
        <v>397054</v>
      </c>
      <c r="AU20" s="118" cm="1">
        <f t="array" ref="AU20">_xlfn.XLOOKUP(AU$1,'PY1 Data(H)'!$A$1:$BR$1,_xlfn.XLOOKUP($A20,'PY1 Data(H)'!$A$1:$A$288,'PY1 Data(H)'!$A$1:$BR$288))</f>
        <v>3881858</v>
      </c>
      <c r="AV20" s="118" cm="1">
        <f t="array" ref="AV20">_xlfn.XLOOKUP(AV$1,'PY1 Data(H)'!$A$1:$BR$1,_xlfn.XLOOKUP($A20,'PY1 Data(H)'!$A$1:$A$288,'PY1 Data(H)'!$A$1:$BR$288))</f>
        <v>826557</v>
      </c>
      <c r="AW20" s="118" cm="1">
        <f t="array" ref="AW20">_xlfn.XLOOKUP(AW$1,'PY1 Data(H)'!$A$1:$BR$1,_xlfn.XLOOKUP($A20,'PY1 Data(H)'!$A$1:$A$288,'PY1 Data(H)'!$A$1:$BR$288))</f>
        <v>20683416</v>
      </c>
      <c r="AX20" s="118" cm="1">
        <f t="array" ref="AX20">_xlfn.XLOOKUP(AX$1,'PY1 Data(H)'!$A$1:$BR$1,_xlfn.XLOOKUP($A20,'PY1 Data(H)'!$A$1:$A$288,'PY1 Data(H)'!$A$1:$BR$288))</f>
        <v>1563207</v>
      </c>
      <c r="AY20" s="118" cm="1">
        <f t="array" ref="AY20">_xlfn.XLOOKUP(AY$1,'PY1 Data(H)'!$A$1:$BR$1,_xlfn.XLOOKUP($A20,'PY1 Data(H)'!$A$1:$A$288,'PY1 Data(H)'!$A$1:$BR$288))</f>
        <v>182659</v>
      </c>
      <c r="AZ20" s="118" cm="1">
        <f t="array" ref="AZ20">_xlfn.XLOOKUP(AZ$1,'PY1 Data(H)'!$A$1:$BR$1,_xlfn.XLOOKUP($A20,'PY1 Data(H)'!$A$1:$A$288,'PY1 Data(H)'!$A$1:$BR$288))</f>
        <v>735396</v>
      </c>
      <c r="BA20" s="118" cm="1">
        <f t="array" ref="BA20">_xlfn.XLOOKUP(BA$1,'PY1 Data(H)'!$A$1:$BR$1,_xlfn.XLOOKUP($A20,'PY1 Data(H)'!$A$1:$A$288,'PY1 Data(H)'!$A$1:$BR$288))</f>
        <v>4605320</v>
      </c>
      <c r="BB20" s="118" cm="1">
        <f t="array" ref="BB20">_xlfn.XLOOKUP(BB$1,'PY1 Data(H)'!$A$1:$BR$1,_xlfn.XLOOKUP($A20,'PY1 Data(H)'!$A$1:$A$288,'PY1 Data(H)'!$A$1:$BR$288))</f>
        <v>229998</v>
      </c>
      <c r="BC20" s="118" cm="1">
        <f t="array" ref="BC20">_xlfn.XLOOKUP(BC$1,'PY1 Data(H)'!$A$1:$BR$1,_xlfn.XLOOKUP($A20,'PY1 Data(H)'!$A$1:$A$288,'PY1 Data(H)'!$A$1:$BR$288))</f>
        <v>1223797</v>
      </c>
      <c r="BD20" s="118" cm="1">
        <f t="array" ref="BD20">_xlfn.XLOOKUP(BD$1,'PY1 Data(H)'!$A$1:$BR$1,_xlfn.XLOOKUP($A20,'PY1 Data(H)'!$A$1:$A$288,'PY1 Data(H)'!$A$1:$BR$288))</f>
        <v>2043624</v>
      </c>
      <c r="BE20" s="118" cm="1">
        <f t="array" ref="BE20">_xlfn.XLOOKUP(BE$1,'PY1 Data(H)'!$A$1:$BR$1,_xlfn.XLOOKUP($A20,'PY1 Data(H)'!$A$1:$A$288,'PY1 Data(H)'!$A$1:$BR$288))</f>
        <v>1044877</v>
      </c>
      <c r="BF20" s="118" cm="1">
        <f t="array" ref="BF20">_xlfn.XLOOKUP(BF$1,'PY1 Data(H)'!$A$1:$BR$1,_xlfn.XLOOKUP($A20,'PY1 Data(H)'!$A$1:$A$288,'PY1 Data(H)'!$A$1:$BR$288))</f>
        <v>12150431</v>
      </c>
      <c r="BG20" s="118" cm="1">
        <f t="array" ref="BG20">_xlfn.XLOOKUP(BG$1,'PY1 Data(H)'!$A$1:$BR$1,_xlfn.XLOOKUP($A20,'PY1 Data(H)'!$A$1:$A$288,'PY1 Data(H)'!$A$1:$BR$288))</f>
        <v>2239031</v>
      </c>
      <c r="BH20" s="118" cm="1">
        <f t="array" ref="BH20">_xlfn.XLOOKUP(BH$1,'PY1 Data(H)'!$A$1:$BR$1,_xlfn.XLOOKUP($A20,'PY1 Data(H)'!$A$1:$A$288,'PY1 Data(H)'!$A$1:$BR$288))</f>
        <v>451139</v>
      </c>
    </row>
    <row r="21" spans="1:60" x14ac:dyDescent="0.3">
      <c r="A21">
        <v>503</v>
      </c>
      <c r="D21" s="118" cm="1">
        <f t="array" ref="D21">_xlfn.XLOOKUP(D$1,'PY1 Data(H)'!$A$1:$BR$1,_xlfn.XLOOKUP($A21,'PY1 Data(H)'!$A$1:$A$288,'PY1 Data(H)'!$A$1:$BR$288))</f>
        <v>0</v>
      </c>
      <c r="E21" s="118" cm="1">
        <f t="array" ref="E21">_xlfn.XLOOKUP(E$1,'PY1 Data(H)'!$A$1:$BR$1,_xlfn.XLOOKUP($A21,'PY1 Data(H)'!$A$1:$A$288,'PY1 Data(H)'!$A$1:$BR$288))</f>
        <v>0</v>
      </c>
      <c r="F21" s="118" cm="1">
        <f t="array" ref="F21">_xlfn.XLOOKUP(F$1,'PY1 Data(H)'!$A$1:$BR$1,_xlfn.XLOOKUP($A21,'PY1 Data(H)'!$A$1:$A$288,'PY1 Data(H)'!$A$1:$BR$288))</f>
        <v>0</v>
      </c>
      <c r="G21" s="118" cm="1">
        <f t="array" ref="G21">_xlfn.XLOOKUP(G$1,'PY1 Data(H)'!$A$1:$BR$1,_xlfn.XLOOKUP($A21,'PY1 Data(H)'!$A$1:$A$288,'PY1 Data(H)'!$A$1:$BR$288))</f>
        <v>0</v>
      </c>
      <c r="H21" s="118" cm="1">
        <f t="array" ref="H21">_xlfn.XLOOKUP(H$1,'PY1 Data(H)'!$A$1:$BR$1,_xlfn.XLOOKUP($A21,'PY1 Data(H)'!$A$1:$A$288,'PY1 Data(H)'!$A$1:$BR$288))</f>
        <v>0</v>
      </c>
      <c r="I21" s="118" cm="1">
        <f t="array" ref="I21">_xlfn.XLOOKUP(I$1,'PY1 Data(H)'!$A$1:$BR$1,_xlfn.XLOOKUP($A21,'PY1 Data(H)'!$A$1:$A$288,'PY1 Data(H)'!$A$1:$BR$288))</f>
        <v>0</v>
      </c>
      <c r="J21" s="118" cm="1">
        <f t="array" ref="J21">_xlfn.XLOOKUP(J$1,'PY1 Data(H)'!$A$1:$BR$1,_xlfn.XLOOKUP($A21,'PY1 Data(H)'!$A$1:$A$288,'PY1 Data(H)'!$A$1:$BR$288))</f>
        <v>0</v>
      </c>
      <c r="K21" s="118" cm="1">
        <f t="array" ref="K21">_xlfn.XLOOKUP(K$1,'PY1 Data(H)'!$A$1:$BR$1,_xlfn.XLOOKUP($A21,'PY1 Data(H)'!$A$1:$A$288,'PY1 Data(H)'!$A$1:$BR$288))</f>
        <v>0</v>
      </c>
      <c r="L21" s="118" cm="1">
        <f t="array" ref="L21">_xlfn.XLOOKUP(L$1,'PY1 Data(H)'!$A$1:$BR$1,_xlfn.XLOOKUP($A21,'PY1 Data(H)'!$A$1:$A$288,'PY1 Data(H)'!$A$1:$BR$288))</f>
        <v>0</v>
      </c>
      <c r="M21" s="118" cm="1">
        <f t="array" ref="M21">_xlfn.XLOOKUP(M$1,'PY1 Data(H)'!$A$1:$BR$1,_xlfn.XLOOKUP($A21,'PY1 Data(H)'!$A$1:$A$288,'PY1 Data(H)'!$A$1:$BR$288))</f>
        <v>0</v>
      </c>
      <c r="N21" s="118" cm="1">
        <f t="array" ref="N21">_xlfn.XLOOKUP(N$1,'PY1 Data(H)'!$A$1:$BR$1,_xlfn.XLOOKUP($A21,'PY1 Data(H)'!$A$1:$A$288,'PY1 Data(H)'!$A$1:$BR$288))</f>
        <v>0</v>
      </c>
      <c r="O21" s="118" cm="1">
        <f t="array" ref="O21">_xlfn.XLOOKUP(O$1,'PY1 Data(H)'!$A$1:$BR$1,_xlfn.XLOOKUP($A21,'PY1 Data(H)'!$A$1:$A$288,'PY1 Data(H)'!$A$1:$BR$288))</f>
        <v>0</v>
      </c>
      <c r="P21" s="118" cm="1">
        <f t="array" ref="P21">_xlfn.XLOOKUP(P$1,'PY1 Data(H)'!$A$1:$BR$1,_xlfn.XLOOKUP($A21,'PY1 Data(H)'!$A$1:$A$288,'PY1 Data(H)'!$A$1:$BR$288))</f>
        <v>0</v>
      </c>
      <c r="Q21" s="118" cm="1">
        <f t="array" ref="Q21">_xlfn.XLOOKUP(Q$1,'PY1 Data(H)'!$A$1:$BR$1,_xlfn.XLOOKUP($A21,'PY1 Data(H)'!$A$1:$A$288,'PY1 Data(H)'!$A$1:$BR$288))</f>
        <v>0</v>
      </c>
      <c r="R21" s="118" cm="1">
        <f t="array" ref="R21">_xlfn.XLOOKUP(R$1,'PY1 Data(H)'!$A$1:$BR$1,_xlfn.XLOOKUP($A21,'PY1 Data(H)'!$A$1:$A$288,'PY1 Data(H)'!$A$1:$BR$288))</f>
        <v>0</v>
      </c>
      <c r="S21" s="118" cm="1">
        <f t="array" ref="S21">_xlfn.XLOOKUP(S$1,'PY1 Data(H)'!$A$1:$BR$1,_xlfn.XLOOKUP($A21,'PY1 Data(H)'!$A$1:$A$288,'PY1 Data(H)'!$A$1:$BR$288))</f>
        <v>0</v>
      </c>
      <c r="T21" s="118" cm="1">
        <f t="array" ref="T21">_xlfn.XLOOKUP(T$1,'PY1 Data(H)'!$A$1:$BR$1,_xlfn.XLOOKUP($A21,'PY1 Data(H)'!$A$1:$A$288,'PY1 Data(H)'!$A$1:$BR$288))</f>
        <v>0</v>
      </c>
      <c r="U21" s="118" cm="1">
        <f t="array" ref="U21">_xlfn.XLOOKUP(U$1,'PY1 Data(H)'!$A$1:$BR$1,_xlfn.XLOOKUP($A21,'PY1 Data(H)'!$A$1:$A$288,'PY1 Data(H)'!$A$1:$BR$288))</f>
        <v>0</v>
      </c>
      <c r="V21" s="118" cm="1">
        <f t="array" ref="V21">_xlfn.XLOOKUP(V$1,'PY1 Data(H)'!$A$1:$BR$1,_xlfn.XLOOKUP($A21,'PY1 Data(H)'!$A$1:$A$288,'PY1 Data(H)'!$A$1:$BR$288))</f>
        <v>0</v>
      </c>
      <c r="W21" s="118" cm="1">
        <f t="array" ref="W21">_xlfn.XLOOKUP(W$1,'PY1 Data(H)'!$A$1:$BR$1,_xlfn.XLOOKUP($A21,'PY1 Data(H)'!$A$1:$A$288,'PY1 Data(H)'!$A$1:$BR$288))</f>
        <v>0</v>
      </c>
      <c r="X21" s="118" cm="1">
        <f t="array" ref="X21">_xlfn.XLOOKUP(X$1,'PY1 Data(H)'!$A$1:$BR$1,_xlfn.XLOOKUP($A21,'PY1 Data(H)'!$A$1:$A$288,'PY1 Data(H)'!$A$1:$BR$288))</f>
        <v>0</v>
      </c>
      <c r="Y21" s="118" cm="1">
        <f t="array" ref="Y21">_xlfn.XLOOKUP(Y$1,'PY1 Data(H)'!$A$1:$BR$1,_xlfn.XLOOKUP($A21,'PY1 Data(H)'!$A$1:$A$288,'PY1 Data(H)'!$A$1:$BR$288))</f>
        <v>0</v>
      </c>
      <c r="Z21" s="118" cm="1">
        <f t="array" ref="Z21">_xlfn.XLOOKUP(Z$1,'PY1 Data(H)'!$A$1:$BR$1,_xlfn.XLOOKUP($A21,'PY1 Data(H)'!$A$1:$A$288,'PY1 Data(H)'!$A$1:$BR$288))</f>
        <v>0</v>
      </c>
      <c r="AA21" s="118" cm="1">
        <f t="array" ref="AA21">_xlfn.XLOOKUP(AA$1,'PY1 Data(H)'!$A$1:$BR$1,_xlfn.XLOOKUP($A21,'PY1 Data(H)'!$A$1:$A$288,'PY1 Data(H)'!$A$1:$BR$288))</f>
        <v>0</v>
      </c>
      <c r="AB21" s="118" cm="1">
        <f t="array" ref="AB21">_xlfn.XLOOKUP(AB$1,'PY1 Data(H)'!$A$1:$BR$1,_xlfn.XLOOKUP($A21,'PY1 Data(H)'!$A$1:$A$288,'PY1 Data(H)'!$A$1:$BR$288))</f>
        <v>0</v>
      </c>
      <c r="AC21" s="118" cm="1">
        <f t="array" ref="AC21">_xlfn.XLOOKUP(AC$1,'PY1 Data(H)'!$A$1:$BR$1,_xlfn.XLOOKUP($A21,'PY1 Data(H)'!$A$1:$A$288,'PY1 Data(H)'!$A$1:$BR$288))</f>
        <v>0</v>
      </c>
      <c r="AD21" s="118" cm="1">
        <f t="array" ref="AD21">_xlfn.XLOOKUP(AD$1,'PY1 Data(H)'!$A$1:$BR$1,_xlfn.XLOOKUP($A21,'PY1 Data(H)'!$A$1:$A$288,'PY1 Data(H)'!$A$1:$BR$288))</f>
        <v>0</v>
      </c>
      <c r="AE21" s="118" cm="1">
        <f t="array" ref="AE21">_xlfn.XLOOKUP(AE$1,'PY1 Data(H)'!$A$1:$BR$1,_xlfn.XLOOKUP($A21,'PY1 Data(H)'!$A$1:$A$288,'PY1 Data(H)'!$A$1:$BR$288))</f>
        <v>0</v>
      </c>
      <c r="AF21" s="118" cm="1">
        <f t="array" ref="AF21">_xlfn.XLOOKUP(AF$1,'PY1 Data(H)'!$A$1:$BR$1,_xlfn.XLOOKUP($A21,'PY1 Data(H)'!$A$1:$A$288,'PY1 Data(H)'!$A$1:$BR$288))</f>
        <v>0</v>
      </c>
      <c r="AG21" s="118" cm="1">
        <f t="array" ref="AG21">_xlfn.XLOOKUP(AG$1,'PY1 Data(H)'!$A$1:$BR$1,_xlfn.XLOOKUP($A21,'PY1 Data(H)'!$A$1:$A$288,'PY1 Data(H)'!$A$1:$BR$288))</f>
        <v>0</v>
      </c>
      <c r="AH21" s="118" cm="1">
        <f t="array" ref="AH21">_xlfn.XLOOKUP(AH$1,'PY1 Data(H)'!$A$1:$BR$1,_xlfn.XLOOKUP($A21,'PY1 Data(H)'!$A$1:$A$288,'PY1 Data(H)'!$A$1:$BR$288))</f>
        <v>0</v>
      </c>
      <c r="AI21" s="118" cm="1">
        <f t="array" ref="AI21">_xlfn.XLOOKUP(AI$1,'PY1 Data(H)'!$A$1:$BR$1,_xlfn.XLOOKUP($A21,'PY1 Data(H)'!$A$1:$A$288,'PY1 Data(H)'!$A$1:$BR$288))</f>
        <v>0</v>
      </c>
      <c r="AJ21" s="118" cm="1">
        <f t="array" ref="AJ21">_xlfn.XLOOKUP(AJ$1,'PY1 Data(H)'!$A$1:$BR$1,_xlfn.XLOOKUP($A21,'PY1 Data(H)'!$A$1:$A$288,'PY1 Data(H)'!$A$1:$BR$288))</f>
        <v>0</v>
      </c>
      <c r="AK21" s="118" cm="1">
        <f t="array" ref="AK21">_xlfn.XLOOKUP(AK$1,'PY1 Data(H)'!$A$1:$BR$1,_xlfn.XLOOKUP($A21,'PY1 Data(H)'!$A$1:$A$288,'PY1 Data(H)'!$A$1:$BR$288))</f>
        <v>0</v>
      </c>
      <c r="AL21" s="118" cm="1">
        <f t="array" ref="AL21">_xlfn.XLOOKUP(AL$1,'PY1 Data(H)'!$A$1:$BR$1,_xlfn.XLOOKUP($A21,'PY1 Data(H)'!$A$1:$A$288,'PY1 Data(H)'!$A$1:$BR$288))</f>
        <v>0</v>
      </c>
      <c r="AM21" s="118" cm="1">
        <f t="array" ref="AM21">_xlfn.XLOOKUP(AM$1,'PY1 Data(H)'!$A$1:$BR$1,_xlfn.XLOOKUP($A21,'PY1 Data(H)'!$A$1:$A$288,'PY1 Data(H)'!$A$1:$BR$288))</f>
        <v>0</v>
      </c>
      <c r="AN21" s="118" cm="1">
        <f t="array" ref="AN21">_xlfn.XLOOKUP(AN$1,'PY1 Data(H)'!$A$1:$BR$1,_xlfn.XLOOKUP($A21,'PY1 Data(H)'!$A$1:$A$288,'PY1 Data(H)'!$A$1:$BR$288))</f>
        <v>0</v>
      </c>
      <c r="AO21" s="118" cm="1">
        <f t="array" ref="AO21">_xlfn.XLOOKUP(AO$1,'PY1 Data(H)'!$A$1:$BR$1,_xlfn.XLOOKUP($A21,'PY1 Data(H)'!$A$1:$A$288,'PY1 Data(H)'!$A$1:$BR$288))</f>
        <v>0</v>
      </c>
      <c r="AP21" s="118" cm="1">
        <f t="array" ref="AP21">_xlfn.XLOOKUP(AP$1,'PY1 Data(H)'!$A$1:$BR$1,_xlfn.XLOOKUP($A21,'PY1 Data(H)'!$A$1:$A$288,'PY1 Data(H)'!$A$1:$BR$288))</f>
        <v>0</v>
      </c>
      <c r="AQ21" s="118" cm="1">
        <f t="array" ref="AQ21">_xlfn.XLOOKUP(AQ$1,'PY1 Data(H)'!$A$1:$BR$1,_xlfn.XLOOKUP($A21,'PY1 Data(H)'!$A$1:$A$288,'PY1 Data(H)'!$A$1:$BR$288))</f>
        <v>0</v>
      </c>
      <c r="AR21" s="118" cm="1">
        <f t="array" ref="AR21">_xlfn.XLOOKUP(AR$1,'PY1 Data(H)'!$A$1:$BR$1,_xlfn.XLOOKUP($A21,'PY1 Data(H)'!$A$1:$A$288,'PY1 Data(H)'!$A$1:$BR$288))</f>
        <v>0</v>
      </c>
      <c r="AS21" s="118" cm="1">
        <f t="array" ref="AS21">_xlfn.XLOOKUP(AS$1,'PY1 Data(H)'!$A$1:$BR$1,_xlfn.XLOOKUP($A21,'PY1 Data(H)'!$A$1:$A$288,'PY1 Data(H)'!$A$1:$BR$288))</f>
        <v>0</v>
      </c>
      <c r="AT21" s="118" cm="1">
        <f t="array" ref="AT21">_xlfn.XLOOKUP(AT$1,'PY1 Data(H)'!$A$1:$BR$1,_xlfn.XLOOKUP($A21,'PY1 Data(H)'!$A$1:$A$288,'PY1 Data(H)'!$A$1:$BR$288))</f>
        <v>0</v>
      </c>
      <c r="AU21" s="118" cm="1">
        <f t="array" ref="AU21">_xlfn.XLOOKUP(AU$1,'PY1 Data(H)'!$A$1:$BR$1,_xlfn.XLOOKUP($A21,'PY1 Data(H)'!$A$1:$A$288,'PY1 Data(H)'!$A$1:$BR$288))</f>
        <v>0</v>
      </c>
      <c r="AV21" s="118" cm="1">
        <f t="array" ref="AV21">_xlfn.XLOOKUP(AV$1,'PY1 Data(H)'!$A$1:$BR$1,_xlfn.XLOOKUP($A21,'PY1 Data(H)'!$A$1:$A$288,'PY1 Data(H)'!$A$1:$BR$288))</f>
        <v>0</v>
      </c>
      <c r="AW21" s="118" cm="1">
        <f t="array" ref="AW21">_xlfn.XLOOKUP(AW$1,'PY1 Data(H)'!$A$1:$BR$1,_xlfn.XLOOKUP($A21,'PY1 Data(H)'!$A$1:$A$288,'PY1 Data(H)'!$A$1:$BR$288))</f>
        <v>0</v>
      </c>
      <c r="AX21" s="118" cm="1">
        <f t="array" ref="AX21">_xlfn.XLOOKUP(AX$1,'PY1 Data(H)'!$A$1:$BR$1,_xlfn.XLOOKUP($A21,'PY1 Data(H)'!$A$1:$A$288,'PY1 Data(H)'!$A$1:$BR$288))</f>
        <v>0</v>
      </c>
      <c r="AY21" s="118" cm="1">
        <f t="array" ref="AY21">_xlfn.XLOOKUP(AY$1,'PY1 Data(H)'!$A$1:$BR$1,_xlfn.XLOOKUP($A21,'PY1 Data(H)'!$A$1:$A$288,'PY1 Data(H)'!$A$1:$BR$288))</f>
        <v>0</v>
      </c>
      <c r="AZ21" s="118" cm="1">
        <f t="array" ref="AZ21">_xlfn.XLOOKUP(AZ$1,'PY1 Data(H)'!$A$1:$BR$1,_xlfn.XLOOKUP($A21,'PY1 Data(H)'!$A$1:$A$288,'PY1 Data(H)'!$A$1:$BR$288))</f>
        <v>0</v>
      </c>
      <c r="BA21" s="118" cm="1">
        <f t="array" ref="BA21">_xlfn.XLOOKUP(BA$1,'PY1 Data(H)'!$A$1:$BR$1,_xlfn.XLOOKUP($A21,'PY1 Data(H)'!$A$1:$A$288,'PY1 Data(H)'!$A$1:$BR$288))</f>
        <v>0</v>
      </c>
      <c r="BB21" s="118" cm="1">
        <f t="array" ref="BB21">_xlfn.XLOOKUP(BB$1,'PY1 Data(H)'!$A$1:$BR$1,_xlfn.XLOOKUP($A21,'PY1 Data(H)'!$A$1:$A$288,'PY1 Data(H)'!$A$1:$BR$288))</f>
        <v>0</v>
      </c>
      <c r="BC21" s="118" cm="1">
        <f t="array" ref="BC21">_xlfn.XLOOKUP(BC$1,'PY1 Data(H)'!$A$1:$BR$1,_xlfn.XLOOKUP($A21,'PY1 Data(H)'!$A$1:$A$288,'PY1 Data(H)'!$A$1:$BR$288))</f>
        <v>0</v>
      </c>
      <c r="BD21" s="118" cm="1">
        <f t="array" ref="BD21">_xlfn.XLOOKUP(BD$1,'PY1 Data(H)'!$A$1:$BR$1,_xlfn.XLOOKUP($A21,'PY1 Data(H)'!$A$1:$A$288,'PY1 Data(H)'!$A$1:$BR$288))</f>
        <v>0</v>
      </c>
      <c r="BE21" s="118" cm="1">
        <f t="array" ref="BE21">_xlfn.XLOOKUP(BE$1,'PY1 Data(H)'!$A$1:$BR$1,_xlfn.XLOOKUP($A21,'PY1 Data(H)'!$A$1:$A$288,'PY1 Data(H)'!$A$1:$BR$288))</f>
        <v>0</v>
      </c>
      <c r="BF21" s="118" cm="1">
        <f t="array" ref="BF21">_xlfn.XLOOKUP(BF$1,'PY1 Data(H)'!$A$1:$BR$1,_xlfn.XLOOKUP($A21,'PY1 Data(H)'!$A$1:$A$288,'PY1 Data(H)'!$A$1:$BR$288))</f>
        <v>0</v>
      </c>
      <c r="BG21" s="118" cm="1">
        <f t="array" ref="BG21">_xlfn.XLOOKUP(BG$1,'PY1 Data(H)'!$A$1:$BR$1,_xlfn.XLOOKUP($A21,'PY1 Data(H)'!$A$1:$A$288,'PY1 Data(H)'!$A$1:$BR$288))</f>
        <v>0</v>
      </c>
      <c r="BH21" s="118" cm="1">
        <f t="array" ref="BH21">_xlfn.XLOOKUP(BH$1,'PY1 Data(H)'!$A$1:$BR$1,_xlfn.XLOOKUP($A21,'PY1 Data(H)'!$A$1:$A$288,'PY1 Data(H)'!$A$1:$BR$288))</f>
        <v>0</v>
      </c>
    </row>
    <row r="22" spans="1:60" x14ac:dyDescent="0.3">
      <c r="D22" s="118" t="e" cm="1">
        <f t="array" ref="D22">_xlfn.XLOOKUP(D$1,'PY1 Data(H)'!$A$1:$BR$1,_xlfn.XLOOKUP($A22,'PY1 Data(H)'!$A$1:$A$288,'PY1 Data(H)'!$A$1:$BR$288))</f>
        <v>#N/A</v>
      </c>
      <c r="E22" s="118" t="e" cm="1">
        <f t="array" ref="E22">_xlfn.XLOOKUP(E$1,'PY1 Data(H)'!$A$1:$BR$1,_xlfn.XLOOKUP($A22,'PY1 Data(H)'!$A$1:$A$288,'PY1 Data(H)'!$A$1:$BR$288))</f>
        <v>#N/A</v>
      </c>
      <c r="F22" s="118" t="e" cm="1">
        <f t="array" ref="F22">_xlfn.XLOOKUP(F$1,'PY1 Data(H)'!$A$1:$BR$1,_xlfn.XLOOKUP($A22,'PY1 Data(H)'!$A$1:$A$288,'PY1 Data(H)'!$A$1:$BR$288))</f>
        <v>#N/A</v>
      </c>
      <c r="G22" s="118" t="e" cm="1">
        <f t="array" ref="G22">_xlfn.XLOOKUP(G$1,'PY1 Data(H)'!$A$1:$BR$1,_xlfn.XLOOKUP($A22,'PY1 Data(H)'!$A$1:$A$288,'PY1 Data(H)'!$A$1:$BR$288))</f>
        <v>#N/A</v>
      </c>
      <c r="H22" s="118" t="e" cm="1">
        <f t="array" ref="H22">_xlfn.XLOOKUP(H$1,'PY1 Data(H)'!$A$1:$BR$1,_xlfn.XLOOKUP($A22,'PY1 Data(H)'!$A$1:$A$288,'PY1 Data(H)'!$A$1:$BR$288))</f>
        <v>#N/A</v>
      </c>
      <c r="I22" s="118" t="e" cm="1">
        <f t="array" ref="I22">_xlfn.XLOOKUP(I$1,'PY1 Data(H)'!$A$1:$BR$1,_xlfn.XLOOKUP($A22,'PY1 Data(H)'!$A$1:$A$288,'PY1 Data(H)'!$A$1:$BR$288))</f>
        <v>#N/A</v>
      </c>
      <c r="J22" s="118" t="e" cm="1">
        <f t="array" ref="J22">_xlfn.XLOOKUP(J$1,'PY1 Data(H)'!$A$1:$BR$1,_xlfn.XLOOKUP($A22,'PY1 Data(H)'!$A$1:$A$288,'PY1 Data(H)'!$A$1:$BR$288))</f>
        <v>#N/A</v>
      </c>
      <c r="K22" s="118" t="e" cm="1">
        <f t="array" ref="K22">_xlfn.XLOOKUP(K$1,'PY1 Data(H)'!$A$1:$BR$1,_xlfn.XLOOKUP($A22,'PY1 Data(H)'!$A$1:$A$288,'PY1 Data(H)'!$A$1:$BR$288))</f>
        <v>#N/A</v>
      </c>
      <c r="L22" s="118" t="e" cm="1">
        <f t="array" ref="L22">_xlfn.XLOOKUP(L$1,'PY1 Data(H)'!$A$1:$BR$1,_xlfn.XLOOKUP($A22,'PY1 Data(H)'!$A$1:$A$288,'PY1 Data(H)'!$A$1:$BR$288))</f>
        <v>#N/A</v>
      </c>
      <c r="M22" s="118" t="e" cm="1">
        <f t="array" ref="M22">_xlfn.XLOOKUP(M$1,'PY1 Data(H)'!$A$1:$BR$1,_xlfn.XLOOKUP($A22,'PY1 Data(H)'!$A$1:$A$288,'PY1 Data(H)'!$A$1:$BR$288))</f>
        <v>#N/A</v>
      </c>
      <c r="N22" s="118" t="e" cm="1">
        <f t="array" ref="N22">_xlfn.XLOOKUP(N$1,'PY1 Data(H)'!$A$1:$BR$1,_xlfn.XLOOKUP($A22,'PY1 Data(H)'!$A$1:$A$288,'PY1 Data(H)'!$A$1:$BR$288))</f>
        <v>#N/A</v>
      </c>
      <c r="O22" s="118" t="e" cm="1">
        <f t="array" ref="O22">_xlfn.XLOOKUP(O$1,'PY1 Data(H)'!$A$1:$BR$1,_xlfn.XLOOKUP($A22,'PY1 Data(H)'!$A$1:$A$288,'PY1 Data(H)'!$A$1:$BR$288))</f>
        <v>#N/A</v>
      </c>
      <c r="P22" s="118" t="e" cm="1">
        <f t="array" ref="P22">_xlfn.XLOOKUP(P$1,'PY1 Data(H)'!$A$1:$BR$1,_xlfn.XLOOKUP($A22,'PY1 Data(H)'!$A$1:$A$288,'PY1 Data(H)'!$A$1:$BR$288))</f>
        <v>#N/A</v>
      </c>
      <c r="Q22" s="118" t="e" cm="1">
        <f t="array" ref="Q22">_xlfn.XLOOKUP(Q$1,'PY1 Data(H)'!$A$1:$BR$1,_xlfn.XLOOKUP($A22,'PY1 Data(H)'!$A$1:$A$288,'PY1 Data(H)'!$A$1:$BR$288))</f>
        <v>#N/A</v>
      </c>
      <c r="R22" s="118" t="e" cm="1">
        <f t="array" ref="R22">_xlfn.XLOOKUP(R$1,'PY1 Data(H)'!$A$1:$BR$1,_xlfn.XLOOKUP($A22,'PY1 Data(H)'!$A$1:$A$288,'PY1 Data(H)'!$A$1:$BR$288))</f>
        <v>#N/A</v>
      </c>
      <c r="S22" s="118" t="e" cm="1">
        <f t="array" ref="S22">_xlfn.XLOOKUP(S$1,'PY1 Data(H)'!$A$1:$BR$1,_xlfn.XLOOKUP($A22,'PY1 Data(H)'!$A$1:$A$288,'PY1 Data(H)'!$A$1:$BR$288))</f>
        <v>#N/A</v>
      </c>
      <c r="T22" s="118" t="e" cm="1">
        <f t="array" ref="T22">_xlfn.XLOOKUP(T$1,'PY1 Data(H)'!$A$1:$BR$1,_xlfn.XLOOKUP($A22,'PY1 Data(H)'!$A$1:$A$288,'PY1 Data(H)'!$A$1:$BR$288))</f>
        <v>#N/A</v>
      </c>
      <c r="U22" s="118" t="e" cm="1">
        <f t="array" ref="U22">_xlfn.XLOOKUP(U$1,'PY1 Data(H)'!$A$1:$BR$1,_xlfn.XLOOKUP($A22,'PY1 Data(H)'!$A$1:$A$288,'PY1 Data(H)'!$A$1:$BR$288))</f>
        <v>#N/A</v>
      </c>
      <c r="V22" s="118" t="e" cm="1">
        <f t="array" ref="V22">_xlfn.XLOOKUP(V$1,'PY1 Data(H)'!$A$1:$BR$1,_xlfn.XLOOKUP($A22,'PY1 Data(H)'!$A$1:$A$288,'PY1 Data(H)'!$A$1:$BR$288))</f>
        <v>#N/A</v>
      </c>
      <c r="W22" s="118" t="e" cm="1">
        <f t="array" ref="W22">_xlfn.XLOOKUP(W$1,'PY1 Data(H)'!$A$1:$BR$1,_xlfn.XLOOKUP($A22,'PY1 Data(H)'!$A$1:$A$288,'PY1 Data(H)'!$A$1:$BR$288))</f>
        <v>#N/A</v>
      </c>
      <c r="X22" s="118" t="e" cm="1">
        <f t="array" ref="X22">_xlfn.XLOOKUP(X$1,'PY1 Data(H)'!$A$1:$BR$1,_xlfn.XLOOKUP($A22,'PY1 Data(H)'!$A$1:$A$288,'PY1 Data(H)'!$A$1:$BR$288))</f>
        <v>#N/A</v>
      </c>
      <c r="Y22" s="118" t="e" cm="1">
        <f t="array" ref="Y22">_xlfn.XLOOKUP(Y$1,'PY1 Data(H)'!$A$1:$BR$1,_xlfn.XLOOKUP($A22,'PY1 Data(H)'!$A$1:$A$288,'PY1 Data(H)'!$A$1:$BR$288))</f>
        <v>#N/A</v>
      </c>
      <c r="Z22" s="118" t="e" cm="1">
        <f t="array" ref="Z22">_xlfn.XLOOKUP(Z$1,'PY1 Data(H)'!$A$1:$BR$1,_xlfn.XLOOKUP($A22,'PY1 Data(H)'!$A$1:$A$288,'PY1 Data(H)'!$A$1:$BR$288))</f>
        <v>#N/A</v>
      </c>
      <c r="AA22" s="118" t="e" cm="1">
        <f t="array" ref="AA22">_xlfn.XLOOKUP(AA$1,'PY1 Data(H)'!$A$1:$BR$1,_xlfn.XLOOKUP($A22,'PY1 Data(H)'!$A$1:$A$288,'PY1 Data(H)'!$A$1:$BR$288))</f>
        <v>#N/A</v>
      </c>
      <c r="AB22" s="118" t="e" cm="1">
        <f t="array" ref="AB22">_xlfn.XLOOKUP(AB$1,'PY1 Data(H)'!$A$1:$BR$1,_xlfn.XLOOKUP($A22,'PY1 Data(H)'!$A$1:$A$288,'PY1 Data(H)'!$A$1:$BR$288))</f>
        <v>#N/A</v>
      </c>
      <c r="AC22" s="118" t="e" cm="1">
        <f t="array" ref="AC22">_xlfn.XLOOKUP(AC$1,'PY1 Data(H)'!$A$1:$BR$1,_xlfn.XLOOKUP($A22,'PY1 Data(H)'!$A$1:$A$288,'PY1 Data(H)'!$A$1:$BR$288))</f>
        <v>#N/A</v>
      </c>
      <c r="AD22" s="118" t="e" cm="1">
        <f t="array" ref="AD22">_xlfn.XLOOKUP(AD$1,'PY1 Data(H)'!$A$1:$BR$1,_xlfn.XLOOKUP($A22,'PY1 Data(H)'!$A$1:$A$288,'PY1 Data(H)'!$A$1:$BR$288))</f>
        <v>#N/A</v>
      </c>
      <c r="AE22" s="118" t="e" cm="1">
        <f t="array" ref="AE22">_xlfn.XLOOKUP(AE$1,'PY1 Data(H)'!$A$1:$BR$1,_xlfn.XLOOKUP($A22,'PY1 Data(H)'!$A$1:$A$288,'PY1 Data(H)'!$A$1:$BR$288))</f>
        <v>#N/A</v>
      </c>
      <c r="AF22" s="118" t="e" cm="1">
        <f t="array" ref="AF22">_xlfn.XLOOKUP(AF$1,'PY1 Data(H)'!$A$1:$BR$1,_xlfn.XLOOKUP($A22,'PY1 Data(H)'!$A$1:$A$288,'PY1 Data(H)'!$A$1:$BR$288))</f>
        <v>#N/A</v>
      </c>
      <c r="AG22" s="118" t="e" cm="1">
        <f t="array" ref="AG22">_xlfn.XLOOKUP(AG$1,'PY1 Data(H)'!$A$1:$BR$1,_xlfn.XLOOKUP($A22,'PY1 Data(H)'!$A$1:$A$288,'PY1 Data(H)'!$A$1:$BR$288))</f>
        <v>#N/A</v>
      </c>
      <c r="AH22" s="118" t="e" cm="1">
        <f t="array" ref="AH22">_xlfn.XLOOKUP(AH$1,'PY1 Data(H)'!$A$1:$BR$1,_xlfn.XLOOKUP($A22,'PY1 Data(H)'!$A$1:$A$288,'PY1 Data(H)'!$A$1:$BR$288))</f>
        <v>#N/A</v>
      </c>
      <c r="AI22" s="118" t="e" cm="1">
        <f t="array" ref="AI22">_xlfn.XLOOKUP(AI$1,'PY1 Data(H)'!$A$1:$BR$1,_xlfn.XLOOKUP($A22,'PY1 Data(H)'!$A$1:$A$288,'PY1 Data(H)'!$A$1:$BR$288))</f>
        <v>#N/A</v>
      </c>
      <c r="AJ22" s="118" t="e" cm="1">
        <f t="array" ref="AJ22">_xlfn.XLOOKUP(AJ$1,'PY1 Data(H)'!$A$1:$BR$1,_xlfn.XLOOKUP($A22,'PY1 Data(H)'!$A$1:$A$288,'PY1 Data(H)'!$A$1:$BR$288))</f>
        <v>#N/A</v>
      </c>
      <c r="AK22" s="118" t="e" cm="1">
        <f t="array" ref="AK22">_xlfn.XLOOKUP(AK$1,'PY1 Data(H)'!$A$1:$BR$1,_xlfn.XLOOKUP($A22,'PY1 Data(H)'!$A$1:$A$288,'PY1 Data(H)'!$A$1:$BR$288))</f>
        <v>#N/A</v>
      </c>
      <c r="AL22" s="118" t="e" cm="1">
        <f t="array" ref="AL22">_xlfn.XLOOKUP(AL$1,'PY1 Data(H)'!$A$1:$BR$1,_xlfn.XLOOKUP($A22,'PY1 Data(H)'!$A$1:$A$288,'PY1 Data(H)'!$A$1:$BR$288))</f>
        <v>#N/A</v>
      </c>
      <c r="AM22" s="118" t="e" cm="1">
        <f t="array" ref="AM22">_xlfn.XLOOKUP(AM$1,'PY1 Data(H)'!$A$1:$BR$1,_xlfn.XLOOKUP($A22,'PY1 Data(H)'!$A$1:$A$288,'PY1 Data(H)'!$A$1:$BR$288))</f>
        <v>#N/A</v>
      </c>
      <c r="AN22" s="118" t="e" cm="1">
        <f t="array" ref="AN22">_xlfn.XLOOKUP(AN$1,'PY1 Data(H)'!$A$1:$BR$1,_xlfn.XLOOKUP($A22,'PY1 Data(H)'!$A$1:$A$288,'PY1 Data(H)'!$A$1:$BR$288))</f>
        <v>#N/A</v>
      </c>
      <c r="AO22" s="118" t="e" cm="1">
        <f t="array" ref="AO22">_xlfn.XLOOKUP(AO$1,'PY1 Data(H)'!$A$1:$BR$1,_xlfn.XLOOKUP($A22,'PY1 Data(H)'!$A$1:$A$288,'PY1 Data(H)'!$A$1:$BR$288))</f>
        <v>#N/A</v>
      </c>
      <c r="AP22" s="118" t="e" cm="1">
        <f t="array" ref="AP22">_xlfn.XLOOKUP(AP$1,'PY1 Data(H)'!$A$1:$BR$1,_xlfn.XLOOKUP($A22,'PY1 Data(H)'!$A$1:$A$288,'PY1 Data(H)'!$A$1:$BR$288))</f>
        <v>#N/A</v>
      </c>
      <c r="AQ22" s="118" t="e" cm="1">
        <f t="array" ref="AQ22">_xlfn.XLOOKUP(AQ$1,'PY1 Data(H)'!$A$1:$BR$1,_xlfn.XLOOKUP($A22,'PY1 Data(H)'!$A$1:$A$288,'PY1 Data(H)'!$A$1:$BR$288))</f>
        <v>#N/A</v>
      </c>
      <c r="AR22" s="118" t="e" cm="1">
        <f t="array" ref="AR22">_xlfn.XLOOKUP(AR$1,'PY1 Data(H)'!$A$1:$BR$1,_xlfn.XLOOKUP($A22,'PY1 Data(H)'!$A$1:$A$288,'PY1 Data(H)'!$A$1:$BR$288))</f>
        <v>#N/A</v>
      </c>
      <c r="AS22" s="118" t="e" cm="1">
        <f t="array" ref="AS22">_xlfn.XLOOKUP(AS$1,'PY1 Data(H)'!$A$1:$BR$1,_xlfn.XLOOKUP($A22,'PY1 Data(H)'!$A$1:$A$288,'PY1 Data(H)'!$A$1:$BR$288))</f>
        <v>#N/A</v>
      </c>
      <c r="AT22" s="118" t="e" cm="1">
        <f t="array" ref="AT22">_xlfn.XLOOKUP(AT$1,'PY1 Data(H)'!$A$1:$BR$1,_xlfn.XLOOKUP($A22,'PY1 Data(H)'!$A$1:$A$288,'PY1 Data(H)'!$A$1:$BR$288))</f>
        <v>#N/A</v>
      </c>
      <c r="AU22" s="118" t="e" cm="1">
        <f t="array" ref="AU22">_xlfn.XLOOKUP(AU$1,'PY1 Data(H)'!$A$1:$BR$1,_xlfn.XLOOKUP($A22,'PY1 Data(H)'!$A$1:$A$288,'PY1 Data(H)'!$A$1:$BR$288))</f>
        <v>#N/A</v>
      </c>
      <c r="AV22" s="118" t="e" cm="1">
        <f t="array" ref="AV22">_xlfn.XLOOKUP(AV$1,'PY1 Data(H)'!$A$1:$BR$1,_xlfn.XLOOKUP($A22,'PY1 Data(H)'!$A$1:$A$288,'PY1 Data(H)'!$A$1:$BR$288))</f>
        <v>#N/A</v>
      </c>
      <c r="AW22" s="118" t="e" cm="1">
        <f t="array" ref="AW22">_xlfn.XLOOKUP(AW$1,'PY1 Data(H)'!$A$1:$BR$1,_xlfn.XLOOKUP($A22,'PY1 Data(H)'!$A$1:$A$288,'PY1 Data(H)'!$A$1:$BR$288))</f>
        <v>#N/A</v>
      </c>
      <c r="AX22" s="118" t="e" cm="1">
        <f t="array" ref="AX22">_xlfn.XLOOKUP(AX$1,'PY1 Data(H)'!$A$1:$BR$1,_xlfn.XLOOKUP($A22,'PY1 Data(H)'!$A$1:$A$288,'PY1 Data(H)'!$A$1:$BR$288))</f>
        <v>#N/A</v>
      </c>
      <c r="AY22" s="118" t="e" cm="1">
        <f t="array" ref="AY22">_xlfn.XLOOKUP(AY$1,'PY1 Data(H)'!$A$1:$BR$1,_xlfn.XLOOKUP($A22,'PY1 Data(H)'!$A$1:$A$288,'PY1 Data(H)'!$A$1:$BR$288))</f>
        <v>#N/A</v>
      </c>
      <c r="AZ22" s="118" t="e" cm="1">
        <f t="array" ref="AZ22">_xlfn.XLOOKUP(AZ$1,'PY1 Data(H)'!$A$1:$BR$1,_xlfn.XLOOKUP($A22,'PY1 Data(H)'!$A$1:$A$288,'PY1 Data(H)'!$A$1:$BR$288))</f>
        <v>#N/A</v>
      </c>
      <c r="BA22" s="118" t="e" cm="1">
        <f t="array" ref="BA22">_xlfn.XLOOKUP(BA$1,'PY1 Data(H)'!$A$1:$BR$1,_xlfn.XLOOKUP($A22,'PY1 Data(H)'!$A$1:$A$288,'PY1 Data(H)'!$A$1:$BR$288))</f>
        <v>#N/A</v>
      </c>
      <c r="BB22" s="118" t="e" cm="1">
        <f t="array" ref="BB22">_xlfn.XLOOKUP(BB$1,'PY1 Data(H)'!$A$1:$BR$1,_xlfn.XLOOKUP($A22,'PY1 Data(H)'!$A$1:$A$288,'PY1 Data(H)'!$A$1:$BR$288))</f>
        <v>#N/A</v>
      </c>
      <c r="BC22" s="118" t="e" cm="1">
        <f t="array" ref="BC22">_xlfn.XLOOKUP(BC$1,'PY1 Data(H)'!$A$1:$BR$1,_xlfn.XLOOKUP($A22,'PY1 Data(H)'!$A$1:$A$288,'PY1 Data(H)'!$A$1:$BR$288))</f>
        <v>#N/A</v>
      </c>
      <c r="BD22" s="118" t="e" cm="1">
        <f t="array" ref="BD22">_xlfn.XLOOKUP(BD$1,'PY1 Data(H)'!$A$1:$BR$1,_xlfn.XLOOKUP($A22,'PY1 Data(H)'!$A$1:$A$288,'PY1 Data(H)'!$A$1:$BR$288))</f>
        <v>#N/A</v>
      </c>
      <c r="BE22" s="118" t="e" cm="1">
        <f t="array" ref="BE22">_xlfn.XLOOKUP(BE$1,'PY1 Data(H)'!$A$1:$BR$1,_xlfn.XLOOKUP($A22,'PY1 Data(H)'!$A$1:$A$288,'PY1 Data(H)'!$A$1:$BR$288))</f>
        <v>#N/A</v>
      </c>
      <c r="BF22" s="118" t="e" cm="1">
        <f t="array" ref="BF22">_xlfn.XLOOKUP(BF$1,'PY1 Data(H)'!$A$1:$BR$1,_xlfn.XLOOKUP($A22,'PY1 Data(H)'!$A$1:$A$288,'PY1 Data(H)'!$A$1:$BR$288))</f>
        <v>#N/A</v>
      </c>
      <c r="BG22" s="118" t="e" cm="1">
        <f t="array" ref="BG22">_xlfn.XLOOKUP(BG$1,'PY1 Data(H)'!$A$1:$BR$1,_xlfn.XLOOKUP($A22,'PY1 Data(H)'!$A$1:$A$288,'PY1 Data(H)'!$A$1:$BR$288))</f>
        <v>#N/A</v>
      </c>
      <c r="BH22" s="118" t="e" cm="1">
        <f t="array" ref="BH22">_xlfn.XLOOKUP(BH$1,'PY1 Data(H)'!$A$1:$BR$1,_xlfn.XLOOKUP($A22,'PY1 Data(H)'!$A$1:$A$288,'PY1 Data(H)'!$A$1:$BR$288))</f>
        <v>#N/A</v>
      </c>
    </row>
    <row r="23" spans="1:60" x14ac:dyDescent="0.3">
      <c r="A23">
        <v>388</v>
      </c>
      <c r="D23" s="118" cm="1">
        <f t="array" ref="D23">_xlfn.XLOOKUP(D$1,'PY1 Data(H)'!$A$1:$BR$1,_xlfn.XLOOKUP($A23,'PY1 Data(H)'!$A$1:$A$288,'PY1 Data(H)'!$A$1:$BR$288))</f>
        <v>59647038</v>
      </c>
      <c r="E23" s="118" cm="1">
        <f t="array" ref="E23">_xlfn.XLOOKUP(E$1,'PY1 Data(H)'!$A$1:$BR$1,_xlfn.XLOOKUP($A23,'PY1 Data(H)'!$A$1:$A$288,'PY1 Data(H)'!$A$1:$BR$288))</f>
        <v>95184792</v>
      </c>
      <c r="F23" s="118" cm="1">
        <f t="array" ref="F23">_xlfn.XLOOKUP(F$1,'PY1 Data(H)'!$A$1:$BR$1,_xlfn.XLOOKUP($A23,'PY1 Data(H)'!$A$1:$A$288,'PY1 Data(H)'!$A$1:$BR$288))</f>
        <v>85866358</v>
      </c>
      <c r="G23" s="118" cm="1">
        <f t="array" ref="G23">_xlfn.XLOOKUP(G$1,'PY1 Data(H)'!$A$1:$BR$1,_xlfn.XLOOKUP($A23,'PY1 Data(H)'!$A$1:$A$288,'PY1 Data(H)'!$A$1:$BR$288))</f>
        <v>32466515</v>
      </c>
      <c r="H23" s="118" cm="1">
        <f t="array" ref="H23">_xlfn.XLOOKUP(H$1,'PY1 Data(H)'!$A$1:$BR$1,_xlfn.XLOOKUP($A23,'PY1 Data(H)'!$A$1:$A$288,'PY1 Data(H)'!$A$1:$BR$288))</f>
        <v>110411327</v>
      </c>
      <c r="I23" s="118" cm="1">
        <f t="array" ref="I23">_xlfn.XLOOKUP(I$1,'PY1 Data(H)'!$A$1:$BR$1,_xlfn.XLOOKUP($A23,'PY1 Data(H)'!$A$1:$A$288,'PY1 Data(H)'!$A$1:$BR$288))</f>
        <v>49288437</v>
      </c>
      <c r="J23" s="118" cm="1">
        <f t="array" ref="J23">_xlfn.XLOOKUP(J$1,'PY1 Data(H)'!$A$1:$BR$1,_xlfn.XLOOKUP($A23,'PY1 Data(H)'!$A$1:$A$288,'PY1 Data(H)'!$A$1:$BR$288))</f>
        <v>28232180</v>
      </c>
      <c r="K23" s="118" cm="1">
        <f t="array" ref="K23">_xlfn.XLOOKUP(K$1,'PY1 Data(H)'!$A$1:$BR$1,_xlfn.XLOOKUP($A23,'PY1 Data(H)'!$A$1:$A$288,'PY1 Data(H)'!$A$1:$BR$288))</f>
        <v>37852971</v>
      </c>
      <c r="L23" s="118" cm="1">
        <f t="array" ref="L23">_xlfn.XLOOKUP(L$1,'PY1 Data(H)'!$A$1:$BR$1,_xlfn.XLOOKUP($A23,'PY1 Data(H)'!$A$1:$A$288,'PY1 Data(H)'!$A$1:$BR$288))</f>
        <v>62628179</v>
      </c>
      <c r="M23" s="118" cm="1">
        <f t="array" ref="M23">_xlfn.XLOOKUP(M$1,'PY1 Data(H)'!$A$1:$BR$1,_xlfn.XLOOKUP($A23,'PY1 Data(H)'!$A$1:$A$288,'PY1 Data(H)'!$A$1:$BR$288))</f>
        <v>20187636</v>
      </c>
      <c r="N23" s="118" cm="1">
        <f t="array" ref="N23">_xlfn.XLOOKUP(N$1,'PY1 Data(H)'!$A$1:$BR$1,_xlfn.XLOOKUP($A23,'PY1 Data(H)'!$A$1:$A$288,'PY1 Data(H)'!$A$1:$BR$288))</f>
        <v>40150488</v>
      </c>
      <c r="O23" s="118" cm="1">
        <f t="array" ref="O23">_xlfn.XLOOKUP(O$1,'PY1 Data(H)'!$A$1:$BR$1,_xlfn.XLOOKUP($A23,'PY1 Data(H)'!$A$1:$A$288,'PY1 Data(H)'!$A$1:$BR$288))</f>
        <v>132751982</v>
      </c>
      <c r="P23" s="118" cm="1">
        <f t="array" ref="P23">_xlfn.XLOOKUP(P$1,'PY1 Data(H)'!$A$1:$BR$1,_xlfn.XLOOKUP($A23,'PY1 Data(H)'!$A$1:$A$288,'PY1 Data(H)'!$A$1:$BR$288))</f>
        <v>68082385</v>
      </c>
      <c r="Q23" s="118" cm="1">
        <f t="array" ref="Q23">_xlfn.XLOOKUP(Q$1,'PY1 Data(H)'!$A$1:$BR$1,_xlfn.XLOOKUP($A23,'PY1 Data(H)'!$A$1:$A$288,'PY1 Data(H)'!$A$1:$BR$288))</f>
        <v>19279337</v>
      </c>
      <c r="R23" s="118" cm="1">
        <f t="array" ref="R23">_xlfn.XLOOKUP(R$1,'PY1 Data(H)'!$A$1:$BR$1,_xlfn.XLOOKUP($A23,'PY1 Data(H)'!$A$1:$A$288,'PY1 Data(H)'!$A$1:$BR$288))</f>
        <v>141583350</v>
      </c>
      <c r="S23" s="118" cm="1">
        <f t="array" ref="S23">_xlfn.XLOOKUP(S$1,'PY1 Data(H)'!$A$1:$BR$1,_xlfn.XLOOKUP($A23,'PY1 Data(H)'!$A$1:$A$288,'PY1 Data(H)'!$A$1:$BR$288))</f>
        <v>292245598</v>
      </c>
      <c r="T23" s="118" cm="1">
        <f t="array" ref="T23">_xlfn.XLOOKUP(T$1,'PY1 Data(H)'!$A$1:$BR$1,_xlfn.XLOOKUP($A23,'PY1 Data(H)'!$A$1:$A$288,'PY1 Data(H)'!$A$1:$BR$288))</f>
        <v>28316710</v>
      </c>
      <c r="U23" s="118" cm="1">
        <f t="array" ref="U23">_xlfn.XLOOKUP(U$1,'PY1 Data(H)'!$A$1:$BR$1,_xlfn.XLOOKUP($A23,'PY1 Data(H)'!$A$1:$A$288,'PY1 Data(H)'!$A$1:$BR$288))</f>
        <v>23361832</v>
      </c>
      <c r="V23" s="118" cm="1">
        <f t="array" ref="V23">_xlfn.XLOOKUP(V$1,'PY1 Data(H)'!$A$1:$BR$1,_xlfn.XLOOKUP($A23,'PY1 Data(H)'!$A$1:$A$288,'PY1 Data(H)'!$A$1:$BR$288))</f>
        <v>1818182</v>
      </c>
      <c r="W23" s="118" cm="1">
        <f t="array" ref="W23">_xlfn.XLOOKUP(W$1,'PY1 Data(H)'!$A$1:$BR$1,_xlfn.XLOOKUP($A23,'PY1 Data(H)'!$A$1:$A$288,'PY1 Data(H)'!$A$1:$BR$288))</f>
        <v>272720402</v>
      </c>
      <c r="X23" s="118" cm="1">
        <f t="array" ref="X23">_xlfn.XLOOKUP(X$1,'PY1 Data(H)'!$A$1:$BR$1,_xlfn.XLOOKUP($A23,'PY1 Data(H)'!$A$1:$A$288,'PY1 Data(H)'!$A$1:$BR$288))</f>
        <v>102416459</v>
      </c>
      <c r="Y23" s="118" cm="1">
        <f t="array" ref="Y23">_xlfn.XLOOKUP(Y$1,'PY1 Data(H)'!$A$1:$BR$1,_xlfn.XLOOKUP($A23,'PY1 Data(H)'!$A$1:$A$288,'PY1 Data(H)'!$A$1:$BR$288))</f>
        <v>18357610</v>
      </c>
      <c r="Z23" s="118" cm="1">
        <f t="array" ref="Z23">_xlfn.XLOOKUP(Z$1,'PY1 Data(H)'!$A$1:$BR$1,_xlfn.XLOOKUP($A23,'PY1 Data(H)'!$A$1:$A$288,'PY1 Data(H)'!$A$1:$BR$288))</f>
        <v>98803228</v>
      </c>
      <c r="AA23" s="118" cm="1">
        <f t="array" ref="AA23">_xlfn.XLOOKUP(AA$1,'PY1 Data(H)'!$A$1:$BR$1,_xlfn.XLOOKUP($A23,'PY1 Data(H)'!$A$1:$A$288,'PY1 Data(H)'!$A$1:$BR$288))</f>
        <v>19467192</v>
      </c>
      <c r="AB23" s="118" cm="1">
        <f t="array" ref="AB23">_xlfn.XLOOKUP(AB$1,'PY1 Data(H)'!$A$1:$BR$1,_xlfn.XLOOKUP($A23,'PY1 Data(H)'!$A$1:$A$288,'PY1 Data(H)'!$A$1:$BR$288))</f>
        <v>48533559</v>
      </c>
      <c r="AC23" s="118" cm="1">
        <f t="array" ref="AC23">_xlfn.XLOOKUP(AC$1,'PY1 Data(H)'!$A$1:$BR$1,_xlfn.XLOOKUP($A23,'PY1 Data(H)'!$A$1:$A$288,'PY1 Data(H)'!$A$1:$BR$288))</f>
        <v>242226786</v>
      </c>
      <c r="AD23" s="118" cm="1">
        <f t="array" ref="AD23">_xlfn.XLOOKUP(AD$1,'PY1 Data(H)'!$A$1:$BR$1,_xlfn.XLOOKUP($A23,'PY1 Data(H)'!$A$1:$A$288,'PY1 Data(H)'!$A$1:$BR$288))</f>
        <v>26806934</v>
      </c>
      <c r="AE23" s="118" cm="1">
        <f t="array" ref="AE23">_xlfn.XLOOKUP(AE$1,'PY1 Data(H)'!$A$1:$BR$1,_xlfn.XLOOKUP($A23,'PY1 Data(H)'!$A$1:$A$288,'PY1 Data(H)'!$A$1:$BR$288))</f>
        <v>143836993</v>
      </c>
      <c r="AF23" s="118" cm="1">
        <f t="array" ref="AF23">_xlfn.XLOOKUP(AF$1,'PY1 Data(H)'!$A$1:$BR$1,_xlfn.XLOOKUP($A23,'PY1 Data(H)'!$A$1:$A$288,'PY1 Data(H)'!$A$1:$BR$288))</f>
        <v>71514060</v>
      </c>
      <c r="AG23" s="118" cm="1">
        <f t="array" ref="AG23">_xlfn.XLOOKUP(AG$1,'PY1 Data(H)'!$A$1:$BR$1,_xlfn.XLOOKUP($A23,'PY1 Data(H)'!$A$1:$A$288,'PY1 Data(H)'!$A$1:$BR$288))</f>
        <v>28428686</v>
      </c>
      <c r="AH23" s="118" cm="1">
        <f t="array" ref="AH23">_xlfn.XLOOKUP(AH$1,'PY1 Data(H)'!$A$1:$BR$1,_xlfn.XLOOKUP($A23,'PY1 Data(H)'!$A$1:$A$288,'PY1 Data(H)'!$A$1:$BR$288))</f>
        <v>218524067</v>
      </c>
      <c r="AI23" s="118" cm="1">
        <f t="array" ref="AI23">_xlfn.XLOOKUP(AI$1,'PY1 Data(H)'!$A$1:$BR$1,_xlfn.XLOOKUP($A23,'PY1 Data(H)'!$A$1:$A$288,'PY1 Data(H)'!$A$1:$BR$288))</f>
        <v>114655028</v>
      </c>
      <c r="AJ23" s="118" cm="1">
        <f t="array" ref="AJ23">_xlfn.XLOOKUP(AJ$1,'PY1 Data(H)'!$A$1:$BR$1,_xlfn.XLOOKUP($A23,'PY1 Data(H)'!$A$1:$A$288,'PY1 Data(H)'!$A$1:$BR$288))</f>
        <v>196492353</v>
      </c>
      <c r="AK23" s="118" cm="1">
        <f t="array" ref="AK23">_xlfn.XLOOKUP(AK$1,'PY1 Data(H)'!$A$1:$BR$1,_xlfn.XLOOKUP($A23,'PY1 Data(H)'!$A$1:$A$288,'PY1 Data(H)'!$A$1:$BR$288))</f>
        <v>83329285</v>
      </c>
      <c r="AL23" s="118" cm="1">
        <f t="array" ref="AL23">_xlfn.XLOOKUP(AL$1,'PY1 Data(H)'!$A$1:$BR$1,_xlfn.XLOOKUP($A23,'PY1 Data(H)'!$A$1:$A$288,'PY1 Data(H)'!$A$1:$BR$288))</f>
        <v>78772012</v>
      </c>
      <c r="AM23" s="118" cm="1">
        <f t="array" ref="AM23">_xlfn.XLOOKUP(AM$1,'PY1 Data(H)'!$A$1:$BR$1,_xlfn.XLOOKUP($A23,'PY1 Data(H)'!$A$1:$A$288,'PY1 Data(H)'!$A$1:$BR$288))</f>
        <v>0</v>
      </c>
      <c r="AN23" s="118" cm="1">
        <f t="array" ref="AN23">_xlfn.XLOOKUP(AN$1,'PY1 Data(H)'!$A$1:$BR$1,_xlfn.XLOOKUP($A23,'PY1 Data(H)'!$A$1:$A$288,'PY1 Data(H)'!$A$1:$BR$288))</f>
        <v>80981503</v>
      </c>
      <c r="AO23" s="118" cm="1">
        <f t="array" ref="AO23">_xlfn.XLOOKUP(AO$1,'PY1 Data(H)'!$A$1:$BR$1,_xlfn.XLOOKUP($A23,'PY1 Data(H)'!$A$1:$A$288,'PY1 Data(H)'!$A$1:$BR$288))</f>
        <v>60868777</v>
      </c>
      <c r="AP23" s="118" cm="1">
        <f t="array" ref="AP23">_xlfn.XLOOKUP(AP$1,'PY1 Data(H)'!$A$1:$BR$1,_xlfn.XLOOKUP($A23,'PY1 Data(H)'!$A$1:$A$288,'PY1 Data(H)'!$A$1:$BR$288))</f>
        <v>73926016</v>
      </c>
      <c r="AQ23" s="118" cm="1">
        <f t="array" ref="AQ23">_xlfn.XLOOKUP(AQ$1,'PY1 Data(H)'!$A$1:$BR$1,_xlfn.XLOOKUP($A23,'PY1 Data(H)'!$A$1:$A$288,'PY1 Data(H)'!$A$1:$BR$288))</f>
        <v>22312415</v>
      </c>
      <c r="AR23" s="118" cm="1">
        <f t="array" ref="AR23">_xlfn.XLOOKUP(AR$1,'PY1 Data(H)'!$A$1:$BR$1,_xlfn.XLOOKUP($A23,'PY1 Data(H)'!$A$1:$A$288,'PY1 Data(H)'!$A$1:$BR$288))</f>
        <v>24613008</v>
      </c>
      <c r="AS23" s="118" cm="1">
        <f t="array" ref="AS23">_xlfn.XLOOKUP(AS$1,'PY1 Data(H)'!$A$1:$BR$1,_xlfn.XLOOKUP($A23,'PY1 Data(H)'!$A$1:$A$288,'PY1 Data(H)'!$A$1:$BR$288))</f>
        <v>41009329</v>
      </c>
      <c r="AT23" s="118" cm="1">
        <f t="array" ref="AT23">_xlfn.XLOOKUP(AT$1,'PY1 Data(H)'!$A$1:$BR$1,_xlfn.XLOOKUP($A23,'PY1 Data(H)'!$A$1:$A$288,'PY1 Data(H)'!$A$1:$BR$288))</f>
        <v>9545578</v>
      </c>
      <c r="AU23" s="118" cm="1">
        <f t="array" ref="AU23">_xlfn.XLOOKUP(AU$1,'PY1 Data(H)'!$A$1:$BR$1,_xlfn.XLOOKUP($A23,'PY1 Data(H)'!$A$1:$A$288,'PY1 Data(H)'!$A$1:$BR$288))</f>
        <v>409530137</v>
      </c>
      <c r="AV23" s="118" cm="1">
        <f t="array" ref="AV23">_xlfn.XLOOKUP(AV$1,'PY1 Data(H)'!$A$1:$BR$1,_xlfn.XLOOKUP($A23,'PY1 Data(H)'!$A$1:$A$288,'PY1 Data(H)'!$A$1:$BR$288))</f>
        <v>57406946</v>
      </c>
      <c r="AW23" s="118" cm="1">
        <f t="array" ref="AW23">_xlfn.XLOOKUP(AW$1,'PY1 Data(H)'!$A$1:$BR$1,_xlfn.XLOOKUP($A23,'PY1 Data(H)'!$A$1:$A$288,'PY1 Data(H)'!$A$1:$BR$288))</f>
        <v>1734288531</v>
      </c>
      <c r="AX23" s="118" cm="1">
        <f t="array" ref="AX23">_xlfn.XLOOKUP(AX$1,'PY1 Data(H)'!$A$1:$BR$1,_xlfn.XLOOKUP($A23,'PY1 Data(H)'!$A$1:$A$288,'PY1 Data(H)'!$A$1:$BR$288))</f>
        <v>23649838</v>
      </c>
      <c r="AY23" s="118" cm="1">
        <f t="array" ref="AY23">_xlfn.XLOOKUP(AY$1,'PY1 Data(H)'!$A$1:$BR$1,_xlfn.XLOOKUP($A23,'PY1 Data(H)'!$A$1:$A$288,'PY1 Data(H)'!$A$1:$BR$288))</f>
        <v>15645520</v>
      </c>
      <c r="AZ23" s="118" cm="1">
        <f t="array" ref="AZ23">_xlfn.XLOOKUP(AZ$1,'PY1 Data(H)'!$A$1:$BR$1,_xlfn.XLOOKUP($A23,'PY1 Data(H)'!$A$1:$A$288,'PY1 Data(H)'!$A$1:$BR$288))</f>
        <v>52789975</v>
      </c>
      <c r="BA23" s="118" cm="1">
        <f t="array" ref="BA23">_xlfn.XLOOKUP(BA$1,'PY1 Data(H)'!$A$1:$BR$1,_xlfn.XLOOKUP($A23,'PY1 Data(H)'!$A$1:$A$288,'PY1 Data(H)'!$A$1:$BR$288))</f>
        <v>173148269</v>
      </c>
      <c r="BB23" s="118" cm="1">
        <f t="array" ref="BB23">_xlfn.XLOOKUP(BB$1,'PY1 Data(H)'!$A$1:$BR$1,_xlfn.XLOOKUP($A23,'PY1 Data(H)'!$A$1:$A$288,'PY1 Data(H)'!$A$1:$BR$288))</f>
        <v>10586658</v>
      </c>
      <c r="BC23" s="118" cm="1">
        <f t="array" ref="BC23">_xlfn.XLOOKUP(BC$1,'PY1 Data(H)'!$A$1:$BR$1,_xlfn.XLOOKUP($A23,'PY1 Data(H)'!$A$1:$A$288,'PY1 Data(H)'!$A$1:$BR$288))</f>
        <v>24150708</v>
      </c>
      <c r="BD23" s="118" cm="1">
        <f t="array" ref="BD23">_xlfn.XLOOKUP(BD$1,'PY1 Data(H)'!$A$1:$BR$1,_xlfn.XLOOKUP($A23,'PY1 Data(H)'!$A$1:$A$288,'PY1 Data(H)'!$A$1:$BR$288))</f>
        <v>89061988</v>
      </c>
      <c r="BE23" s="118" cm="1">
        <f t="array" ref="BE23">_xlfn.XLOOKUP(BE$1,'PY1 Data(H)'!$A$1:$BR$1,_xlfn.XLOOKUP($A23,'PY1 Data(H)'!$A$1:$A$288,'PY1 Data(H)'!$A$1:$BR$288))</f>
        <v>107477405</v>
      </c>
      <c r="BF23" s="118" cm="1">
        <f t="array" ref="BF23">_xlfn.XLOOKUP(BF$1,'PY1 Data(H)'!$A$1:$BR$1,_xlfn.XLOOKUP($A23,'PY1 Data(H)'!$A$1:$A$288,'PY1 Data(H)'!$A$1:$BR$288))</f>
        <v>576891186</v>
      </c>
      <c r="BG23" s="118" cm="1">
        <f t="array" ref="BG23">_xlfn.XLOOKUP(BG$1,'PY1 Data(H)'!$A$1:$BR$1,_xlfn.XLOOKUP($A23,'PY1 Data(H)'!$A$1:$A$288,'PY1 Data(H)'!$A$1:$BR$288))</f>
        <v>50532909</v>
      </c>
      <c r="BH23" s="118" cm="1">
        <f t="array" ref="BH23">_xlfn.XLOOKUP(BH$1,'PY1 Data(H)'!$A$1:$BR$1,_xlfn.XLOOKUP($A23,'PY1 Data(H)'!$A$1:$A$288,'PY1 Data(H)'!$A$1:$BR$288))</f>
        <v>23221980</v>
      </c>
    </row>
    <row r="24" spans="1:60" x14ac:dyDescent="0.3">
      <c r="A24">
        <v>339</v>
      </c>
      <c r="D24" s="118" cm="1">
        <f t="array" ref="D24">_xlfn.XLOOKUP(D$1,'PY1 Data(H)'!$A$1:$BR$1,_xlfn.XLOOKUP($A24,'PY1 Data(H)'!$A$1:$A$288,'PY1 Data(H)'!$A$1:$BR$288))</f>
        <v>82879</v>
      </c>
      <c r="E24" s="118" cm="1">
        <f t="array" ref="E24">_xlfn.XLOOKUP(E$1,'PY1 Data(H)'!$A$1:$BR$1,_xlfn.XLOOKUP($A24,'PY1 Data(H)'!$A$1:$A$288,'PY1 Data(H)'!$A$1:$BR$288))</f>
        <v>32338</v>
      </c>
      <c r="F24" s="118" cm="1">
        <f t="array" ref="F24">_xlfn.XLOOKUP(F$1,'PY1 Data(H)'!$A$1:$BR$1,_xlfn.XLOOKUP($A24,'PY1 Data(H)'!$A$1:$A$288,'PY1 Data(H)'!$A$1:$BR$288))</f>
        <v>1185663</v>
      </c>
      <c r="G24" s="118" cm="1">
        <f t="array" ref="G24">_xlfn.XLOOKUP(G$1,'PY1 Data(H)'!$A$1:$BR$1,_xlfn.XLOOKUP($A24,'PY1 Data(H)'!$A$1:$A$288,'PY1 Data(H)'!$A$1:$BR$288))</f>
        <v>233515</v>
      </c>
      <c r="H24" s="118" cm="1">
        <f t="array" ref="H24">_xlfn.XLOOKUP(H$1,'PY1 Data(H)'!$A$1:$BR$1,_xlfn.XLOOKUP($A24,'PY1 Data(H)'!$A$1:$A$288,'PY1 Data(H)'!$A$1:$BR$288))</f>
        <v>7023</v>
      </c>
      <c r="I24" s="118" cm="1">
        <f t="array" ref="I24">_xlfn.XLOOKUP(I$1,'PY1 Data(H)'!$A$1:$BR$1,_xlfn.XLOOKUP($A24,'PY1 Data(H)'!$A$1:$A$288,'PY1 Data(H)'!$A$1:$BR$288))</f>
        <v>420359</v>
      </c>
      <c r="J24" s="118" cm="1">
        <f t="array" ref="J24">_xlfn.XLOOKUP(J$1,'PY1 Data(H)'!$A$1:$BR$1,_xlfn.XLOOKUP($A24,'PY1 Data(H)'!$A$1:$A$288,'PY1 Data(H)'!$A$1:$BR$288))</f>
        <v>39032</v>
      </c>
      <c r="K24" s="118" cm="1">
        <f t="array" ref="K24">_xlfn.XLOOKUP(K$1,'PY1 Data(H)'!$A$1:$BR$1,_xlfn.XLOOKUP($A24,'PY1 Data(H)'!$A$1:$A$288,'PY1 Data(H)'!$A$1:$BR$288))</f>
        <v>107343</v>
      </c>
      <c r="L24" s="118" cm="1">
        <f t="array" ref="L24">_xlfn.XLOOKUP(L$1,'PY1 Data(H)'!$A$1:$BR$1,_xlfn.XLOOKUP($A24,'PY1 Data(H)'!$A$1:$A$288,'PY1 Data(H)'!$A$1:$BR$288))</f>
        <v>196464</v>
      </c>
      <c r="M24" s="118" cm="1">
        <f t="array" ref="M24">_xlfn.XLOOKUP(M$1,'PY1 Data(H)'!$A$1:$BR$1,_xlfn.XLOOKUP($A24,'PY1 Data(H)'!$A$1:$A$288,'PY1 Data(H)'!$A$1:$BR$288))</f>
        <v>446636</v>
      </c>
      <c r="N24" s="118" cm="1">
        <f t="array" ref="N24">_xlfn.XLOOKUP(N$1,'PY1 Data(H)'!$A$1:$BR$1,_xlfn.XLOOKUP($A24,'PY1 Data(H)'!$A$1:$A$288,'PY1 Data(H)'!$A$1:$BR$288))</f>
        <v>620753</v>
      </c>
      <c r="O24" s="118" cm="1">
        <f t="array" ref="O24">_xlfn.XLOOKUP(O$1,'PY1 Data(H)'!$A$1:$BR$1,_xlfn.XLOOKUP($A24,'PY1 Data(H)'!$A$1:$A$288,'PY1 Data(H)'!$A$1:$BR$288))</f>
        <v>2692699</v>
      </c>
      <c r="P24" s="118" cm="1">
        <f t="array" ref="P24">_xlfn.XLOOKUP(P$1,'PY1 Data(H)'!$A$1:$BR$1,_xlfn.XLOOKUP($A24,'PY1 Data(H)'!$A$1:$A$288,'PY1 Data(H)'!$A$1:$BR$288))</f>
        <v>52371</v>
      </c>
      <c r="Q24" s="118" cm="1">
        <f t="array" ref="Q24">_xlfn.XLOOKUP(Q$1,'PY1 Data(H)'!$A$1:$BR$1,_xlfn.XLOOKUP($A24,'PY1 Data(H)'!$A$1:$A$288,'PY1 Data(H)'!$A$1:$BR$288))</f>
        <v>188952</v>
      </c>
      <c r="R24" s="118" cm="1">
        <f t="array" ref="R24">_xlfn.XLOOKUP(R$1,'PY1 Data(H)'!$A$1:$BR$1,_xlfn.XLOOKUP($A24,'PY1 Data(H)'!$A$1:$A$288,'PY1 Data(H)'!$A$1:$BR$288))</f>
        <v>927222</v>
      </c>
      <c r="S24" s="118" cm="1">
        <f t="array" ref="S24">_xlfn.XLOOKUP(S$1,'PY1 Data(H)'!$A$1:$BR$1,_xlfn.XLOOKUP($A24,'PY1 Data(H)'!$A$1:$A$288,'PY1 Data(H)'!$A$1:$BR$288))</f>
        <v>3097</v>
      </c>
      <c r="T24" s="118" cm="1">
        <f t="array" ref="T24">_xlfn.XLOOKUP(T$1,'PY1 Data(H)'!$A$1:$BR$1,_xlfn.XLOOKUP($A24,'PY1 Data(H)'!$A$1:$A$288,'PY1 Data(H)'!$A$1:$BR$288))</f>
        <v>16443</v>
      </c>
      <c r="U24" s="118" cm="1">
        <f t="array" ref="U24">_xlfn.XLOOKUP(U$1,'PY1 Data(H)'!$A$1:$BR$1,_xlfn.XLOOKUP($A24,'PY1 Data(H)'!$A$1:$A$288,'PY1 Data(H)'!$A$1:$BR$288))</f>
        <v>55537</v>
      </c>
      <c r="V24" s="118" cm="1">
        <f t="array" ref="V24">_xlfn.XLOOKUP(V$1,'PY1 Data(H)'!$A$1:$BR$1,_xlfn.XLOOKUP($A24,'PY1 Data(H)'!$A$1:$A$288,'PY1 Data(H)'!$A$1:$BR$288))</f>
        <v>0</v>
      </c>
      <c r="W24" s="118" cm="1">
        <f t="array" ref="W24">_xlfn.XLOOKUP(W$1,'PY1 Data(H)'!$A$1:$BR$1,_xlfn.XLOOKUP($A24,'PY1 Data(H)'!$A$1:$A$288,'PY1 Data(H)'!$A$1:$BR$288))</f>
        <v>3019402</v>
      </c>
      <c r="X24" s="118" cm="1">
        <f t="array" ref="X24">_xlfn.XLOOKUP(X$1,'PY1 Data(H)'!$A$1:$BR$1,_xlfn.XLOOKUP($A24,'PY1 Data(H)'!$A$1:$A$288,'PY1 Data(H)'!$A$1:$BR$288))</f>
        <v>533261</v>
      </c>
      <c r="Y24" s="118" cm="1">
        <f t="array" ref="Y24">_xlfn.XLOOKUP(Y$1,'PY1 Data(H)'!$A$1:$BR$1,_xlfn.XLOOKUP($A24,'PY1 Data(H)'!$A$1:$A$288,'PY1 Data(H)'!$A$1:$BR$288))</f>
        <v>422958</v>
      </c>
      <c r="Z24" s="118" cm="1">
        <f t="array" ref="Z24">_xlfn.XLOOKUP(Z$1,'PY1 Data(H)'!$A$1:$BR$1,_xlfn.XLOOKUP($A24,'PY1 Data(H)'!$A$1:$A$288,'PY1 Data(H)'!$A$1:$BR$288))</f>
        <v>922432</v>
      </c>
      <c r="AA24" s="118" cm="1">
        <f t="array" ref="AA24">_xlfn.XLOOKUP(AA$1,'PY1 Data(H)'!$A$1:$BR$1,_xlfn.XLOOKUP($A24,'PY1 Data(H)'!$A$1:$A$288,'PY1 Data(H)'!$A$1:$BR$288))</f>
        <v>209156</v>
      </c>
      <c r="AB24" s="118" cm="1">
        <f t="array" ref="AB24">_xlfn.XLOOKUP(AB$1,'PY1 Data(H)'!$A$1:$BR$1,_xlfn.XLOOKUP($A24,'PY1 Data(H)'!$A$1:$A$288,'PY1 Data(H)'!$A$1:$BR$288))</f>
        <v>172897</v>
      </c>
      <c r="AC24" s="118" cm="1">
        <f t="array" ref="AC24">_xlfn.XLOOKUP(AC$1,'PY1 Data(H)'!$A$1:$BR$1,_xlfn.XLOOKUP($A24,'PY1 Data(H)'!$A$1:$A$288,'PY1 Data(H)'!$A$1:$BR$288))</f>
        <v>725684</v>
      </c>
      <c r="AD24" s="118" cm="1">
        <f t="array" ref="AD24">_xlfn.XLOOKUP(AD$1,'PY1 Data(H)'!$A$1:$BR$1,_xlfn.XLOOKUP($A24,'PY1 Data(H)'!$A$1:$A$288,'PY1 Data(H)'!$A$1:$BR$288))</f>
        <v>65000</v>
      </c>
      <c r="AE24" s="118" cm="1">
        <f t="array" ref="AE24">_xlfn.XLOOKUP(AE$1,'PY1 Data(H)'!$A$1:$BR$1,_xlfn.XLOOKUP($A24,'PY1 Data(H)'!$A$1:$A$288,'PY1 Data(H)'!$A$1:$BR$288))</f>
        <v>1551421</v>
      </c>
      <c r="AF24" s="118" cm="1">
        <f t="array" ref="AF24">_xlfn.XLOOKUP(AF$1,'PY1 Data(H)'!$A$1:$BR$1,_xlfn.XLOOKUP($A24,'PY1 Data(H)'!$A$1:$A$288,'PY1 Data(H)'!$A$1:$BR$288))</f>
        <v>976066</v>
      </c>
      <c r="AG24" s="118" cm="1">
        <f t="array" ref="AG24">_xlfn.XLOOKUP(AG$1,'PY1 Data(H)'!$A$1:$BR$1,_xlfn.XLOOKUP($A24,'PY1 Data(H)'!$A$1:$A$288,'PY1 Data(H)'!$A$1:$BR$288))</f>
        <v>210088</v>
      </c>
      <c r="AH24" s="118" cm="1">
        <f t="array" ref="AH24">_xlfn.XLOOKUP(AH$1,'PY1 Data(H)'!$A$1:$BR$1,_xlfn.XLOOKUP($A24,'PY1 Data(H)'!$A$1:$A$288,'PY1 Data(H)'!$A$1:$BR$288))</f>
        <v>9074191</v>
      </c>
      <c r="AI24" s="118" cm="1">
        <f t="array" ref="AI24">_xlfn.XLOOKUP(AI$1,'PY1 Data(H)'!$A$1:$BR$1,_xlfn.XLOOKUP($A24,'PY1 Data(H)'!$A$1:$A$288,'PY1 Data(H)'!$A$1:$BR$288))</f>
        <v>1330228</v>
      </c>
      <c r="AJ24" s="118" cm="1">
        <f t="array" ref="AJ24">_xlfn.XLOOKUP(AJ$1,'PY1 Data(H)'!$A$1:$BR$1,_xlfn.XLOOKUP($A24,'PY1 Data(H)'!$A$1:$A$288,'PY1 Data(H)'!$A$1:$BR$288))</f>
        <v>3350520</v>
      </c>
      <c r="AK24" s="118" cm="1">
        <f t="array" ref="AK24">_xlfn.XLOOKUP(AK$1,'PY1 Data(H)'!$A$1:$BR$1,_xlfn.XLOOKUP($A24,'PY1 Data(H)'!$A$1:$A$288,'PY1 Data(H)'!$A$1:$BR$288))</f>
        <v>43416</v>
      </c>
      <c r="AL24" s="118" cm="1">
        <f t="array" ref="AL24">_xlfn.XLOOKUP(AL$1,'PY1 Data(H)'!$A$1:$BR$1,_xlfn.XLOOKUP($A24,'PY1 Data(H)'!$A$1:$A$288,'PY1 Data(H)'!$A$1:$BR$288))</f>
        <v>2275121</v>
      </c>
      <c r="AM24" s="118" cm="1">
        <f t="array" ref="AM24">_xlfn.XLOOKUP(AM$1,'PY1 Data(H)'!$A$1:$BR$1,_xlfn.XLOOKUP($A24,'PY1 Data(H)'!$A$1:$A$288,'PY1 Data(H)'!$A$1:$BR$288))</f>
        <v>0</v>
      </c>
      <c r="AN24" s="118" cm="1">
        <f t="array" ref="AN24">_xlfn.XLOOKUP(AN$1,'PY1 Data(H)'!$A$1:$BR$1,_xlfn.XLOOKUP($A24,'PY1 Data(H)'!$A$1:$A$288,'PY1 Data(H)'!$A$1:$BR$288))</f>
        <v>24244</v>
      </c>
      <c r="AO24" s="118" cm="1">
        <f t="array" ref="AO24">_xlfn.XLOOKUP(AO$1,'PY1 Data(H)'!$A$1:$BR$1,_xlfn.XLOOKUP($A24,'PY1 Data(H)'!$A$1:$A$288,'PY1 Data(H)'!$A$1:$BR$288))</f>
        <v>3241</v>
      </c>
      <c r="AP24" s="118" cm="1">
        <f t="array" ref="AP24">_xlfn.XLOOKUP(AP$1,'PY1 Data(H)'!$A$1:$BR$1,_xlfn.XLOOKUP($A24,'PY1 Data(H)'!$A$1:$A$288,'PY1 Data(H)'!$A$1:$BR$288))</f>
        <v>105871</v>
      </c>
      <c r="AQ24" s="118" cm="1">
        <f t="array" ref="AQ24">_xlfn.XLOOKUP(AQ$1,'PY1 Data(H)'!$A$1:$BR$1,_xlfn.XLOOKUP($A24,'PY1 Data(H)'!$A$1:$A$288,'PY1 Data(H)'!$A$1:$BR$288))</f>
        <v>107111</v>
      </c>
      <c r="AR24" s="118" cm="1">
        <f t="array" ref="AR24">_xlfn.XLOOKUP(AR$1,'PY1 Data(H)'!$A$1:$BR$1,_xlfn.XLOOKUP($A24,'PY1 Data(H)'!$A$1:$A$288,'PY1 Data(H)'!$A$1:$BR$288))</f>
        <v>5947</v>
      </c>
      <c r="AS24" s="118" cm="1">
        <f t="array" ref="AS24">_xlfn.XLOOKUP(AS$1,'PY1 Data(H)'!$A$1:$BR$1,_xlfn.XLOOKUP($A24,'PY1 Data(H)'!$A$1:$A$288,'PY1 Data(H)'!$A$1:$BR$288))</f>
        <v>988926</v>
      </c>
      <c r="AT24" s="118" cm="1">
        <f t="array" ref="AT24">_xlfn.XLOOKUP(AT$1,'PY1 Data(H)'!$A$1:$BR$1,_xlfn.XLOOKUP($A24,'PY1 Data(H)'!$A$1:$A$288,'PY1 Data(H)'!$A$1:$BR$288))</f>
        <v>40935</v>
      </c>
      <c r="AU24" s="118" cm="1">
        <f t="array" ref="AU24">_xlfn.XLOOKUP(AU$1,'PY1 Data(H)'!$A$1:$BR$1,_xlfn.XLOOKUP($A24,'PY1 Data(H)'!$A$1:$A$288,'PY1 Data(H)'!$A$1:$BR$288))</f>
        <v>5453089</v>
      </c>
      <c r="AV24" s="118" cm="1">
        <f t="array" ref="AV24">_xlfn.XLOOKUP(AV$1,'PY1 Data(H)'!$A$1:$BR$1,_xlfn.XLOOKUP($A24,'PY1 Data(H)'!$A$1:$A$288,'PY1 Data(H)'!$A$1:$BR$288))</f>
        <v>246508</v>
      </c>
      <c r="AW24" s="118" cm="1">
        <f t="array" ref="AW24">_xlfn.XLOOKUP(AW$1,'PY1 Data(H)'!$A$1:$BR$1,_xlfn.XLOOKUP($A24,'PY1 Data(H)'!$A$1:$A$288,'PY1 Data(H)'!$A$1:$BR$288))</f>
        <v>13947</v>
      </c>
      <c r="AX24" s="118" cm="1">
        <f t="array" ref="AX24">_xlfn.XLOOKUP(AX$1,'PY1 Data(H)'!$A$1:$BR$1,_xlfn.XLOOKUP($A24,'PY1 Data(H)'!$A$1:$A$288,'PY1 Data(H)'!$A$1:$BR$288))</f>
        <v>820</v>
      </c>
      <c r="AY24" s="118" cm="1">
        <f t="array" ref="AY24">_xlfn.XLOOKUP(AY$1,'PY1 Data(H)'!$A$1:$BR$1,_xlfn.XLOOKUP($A24,'PY1 Data(H)'!$A$1:$A$288,'PY1 Data(H)'!$A$1:$BR$288))</f>
        <v>14215</v>
      </c>
      <c r="AZ24" s="118" cm="1">
        <f t="array" ref="AZ24">_xlfn.XLOOKUP(AZ$1,'PY1 Data(H)'!$A$1:$BR$1,_xlfn.XLOOKUP($A24,'PY1 Data(H)'!$A$1:$A$288,'PY1 Data(H)'!$A$1:$BR$288))</f>
        <v>91768</v>
      </c>
      <c r="BA24" s="118" cm="1">
        <f t="array" ref="BA24">_xlfn.XLOOKUP(BA$1,'PY1 Data(H)'!$A$1:$BR$1,_xlfn.XLOOKUP($A24,'PY1 Data(H)'!$A$1:$A$288,'PY1 Data(H)'!$A$1:$BR$288))</f>
        <v>831708</v>
      </c>
      <c r="BB24" s="118" cm="1">
        <f t="array" ref="BB24">_xlfn.XLOOKUP(BB$1,'PY1 Data(H)'!$A$1:$BR$1,_xlfn.XLOOKUP($A24,'PY1 Data(H)'!$A$1:$A$288,'PY1 Data(H)'!$A$1:$BR$288))</f>
        <v>30266</v>
      </c>
      <c r="BC24" s="118" cm="1">
        <f t="array" ref="BC24">_xlfn.XLOOKUP(BC$1,'PY1 Data(H)'!$A$1:$BR$1,_xlfn.XLOOKUP($A24,'PY1 Data(H)'!$A$1:$A$288,'PY1 Data(H)'!$A$1:$BR$288))</f>
        <v>444527</v>
      </c>
      <c r="BD24" s="118" cm="1">
        <f t="array" ref="BD24">_xlfn.XLOOKUP(BD$1,'PY1 Data(H)'!$A$1:$BR$1,_xlfn.XLOOKUP($A24,'PY1 Data(H)'!$A$1:$A$288,'PY1 Data(H)'!$A$1:$BR$288))</f>
        <v>2236295</v>
      </c>
      <c r="BE24" s="118" cm="1">
        <f t="array" ref="BE24">_xlfn.XLOOKUP(BE$1,'PY1 Data(H)'!$A$1:$BR$1,_xlfn.XLOOKUP($A24,'PY1 Data(H)'!$A$1:$A$288,'PY1 Data(H)'!$A$1:$BR$288))</f>
        <v>1165020</v>
      </c>
      <c r="BF24" s="118" cm="1">
        <f t="array" ref="BF24">_xlfn.XLOOKUP(BF$1,'PY1 Data(H)'!$A$1:$BR$1,_xlfn.XLOOKUP($A24,'PY1 Data(H)'!$A$1:$A$288,'PY1 Data(H)'!$A$1:$BR$288))</f>
        <v>428397</v>
      </c>
      <c r="BG24" s="118" cm="1">
        <f t="array" ref="BG24">_xlfn.XLOOKUP(BG$1,'PY1 Data(H)'!$A$1:$BR$1,_xlfn.XLOOKUP($A24,'PY1 Data(H)'!$A$1:$A$288,'PY1 Data(H)'!$A$1:$BR$288))</f>
        <v>11593</v>
      </c>
      <c r="BH24" s="118" cm="1">
        <f t="array" ref="BH24">_xlfn.XLOOKUP(BH$1,'PY1 Data(H)'!$A$1:$BR$1,_xlfn.XLOOKUP($A24,'PY1 Data(H)'!$A$1:$A$288,'PY1 Data(H)'!$A$1:$BR$288))</f>
        <v>296937</v>
      </c>
    </row>
    <row r="25" spans="1:60" x14ac:dyDescent="0.3">
      <c r="A25">
        <v>504</v>
      </c>
      <c r="D25" s="118" cm="1">
        <f t="array" ref="D25">_xlfn.XLOOKUP(D$1,'PY1 Data(H)'!$A$1:$BR$1,_xlfn.XLOOKUP($A25,'PY1 Data(H)'!$A$1:$A$288,'PY1 Data(H)'!$A$1:$BR$288))</f>
        <v>44309705</v>
      </c>
      <c r="E25" s="118" cm="1">
        <f t="array" ref="E25">_xlfn.XLOOKUP(E$1,'PY1 Data(H)'!$A$1:$BR$1,_xlfn.XLOOKUP($A25,'PY1 Data(H)'!$A$1:$A$288,'PY1 Data(H)'!$A$1:$BR$288))</f>
        <v>73366888</v>
      </c>
      <c r="F25" s="118" cm="1">
        <f t="array" ref="F25">_xlfn.XLOOKUP(F$1,'PY1 Data(H)'!$A$1:$BR$1,_xlfn.XLOOKUP($A25,'PY1 Data(H)'!$A$1:$A$288,'PY1 Data(H)'!$A$1:$BR$288))</f>
        <v>68963867</v>
      </c>
      <c r="G25" s="118" cm="1">
        <f t="array" ref="G25">_xlfn.XLOOKUP(G$1,'PY1 Data(H)'!$A$1:$BR$1,_xlfn.XLOOKUP($A25,'PY1 Data(H)'!$A$1:$A$288,'PY1 Data(H)'!$A$1:$BR$288))</f>
        <v>25830448</v>
      </c>
      <c r="H25" s="118" cm="1">
        <f t="array" ref="H25">_xlfn.XLOOKUP(H$1,'PY1 Data(H)'!$A$1:$BR$1,_xlfn.XLOOKUP($A25,'PY1 Data(H)'!$A$1:$A$288,'PY1 Data(H)'!$A$1:$BR$288))</f>
        <v>82494295</v>
      </c>
      <c r="I25" s="118" cm="1">
        <f t="array" ref="I25">_xlfn.XLOOKUP(I$1,'PY1 Data(H)'!$A$1:$BR$1,_xlfn.XLOOKUP($A25,'PY1 Data(H)'!$A$1:$A$288,'PY1 Data(H)'!$A$1:$BR$288))</f>
        <v>36806540</v>
      </c>
      <c r="J25" s="118" cm="1">
        <f t="array" ref="J25">_xlfn.XLOOKUP(J$1,'PY1 Data(H)'!$A$1:$BR$1,_xlfn.XLOOKUP($A25,'PY1 Data(H)'!$A$1:$A$288,'PY1 Data(H)'!$A$1:$BR$288))</f>
        <v>22547035</v>
      </c>
      <c r="K25" s="118" cm="1">
        <f t="array" ref="K25">_xlfn.XLOOKUP(K$1,'PY1 Data(H)'!$A$1:$BR$1,_xlfn.XLOOKUP($A25,'PY1 Data(H)'!$A$1:$A$288,'PY1 Data(H)'!$A$1:$BR$288))</f>
        <v>29502650</v>
      </c>
      <c r="L25" s="118" cm="1">
        <f t="array" ref="L25">_xlfn.XLOOKUP(L$1,'PY1 Data(H)'!$A$1:$BR$1,_xlfn.XLOOKUP($A25,'PY1 Data(H)'!$A$1:$A$288,'PY1 Data(H)'!$A$1:$BR$288))</f>
        <v>51306147</v>
      </c>
      <c r="M25" s="118" cm="1">
        <f t="array" ref="M25">_xlfn.XLOOKUP(M$1,'PY1 Data(H)'!$A$1:$BR$1,_xlfn.XLOOKUP($A25,'PY1 Data(H)'!$A$1:$A$288,'PY1 Data(H)'!$A$1:$BR$288))</f>
        <v>16282934</v>
      </c>
      <c r="N25" s="118" cm="1">
        <f t="array" ref="N25">_xlfn.XLOOKUP(N$1,'PY1 Data(H)'!$A$1:$BR$1,_xlfn.XLOOKUP($A25,'PY1 Data(H)'!$A$1:$A$288,'PY1 Data(H)'!$A$1:$BR$288))</f>
        <v>35135229</v>
      </c>
      <c r="O25" s="118" cm="1">
        <f t="array" ref="O25">_xlfn.XLOOKUP(O$1,'PY1 Data(H)'!$A$1:$BR$1,_xlfn.XLOOKUP($A25,'PY1 Data(H)'!$A$1:$A$288,'PY1 Data(H)'!$A$1:$BR$288))</f>
        <v>93345535</v>
      </c>
      <c r="P25" s="118" cm="1">
        <f t="array" ref="P25">_xlfn.XLOOKUP(P$1,'PY1 Data(H)'!$A$1:$BR$1,_xlfn.XLOOKUP($A25,'PY1 Data(H)'!$A$1:$A$288,'PY1 Data(H)'!$A$1:$BR$288))</f>
        <v>40334311</v>
      </c>
      <c r="Q25" s="118" cm="1">
        <f t="array" ref="Q25">_xlfn.XLOOKUP(Q$1,'PY1 Data(H)'!$A$1:$BR$1,_xlfn.XLOOKUP($A25,'PY1 Data(H)'!$A$1:$A$288,'PY1 Data(H)'!$A$1:$BR$288))</f>
        <v>14967296</v>
      </c>
      <c r="R25" s="118" cm="1">
        <f t="array" ref="R25">_xlfn.XLOOKUP(R$1,'PY1 Data(H)'!$A$1:$BR$1,_xlfn.XLOOKUP($A25,'PY1 Data(H)'!$A$1:$A$288,'PY1 Data(H)'!$A$1:$BR$288))</f>
        <v>114660862</v>
      </c>
      <c r="S25" s="118" cm="1">
        <f t="array" ref="S25">_xlfn.XLOOKUP(S$1,'PY1 Data(H)'!$A$1:$BR$1,_xlfn.XLOOKUP($A25,'PY1 Data(H)'!$A$1:$A$288,'PY1 Data(H)'!$A$1:$BR$288))</f>
        <v>194852575</v>
      </c>
      <c r="T25" s="118" cm="1">
        <f t="array" ref="T25">_xlfn.XLOOKUP(T$1,'PY1 Data(H)'!$A$1:$BR$1,_xlfn.XLOOKUP($A25,'PY1 Data(H)'!$A$1:$A$288,'PY1 Data(H)'!$A$1:$BR$288))</f>
        <v>22439874</v>
      </c>
      <c r="U25" s="118" cm="1">
        <f t="array" ref="U25">_xlfn.XLOOKUP(U$1,'PY1 Data(H)'!$A$1:$BR$1,_xlfn.XLOOKUP($A25,'PY1 Data(H)'!$A$1:$A$288,'PY1 Data(H)'!$A$1:$BR$288))</f>
        <v>17877572</v>
      </c>
      <c r="V25" s="118" cm="1">
        <f t="array" ref="V25">_xlfn.XLOOKUP(V$1,'PY1 Data(H)'!$A$1:$BR$1,_xlfn.XLOOKUP($A25,'PY1 Data(H)'!$A$1:$A$288,'PY1 Data(H)'!$A$1:$BR$288))</f>
        <v>1833848</v>
      </c>
      <c r="W25" s="118" cm="1">
        <f t="array" ref="W25">_xlfn.XLOOKUP(W$1,'PY1 Data(H)'!$A$1:$BR$1,_xlfn.XLOOKUP($A25,'PY1 Data(H)'!$A$1:$A$288,'PY1 Data(H)'!$A$1:$BR$288))</f>
        <v>206906257</v>
      </c>
      <c r="X25" s="118" cm="1">
        <f t="array" ref="X25">_xlfn.XLOOKUP(X$1,'PY1 Data(H)'!$A$1:$BR$1,_xlfn.XLOOKUP($A25,'PY1 Data(H)'!$A$1:$A$288,'PY1 Data(H)'!$A$1:$BR$288))</f>
        <v>55105942</v>
      </c>
      <c r="Y25" s="118" cm="1">
        <f t="array" ref="Y25">_xlfn.XLOOKUP(Y$1,'PY1 Data(H)'!$A$1:$BR$1,_xlfn.XLOOKUP($A25,'PY1 Data(H)'!$A$1:$A$288,'PY1 Data(H)'!$A$1:$BR$288))</f>
        <v>14744511</v>
      </c>
      <c r="Z25" s="118" cm="1">
        <f t="array" ref="Z25">_xlfn.XLOOKUP(Z$1,'PY1 Data(H)'!$A$1:$BR$1,_xlfn.XLOOKUP($A25,'PY1 Data(H)'!$A$1:$A$288,'PY1 Data(H)'!$A$1:$BR$288))</f>
        <v>75284733</v>
      </c>
      <c r="AA25" s="118" cm="1">
        <f t="array" ref="AA25">_xlfn.XLOOKUP(AA$1,'PY1 Data(H)'!$A$1:$BR$1,_xlfn.XLOOKUP($A25,'PY1 Data(H)'!$A$1:$A$288,'PY1 Data(H)'!$A$1:$BR$288))</f>
        <v>15096181</v>
      </c>
      <c r="AB25" s="118" cm="1">
        <f t="array" ref="AB25">_xlfn.XLOOKUP(AB$1,'PY1 Data(H)'!$A$1:$BR$1,_xlfn.XLOOKUP($A25,'PY1 Data(H)'!$A$1:$A$288,'PY1 Data(H)'!$A$1:$BR$288))</f>
        <v>38224799</v>
      </c>
      <c r="AC25" s="118" cm="1">
        <f t="array" ref="AC25">_xlfn.XLOOKUP(AC$1,'PY1 Data(H)'!$A$1:$BR$1,_xlfn.XLOOKUP($A25,'PY1 Data(H)'!$A$1:$A$288,'PY1 Data(H)'!$A$1:$BR$288))</f>
        <v>199603999</v>
      </c>
      <c r="AD25" s="118" cm="1">
        <f t="array" ref="AD25">_xlfn.XLOOKUP(AD$1,'PY1 Data(H)'!$A$1:$BR$1,_xlfn.XLOOKUP($A25,'PY1 Data(H)'!$A$1:$A$288,'PY1 Data(H)'!$A$1:$BR$288))</f>
        <v>20957480</v>
      </c>
      <c r="AE25" s="118" cm="1">
        <f t="array" ref="AE25">_xlfn.XLOOKUP(AE$1,'PY1 Data(H)'!$A$1:$BR$1,_xlfn.XLOOKUP($A25,'PY1 Data(H)'!$A$1:$A$288,'PY1 Data(H)'!$A$1:$BR$288))</f>
        <v>120634223</v>
      </c>
      <c r="AF25" s="118" cm="1">
        <f t="array" ref="AF25">_xlfn.XLOOKUP(AF$1,'PY1 Data(H)'!$A$1:$BR$1,_xlfn.XLOOKUP($A25,'PY1 Data(H)'!$A$1:$A$288,'PY1 Data(H)'!$A$1:$BR$288))</f>
        <v>59117433</v>
      </c>
      <c r="AG25" s="118" cm="1">
        <f t="array" ref="AG25">_xlfn.XLOOKUP(AG$1,'PY1 Data(H)'!$A$1:$BR$1,_xlfn.XLOOKUP($A25,'PY1 Data(H)'!$A$1:$A$288,'PY1 Data(H)'!$A$1:$BR$288))</f>
        <v>22354460</v>
      </c>
      <c r="AH25" s="118" cm="1">
        <f t="array" ref="AH25">_xlfn.XLOOKUP(AH$1,'PY1 Data(H)'!$A$1:$BR$1,_xlfn.XLOOKUP($A25,'PY1 Data(H)'!$A$1:$A$288,'PY1 Data(H)'!$A$1:$BR$288))</f>
        <v>198611828</v>
      </c>
      <c r="AI25" s="118" cm="1">
        <f t="array" ref="AI25">_xlfn.XLOOKUP(AI$1,'PY1 Data(H)'!$A$1:$BR$1,_xlfn.XLOOKUP($A25,'PY1 Data(H)'!$A$1:$A$288,'PY1 Data(H)'!$A$1:$BR$288))</f>
        <v>99300003</v>
      </c>
      <c r="AJ25" s="118" cm="1">
        <f t="array" ref="AJ25">_xlfn.XLOOKUP(AJ$1,'PY1 Data(H)'!$A$1:$BR$1,_xlfn.XLOOKUP($A25,'PY1 Data(H)'!$A$1:$A$288,'PY1 Data(H)'!$A$1:$BR$288))</f>
        <v>145194291</v>
      </c>
      <c r="AK25" s="118" cm="1">
        <f t="array" ref="AK25">_xlfn.XLOOKUP(AK$1,'PY1 Data(H)'!$A$1:$BR$1,_xlfn.XLOOKUP($A25,'PY1 Data(H)'!$A$1:$A$288,'PY1 Data(H)'!$A$1:$BR$288))</f>
        <v>62822817</v>
      </c>
      <c r="AL25" s="118" cm="1">
        <f t="array" ref="AL25">_xlfn.XLOOKUP(AL$1,'PY1 Data(H)'!$A$1:$BR$1,_xlfn.XLOOKUP($A25,'PY1 Data(H)'!$A$1:$A$288,'PY1 Data(H)'!$A$1:$BR$288))</f>
        <v>65431876</v>
      </c>
      <c r="AM25" s="118" cm="1">
        <f t="array" ref="AM25">_xlfn.XLOOKUP(AM$1,'PY1 Data(H)'!$A$1:$BR$1,_xlfn.XLOOKUP($A25,'PY1 Data(H)'!$A$1:$A$288,'PY1 Data(H)'!$A$1:$BR$288))</f>
        <v>0</v>
      </c>
      <c r="AN25" s="118" cm="1">
        <f t="array" ref="AN25">_xlfn.XLOOKUP(AN$1,'PY1 Data(H)'!$A$1:$BR$1,_xlfn.XLOOKUP($A25,'PY1 Data(H)'!$A$1:$A$288,'PY1 Data(H)'!$A$1:$BR$288))</f>
        <v>66247394</v>
      </c>
      <c r="AO25" s="118" cm="1">
        <f t="array" ref="AO25">_xlfn.XLOOKUP(AO$1,'PY1 Data(H)'!$A$1:$BR$1,_xlfn.XLOOKUP($A25,'PY1 Data(H)'!$A$1:$A$288,'PY1 Data(H)'!$A$1:$BR$288))</f>
        <v>50399513</v>
      </c>
      <c r="AP25" s="118" cm="1">
        <f t="array" ref="AP25">_xlfn.XLOOKUP(AP$1,'PY1 Data(H)'!$A$1:$BR$1,_xlfn.XLOOKUP($A25,'PY1 Data(H)'!$A$1:$A$288,'PY1 Data(H)'!$A$1:$BR$288))</f>
        <v>61287292</v>
      </c>
      <c r="AQ25" s="118" cm="1">
        <f t="array" ref="AQ25">_xlfn.XLOOKUP(AQ$1,'PY1 Data(H)'!$A$1:$BR$1,_xlfn.XLOOKUP($A25,'PY1 Data(H)'!$A$1:$A$288,'PY1 Data(H)'!$A$1:$BR$288))</f>
        <v>16977113</v>
      </c>
      <c r="AR25" s="118" cm="1">
        <f t="array" ref="AR25">_xlfn.XLOOKUP(AR$1,'PY1 Data(H)'!$A$1:$BR$1,_xlfn.XLOOKUP($A25,'PY1 Data(H)'!$A$1:$A$288,'PY1 Data(H)'!$A$1:$BR$288))</f>
        <v>18320503</v>
      </c>
      <c r="AS25" s="118" cm="1">
        <f t="array" ref="AS25">_xlfn.XLOOKUP(AS$1,'PY1 Data(H)'!$A$1:$BR$1,_xlfn.XLOOKUP($A25,'PY1 Data(H)'!$A$1:$A$288,'PY1 Data(H)'!$A$1:$BR$288))</f>
        <v>27350751</v>
      </c>
      <c r="AT25" s="118" cm="1">
        <f t="array" ref="AT25">_xlfn.XLOOKUP(AT$1,'PY1 Data(H)'!$A$1:$BR$1,_xlfn.XLOOKUP($A25,'PY1 Data(H)'!$A$1:$A$288,'PY1 Data(H)'!$A$1:$BR$288))</f>
        <v>6859721</v>
      </c>
      <c r="AU25" s="118" cm="1">
        <f t="array" ref="AU25">_xlfn.XLOOKUP(AU$1,'PY1 Data(H)'!$A$1:$BR$1,_xlfn.XLOOKUP($A25,'PY1 Data(H)'!$A$1:$A$288,'PY1 Data(H)'!$A$1:$BR$288))</f>
        <v>284002564</v>
      </c>
      <c r="AV25" s="118" cm="1">
        <f t="array" ref="AV25">_xlfn.XLOOKUP(AV$1,'PY1 Data(H)'!$A$1:$BR$1,_xlfn.XLOOKUP($A25,'PY1 Data(H)'!$A$1:$A$288,'PY1 Data(H)'!$A$1:$BR$288))</f>
        <v>51854099</v>
      </c>
      <c r="AW25" s="118" cm="1">
        <f t="array" ref="AW25">_xlfn.XLOOKUP(AW$1,'PY1 Data(H)'!$A$1:$BR$1,_xlfn.XLOOKUP($A25,'PY1 Data(H)'!$A$1:$A$288,'PY1 Data(H)'!$A$1:$BR$288))</f>
        <v>1156494973</v>
      </c>
      <c r="AX25" s="118" cm="1">
        <f t="array" ref="AX25">_xlfn.XLOOKUP(AX$1,'PY1 Data(H)'!$A$1:$BR$1,_xlfn.XLOOKUP($A25,'PY1 Data(H)'!$A$1:$A$288,'PY1 Data(H)'!$A$1:$BR$288))</f>
        <v>20459248</v>
      </c>
      <c r="AY25" s="118" cm="1">
        <f t="array" ref="AY25">_xlfn.XLOOKUP(AY$1,'PY1 Data(H)'!$A$1:$BR$1,_xlfn.XLOOKUP($A25,'PY1 Data(H)'!$A$1:$A$288,'PY1 Data(H)'!$A$1:$BR$288))</f>
        <v>13521708</v>
      </c>
      <c r="AZ25" s="118" cm="1">
        <f t="array" ref="AZ25">_xlfn.XLOOKUP(AZ$1,'PY1 Data(H)'!$A$1:$BR$1,_xlfn.XLOOKUP($A25,'PY1 Data(H)'!$A$1:$A$288,'PY1 Data(H)'!$A$1:$BR$288))</f>
        <v>36381776</v>
      </c>
      <c r="BA25" s="118" cm="1">
        <f t="array" ref="BA25">_xlfn.XLOOKUP(BA$1,'PY1 Data(H)'!$A$1:$BR$1,_xlfn.XLOOKUP($A25,'PY1 Data(H)'!$A$1:$A$288,'PY1 Data(H)'!$A$1:$BR$288))</f>
        <v>147039661</v>
      </c>
      <c r="BB25" s="118" cm="1">
        <f t="array" ref="BB25">_xlfn.XLOOKUP(BB$1,'PY1 Data(H)'!$A$1:$BR$1,_xlfn.XLOOKUP($A25,'PY1 Data(H)'!$A$1:$A$288,'PY1 Data(H)'!$A$1:$BR$288))</f>
        <v>9726478</v>
      </c>
      <c r="BC25" s="118" cm="1">
        <f t="array" ref="BC25">_xlfn.XLOOKUP(BC$1,'PY1 Data(H)'!$A$1:$BR$1,_xlfn.XLOOKUP($A25,'PY1 Data(H)'!$A$1:$A$288,'PY1 Data(H)'!$A$1:$BR$288))</f>
        <v>21899863</v>
      </c>
      <c r="BD25" s="118" cm="1">
        <f t="array" ref="BD25">_xlfn.XLOOKUP(BD$1,'PY1 Data(H)'!$A$1:$BR$1,_xlfn.XLOOKUP($A25,'PY1 Data(H)'!$A$1:$A$288,'PY1 Data(H)'!$A$1:$BR$288))</f>
        <v>71972104</v>
      </c>
      <c r="BE25" s="118" cm="1">
        <f t="array" ref="BE25">_xlfn.XLOOKUP(BE$1,'PY1 Data(H)'!$A$1:$BR$1,_xlfn.XLOOKUP($A25,'PY1 Data(H)'!$A$1:$A$288,'PY1 Data(H)'!$A$1:$BR$288))</f>
        <v>86485293</v>
      </c>
      <c r="BF25" s="118" cm="1">
        <f t="array" ref="BF25">_xlfn.XLOOKUP(BF$1,'PY1 Data(H)'!$A$1:$BR$1,_xlfn.XLOOKUP($A25,'PY1 Data(H)'!$A$1:$A$288,'PY1 Data(H)'!$A$1:$BR$288))</f>
        <v>419220199</v>
      </c>
      <c r="BG25" s="118" cm="1">
        <f t="array" ref="BG25">_xlfn.XLOOKUP(BG$1,'PY1 Data(H)'!$A$1:$BR$1,_xlfn.XLOOKUP($A25,'PY1 Data(H)'!$A$1:$A$288,'PY1 Data(H)'!$A$1:$BR$288))</f>
        <v>42395092</v>
      </c>
      <c r="BH25" s="118" cm="1">
        <f t="array" ref="BH25">_xlfn.XLOOKUP(BH$1,'PY1 Data(H)'!$A$1:$BR$1,_xlfn.XLOOKUP($A25,'PY1 Data(H)'!$A$1:$A$288,'PY1 Data(H)'!$A$1:$BR$288))</f>
        <v>19647100</v>
      </c>
    </row>
    <row r="26" spans="1:60" x14ac:dyDescent="0.3">
      <c r="A26">
        <v>505</v>
      </c>
      <c r="D26" s="118" cm="1">
        <f t="array" ref="D26">_xlfn.XLOOKUP(D$1,'PY1 Data(H)'!$A$1:$BR$1,_xlfn.XLOOKUP($A26,'PY1 Data(H)'!$A$1:$A$288,'PY1 Data(H)'!$A$1:$BR$288))</f>
        <v>104590</v>
      </c>
      <c r="E26" s="118" cm="1">
        <f t="array" ref="E26">_xlfn.XLOOKUP(E$1,'PY1 Data(H)'!$A$1:$BR$1,_xlfn.XLOOKUP($A26,'PY1 Data(H)'!$A$1:$A$288,'PY1 Data(H)'!$A$1:$BR$288))</f>
        <v>547688</v>
      </c>
      <c r="F26" s="118" cm="1">
        <f t="array" ref="F26">_xlfn.XLOOKUP(F$1,'PY1 Data(H)'!$A$1:$BR$1,_xlfn.XLOOKUP($A26,'PY1 Data(H)'!$A$1:$A$288,'PY1 Data(H)'!$A$1:$BR$288))</f>
        <v>531175</v>
      </c>
      <c r="G26" s="118" cm="1">
        <f t="array" ref="G26">_xlfn.XLOOKUP(G$1,'PY1 Data(H)'!$A$1:$BR$1,_xlfn.XLOOKUP($A26,'PY1 Data(H)'!$A$1:$A$288,'PY1 Data(H)'!$A$1:$BR$288))</f>
        <v>0</v>
      </c>
      <c r="H26" s="118" cm="1">
        <f t="array" ref="H26">_xlfn.XLOOKUP(H$1,'PY1 Data(H)'!$A$1:$BR$1,_xlfn.XLOOKUP($A26,'PY1 Data(H)'!$A$1:$A$288,'PY1 Data(H)'!$A$1:$BR$288))</f>
        <v>292621</v>
      </c>
      <c r="I26" s="118" cm="1">
        <f t="array" ref="I26">_xlfn.XLOOKUP(I$1,'PY1 Data(H)'!$A$1:$BR$1,_xlfn.XLOOKUP($A26,'PY1 Data(H)'!$A$1:$A$288,'PY1 Data(H)'!$A$1:$BR$288))</f>
        <v>131603</v>
      </c>
      <c r="J26" s="118" cm="1">
        <f t="array" ref="J26">_xlfn.XLOOKUP(J$1,'PY1 Data(H)'!$A$1:$BR$1,_xlfn.XLOOKUP($A26,'PY1 Data(H)'!$A$1:$A$288,'PY1 Data(H)'!$A$1:$BR$288))</f>
        <v>213397</v>
      </c>
      <c r="K26" s="118" cm="1">
        <f t="array" ref="K26">_xlfn.XLOOKUP(K$1,'PY1 Data(H)'!$A$1:$BR$1,_xlfn.XLOOKUP($A26,'PY1 Data(H)'!$A$1:$A$288,'PY1 Data(H)'!$A$1:$BR$288))</f>
        <v>5357948</v>
      </c>
      <c r="L26" s="118" cm="1">
        <f t="array" ref="L26">_xlfn.XLOOKUP(L$1,'PY1 Data(H)'!$A$1:$BR$1,_xlfn.XLOOKUP($A26,'PY1 Data(H)'!$A$1:$A$288,'PY1 Data(H)'!$A$1:$BR$288))</f>
        <v>0</v>
      </c>
      <c r="M26" s="118" cm="1">
        <f t="array" ref="M26">_xlfn.XLOOKUP(M$1,'PY1 Data(H)'!$A$1:$BR$1,_xlfn.XLOOKUP($A26,'PY1 Data(H)'!$A$1:$A$288,'PY1 Data(H)'!$A$1:$BR$288))</f>
        <v>130974</v>
      </c>
      <c r="N26" s="118" cm="1">
        <f t="array" ref="N26">_xlfn.XLOOKUP(N$1,'PY1 Data(H)'!$A$1:$BR$1,_xlfn.XLOOKUP($A26,'PY1 Data(H)'!$A$1:$A$288,'PY1 Data(H)'!$A$1:$BR$288))</f>
        <v>152394</v>
      </c>
      <c r="O26" s="118" cm="1">
        <f t="array" ref="O26">_xlfn.XLOOKUP(O$1,'PY1 Data(H)'!$A$1:$BR$1,_xlfn.XLOOKUP($A26,'PY1 Data(H)'!$A$1:$A$288,'PY1 Data(H)'!$A$1:$BR$288))</f>
        <v>818922</v>
      </c>
      <c r="P26" s="118" cm="1">
        <f t="array" ref="P26">_xlfn.XLOOKUP(P$1,'PY1 Data(H)'!$A$1:$BR$1,_xlfn.XLOOKUP($A26,'PY1 Data(H)'!$A$1:$A$288,'PY1 Data(H)'!$A$1:$BR$288))</f>
        <v>0</v>
      </c>
      <c r="Q26" s="118" cm="1">
        <f t="array" ref="Q26">_xlfn.XLOOKUP(Q$1,'PY1 Data(H)'!$A$1:$BR$1,_xlfn.XLOOKUP($A26,'PY1 Data(H)'!$A$1:$A$288,'PY1 Data(H)'!$A$1:$BR$288))</f>
        <v>0</v>
      </c>
      <c r="R26" s="118" cm="1">
        <f t="array" ref="R26">_xlfn.XLOOKUP(R$1,'PY1 Data(H)'!$A$1:$BR$1,_xlfn.XLOOKUP($A26,'PY1 Data(H)'!$A$1:$A$288,'PY1 Data(H)'!$A$1:$BR$288))</f>
        <v>942320</v>
      </c>
      <c r="S26" s="118" cm="1">
        <f t="array" ref="S26">_xlfn.XLOOKUP(S$1,'PY1 Data(H)'!$A$1:$BR$1,_xlfn.XLOOKUP($A26,'PY1 Data(H)'!$A$1:$A$288,'PY1 Data(H)'!$A$1:$BR$288))</f>
        <v>0</v>
      </c>
      <c r="T26" s="118" cm="1">
        <f t="array" ref="T26">_xlfn.XLOOKUP(T$1,'PY1 Data(H)'!$A$1:$BR$1,_xlfn.XLOOKUP($A26,'PY1 Data(H)'!$A$1:$A$288,'PY1 Data(H)'!$A$1:$BR$288))</f>
        <v>0</v>
      </c>
      <c r="U26" s="118" cm="1">
        <f t="array" ref="U26">_xlfn.XLOOKUP(U$1,'PY1 Data(H)'!$A$1:$BR$1,_xlfn.XLOOKUP($A26,'PY1 Data(H)'!$A$1:$A$288,'PY1 Data(H)'!$A$1:$BR$288))</f>
        <v>236544</v>
      </c>
      <c r="V26" s="118" cm="1">
        <f t="array" ref="V26">_xlfn.XLOOKUP(V$1,'PY1 Data(H)'!$A$1:$BR$1,_xlfn.XLOOKUP($A26,'PY1 Data(H)'!$A$1:$A$288,'PY1 Data(H)'!$A$1:$BR$288))</f>
        <v>0</v>
      </c>
      <c r="W26" s="118" cm="1">
        <f t="array" ref="W26">_xlfn.XLOOKUP(W$1,'PY1 Data(H)'!$A$1:$BR$1,_xlfn.XLOOKUP($A26,'PY1 Data(H)'!$A$1:$A$288,'PY1 Data(H)'!$A$1:$BR$288))</f>
        <v>1252699</v>
      </c>
      <c r="X26" s="118" cm="1">
        <f t="array" ref="X26">_xlfn.XLOOKUP(X$1,'PY1 Data(H)'!$A$1:$BR$1,_xlfn.XLOOKUP($A26,'PY1 Data(H)'!$A$1:$A$288,'PY1 Data(H)'!$A$1:$BR$288))</f>
        <v>217147</v>
      </c>
      <c r="Y26" s="118" cm="1">
        <f t="array" ref="Y26">_xlfn.XLOOKUP(Y$1,'PY1 Data(H)'!$A$1:$BR$1,_xlfn.XLOOKUP($A26,'PY1 Data(H)'!$A$1:$A$288,'PY1 Data(H)'!$A$1:$BR$288))</f>
        <v>363093</v>
      </c>
      <c r="Z26" s="118" cm="1">
        <f t="array" ref="Z26">_xlfn.XLOOKUP(Z$1,'PY1 Data(H)'!$A$1:$BR$1,_xlfn.XLOOKUP($A26,'PY1 Data(H)'!$A$1:$A$288,'PY1 Data(H)'!$A$1:$BR$288))</f>
        <v>1006465</v>
      </c>
      <c r="AA26" s="118" cm="1">
        <f t="array" ref="AA26">_xlfn.XLOOKUP(AA$1,'PY1 Data(H)'!$A$1:$BR$1,_xlfn.XLOOKUP($A26,'PY1 Data(H)'!$A$1:$A$288,'PY1 Data(H)'!$A$1:$BR$288))</f>
        <v>0</v>
      </c>
      <c r="AB26" s="118" cm="1">
        <f t="array" ref="AB26">_xlfn.XLOOKUP(AB$1,'PY1 Data(H)'!$A$1:$BR$1,_xlfn.XLOOKUP($A26,'PY1 Data(H)'!$A$1:$A$288,'PY1 Data(H)'!$A$1:$BR$288))</f>
        <v>603314</v>
      </c>
      <c r="AC26" s="118" cm="1">
        <f t="array" ref="AC26">_xlfn.XLOOKUP(AC$1,'PY1 Data(H)'!$A$1:$BR$1,_xlfn.XLOOKUP($A26,'PY1 Data(H)'!$A$1:$A$288,'PY1 Data(H)'!$A$1:$BR$288))</f>
        <v>4106672</v>
      </c>
      <c r="AD26" s="118" cm="1">
        <f t="array" ref="AD26">_xlfn.XLOOKUP(AD$1,'PY1 Data(H)'!$A$1:$BR$1,_xlfn.XLOOKUP($A26,'PY1 Data(H)'!$A$1:$A$288,'PY1 Data(H)'!$A$1:$BR$288))</f>
        <v>43101</v>
      </c>
      <c r="AE26" s="118" cm="1">
        <f t="array" ref="AE26">_xlfn.XLOOKUP(AE$1,'PY1 Data(H)'!$A$1:$BR$1,_xlfn.XLOOKUP($A26,'PY1 Data(H)'!$A$1:$A$288,'PY1 Data(H)'!$A$1:$BR$288))</f>
        <v>1328757</v>
      </c>
      <c r="AF26" s="118" cm="1">
        <f t="array" ref="AF26">_xlfn.XLOOKUP(AF$1,'PY1 Data(H)'!$A$1:$BR$1,_xlfn.XLOOKUP($A26,'PY1 Data(H)'!$A$1:$A$288,'PY1 Data(H)'!$A$1:$BR$288))</f>
        <v>382564</v>
      </c>
      <c r="AG26" s="118" cm="1">
        <f t="array" ref="AG26">_xlfn.XLOOKUP(AG$1,'PY1 Data(H)'!$A$1:$BR$1,_xlfn.XLOOKUP($A26,'PY1 Data(H)'!$A$1:$A$288,'PY1 Data(H)'!$A$1:$BR$288))</f>
        <v>0</v>
      </c>
      <c r="AH26" s="118" cm="1">
        <f t="array" ref="AH26">_xlfn.XLOOKUP(AH$1,'PY1 Data(H)'!$A$1:$BR$1,_xlfn.XLOOKUP($A26,'PY1 Data(H)'!$A$1:$A$288,'PY1 Data(H)'!$A$1:$BR$288))</f>
        <v>0</v>
      </c>
      <c r="AI26" s="118" cm="1">
        <f t="array" ref="AI26">_xlfn.XLOOKUP(AI$1,'PY1 Data(H)'!$A$1:$BR$1,_xlfn.XLOOKUP($A26,'PY1 Data(H)'!$A$1:$A$288,'PY1 Data(H)'!$A$1:$BR$288))</f>
        <v>561685</v>
      </c>
      <c r="AJ26" s="118" cm="1">
        <f t="array" ref="AJ26">_xlfn.XLOOKUP(AJ$1,'PY1 Data(H)'!$A$1:$BR$1,_xlfn.XLOOKUP($A26,'PY1 Data(H)'!$A$1:$A$288,'PY1 Data(H)'!$A$1:$BR$288))</f>
        <v>1004281</v>
      </c>
      <c r="AK26" s="118" cm="1">
        <f t="array" ref="AK26">_xlfn.XLOOKUP(AK$1,'PY1 Data(H)'!$A$1:$BR$1,_xlfn.XLOOKUP($A26,'PY1 Data(H)'!$A$1:$A$288,'PY1 Data(H)'!$A$1:$BR$288))</f>
        <v>0</v>
      </c>
      <c r="AL26" s="118" cm="1">
        <f t="array" ref="AL26">_xlfn.XLOOKUP(AL$1,'PY1 Data(H)'!$A$1:$BR$1,_xlfn.XLOOKUP($A26,'PY1 Data(H)'!$A$1:$A$288,'PY1 Data(H)'!$A$1:$BR$288))</f>
        <v>1077730</v>
      </c>
      <c r="AM26" s="118" cm="1">
        <f t="array" ref="AM26">_xlfn.XLOOKUP(AM$1,'PY1 Data(H)'!$A$1:$BR$1,_xlfn.XLOOKUP($A26,'PY1 Data(H)'!$A$1:$A$288,'PY1 Data(H)'!$A$1:$BR$288))</f>
        <v>0</v>
      </c>
      <c r="AN26" s="118" cm="1">
        <f t="array" ref="AN26">_xlfn.XLOOKUP(AN$1,'PY1 Data(H)'!$A$1:$BR$1,_xlfn.XLOOKUP($A26,'PY1 Data(H)'!$A$1:$A$288,'PY1 Data(H)'!$A$1:$BR$288))</f>
        <v>43880</v>
      </c>
      <c r="AO26" s="118" cm="1">
        <f t="array" ref="AO26">_xlfn.XLOOKUP(AO$1,'PY1 Data(H)'!$A$1:$BR$1,_xlfn.XLOOKUP($A26,'PY1 Data(H)'!$A$1:$A$288,'PY1 Data(H)'!$A$1:$BR$288))</f>
        <v>411430</v>
      </c>
      <c r="AP26" s="118" cm="1">
        <f t="array" ref="AP26">_xlfn.XLOOKUP(AP$1,'PY1 Data(H)'!$A$1:$BR$1,_xlfn.XLOOKUP($A26,'PY1 Data(H)'!$A$1:$A$288,'PY1 Data(H)'!$A$1:$BR$288))</f>
        <v>246076</v>
      </c>
      <c r="AQ26" s="118" cm="1">
        <f t="array" ref="AQ26">_xlfn.XLOOKUP(AQ$1,'PY1 Data(H)'!$A$1:$BR$1,_xlfn.XLOOKUP($A26,'PY1 Data(H)'!$A$1:$A$288,'PY1 Data(H)'!$A$1:$BR$288))</f>
        <v>4000</v>
      </c>
      <c r="AR26" s="118" cm="1">
        <f t="array" ref="AR26">_xlfn.XLOOKUP(AR$1,'PY1 Data(H)'!$A$1:$BR$1,_xlfn.XLOOKUP($A26,'PY1 Data(H)'!$A$1:$A$288,'PY1 Data(H)'!$A$1:$BR$288))</f>
        <v>0</v>
      </c>
      <c r="AS26" s="118" cm="1">
        <f t="array" ref="AS26">_xlfn.XLOOKUP(AS$1,'PY1 Data(H)'!$A$1:$BR$1,_xlfn.XLOOKUP($A26,'PY1 Data(H)'!$A$1:$A$288,'PY1 Data(H)'!$A$1:$BR$288))</f>
        <v>0</v>
      </c>
      <c r="AT26" s="118" cm="1">
        <f t="array" ref="AT26">_xlfn.XLOOKUP(AT$1,'PY1 Data(H)'!$A$1:$BR$1,_xlfn.XLOOKUP($A26,'PY1 Data(H)'!$A$1:$A$288,'PY1 Data(H)'!$A$1:$BR$288))</f>
        <v>52453</v>
      </c>
      <c r="AU26" s="118" cm="1">
        <f t="array" ref="AU26">_xlfn.XLOOKUP(AU$1,'PY1 Data(H)'!$A$1:$BR$1,_xlfn.XLOOKUP($A26,'PY1 Data(H)'!$A$1:$A$288,'PY1 Data(H)'!$A$1:$BR$288))</f>
        <v>565854</v>
      </c>
      <c r="AV26" s="118" cm="1">
        <f t="array" ref="AV26">_xlfn.XLOOKUP(AV$1,'PY1 Data(H)'!$A$1:$BR$1,_xlfn.XLOOKUP($A26,'PY1 Data(H)'!$A$1:$A$288,'PY1 Data(H)'!$A$1:$BR$288))</f>
        <v>369403</v>
      </c>
      <c r="AW26" s="118" cm="1">
        <f t="array" ref="AW26">_xlfn.XLOOKUP(AW$1,'PY1 Data(H)'!$A$1:$BR$1,_xlfn.XLOOKUP($A26,'PY1 Data(H)'!$A$1:$A$288,'PY1 Data(H)'!$A$1:$BR$288))</f>
        <v>0</v>
      </c>
      <c r="AX26" s="118" cm="1">
        <f t="array" ref="AX26">_xlfn.XLOOKUP(AX$1,'PY1 Data(H)'!$A$1:$BR$1,_xlfn.XLOOKUP($A26,'PY1 Data(H)'!$A$1:$A$288,'PY1 Data(H)'!$A$1:$BR$288))</f>
        <v>333053</v>
      </c>
      <c r="AY26" s="118" cm="1">
        <f t="array" ref="AY26">_xlfn.XLOOKUP(AY$1,'PY1 Data(H)'!$A$1:$BR$1,_xlfn.XLOOKUP($A26,'PY1 Data(H)'!$A$1:$A$288,'PY1 Data(H)'!$A$1:$BR$288))</f>
        <v>87407</v>
      </c>
      <c r="AZ26" s="118" cm="1">
        <f t="array" ref="AZ26">_xlfn.XLOOKUP(AZ$1,'PY1 Data(H)'!$A$1:$BR$1,_xlfn.XLOOKUP($A26,'PY1 Data(H)'!$A$1:$A$288,'PY1 Data(H)'!$A$1:$BR$288))</f>
        <v>114660</v>
      </c>
      <c r="BA26" s="118" cm="1">
        <f t="array" ref="BA26">_xlfn.XLOOKUP(BA$1,'PY1 Data(H)'!$A$1:$BR$1,_xlfn.XLOOKUP($A26,'PY1 Data(H)'!$A$1:$A$288,'PY1 Data(H)'!$A$1:$BR$288))</f>
        <v>543520</v>
      </c>
      <c r="BB26" s="118" cm="1">
        <f t="array" ref="BB26">_xlfn.XLOOKUP(BB$1,'PY1 Data(H)'!$A$1:$BR$1,_xlfn.XLOOKUP($A26,'PY1 Data(H)'!$A$1:$A$288,'PY1 Data(H)'!$A$1:$BR$288))</f>
        <v>0</v>
      </c>
      <c r="BC26" s="118" cm="1">
        <f t="array" ref="BC26">_xlfn.XLOOKUP(BC$1,'PY1 Data(H)'!$A$1:$BR$1,_xlfn.XLOOKUP($A26,'PY1 Data(H)'!$A$1:$A$288,'PY1 Data(H)'!$A$1:$BR$288))</f>
        <v>7225</v>
      </c>
      <c r="BD26" s="118" cm="1">
        <f t="array" ref="BD26">_xlfn.XLOOKUP(BD$1,'PY1 Data(H)'!$A$1:$BR$1,_xlfn.XLOOKUP($A26,'PY1 Data(H)'!$A$1:$A$288,'PY1 Data(H)'!$A$1:$BR$288))</f>
        <v>305080</v>
      </c>
      <c r="BE26" s="118" cm="1">
        <f t="array" ref="BE26">_xlfn.XLOOKUP(BE$1,'PY1 Data(H)'!$A$1:$BR$1,_xlfn.XLOOKUP($A26,'PY1 Data(H)'!$A$1:$A$288,'PY1 Data(H)'!$A$1:$BR$288))</f>
        <v>0</v>
      </c>
      <c r="BF26" s="118" cm="1">
        <f t="array" ref="BF26">_xlfn.XLOOKUP(BF$1,'PY1 Data(H)'!$A$1:$BR$1,_xlfn.XLOOKUP($A26,'PY1 Data(H)'!$A$1:$A$288,'PY1 Data(H)'!$A$1:$BR$288))</f>
        <v>0</v>
      </c>
      <c r="BG26" s="118" cm="1">
        <f t="array" ref="BG26">_xlfn.XLOOKUP(BG$1,'PY1 Data(H)'!$A$1:$BR$1,_xlfn.XLOOKUP($A26,'PY1 Data(H)'!$A$1:$A$288,'PY1 Data(H)'!$A$1:$BR$288))</f>
        <v>255919</v>
      </c>
      <c r="BH26" s="118" cm="1">
        <f t="array" ref="BH26">_xlfn.XLOOKUP(BH$1,'PY1 Data(H)'!$A$1:$BR$1,_xlfn.XLOOKUP($A26,'PY1 Data(H)'!$A$1:$A$288,'PY1 Data(H)'!$A$1:$BR$288))</f>
        <v>109452</v>
      </c>
    </row>
    <row r="27" spans="1:60" x14ac:dyDescent="0.3">
      <c r="A27">
        <v>341</v>
      </c>
      <c r="D27" s="118" cm="1">
        <f t="array" ref="D27">_xlfn.XLOOKUP(D$1,'PY1 Data(H)'!$A$1:$BR$1,_xlfn.XLOOKUP($A27,'PY1 Data(H)'!$A$1:$A$288,'PY1 Data(H)'!$A$1:$BR$288))</f>
        <v>14776052</v>
      </c>
      <c r="E27" s="118" cm="1">
        <f t="array" ref="E27">_xlfn.XLOOKUP(E$1,'PY1 Data(H)'!$A$1:$BR$1,_xlfn.XLOOKUP($A27,'PY1 Data(H)'!$A$1:$A$288,'PY1 Data(H)'!$A$1:$BR$288))</f>
        <v>24173074</v>
      </c>
      <c r="F27" s="118" cm="1">
        <f t="array" ref="F27">_xlfn.XLOOKUP(F$1,'PY1 Data(H)'!$A$1:$BR$1,_xlfn.XLOOKUP($A27,'PY1 Data(H)'!$A$1:$A$288,'PY1 Data(H)'!$A$1:$BR$288))</f>
        <v>14299436</v>
      </c>
      <c r="G27" s="118" cm="1">
        <f t="array" ref="G27">_xlfn.XLOOKUP(G$1,'PY1 Data(H)'!$A$1:$BR$1,_xlfn.XLOOKUP($A27,'PY1 Data(H)'!$A$1:$A$288,'PY1 Data(H)'!$A$1:$BR$288))</f>
        <v>8533396</v>
      </c>
      <c r="H27" s="118" cm="1">
        <f t="array" ref="H27">_xlfn.XLOOKUP(H$1,'PY1 Data(H)'!$A$1:$BR$1,_xlfn.XLOOKUP($A27,'PY1 Data(H)'!$A$1:$A$288,'PY1 Data(H)'!$A$1:$BR$288))</f>
        <v>30957991</v>
      </c>
      <c r="I27" s="118" cm="1">
        <f t="array" ref="I27">_xlfn.XLOOKUP(I$1,'PY1 Data(H)'!$A$1:$BR$1,_xlfn.XLOOKUP($A27,'PY1 Data(H)'!$A$1:$A$288,'PY1 Data(H)'!$A$1:$BR$288))</f>
        <v>13557167</v>
      </c>
      <c r="J27" s="118" cm="1">
        <f t="array" ref="J27">_xlfn.XLOOKUP(J$1,'PY1 Data(H)'!$A$1:$BR$1,_xlfn.XLOOKUP($A27,'PY1 Data(H)'!$A$1:$A$288,'PY1 Data(H)'!$A$1:$BR$288))</f>
        <v>5747590</v>
      </c>
      <c r="K27" s="118" cm="1">
        <f t="array" ref="K27">_xlfn.XLOOKUP(K$1,'PY1 Data(H)'!$A$1:$BR$1,_xlfn.XLOOKUP($A27,'PY1 Data(H)'!$A$1:$A$288,'PY1 Data(H)'!$A$1:$BR$288))</f>
        <v>8683902</v>
      </c>
      <c r="L27" s="118" cm="1">
        <f t="array" ref="L27">_xlfn.XLOOKUP(L$1,'PY1 Data(H)'!$A$1:$BR$1,_xlfn.XLOOKUP($A27,'PY1 Data(H)'!$A$1:$A$288,'PY1 Data(H)'!$A$1:$BR$288))</f>
        <v>19129680</v>
      </c>
      <c r="M27" s="118" cm="1">
        <f t="array" ref="M27">_xlfn.XLOOKUP(M$1,'PY1 Data(H)'!$A$1:$BR$1,_xlfn.XLOOKUP($A27,'PY1 Data(H)'!$A$1:$A$288,'PY1 Data(H)'!$A$1:$BR$288))</f>
        <v>5105756</v>
      </c>
      <c r="N27" s="118" cm="1">
        <f t="array" ref="N27">_xlfn.XLOOKUP(N$1,'PY1 Data(H)'!$A$1:$BR$1,_xlfn.XLOOKUP($A27,'PY1 Data(H)'!$A$1:$A$288,'PY1 Data(H)'!$A$1:$BR$288))</f>
        <v>8246598</v>
      </c>
      <c r="O27" s="118" cm="1">
        <f t="array" ref="O27">_xlfn.XLOOKUP(O$1,'PY1 Data(H)'!$A$1:$BR$1,_xlfn.XLOOKUP($A27,'PY1 Data(H)'!$A$1:$A$288,'PY1 Data(H)'!$A$1:$BR$288))</f>
        <v>71379223</v>
      </c>
      <c r="P27" s="118" cm="1">
        <f t="array" ref="P27">_xlfn.XLOOKUP(P$1,'PY1 Data(H)'!$A$1:$BR$1,_xlfn.XLOOKUP($A27,'PY1 Data(H)'!$A$1:$A$288,'PY1 Data(H)'!$A$1:$BR$288))</f>
        <v>28164938</v>
      </c>
      <c r="Q27" s="118" cm="1">
        <f t="array" ref="Q27">_xlfn.XLOOKUP(Q$1,'PY1 Data(H)'!$A$1:$BR$1,_xlfn.XLOOKUP($A27,'PY1 Data(H)'!$A$1:$A$288,'PY1 Data(H)'!$A$1:$BR$288))</f>
        <v>3976016</v>
      </c>
      <c r="R27" s="118" cm="1">
        <f t="array" ref="R27">_xlfn.XLOOKUP(R$1,'PY1 Data(H)'!$A$1:$BR$1,_xlfn.XLOOKUP($A27,'PY1 Data(H)'!$A$1:$A$288,'PY1 Data(H)'!$A$1:$BR$288))</f>
        <v>32812953</v>
      </c>
      <c r="S27" s="118" cm="1">
        <f t="array" ref="S27">_xlfn.XLOOKUP(S$1,'PY1 Data(H)'!$A$1:$BR$1,_xlfn.XLOOKUP($A27,'PY1 Data(H)'!$A$1:$A$288,'PY1 Data(H)'!$A$1:$BR$288))</f>
        <v>97351797</v>
      </c>
      <c r="T27" s="118" cm="1">
        <f t="array" ref="T27">_xlfn.XLOOKUP(T$1,'PY1 Data(H)'!$A$1:$BR$1,_xlfn.XLOOKUP($A27,'PY1 Data(H)'!$A$1:$A$288,'PY1 Data(H)'!$A$1:$BR$288))</f>
        <v>9324900</v>
      </c>
      <c r="U27" s="118" cm="1">
        <f t="array" ref="U27">_xlfn.XLOOKUP(U$1,'PY1 Data(H)'!$A$1:$BR$1,_xlfn.XLOOKUP($A27,'PY1 Data(H)'!$A$1:$A$288,'PY1 Data(H)'!$A$1:$BR$288))</f>
        <v>5629239</v>
      </c>
      <c r="V27" s="118" cm="1">
        <f t="array" ref="V27">_xlfn.XLOOKUP(V$1,'PY1 Data(H)'!$A$1:$BR$1,_xlfn.XLOOKUP($A27,'PY1 Data(H)'!$A$1:$A$288,'PY1 Data(H)'!$A$1:$BR$288))</f>
        <v>313929</v>
      </c>
      <c r="W27" s="118" cm="1">
        <f t="array" ref="W27">_xlfn.XLOOKUP(W$1,'PY1 Data(H)'!$A$1:$BR$1,_xlfn.XLOOKUP($A27,'PY1 Data(H)'!$A$1:$A$288,'PY1 Data(H)'!$A$1:$BR$288))</f>
        <v>113780523</v>
      </c>
      <c r="X27" s="118" cm="1">
        <f t="array" ref="X27">_xlfn.XLOOKUP(X$1,'PY1 Data(H)'!$A$1:$BR$1,_xlfn.XLOOKUP($A27,'PY1 Data(H)'!$A$1:$A$288,'PY1 Data(H)'!$A$1:$BR$288))</f>
        <v>52440738</v>
      </c>
      <c r="Y27" s="118" cm="1">
        <f t="array" ref="Y27">_xlfn.XLOOKUP(Y$1,'PY1 Data(H)'!$A$1:$BR$1,_xlfn.XLOOKUP($A27,'PY1 Data(H)'!$A$1:$A$288,'PY1 Data(H)'!$A$1:$BR$288))</f>
        <v>5011011</v>
      </c>
      <c r="Z27" s="118" cm="1">
        <f t="array" ref="Z27">_xlfn.XLOOKUP(Z$1,'PY1 Data(H)'!$A$1:$BR$1,_xlfn.XLOOKUP($A27,'PY1 Data(H)'!$A$1:$A$288,'PY1 Data(H)'!$A$1:$BR$288))</f>
        <v>23455421</v>
      </c>
      <c r="AA27" s="118" cm="1">
        <f t="array" ref="AA27">_xlfn.XLOOKUP(AA$1,'PY1 Data(H)'!$A$1:$BR$1,_xlfn.XLOOKUP($A27,'PY1 Data(H)'!$A$1:$A$288,'PY1 Data(H)'!$A$1:$BR$288))</f>
        <v>5233050</v>
      </c>
      <c r="AB27" s="118" cm="1">
        <f t="array" ref="AB27">_xlfn.XLOOKUP(AB$1,'PY1 Data(H)'!$A$1:$BR$1,_xlfn.XLOOKUP($A27,'PY1 Data(H)'!$A$1:$A$288,'PY1 Data(H)'!$A$1:$BR$288))</f>
        <v>12506038</v>
      </c>
      <c r="AC27" s="118" cm="1">
        <f t="array" ref="AC27">_xlfn.XLOOKUP(AC$1,'PY1 Data(H)'!$A$1:$BR$1,_xlfn.XLOOKUP($A27,'PY1 Data(H)'!$A$1:$A$288,'PY1 Data(H)'!$A$1:$BR$288))</f>
        <v>49685208</v>
      </c>
      <c r="AD27" s="118" cm="1">
        <f t="array" ref="AD27">_xlfn.XLOOKUP(AD$1,'PY1 Data(H)'!$A$1:$BR$1,_xlfn.XLOOKUP($A27,'PY1 Data(H)'!$A$1:$A$288,'PY1 Data(H)'!$A$1:$BR$288))</f>
        <v>7559604</v>
      </c>
      <c r="AE27" s="118" cm="1">
        <f t="array" ref="AE27">_xlfn.XLOOKUP(AE$1,'PY1 Data(H)'!$A$1:$BR$1,_xlfn.XLOOKUP($A27,'PY1 Data(H)'!$A$1:$A$288,'PY1 Data(H)'!$A$1:$BR$288))</f>
        <v>51578528</v>
      </c>
      <c r="AF27" s="118" cm="1">
        <f t="array" ref="AF27">_xlfn.XLOOKUP(AF$1,'PY1 Data(H)'!$A$1:$BR$1,_xlfn.XLOOKUP($A27,'PY1 Data(H)'!$A$1:$A$288,'PY1 Data(H)'!$A$1:$BR$288))</f>
        <v>15150059</v>
      </c>
      <c r="AG27" s="118" cm="1">
        <f t="array" ref="AG27">_xlfn.XLOOKUP(AG$1,'PY1 Data(H)'!$A$1:$BR$1,_xlfn.XLOOKUP($A27,'PY1 Data(H)'!$A$1:$A$288,'PY1 Data(H)'!$A$1:$BR$288))</f>
        <v>7022632</v>
      </c>
      <c r="AH27" s="118" cm="1">
        <f t="array" ref="AH27">_xlfn.XLOOKUP(AH$1,'PY1 Data(H)'!$A$1:$BR$1,_xlfn.XLOOKUP($A27,'PY1 Data(H)'!$A$1:$A$288,'PY1 Data(H)'!$A$1:$BR$288))</f>
        <v>15666420</v>
      </c>
      <c r="AI27" s="118" cm="1">
        <f t="array" ref="AI27">_xlfn.XLOOKUP(AI$1,'PY1 Data(H)'!$A$1:$BR$1,_xlfn.XLOOKUP($A27,'PY1 Data(H)'!$A$1:$A$288,'PY1 Data(H)'!$A$1:$BR$288))</f>
        <v>19341970</v>
      </c>
      <c r="AJ27" s="118" cm="1">
        <f t="array" ref="AJ27">_xlfn.XLOOKUP(AJ$1,'PY1 Data(H)'!$A$1:$BR$1,_xlfn.XLOOKUP($A27,'PY1 Data(H)'!$A$1:$A$288,'PY1 Data(H)'!$A$1:$BR$288))</f>
        <v>47811813</v>
      </c>
      <c r="AK27" s="118" cm="1">
        <f t="array" ref="AK27">_xlfn.XLOOKUP(AK$1,'PY1 Data(H)'!$A$1:$BR$1,_xlfn.XLOOKUP($A27,'PY1 Data(H)'!$A$1:$A$288,'PY1 Data(H)'!$A$1:$BR$288))</f>
        <v>40858971</v>
      </c>
      <c r="AL27" s="118" cm="1">
        <f t="array" ref="AL27">_xlfn.XLOOKUP(AL$1,'PY1 Data(H)'!$A$1:$BR$1,_xlfn.XLOOKUP($A27,'PY1 Data(H)'!$A$1:$A$288,'PY1 Data(H)'!$A$1:$BR$288))</f>
        <v>17597567</v>
      </c>
      <c r="AM27" s="118" cm="1">
        <f t="array" ref="AM27">_xlfn.XLOOKUP(AM$1,'PY1 Data(H)'!$A$1:$BR$1,_xlfn.XLOOKUP($A27,'PY1 Data(H)'!$A$1:$A$288,'PY1 Data(H)'!$A$1:$BR$288))</f>
        <v>0</v>
      </c>
      <c r="AN27" s="118" cm="1">
        <f t="array" ref="AN27">_xlfn.XLOOKUP(AN$1,'PY1 Data(H)'!$A$1:$BR$1,_xlfn.XLOOKUP($A27,'PY1 Data(H)'!$A$1:$A$288,'PY1 Data(H)'!$A$1:$BR$288))</f>
        <v>18345028</v>
      </c>
      <c r="AO27" s="118" cm="1">
        <f t="array" ref="AO27">_xlfn.XLOOKUP(AO$1,'PY1 Data(H)'!$A$1:$BR$1,_xlfn.XLOOKUP($A27,'PY1 Data(H)'!$A$1:$A$288,'PY1 Data(H)'!$A$1:$BR$288))</f>
        <v>15741636</v>
      </c>
      <c r="AP27" s="118" cm="1">
        <f t="array" ref="AP27">_xlfn.XLOOKUP(AP$1,'PY1 Data(H)'!$A$1:$BR$1,_xlfn.XLOOKUP($A27,'PY1 Data(H)'!$A$1:$A$288,'PY1 Data(H)'!$A$1:$BR$288))</f>
        <v>21838675</v>
      </c>
      <c r="AQ27" s="118" cm="1">
        <f t="array" ref="AQ27">_xlfn.XLOOKUP(AQ$1,'PY1 Data(H)'!$A$1:$BR$1,_xlfn.XLOOKUP($A27,'PY1 Data(H)'!$A$1:$A$288,'PY1 Data(H)'!$A$1:$BR$288))</f>
        <v>9105708</v>
      </c>
      <c r="AR27" s="118" cm="1">
        <f t="array" ref="AR27">_xlfn.XLOOKUP(AR$1,'PY1 Data(H)'!$A$1:$BR$1,_xlfn.XLOOKUP($A27,'PY1 Data(H)'!$A$1:$A$288,'PY1 Data(H)'!$A$1:$BR$288))</f>
        <v>7294334</v>
      </c>
      <c r="AS27" s="118" cm="1">
        <f t="array" ref="AS27">_xlfn.XLOOKUP(AS$1,'PY1 Data(H)'!$A$1:$BR$1,_xlfn.XLOOKUP($A27,'PY1 Data(H)'!$A$1:$A$288,'PY1 Data(H)'!$A$1:$BR$288))</f>
        <v>16778003</v>
      </c>
      <c r="AT27" s="118" cm="1">
        <f t="array" ref="AT27">_xlfn.XLOOKUP(AT$1,'PY1 Data(H)'!$A$1:$BR$1,_xlfn.XLOOKUP($A27,'PY1 Data(H)'!$A$1:$A$288,'PY1 Data(H)'!$A$1:$BR$288))</f>
        <v>2843266</v>
      </c>
      <c r="AU27" s="118" cm="1">
        <f t="array" ref="AU27">_xlfn.XLOOKUP(AU$1,'PY1 Data(H)'!$A$1:$BR$1,_xlfn.XLOOKUP($A27,'PY1 Data(H)'!$A$1:$A$288,'PY1 Data(H)'!$A$1:$BR$288))</f>
        <v>134444080</v>
      </c>
      <c r="AV27" s="118" cm="1">
        <f t="array" ref="AV27">_xlfn.XLOOKUP(AV$1,'PY1 Data(H)'!$A$1:$BR$1,_xlfn.XLOOKUP($A27,'PY1 Data(H)'!$A$1:$A$288,'PY1 Data(H)'!$A$1:$BR$288))</f>
        <v>12820991</v>
      </c>
      <c r="AW27" s="118" cm="1">
        <f t="array" ref="AW27">_xlfn.XLOOKUP(AW$1,'PY1 Data(H)'!$A$1:$BR$1,_xlfn.XLOOKUP($A27,'PY1 Data(H)'!$A$1:$A$288,'PY1 Data(H)'!$A$1:$BR$288))</f>
        <v>816356918</v>
      </c>
      <c r="AX27" s="118" cm="1">
        <f t="array" ref="AX27">_xlfn.XLOOKUP(AX$1,'PY1 Data(H)'!$A$1:$BR$1,_xlfn.XLOOKUP($A27,'PY1 Data(H)'!$A$1:$A$288,'PY1 Data(H)'!$A$1:$BR$288))</f>
        <v>6272625</v>
      </c>
      <c r="AY27" s="118" cm="1">
        <f t="array" ref="AY27">_xlfn.XLOOKUP(AY$1,'PY1 Data(H)'!$A$1:$BR$1,_xlfn.XLOOKUP($A27,'PY1 Data(H)'!$A$1:$A$288,'PY1 Data(H)'!$A$1:$BR$288))</f>
        <v>3791003</v>
      </c>
      <c r="AZ27" s="118" cm="1">
        <f t="array" ref="AZ27">_xlfn.XLOOKUP(AZ$1,'PY1 Data(H)'!$A$1:$BR$1,_xlfn.XLOOKUP($A27,'PY1 Data(H)'!$A$1:$A$288,'PY1 Data(H)'!$A$1:$BR$288))</f>
        <v>18785533</v>
      </c>
      <c r="BA27" s="118" cm="1">
        <f t="array" ref="BA27">_xlfn.XLOOKUP(BA$1,'PY1 Data(H)'!$A$1:$BR$1,_xlfn.XLOOKUP($A27,'PY1 Data(H)'!$A$1:$A$288,'PY1 Data(H)'!$A$1:$BR$288))</f>
        <v>34920336</v>
      </c>
      <c r="BB27" s="118" cm="1">
        <f t="array" ref="BB27">_xlfn.XLOOKUP(BB$1,'PY1 Data(H)'!$A$1:$BR$1,_xlfn.XLOOKUP($A27,'PY1 Data(H)'!$A$1:$A$288,'PY1 Data(H)'!$A$1:$BR$288))</f>
        <v>3286107</v>
      </c>
      <c r="BC27" s="118" cm="1">
        <f t="array" ref="BC27">_xlfn.XLOOKUP(BC$1,'PY1 Data(H)'!$A$1:$BR$1,_xlfn.XLOOKUP($A27,'PY1 Data(H)'!$A$1:$A$288,'PY1 Data(H)'!$A$1:$BR$288))</f>
        <v>3490994</v>
      </c>
      <c r="BD27" s="118" cm="1">
        <f t="array" ref="BD27">_xlfn.XLOOKUP(BD$1,'PY1 Data(H)'!$A$1:$BR$1,_xlfn.XLOOKUP($A27,'PY1 Data(H)'!$A$1:$A$288,'PY1 Data(H)'!$A$1:$BR$288))</f>
        <v>20021576</v>
      </c>
      <c r="BE27" s="118" cm="1">
        <f t="array" ref="BE27">_xlfn.XLOOKUP(BE$1,'PY1 Data(H)'!$A$1:$BR$1,_xlfn.XLOOKUP($A27,'PY1 Data(H)'!$A$1:$A$288,'PY1 Data(H)'!$A$1:$BR$288))</f>
        <v>30266695</v>
      </c>
      <c r="BF27" s="118" cm="1">
        <f t="array" ref="BF27">_xlfn.XLOOKUP(BF$1,'PY1 Data(H)'!$A$1:$BR$1,_xlfn.XLOOKUP($A27,'PY1 Data(H)'!$A$1:$A$288,'PY1 Data(H)'!$A$1:$BR$288))</f>
        <v>212654903</v>
      </c>
      <c r="BG27" s="118" cm="1">
        <f t="array" ref="BG27">_xlfn.XLOOKUP(BG$1,'PY1 Data(H)'!$A$1:$BR$1,_xlfn.XLOOKUP($A27,'PY1 Data(H)'!$A$1:$A$288,'PY1 Data(H)'!$A$1:$BR$288))</f>
        <v>9558388</v>
      </c>
      <c r="BH27" s="118" cm="1">
        <f t="array" ref="BH27">_xlfn.XLOOKUP(BH$1,'PY1 Data(H)'!$A$1:$BR$1,_xlfn.XLOOKUP($A27,'PY1 Data(H)'!$A$1:$A$288,'PY1 Data(H)'!$A$1:$BR$288))</f>
        <v>5663621</v>
      </c>
    </row>
    <row r="28" spans="1:60" x14ac:dyDescent="0.3">
      <c r="A28">
        <v>386</v>
      </c>
      <c r="D28" s="118" cm="1">
        <f t="array" ref="D28">_xlfn.XLOOKUP(D$1,'PY1 Data(H)'!$A$1:$BR$1,_xlfn.XLOOKUP($A28,'PY1 Data(H)'!$A$1:$A$288,'PY1 Data(H)'!$A$1:$BR$288))</f>
        <v>0</v>
      </c>
      <c r="E28" s="118" cm="1">
        <f t="array" ref="E28">_xlfn.XLOOKUP(E$1,'PY1 Data(H)'!$A$1:$BR$1,_xlfn.XLOOKUP($A28,'PY1 Data(H)'!$A$1:$A$288,'PY1 Data(H)'!$A$1:$BR$288))</f>
        <v>0</v>
      </c>
      <c r="F28" s="118" cm="1">
        <f t="array" ref="F28">_xlfn.XLOOKUP(F$1,'PY1 Data(H)'!$A$1:$BR$1,_xlfn.XLOOKUP($A28,'PY1 Data(H)'!$A$1:$A$288,'PY1 Data(H)'!$A$1:$BR$288))</f>
        <v>0</v>
      </c>
      <c r="G28" s="118" cm="1">
        <f t="array" ref="G28">_xlfn.XLOOKUP(G$1,'PY1 Data(H)'!$A$1:$BR$1,_xlfn.XLOOKUP($A28,'PY1 Data(H)'!$A$1:$A$288,'PY1 Data(H)'!$A$1:$BR$288))</f>
        <v>0</v>
      </c>
      <c r="H28" s="118" cm="1">
        <f t="array" ref="H28">_xlfn.XLOOKUP(H$1,'PY1 Data(H)'!$A$1:$BR$1,_xlfn.XLOOKUP($A28,'PY1 Data(H)'!$A$1:$A$288,'PY1 Data(H)'!$A$1:$BR$288))</f>
        <v>0</v>
      </c>
      <c r="I28" s="118" cm="1">
        <f t="array" ref="I28">_xlfn.XLOOKUP(I$1,'PY1 Data(H)'!$A$1:$BR$1,_xlfn.XLOOKUP($A28,'PY1 Data(H)'!$A$1:$A$288,'PY1 Data(H)'!$A$1:$BR$288))</f>
        <v>0</v>
      </c>
      <c r="J28" s="118" cm="1">
        <f t="array" ref="J28">_xlfn.XLOOKUP(J$1,'PY1 Data(H)'!$A$1:$BR$1,_xlfn.XLOOKUP($A28,'PY1 Data(H)'!$A$1:$A$288,'PY1 Data(H)'!$A$1:$BR$288))</f>
        <v>0</v>
      </c>
      <c r="K28" s="118" cm="1">
        <f t="array" ref="K28">_xlfn.XLOOKUP(K$1,'PY1 Data(H)'!$A$1:$BR$1,_xlfn.XLOOKUP($A28,'PY1 Data(H)'!$A$1:$A$288,'PY1 Data(H)'!$A$1:$BR$288))</f>
        <v>0</v>
      </c>
      <c r="L28" s="118" cm="1">
        <f t="array" ref="L28">_xlfn.XLOOKUP(L$1,'PY1 Data(H)'!$A$1:$BR$1,_xlfn.XLOOKUP($A28,'PY1 Data(H)'!$A$1:$A$288,'PY1 Data(H)'!$A$1:$BR$288))</f>
        <v>0</v>
      </c>
      <c r="M28" s="118" cm="1">
        <f t="array" ref="M28">_xlfn.XLOOKUP(M$1,'PY1 Data(H)'!$A$1:$BR$1,_xlfn.XLOOKUP($A28,'PY1 Data(H)'!$A$1:$A$288,'PY1 Data(H)'!$A$1:$BR$288))</f>
        <v>0</v>
      </c>
      <c r="N28" s="118" cm="1">
        <f t="array" ref="N28">_xlfn.XLOOKUP(N$1,'PY1 Data(H)'!$A$1:$BR$1,_xlfn.XLOOKUP($A28,'PY1 Data(H)'!$A$1:$A$288,'PY1 Data(H)'!$A$1:$BR$288))</f>
        <v>0</v>
      </c>
      <c r="O28" s="118" cm="1">
        <f t="array" ref="O28">_xlfn.XLOOKUP(O$1,'PY1 Data(H)'!$A$1:$BR$1,_xlfn.XLOOKUP($A28,'PY1 Data(H)'!$A$1:$A$288,'PY1 Data(H)'!$A$1:$BR$288))</f>
        <v>112854</v>
      </c>
      <c r="P28" s="118" cm="1">
        <f t="array" ref="P28">_xlfn.XLOOKUP(P$1,'PY1 Data(H)'!$A$1:$BR$1,_xlfn.XLOOKUP($A28,'PY1 Data(H)'!$A$1:$A$288,'PY1 Data(H)'!$A$1:$BR$288))</f>
        <v>0</v>
      </c>
      <c r="Q28" s="118" cm="1">
        <f t="array" ref="Q28">_xlfn.XLOOKUP(Q$1,'PY1 Data(H)'!$A$1:$BR$1,_xlfn.XLOOKUP($A28,'PY1 Data(H)'!$A$1:$A$288,'PY1 Data(H)'!$A$1:$BR$288))</f>
        <v>0</v>
      </c>
      <c r="R28" s="118" cm="1">
        <f t="array" ref="R28">_xlfn.XLOOKUP(R$1,'PY1 Data(H)'!$A$1:$BR$1,_xlfn.XLOOKUP($A28,'PY1 Data(H)'!$A$1:$A$288,'PY1 Data(H)'!$A$1:$BR$288))</f>
        <v>0</v>
      </c>
      <c r="S28" s="118" cm="1">
        <f t="array" ref="S28">_xlfn.XLOOKUP(S$1,'PY1 Data(H)'!$A$1:$BR$1,_xlfn.XLOOKUP($A28,'PY1 Data(H)'!$A$1:$A$288,'PY1 Data(H)'!$A$1:$BR$288))</f>
        <v>202485</v>
      </c>
      <c r="T28" s="118" cm="1">
        <f t="array" ref="T28">_xlfn.XLOOKUP(T$1,'PY1 Data(H)'!$A$1:$BR$1,_xlfn.XLOOKUP($A28,'PY1 Data(H)'!$A$1:$A$288,'PY1 Data(H)'!$A$1:$BR$288))</f>
        <v>0</v>
      </c>
      <c r="U28" s="118" cm="1">
        <f t="array" ref="U28">_xlfn.XLOOKUP(U$1,'PY1 Data(H)'!$A$1:$BR$1,_xlfn.XLOOKUP($A28,'PY1 Data(H)'!$A$1:$A$288,'PY1 Data(H)'!$A$1:$BR$288))</f>
        <v>0</v>
      </c>
      <c r="V28" s="118" cm="1">
        <f t="array" ref="V28">_xlfn.XLOOKUP(V$1,'PY1 Data(H)'!$A$1:$BR$1,_xlfn.XLOOKUP($A28,'PY1 Data(H)'!$A$1:$A$288,'PY1 Data(H)'!$A$1:$BR$288))</f>
        <v>0</v>
      </c>
      <c r="W28" s="118" cm="1">
        <f t="array" ref="W28">_xlfn.XLOOKUP(W$1,'PY1 Data(H)'!$A$1:$BR$1,_xlfn.XLOOKUP($A28,'PY1 Data(H)'!$A$1:$A$288,'PY1 Data(H)'!$A$1:$BR$288))</f>
        <v>0</v>
      </c>
      <c r="X28" s="118" cm="1">
        <f t="array" ref="X28">_xlfn.XLOOKUP(X$1,'PY1 Data(H)'!$A$1:$BR$1,_xlfn.XLOOKUP($A28,'PY1 Data(H)'!$A$1:$A$288,'PY1 Data(H)'!$A$1:$BR$288))</f>
        <v>0</v>
      </c>
      <c r="Y28" s="118" cm="1">
        <f t="array" ref="Y28">_xlfn.XLOOKUP(Y$1,'PY1 Data(H)'!$A$1:$BR$1,_xlfn.XLOOKUP($A28,'PY1 Data(H)'!$A$1:$A$288,'PY1 Data(H)'!$A$1:$BR$288))</f>
        <v>0</v>
      </c>
      <c r="Z28" s="118" cm="1">
        <f t="array" ref="Z28">_xlfn.XLOOKUP(Z$1,'PY1 Data(H)'!$A$1:$BR$1,_xlfn.XLOOKUP($A28,'PY1 Data(H)'!$A$1:$A$288,'PY1 Data(H)'!$A$1:$BR$288))</f>
        <v>0</v>
      </c>
      <c r="AA28" s="118" cm="1">
        <f t="array" ref="AA28">_xlfn.XLOOKUP(AA$1,'PY1 Data(H)'!$A$1:$BR$1,_xlfn.XLOOKUP($A28,'PY1 Data(H)'!$A$1:$A$288,'PY1 Data(H)'!$A$1:$BR$288))</f>
        <v>0</v>
      </c>
      <c r="AB28" s="118" cm="1">
        <f t="array" ref="AB28">_xlfn.XLOOKUP(AB$1,'PY1 Data(H)'!$A$1:$BR$1,_xlfn.XLOOKUP($A28,'PY1 Data(H)'!$A$1:$A$288,'PY1 Data(H)'!$A$1:$BR$288))</f>
        <v>0</v>
      </c>
      <c r="AC28" s="118" cm="1">
        <f t="array" ref="AC28">_xlfn.XLOOKUP(AC$1,'PY1 Data(H)'!$A$1:$BR$1,_xlfn.XLOOKUP($A28,'PY1 Data(H)'!$A$1:$A$288,'PY1 Data(H)'!$A$1:$BR$288))</f>
        <v>0</v>
      </c>
      <c r="AD28" s="118" cm="1">
        <f t="array" ref="AD28">_xlfn.XLOOKUP(AD$1,'PY1 Data(H)'!$A$1:$BR$1,_xlfn.XLOOKUP($A28,'PY1 Data(H)'!$A$1:$A$288,'PY1 Data(H)'!$A$1:$BR$288))</f>
        <v>0</v>
      </c>
      <c r="AE28" s="118" cm="1">
        <f t="array" ref="AE28">_xlfn.XLOOKUP(AE$1,'PY1 Data(H)'!$A$1:$BR$1,_xlfn.XLOOKUP($A28,'PY1 Data(H)'!$A$1:$A$288,'PY1 Data(H)'!$A$1:$BR$288))</f>
        <v>0</v>
      </c>
      <c r="AF28" s="118" cm="1">
        <f t="array" ref="AF28">_xlfn.XLOOKUP(AF$1,'PY1 Data(H)'!$A$1:$BR$1,_xlfn.XLOOKUP($A28,'PY1 Data(H)'!$A$1:$A$288,'PY1 Data(H)'!$A$1:$BR$288))</f>
        <v>0</v>
      </c>
      <c r="AG28" s="118" cm="1">
        <f t="array" ref="AG28">_xlfn.XLOOKUP(AG$1,'PY1 Data(H)'!$A$1:$BR$1,_xlfn.XLOOKUP($A28,'PY1 Data(H)'!$A$1:$A$288,'PY1 Data(H)'!$A$1:$BR$288))</f>
        <v>0</v>
      </c>
      <c r="AH28" s="118" cm="1">
        <f t="array" ref="AH28">_xlfn.XLOOKUP(AH$1,'PY1 Data(H)'!$A$1:$BR$1,_xlfn.XLOOKUP($A28,'PY1 Data(H)'!$A$1:$A$288,'PY1 Data(H)'!$A$1:$BR$288))</f>
        <v>0</v>
      </c>
      <c r="AI28" s="118" cm="1">
        <f t="array" ref="AI28">_xlfn.XLOOKUP(AI$1,'PY1 Data(H)'!$A$1:$BR$1,_xlfn.XLOOKUP($A28,'PY1 Data(H)'!$A$1:$A$288,'PY1 Data(H)'!$A$1:$BR$288))</f>
        <v>0</v>
      </c>
      <c r="AJ28" s="118" cm="1">
        <f t="array" ref="AJ28">_xlfn.XLOOKUP(AJ$1,'PY1 Data(H)'!$A$1:$BR$1,_xlfn.XLOOKUP($A28,'PY1 Data(H)'!$A$1:$A$288,'PY1 Data(H)'!$A$1:$BR$288))</f>
        <v>0</v>
      </c>
      <c r="AK28" s="118" cm="1">
        <f t="array" ref="AK28">_xlfn.XLOOKUP(AK$1,'PY1 Data(H)'!$A$1:$BR$1,_xlfn.XLOOKUP($A28,'PY1 Data(H)'!$A$1:$A$288,'PY1 Data(H)'!$A$1:$BR$288))</f>
        <v>0</v>
      </c>
      <c r="AL28" s="118" cm="1">
        <f t="array" ref="AL28">_xlfn.XLOOKUP(AL$1,'PY1 Data(H)'!$A$1:$BR$1,_xlfn.XLOOKUP($A28,'PY1 Data(H)'!$A$1:$A$288,'PY1 Data(H)'!$A$1:$BR$288))</f>
        <v>0</v>
      </c>
      <c r="AM28" s="118" cm="1">
        <f t="array" ref="AM28">_xlfn.XLOOKUP(AM$1,'PY1 Data(H)'!$A$1:$BR$1,_xlfn.XLOOKUP($A28,'PY1 Data(H)'!$A$1:$A$288,'PY1 Data(H)'!$A$1:$BR$288))</f>
        <v>0</v>
      </c>
      <c r="AN28" s="118" cm="1">
        <f t="array" ref="AN28">_xlfn.XLOOKUP(AN$1,'PY1 Data(H)'!$A$1:$BR$1,_xlfn.XLOOKUP($A28,'PY1 Data(H)'!$A$1:$A$288,'PY1 Data(H)'!$A$1:$BR$288))</f>
        <v>0</v>
      </c>
      <c r="AO28" s="118" cm="1">
        <f t="array" ref="AO28">_xlfn.XLOOKUP(AO$1,'PY1 Data(H)'!$A$1:$BR$1,_xlfn.XLOOKUP($A28,'PY1 Data(H)'!$A$1:$A$288,'PY1 Data(H)'!$A$1:$BR$288))</f>
        <v>0</v>
      </c>
      <c r="AP28" s="118" cm="1">
        <f t="array" ref="AP28">_xlfn.XLOOKUP(AP$1,'PY1 Data(H)'!$A$1:$BR$1,_xlfn.XLOOKUP($A28,'PY1 Data(H)'!$A$1:$A$288,'PY1 Data(H)'!$A$1:$BR$288))</f>
        <v>0</v>
      </c>
      <c r="AQ28" s="118" cm="1">
        <f t="array" ref="AQ28">_xlfn.XLOOKUP(AQ$1,'PY1 Data(H)'!$A$1:$BR$1,_xlfn.XLOOKUP($A28,'PY1 Data(H)'!$A$1:$A$288,'PY1 Data(H)'!$A$1:$BR$288))</f>
        <v>0</v>
      </c>
      <c r="AR28" s="118" cm="1">
        <f t="array" ref="AR28">_xlfn.XLOOKUP(AR$1,'PY1 Data(H)'!$A$1:$BR$1,_xlfn.XLOOKUP($A28,'PY1 Data(H)'!$A$1:$A$288,'PY1 Data(H)'!$A$1:$BR$288))</f>
        <v>0</v>
      </c>
      <c r="AS28" s="118" cm="1">
        <f t="array" ref="AS28">_xlfn.XLOOKUP(AS$1,'PY1 Data(H)'!$A$1:$BR$1,_xlfn.XLOOKUP($A28,'PY1 Data(H)'!$A$1:$A$288,'PY1 Data(H)'!$A$1:$BR$288))</f>
        <v>0</v>
      </c>
      <c r="AT28" s="118" cm="1">
        <f t="array" ref="AT28">_xlfn.XLOOKUP(AT$1,'PY1 Data(H)'!$A$1:$BR$1,_xlfn.XLOOKUP($A28,'PY1 Data(H)'!$A$1:$A$288,'PY1 Data(H)'!$A$1:$BR$288))</f>
        <v>0</v>
      </c>
      <c r="AU28" s="118" cm="1">
        <f t="array" ref="AU28">_xlfn.XLOOKUP(AU$1,'PY1 Data(H)'!$A$1:$BR$1,_xlfn.XLOOKUP($A28,'PY1 Data(H)'!$A$1:$A$288,'PY1 Data(H)'!$A$1:$BR$288))</f>
        <v>0</v>
      </c>
      <c r="AV28" s="118" cm="1">
        <f t="array" ref="AV28">_xlfn.XLOOKUP(AV$1,'PY1 Data(H)'!$A$1:$BR$1,_xlfn.XLOOKUP($A28,'PY1 Data(H)'!$A$1:$A$288,'PY1 Data(H)'!$A$1:$BR$288))</f>
        <v>0</v>
      </c>
      <c r="AW28" s="118" cm="1">
        <f t="array" ref="AW28">_xlfn.XLOOKUP(AW$1,'PY1 Data(H)'!$A$1:$BR$1,_xlfn.XLOOKUP($A28,'PY1 Data(H)'!$A$1:$A$288,'PY1 Data(H)'!$A$1:$BR$288))</f>
        <v>0</v>
      </c>
      <c r="AX28" s="118" cm="1">
        <f t="array" ref="AX28">_xlfn.XLOOKUP(AX$1,'PY1 Data(H)'!$A$1:$BR$1,_xlfn.XLOOKUP($A28,'PY1 Data(H)'!$A$1:$A$288,'PY1 Data(H)'!$A$1:$BR$288))</f>
        <v>0</v>
      </c>
      <c r="AY28" s="118" cm="1">
        <f t="array" ref="AY28">_xlfn.XLOOKUP(AY$1,'PY1 Data(H)'!$A$1:$BR$1,_xlfn.XLOOKUP($A28,'PY1 Data(H)'!$A$1:$A$288,'PY1 Data(H)'!$A$1:$BR$288))</f>
        <v>0</v>
      </c>
      <c r="AZ28" s="118" cm="1">
        <f t="array" ref="AZ28">_xlfn.XLOOKUP(AZ$1,'PY1 Data(H)'!$A$1:$BR$1,_xlfn.XLOOKUP($A28,'PY1 Data(H)'!$A$1:$A$288,'PY1 Data(H)'!$A$1:$BR$288))</f>
        <v>0</v>
      </c>
      <c r="BA28" s="118" cm="1">
        <f t="array" ref="BA28">_xlfn.XLOOKUP(BA$1,'PY1 Data(H)'!$A$1:$BR$1,_xlfn.XLOOKUP($A28,'PY1 Data(H)'!$A$1:$A$288,'PY1 Data(H)'!$A$1:$BR$288))</f>
        <v>0</v>
      </c>
      <c r="BB28" s="118" cm="1">
        <f t="array" ref="BB28">_xlfn.XLOOKUP(BB$1,'PY1 Data(H)'!$A$1:$BR$1,_xlfn.XLOOKUP($A28,'PY1 Data(H)'!$A$1:$A$288,'PY1 Data(H)'!$A$1:$BR$288))</f>
        <v>0</v>
      </c>
      <c r="BC28" s="118" cm="1">
        <f t="array" ref="BC28">_xlfn.XLOOKUP(BC$1,'PY1 Data(H)'!$A$1:$BR$1,_xlfn.XLOOKUP($A28,'PY1 Data(H)'!$A$1:$A$288,'PY1 Data(H)'!$A$1:$BR$288))</f>
        <v>0</v>
      </c>
      <c r="BD28" s="118" cm="1">
        <f t="array" ref="BD28">_xlfn.XLOOKUP(BD$1,'PY1 Data(H)'!$A$1:$BR$1,_xlfn.XLOOKUP($A28,'PY1 Data(H)'!$A$1:$A$288,'PY1 Data(H)'!$A$1:$BR$288))</f>
        <v>0</v>
      </c>
      <c r="BE28" s="118" cm="1">
        <f t="array" ref="BE28">_xlfn.XLOOKUP(BE$1,'PY1 Data(H)'!$A$1:$BR$1,_xlfn.XLOOKUP($A28,'PY1 Data(H)'!$A$1:$A$288,'PY1 Data(H)'!$A$1:$BR$288))</f>
        <v>0</v>
      </c>
      <c r="BF28" s="118" cm="1">
        <f t="array" ref="BF28">_xlfn.XLOOKUP(BF$1,'PY1 Data(H)'!$A$1:$BR$1,_xlfn.XLOOKUP($A28,'PY1 Data(H)'!$A$1:$A$288,'PY1 Data(H)'!$A$1:$BR$288))</f>
        <v>0</v>
      </c>
      <c r="BG28" s="118" cm="1">
        <f t="array" ref="BG28">_xlfn.XLOOKUP(BG$1,'PY1 Data(H)'!$A$1:$BR$1,_xlfn.XLOOKUP($A28,'PY1 Data(H)'!$A$1:$A$288,'PY1 Data(H)'!$A$1:$BR$288))</f>
        <v>0</v>
      </c>
      <c r="BH28" s="118" cm="1">
        <f t="array" ref="BH28">_xlfn.XLOOKUP(BH$1,'PY1 Data(H)'!$A$1:$BR$1,_xlfn.XLOOKUP($A28,'PY1 Data(H)'!$A$1:$A$288,'PY1 Data(H)'!$A$1:$BR$288))</f>
        <v>0</v>
      </c>
    </row>
    <row r="29" spans="1:60" x14ac:dyDescent="0.3">
      <c r="A29">
        <v>387</v>
      </c>
      <c r="D29" s="118" cm="1">
        <f t="array" ref="D29">_xlfn.XLOOKUP(D$1,'PY1 Data(H)'!$A$1:$BR$1,_xlfn.XLOOKUP($A29,'PY1 Data(H)'!$A$1:$A$288,'PY1 Data(H)'!$A$1:$BR$288))</f>
        <v>81690</v>
      </c>
      <c r="E29" s="118" cm="1">
        <f t="array" ref="E29">_xlfn.XLOOKUP(E$1,'PY1 Data(H)'!$A$1:$BR$1,_xlfn.XLOOKUP($A29,'PY1 Data(H)'!$A$1:$A$288,'PY1 Data(H)'!$A$1:$BR$288))</f>
        <v>229068</v>
      </c>
      <c r="F29" s="118" cm="1">
        <f t="array" ref="F29">_xlfn.XLOOKUP(F$1,'PY1 Data(H)'!$A$1:$BR$1,_xlfn.XLOOKUP($A29,'PY1 Data(H)'!$A$1:$A$288,'PY1 Data(H)'!$A$1:$BR$288))</f>
        <v>726407</v>
      </c>
      <c r="G29" s="118" cm="1">
        <f t="array" ref="G29">_xlfn.XLOOKUP(G$1,'PY1 Data(H)'!$A$1:$BR$1,_xlfn.XLOOKUP($A29,'PY1 Data(H)'!$A$1:$A$288,'PY1 Data(H)'!$A$1:$BR$288))</f>
        <v>46400</v>
      </c>
      <c r="H29" s="118" cm="1">
        <f t="array" ref="H29">_xlfn.XLOOKUP(H$1,'PY1 Data(H)'!$A$1:$BR$1,_xlfn.XLOOKUP($A29,'PY1 Data(H)'!$A$1:$A$288,'PY1 Data(H)'!$A$1:$BR$288))</f>
        <v>45000</v>
      </c>
      <c r="I29" s="118" cm="1">
        <f t="array" ref="I29">_xlfn.XLOOKUP(I$1,'PY1 Data(H)'!$A$1:$BR$1,_xlfn.XLOOKUP($A29,'PY1 Data(H)'!$A$1:$A$288,'PY1 Data(H)'!$A$1:$BR$288))</f>
        <v>45011</v>
      </c>
      <c r="J29" s="118" cm="1">
        <f t="array" ref="J29">_xlfn.XLOOKUP(J$1,'PY1 Data(H)'!$A$1:$BR$1,_xlfn.XLOOKUP($A29,'PY1 Data(H)'!$A$1:$A$288,'PY1 Data(H)'!$A$1:$BR$288))</f>
        <v>45000</v>
      </c>
      <c r="K29" s="118" cm="1">
        <f t="array" ref="K29">_xlfn.XLOOKUP(K$1,'PY1 Data(H)'!$A$1:$BR$1,_xlfn.XLOOKUP($A29,'PY1 Data(H)'!$A$1:$A$288,'PY1 Data(H)'!$A$1:$BR$288))</f>
        <v>0</v>
      </c>
      <c r="L29" s="118" cm="1">
        <f t="array" ref="L29">_xlfn.XLOOKUP(L$1,'PY1 Data(H)'!$A$1:$BR$1,_xlfn.XLOOKUP($A29,'PY1 Data(H)'!$A$1:$A$288,'PY1 Data(H)'!$A$1:$BR$288))</f>
        <v>45995</v>
      </c>
      <c r="M29" s="118" cm="1">
        <f t="array" ref="M29">_xlfn.XLOOKUP(M$1,'PY1 Data(H)'!$A$1:$BR$1,_xlfn.XLOOKUP($A29,'PY1 Data(H)'!$A$1:$A$288,'PY1 Data(H)'!$A$1:$BR$288))</f>
        <v>82985</v>
      </c>
      <c r="N29" s="118" cm="1">
        <f t="array" ref="N29">_xlfn.XLOOKUP(N$1,'PY1 Data(H)'!$A$1:$BR$1,_xlfn.XLOOKUP($A29,'PY1 Data(H)'!$A$1:$A$288,'PY1 Data(H)'!$A$1:$BR$288))</f>
        <v>136277</v>
      </c>
      <c r="O29" s="118" cm="1">
        <f t="array" ref="O29">_xlfn.XLOOKUP(O$1,'PY1 Data(H)'!$A$1:$BR$1,_xlfn.XLOOKUP($A29,'PY1 Data(H)'!$A$1:$A$288,'PY1 Data(H)'!$A$1:$BR$288))</f>
        <v>0</v>
      </c>
      <c r="P29" s="118" cm="1">
        <f t="array" ref="P29">_xlfn.XLOOKUP(P$1,'PY1 Data(H)'!$A$1:$BR$1,_xlfn.XLOOKUP($A29,'PY1 Data(H)'!$A$1:$A$288,'PY1 Data(H)'!$A$1:$BR$288))</f>
        <v>356603</v>
      </c>
      <c r="Q29" s="118" cm="1">
        <f t="array" ref="Q29">_xlfn.XLOOKUP(Q$1,'PY1 Data(H)'!$A$1:$BR$1,_xlfn.XLOOKUP($A29,'PY1 Data(H)'!$A$1:$A$288,'PY1 Data(H)'!$A$1:$BR$288))</f>
        <v>0</v>
      </c>
      <c r="R29" s="118" cm="1">
        <f t="array" ref="R29">_xlfn.XLOOKUP(R$1,'PY1 Data(H)'!$A$1:$BR$1,_xlfn.XLOOKUP($A29,'PY1 Data(H)'!$A$1:$A$288,'PY1 Data(H)'!$A$1:$BR$288))</f>
        <v>172520</v>
      </c>
      <c r="S29" s="118" cm="1">
        <f t="array" ref="S29">_xlfn.XLOOKUP(S$1,'PY1 Data(H)'!$A$1:$BR$1,_xlfn.XLOOKUP($A29,'PY1 Data(H)'!$A$1:$A$288,'PY1 Data(H)'!$A$1:$BR$288))</f>
        <v>81908</v>
      </c>
      <c r="T29" s="118" cm="1">
        <f t="array" ref="T29">_xlfn.XLOOKUP(T$1,'PY1 Data(H)'!$A$1:$BR$1,_xlfn.XLOOKUP($A29,'PY1 Data(H)'!$A$1:$A$288,'PY1 Data(H)'!$A$1:$BR$288))</f>
        <v>15156</v>
      </c>
      <c r="U29" s="118" cm="1">
        <f t="array" ref="U29">_xlfn.XLOOKUP(U$1,'PY1 Data(H)'!$A$1:$BR$1,_xlfn.XLOOKUP($A29,'PY1 Data(H)'!$A$1:$A$288,'PY1 Data(H)'!$A$1:$BR$288))</f>
        <v>51085</v>
      </c>
      <c r="V29" s="118" cm="1">
        <f t="array" ref="V29">_xlfn.XLOOKUP(V$1,'PY1 Data(H)'!$A$1:$BR$1,_xlfn.XLOOKUP($A29,'PY1 Data(H)'!$A$1:$A$288,'PY1 Data(H)'!$A$1:$BR$288))</f>
        <v>0</v>
      </c>
      <c r="W29" s="118" cm="1">
        <f t="array" ref="W29">_xlfn.XLOOKUP(W$1,'PY1 Data(H)'!$A$1:$BR$1,_xlfn.XLOOKUP($A29,'PY1 Data(H)'!$A$1:$A$288,'PY1 Data(H)'!$A$1:$BR$288))</f>
        <v>45000</v>
      </c>
      <c r="X29" s="118" cm="1">
        <f t="array" ref="X29">_xlfn.XLOOKUP(X$1,'PY1 Data(H)'!$A$1:$BR$1,_xlfn.XLOOKUP($A29,'PY1 Data(H)'!$A$1:$A$288,'PY1 Data(H)'!$A$1:$BR$288))</f>
        <v>43920</v>
      </c>
      <c r="Y29" s="118" cm="1">
        <f t="array" ref="Y29">_xlfn.XLOOKUP(Y$1,'PY1 Data(H)'!$A$1:$BR$1,_xlfn.XLOOKUP($A29,'PY1 Data(H)'!$A$1:$A$288,'PY1 Data(H)'!$A$1:$BR$288))</f>
        <v>0</v>
      </c>
      <c r="Z29" s="118" cm="1">
        <f t="array" ref="Z29">_xlfn.XLOOKUP(Z$1,'PY1 Data(H)'!$A$1:$BR$1,_xlfn.XLOOKUP($A29,'PY1 Data(H)'!$A$1:$A$288,'PY1 Data(H)'!$A$1:$BR$288))</f>
        <v>45000</v>
      </c>
      <c r="AA29" s="118" cm="1">
        <f t="array" ref="AA29">_xlfn.XLOOKUP(AA$1,'PY1 Data(H)'!$A$1:$BR$1,_xlfn.XLOOKUP($A29,'PY1 Data(H)'!$A$1:$A$288,'PY1 Data(H)'!$A$1:$BR$288))</f>
        <v>189033</v>
      </c>
      <c r="AB29" s="118" cm="1">
        <f t="array" ref="AB29">_xlfn.XLOOKUP(AB$1,'PY1 Data(H)'!$A$1:$BR$1,_xlfn.XLOOKUP($A29,'PY1 Data(H)'!$A$1:$A$288,'PY1 Data(H)'!$A$1:$BR$288))</f>
        <v>46712</v>
      </c>
      <c r="AC29" s="118" cm="1">
        <f t="array" ref="AC29">_xlfn.XLOOKUP(AC$1,'PY1 Data(H)'!$A$1:$BR$1,_xlfn.XLOOKUP($A29,'PY1 Data(H)'!$A$1:$A$288,'PY1 Data(H)'!$A$1:$BR$288))</f>
        <v>45417</v>
      </c>
      <c r="AD29" s="118" cm="1">
        <f t="array" ref="AD29">_xlfn.XLOOKUP(AD$1,'PY1 Data(H)'!$A$1:$BR$1,_xlfn.XLOOKUP($A29,'PY1 Data(H)'!$A$1:$A$288,'PY1 Data(H)'!$A$1:$BR$288))</f>
        <v>89810</v>
      </c>
      <c r="AE29" s="118" cm="1">
        <f t="array" ref="AE29">_xlfn.XLOOKUP(AE$1,'PY1 Data(H)'!$A$1:$BR$1,_xlfn.XLOOKUP($A29,'PY1 Data(H)'!$A$1:$A$288,'PY1 Data(H)'!$A$1:$BR$288))</f>
        <v>215379</v>
      </c>
      <c r="AF29" s="118" cm="1">
        <f t="array" ref="AF29">_xlfn.XLOOKUP(AF$1,'PY1 Data(H)'!$A$1:$BR$1,_xlfn.XLOOKUP($A29,'PY1 Data(H)'!$A$1:$A$288,'PY1 Data(H)'!$A$1:$BR$288))</f>
        <v>226375</v>
      </c>
      <c r="AG29" s="118" cm="1">
        <f t="array" ref="AG29">_xlfn.XLOOKUP(AG$1,'PY1 Data(H)'!$A$1:$BR$1,_xlfn.XLOOKUP($A29,'PY1 Data(H)'!$A$1:$A$288,'PY1 Data(H)'!$A$1:$BR$288))</f>
        <v>79914</v>
      </c>
      <c r="AH29" s="118" cm="1">
        <f t="array" ref="AH29">_xlfn.XLOOKUP(AH$1,'PY1 Data(H)'!$A$1:$BR$1,_xlfn.XLOOKUP($A29,'PY1 Data(H)'!$A$1:$A$288,'PY1 Data(H)'!$A$1:$BR$288))</f>
        <v>0</v>
      </c>
      <c r="AI29" s="118" cm="1">
        <f t="array" ref="AI29">_xlfn.XLOOKUP(AI$1,'PY1 Data(H)'!$A$1:$BR$1,_xlfn.XLOOKUP($A29,'PY1 Data(H)'!$A$1:$A$288,'PY1 Data(H)'!$A$1:$BR$288))</f>
        <v>78326</v>
      </c>
      <c r="AJ29" s="118" cm="1">
        <f t="array" ref="AJ29">_xlfn.XLOOKUP(AJ$1,'PY1 Data(H)'!$A$1:$BR$1,_xlfn.XLOOKUP($A29,'PY1 Data(H)'!$A$1:$A$288,'PY1 Data(H)'!$A$1:$BR$288))</f>
        <v>108819</v>
      </c>
      <c r="AK29" s="118" cm="1">
        <f t="array" ref="AK29">_xlfn.XLOOKUP(AK$1,'PY1 Data(H)'!$A$1:$BR$1,_xlfn.XLOOKUP($A29,'PY1 Data(H)'!$A$1:$A$288,'PY1 Data(H)'!$A$1:$BR$288))</f>
        <v>45000</v>
      </c>
      <c r="AL29" s="118" cm="1">
        <f t="array" ref="AL29">_xlfn.XLOOKUP(AL$1,'PY1 Data(H)'!$A$1:$BR$1,_xlfn.XLOOKUP($A29,'PY1 Data(H)'!$A$1:$A$288,'PY1 Data(H)'!$A$1:$BR$288))</f>
        <v>59308</v>
      </c>
      <c r="AM29" s="118" cm="1">
        <f t="array" ref="AM29">_xlfn.XLOOKUP(AM$1,'PY1 Data(H)'!$A$1:$BR$1,_xlfn.XLOOKUP($A29,'PY1 Data(H)'!$A$1:$A$288,'PY1 Data(H)'!$A$1:$BR$288))</f>
        <v>0</v>
      </c>
      <c r="AN29" s="118" cm="1">
        <f t="array" ref="AN29">_xlfn.XLOOKUP(AN$1,'PY1 Data(H)'!$A$1:$BR$1,_xlfn.XLOOKUP($A29,'PY1 Data(H)'!$A$1:$A$288,'PY1 Data(H)'!$A$1:$BR$288))</f>
        <v>118930</v>
      </c>
      <c r="AO29" s="118" cm="1">
        <f t="array" ref="AO29">_xlfn.XLOOKUP(AO$1,'PY1 Data(H)'!$A$1:$BR$1,_xlfn.XLOOKUP($A29,'PY1 Data(H)'!$A$1:$A$288,'PY1 Data(H)'!$A$1:$BR$288))</f>
        <v>45000</v>
      </c>
      <c r="AP29" s="118" cm="1">
        <f t="array" ref="AP29">_xlfn.XLOOKUP(AP$1,'PY1 Data(H)'!$A$1:$BR$1,_xlfn.XLOOKUP($A29,'PY1 Data(H)'!$A$1:$A$288,'PY1 Data(H)'!$A$1:$BR$288))</f>
        <v>49500</v>
      </c>
      <c r="AQ29" s="118" cm="1">
        <f t="array" ref="AQ29">_xlfn.XLOOKUP(AQ$1,'PY1 Data(H)'!$A$1:$BR$1,_xlfn.XLOOKUP($A29,'PY1 Data(H)'!$A$1:$A$288,'PY1 Data(H)'!$A$1:$BR$288))</f>
        <v>50357</v>
      </c>
      <c r="AR29" s="118" cm="1">
        <f t="array" ref="AR29">_xlfn.XLOOKUP(AR$1,'PY1 Data(H)'!$A$1:$BR$1,_xlfn.XLOOKUP($A29,'PY1 Data(H)'!$A$1:$A$288,'PY1 Data(H)'!$A$1:$BR$288))</f>
        <v>84582</v>
      </c>
      <c r="AS29" s="118" cm="1">
        <f t="array" ref="AS29">_xlfn.XLOOKUP(AS$1,'PY1 Data(H)'!$A$1:$BR$1,_xlfn.XLOOKUP($A29,'PY1 Data(H)'!$A$1:$A$288,'PY1 Data(H)'!$A$1:$BR$288))</f>
        <v>391976</v>
      </c>
      <c r="AT29" s="118" cm="1">
        <f t="array" ref="AT29">_xlfn.XLOOKUP(AT$1,'PY1 Data(H)'!$A$1:$BR$1,_xlfn.XLOOKUP($A29,'PY1 Data(H)'!$A$1:$A$288,'PY1 Data(H)'!$A$1:$BR$288))</f>
        <v>66829</v>
      </c>
      <c r="AU29" s="118" cm="1">
        <f t="array" ref="AU29">_xlfn.XLOOKUP(AU$1,'PY1 Data(H)'!$A$1:$BR$1,_xlfn.XLOOKUP($A29,'PY1 Data(H)'!$A$1:$A$288,'PY1 Data(H)'!$A$1:$BR$288))</f>
        <v>648026</v>
      </c>
      <c r="AV29" s="118" cm="1">
        <f t="array" ref="AV29">_xlfn.XLOOKUP(AV$1,'PY1 Data(H)'!$A$1:$BR$1,_xlfn.XLOOKUP($A29,'PY1 Data(H)'!$A$1:$A$288,'PY1 Data(H)'!$A$1:$BR$288))</f>
        <v>60098</v>
      </c>
      <c r="AW29" s="118" cm="1">
        <f t="array" ref="AW29">_xlfn.XLOOKUP(AW$1,'PY1 Data(H)'!$A$1:$BR$1,_xlfn.XLOOKUP($A29,'PY1 Data(H)'!$A$1:$A$288,'PY1 Data(H)'!$A$1:$BR$288))</f>
        <v>3790656</v>
      </c>
      <c r="AX29" s="118" cm="1">
        <f t="array" ref="AX29">_xlfn.XLOOKUP(AX$1,'PY1 Data(H)'!$A$1:$BR$1,_xlfn.XLOOKUP($A29,'PY1 Data(H)'!$A$1:$A$288,'PY1 Data(H)'!$A$1:$BR$288))</f>
        <v>90820</v>
      </c>
      <c r="AY29" s="118" cm="1">
        <f t="array" ref="AY29">_xlfn.XLOOKUP(AY$1,'PY1 Data(H)'!$A$1:$BR$1,_xlfn.XLOOKUP($A29,'PY1 Data(H)'!$A$1:$A$288,'PY1 Data(H)'!$A$1:$BR$288))</f>
        <v>95971</v>
      </c>
      <c r="AZ29" s="118" cm="1">
        <f t="array" ref="AZ29">_xlfn.XLOOKUP(AZ$1,'PY1 Data(H)'!$A$1:$BR$1,_xlfn.XLOOKUP($A29,'PY1 Data(H)'!$A$1:$A$288,'PY1 Data(H)'!$A$1:$BR$288))</f>
        <v>116686</v>
      </c>
      <c r="BA29" s="118" cm="1">
        <f t="array" ref="BA29">_xlfn.XLOOKUP(BA$1,'PY1 Data(H)'!$A$1:$BR$1,_xlfn.XLOOKUP($A29,'PY1 Data(H)'!$A$1:$A$288,'PY1 Data(H)'!$A$1:$BR$288))</f>
        <v>308800</v>
      </c>
      <c r="BB29" s="118" cm="1">
        <f t="array" ref="BB29">_xlfn.XLOOKUP(BB$1,'PY1 Data(H)'!$A$1:$BR$1,_xlfn.XLOOKUP($A29,'PY1 Data(H)'!$A$1:$A$288,'PY1 Data(H)'!$A$1:$BR$288))</f>
        <v>52654</v>
      </c>
      <c r="BC29" s="118" cm="1">
        <f t="array" ref="BC29">_xlfn.XLOOKUP(BC$1,'PY1 Data(H)'!$A$1:$BR$1,_xlfn.XLOOKUP($A29,'PY1 Data(H)'!$A$1:$A$288,'PY1 Data(H)'!$A$1:$BR$288))</f>
        <v>0</v>
      </c>
      <c r="BD29" s="118" cm="1">
        <f t="array" ref="BD29">_xlfn.XLOOKUP(BD$1,'PY1 Data(H)'!$A$1:$BR$1,_xlfn.XLOOKUP($A29,'PY1 Data(H)'!$A$1:$A$288,'PY1 Data(H)'!$A$1:$BR$288))</f>
        <v>114187</v>
      </c>
      <c r="BE29" s="118" cm="1">
        <f t="array" ref="BE29">_xlfn.XLOOKUP(BE$1,'PY1 Data(H)'!$A$1:$BR$1,_xlfn.XLOOKUP($A29,'PY1 Data(H)'!$A$1:$A$288,'PY1 Data(H)'!$A$1:$BR$288))</f>
        <v>47979</v>
      </c>
      <c r="BF29" s="118" cm="1">
        <f t="array" ref="BF29">_xlfn.XLOOKUP(BF$1,'PY1 Data(H)'!$A$1:$BR$1,_xlfn.XLOOKUP($A29,'PY1 Data(H)'!$A$1:$A$288,'PY1 Data(H)'!$A$1:$BR$288))</f>
        <v>202040</v>
      </c>
      <c r="BG29" s="118" cm="1">
        <f t="array" ref="BG29">_xlfn.XLOOKUP(BG$1,'PY1 Data(H)'!$A$1:$BR$1,_xlfn.XLOOKUP($A29,'PY1 Data(H)'!$A$1:$A$288,'PY1 Data(H)'!$A$1:$BR$288))</f>
        <v>45241</v>
      </c>
      <c r="BH29" s="118" cm="1">
        <f t="array" ref="BH29">_xlfn.XLOOKUP(BH$1,'PY1 Data(H)'!$A$1:$BR$1,_xlfn.XLOOKUP($A29,'PY1 Data(H)'!$A$1:$A$288,'PY1 Data(H)'!$A$1:$BR$288))</f>
        <v>58317</v>
      </c>
    </row>
    <row r="30" spans="1:60" x14ac:dyDescent="0.3">
      <c r="A30">
        <v>389</v>
      </c>
      <c r="D30" s="118" cm="1">
        <f t="array" ref="D30">_xlfn.XLOOKUP(D$1,'PY1 Data(H)'!$A$1:$BR$1,_xlfn.XLOOKUP($A30,'PY1 Data(H)'!$A$1:$A$288,'PY1 Data(H)'!$A$1:$BR$288))</f>
        <v>0</v>
      </c>
      <c r="E30" s="118" cm="1">
        <f t="array" ref="E30">_xlfn.XLOOKUP(E$1,'PY1 Data(H)'!$A$1:$BR$1,_xlfn.XLOOKUP($A30,'PY1 Data(H)'!$A$1:$A$288,'PY1 Data(H)'!$A$1:$BR$288))</f>
        <v>0</v>
      </c>
      <c r="F30" s="118" cm="1">
        <f t="array" ref="F30">_xlfn.XLOOKUP(F$1,'PY1 Data(H)'!$A$1:$BR$1,_xlfn.XLOOKUP($A30,'PY1 Data(H)'!$A$1:$A$288,'PY1 Data(H)'!$A$1:$BR$288))</f>
        <v>0</v>
      </c>
      <c r="G30" s="118" cm="1">
        <f t="array" ref="G30">_xlfn.XLOOKUP(G$1,'PY1 Data(H)'!$A$1:$BR$1,_xlfn.XLOOKUP($A30,'PY1 Data(H)'!$A$1:$A$288,'PY1 Data(H)'!$A$1:$BR$288))</f>
        <v>0</v>
      </c>
      <c r="H30" s="118" cm="1">
        <f t="array" ref="H30">_xlfn.XLOOKUP(H$1,'PY1 Data(H)'!$A$1:$BR$1,_xlfn.XLOOKUP($A30,'PY1 Data(H)'!$A$1:$A$288,'PY1 Data(H)'!$A$1:$BR$288))</f>
        <v>0</v>
      </c>
      <c r="I30" s="118" cm="1">
        <f t="array" ref="I30">_xlfn.XLOOKUP(I$1,'PY1 Data(H)'!$A$1:$BR$1,_xlfn.XLOOKUP($A30,'PY1 Data(H)'!$A$1:$A$288,'PY1 Data(H)'!$A$1:$BR$288))</f>
        <v>0</v>
      </c>
      <c r="J30" s="118" cm="1">
        <f t="array" ref="J30">_xlfn.XLOOKUP(J$1,'PY1 Data(H)'!$A$1:$BR$1,_xlfn.XLOOKUP($A30,'PY1 Data(H)'!$A$1:$A$288,'PY1 Data(H)'!$A$1:$BR$288))</f>
        <v>0</v>
      </c>
      <c r="K30" s="118" cm="1">
        <f t="array" ref="K30">_xlfn.XLOOKUP(K$1,'PY1 Data(H)'!$A$1:$BR$1,_xlfn.XLOOKUP($A30,'PY1 Data(H)'!$A$1:$A$288,'PY1 Data(H)'!$A$1:$BR$288))</f>
        <v>8357</v>
      </c>
      <c r="L30" s="118" cm="1">
        <f t="array" ref="L30">_xlfn.XLOOKUP(L$1,'PY1 Data(H)'!$A$1:$BR$1,_xlfn.XLOOKUP($A30,'PY1 Data(H)'!$A$1:$A$288,'PY1 Data(H)'!$A$1:$BR$288))</f>
        <v>0</v>
      </c>
      <c r="M30" s="118" cm="1">
        <f t="array" ref="M30">_xlfn.XLOOKUP(M$1,'PY1 Data(H)'!$A$1:$BR$1,_xlfn.XLOOKUP($A30,'PY1 Data(H)'!$A$1:$A$288,'PY1 Data(H)'!$A$1:$BR$288))</f>
        <v>0</v>
      </c>
      <c r="N30" s="118" cm="1">
        <f t="array" ref="N30">_xlfn.XLOOKUP(N$1,'PY1 Data(H)'!$A$1:$BR$1,_xlfn.XLOOKUP($A30,'PY1 Data(H)'!$A$1:$A$288,'PY1 Data(H)'!$A$1:$BR$288))</f>
        <v>0</v>
      </c>
      <c r="O30" s="118" cm="1">
        <f t="array" ref="O30">_xlfn.XLOOKUP(O$1,'PY1 Data(H)'!$A$1:$BR$1,_xlfn.XLOOKUP($A30,'PY1 Data(H)'!$A$1:$A$288,'PY1 Data(H)'!$A$1:$BR$288))</f>
        <v>0</v>
      </c>
      <c r="P30" s="118" cm="1">
        <f t="array" ref="P30">_xlfn.XLOOKUP(P$1,'PY1 Data(H)'!$A$1:$BR$1,_xlfn.XLOOKUP($A30,'PY1 Data(H)'!$A$1:$A$288,'PY1 Data(H)'!$A$1:$BR$288))</f>
        <v>0</v>
      </c>
      <c r="Q30" s="118" cm="1">
        <f t="array" ref="Q30">_xlfn.XLOOKUP(Q$1,'PY1 Data(H)'!$A$1:$BR$1,_xlfn.XLOOKUP($A30,'PY1 Data(H)'!$A$1:$A$288,'PY1 Data(H)'!$A$1:$BR$288))</f>
        <v>0</v>
      </c>
      <c r="R30" s="118" cm="1">
        <f t="array" ref="R30">_xlfn.XLOOKUP(R$1,'PY1 Data(H)'!$A$1:$BR$1,_xlfn.XLOOKUP($A30,'PY1 Data(H)'!$A$1:$A$288,'PY1 Data(H)'!$A$1:$BR$288))</f>
        <v>0</v>
      </c>
      <c r="S30" s="118" cm="1">
        <f t="array" ref="S30">_xlfn.XLOOKUP(S$1,'PY1 Data(H)'!$A$1:$BR$1,_xlfn.XLOOKUP($A30,'PY1 Data(H)'!$A$1:$A$288,'PY1 Data(H)'!$A$1:$BR$288))</f>
        <v>-473487</v>
      </c>
      <c r="T30" s="118" cm="1">
        <f t="array" ref="T30">_xlfn.XLOOKUP(T$1,'PY1 Data(H)'!$A$1:$BR$1,_xlfn.XLOOKUP($A30,'PY1 Data(H)'!$A$1:$A$288,'PY1 Data(H)'!$A$1:$BR$288))</f>
        <v>0</v>
      </c>
      <c r="U30" s="118" cm="1">
        <f t="array" ref="U30">_xlfn.XLOOKUP(U$1,'PY1 Data(H)'!$A$1:$BR$1,_xlfn.XLOOKUP($A30,'PY1 Data(H)'!$A$1:$A$288,'PY1 Data(H)'!$A$1:$BR$288))</f>
        <v>0</v>
      </c>
      <c r="V30" s="118" cm="1">
        <f t="array" ref="V30">_xlfn.XLOOKUP(V$1,'PY1 Data(H)'!$A$1:$BR$1,_xlfn.XLOOKUP($A30,'PY1 Data(H)'!$A$1:$A$288,'PY1 Data(H)'!$A$1:$BR$288))</f>
        <v>0</v>
      </c>
      <c r="W30" s="118" cm="1">
        <f t="array" ref="W30">_xlfn.XLOOKUP(W$1,'PY1 Data(H)'!$A$1:$BR$1,_xlfn.XLOOKUP($A30,'PY1 Data(H)'!$A$1:$A$288,'PY1 Data(H)'!$A$1:$BR$288))</f>
        <v>0</v>
      </c>
      <c r="X30" s="118" cm="1">
        <f t="array" ref="X30">_xlfn.XLOOKUP(X$1,'PY1 Data(H)'!$A$1:$BR$1,_xlfn.XLOOKUP($A30,'PY1 Data(H)'!$A$1:$A$288,'PY1 Data(H)'!$A$1:$BR$288))</f>
        <v>0</v>
      </c>
      <c r="Y30" s="118" cm="1">
        <f t="array" ref="Y30">_xlfn.XLOOKUP(Y$1,'PY1 Data(H)'!$A$1:$BR$1,_xlfn.XLOOKUP($A30,'PY1 Data(H)'!$A$1:$A$288,'PY1 Data(H)'!$A$1:$BR$288))</f>
        <v>0</v>
      </c>
      <c r="Z30" s="118" cm="1">
        <f t="array" ref="Z30">_xlfn.XLOOKUP(Z$1,'PY1 Data(H)'!$A$1:$BR$1,_xlfn.XLOOKUP($A30,'PY1 Data(H)'!$A$1:$A$288,'PY1 Data(H)'!$A$1:$BR$288))</f>
        <v>0</v>
      </c>
      <c r="AA30" s="118" cm="1">
        <f t="array" ref="AA30">_xlfn.XLOOKUP(AA$1,'PY1 Data(H)'!$A$1:$BR$1,_xlfn.XLOOKUP($A30,'PY1 Data(H)'!$A$1:$A$288,'PY1 Data(H)'!$A$1:$BR$288))</f>
        <v>0</v>
      </c>
      <c r="AB30" s="118" cm="1">
        <f t="array" ref="AB30">_xlfn.XLOOKUP(AB$1,'PY1 Data(H)'!$A$1:$BR$1,_xlfn.XLOOKUP($A30,'PY1 Data(H)'!$A$1:$A$288,'PY1 Data(H)'!$A$1:$BR$288))</f>
        <v>0</v>
      </c>
      <c r="AC30" s="118" cm="1">
        <f t="array" ref="AC30">_xlfn.XLOOKUP(AC$1,'PY1 Data(H)'!$A$1:$BR$1,_xlfn.XLOOKUP($A30,'PY1 Data(H)'!$A$1:$A$288,'PY1 Data(H)'!$A$1:$BR$288))</f>
        <v>0</v>
      </c>
      <c r="AD30" s="118" cm="1">
        <f t="array" ref="AD30">_xlfn.XLOOKUP(AD$1,'PY1 Data(H)'!$A$1:$BR$1,_xlfn.XLOOKUP($A30,'PY1 Data(H)'!$A$1:$A$288,'PY1 Data(H)'!$A$1:$BR$288))</f>
        <v>0</v>
      </c>
      <c r="AE30" s="118" cm="1">
        <f t="array" ref="AE30">_xlfn.XLOOKUP(AE$1,'PY1 Data(H)'!$A$1:$BR$1,_xlfn.XLOOKUP($A30,'PY1 Data(H)'!$A$1:$A$288,'PY1 Data(H)'!$A$1:$BR$288))</f>
        <v>0</v>
      </c>
      <c r="AF30" s="118" cm="1">
        <f t="array" ref="AF30">_xlfn.XLOOKUP(AF$1,'PY1 Data(H)'!$A$1:$BR$1,_xlfn.XLOOKUP($A30,'PY1 Data(H)'!$A$1:$A$288,'PY1 Data(H)'!$A$1:$BR$288))</f>
        <v>0</v>
      </c>
      <c r="AG30" s="118" cm="1">
        <f t="array" ref="AG30">_xlfn.XLOOKUP(AG$1,'PY1 Data(H)'!$A$1:$BR$1,_xlfn.XLOOKUP($A30,'PY1 Data(H)'!$A$1:$A$288,'PY1 Data(H)'!$A$1:$BR$288))</f>
        <v>0</v>
      </c>
      <c r="AH30" s="118" cm="1">
        <f t="array" ref="AH30">_xlfn.XLOOKUP(AH$1,'PY1 Data(H)'!$A$1:$BR$1,_xlfn.XLOOKUP($A30,'PY1 Data(H)'!$A$1:$A$288,'PY1 Data(H)'!$A$1:$BR$288))</f>
        <v>0</v>
      </c>
      <c r="AI30" s="118" cm="1">
        <f t="array" ref="AI30">_xlfn.XLOOKUP(AI$1,'PY1 Data(H)'!$A$1:$BR$1,_xlfn.XLOOKUP($A30,'PY1 Data(H)'!$A$1:$A$288,'PY1 Data(H)'!$A$1:$BR$288))</f>
        <v>0</v>
      </c>
      <c r="AJ30" s="118" cm="1">
        <f t="array" ref="AJ30">_xlfn.XLOOKUP(AJ$1,'PY1 Data(H)'!$A$1:$BR$1,_xlfn.XLOOKUP($A30,'PY1 Data(H)'!$A$1:$A$288,'PY1 Data(H)'!$A$1:$BR$288))</f>
        <v>0</v>
      </c>
      <c r="AK30" s="118" cm="1">
        <f t="array" ref="AK30">_xlfn.XLOOKUP(AK$1,'PY1 Data(H)'!$A$1:$BR$1,_xlfn.XLOOKUP($A30,'PY1 Data(H)'!$A$1:$A$288,'PY1 Data(H)'!$A$1:$BR$288))</f>
        <v>0</v>
      </c>
      <c r="AL30" s="118" cm="1">
        <f t="array" ref="AL30">_xlfn.XLOOKUP(AL$1,'PY1 Data(H)'!$A$1:$BR$1,_xlfn.XLOOKUP($A30,'PY1 Data(H)'!$A$1:$A$288,'PY1 Data(H)'!$A$1:$BR$288))</f>
        <v>0</v>
      </c>
      <c r="AM30" s="118" cm="1">
        <f t="array" ref="AM30">_xlfn.XLOOKUP(AM$1,'PY1 Data(H)'!$A$1:$BR$1,_xlfn.XLOOKUP($A30,'PY1 Data(H)'!$A$1:$A$288,'PY1 Data(H)'!$A$1:$BR$288))</f>
        <v>0</v>
      </c>
      <c r="AN30" s="118" cm="1">
        <f t="array" ref="AN30">_xlfn.XLOOKUP(AN$1,'PY1 Data(H)'!$A$1:$BR$1,_xlfn.XLOOKUP($A30,'PY1 Data(H)'!$A$1:$A$288,'PY1 Data(H)'!$A$1:$BR$288))</f>
        <v>0</v>
      </c>
      <c r="AO30" s="118" cm="1">
        <f t="array" ref="AO30">_xlfn.XLOOKUP(AO$1,'PY1 Data(H)'!$A$1:$BR$1,_xlfn.XLOOKUP($A30,'PY1 Data(H)'!$A$1:$A$288,'PY1 Data(H)'!$A$1:$BR$288))</f>
        <v>0</v>
      </c>
      <c r="AP30" s="118" cm="1">
        <f t="array" ref="AP30">_xlfn.XLOOKUP(AP$1,'PY1 Data(H)'!$A$1:$BR$1,_xlfn.XLOOKUP($A30,'PY1 Data(H)'!$A$1:$A$288,'PY1 Data(H)'!$A$1:$BR$288))</f>
        <v>0</v>
      </c>
      <c r="AQ30" s="118" cm="1">
        <f t="array" ref="AQ30">_xlfn.XLOOKUP(AQ$1,'PY1 Data(H)'!$A$1:$BR$1,_xlfn.XLOOKUP($A30,'PY1 Data(H)'!$A$1:$A$288,'PY1 Data(H)'!$A$1:$BR$288))</f>
        <v>0</v>
      </c>
      <c r="AR30" s="118" cm="1">
        <f t="array" ref="AR30">_xlfn.XLOOKUP(AR$1,'PY1 Data(H)'!$A$1:$BR$1,_xlfn.XLOOKUP($A30,'PY1 Data(H)'!$A$1:$A$288,'PY1 Data(H)'!$A$1:$BR$288))</f>
        <v>0</v>
      </c>
      <c r="AS30" s="118" cm="1">
        <f t="array" ref="AS30">_xlfn.XLOOKUP(AS$1,'PY1 Data(H)'!$A$1:$BR$1,_xlfn.XLOOKUP($A30,'PY1 Data(H)'!$A$1:$A$288,'PY1 Data(H)'!$A$1:$BR$288))</f>
        <v>0</v>
      </c>
      <c r="AT30" s="118" cm="1">
        <f t="array" ref="AT30">_xlfn.XLOOKUP(AT$1,'PY1 Data(H)'!$A$1:$BR$1,_xlfn.XLOOKUP($A30,'PY1 Data(H)'!$A$1:$A$288,'PY1 Data(H)'!$A$1:$BR$288))</f>
        <v>0</v>
      </c>
      <c r="AU30" s="118" cm="1">
        <f t="array" ref="AU30">_xlfn.XLOOKUP(AU$1,'PY1 Data(H)'!$A$1:$BR$1,_xlfn.XLOOKUP($A30,'PY1 Data(H)'!$A$1:$A$288,'PY1 Data(H)'!$A$1:$BR$288))</f>
        <v>0</v>
      </c>
      <c r="AV30" s="118" cm="1">
        <f t="array" ref="AV30">_xlfn.XLOOKUP(AV$1,'PY1 Data(H)'!$A$1:$BR$1,_xlfn.XLOOKUP($A30,'PY1 Data(H)'!$A$1:$A$288,'PY1 Data(H)'!$A$1:$BR$288))</f>
        <v>0</v>
      </c>
      <c r="AW30" s="118" cm="1">
        <f t="array" ref="AW30">_xlfn.XLOOKUP(AW$1,'PY1 Data(H)'!$A$1:$BR$1,_xlfn.XLOOKUP($A30,'PY1 Data(H)'!$A$1:$A$288,'PY1 Data(H)'!$A$1:$BR$288))</f>
        <v>0</v>
      </c>
      <c r="AX30" s="118" cm="1">
        <f t="array" ref="AX30">_xlfn.XLOOKUP(AX$1,'PY1 Data(H)'!$A$1:$BR$1,_xlfn.XLOOKUP($A30,'PY1 Data(H)'!$A$1:$A$288,'PY1 Data(H)'!$A$1:$BR$288))</f>
        <v>0</v>
      </c>
      <c r="AY30" s="118" cm="1">
        <f t="array" ref="AY30">_xlfn.XLOOKUP(AY$1,'PY1 Data(H)'!$A$1:$BR$1,_xlfn.XLOOKUP($A30,'PY1 Data(H)'!$A$1:$A$288,'PY1 Data(H)'!$A$1:$BR$288))</f>
        <v>0</v>
      </c>
      <c r="AZ30" s="118" cm="1">
        <f t="array" ref="AZ30">_xlfn.XLOOKUP(AZ$1,'PY1 Data(H)'!$A$1:$BR$1,_xlfn.XLOOKUP($A30,'PY1 Data(H)'!$A$1:$A$288,'PY1 Data(H)'!$A$1:$BR$288))</f>
        <v>0</v>
      </c>
      <c r="BA30" s="118" cm="1">
        <f t="array" ref="BA30">_xlfn.XLOOKUP(BA$1,'PY1 Data(H)'!$A$1:$BR$1,_xlfn.XLOOKUP($A30,'PY1 Data(H)'!$A$1:$A$288,'PY1 Data(H)'!$A$1:$BR$288))</f>
        <v>0</v>
      </c>
      <c r="BB30" s="118" cm="1">
        <f t="array" ref="BB30">_xlfn.XLOOKUP(BB$1,'PY1 Data(H)'!$A$1:$BR$1,_xlfn.XLOOKUP($A30,'PY1 Data(H)'!$A$1:$A$288,'PY1 Data(H)'!$A$1:$BR$288))</f>
        <v>0</v>
      </c>
      <c r="BC30" s="118" cm="1">
        <f t="array" ref="BC30">_xlfn.XLOOKUP(BC$1,'PY1 Data(H)'!$A$1:$BR$1,_xlfn.XLOOKUP($A30,'PY1 Data(H)'!$A$1:$A$288,'PY1 Data(H)'!$A$1:$BR$288))</f>
        <v>0</v>
      </c>
      <c r="BD30" s="118" cm="1">
        <f t="array" ref="BD30">_xlfn.XLOOKUP(BD$1,'PY1 Data(H)'!$A$1:$BR$1,_xlfn.XLOOKUP($A30,'PY1 Data(H)'!$A$1:$A$288,'PY1 Data(H)'!$A$1:$BR$288))</f>
        <v>0</v>
      </c>
      <c r="BE30" s="118" cm="1">
        <f t="array" ref="BE30">_xlfn.XLOOKUP(BE$1,'PY1 Data(H)'!$A$1:$BR$1,_xlfn.XLOOKUP($A30,'PY1 Data(H)'!$A$1:$A$288,'PY1 Data(H)'!$A$1:$BR$288))</f>
        <v>0</v>
      </c>
      <c r="BF30" s="118" cm="1">
        <f t="array" ref="BF30">_xlfn.XLOOKUP(BF$1,'PY1 Data(H)'!$A$1:$BR$1,_xlfn.XLOOKUP($A30,'PY1 Data(H)'!$A$1:$A$288,'PY1 Data(H)'!$A$1:$BR$288))</f>
        <v>0</v>
      </c>
      <c r="BG30" s="118" cm="1">
        <f t="array" ref="BG30">_xlfn.XLOOKUP(BG$1,'PY1 Data(H)'!$A$1:$BR$1,_xlfn.XLOOKUP($A30,'PY1 Data(H)'!$A$1:$A$288,'PY1 Data(H)'!$A$1:$BR$288))</f>
        <v>0</v>
      </c>
      <c r="BH30" s="118" cm="1">
        <f t="array" ref="BH30">_xlfn.XLOOKUP(BH$1,'PY1 Data(H)'!$A$1:$BR$1,_xlfn.XLOOKUP($A30,'PY1 Data(H)'!$A$1:$A$288,'PY1 Data(H)'!$A$1:$BR$288))</f>
        <v>0</v>
      </c>
    </row>
    <row r="31" spans="1:60" x14ac:dyDescent="0.3">
      <c r="A31">
        <v>255</v>
      </c>
      <c r="D31" s="118" cm="1">
        <f t="array" ref="D31">_xlfn.XLOOKUP(D$1,'PY1 Data(H)'!$A$1:$BR$1,_xlfn.XLOOKUP($A31,'PY1 Data(H)'!$A$1:$A$288,'PY1 Data(H)'!$A$1:$BR$288))</f>
        <v>-455502</v>
      </c>
      <c r="E31" s="118" cm="1">
        <f t="array" ref="E31">_xlfn.XLOOKUP(E$1,'PY1 Data(H)'!$A$1:$BR$1,_xlfn.XLOOKUP($A31,'PY1 Data(H)'!$A$1:$A$288,'PY1 Data(H)'!$A$1:$BR$288))</f>
        <v>2706128</v>
      </c>
      <c r="F31" s="118" cm="1">
        <f t="array" ref="F31">_xlfn.XLOOKUP(F$1,'PY1 Data(H)'!$A$1:$BR$1,_xlfn.XLOOKUP($A31,'PY1 Data(H)'!$A$1:$A$288,'PY1 Data(H)'!$A$1:$BR$288))</f>
        <v>-1612624</v>
      </c>
      <c r="G31" s="118" cm="1">
        <f t="array" ref="G31">_xlfn.XLOOKUP(G$1,'PY1 Data(H)'!$A$1:$BR$1,_xlfn.XLOOKUP($A31,'PY1 Data(H)'!$A$1:$A$288,'PY1 Data(H)'!$A$1:$BR$288))</f>
        <v>2084444</v>
      </c>
      <c r="H31" s="118" cm="1">
        <f t="array" ref="H31">_xlfn.XLOOKUP(H$1,'PY1 Data(H)'!$A$1:$BR$1,_xlfn.XLOOKUP($A31,'PY1 Data(H)'!$A$1:$A$288,'PY1 Data(H)'!$A$1:$BR$288))</f>
        <v>3295603</v>
      </c>
      <c r="I31" s="118" cm="1">
        <f t="array" ref="I31">_xlfn.XLOOKUP(I$1,'PY1 Data(H)'!$A$1:$BR$1,_xlfn.XLOOKUP($A31,'PY1 Data(H)'!$A$1:$A$288,'PY1 Data(H)'!$A$1:$BR$288))</f>
        <v>1582221</v>
      </c>
      <c r="J31" s="118" cm="1">
        <f t="array" ref="J31">_xlfn.XLOOKUP(J$1,'PY1 Data(H)'!$A$1:$BR$1,_xlfn.XLOOKUP($A31,'PY1 Data(H)'!$A$1:$A$288,'PY1 Data(H)'!$A$1:$BR$288))</f>
        <v>269874</v>
      </c>
      <c r="K31" s="118" cm="1">
        <f t="array" ref="K31">_xlfn.XLOOKUP(K$1,'PY1 Data(H)'!$A$1:$BR$1,_xlfn.XLOOKUP($A31,'PY1 Data(H)'!$A$1:$A$288,'PY1 Data(H)'!$A$1:$BR$288))</f>
        <v>5807229</v>
      </c>
      <c r="L31" s="118" cm="1">
        <f t="array" ref="L31">_xlfn.XLOOKUP(L$1,'PY1 Data(H)'!$A$1:$BR$1,_xlfn.XLOOKUP($A31,'PY1 Data(H)'!$A$1:$A$288,'PY1 Data(H)'!$A$1:$BR$288))</f>
        <v>7958117</v>
      </c>
      <c r="M31" s="118" cm="1">
        <f t="array" ref="M31">_xlfn.XLOOKUP(M$1,'PY1 Data(H)'!$A$1:$BR$1,_xlfn.XLOOKUP($A31,'PY1 Data(H)'!$A$1:$A$288,'PY1 Data(H)'!$A$1:$BR$288))</f>
        <v>1695679</v>
      </c>
      <c r="N31" s="118" cm="1">
        <f t="array" ref="N31">_xlfn.XLOOKUP(N$1,'PY1 Data(H)'!$A$1:$BR$1,_xlfn.XLOOKUP($A31,'PY1 Data(H)'!$A$1:$A$288,'PY1 Data(H)'!$A$1:$BR$288))</f>
        <v>3868209</v>
      </c>
      <c r="O31" s="118" cm="1">
        <f t="array" ref="O31">_xlfn.XLOOKUP(O$1,'PY1 Data(H)'!$A$1:$BR$1,_xlfn.XLOOKUP($A31,'PY1 Data(H)'!$A$1:$A$288,'PY1 Data(H)'!$A$1:$BR$288))</f>
        <v>35597251</v>
      </c>
      <c r="P31" s="118" cm="1">
        <f t="array" ref="P31">_xlfn.XLOOKUP(P$1,'PY1 Data(H)'!$A$1:$BR$1,_xlfn.XLOOKUP($A31,'PY1 Data(H)'!$A$1:$A$288,'PY1 Data(H)'!$A$1:$BR$288))</f>
        <v>112632</v>
      </c>
      <c r="Q31" s="118" cm="1">
        <f t="array" ref="Q31">_xlfn.XLOOKUP(Q$1,'PY1 Data(H)'!$A$1:$BR$1,_xlfn.XLOOKUP($A31,'PY1 Data(H)'!$A$1:$A$288,'PY1 Data(H)'!$A$1:$BR$288))</f>
        <v>-147073</v>
      </c>
      <c r="R31" s="118" cm="1">
        <f t="array" ref="R31">_xlfn.XLOOKUP(R$1,'PY1 Data(H)'!$A$1:$BR$1,_xlfn.XLOOKUP($A31,'PY1 Data(H)'!$A$1:$A$288,'PY1 Data(H)'!$A$1:$BR$288))</f>
        <v>7587487</v>
      </c>
      <c r="S31" s="118" cm="1">
        <f t="array" ref="S31">_xlfn.XLOOKUP(S$1,'PY1 Data(H)'!$A$1:$BR$1,_xlfn.XLOOKUP($A31,'PY1 Data(H)'!$A$1:$A$288,'PY1 Data(H)'!$A$1:$BR$288))</f>
        <v>-391039</v>
      </c>
      <c r="T31" s="118" cm="1">
        <f t="array" ref="T31">_xlfn.XLOOKUP(T$1,'PY1 Data(H)'!$A$1:$BR$1,_xlfn.XLOOKUP($A31,'PY1 Data(H)'!$A$1:$A$288,'PY1 Data(H)'!$A$1:$BR$288))</f>
        <v>3449351</v>
      </c>
      <c r="U31" s="118" cm="1">
        <f t="array" ref="U31">_xlfn.XLOOKUP(U$1,'PY1 Data(H)'!$A$1:$BR$1,_xlfn.XLOOKUP($A31,'PY1 Data(H)'!$A$1:$A$288,'PY1 Data(H)'!$A$1:$BR$288))</f>
        <v>385975</v>
      </c>
      <c r="V31" s="118" cm="1">
        <f t="array" ref="V31">_xlfn.XLOOKUP(V$1,'PY1 Data(H)'!$A$1:$BR$1,_xlfn.XLOOKUP($A31,'PY1 Data(H)'!$A$1:$A$288,'PY1 Data(H)'!$A$1:$BR$288))</f>
        <v>329595</v>
      </c>
      <c r="W31" s="118" cm="1">
        <f t="array" ref="W31">_xlfn.XLOOKUP(W$1,'PY1 Data(H)'!$A$1:$BR$1,_xlfn.XLOOKUP($A31,'PY1 Data(H)'!$A$1:$A$288,'PY1 Data(H)'!$A$1:$BR$288))</f>
        <v>52193479</v>
      </c>
      <c r="X31" s="118" cm="1">
        <f t="array" ref="X31">_xlfn.XLOOKUP(X$1,'PY1 Data(H)'!$A$1:$BR$1,_xlfn.XLOOKUP($A31,'PY1 Data(H)'!$A$1:$A$288,'PY1 Data(H)'!$A$1:$BR$288))</f>
        <v>5836709</v>
      </c>
      <c r="Y31" s="118" cm="1">
        <f t="array" ref="Y31">_xlfn.XLOOKUP(Y$1,'PY1 Data(H)'!$A$1:$BR$1,_xlfn.XLOOKUP($A31,'PY1 Data(H)'!$A$1:$A$288,'PY1 Data(H)'!$A$1:$BR$288))</f>
        <v>2183963</v>
      </c>
      <c r="Z31" s="118" cm="1">
        <f t="array" ref="Z31">_xlfn.XLOOKUP(Z$1,'PY1 Data(H)'!$A$1:$BR$1,_xlfn.XLOOKUP($A31,'PY1 Data(H)'!$A$1:$A$288,'PY1 Data(H)'!$A$1:$BR$288))</f>
        <v>1820823</v>
      </c>
      <c r="AA31" s="118" cm="1">
        <f t="array" ref="AA31">_xlfn.XLOOKUP(AA$1,'PY1 Data(H)'!$A$1:$BR$1,_xlfn.XLOOKUP($A31,'PY1 Data(H)'!$A$1:$A$288,'PY1 Data(H)'!$A$1:$BR$288))</f>
        <v>882162</v>
      </c>
      <c r="AB31" s="118" cm="1">
        <f t="array" ref="AB31">_xlfn.XLOOKUP(AB$1,'PY1 Data(H)'!$A$1:$BR$1,_xlfn.XLOOKUP($A31,'PY1 Data(H)'!$A$1:$A$288,'PY1 Data(H)'!$A$1:$BR$288))</f>
        <v>2926777</v>
      </c>
      <c r="AC31" s="118" cm="1">
        <f t="array" ref="AC31">_xlfn.XLOOKUP(AC$1,'PY1 Data(H)'!$A$1:$BR$1,_xlfn.XLOOKUP($A31,'PY1 Data(H)'!$A$1:$A$288,'PY1 Data(H)'!$A$1:$BR$288))</f>
        <v>11849360</v>
      </c>
      <c r="AD31" s="118" cm="1">
        <f t="array" ref="AD31">_xlfn.XLOOKUP(AD$1,'PY1 Data(H)'!$A$1:$BR$1,_xlfn.XLOOKUP($A31,'PY1 Data(H)'!$A$1:$A$288,'PY1 Data(H)'!$A$1:$BR$288))</f>
        <v>1728441</v>
      </c>
      <c r="AE31" s="118" cm="1">
        <f t="array" ref="AE31">_xlfn.XLOOKUP(AE$1,'PY1 Data(H)'!$A$1:$BR$1,_xlfn.XLOOKUP($A31,'PY1 Data(H)'!$A$1:$A$288,'PY1 Data(H)'!$A$1:$BR$288))</f>
        <v>31040557</v>
      </c>
      <c r="AF31" s="118" cm="1">
        <f t="array" ref="AF31">_xlfn.XLOOKUP(AF$1,'PY1 Data(H)'!$A$1:$BR$1,_xlfn.XLOOKUP($A31,'PY1 Data(H)'!$A$1:$A$288,'PY1 Data(H)'!$A$1:$BR$288))</f>
        <v>3885687</v>
      </c>
      <c r="AG31" s="118" cm="1">
        <f t="array" ref="AG31">_xlfn.XLOOKUP(AG$1,'PY1 Data(H)'!$A$1:$BR$1,_xlfn.XLOOKUP($A31,'PY1 Data(H)'!$A$1:$A$288,'PY1 Data(H)'!$A$1:$BR$288))</f>
        <v>1078580</v>
      </c>
      <c r="AH31" s="118" cm="1">
        <f t="array" ref="AH31">_xlfn.XLOOKUP(AH$1,'PY1 Data(H)'!$A$1:$BR$1,_xlfn.XLOOKUP($A31,'PY1 Data(H)'!$A$1:$A$288,'PY1 Data(H)'!$A$1:$BR$288))</f>
        <v>4828372</v>
      </c>
      <c r="AI31" s="118" cm="1">
        <f t="array" ref="AI31">_xlfn.XLOOKUP(AI$1,'PY1 Data(H)'!$A$1:$BR$1,_xlfn.XLOOKUP($A31,'PY1 Data(H)'!$A$1:$A$288,'PY1 Data(H)'!$A$1:$BR$288))</f>
        <v>5800532</v>
      </c>
      <c r="AJ31" s="118" cm="1">
        <f t="array" ref="AJ31">_xlfn.XLOOKUP(AJ$1,'PY1 Data(H)'!$A$1:$BR$1,_xlfn.XLOOKUP($A31,'PY1 Data(H)'!$A$1:$A$288,'PY1 Data(H)'!$A$1:$BR$288))</f>
        <v>759733</v>
      </c>
      <c r="AK31" s="118" cm="1">
        <f t="array" ref="AK31">_xlfn.XLOOKUP(AK$1,'PY1 Data(H)'!$A$1:$BR$1,_xlfn.XLOOKUP($A31,'PY1 Data(H)'!$A$1:$A$288,'PY1 Data(H)'!$A$1:$BR$288))</f>
        <v>20350919</v>
      </c>
      <c r="AL31" s="118" cm="1">
        <f t="array" ref="AL31">_xlfn.XLOOKUP(AL$1,'PY1 Data(H)'!$A$1:$BR$1,_xlfn.XLOOKUP($A31,'PY1 Data(H)'!$A$1:$A$288,'PY1 Data(H)'!$A$1:$BR$288))</f>
        <v>7550974</v>
      </c>
      <c r="AM31" s="118" cm="1">
        <f t="array" ref="AM31">_xlfn.XLOOKUP(AM$1,'PY1 Data(H)'!$A$1:$BR$1,_xlfn.XLOOKUP($A31,'PY1 Data(H)'!$A$1:$A$288,'PY1 Data(H)'!$A$1:$BR$288))</f>
        <v>0</v>
      </c>
      <c r="AN31" s="118" cm="1">
        <f t="array" ref="AN31">_xlfn.XLOOKUP(AN$1,'PY1 Data(H)'!$A$1:$BR$1,_xlfn.XLOOKUP($A31,'PY1 Data(H)'!$A$1:$A$288,'PY1 Data(H)'!$A$1:$BR$288))</f>
        <v>3560113</v>
      </c>
      <c r="AO31" s="118" cm="1">
        <f t="array" ref="AO31">_xlfn.XLOOKUP(AO$1,'PY1 Data(H)'!$A$1:$BR$1,_xlfn.XLOOKUP($A31,'PY1 Data(H)'!$A$1:$A$288,'PY1 Data(H)'!$A$1:$BR$288))</f>
        <v>5642043</v>
      </c>
      <c r="AP31" s="118" cm="1">
        <f t="array" ref="AP31">_xlfn.XLOOKUP(AP$1,'PY1 Data(H)'!$A$1:$BR$1,_xlfn.XLOOKUP($A31,'PY1 Data(H)'!$A$1:$A$288,'PY1 Data(H)'!$A$1:$BR$288))</f>
        <v>9502398</v>
      </c>
      <c r="AQ31" s="118" cm="1">
        <f t="array" ref="AQ31">_xlfn.XLOOKUP(AQ$1,'PY1 Data(H)'!$A$1:$BR$1,_xlfn.XLOOKUP($A31,'PY1 Data(H)'!$A$1:$A$288,'PY1 Data(H)'!$A$1:$BR$288))</f>
        <v>3831160</v>
      </c>
      <c r="AR31" s="118" cm="1">
        <f t="array" ref="AR31">_xlfn.XLOOKUP(AR$1,'PY1 Data(H)'!$A$1:$BR$1,_xlfn.XLOOKUP($A31,'PY1 Data(H)'!$A$1:$A$288,'PY1 Data(H)'!$A$1:$BR$288))</f>
        <v>923194</v>
      </c>
      <c r="AS31" s="118" cm="1">
        <f t="array" ref="AS31">_xlfn.XLOOKUP(AS$1,'PY1 Data(H)'!$A$1:$BR$1,_xlfn.XLOOKUP($A31,'PY1 Data(H)'!$A$1:$A$288,'PY1 Data(H)'!$A$1:$BR$288))</f>
        <v>3716375</v>
      </c>
      <c r="AT31" s="118" cm="1">
        <f t="array" ref="AT31">_xlfn.XLOOKUP(AT$1,'PY1 Data(H)'!$A$1:$BR$1,_xlfn.XLOOKUP($A31,'PY1 Data(H)'!$A$1:$A$288,'PY1 Data(H)'!$A$1:$BR$288))</f>
        <v>183968</v>
      </c>
      <c r="AU31" s="118" cm="1">
        <f t="array" ref="AU31">_xlfn.XLOOKUP(AU$1,'PY1 Data(H)'!$A$1:$BR$1,_xlfn.XLOOKUP($A31,'PY1 Data(H)'!$A$1:$A$288,'PY1 Data(H)'!$A$1:$BR$288))</f>
        <v>14287424</v>
      </c>
      <c r="AV31" s="118" cm="1">
        <f t="array" ref="AV31">_xlfn.XLOOKUP(AV$1,'PY1 Data(H)'!$A$1:$BR$1,_xlfn.XLOOKUP($A31,'PY1 Data(H)'!$A$1:$A$288,'PY1 Data(H)'!$A$1:$BR$288))</f>
        <v>7823957</v>
      </c>
      <c r="AW31" s="118" cm="1">
        <f t="array" ref="AW31">_xlfn.XLOOKUP(AW$1,'PY1 Data(H)'!$A$1:$BR$1,_xlfn.XLOOKUP($A31,'PY1 Data(H)'!$A$1:$A$288,'PY1 Data(H)'!$A$1:$BR$288))</f>
        <v>234786651</v>
      </c>
      <c r="AX31" s="118" cm="1">
        <f t="array" ref="AX31">_xlfn.XLOOKUP(AX$1,'PY1 Data(H)'!$A$1:$BR$1,_xlfn.XLOOKUP($A31,'PY1 Data(H)'!$A$1:$A$288,'PY1 Data(H)'!$A$1:$BR$288))</f>
        <v>3325088</v>
      </c>
      <c r="AY31" s="118" cm="1">
        <f t="array" ref="AY31">_xlfn.XLOOKUP(AY$1,'PY1 Data(H)'!$A$1:$BR$1,_xlfn.XLOOKUP($A31,'PY1 Data(H)'!$A$1:$A$288,'PY1 Data(H)'!$A$1:$BR$288))</f>
        <v>1672842</v>
      </c>
      <c r="AZ31" s="118" cm="1">
        <f t="array" ref="AZ31">_xlfn.XLOOKUP(AZ$1,'PY1 Data(H)'!$A$1:$BR$1,_xlfn.XLOOKUP($A31,'PY1 Data(H)'!$A$1:$A$288,'PY1 Data(H)'!$A$1:$BR$288))</f>
        <v>2467076</v>
      </c>
      <c r="BA31" s="118" cm="1">
        <f t="array" ref="BA31">_xlfn.XLOOKUP(BA$1,'PY1 Data(H)'!$A$1:$BR$1,_xlfn.XLOOKUP($A31,'PY1 Data(H)'!$A$1:$A$288,'PY1 Data(H)'!$A$1:$BR$288))</f>
        <v>9878156</v>
      </c>
      <c r="BB31" s="118" cm="1">
        <f t="array" ref="BB31">_xlfn.XLOOKUP(BB$1,'PY1 Data(H)'!$A$1:$BR$1,_xlfn.XLOOKUP($A31,'PY1 Data(H)'!$A$1:$A$288,'PY1 Data(H)'!$A$1:$BR$288))</f>
        <v>2403629</v>
      </c>
      <c r="BC31" s="118" cm="1">
        <f t="array" ref="BC31">_xlfn.XLOOKUP(BC$1,'PY1 Data(H)'!$A$1:$BR$1,_xlfn.XLOOKUP($A31,'PY1 Data(H)'!$A$1:$A$288,'PY1 Data(H)'!$A$1:$BR$288))</f>
        <v>1691901</v>
      </c>
      <c r="BD31" s="118" cm="1">
        <f t="array" ref="BD31">_xlfn.XLOOKUP(BD$1,'PY1 Data(H)'!$A$1:$BR$1,_xlfn.XLOOKUP($A31,'PY1 Data(H)'!$A$1:$A$288,'PY1 Data(H)'!$A$1:$BR$288))</f>
        <v>5358880</v>
      </c>
      <c r="BE31" s="118" cm="1">
        <f t="array" ref="BE31">_xlfn.XLOOKUP(BE$1,'PY1 Data(H)'!$A$1:$BR$1,_xlfn.XLOOKUP($A31,'PY1 Data(H)'!$A$1:$A$288,'PY1 Data(H)'!$A$1:$BR$288))</f>
        <v>10391624</v>
      </c>
      <c r="BF31" s="118" cm="1">
        <f t="array" ref="BF31">_xlfn.XLOOKUP(BF$1,'PY1 Data(H)'!$A$1:$BR$1,_xlfn.XLOOKUP($A31,'PY1 Data(H)'!$A$1:$A$288,'PY1 Data(H)'!$A$1:$BR$288))</f>
        <v>55210273</v>
      </c>
      <c r="BG31" s="118" cm="1">
        <f t="array" ref="BG31">_xlfn.XLOOKUP(BG$1,'PY1 Data(H)'!$A$1:$BR$1,_xlfn.XLOOKUP($A31,'PY1 Data(H)'!$A$1:$A$288,'PY1 Data(H)'!$A$1:$BR$288))</f>
        <v>1642842</v>
      </c>
      <c r="BH31" s="118" cm="1">
        <f t="array" ref="BH31">_xlfn.XLOOKUP(BH$1,'PY1 Data(H)'!$A$1:$BR$1,_xlfn.XLOOKUP($A31,'PY1 Data(H)'!$A$1:$A$288,'PY1 Data(H)'!$A$1:$BR$288))</f>
        <v>2436813</v>
      </c>
    </row>
    <row r="32" spans="1:60" x14ac:dyDescent="0.3">
      <c r="A32">
        <v>376</v>
      </c>
      <c r="D32" s="118" cm="1">
        <f t="array" ref="D32">_xlfn.XLOOKUP(D$1,'PY1 Data(H)'!$A$1:$BR$1,_xlfn.XLOOKUP($A32,'PY1 Data(H)'!$A$1:$A$288,'PY1 Data(H)'!$A$1:$BR$288))</f>
        <v>0</v>
      </c>
      <c r="E32" s="118" cm="1">
        <f t="array" ref="E32">_xlfn.XLOOKUP(E$1,'PY1 Data(H)'!$A$1:$BR$1,_xlfn.XLOOKUP($A32,'PY1 Data(H)'!$A$1:$A$288,'PY1 Data(H)'!$A$1:$BR$288))</f>
        <v>0</v>
      </c>
      <c r="F32" s="118" cm="1">
        <f t="array" ref="F32">_xlfn.XLOOKUP(F$1,'PY1 Data(H)'!$A$1:$BR$1,_xlfn.XLOOKUP($A32,'PY1 Data(H)'!$A$1:$A$288,'PY1 Data(H)'!$A$1:$BR$288))</f>
        <v>0</v>
      </c>
      <c r="G32" s="118" cm="1">
        <f t="array" ref="G32">_xlfn.XLOOKUP(G$1,'PY1 Data(H)'!$A$1:$BR$1,_xlfn.XLOOKUP($A32,'PY1 Data(H)'!$A$1:$A$288,'PY1 Data(H)'!$A$1:$BR$288))</f>
        <v>0</v>
      </c>
      <c r="H32" s="118" cm="1">
        <f t="array" ref="H32">_xlfn.XLOOKUP(H$1,'PY1 Data(H)'!$A$1:$BR$1,_xlfn.XLOOKUP($A32,'PY1 Data(H)'!$A$1:$A$288,'PY1 Data(H)'!$A$1:$BR$288))</f>
        <v>0</v>
      </c>
      <c r="I32" s="118" cm="1">
        <f t="array" ref="I32">_xlfn.XLOOKUP(I$1,'PY1 Data(H)'!$A$1:$BR$1,_xlfn.XLOOKUP($A32,'PY1 Data(H)'!$A$1:$A$288,'PY1 Data(H)'!$A$1:$BR$288))</f>
        <v>0</v>
      </c>
      <c r="J32" s="118" cm="1">
        <f t="array" ref="J32">_xlfn.XLOOKUP(J$1,'PY1 Data(H)'!$A$1:$BR$1,_xlfn.XLOOKUP($A32,'PY1 Data(H)'!$A$1:$A$288,'PY1 Data(H)'!$A$1:$BR$288))</f>
        <v>0</v>
      </c>
      <c r="K32" s="118" cm="1">
        <f t="array" ref="K32">_xlfn.XLOOKUP(K$1,'PY1 Data(H)'!$A$1:$BR$1,_xlfn.XLOOKUP($A32,'PY1 Data(H)'!$A$1:$A$288,'PY1 Data(H)'!$A$1:$BR$288))</f>
        <v>0</v>
      </c>
      <c r="L32" s="118" cm="1">
        <f t="array" ref="L32">_xlfn.XLOOKUP(L$1,'PY1 Data(H)'!$A$1:$BR$1,_xlfn.XLOOKUP($A32,'PY1 Data(H)'!$A$1:$A$288,'PY1 Data(H)'!$A$1:$BR$288))</f>
        <v>0</v>
      </c>
      <c r="M32" s="118" cm="1">
        <f t="array" ref="M32">_xlfn.XLOOKUP(M$1,'PY1 Data(H)'!$A$1:$BR$1,_xlfn.XLOOKUP($A32,'PY1 Data(H)'!$A$1:$A$288,'PY1 Data(H)'!$A$1:$BR$288))</f>
        <v>0</v>
      </c>
      <c r="N32" s="118" cm="1">
        <f t="array" ref="N32">_xlfn.XLOOKUP(N$1,'PY1 Data(H)'!$A$1:$BR$1,_xlfn.XLOOKUP($A32,'PY1 Data(H)'!$A$1:$A$288,'PY1 Data(H)'!$A$1:$BR$288))</f>
        <v>0</v>
      </c>
      <c r="O32" s="118" cm="1">
        <f t="array" ref="O32">_xlfn.XLOOKUP(O$1,'PY1 Data(H)'!$A$1:$BR$1,_xlfn.XLOOKUP($A32,'PY1 Data(H)'!$A$1:$A$288,'PY1 Data(H)'!$A$1:$BR$288))</f>
        <v>0</v>
      </c>
      <c r="P32" s="118" cm="1">
        <f t="array" ref="P32">_xlfn.XLOOKUP(P$1,'PY1 Data(H)'!$A$1:$BR$1,_xlfn.XLOOKUP($A32,'PY1 Data(H)'!$A$1:$A$288,'PY1 Data(H)'!$A$1:$BR$288))</f>
        <v>0</v>
      </c>
      <c r="Q32" s="118" cm="1">
        <f t="array" ref="Q32">_xlfn.XLOOKUP(Q$1,'PY1 Data(H)'!$A$1:$BR$1,_xlfn.XLOOKUP($A32,'PY1 Data(H)'!$A$1:$A$288,'PY1 Data(H)'!$A$1:$BR$288))</f>
        <v>0</v>
      </c>
      <c r="R32" s="118" cm="1">
        <f t="array" ref="R32">_xlfn.XLOOKUP(R$1,'PY1 Data(H)'!$A$1:$BR$1,_xlfn.XLOOKUP($A32,'PY1 Data(H)'!$A$1:$A$288,'PY1 Data(H)'!$A$1:$BR$288))</f>
        <v>0</v>
      </c>
      <c r="S32" s="118" cm="1">
        <f t="array" ref="S32">_xlfn.XLOOKUP(S$1,'PY1 Data(H)'!$A$1:$BR$1,_xlfn.XLOOKUP($A32,'PY1 Data(H)'!$A$1:$A$288,'PY1 Data(H)'!$A$1:$BR$288))</f>
        <v>0</v>
      </c>
      <c r="T32" s="118" cm="1">
        <f t="array" ref="T32">_xlfn.XLOOKUP(T$1,'PY1 Data(H)'!$A$1:$BR$1,_xlfn.XLOOKUP($A32,'PY1 Data(H)'!$A$1:$A$288,'PY1 Data(H)'!$A$1:$BR$288))</f>
        <v>0</v>
      </c>
      <c r="U32" s="118" cm="1">
        <f t="array" ref="U32">_xlfn.XLOOKUP(U$1,'PY1 Data(H)'!$A$1:$BR$1,_xlfn.XLOOKUP($A32,'PY1 Data(H)'!$A$1:$A$288,'PY1 Data(H)'!$A$1:$BR$288))</f>
        <v>0</v>
      </c>
      <c r="V32" s="118" cm="1">
        <f t="array" ref="V32">_xlfn.XLOOKUP(V$1,'PY1 Data(H)'!$A$1:$BR$1,_xlfn.XLOOKUP($A32,'PY1 Data(H)'!$A$1:$A$288,'PY1 Data(H)'!$A$1:$BR$288))</f>
        <v>0</v>
      </c>
      <c r="W32" s="118" cm="1">
        <f t="array" ref="W32">_xlfn.XLOOKUP(W$1,'PY1 Data(H)'!$A$1:$BR$1,_xlfn.XLOOKUP($A32,'PY1 Data(H)'!$A$1:$A$288,'PY1 Data(H)'!$A$1:$BR$288))</f>
        <v>0</v>
      </c>
      <c r="X32" s="118" cm="1">
        <f t="array" ref="X32">_xlfn.XLOOKUP(X$1,'PY1 Data(H)'!$A$1:$BR$1,_xlfn.XLOOKUP($A32,'PY1 Data(H)'!$A$1:$A$288,'PY1 Data(H)'!$A$1:$BR$288))</f>
        <v>0</v>
      </c>
      <c r="Y32" s="118" cm="1">
        <f t="array" ref="Y32">_xlfn.XLOOKUP(Y$1,'PY1 Data(H)'!$A$1:$BR$1,_xlfn.XLOOKUP($A32,'PY1 Data(H)'!$A$1:$A$288,'PY1 Data(H)'!$A$1:$BR$288))</f>
        <v>0</v>
      </c>
      <c r="Z32" s="118" cm="1">
        <f t="array" ref="Z32">_xlfn.XLOOKUP(Z$1,'PY1 Data(H)'!$A$1:$BR$1,_xlfn.XLOOKUP($A32,'PY1 Data(H)'!$A$1:$A$288,'PY1 Data(H)'!$A$1:$BR$288))</f>
        <v>0</v>
      </c>
      <c r="AA32" s="118" cm="1">
        <f t="array" ref="AA32">_xlfn.XLOOKUP(AA$1,'PY1 Data(H)'!$A$1:$BR$1,_xlfn.XLOOKUP($A32,'PY1 Data(H)'!$A$1:$A$288,'PY1 Data(H)'!$A$1:$BR$288))</f>
        <v>0</v>
      </c>
      <c r="AB32" s="118" cm="1">
        <f t="array" ref="AB32">_xlfn.XLOOKUP(AB$1,'PY1 Data(H)'!$A$1:$BR$1,_xlfn.XLOOKUP($A32,'PY1 Data(H)'!$A$1:$A$288,'PY1 Data(H)'!$A$1:$BR$288))</f>
        <v>0</v>
      </c>
      <c r="AC32" s="118" cm="1">
        <f t="array" ref="AC32">_xlfn.XLOOKUP(AC$1,'PY1 Data(H)'!$A$1:$BR$1,_xlfn.XLOOKUP($A32,'PY1 Data(H)'!$A$1:$A$288,'PY1 Data(H)'!$A$1:$BR$288))</f>
        <v>0</v>
      </c>
      <c r="AD32" s="118" cm="1">
        <f t="array" ref="AD32">_xlfn.XLOOKUP(AD$1,'PY1 Data(H)'!$A$1:$BR$1,_xlfn.XLOOKUP($A32,'PY1 Data(H)'!$A$1:$A$288,'PY1 Data(H)'!$A$1:$BR$288))</f>
        <v>0</v>
      </c>
      <c r="AE32" s="118" cm="1">
        <f t="array" ref="AE32">_xlfn.XLOOKUP(AE$1,'PY1 Data(H)'!$A$1:$BR$1,_xlfn.XLOOKUP($A32,'PY1 Data(H)'!$A$1:$A$288,'PY1 Data(H)'!$A$1:$BR$288))</f>
        <v>0</v>
      </c>
      <c r="AF32" s="118" cm="1">
        <f t="array" ref="AF32">_xlfn.XLOOKUP(AF$1,'PY1 Data(H)'!$A$1:$BR$1,_xlfn.XLOOKUP($A32,'PY1 Data(H)'!$A$1:$A$288,'PY1 Data(H)'!$A$1:$BR$288))</f>
        <v>0</v>
      </c>
      <c r="AG32" s="118" cm="1">
        <f t="array" ref="AG32">_xlfn.XLOOKUP(AG$1,'PY1 Data(H)'!$A$1:$BR$1,_xlfn.XLOOKUP($A32,'PY1 Data(H)'!$A$1:$A$288,'PY1 Data(H)'!$A$1:$BR$288))</f>
        <v>0</v>
      </c>
      <c r="AH32" s="118" cm="1">
        <f t="array" ref="AH32">_xlfn.XLOOKUP(AH$1,'PY1 Data(H)'!$A$1:$BR$1,_xlfn.XLOOKUP($A32,'PY1 Data(H)'!$A$1:$A$288,'PY1 Data(H)'!$A$1:$BR$288))</f>
        <v>0</v>
      </c>
      <c r="AI32" s="118" cm="1">
        <f t="array" ref="AI32">_xlfn.XLOOKUP(AI$1,'PY1 Data(H)'!$A$1:$BR$1,_xlfn.XLOOKUP($A32,'PY1 Data(H)'!$A$1:$A$288,'PY1 Data(H)'!$A$1:$BR$288))</f>
        <v>0</v>
      </c>
      <c r="AJ32" s="118" cm="1">
        <f t="array" ref="AJ32">_xlfn.XLOOKUP(AJ$1,'PY1 Data(H)'!$A$1:$BR$1,_xlfn.XLOOKUP($A32,'PY1 Data(H)'!$A$1:$A$288,'PY1 Data(H)'!$A$1:$BR$288))</f>
        <v>0</v>
      </c>
      <c r="AK32" s="118" cm="1">
        <f t="array" ref="AK32">_xlfn.XLOOKUP(AK$1,'PY1 Data(H)'!$A$1:$BR$1,_xlfn.XLOOKUP($A32,'PY1 Data(H)'!$A$1:$A$288,'PY1 Data(H)'!$A$1:$BR$288))</f>
        <v>0</v>
      </c>
      <c r="AL32" s="118" cm="1">
        <f t="array" ref="AL32">_xlfn.XLOOKUP(AL$1,'PY1 Data(H)'!$A$1:$BR$1,_xlfn.XLOOKUP($A32,'PY1 Data(H)'!$A$1:$A$288,'PY1 Data(H)'!$A$1:$BR$288))</f>
        <v>0</v>
      </c>
      <c r="AM32" s="118" cm="1">
        <f t="array" ref="AM32">_xlfn.XLOOKUP(AM$1,'PY1 Data(H)'!$A$1:$BR$1,_xlfn.XLOOKUP($A32,'PY1 Data(H)'!$A$1:$A$288,'PY1 Data(H)'!$A$1:$BR$288))</f>
        <v>0</v>
      </c>
      <c r="AN32" s="118" cm="1">
        <f t="array" ref="AN32">_xlfn.XLOOKUP(AN$1,'PY1 Data(H)'!$A$1:$BR$1,_xlfn.XLOOKUP($A32,'PY1 Data(H)'!$A$1:$A$288,'PY1 Data(H)'!$A$1:$BR$288))</f>
        <v>0</v>
      </c>
      <c r="AO32" s="118" cm="1">
        <f t="array" ref="AO32">_xlfn.XLOOKUP(AO$1,'PY1 Data(H)'!$A$1:$BR$1,_xlfn.XLOOKUP($A32,'PY1 Data(H)'!$A$1:$A$288,'PY1 Data(H)'!$A$1:$BR$288))</f>
        <v>0</v>
      </c>
      <c r="AP32" s="118" cm="1">
        <f t="array" ref="AP32">_xlfn.XLOOKUP(AP$1,'PY1 Data(H)'!$A$1:$BR$1,_xlfn.XLOOKUP($A32,'PY1 Data(H)'!$A$1:$A$288,'PY1 Data(H)'!$A$1:$BR$288))</f>
        <v>0</v>
      </c>
      <c r="AQ32" s="118" cm="1">
        <f t="array" ref="AQ32">_xlfn.XLOOKUP(AQ$1,'PY1 Data(H)'!$A$1:$BR$1,_xlfn.XLOOKUP($A32,'PY1 Data(H)'!$A$1:$A$288,'PY1 Data(H)'!$A$1:$BR$288))</f>
        <v>0</v>
      </c>
      <c r="AR32" s="118" cm="1">
        <f t="array" ref="AR32">_xlfn.XLOOKUP(AR$1,'PY1 Data(H)'!$A$1:$BR$1,_xlfn.XLOOKUP($A32,'PY1 Data(H)'!$A$1:$A$288,'PY1 Data(H)'!$A$1:$BR$288))</f>
        <v>0</v>
      </c>
      <c r="AS32" s="118" cm="1">
        <f t="array" ref="AS32">_xlfn.XLOOKUP(AS$1,'PY1 Data(H)'!$A$1:$BR$1,_xlfn.XLOOKUP($A32,'PY1 Data(H)'!$A$1:$A$288,'PY1 Data(H)'!$A$1:$BR$288))</f>
        <v>0</v>
      </c>
      <c r="AT32" s="118" cm="1">
        <f t="array" ref="AT32">_xlfn.XLOOKUP(AT$1,'PY1 Data(H)'!$A$1:$BR$1,_xlfn.XLOOKUP($A32,'PY1 Data(H)'!$A$1:$A$288,'PY1 Data(H)'!$A$1:$BR$288))</f>
        <v>19106</v>
      </c>
      <c r="AU32" s="118" cm="1">
        <f t="array" ref="AU32">_xlfn.XLOOKUP(AU$1,'PY1 Data(H)'!$A$1:$BR$1,_xlfn.XLOOKUP($A32,'PY1 Data(H)'!$A$1:$A$288,'PY1 Data(H)'!$A$1:$BR$288))</f>
        <v>0</v>
      </c>
      <c r="AV32" s="118" cm="1">
        <f t="array" ref="AV32">_xlfn.XLOOKUP(AV$1,'PY1 Data(H)'!$A$1:$BR$1,_xlfn.XLOOKUP($A32,'PY1 Data(H)'!$A$1:$A$288,'PY1 Data(H)'!$A$1:$BR$288))</f>
        <v>0</v>
      </c>
      <c r="AW32" s="118" cm="1">
        <f t="array" ref="AW32">_xlfn.XLOOKUP(AW$1,'PY1 Data(H)'!$A$1:$BR$1,_xlfn.XLOOKUP($A32,'PY1 Data(H)'!$A$1:$A$288,'PY1 Data(H)'!$A$1:$BR$288))</f>
        <v>0</v>
      </c>
      <c r="AX32" s="118" cm="1">
        <f t="array" ref="AX32">_xlfn.XLOOKUP(AX$1,'PY1 Data(H)'!$A$1:$BR$1,_xlfn.XLOOKUP($A32,'PY1 Data(H)'!$A$1:$A$288,'PY1 Data(H)'!$A$1:$BR$288))</f>
        <v>0</v>
      </c>
      <c r="AY32" s="118" cm="1">
        <f t="array" ref="AY32">_xlfn.XLOOKUP(AY$1,'PY1 Data(H)'!$A$1:$BR$1,_xlfn.XLOOKUP($A32,'PY1 Data(H)'!$A$1:$A$288,'PY1 Data(H)'!$A$1:$BR$288))</f>
        <v>0</v>
      </c>
      <c r="AZ32" s="118" cm="1">
        <f t="array" ref="AZ32">_xlfn.XLOOKUP(AZ$1,'PY1 Data(H)'!$A$1:$BR$1,_xlfn.XLOOKUP($A32,'PY1 Data(H)'!$A$1:$A$288,'PY1 Data(H)'!$A$1:$BR$288))</f>
        <v>0</v>
      </c>
      <c r="BA32" s="118" cm="1">
        <f t="array" ref="BA32">_xlfn.XLOOKUP(BA$1,'PY1 Data(H)'!$A$1:$BR$1,_xlfn.XLOOKUP($A32,'PY1 Data(H)'!$A$1:$A$288,'PY1 Data(H)'!$A$1:$BR$288))</f>
        <v>0</v>
      </c>
      <c r="BB32" s="118" cm="1">
        <f t="array" ref="BB32">_xlfn.XLOOKUP(BB$1,'PY1 Data(H)'!$A$1:$BR$1,_xlfn.XLOOKUP($A32,'PY1 Data(H)'!$A$1:$A$288,'PY1 Data(H)'!$A$1:$BR$288))</f>
        <v>0</v>
      </c>
      <c r="BC32" s="118" cm="1">
        <f t="array" ref="BC32">_xlfn.XLOOKUP(BC$1,'PY1 Data(H)'!$A$1:$BR$1,_xlfn.XLOOKUP($A32,'PY1 Data(H)'!$A$1:$A$288,'PY1 Data(H)'!$A$1:$BR$288))</f>
        <v>0</v>
      </c>
      <c r="BD32" s="118" cm="1">
        <f t="array" ref="BD32">_xlfn.XLOOKUP(BD$1,'PY1 Data(H)'!$A$1:$BR$1,_xlfn.XLOOKUP($A32,'PY1 Data(H)'!$A$1:$A$288,'PY1 Data(H)'!$A$1:$BR$288))</f>
        <v>0</v>
      </c>
      <c r="BE32" s="118" cm="1">
        <f t="array" ref="BE32">_xlfn.XLOOKUP(BE$1,'PY1 Data(H)'!$A$1:$BR$1,_xlfn.XLOOKUP($A32,'PY1 Data(H)'!$A$1:$A$288,'PY1 Data(H)'!$A$1:$BR$288))</f>
        <v>0</v>
      </c>
      <c r="BF32" s="118" cm="1">
        <f t="array" ref="BF32">_xlfn.XLOOKUP(BF$1,'PY1 Data(H)'!$A$1:$BR$1,_xlfn.XLOOKUP($A32,'PY1 Data(H)'!$A$1:$A$288,'PY1 Data(H)'!$A$1:$BR$288))</f>
        <v>0</v>
      </c>
      <c r="BG32" s="118" cm="1">
        <f t="array" ref="BG32">_xlfn.XLOOKUP(BG$1,'PY1 Data(H)'!$A$1:$BR$1,_xlfn.XLOOKUP($A32,'PY1 Data(H)'!$A$1:$A$288,'PY1 Data(H)'!$A$1:$BR$288))</f>
        <v>0</v>
      </c>
      <c r="BH32" s="118" cm="1">
        <f t="array" ref="BH32">_xlfn.XLOOKUP(BH$1,'PY1 Data(H)'!$A$1:$BR$1,_xlfn.XLOOKUP($A32,'PY1 Data(H)'!$A$1:$A$288,'PY1 Data(H)'!$A$1:$BR$288))</f>
        <v>0</v>
      </c>
    </row>
    <row r="33" spans="1:60" x14ac:dyDescent="0.3">
      <c r="D33" s="118" t="e" cm="1">
        <f t="array" ref="D33">_xlfn.XLOOKUP(D$1,'PY1 Data(H)'!$A$1:$BR$1,_xlfn.XLOOKUP($A33,'PY1 Data(H)'!$A$1:$A$288,'PY1 Data(H)'!$A$1:$BR$288))</f>
        <v>#N/A</v>
      </c>
      <c r="E33" s="118" t="e" cm="1">
        <f t="array" ref="E33">_xlfn.XLOOKUP(E$1,'PY1 Data(H)'!$A$1:$BR$1,_xlfn.XLOOKUP($A33,'PY1 Data(H)'!$A$1:$A$288,'PY1 Data(H)'!$A$1:$BR$288))</f>
        <v>#N/A</v>
      </c>
      <c r="F33" s="118" t="e" cm="1">
        <f t="array" ref="F33">_xlfn.XLOOKUP(F$1,'PY1 Data(H)'!$A$1:$BR$1,_xlfn.XLOOKUP($A33,'PY1 Data(H)'!$A$1:$A$288,'PY1 Data(H)'!$A$1:$BR$288))</f>
        <v>#N/A</v>
      </c>
      <c r="G33" s="118" t="e" cm="1">
        <f t="array" ref="G33">_xlfn.XLOOKUP(G$1,'PY1 Data(H)'!$A$1:$BR$1,_xlfn.XLOOKUP($A33,'PY1 Data(H)'!$A$1:$A$288,'PY1 Data(H)'!$A$1:$BR$288))</f>
        <v>#N/A</v>
      </c>
      <c r="H33" s="118" t="e" cm="1">
        <f t="array" ref="H33">_xlfn.XLOOKUP(H$1,'PY1 Data(H)'!$A$1:$BR$1,_xlfn.XLOOKUP($A33,'PY1 Data(H)'!$A$1:$A$288,'PY1 Data(H)'!$A$1:$BR$288))</f>
        <v>#N/A</v>
      </c>
      <c r="I33" s="118" t="e" cm="1">
        <f t="array" ref="I33">_xlfn.XLOOKUP(I$1,'PY1 Data(H)'!$A$1:$BR$1,_xlfn.XLOOKUP($A33,'PY1 Data(H)'!$A$1:$A$288,'PY1 Data(H)'!$A$1:$BR$288))</f>
        <v>#N/A</v>
      </c>
      <c r="J33" s="118" t="e" cm="1">
        <f t="array" ref="J33">_xlfn.XLOOKUP(J$1,'PY1 Data(H)'!$A$1:$BR$1,_xlfn.XLOOKUP($A33,'PY1 Data(H)'!$A$1:$A$288,'PY1 Data(H)'!$A$1:$BR$288))</f>
        <v>#N/A</v>
      </c>
      <c r="K33" s="118" t="e" cm="1">
        <f t="array" ref="K33">_xlfn.XLOOKUP(K$1,'PY1 Data(H)'!$A$1:$BR$1,_xlfn.XLOOKUP($A33,'PY1 Data(H)'!$A$1:$A$288,'PY1 Data(H)'!$A$1:$BR$288))</f>
        <v>#N/A</v>
      </c>
      <c r="L33" s="118" t="e" cm="1">
        <f t="array" ref="L33">_xlfn.XLOOKUP(L$1,'PY1 Data(H)'!$A$1:$BR$1,_xlfn.XLOOKUP($A33,'PY1 Data(H)'!$A$1:$A$288,'PY1 Data(H)'!$A$1:$BR$288))</f>
        <v>#N/A</v>
      </c>
      <c r="M33" s="118" t="e" cm="1">
        <f t="array" ref="M33">_xlfn.XLOOKUP(M$1,'PY1 Data(H)'!$A$1:$BR$1,_xlfn.XLOOKUP($A33,'PY1 Data(H)'!$A$1:$A$288,'PY1 Data(H)'!$A$1:$BR$288))</f>
        <v>#N/A</v>
      </c>
      <c r="N33" s="118" t="e" cm="1">
        <f t="array" ref="N33">_xlfn.XLOOKUP(N$1,'PY1 Data(H)'!$A$1:$BR$1,_xlfn.XLOOKUP($A33,'PY1 Data(H)'!$A$1:$A$288,'PY1 Data(H)'!$A$1:$BR$288))</f>
        <v>#N/A</v>
      </c>
      <c r="O33" s="118" t="e" cm="1">
        <f t="array" ref="O33">_xlfn.XLOOKUP(O$1,'PY1 Data(H)'!$A$1:$BR$1,_xlfn.XLOOKUP($A33,'PY1 Data(H)'!$A$1:$A$288,'PY1 Data(H)'!$A$1:$BR$288))</f>
        <v>#N/A</v>
      </c>
      <c r="P33" s="118" t="e" cm="1">
        <f t="array" ref="P33">_xlfn.XLOOKUP(P$1,'PY1 Data(H)'!$A$1:$BR$1,_xlfn.XLOOKUP($A33,'PY1 Data(H)'!$A$1:$A$288,'PY1 Data(H)'!$A$1:$BR$288))</f>
        <v>#N/A</v>
      </c>
      <c r="Q33" s="118" t="e" cm="1">
        <f t="array" ref="Q33">_xlfn.XLOOKUP(Q$1,'PY1 Data(H)'!$A$1:$BR$1,_xlfn.XLOOKUP($A33,'PY1 Data(H)'!$A$1:$A$288,'PY1 Data(H)'!$A$1:$BR$288))</f>
        <v>#N/A</v>
      </c>
      <c r="R33" s="118" t="e" cm="1">
        <f t="array" ref="R33">_xlfn.XLOOKUP(R$1,'PY1 Data(H)'!$A$1:$BR$1,_xlfn.XLOOKUP($A33,'PY1 Data(H)'!$A$1:$A$288,'PY1 Data(H)'!$A$1:$BR$288))</f>
        <v>#N/A</v>
      </c>
      <c r="S33" s="118" t="e" cm="1">
        <f t="array" ref="S33">_xlfn.XLOOKUP(S$1,'PY1 Data(H)'!$A$1:$BR$1,_xlfn.XLOOKUP($A33,'PY1 Data(H)'!$A$1:$A$288,'PY1 Data(H)'!$A$1:$BR$288))</f>
        <v>#N/A</v>
      </c>
      <c r="T33" s="118" t="e" cm="1">
        <f t="array" ref="T33">_xlfn.XLOOKUP(T$1,'PY1 Data(H)'!$A$1:$BR$1,_xlfn.XLOOKUP($A33,'PY1 Data(H)'!$A$1:$A$288,'PY1 Data(H)'!$A$1:$BR$288))</f>
        <v>#N/A</v>
      </c>
      <c r="U33" s="118" t="e" cm="1">
        <f t="array" ref="U33">_xlfn.XLOOKUP(U$1,'PY1 Data(H)'!$A$1:$BR$1,_xlfn.XLOOKUP($A33,'PY1 Data(H)'!$A$1:$A$288,'PY1 Data(H)'!$A$1:$BR$288))</f>
        <v>#N/A</v>
      </c>
      <c r="V33" s="118" t="e" cm="1">
        <f t="array" ref="V33">_xlfn.XLOOKUP(V$1,'PY1 Data(H)'!$A$1:$BR$1,_xlfn.XLOOKUP($A33,'PY1 Data(H)'!$A$1:$A$288,'PY1 Data(H)'!$A$1:$BR$288))</f>
        <v>#N/A</v>
      </c>
      <c r="W33" s="118" t="e" cm="1">
        <f t="array" ref="W33">_xlfn.XLOOKUP(W$1,'PY1 Data(H)'!$A$1:$BR$1,_xlfn.XLOOKUP($A33,'PY1 Data(H)'!$A$1:$A$288,'PY1 Data(H)'!$A$1:$BR$288))</f>
        <v>#N/A</v>
      </c>
      <c r="X33" s="118" t="e" cm="1">
        <f t="array" ref="X33">_xlfn.XLOOKUP(X$1,'PY1 Data(H)'!$A$1:$BR$1,_xlfn.XLOOKUP($A33,'PY1 Data(H)'!$A$1:$A$288,'PY1 Data(H)'!$A$1:$BR$288))</f>
        <v>#N/A</v>
      </c>
      <c r="Y33" s="118" t="e" cm="1">
        <f t="array" ref="Y33">_xlfn.XLOOKUP(Y$1,'PY1 Data(H)'!$A$1:$BR$1,_xlfn.XLOOKUP($A33,'PY1 Data(H)'!$A$1:$A$288,'PY1 Data(H)'!$A$1:$BR$288))</f>
        <v>#N/A</v>
      </c>
      <c r="Z33" s="118" t="e" cm="1">
        <f t="array" ref="Z33">_xlfn.XLOOKUP(Z$1,'PY1 Data(H)'!$A$1:$BR$1,_xlfn.XLOOKUP($A33,'PY1 Data(H)'!$A$1:$A$288,'PY1 Data(H)'!$A$1:$BR$288))</f>
        <v>#N/A</v>
      </c>
      <c r="AA33" s="118" t="e" cm="1">
        <f t="array" ref="AA33">_xlfn.XLOOKUP(AA$1,'PY1 Data(H)'!$A$1:$BR$1,_xlfn.XLOOKUP($A33,'PY1 Data(H)'!$A$1:$A$288,'PY1 Data(H)'!$A$1:$BR$288))</f>
        <v>#N/A</v>
      </c>
      <c r="AB33" s="118" t="e" cm="1">
        <f t="array" ref="AB33">_xlfn.XLOOKUP(AB$1,'PY1 Data(H)'!$A$1:$BR$1,_xlfn.XLOOKUP($A33,'PY1 Data(H)'!$A$1:$A$288,'PY1 Data(H)'!$A$1:$BR$288))</f>
        <v>#N/A</v>
      </c>
      <c r="AC33" s="118" t="e" cm="1">
        <f t="array" ref="AC33">_xlfn.XLOOKUP(AC$1,'PY1 Data(H)'!$A$1:$BR$1,_xlfn.XLOOKUP($A33,'PY1 Data(H)'!$A$1:$A$288,'PY1 Data(H)'!$A$1:$BR$288))</f>
        <v>#N/A</v>
      </c>
      <c r="AD33" s="118" t="e" cm="1">
        <f t="array" ref="AD33">_xlfn.XLOOKUP(AD$1,'PY1 Data(H)'!$A$1:$BR$1,_xlfn.XLOOKUP($A33,'PY1 Data(H)'!$A$1:$A$288,'PY1 Data(H)'!$A$1:$BR$288))</f>
        <v>#N/A</v>
      </c>
      <c r="AE33" s="118" t="e" cm="1">
        <f t="array" ref="AE33">_xlfn.XLOOKUP(AE$1,'PY1 Data(H)'!$A$1:$BR$1,_xlfn.XLOOKUP($A33,'PY1 Data(H)'!$A$1:$A$288,'PY1 Data(H)'!$A$1:$BR$288))</f>
        <v>#N/A</v>
      </c>
      <c r="AF33" s="118" t="e" cm="1">
        <f t="array" ref="AF33">_xlfn.XLOOKUP(AF$1,'PY1 Data(H)'!$A$1:$BR$1,_xlfn.XLOOKUP($A33,'PY1 Data(H)'!$A$1:$A$288,'PY1 Data(H)'!$A$1:$BR$288))</f>
        <v>#N/A</v>
      </c>
      <c r="AG33" s="118" t="e" cm="1">
        <f t="array" ref="AG33">_xlfn.XLOOKUP(AG$1,'PY1 Data(H)'!$A$1:$BR$1,_xlfn.XLOOKUP($A33,'PY1 Data(H)'!$A$1:$A$288,'PY1 Data(H)'!$A$1:$BR$288))</f>
        <v>#N/A</v>
      </c>
      <c r="AH33" s="118" t="e" cm="1">
        <f t="array" ref="AH33">_xlfn.XLOOKUP(AH$1,'PY1 Data(H)'!$A$1:$BR$1,_xlfn.XLOOKUP($A33,'PY1 Data(H)'!$A$1:$A$288,'PY1 Data(H)'!$A$1:$BR$288))</f>
        <v>#N/A</v>
      </c>
      <c r="AI33" s="118" t="e" cm="1">
        <f t="array" ref="AI33">_xlfn.XLOOKUP(AI$1,'PY1 Data(H)'!$A$1:$BR$1,_xlfn.XLOOKUP($A33,'PY1 Data(H)'!$A$1:$A$288,'PY1 Data(H)'!$A$1:$BR$288))</f>
        <v>#N/A</v>
      </c>
      <c r="AJ33" s="118" t="e" cm="1">
        <f t="array" ref="AJ33">_xlfn.XLOOKUP(AJ$1,'PY1 Data(H)'!$A$1:$BR$1,_xlfn.XLOOKUP($A33,'PY1 Data(H)'!$A$1:$A$288,'PY1 Data(H)'!$A$1:$BR$288))</f>
        <v>#N/A</v>
      </c>
      <c r="AK33" s="118" t="e" cm="1">
        <f t="array" ref="AK33">_xlfn.XLOOKUP(AK$1,'PY1 Data(H)'!$A$1:$BR$1,_xlfn.XLOOKUP($A33,'PY1 Data(H)'!$A$1:$A$288,'PY1 Data(H)'!$A$1:$BR$288))</f>
        <v>#N/A</v>
      </c>
      <c r="AL33" s="118" t="e" cm="1">
        <f t="array" ref="AL33">_xlfn.XLOOKUP(AL$1,'PY1 Data(H)'!$A$1:$BR$1,_xlfn.XLOOKUP($A33,'PY1 Data(H)'!$A$1:$A$288,'PY1 Data(H)'!$A$1:$BR$288))</f>
        <v>#N/A</v>
      </c>
      <c r="AM33" s="118" t="e" cm="1">
        <f t="array" ref="AM33">_xlfn.XLOOKUP(AM$1,'PY1 Data(H)'!$A$1:$BR$1,_xlfn.XLOOKUP($A33,'PY1 Data(H)'!$A$1:$A$288,'PY1 Data(H)'!$A$1:$BR$288))</f>
        <v>#N/A</v>
      </c>
      <c r="AN33" s="118" t="e" cm="1">
        <f t="array" ref="AN33">_xlfn.XLOOKUP(AN$1,'PY1 Data(H)'!$A$1:$BR$1,_xlfn.XLOOKUP($A33,'PY1 Data(H)'!$A$1:$A$288,'PY1 Data(H)'!$A$1:$BR$288))</f>
        <v>#N/A</v>
      </c>
      <c r="AO33" s="118" t="e" cm="1">
        <f t="array" ref="AO33">_xlfn.XLOOKUP(AO$1,'PY1 Data(H)'!$A$1:$BR$1,_xlfn.XLOOKUP($A33,'PY1 Data(H)'!$A$1:$A$288,'PY1 Data(H)'!$A$1:$BR$288))</f>
        <v>#N/A</v>
      </c>
      <c r="AP33" s="118" t="e" cm="1">
        <f t="array" ref="AP33">_xlfn.XLOOKUP(AP$1,'PY1 Data(H)'!$A$1:$BR$1,_xlfn.XLOOKUP($A33,'PY1 Data(H)'!$A$1:$A$288,'PY1 Data(H)'!$A$1:$BR$288))</f>
        <v>#N/A</v>
      </c>
      <c r="AQ33" s="118" t="e" cm="1">
        <f t="array" ref="AQ33">_xlfn.XLOOKUP(AQ$1,'PY1 Data(H)'!$A$1:$BR$1,_xlfn.XLOOKUP($A33,'PY1 Data(H)'!$A$1:$A$288,'PY1 Data(H)'!$A$1:$BR$288))</f>
        <v>#N/A</v>
      </c>
      <c r="AR33" s="118" t="e" cm="1">
        <f t="array" ref="AR33">_xlfn.XLOOKUP(AR$1,'PY1 Data(H)'!$A$1:$BR$1,_xlfn.XLOOKUP($A33,'PY1 Data(H)'!$A$1:$A$288,'PY1 Data(H)'!$A$1:$BR$288))</f>
        <v>#N/A</v>
      </c>
      <c r="AS33" s="118" t="e" cm="1">
        <f t="array" ref="AS33">_xlfn.XLOOKUP(AS$1,'PY1 Data(H)'!$A$1:$BR$1,_xlfn.XLOOKUP($A33,'PY1 Data(H)'!$A$1:$A$288,'PY1 Data(H)'!$A$1:$BR$288))</f>
        <v>#N/A</v>
      </c>
      <c r="AT33" s="118" t="e" cm="1">
        <f t="array" ref="AT33">_xlfn.XLOOKUP(AT$1,'PY1 Data(H)'!$A$1:$BR$1,_xlfn.XLOOKUP($A33,'PY1 Data(H)'!$A$1:$A$288,'PY1 Data(H)'!$A$1:$BR$288))</f>
        <v>#N/A</v>
      </c>
      <c r="AU33" s="118" t="e" cm="1">
        <f t="array" ref="AU33">_xlfn.XLOOKUP(AU$1,'PY1 Data(H)'!$A$1:$BR$1,_xlfn.XLOOKUP($A33,'PY1 Data(H)'!$A$1:$A$288,'PY1 Data(H)'!$A$1:$BR$288))</f>
        <v>#N/A</v>
      </c>
      <c r="AV33" s="118" t="e" cm="1">
        <f t="array" ref="AV33">_xlfn.XLOOKUP(AV$1,'PY1 Data(H)'!$A$1:$BR$1,_xlfn.XLOOKUP($A33,'PY1 Data(H)'!$A$1:$A$288,'PY1 Data(H)'!$A$1:$BR$288))</f>
        <v>#N/A</v>
      </c>
      <c r="AW33" s="118" t="e" cm="1">
        <f t="array" ref="AW33">_xlfn.XLOOKUP(AW$1,'PY1 Data(H)'!$A$1:$BR$1,_xlfn.XLOOKUP($A33,'PY1 Data(H)'!$A$1:$A$288,'PY1 Data(H)'!$A$1:$BR$288))</f>
        <v>#N/A</v>
      </c>
      <c r="AX33" s="118" t="e" cm="1">
        <f t="array" ref="AX33">_xlfn.XLOOKUP(AX$1,'PY1 Data(H)'!$A$1:$BR$1,_xlfn.XLOOKUP($A33,'PY1 Data(H)'!$A$1:$A$288,'PY1 Data(H)'!$A$1:$BR$288))</f>
        <v>#N/A</v>
      </c>
      <c r="AY33" s="118" t="e" cm="1">
        <f t="array" ref="AY33">_xlfn.XLOOKUP(AY$1,'PY1 Data(H)'!$A$1:$BR$1,_xlfn.XLOOKUP($A33,'PY1 Data(H)'!$A$1:$A$288,'PY1 Data(H)'!$A$1:$BR$288))</f>
        <v>#N/A</v>
      </c>
      <c r="AZ33" s="118" t="e" cm="1">
        <f t="array" ref="AZ33">_xlfn.XLOOKUP(AZ$1,'PY1 Data(H)'!$A$1:$BR$1,_xlfn.XLOOKUP($A33,'PY1 Data(H)'!$A$1:$A$288,'PY1 Data(H)'!$A$1:$BR$288))</f>
        <v>#N/A</v>
      </c>
      <c r="BA33" s="118" t="e" cm="1">
        <f t="array" ref="BA33">_xlfn.XLOOKUP(BA$1,'PY1 Data(H)'!$A$1:$BR$1,_xlfn.XLOOKUP($A33,'PY1 Data(H)'!$A$1:$A$288,'PY1 Data(H)'!$A$1:$BR$288))</f>
        <v>#N/A</v>
      </c>
      <c r="BB33" s="118" t="e" cm="1">
        <f t="array" ref="BB33">_xlfn.XLOOKUP(BB$1,'PY1 Data(H)'!$A$1:$BR$1,_xlfn.XLOOKUP($A33,'PY1 Data(H)'!$A$1:$A$288,'PY1 Data(H)'!$A$1:$BR$288))</f>
        <v>#N/A</v>
      </c>
      <c r="BC33" s="118" t="e" cm="1">
        <f t="array" ref="BC33">_xlfn.XLOOKUP(BC$1,'PY1 Data(H)'!$A$1:$BR$1,_xlfn.XLOOKUP($A33,'PY1 Data(H)'!$A$1:$A$288,'PY1 Data(H)'!$A$1:$BR$288))</f>
        <v>#N/A</v>
      </c>
      <c r="BD33" s="118" t="e" cm="1">
        <f t="array" ref="BD33">_xlfn.XLOOKUP(BD$1,'PY1 Data(H)'!$A$1:$BR$1,_xlfn.XLOOKUP($A33,'PY1 Data(H)'!$A$1:$A$288,'PY1 Data(H)'!$A$1:$BR$288))</f>
        <v>#N/A</v>
      </c>
      <c r="BE33" s="118" t="e" cm="1">
        <f t="array" ref="BE33">_xlfn.XLOOKUP(BE$1,'PY1 Data(H)'!$A$1:$BR$1,_xlfn.XLOOKUP($A33,'PY1 Data(H)'!$A$1:$A$288,'PY1 Data(H)'!$A$1:$BR$288))</f>
        <v>#N/A</v>
      </c>
      <c r="BF33" s="118" t="e" cm="1">
        <f t="array" ref="BF33">_xlfn.XLOOKUP(BF$1,'PY1 Data(H)'!$A$1:$BR$1,_xlfn.XLOOKUP($A33,'PY1 Data(H)'!$A$1:$A$288,'PY1 Data(H)'!$A$1:$BR$288))</f>
        <v>#N/A</v>
      </c>
      <c r="BG33" s="118" t="e" cm="1">
        <f t="array" ref="BG33">_xlfn.XLOOKUP(BG$1,'PY1 Data(H)'!$A$1:$BR$1,_xlfn.XLOOKUP($A33,'PY1 Data(H)'!$A$1:$A$288,'PY1 Data(H)'!$A$1:$BR$288))</f>
        <v>#N/A</v>
      </c>
      <c r="BH33" s="118" t="e" cm="1">
        <f t="array" ref="BH33">_xlfn.XLOOKUP(BH$1,'PY1 Data(H)'!$A$1:$BR$1,_xlfn.XLOOKUP($A33,'PY1 Data(H)'!$A$1:$A$288,'PY1 Data(H)'!$A$1:$BR$288))</f>
        <v>#N/A</v>
      </c>
    </row>
    <row r="34" spans="1:60" x14ac:dyDescent="0.3">
      <c r="A34">
        <v>592</v>
      </c>
      <c r="D34" s="118" cm="1">
        <f t="array" ref="D34">_xlfn.XLOOKUP(D$1,'PY1 Data(H)'!$A$1:$BR$1,_xlfn.XLOOKUP($A34,'PY1 Data(H)'!$A$1:$A$288,'PY1 Data(H)'!$A$1:$BR$288))</f>
        <v>1618875</v>
      </c>
      <c r="E34" s="118" cm="1">
        <f t="array" ref="E34">_xlfn.XLOOKUP(E$1,'PY1 Data(H)'!$A$1:$BR$1,_xlfn.XLOOKUP($A34,'PY1 Data(H)'!$A$1:$A$288,'PY1 Data(H)'!$A$1:$BR$288))</f>
        <v>1804568</v>
      </c>
      <c r="F34" s="118" cm="1">
        <f t="array" ref="F34">_xlfn.XLOOKUP(F$1,'PY1 Data(H)'!$A$1:$BR$1,_xlfn.XLOOKUP($A34,'PY1 Data(H)'!$A$1:$A$288,'PY1 Data(H)'!$A$1:$BR$288))</f>
        <v>357124</v>
      </c>
      <c r="G34" s="118" cm="1">
        <f t="array" ref="G34">_xlfn.XLOOKUP(G$1,'PY1 Data(H)'!$A$1:$BR$1,_xlfn.XLOOKUP($A34,'PY1 Data(H)'!$A$1:$A$288,'PY1 Data(H)'!$A$1:$BR$288))</f>
        <v>11634</v>
      </c>
      <c r="H34" s="118" cm="1">
        <f t="array" ref="H34">_xlfn.XLOOKUP(H$1,'PY1 Data(H)'!$A$1:$BR$1,_xlfn.XLOOKUP($A34,'PY1 Data(H)'!$A$1:$A$288,'PY1 Data(H)'!$A$1:$BR$288))</f>
        <v>2372602</v>
      </c>
      <c r="I34" s="118" cm="1">
        <f t="array" ref="I34">_xlfn.XLOOKUP(I$1,'PY1 Data(H)'!$A$1:$BR$1,_xlfn.XLOOKUP($A34,'PY1 Data(H)'!$A$1:$A$288,'PY1 Data(H)'!$A$1:$BR$288))</f>
        <v>402569</v>
      </c>
      <c r="J34" s="118" cm="1">
        <f t="array" ref="J34">_xlfn.XLOOKUP(J$1,'PY1 Data(H)'!$A$1:$BR$1,_xlfn.XLOOKUP($A34,'PY1 Data(H)'!$A$1:$A$288,'PY1 Data(H)'!$A$1:$BR$288))</f>
        <v>115754</v>
      </c>
      <c r="K34" s="118" cm="1">
        <f t="array" ref="K34">_xlfn.XLOOKUP(K$1,'PY1 Data(H)'!$A$1:$BR$1,_xlfn.XLOOKUP($A34,'PY1 Data(H)'!$A$1:$A$288,'PY1 Data(H)'!$A$1:$BR$288))</f>
        <v>185642</v>
      </c>
      <c r="L34" s="118" cm="1">
        <f t="array" ref="L34">_xlfn.XLOOKUP(L$1,'PY1 Data(H)'!$A$1:$BR$1,_xlfn.XLOOKUP($A34,'PY1 Data(H)'!$A$1:$A$288,'PY1 Data(H)'!$A$1:$BR$288))</f>
        <v>589673</v>
      </c>
      <c r="M34" s="118" cm="1">
        <f t="array" ref="M34">_xlfn.XLOOKUP(M$1,'PY1 Data(H)'!$A$1:$BR$1,_xlfn.XLOOKUP($A34,'PY1 Data(H)'!$A$1:$A$288,'PY1 Data(H)'!$A$1:$BR$288))</f>
        <v>60493</v>
      </c>
      <c r="N34" s="118" cm="1">
        <f t="array" ref="N34">_xlfn.XLOOKUP(N$1,'PY1 Data(H)'!$A$1:$BR$1,_xlfn.XLOOKUP($A34,'PY1 Data(H)'!$A$1:$A$288,'PY1 Data(H)'!$A$1:$BR$288))</f>
        <v>309564</v>
      </c>
      <c r="O34" s="118" cm="1">
        <f t="array" ref="O34">_xlfn.XLOOKUP(O$1,'PY1 Data(H)'!$A$1:$BR$1,_xlfn.XLOOKUP($A34,'PY1 Data(H)'!$A$1:$A$288,'PY1 Data(H)'!$A$1:$BR$288))</f>
        <v>866299</v>
      </c>
      <c r="P34" s="118" cm="1">
        <f t="array" ref="P34">_xlfn.XLOOKUP(P$1,'PY1 Data(H)'!$A$1:$BR$1,_xlfn.XLOOKUP($A34,'PY1 Data(H)'!$A$1:$A$288,'PY1 Data(H)'!$A$1:$BR$288))</f>
        <v>46281</v>
      </c>
      <c r="Q34" s="118" cm="1">
        <f t="array" ref="Q34">_xlfn.XLOOKUP(Q$1,'PY1 Data(H)'!$A$1:$BR$1,_xlfn.XLOOKUP($A34,'PY1 Data(H)'!$A$1:$A$288,'PY1 Data(H)'!$A$1:$BR$288))</f>
        <v>209387</v>
      </c>
      <c r="R34" s="118" cm="1">
        <f t="array" ref="R34">_xlfn.XLOOKUP(R$1,'PY1 Data(H)'!$A$1:$BR$1,_xlfn.XLOOKUP($A34,'PY1 Data(H)'!$A$1:$A$288,'PY1 Data(H)'!$A$1:$BR$288))</f>
        <v>-1249190</v>
      </c>
      <c r="S34" s="118" cm="1">
        <f t="array" ref="S34">_xlfn.XLOOKUP(S$1,'PY1 Data(H)'!$A$1:$BR$1,_xlfn.XLOOKUP($A34,'PY1 Data(H)'!$A$1:$A$288,'PY1 Data(H)'!$A$1:$BR$288))</f>
        <v>-215264</v>
      </c>
      <c r="T34" s="118" cm="1">
        <f t="array" ref="T34">_xlfn.XLOOKUP(T$1,'PY1 Data(H)'!$A$1:$BR$1,_xlfn.XLOOKUP($A34,'PY1 Data(H)'!$A$1:$A$288,'PY1 Data(H)'!$A$1:$BR$288))</f>
        <v>138135</v>
      </c>
      <c r="U34" s="118" cm="1">
        <f t="array" ref="U34">_xlfn.XLOOKUP(U$1,'PY1 Data(H)'!$A$1:$BR$1,_xlfn.XLOOKUP($A34,'PY1 Data(H)'!$A$1:$A$288,'PY1 Data(H)'!$A$1:$BR$288))</f>
        <v>315741</v>
      </c>
      <c r="V34" s="118" cm="1">
        <f t="array" ref="V34">_xlfn.XLOOKUP(V$1,'PY1 Data(H)'!$A$1:$BR$1,_xlfn.XLOOKUP($A34,'PY1 Data(H)'!$A$1:$A$288,'PY1 Data(H)'!$A$1:$BR$288))</f>
        <v>0</v>
      </c>
      <c r="W34" s="118" cm="1">
        <f t="array" ref="W34">_xlfn.XLOOKUP(W$1,'PY1 Data(H)'!$A$1:$BR$1,_xlfn.XLOOKUP($A34,'PY1 Data(H)'!$A$1:$A$288,'PY1 Data(H)'!$A$1:$BR$288))</f>
        <v>-88585</v>
      </c>
      <c r="X34" s="118" cm="1">
        <f t="array" ref="X34">_xlfn.XLOOKUP(X$1,'PY1 Data(H)'!$A$1:$BR$1,_xlfn.XLOOKUP($A34,'PY1 Data(H)'!$A$1:$A$288,'PY1 Data(H)'!$A$1:$BR$288))</f>
        <v>387281</v>
      </c>
      <c r="Y34" s="118" cm="1">
        <f t="array" ref="Y34">_xlfn.XLOOKUP(Y$1,'PY1 Data(H)'!$A$1:$BR$1,_xlfn.XLOOKUP($A34,'PY1 Data(H)'!$A$1:$A$288,'PY1 Data(H)'!$A$1:$BR$288))</f>
        <v>183135</v>
      </c>
      <c r="Z34" s="118" cm="1">
        <f t="array" ref="Z34">_xlfn.XLOOKUP(Z$1,'PY1 Data(H)'!$A$1:$BR$1,_xlfn.XLOOKUP($A34,'PY1 Data(H)'!$A$1:$A$288,'PY1 Data(H)'!$A$1:$BR$288))</f>
        <v>561967</v>
      </c>
      <c r="AA34" s="118" cm="1">
        <f t="array" ref="AA34">_xlfn.XLOOKUP(AA$1,'PY1 Data(H)'!$A$1:$BR$1,_xlfn.XLOOKUP($A34,'PY1 Data(H)'!$A$1:$A$288,'PY1 Data(H)'!$A$1:$BR$288))</f>
        <v>59130</v>
      </c>
      <c r="AB34" s="118" cm="1">
        <f t="array" ref="AB34">_xlfn.XLOOKUP(AB$1,'PY1 Data(H)'!$A$1:$BR$1,_xlfn.XLOOKUP($A34,'PY1 Data(H)'!$A$1:$A$288,'PY1 Data(H)'!$A$1:$BR$288))</f>
        <v>9888</v>
      </c>
      <c r="AC34" s="118" cm="1">
        <f t="array" ref="AC34">_xlfn.XLOOKUP(AC$1,'PY1 Data(H)'!$A$1:$BR$1,_xlfn.XLOOKUP($A34,'PY1 Data(H)'!$A$1:$A$288,'PY1 Data(H)'!$A$1:$BR$288))</f>
        <v>-477373</v>
      </c>
      <c r="AD34" s="118" cm="1">
        <f t="array" ref="AD34">_xlfn.XLOOKUP(AD$1,'PY1 Data(H)'!$A$1:$BR$1,_xlfn.XLOOKUP($A34,'PY1 Data(H)'!$A$1:$A$288,'PY1 Data(H)'!$A$1:$BR$288))</f>
        <v>240784</v>
      </c>
      <c r="AE34" s="118" cm="1">
        <f t="array" ref="AE34">_xlfn.XLOOKUP(AE$1,'PY1 Data(H)'!$A$1:$BR$1,_xlfn.XLOOKUP($A34,'PY1 Data(H)'!$A$1:$A$288,'PY1 Data(H)'!$A$1:$BR$288))</f>
        <v>109751</v>
      </c>
      <c r="AF34" s="118" cm="1">
        <f t="array" ref="AF34">_xlfn.XLOOKUP(AF$1,'PY1 Data(H)'!$A$1:$BR$1,_xlfn.XLOOKUP($A34,'PY1 Data(H)'!$A$1:$A$288,'PY1 Data(H)'!$A$1:$BR$288))</f>
        <v>605509</v>
      </c>
      <c r="AG34" s="118" cm="1">
        <f t="array" ref="AG34">_xlfn.XLOOKUP(AG$1,'PY1 Data(H)'!$A$1:$BR$1,_xlfn.XLOOKUP($A34,'PY1 Data(H)'!$A$1:$A$288,'PY1 Data(H)'!$A$1:$BR$288))</f>
        <v>164663</v>
      </c>
      <c r="AH34" s="118" cm="1">
        <f t="array" ref="AH34">_xlfn.XLOOKUP(AH$1,'PY1 Data(H)'!$A$1:$BR$1,_xlfn.XLOOKUP($A34,'PY1 Data(H)'!$A$1:$A$288,'PY1 Data(H)'!$A$1:$BR$288))</f>
        <v>5601580</v>
      </c>
      <c r="AI34" s="118" cm="1">
        <f t="array" ref="AI34">_xlfn.XLOOKUP(AI$1,'PY1 Data(H)'!$A$1:$BR$1,_xlfn.XLOOKUP($A34,'PY1 Data(H)'!$A$1:$A$288,'PY1 Data(H)'!$A$1:$BR$288))</f>
        <v>1089420</v>
      </c>
      <c r="AJ34" s="118" cm="1">
        <f t="array" ref="AJ34">_xlfn.XLOOKUP(AJ$1,'PY1 Data(H)'!$A$1:$BR$1,_xlfn.XLOOKUP($A34,'PY1 Data(H)'!$A$1:$A$288,'PY1 Data(H)'!$A$1:$BR$288))</f>
        <v>946797</v>
      </c>
      <c r="AK34" s="118" cm="1">
        <f t="array" ref="AK34">_xlfn.XLOOKUP(AK$1,'PY1 Data(H)'!$A$1:$BR$1,_xlfn.XLOOKUP($A34,'PY1 Data(H)'!$A$1:$A$288,'PY1 Data(H)'!$A$1:$BR$288))</f>
        <v>947220</v>
      </c>
      <c r="AL34" s="118" cm="1">
        <f t="array" ref="AL34">_xlfn.XLOOKUP(AL$1,'PY1 Data(H)'!$A$1:$BR$1,_xlfn.XLOOKUP($A34,'PY1 Data(H)'!$A$1:$A$288,'PY1 Data(H)'!$A$1:$BR$288))</f>
        <v>2488786</v>
      </c>
      <c r="AM34" s="118" cm="1">
        <f t="array" ref="AM34">_xlfn.XLOOKUP(AM$1,'PY1 Data(H)'!$A$1:$BR$1,_xlfn.XLOOKUP($A34,'PY1 Data(H)'!$A$1:$A$288,'PY1 Data(H)'!$A$1:$BR$288))</f>
        <v>0</v>
      </c>
      <c r="AN34" s="118" cm="1">
        <f t="array" ref="AN34">_xlfn.XLOOKUP(AN$1,'PY1 Data(H)'!$A$1:$BR$1,_xlfn.XLOOKUP($A34,'PY1 Data(H)'!$A$1:$A$288,'PY1 Data(H)'!$A$1:$BR$288))</f>
        <v>839363</v>
      </c>
      <c r="AO34" s="118" cm="1">
        <f t="array" ref="AO34">_xlfn.XLOOKUP(AO$1,'PY1 Data(H)'!$A$1:$BR$1,_xlfn.XLOOKUP($A34,'PY1 Data(H)'!$A$1:$A$288,'PY1 Data(H)'!$A$1:$BR$288))</f>
        <v>81128</v>
      </c>
      <c r="AP34" s="118" cm="1">
        <f t="array" ref="AP34">_xlfn.XLOOKUP(AP$1,'PY1 Data(H)'!$A$1:$BR$1,_xlfn.XLOOKUP($A34,'PY1 Data(H)'!$A$1:$A$288,'PY1 Data(H)'!$A$1:$BR$288))</f>
        <v>2418432</v>
      </c>
      <c r="AQ34" s="118" cm="1">
        <f t="array" ref="AQ34">_xlfn.XLOOKUP(AQ$1,'PY1 Data(H)'!$A$1:$BR$1,_xlfn.XLOOKUP($A34,'PY1 Data(H)'!$A$1:$A$288,'PY1 Data(H)'!$A$1:$BR$288))</f>
        <v>522337</v>
      </c>
      <c r="AR34" s="118" cm="1">
        <f t="array" ref="AR34">_xlfn.XLOOKUP(AR$1,'PY1 Data(H)'!$A$1:$BR$1,_xlfn.XLOOKUP($A34,'PY1 Data(H)'!$A$1:$A$288,'PY1 Data(H)'!$A$1:$BR$288))</f>
        <v>5782616</v>
      </c>
      <c r="AS34" s="118" cm="1">
        <f t="array" ref="AS34">_xlfn.XLOOKUP(AS$1,'PY1 Data(H)'!$A$1:$BR$1,_xlfn.XLOOKUP($A34,'PY1 Data(H)'!$A$1:$A$288,'PY1 Data(H)'!$A$1:$BR$288))</f>
        <v>567501</v>
      </c>
      <c r="AT34" s="118" cm="1">
        <f t="array" ref="AT34">_xlfn.XLOOKUP(AT$1,'PY1 Data(H)'!$A$1:$BR$1,_xlfn.XLOOKUP($A34,'PY1 Data(H)'!$A$1:$A$288,'PY1 Data(H)'!$A$1:$BR$288))</f>
        <v>105173</v>
      </c>
      <c r="AU34" s="118" cm="1">
        <f t="array" ref="AU34">_xlfn.XLOOKUP(AU$1,'PY1 Data(H)'!$A$1:$BR$1,_xlfn.XLOOKUP($A34,'PY1 Data(H)'!$A$1:$A$288,'PY1 Data(H)'!$A$1:$BR$288))</f>
        <v>-461652</v>
      </c>
      <c r="AV34" s="118" cm="1">
        <f t="array" ref="AV34">_xlfn.XLOOKUP(AV$1,'PY1 Data(H)'!$A$1:$BR$1,_xlfn.XLOOKUP($A34,'PY1 Data(H)'!$A$1:$A$288,'PY1 Data(H)'!$A$1:$BR$288))</f>
        <v>-90191</v>
      </c>
      <c r="AW34" s="118" cm="1">
        <f t="array" ref="AW34">_xlfn.XLOOKUP(AW$1,'PY1 Data(H)'!$A$1:$BR$1,_xlfn.XLOOKUP($A34,'PY1 Data(H)'!$A$1:$A$288,'PY1 Data(H)'!$A$1:$BR$288))</f>
        <v>-1793903</v>
      </c>
      <c r="AX34" s="118" cm="1">
        <f t="array" ref="AX34">_xlfn.XLOOKUP(AX$1,'PY1 Data(H)'!$A$1:$BR$1,_xlfn.XLOOKUP($A34,'PY1 Data(H)'!$A$1:$A$288,'PY1 Data(H)'!$A$1:$BR$288))</f>
        <v>721229</v>
      </c>
      <c r="AY34" s="118" cm="1">
        <f t="array" ref="AY34">_xlfn.XLOOKUP(AY$1,'PY1 Data(H)'!$A$1:$BR$1,_xlfn.XLOOKUP($A34,'PY1 Data(H)'!$A$1:$A$288,'PY1 Data(H)'!$A$1:$BR$288))</f>
        <v>109795</v>
      </c>
      <c r="AZ34" s="118" cm="1">
        <f t="array" ref="AZ34">_xlfn.XLOOKUP(AZ$1,'PY1 Data(H)'!$A$1:$BR$1,_xlfn.XLOOKUP($A34,'PY1 Data(H)'!$A$1:$A$288,'PY1 Data(H)'!$A$1:$BR$288))</f>
        <v>-276064</v>
      </c>
      <c r="BA34" s="118" cm="1">
        <f t="array" ref="BA34">_xlfn.XLOOKUP(BA$1,'PY1 Data(H)'!$A$1:$BR$1,_xlfn.XLOOKUP($A34,'PY1 Data(H)'!$A$1:$A$288,'PY1 Data(H)'!$A$1:$BR$288))</f>
        <v>713696</v>
      </c>
      <c r="BB34" s="118" cm="1">
        <f t="array" ref="BB34">_xlfn.XLOOKUP(BB$1,'PY1 Data(H)'!$A$1:$BR$1,_xlfn.XLOOKUP($A34,'PY1 Data(H)'!$A$1:$A$288,'PY1 Data(H)'!$A$1:$BR$288))</f>
        <v>-12326</v>
      </c>
      <c r="BC34" s="118" cm="1">
        <f t="array" ref="BC34">_xlfn.XLOOKUP(BC$1,'PY1 Data(H)'!$A$1:$BR$1,_xlfn.XLOOKUP($A34,'PY1 Data(H)'!$A$1:$A$288,'PY1 Data(H)'!$A$1:$BR$288))</f>
        <v>295715</v>
      </c>
      <c r="BD34" s="118" cm="1">
        <f t="array" ref="BD34">_xlfn.XLOOKUP(BD$1,'PY1 Data(H)'!$A$1:$BR$1,_xlfn.XLOOKUP($A34,'PY1 Data(H)'!$A$1:$A$288,'PY1 Data(H)'!$A$1:$BR$288))</f>
        <v>1527492</v>
      </c>
      <c r="BE34" s="118" cm="1">
        <f t="array" ref="BE34">_xlfn.XLOOKUP(BE$1,'PY1 Data(H)'!$A$1:$BR$1,_xlfn.XLOOKUP($A34,'PY1 Data(H)'!$A$1:$A$288,'PY1 Data(H)'!$A$1:$BR$288))</f>
        <v>-171584</v>
      </c>
      <c r="BF34" s="118" cm="1">
        <f t="array" ref="BF34">_xlfn.XLOOKUP(BF$1,'PY1 Data(H)'!$A$1:$BR$1,_xlfn.XLOOKUP($A34,'PY1 Data(H)'!$A$1:$A$288,'PY1 Data(H)'!$A$1:$BR$288))</f>
        <v>-360986</v>
      </c>
      <c r="BG34" s="118" cm="1">
        <f t="array" ref="BG34">_xlfn.XLOOKUP(BG$1,'PY1 Data(H)'!$A$1:$BR$1,_xlfn.XLOOKUP($A34,'PY1 Data(H)'!$A$1:$A$288,'PY1 Data(H)'!$A$1:$BR$288))</f>
        <v>1761810</v>
      </c>
      <c r="BH34" s="118" cm="1">
        <f t="array" ref="BH34">_xlfn.XLOOKUP(BH$1,'PY1 Data(H)'!$A$1:$BR$1,_xlfn.XLOOKUP($A34,'PY1 Data(H)'!$A$1:$A$288,'PY1 Data(H)'!$A$1:$BR$288))</f>
        <v>48124</v>
      </c>
    </row>
    <row r="35" spans="1:60" x14ac:dyDescent="0.3">
      <c r="A35">
        <v>591</v>
      </c>
      <c r="D35" s="118" cm="1">
        <f t="array" ref="D35">_xlfn.XLOOKUP(D$1,'PY1 Data(H)'!$A$1:$BR$1,_xlfn.XLOOKUP($A35,'PY1 Data(H)'!$A$1:$A$288,'PY1 Data(H)'!$A$1:$BR$288))</f>
        <v>775237</v>
      </c>
      <c r="E35" s="118" cm="1">
        <f t="array" ref="E35">_xlfn.XLOOKUP(E$1,'PY1 Data(H)'!$A$1:$BR$1,_xlfn.XLOOKUP($A35,'PY1 Data(H)'!$A$1:$A$288,'PY1 Data(H)'!$A$1:$BR$288))</f>
        <v>3047350</v>
      </c>
      <c r="F35" s="118" cm="1">
        <f t="array" ref="F35">_xlfn.XLOOKUP(F$1,'PY1 Data(H)'!$A$1:$BR$1,_xlfn.XLOOKUP($A35,'PY1 Data(H)'!$A$1:$A$288,'PY1 Data(H)'!$A$1:$BR$288))</f>
        <v>4175374</v>
      </c>
      <c r="G35" s="118" cm="1">
        <f t="array" ref="G35">_xlfn.XLOOKUP(G$1,'PY1 Data(H)'!$A$1:$BR$1,_xlfn.XLOOKUP($A35,'PY1 Data(H)'!$A$1:$A$288,'PY1 Data(H)'!$A$1:$BR$288))</f>
        <v>1615121</v>
      </c>
      <c r="H35" s="118" cm="1">
        <f t="array" ref="H35">_xlfn.XLOOKUP(H$1,'PY1 Data(H)'!$A$1:$BR$1,_xlfn.XLOOKUP($A35,'PY1 Data(H)'!$A$1:$A$288,'PY1 Data(H)'!$A$1:$BR$288))</f>
        <v>4655147</v>
      </c>
      <c r="I35" s="118" cm="1">
        <f t="array" ref="I35">_xlfn.XLOOKUP(I$1,'PY1 Data(H)'!$A$1:$BR$1,_xlfn.XLOOKUP($A35,'PY1 Data(H)'!$A$1:$A$288,'PY1 Data(H)'!$A$1:$BR$288))</f>
        <v>2309715</v>
      </c>
      <c r="J35" s="118" cm="1">
        <f t="array" ref="J35">_xlfn.XLOOKUP(J$1,'PY1 Data(H)'!$A$1:$BR$1,_xlfn.XLOOKUP($A35,'PY1 Data(H)'!$A$1:$A$288,'PY1 Data(H)'!$A$1:$BR$288))</f>
        <v>1671326</v>
      </c>
      <c r="K35" s="118" cm="1">
        <f t="array" ref="K35">_xlfn.XLOOKUP(K$1,'PY1 Data(H)'!$A$1:$BR$1,_xlfn.XLOOKUP($A35,'PY1 Data(H)'!$A$1:$A$288,'PY1 Data(H)'!$A$1:$BR$288))</f>
        <v>1538161</v>
      </c>
      <c r="L35" s="118" cm="1">
        <f t="array" ref="L35">_xlfn.XLOOKUP(L$1,'PY1 Data(H)'!$A$1:$BR$1,_xlfn.XLOOKUP($A35,'PY1 Data(H)'!$A$1:$A$288,'PY1 Data(H)'!$A$1:$BR$288))</f>
        <v>3128022</v>
      </c>
      <c r="M35" s="118" cm="1">
        <f t="array" ref="M35">_xlfn.XLOOKUP(M$1,'PY1 Data(H)'!$A$1:$BR$1,_xlfn.XLOOKUP($A35,'PY1 Data(H)'!$A$1:$A$288,'PY1 Data(H)'!$A$1:$BR$288))</f>
        <v>810907</v>
      </c>
      <c r="N35" s="118" cm="1">
        <f t="array" ref="N35">_xlfn.XLOOKUP(N$1,'PY1 Data(H)'!$A$1:$BR$1,_xlfn.XLOOKUP($A35,'PY1 Data(H)'!$A$1:$A$288,'PY1 Data(H)'!$A$1:$BR$288))</f>
        <v>2100748</v>
      </c>
      <c r="O35" s="118" cm="1">
        <f t="array" ref="O35">_xlfn.XLOOKUP(O$1,'PY1 Data(H)'!$A$1:$BR$1,_xlfn.XLOOKUP($A35,'PY1 Data(H)'!$A$1:$A$288,'PY1 Data(H)'!$A$1:$BR$288))</f>
        <v>3932859</v>
      </c>
      <c r="P35" s="118" cm="1">
        <f t="array" ref="P35">_xlfn.XLOOKUP(P$1,'PY1 Data(H)'!$A$1:$BR$1,_xlfn.XLOOKUP($A35,'PY1 Data(H)'!$A$1:$A$288,'PY1 Data(H)'!$A$1:$BR$288))</f>
        <v>2658139</v>
      </c>
      <c r="Q35" s="118" cm="1">
        <f t="array" ref="Q35">_xlfn.XLOOKUP(Q$1,'PY1 Data(H)'!$A$1:$BR$1,_xlfn.XLOOKUP($A35,'PY1 Data(H)'!$A$1:$A$288,'PY1 Data(H)'!$A$1:$BR$288))</f>
        <v>1028117</v>
      </c>
      <c r="R35" s="118" cm="1">
        <f t="array" ref="R35">_xlfn.XLOOKUP(R$1,'PY1 Data(H)'!$A$1:$BR$1,_xlfn.XLOOKUP($A35,'PY1 Data(H)'!$A$1:$A$288,'PY1 Data(H)'!$A$1:$BR$288))</f>
        <v>5111976</v>
      </c>
      <c r="S35" s="118" cm="1">
        <f t="array" ref="S35">_xlfn.XLOOKUP(S$1,'PY1 Data(H)'!$A$1:$BR$1,_xlfn.XLOOKUP($A35,'PY1 Data(H)'!$A$1:$A$288,'PY1 Data(H)'!$A$1:$BR$288))</f>
        <v>8877189</v>
      </c>
      <c r="T35" s="118" cm="1">
        <f t="array" ref="T35">_xlfn.XLOOKUP(T$1,'PY1 Data(H)'!$A$1:$BR$1,_xlfn.XLOOKUP($A35,'PY1 Data(H)'!$A$1:$A$288,'PY1 Data(H)'!$A$1:$BR$288))</f>
        <v>2238481</v>
      </c>
      <c r="U35" s="118" cm="1">
        <f t="array" ref="U35">_xlfn.XLOOKUP(U$1,'PY1 Data(H)'!$A$1:$BR$1,_xlfn.XLOOKUP($A35,'PY1 Data(H)'!$A$1:$A$288,'PY1 Data(H)'!$A$1:$BR$288))</f>
        <v>1083267</v>
      </c>
      <c r="V35" s="118" cm="1">
        <f t="array" ref="V35">_xlfn.XLOOKUP(V$1,'PY1 Data(H)'!$A$1:$BR$1,_xlfn.XLOOKUP($A35,'PY1 Data(H)'!$A$1:$A$288,'PY1 Data(H)'!$A$1:$BR$288))</f>
        <v>0</v>
      </c>
      <c r="W35" s="118" cm="1">
        <f t="array" ref="W35">_xlfn.XLOOKUP(W$1,'PY1 Data(H)'!$A$1:$BR$1,_xlfn.XLOOKUP($A35,'PY1 Data(H)'!$A$1:$A$288,'PY1 Data(H)'!$A$1:$BR$288))</f>
        <v>8479810</v>
      </c>
      <c r="X35" s="118" cm="1">
        <f t="array" ref="X35">_xlfn.XLOOKUP(X$1,'PY1 Data(H)'!$A$1:$BR$1,_xlfn.XLOOKUP($A35,'PY1 Data(H)'!$A$1:$A$288,'PY1 Data(H)'!$A$1:$BR$288))</f>
        <v>3500547</v>
      </c>
      <c r="Y35" s="118" cm="1">
        <f t="array" ref="Y35">_xlfn.XLOOKUP(Y$1,'PY1 Data(H)'!$A$1:$BR$1,_xlfn.XLOOKUP($A35,'PY1 Data(H)'!$A$1:$A$288,'PY1 Data(H)'!$A$1:$BR$288))</f>
        <v>782615</v>
      </c>
      <c r="Z35" s="118" cm="1">
        <f t="array" ref="Z35">_xlfn.XLOOKUP(Z$1,'PY1 Data(H)'!$A$1:$BR$1,_xlfn.XLOOKUP($A35,'PY1 Data(H)'!$A$1:$A$288,'PY1 Data(H)'!$A$1:$BR$288))</f>
        <v>4119929</v>
      </c>
      <c r="AA35" s="118" cm="1">
        <f t="array" ref="AA35">_xlfn.XLOOKUP(AA$1,'PY1 Data(H)'!$A$1:$BR$1,_xlfn.XLOOKUP($A35,'PY1 Data(H)'!$A$1:$A$288,'PY1 Data(H)'!$A$1:$BR$288))</f>
        <v>862891</v>
      </c>
      <c r="AB35" s="118" cm="1">
        <f t="array" ref="AB35">_xlfn.XLOOKUP(AB$1,'PY1 Data(H)'!$A$1:$BR$1,_xlfn.XLOOKUP($A35,'PY1 Data(H)'!$A$1:$A$288,'PY1 Data(H)'!$A$1:$BR$288))</f>
        <v>1864746</v>
      </c>
      <c r="AC35" s="118" cm="1">
        <f t="array" ref="AC35">_xlfn.XLOOKUP(AC$1,'PY1 Data(H)'!$A$1:$BR$1,_xlfn.XLOOKUP($A35,'PY1 Data(H)'!$A$1:$A$288,'PY1 Data(H)'!$A$1:$BR$288))</f>
        <v>7408275</v>
      </c>
      <c r="AD35" s="118" cm="1">
        <f t="array" ref="AD35">_xlfn.XLOOKUP(AD$1,'PY1 Data(H)'!$A$1:$BR$1,_xlfn.XLOOKUP($A35,'PY1 Data(H)'!$A$1:$A$288,'PY1 Data(H)'!$A$1:$BR$288))</f>
        <v>1273208</v>
      </c>
      <c r="AE35" s="118" cm="1">
        <f t="array" ref="AE35">_xlfn.XLOOKUP(AE$1,'PY1 Data(H)'!$A$1:$BR$1,_xlfn.XLOOKUP($A35,'PY1 Data(H)'!$A$1:$A$288,'PY1 Data(H)'!$A$1:$BR$288))</f>
        <v>6520163</v>
      </c>
      <c r="AF35" s="118" cm="1">
        <f t="array" ref="AF35">_xlfn.XLOOKUP(AF$1,'PY1 Data(H)'!$A$1:$BR$1,_xlfn.XLOOKUP($A35,'PY1 Data(H)'!$A$1:$A$288,'PY1 Data(H)'!$A$1:$BR$288))</f>
        <v>3812821</v>
      </c>
      <c r="AG35" s="118" cm="1">
        <f t="array" ref="AG35">_xlfn.XLOOKUP(AG$1,'PY1 Data(H)'!$A$1:$BR$1,_xlfn.XLOOKUP($A35,'PY1 Data(H)'!$A$1:$A$288,'PY1 Data(H)'!$A$1:$BR$288))</f>
        <v>942525</v>
      </c>
      <c r="AH35" s="118" cm="1">
        <f t="array" ref="AH35">_xlfn.XLOOKUP(AH$1,'PY1 Data(H)'!$A$1:$BR$1,_xlfn.XLOOKUP($A35,'PY1 Data(H)'!$A$1:$A$288,'PY1 Data(H)'!$A$1:$BR$288))</f>
        <v>21445960</v>
      </c>
      <c r="AI35" s="118" cm="1">
        <f t="array" ref="AI35">_xlfn.XLOOKUP(AI$1,'PY1 Data(H)'!$A$1:$BR$1,_xlfn.XLOOKUP($A35,'PY1 Data(H)'!$A$1:$A$288,'PY1 Data(H)'!$A$1:$BR$288))</f>
        <v>4687949</v>
      </c>
      <c r="AJ35" s="118" cm="1">
        <f t="array" ref="AJ35">_xlfn.XLOOKUP(AJ$1,'PY1 Data(H)'!$A$1:$BR$1,_xlfn.XLOOKUP($A35,'PY1 Data(H)'!$A$1:$A$288,'PY1 Data(H)'!$A$1:$BR$288))</f>
        <v>10409174</v>
      </c>
      <c r="AK35" s="118" cm="1">
        <f t="array" ref="AK35">_xlfn.XLOOKUP(AK$1,'PY1 Data(H)'!$A$1:$BR$1,_xlfn.XLOOKUP($A35,'PY1 Data(H)'!$A$1:$A$288,'PY1 Data(H)'!$A$1:$BR$288))</f>
        <v>3150187</v>
      </c>
      <c r="AL35" s="118" cm="1">
        <f t="array" ref="AL35">_xlfn.XLOOKUP(AL$1,'PY1 Data(H)'!$A$1:$BR$1,_xlfn.XLOOKUP($A35,'PY1 Data(H)'!$A$1:$A$288,'PY1 Data(H)'!$A$1:$BR$288))</f>
        <v>5229947</v>
      </c>
      <c r="AM35" s="118" cm="1">
        <f t="array" ref="AM35">_xlfn.XLOOKUP(AM$1,'PY1 Data(H)'!$A$1:$BR$1,_xlfn.XLOOKUP($A35,'PY1 Data(H)'!$A$1:$A$288,'PY1 Data(H)'!$A$1:$BR$288))</f>
        <v>0</v>
      </c>
      <c r="AN35" s="118" cm="1">
        <f t="array" ref="AN35">_xlfn.XLOOKUP(AN$1,'PY1 Data(H)'!$A$1:$BR$1,_xlfn.XLOOKUP($A35,'PY1 Data(H)'!$A$1:$A$288,'PY1 Data(H)'!$A$1:$BR$288))</f>
        <v>3588712</v>
      </c>
      <c r="AO35" s="118" cm="1">
        <f t="array" ref="AO35">_xlfn.XLOOKUP(AO$1,'PY1 Data(H)'!$A$1:$BR$1,_xlfn.XLOOKUP($A35,'PY1 Data(H)'!$A$1:$A$288,'PY1 Data(H)'!$A$1:$BR$288))</f>
        <v>2965565</v>
      </c>
      <c r="AP35" s="118" cm="1">
        <f t="array" ref="AP35">_xlfn.XLOOKUP(AP$1,'PY1 Data(H)'!$A$1:$BR$1,_xlfn.XLOOKUP($A35,'PY1 Data(H)'!$A$1:$A$288,'PY1 Data(H)'!$A$1:$BR$288))</f>
        <v>3597068</v>
      </c>
      <c r="AQ35" s="118" cm="1">
        <f t="array" ref="AQ35">_xlfn.XLOOKUP(AQ$1,'PY1 Data(H)'!$A$1:$BR$1,_xlfn.XLOOKUP($A35,'PY1 Data(H)'!$A$1:$A$288,'PY1 Data(H)'!$A$1:$BR$288))</f>
        <v>2191088</v>
      </c>
      <c r="AR35" s="118" cm="1">
        <f t="array" ref="AR35">_xlfn.XLOOKUP(AR$1,'PY1 Data(H)'!$A$1:$BR$1,_xlfn.XLOOKUP($A35,'PY1 Data(H)'!$A$1:$A$288,'PY1 Data(H)'!$A$1:$BR$288))</f>
        <v>5864928</v>
      </c>
      <c r="AS35" s="118" cm="1">
        <f t="array" ref="AS35">_xlfn.XLOOKUP(AS$1,'PY1 Data(H)'!$A$1:$BR$1,_xlfn.XLOOKUP($A35,'PY1 Data(H)'!$A$1:$A$288,'PY1 Data(H)'!$A$1:$BR$288))</f>
        <v>1962990</v>
      </c>
      <c r="AT35" s="118" cm="1">
        <f t="array" ref="AT35">_xlfn.XLOOKUP(AT$1,'PY1 Data(H)'!$A$1:$BR$1,_xlfn.XLOOKUP($A35,'PY1 Data(H)'!$A$1:$A$288,'PY1 Data(H)'!$A$1:$BR$288))</f>
        <v>532526</v>
      </c>
      <c r="AU35" s="118" cm="1">
        <f t="array" ref="AU35">_xlfn.XLOOKUP(AU$1,'PY1 Data(H)'!$A$1:$BR$1,_xlfn.XLOOKUP($A35,'PY1 Data(H)'!$A$1:$A$288,'PY1 Data(H)'!$A$1:$BR$288))</f>
        <v>11572456</v>
      </c>
      <c r="AV35" s="118" cm="1">
        <f t="array" ref="AV35">_xlfn.XLOOKUP(AV$1,'PY1 Data(H)'!$A$1:$BR$1,_xlfn.XLOOKUP($A35,'PY1 Data(H)'!$A$1:$A$288,'PY1 Data(H)'!$A$1:$BR$288))</f>
        <v>2336999</v>
      </c>
      <c r="AW35" s="118" cm="1">
        <f t="array" ref="AW35">_xlfn.XLOOKUP(AW$1,'PY1 Data(H)'!$A$1:$BR$1,_xlfn.XLOOKUP($A35,'PY1 Data(H)'!$A$1:$A$288,'PY1 Data(H)'!$A$1:$BR$288))</f>
        <v>33553905</v>
      </c>
      <c r="AX35" s="118" cm="1">
        <f t="array" ref="AX35">_xlfn.XLOOKUP(AX$1,'PY1 Data(H)'!$A$1:$BR$1,_xlfn.XLOOKUP($A35,'PY1 Data(H)'!$A$1:$A$288,'PY1 Data(H)'!$A$1:$BR$288))</f>
        <v>1823608</v>
      </c>
      <c r="AY35" s="118" cm="1">
        <f t="array" ref="AY35">_xlfn.XLOOKUP(AY$1,'PY1 Data(H)'!$A$1:$BR$1,_xlfn.XLOOKUP($A35,'PY1 Data(H)'!$A$1:$A$288,'PY1 Data(H)'!$A$1:$BR$288))</f>
        <v>1003238</v>
      </c>
      <c r="AZ35" s="118" cm="1">
        <f t="array" ref="AZ35">_xlfn.XLOOKUP(AZ$1,'PY1 Data(H)'!$A$1:$BR$1,_xlfn.XLOOKUP($A35,'PY1 Data(H)'!$A$1:$A$288,'PY1 Data(H)'!$A$1:$BR$288))</f>
        <v>2112383</v>
      </c>
      <c r="BA35" s="118" cm="1">
        <f t="array" ref="BA35">_xlfn.XLOOKUP(BA$1,'PY1 Data(H)'!$A$1:$BR$1,_xlfn.XLOOKUP($A35,'PY1 Data(H)'!$A$1:$A$288,'PY1 Data(H)'!$A$1:$BR$288))</f>
        <v>5391667</v>
      </c>
      <c r="BB35" s="118" cm="1">
        <f t="array" ref="BB35">_xlfn.XLOOKUP(BB$1,'PY1 Data(H)'!$A$1:$BR$1,_xlfn.XLOOKUP($A35,'PY1 Data(H)'!$A$1:$A$288,'PY1 Data(H)'!$A$1:$BR$288))</f>
        <v>644499</v>
      </c>
      <c r="BC35" s="118" cm="1">
        <f t="array" ref="BC35">_xlfn.XLOOKUP(BC$1,'PY1 Data(H)'!$A$1:$BR$1,_xlfn.XLOOKUP($A35,'PY1 Data(H)'!$A$1:$A$288,'PY1 Data(H)'!$A$1:$BR$288))</f>
        <v>1452668</v>
      </c>
      <c r="BD35" s="118" cm="1">
        <f t="array" ref="BD35">_xlfn.XLOOKUP(BD$1,'PY1 Data(H)'!$A$1:$BR$1,_xlfn.XLOOKUP($A35,'PY1 Data(H)'!$A$1:$A$288,'PY1 Data(H)'!$A$1:$BR$288))</f>
        <v>5175521</v>
      </c>
      <c r="BE35" s="118" cm="1">
        <f t="array" ref="BE35">_xlfn.XLOOKUP(BE$1,'PY1 Data(H)'!$A$1:$BR$1,_xlfn.XLOOKUP($A35,'PY1 Data(H)'!$A$1:$A$288,'PY1 Data(H)'!$A$1:$BR$288))</f>
        <v>3913143</v>
      </c>
      <c r="BF35" s="118" cm="1">
        <f t="array" ref="BF35">_xlfn.XLOOKUP(BF$1,'PY1 Data(H)'!$A$1:$BR$1,_xlfn.XLOOKUP($A35,'PY1 Data(H)'!$A$1:$A$288,'PY1 Data(H)'!$A$1:$BR$288))</f>
        <v>17801590</v>
      </c>
      <c r="BG35" s="118" cm="1">
        <f t="array" ref="BG35">_xlfn.XLOOKUP(BG$1,'PY1 Data(H)'!$A$1:$BR$1,_xlfn.XLOOKUP($A35,'PY1 Data(H)'!$A$1:$A$288,'PY1 Data(H)'!$A$1:$BR$288))</f>
        <v>3986909</v>
      </c>
      <c r="BH35" s="118" cm="1">
        <f t="array" ref="BH35">_xlfn.XLOOKUP(BH$1,'PY1 Data(H)'!$A$1:$BR$1,_xlfn.XLOOKUP($A35,'PY1 Data(H)'!$A$1:$A$288,'PY1 Data(H)'!$A$1:$BR$288))</f>
        <v>776409</v>
      </c>
    </row>
    <row r="36" spans="1:60" x14ac:dyDescent="0.3">
      <c r="D36" s="118" t="e" cm="1">
        <f t="array" ref="D36">_xlfn.XLOOKUP(D$1,'PY1 Data(H)'!$A$1:$BR$1,_xlfn.XLOOKUP($A36,'PY1 Data(H)'!$A$1:$A$288,'PY1 Data(H)'!$A$1:$BR$288))</f>
        <v>#N/A</v>
      </c>
      <c r="E36" s="118" t="e" cm="1">
        <f t="array" ref="E36">_xlfn.XLOOKUP(E$1,'PY1 Data(H)'!$A$1:$BR$1,_xlfn.XLOOKUP($A36,'PY1 Data(H)'!$A$1:$A$288,'PY1 Data(H)'!$A$1:$BR$288))</f>
        <v>#N/A</v>
      </c>
      <c r="F36" s="118" t="e" cm="1">
        <f t="array" ref="F36">_xlfn.XLOOKUP(F$1,'PY1 Data(H)'!$A$1:$BR$1,_xlfn.XLOOKUP($A36,'PY1 Data(H)'!$A$1:$A$288,'PY1 Data(H)'!$A$1:$BR$288))</f>
        <v>#N/A</v>
      </c>
      <c r="G36" s="118" t="e" cm="1">
        <f t="array" ref="G36">_xlfn.XLOOKUP(G$1,'PY1 Data(H)'!$A$1:$BR$1,_xlfn.XLOOKUP($A36,'PY1 Data(H)'!$A$1:$A$288,'PY1 Data(H)'!$A$1:$BR$288))</f>
        <v>#N/A</v>
      </c>
      <c r="H36" s="118" t="e" cm="1">
        <f t="array" ref="H36">_xlfn.XLOOKUP(H$1,'PY1 Data(H)'!$A$1:$BR$1,_xlfn.XLOOKUP($A36,'PY1 Data(H)'!$A$1:$A$288,'PY1 Data(H)'!$A$1:$BR$288))</f>
        <v>#N/A</v>
      </c>
      <c r="I36" s="118" t="e" cm="1">
        <f t="array" ref="I36">_xlfn.XLOOKUP(I$1,'PY1 Data(H)'!$A$1:$BR$1,_xlfn.XLOOKUP($A36,'PY1 Data(H)'!$A$1:$A$288,'PY1 Data(H)'!$A$1:$BR$288))</f>
        <v>#N/A</v>
      </c>
      <c r="J36" s="118" t="e" cm="1">
        <f t="array" ref="J36">_xlfn.XLOOKUP(J$1,'PY1 Data(H)'!$A$1:$BR$1,_xlfn.XLOOKUP($A36,'PY1 Data(H)'!$A$1:$A$288,'PY1 Data(H)'!$A$1:$BR$288))</f>
        <v>#N/A</v>
      </c>
      <c r="K36" s="118" t="e" cm="1">
        <f t="array" ref="K36">_xlfn.XLOOKUP(K$1,'PY1 Data(H)'!$A$1:$BR$1,_xlfn.XLOOKUP($A36,'PY1 Data(H)'!$A$1:$A$288,'PY1 Data(H)'!$A$1:$BR$288))</f>
        <v>#N/A</v>
      </c>
      <c r="L36" s="118" t="e" cm="1">
        <f t="array" ref="L36">_xlfn.XLOOKUP(L$1,'PY1 Data(H)'!$A$1:$BR$1,_xlfn.XLOOKUP($A36,'PY1 Data(H)'!$A$1:$A$288,'PY1 Data(H)'!$A$1:$BR$288))</f>
        <v>#N/A</v>
      </c>
      <c r="M36" s="118" t="e" cm="1">
        <f t="array" ref="M36">_xlfn.XLOOKUP(M$1,'PY1 Data(H)'!$A$1:$BR$1,_xlfn.XLOOKUP($A36,'PY1 Data(H)'!$A$1:$A$288,'PY1 Data(H)'!$A$1:$BR$288))</f>
        <v>#N/A</v>
      </c>
      <c r="N36" s="118" t="e" cm="1">
        <f t="array" ref="N36">_xlfn.XLOOKUP(N$1,'PY1 Data(H)'!$A$1:$BR$1,_xlfn.XLOOKUP($A36,'PY1 Data(H)'!$A$1:$A$288,'PY1 Data(H)'!$A$1:$BR$288))</f>
        <v>#N/A</v>
      </c>
      <c r="O36" s="118" t="e" cm="1">
        <f t="array" ref="O36">_xlfn.XLOOKUP(O$1,'PY1 Data(H)'!$A$1:$BR$1,_xlfn.XLOOKUP($A36,'PY1 Data(H)'!$A$1:$A$288,'PY1 Data(H)'!$A$1:$BR$288))</f>
        <v>#N/A</v>
      </c>
      <c r="P36" s="118" t="e" cm="1">
        <f t="array" ref="P36">_xlfn.XLOOKUP(P$1,'PY1 Data(H)'!$A$1:$BR$1,_xlfn.XLOOKUP($A36,'PY1 Data(H)'!$A$1:$A$288,'PY1 Data(H)'!$A$1:$BR$288))</f>
        <v>#N/A</v>
      </c>
      <c r="Q36" s="118" t="e" cm="1">
        <f t="array" ref="Q36">_xlfn.XLOOKUP(Q$1,'PY1 Data(H)'!$A$1:$BR$1,_xlfn.XLOOKUP($A36,'PY1 Data(H)'!$A$1:$A$288,'PY1 Data(H)'!$A$1:$BR$288))</f>
        <v>#N/A</v>
      </c>
      <c r="R36" s="118" t="e" cm="1">
        <f t="array" ref="R36">_xlfn.XLOOKUP(R$1,'PY1 Data(H)'!$A$1:$BR$1,_xlfn.XLOOKUP($A36,'PY1 Data(H)'!$A$1:$A$288,'PY1 Data(H)'!$A$1:$BR$288))</f>
        <v>#N/A</v>
      </c>
      <c r="S36" s="118" t="e" cm="1">
        <f t="array" ref="S36">_xlfn.XLOOKUP(S$1,'PY1 Data(H)'!$A$1:$BR$1,_xlfn.XLOOKUP($A36,'PY1 Data(H)'!$A$1:$A$288,'PY1 Data(H)'!$A$1:$BR$288))</f>
        <v>#N/A</v>
      </c>
      <c r="T36" s="118" t="e" cm="1">
        <f t="array" ref="T36">_xlfn.XLOOKUP(T$1,'PY1 Data(H)'!$A$1:$BR$1,_xlfn.XLOOKUP($A36,'PY1 Data(H)'!$A$1:$A$288,'PY1 Data(H)'!$A$1:$BR$288))</f>
        <v>#N/A</v>
      </c>
      <c r="U36" s="118" t="e" cm="1">
        <f t="array" ref="U36">_xlfn.XLOOKUP(U$1,'PY1 Data(H)'!$A$1:$BR$1,_xlfn.XLOOKUP($A36,'PY1 Data(H)'!$A$1:$A$288,'PY1 Data(H)'!$A$1:$BR$288))</f>
        <v>#N/A</v>
      </c>
      <c r="V36" s="118" t="e" cm="1">
        <f t="array" ref="V36">_xlfn.XLOOKUP(V$1,'PY1 Data(H)'!$A$1:$BR$1,_xlfn.XLOOKUP($A36,'PY1 Data(H)'!$A$1:$A$288,'PY1 Data(H)'!$A$1:$BR$288))</f>
        <v>#N/A</v>
      </c>
      <c r="W36" s="118" t="e" cm="1">
        <f t="array" ref="W36">_xlfn.XLOOKUP(W$1,'PY1 Data(H)'!$A$1:$BR$1,_xlfn.XLOOKUP($A36,'PY1 Data(H)'!$A$1:$A$288,'PY1 Data(H)'!$A$1:$BR$288))</f>
        <v>#N/A</v>
      </c>
      <c r="X36" s="118" t="e" cm="1">
        <f t="array" ref="X36">_xlfn.XLOOKUP(X$1,'PY1 Data(H)'!$A$1:$BR$1,_xlfn.XLOOKUP($A36,'PY1 Data(H)'!$A$1:$A$288,'PY1 Data(H)'!$A$1:$BR$288))</f>
        <v>#N/A</v>
      </c>
      <c r="Y36" s="118" t="e" cm="1">
        <f t="array" ref="Y36">_xlfn.XLOOKUP(Y$1,'PY1 Data(H)'!$A$1:$BR$1,_xlfn.XLOOKUP($A36,'PY1 Data(H)'!$A$1:$A$288,'PY1 Data(H)'!$A$1:$BR$288))</f>
        <v>#N/A</v>
      </c>
      <c r="Z36" s="118" t="e" cm="1">
        <f t="array" ref="Z36">_xlfn.XLOOKUP(Z$1,'PY1 Data(H)'!$A$1:$BR$1,_xlfn.XLOOKUP($A36,'PY1 Data(H)'!$A$1:$A$288,'PY1 Data(H)'!$A$1:$BR$288))</f>
        <v>#N/A</v>
      </c>
      <c r="AA36" s="118" t="e" cm="1">
        <f t="array" ref="AA36">_xlfn.XLOOKUP(AA$1,'PY1 Data(H)'!$A$1:$BR$1,_xlfn.XLOOKUP($A36,'PY1 Data(H)'!$A$1:$A$288,'PY1 Data(H)'!$A$1:$BR$288))</f>
        <v>#N/A</v>
      </c>
      <c r="AB36" s="118" t="e" cm="1">
        <f t="array" ref="AB36">_xlfn.XLOOKUP(AB$1,'PY1 Data(H)'!$A$1:$BR$1,_xlfn.XLOOKUP($A36,'PY1 Data(H)'!$A$1:$A$288,'PY1 Data(H)'!$A$1:$BR$288))</f>
        <v>#N/A</v>
      </c>
      <c r="AC36" s="118" t="e" cm="1">
        <f t="array" ref="AC36">_xlfn.XLOOKUP(AC$1,'PY1 Data(H)'!$A$1:$BR$1,_xlfn.XLOOKUP($A36,'PY1 Data(H)'!$A$1:$A$288,'PY1 Data(H)'!$A$1:$BR$288))</f>
        <v>#N/A</v>
      </c>
      <c r="AD36" s="118" t="e" cm="1">
        <f t="array" ref="AD36">_xlfn.XLOOKUP(AD$1,'PY1 Data(H)'!$A$1:$BR$1,_xlfn.XLOOKUP($A36,'PY1 Data(H)'!$A$1:$A$288,'PY1 Data(H)'!$A$1:$BR$288))</f>
        <v>#N/A</v>
      </c>
      <c r="AE36" s="118" t="e" cm="1">
        <f t="array" ref="AE36">_xlfn.XLOOKUP(AE$1,'PY1 Data(H)'!$A$1:$BR$1,_xlfn.XLOOKUP($A36,'PY1 Data(H)'!$A$1:$A$288,'PY1 Data(H)'!$A$1:$BR$288))</f>
        <v>#N/A</v>
      </c>
      <c r="AF36" s="118" t="e" cm="1">
        <f t="array" ref="AF36">_xlfn.XLOOKUP(AF$1,'PY1 Data(H)'!$A$1:$BR$1,_xlfn.XLOOKUP($A36,'PY1 Data(H)'!$A$1:$A$288,'PY1 Data(H)'!$A$1:$BR$288))</f>
        <v>#N/A</v>
      </c>
      <c r="AG36" s="118" t="e" cm="1">
        <f t="array" ref="AG36">_xlfn.XLOOKUP(AG$1,'PY1 Data(H)'!$A$1:$BR$1,_xlfn.XLOOKUP($A36,'PY1 Data(H)'!$A$1:$A$288,'PY1 Data(H)'!$A$1:$BR$288))</f>
        <v>#N/A</v>
      </c>
      <c r="AH36" s="118" t="e" cm="1">
        <f t="array" ref="AH36">_xlfn.XLOOKUP(AH$1,'PY1 Data(H)'!$A$1:$BR$1,_xlfn.XLOOKUP($A36,'PY1 Data(H)'!$A$1:$A$288,'PY1 Data(H)'!$A$1:$BR$288))</f>
        <v>#N/A</v>
      </c>
      <c r="AI36" s="118" t="e" cm="1">
        <f t="array" ref="AI36">_xlfn.XLOOKUP(AI$1,'PY1 Data(H)'!$A$1:$BR$1,_xlfn.XLOOKUP($A36,'PY1 Data(H)'!$A$1:$A$288,'PY1 Data(H)'!$A$1:$BR$288))</f>
        <v>#N/A</v>
      </c>
      <c r="AJ36" s="118" t="e" cm="1">
        <f t="array" ref="AJ36">_xlfn.XLOOKUP(AJ$1,'PY1 Data(H)'!$A$1:$BR$1,_xlfn.XLOOKUP($A36,'PY1 Data(H)'!$A$1:$A$288,'PY1 Data(H)'!$A$1:$BR$288))</f>
        <v>#N/A</v>
      </c>
      <c r="AK36" s="118" t="e" cm="1">
        <f t="array" ref="AK36">_xlfn.XLOOKUP(AK$1,'PY1 Data(H)'!$A$1:$BR$1,_xlfn.XLOOKUP($A36,'PY1 Data(H)'!$A$1:$A$288,'PY1 Data(H)'!$A$1:$BR$288))</f>
        <v>#N/A</v>
      </c>
      <c r="AL36" s="118" t="e" cm="1">
        <f t="array" ref="AL36">_xlfn.XLOOKUP(AL$1,'PY1 Data(H)'!$A$1:$BR$1,_xlfn.XLOOKUP($A36,'PY1 Data(H)'!$A$1:$A$288,'PY1 Data(H)'!$A$1:$BR$288))</f>
        <v>#N/A</v>
      </c>
      <c r="AM36" s="118" t="e" cm="1">
        <f t="array" ref="AM36">_xlfn.XLOOKUP(AM$1,'PY1 Data(H)'!$A$1:$BR$1,_xlfn.XLOOKUP($A36,'PY1 Data(H)'!$A$1:$A$288,'PY1 Data(H)'!$A$1:$BR$288))</f>
        <v>#N/A</v>
      </c>
      <c r="AN36" s="118" t="e" cm="1">
        <f t="array" ref="AN36">_xlfn.XLOOKUP(AN$1,'PY1 Data(H)'!$A$1:$BR$1,_xlfn.XLOOKUP($A36,'PY1 Data(H)'!$A$1:$A$288,'PY1 Data(H)'!$A$1:$BR$288))</f>
        <v>#N/A</v>
      </c>
      <c r="AO36" s="118" t="e" cm="1">
        <f t="array" ref="AO36">_xlfn.XLOOKUP(AO$1,'PY1 Data(H)'!$A$1:$BR$1,_xlfn.XLOOKUP($A36,'PY1 Data(H)'!$A$1:$A$288,'PY1 Data(H)'!$A$1:$BR$288))</f>
        <v>#N/A</v>
      </c>
      <c r="AP36" s="118" t="e" cm="1">
        <f t="array" ref="AP36">_xlfn.XLOOKUP(AP$1,'PY1 Data(H)'!$A$1:$BR$1,_xlfn.XLOOKUP($A36,'PY1 Data(H)'!$A$1:$A$288,'PY1 Data(H)'!$A$1:$BR$288))</f>
        <v>#N/A</v>
      </c>
      <c r="AQ36" s="118" t="e" cm="1">
        <f t="array" ref="AQ36">_xlfn.XLOOKUP(AQ$1,'PY1 Data(H)'!$A$1:$BR$1,_xlfn.XLOOKUP($A36,'PY1 Data(H)'!$A$1:$A$288,'PY1 Data(H)'!$A$1:$BR$288))</f>
        <v>#N/A</v>
      </c>
      <c r="AR36" s="118" t="e" cm="1">
        <f t="array" ref="AR36">_xlfn.XLOOKUP(AR$1,'PY1 Data(H)'!$A$1:$BR$1,_xlfn.XLOOKUP($A36,'PY1 Data(H)'!$A$1:$A$288,'PY1 Data(H)'!$A$1:$BR$288))</f>
        <v>#N/A</v>
      </c>
      <c r="AS36" s="118" t="e" cm="1">
        <f t="array" ref="AS36">_xlfn.XLOOKUP(AS$1,'PY1 Data(H)'!$A$1:$BR$1,_xlfn.XLOOKUP($A36,'PY1 Data(H)'!$A$1:$A$288,'PY1 Data(H)'!$A$1:$BR$288))</f>
        <v>#N/A</v>
      </c>
      <c r="AT36" s="118" t="e" cm="1">
        <f t="array" ref="AT36">_xlfn.XLOOKUP(AT$1,'PY1 Data(H)'!$A$1:$BR$1,_xlfn.XLOOKUP($A36,'PY1 Data(H)'!$A$1:$A$288,'PY1 Data(H)'!$A$1:$BR$288))</f>
        <v>#N/A</v>
      </c>
      <c r="AU36" s="118" t="e" cm="1">
        <f t="array" ref="AU36">_xlfn.XLOOKUP(AU$1,'PY1 Data(H)'!$A$1:$BR$1,_xlfn.XLOOKUP($A36,'PY1 Data(H)'!$A$1:$A$288,'PY1 Data(H)'!$A$1:$BR$288))</f>
        <v>#N/A</v>
      </c>
      <c r="AV36" s="118" t="e" cm="1">
        <f t="array" ref="AV36">_xlfn.XLOOKUP(AV$1,'PY1 Data(H)'!$A$1:$BR$1,_xlfn.XLOOKUP($A36,'PY1 Data(H)'!$A$1:$A$288,'PY1 Data(H)'!$A$1:$BR$288))</f>
        <v>#N/A</v>
      </c>
      <c r="AW36" s="118" t="e" cm="1">
        <f t="array" ref="AW36">_xlfn.XLOOKUP(AW$1,'PY1 Data(H)'!$A$1:$BR$1,_xlfn.XLOOKUP($A36,'PY1 Data(H)'!$A$1:$A$288,'PY1 Data(H)'!$A$1:$BR$288))</f>
        <v>#N/A</v>
      </c>
      <c r="AX36" s="118" t="e" cm="1">
        <f t="array" ref="AX36">_xlfn.XLOOKUP(AX$1,'PY1 Data(H)'!$A$1:$BR$1,_xlfn.XLOOKUP($A36,'PY1 Data(H)'!$A$1:$A$288,'PY1 Data(H)'!$A$1:$BR$288))</f>
        <v>#N/A</v>
      </c>
      <c r="AY36" s="118" t="e" cm="1">
        <f t="array" ref="AY36">_xlfn.XLOOKUP(AY$1,'PY1 Data(H)'!$A$1:$BR$1,_xlfn.XLOOKUP($A36,'PY1 Data(H)'!$A$1:$A$288,'PY1 Data(H)'!$A$1:$BR$288))</f>
        <v>#N/A</v>
      </c>
      <c r="AZ36" s="118" t="e" cm="1">
        <f t="array" ref="AZ36">_xlfn.XLOOKUP(AZ$1,'PY1 Data(H)'!$A$1:$BR$1,_xlfn.XLOOKUP($A36,'PY1 Data(H)'!$A$1:$A$288,'PY1 Data(H)'!$A$1:$BR$288))</f>
        <v>#N/A</v>
      </c>
      <c r="BA36" s="118" t="e" cm="1">
        <f t="array" ref="BA36">_xlfn.XLOOKUP(BA$1,'PY1 Data(H)'!$A$1:$BR$1,_xlfn.XLOOKUP($A36,'PY1 Data(H)'!$A$1:$A$288,'PY1 Data(H)'!$A$1:$BR$288))</f>
        <v>#N/A</v>
      </c>
      <c r="BB36" s="118" t="e" cm="1">
        <f t="array" ref="BB36">_xlfn.XLOOKUP(BB$1,'PY1 Data(H)'!$A$1:$BR$1,_xlfn.XLOOKUP($A36,'PY1 Data(H)'!$A$1:$A$288,'PY1 Data(H)'!$A$1:$BR$288))</f>
        <v>#N/A</v>
      </c>
      <c r="BC36" s="118" t="e" cm="1">
        <f t="array" ref="BC36">_xlfn.XLOOKUP(BC$1,'PY1 Data(H)'!$A$1:$BR$1,_xlfn.XLOOKUP($A36,'PY1 Data(H)'!$A$1:$A$288,'PY1 Data(H)'!$A$1:$BR$288))</f>
        <v>#N/A</v>
      </c>
      <c r="BD36" s="118" t="e" cm="1">
        <f t="array" ref="BD36">_xlfn.XLOOKUP(BD$1,'PY1 Data(H)'!$A$1:$BR$1,_xlfn.XLOOKUP($A36,'PY1 Data(H)'!$A$1:$A$288,'PY1 Data(H)'!$A$1:$BR$288))</f>
        <v>#N/A</v>
      </c>
      <c r="BE36" s="118" t="e" cm="1">
        <f t="array" ref="BE36">_xlfn.XLOOKUP(BE$1,'PY1 Data(H)'!$A$1:$BR$1,_xlfn.XLOOKUP($A36,'PY1 Data(H)'!$A$1:$A$288,'PY1 Data(H)'!$A$1:$BR$288))</f>
        <v>#N/A</v>
      </c>
      <c r="BF36" s="118" t="e" cm="1">
        <f t="array" ref="BF36">_xlfn.XLOOKUP(BF$1,'PY1 Data(H)'!$A$1:$BR$1,_xlfn.XLOOKUP($A36,'PY1 Data(H)'!$A$1:$A$288,'PY1 Data(H)'!$A$1:$BR$288))</f>
        <v>#N/A</v>
      </c>
      <c r="BG36" s="118" t="e" cm="1">
        <f t="array" ref="BG36">_xlfn.XLOOKUP(BG$1,'PY1 Data(H)'!$A$1:$BR$1,_xlfn.XLOOKUP($A36,'PY1 Data(H)'!$A$1:$A$288,'PY1 Data(H)'!$A$1:$BR$288))</f>
        <v>#N/A</v>
      </c>
      <c r="BH36" s="118" t="e" cm="1">
        <f t="array" ref="BH36">_xlfn.XLOOKUP(BH$1,'PY1 Data(H)'!$A$1:$BR$1,_xlfn.XLOOKUP($A36,'PY1 Data(H)'!$A$1:$A$288,'PY1 Data(H)'!$A$1:$BR$288))</f>
        <v>#N/A</v>
      </c>
    </row>
    <row r="37" spans="1:60" x14ac:dyDescent="0.3">
      <c r="A37">
        <v>506</v>
      </c>
      <c r="D37" s="118" cm="1">
        <f t="array" ref="D37">_xlfn.XLOOKUP(D$1,'PY1 Data(H)'!$A$1:$BR$1,_xlfn.XLOOKUP($A37,'PY1 Data(H)'!$A$1:$A$288,'PY1 Data(H)'!$A$1:$BR$288))</f>
        <v>380850</v>
      </c>
      <c r="E37" s="118" cm="1">
        <f t="array" ref="E37">_xlfn.XLOOKUP(E$1,'PY1 Data(H)'!$A$1:$BR$1,_xlfn.XLOOKUP($A37,'PY1 Data(H)'!$A$1:$A$288,'PY1 Data(H)'!$A$1:$BR$288))</f>
        <v>6296022</v>
      </c>
      <c r="F37" s="118" cm="1">
        <f t="array" ref="F37">_xlfn.XLOOKUP(F$1,'PY1 Data(H)'!$A$1:$BR$1,_xlfn.XLOOKUP($A37,'PY1 Data(H)'!$A$1:$A$288,'PY1 Data(H)'!$A$1:$BR$288))</f>
        <v>3086200</v>
      </c>
      <c r="G37" s="118" cm="1">
        <f t="array" ref="G37">_xlfn.XLOOKUP(G$1,'PY1 Data(H)'!$A$1:$BR$1,_xlfn.XLOOKUP($A37,'PY1 Data(H)'!$A$1:$A$288,'PY1 Data(H)'!$A$1:$BR$288))</f>
        <v>2029216</v>
      </c>
      <c r="H37" s="118" cm="1">
        <f t="array" ref="H37">_xlfn.XLOOKUP(H$1,'PY1 Data(H)'!$A$1:$BR$1,_xlfn.XLOOKUP($A37,'PY1 Data(H)'!$A$1:$A$288,'PY1 Data(H)'!$A$1:$BR$288))</f>
        <v>1386480</v>
      </c>
      <c r="I37" s="118" cm="1">
        <f t="array" ref="I37">_xlfn.XLOOKUP(I$1,'PY1 Data(H)'!$A$1:$BR$1,_xlfn.XLOOKUP($A37,'PY1 Data(H)'!$A$1:$A$288,'PY1 Data(H)'!$A$1:$BR$288))</f>
        <v>2205577</v>
      </c>
      <c r="J37" s="118" cm="1">
        <f t="array" ref="J37">_xlfn.XLOOKUP(J$1,'PY1 Data(H)'!$A$1:$BR$1,_xlfn.XLOOKUP($A37,'PY1 Data(H)'!$A$1:$A$288,'PY1 Data(H)'!$A$1:$BR$288))</f>
        <v>656742</v>
      </c>
      <c r="K37" s="118" cm="1">
        <f t="array" ref="K37">_xlfn.XLOOKUP(K$1,'PY1 Data(H)'!$A$1:$BR$1,_xlfn.XLOOKUP($A37,'PY1 Data(H)'!$A$1:$A$288,'PY1 Data(H)'!$A$1:$BR$288))</f>
        <v>4143190</v>
      </c>
      <c r="L37" s="118" cm="1">
        <f t="array" ref="L37">_xlfn.XLOOKUP(L$1,'PY1 Data(H)'!$A$1:$BR$1,_xlfn.XLOOKUP($A37,'PY1 Data(H)'!$A$1:$A$288,'PY1 Data(H)'!$A$1:$BR$288))</f>
        <v>6974233</v>
      </c>
      <c r="M37" s="118" cm="1">
        <f t="array" ref="M37">_xlfn.XLOOKUP(M$1,'PY1 Data(H)'!$A$1:$BR$1,_xlfn.XLOOKUP($A37,'PY1 Data(H)'!$A$1:$A$288,'PY1 Data(H)'!$A$1:$BR$288))</f>
        <v>1785000</v>
      </c>
      <c r="N37" s="118" cm="1">
        <f t="array" ref="N37">_xlfn.XLOOKUP(N$1,'PY1 Data(H)'!$A$1:$BR$1,_xlfn.XLOOKUP($A37,'PY1 Data(H)'!$A$1:$A$288,'PY1 Data(H)'!$A$1:$BR$288))</f>
        <v>4684653</v>
      </c>
      <c r="O37" s="118" cm="1">
        <f t="array" ref="O37">_xlfn.XLOOKUP(O$1,'PY1 Data(H)'!$A$1:$BR$1,_xlfn.XLOOKUP($A37,'PY1 Data(H)'!$A$1:$A$288,'PY1 Data(H)'!$A$1:$BR$288))</f>
        <v>7152031</v>
      </c>
      <c r="P37" s="118" cm="1">
        <f t="array" ref="P37">_xlfn.XLOOKUP(P$1,'PY1 Data(H)'!$A$1:$BR$1,_xlfn.XLOOKUP($A37,'PY1 Data(H)'!$A$1:$A$288,'PY1 Data(H)'!$A$1:$BR$288))</f>
        <v>4305448</v>
      </c>
      <c r="Q37" s="118" cm="1">
        <f t="array" ref="Q37">_xlfn.XLOOKUP(Q$1,'PY1 Data(H)'!$A$1:$BR$1,_xlfn.XLOOKUP($A37,'PY1 Data(H)'!$A$1:$A$288,'PY1 Data(H)'!$A$1:$BR$288))</f>
        <v>1495355</v>
      </c>
      <c r="R37" s="118" cm="1">
        <f t="array" ref="R37">_xlfn.XLOOKUP(R$1,'PY1 Data(H)'!$A$1:$BR$1,_xlfn.XLOOKUP($A37,'PY1 Data(H)'!$A$1:$A$288,'PY1 Data(H)'!$A$1:$BR$288))</f>
        <v>7191758</v>
      </c>
      <c r="S37" s="118" cm="1">
        <f t="array" ref="S37">_xlfn.XLOOKUP(S$1,'PY1 Data(H)'!$A$1:$BR$1,_xlfn.XLOOKUP($A37,'PY1 Data(H)'!$A$1:$A$288,'PY1 Data(H)'!$A$1:$BR$288))</f>
        <v>33489846</v>
      </c>
      <c r="T37" s="118" cm="1">
        <f t="array" ref="T37">_xlfn.XLOOKUP(T$1,'PY1 Data(H)'!$A$1:$BR$1,_xlfn.XLOOKUP($A37,'PY1 Data(H)'!$A$1:$A$288,'PY1 Data(H)'!$A$1:$BR$288))</f>
        <v>3477122</v>
      </c>
      <c r="U37" s="118" cm="1">
        <f t="array" ref="U37">_xlfn.XLOOKUP(U$1,'PY1 Data(H)'!$A$1:$BR$1,_xlfn.XLOOKUP($A37,'PY1 Data(H)'!$A$1:$A$288,'PY1 Data(H)'!$A$1:$BR$288))</f>
        <v>1209182</v>
      </c>
      <c r="V37" s="118" cm="1">
        <f t="array" ref="V37">_xlfn.XLOOKUP(V$1,'PY1 Data(H)'!$A$1:$BR$1,_xlfn.XLOOKUP($A37,'PY1 Data(H)'!$A$1:$A$288,'PY1 Data(H)'!$A$1:$BR$288))</f>
        <v>706270</v>
      </c>
      <c r="W37" s="118" cm="1">
        <f t="array" ref="W37">_xlfn.XLOOKUP(W$1,'PY1 Data(H)'!$A$1:$BR$1,_xlfn.XLOOKUP($A37,'PY1 Data(H)'!$A$1:$A$288,'PY1 Data(H)'!$A$1:$BR$288))</f>
        <v>22510765</v>
      </c>
      <c r="X37" s="118" cm="1">
        <f t="array" ref="X37">_xlfn.XLOOKUP(X$1,'PY1 Data(H)'!$A$1:$BR$1,_xlfn.XLOOKUP($A37,'PY1 Data(H)'!$A$1:$A$288,'PY1 Data(H)'!$A$1:$BR$288))</f>
        <v>8973253</v>
      </c>
      <c r="Y37" s="118" cm="1">
        <f t="array" ref="Y37">_xlfn.XLOOKUP(Y$1,'PY1 Data(H)'!$A$1:$BR$1,_xlfn.XLOOKUP($A37,'PY1 Data(H)'!$A$1:$A$288,'PY1 Data(H)'!$A$1:$BR$288))</f>
        <v>1099899</v>
      </c>
      <c r="Z37" s="118" cm="1">
        <f t="array" ref="Z37">_xlfn.XLOOKUP(Z$1,'PY1 Data(H)'!$A$1:$BR$1,_xlfn.XLOOKUP($A37,'PY1 Data(H)'!$A$1:$A$288,'PY1 Data(H)'!$A$1:$BR$288))</f>
        <v>6518897</v>
      </c>
      <c r="AA37" s="118" cm="1">
        <f t="array" ref="AA37">_xlfn.XLOOKUP(AA$1,'PY1 Data(H)'!$A$1:$BR$1,_xlfn.XLOOKUP($A37,'PY1 Data(H)'!$A$1:$A$288,'PY1 Data(H)'!$A$1:$BR$288))</f>
        <v>1096082</v>
      </c>
      <c r="AB37" s="118" cm="1">
        <f t="array" ref="AB37">_xlfn.XLOOKUP(AB$1,'PY1 Data(H)'!$A$1:$BR$1,_xlfn.XLOOKUP($A37,'PY1 Data(H)'!$A$1:$A$288,'PY1 Data(H)'!$A$1:$BR$288))</f>
        <v>3264509</v>
      </c>
      <c r="AC37" s="118" cm="1">
        <f t="array" ref="AC37">_xlfn.XLOOKUP(AC$1,'PY1 Data(H)'!$A$1:$BR$1,_xlfn.XLOOKUP($A37,'PY1 Data(H)'!$A$1:$A$288,'PY1 Data(H)'!$A$1:$BR$288))</f>
        <v>7981878</v>
      </c>
      <c r="AD37" s="118" cm="1">
        <f t="array" ref="AD37">_xlfn.XLOOKUP(AD$1,'PY1 Data(H)'!$A$1:$BR$1,_xlfn.XLOOKUP($A37,'PY1 Data(H)'!$A$1:$A$288,'PY1 Data(H)'!$A$1:$BR$288))</f>
        <v>1279141</v>
      </c>
      <c r="AE37" s="118" cm="1">
        <f t="array" ref="AE37">_xlfn.XLOOKUP(AE$1,'PY1 Data(H)'!$A$1:$BR$1,_xlfn.XLOOKUP($A37,'PY1 Data(H)'!$A$1:$A$288,'PY1 Data(H)'!$A$1:$BR$288))</f>
        <v>8671203</v>
      </c>
      <c r="AF37" s="118" cm="1">
        <f t="array" ref="AF37">_xlfn.XLOOKUP(AF$1,'PY1 Data(H)'!$A$1:$BR$1,_xlfn.XLOOKUP($A37,'PY1 Data(H)'!$A$1:$A$288,'PY1 Data(H)'!$A$1:$BR$288))</f>
        <v>6164794</v>
      </c>
      <c r="AG37" s="118" cm="1">
        <f t="array" ref="AG37">_xlfn.XLOOKUP(AG$1,'PY1 Data(H)'!$A$1:$BR$1,_xlfn.XLOOKUP($A37,'PY1 Data(H)'!$A$1:$A$288,'PY1 Data(H)'!$A$1:$BR$288))</f>
        <v>2552575</v>
      </c>
      <c r="AH37" s="118" cm="1">
        <f t="array" ref="AH37">_xlfn.XLOOKUP(AH$1,'PY1 Data(H)'!$A$1:$BR$1,_xlfn.XLOOKUP($A37,'PY1 Data(H)'!$A$1:$A$288,'PY1 Data(H)'!$A$1:$BR$288))</f>
        <v>7785599</v>
      </c>
      <c r="AI37" s="118" cm="1">
        <f t="array" ref="AI37">_xlfn.XLOOKUP(AI$1,'PY1 Data(H)'!$A$1:$BR$1,_xlfn.XLOOKUP($A37,'PY1 Data(H)'!$A$1:$A$288,'PY1 Data(H)'!$A$1:$BR$288))</f>
        <v>13990795</v>
      </c>
      <c r="AJ37" s="118" cm="1">
        <f t="array" ref="AJ37">_xlfn.XLOOKUP(AJ$1,'PY1 Data(H)'!$A$1:$BR$1,_xlfn.XLOOKUP($A37,'PY1 Data(H)'!$A$1:$A$288,'PY1 Data(H)'!$A$1:$BR$288))</f>
        <v>4840056</v>
      </c>
      <c r="AK37" s="118" cm="1">
        <f t="array" ref="AK37">_xlfn.XLOOKUP(AK$1,'PY1 Data(H)'!$A$1:$BR$1,_xlfn.XLOOKUP($A37,'PY1 Data(H)'!$A$1:$A$288,'PY1 Data(H)'!$A$1:$BR$288))</f>
        <v>4396844</v>
      </c>
      <c r="AL37" s="118" cm="1">
        <f t="array" ref="AL37">_xlfn.XLOOKUP(AL$1,'PY1 Data(H)'!$A$1:$BR$1,_xlfn.XLOOKUP($A37,'PY1 Data(H)'!$A$1:$A$288,'PY1 Data(H)'!$A$1:$BR$288))</f>
        <v>8141705</v>
      </c>
      <c r="AM37" s="118" cm="1">
        <f t="array" ref="AM37">_xlfn.XLOOKUP(AM$1,'PY1 Data(H)'!$A$1:$BR$1,_xlfn.XLOOKUP($A37,'PY1 Data(H)'!$A$1:$A$288,'PY1 Data(H)'!$A$1:$BR$288))</f>
        <v>0</v>
      </c>
      <c r="AN37" s="118" cm="1">
        <f t="array" ref="AN37">_xlfn.XLOOKUP(AN$1,'PY1 Data(H)'!$A$1:$BR$1,_xlfn.XLOOKUP($A37,'PY1 Data(H)'!$A$1:$A$288,'PY1 Data(H)'!$A$1:$BR$288))</f>
        <v>1794635</v>
      </c>
      <c r="AO37" s="118" cm="1">
        <f t="array" ref="AO37">_xlfn.XLOOKUP(AO$1,'PY1 Data(H)'!$A$1:$BR$1,_xlfn.XLOOKUP($A37,'PY1 Data(H)'!$A$1:$A$288,'PY1 Data(H)'!$A$1:$BR$288))</f>
        <v>2980974</v>
      </c>
      <c r="AP37" s="118" cm="1">
        <f t="array" ref="AP37">_xlfn.XLOOKUP(AP$1,'PY1 Data(H)'!$A$1:$BR$1,_xlfn.XLOOKUP($A37,'PY1 Data(H)'!$A$1:$A$288,'PY1 Data(H)'!$A$1:$BR$288))</f>
        <v>4528203</v>
      </c>
      <c r="AQ37" s="118" cm="1">
        <f t="array" ref="AQ37">_xlfn.XLOOKUP(AQ$1,'PY1 Data(H)'!$A$1:$BR$1,_xlfn.XLOOKUP($A37,'PY1 Data(H)'!$A$1:$A$288,'PY1 Data(H)'!$A$1:$BR$288))</f>
        <v>43145</v>
      </c>
      <c r="AR37" s="118" cm="1">
        <f t="array" ref="AR37">_xlfn.XLOOKUP(AR$1,'PY1 Data(H)'!$A$1:$BR$1,_xlfn.XLOOKUP($A37,'PY1 Data(H)'!$A$1:$A$288,'PY1 Data(H)'!$A$1:$BR$288))</f>
        <v>709238</v>
      </c>
      <c r="AS37" s="118" cm="1">
        <f t="array" ref="AS37">_xlfn.XLOOKUP(AS$1,'PY1 Data(H)'!$A$1:$BR$1,_xlfn.XLOOKUP($A37,'PY1 Data(H)'!$A$1:$A$288,'PY1 Data(H)'!$A$1:$BR$288))</f>
        <v>1934704</v>
      </c>
      <c r="AT37" s="118" cm="1">
        <f t="array" ref="AT37">_xlfn.XLOOKUP(AT$1,'PY1 Data(H)'!$A$1:$BR$1,_xlfn.XLOOKUP($A37,'PY1 Data(H)'!$A$1:$A$288,'PY1 Data(H)'!$A$1:$BR$288))</f>
        <v>371311</v>
      </c>
      <c r="AU37" s="118" cm="1">
        <f t="array" ref="AU37">_xlfn.XLOOKUP(AU$1,'PY1 Data(H)'!$A$1:$BR$1,_xlfn.XLOOKUP($A37,'PY1 Data(H)'!$A$1:$A$288,'PY1 Data(H)'!$A$1:$BR$288))</f>
        <v>16823434</v>
      </c>
      <c r="AV37" s="118" cm="1">
        <f t="array" ref="AV37">_xlfn.XLOOKUP(AV$1,'PY1 Data(H)'!$A$1:$BR$1,_xlfn.XLOOKUP($A37,'PY1 Data(H)'!$A$1:$A$288,'PY1 Data(H)'!$A$1:$BR$288))</f>
        <v>1924009</v>
      </c>
      <c r="AW37" s="118" cm="1">
        <f t="array" ref="AW37">_xlfn.XLOOKUP(AW$1,'PY1 Data(H)'!$A$1:$BR$1,_xlfn.XLOOKUP($A37,'PY1 Data(H)'!$A$1:$A$288,'PY1 Data(H)'!$A$1:$BR$288))</f>
        <v>143416902</v>
      </c>
      <c r="AX37" s="118" cm="1">
        <f t="array" ref="AX37">_xlfn.XLOOKUP(AX$1,'PY1 Data(H)'!$A$1:$BR$1,_xlfn.XLOOKUP($A37,'PY1 Data(H)'!$A$1:$A$288,'PY1 Data(H)'!$A$1:$BR$288))</f>
        <v>1875675</v>
      </c>
      <c r="AY37" s="118" cm="1">
        <f t="array" ref="AY37">_xlfn.XLOOKUP(AY$1,'PY1 Data(H)'!$A$1:$BR$1,_xlfn.XLOOKUP($A37,'PY1 Data(H)'!$A$1:$A$288,'PY1 Data(H)'!$A$1:$BR$288))</f>
        <v>1229542</v>
      </c>
      <c r="AZ37" s="118" cm="1">
        <f t="array" ref="AZ37">_xlfn.XLOOKUP(AZ$1,'PY1 Data(H)'!$A$1:$BR$1,_xlfn.XLOOKUP($A37,'PY1 Data(H)'!$A$1:$A$288,'PY1 Data(H)'!$A$1:$BR$288))</f>
        <v>4394935</v>
      </c>
      <c r="BA37" s="118" cm="1">
        <f t="array" ref="BA37">_xlfn.XLOOKUP(BA$1,'PY1 Data(H)'!$A$1:$BR$1,_xlfn.XLOOKUP($A37,'PY1 Data(H)'!$A$1:$A$288,'PY1 Data(H)'!$A$1:$BR$288))</f>
        <v>1237418</v>
      </c>
      <c r="BB37" s="118" cm="1">
        <f t="array" ref="BB37">_xlfn.XLOOKUP(BB$1,'PY1 Data(H)'!$A$1:$BR$1,_xlfn.XLOOKUP($A37,'PY1 Data(H)'!$A$1:$A$288,'PY1 Data(H)'!$A$1:$BR$288))</f>
        <v>1477240</v>
      </c>
      <c r="BC37" s="118" cm="1">
        <f t="array" ref="BC37">_xlfn.XLOOKUP(BC$1,'PY1 Data(H)'!$A$1:$BR$1,_xlfn.XLOOKUP($A37,'PY1 Data(H)'!$A$1:$A$288,'PY1 Data(H)'!$A$1:$BR$288))</f>
        <v>1885098</v>
      </c>
      <c r="BD37" s="118" cm="1">
        <f t="array" ref="BD37">_xlfn.XLOOKUP(BD$1,'PY1 Data(H)'!$A$1:$BR$1,_xlfn.XLOOKUP($A37,'PY1 Data(H)'!$A$1:$A$288,'PY1 Data(H)'!$A$1:$BR$288))</f>
        <v>11036639</v>
      </c>
      <c r="BE37" s="118" cm="1">
        <f t="array" ref="BE37">_xlfn.XLOOKUP(BE$1,'PY1 Data(H)'!$A$1:$BR$1,_xlfn.XLOOKUP($A37,'PY1 Data(H)'!$A$1:$A$288,'PY1 Data(H)'!$A$1:$BR$288))</f>
        <v>13503844</v>
      </c>
      <c r="BF37" s="118" cm="1">
        <f t="array" ref="BF37">_xlfn.XLOOKUP(BF$1,'PY1 Data(H)'!$A$1:$BR$1,_xlfn.XLOOKUP($A37,'PY1 Data(H)'!$A$1:$A$288,'PY1 Data(H)'!$A$1:$BR$288))</f>
        <v>24677649</v>
      </c>
      <c r="BG37" s="118" cm="1">
        <f t="array" ref="BG37">_xlfn.XLOOKUP(BG$1,'PY1 Data(H)'!$A$1:$BR$1,_xlfn.XLOOKUP($A37,'PY1 Data(H)'!$A$1:$A$288,'PY1 Data(H)'!$A$1:$BR$288))</f>
        <v>2263152</v>
      </c>
      <c r="BH37" s="118" cm="1">
        <f t="array" ref="BH37">_xlfn.XLOOKUP(BH$1,'PY1 Data(H)'!$A$1:$BR$1,_xlfn.XLOOKUP($A37,'PY1 Data(H)'!$A$1:$A$288,'PY1 Data(H)'!$A$1:$BR$288))</f>
        <v>2376763</v>
      </c>
    </row>
    <row r="38" spans="1:60" x14ac:dyDescent="0.3">
      <c r="A38">
        <v>536</v>
      </c>
      <c r="D38" s="118" cm="1">
        <f t="array" ref="D38">_xlfn.XLOOKUP(D$1,'PY1 Data(H)'!$A$1:$BR$1,_xlfn.XLOOKUP($A38,'PY1 Data(H)'!$A$1:$A$288,'PY1 Data(H)'!$A$1:$BR$288))</f>
        <v>0</v>
      </c>
      <c r="E38" s="118" cm="1">
        <f t="array" ref="E38">_xlfn.XLOOKUP(E$1,'PY1 Data(H)'!$A$1:$BR$1,_xlfn.XLOOKUP($A38,'PY1 Data(H)'!$A$1:$A$288,'PY1 Data(H)'!$A$1:$BR$288))</f>
        <v>0</v>
      </c>
      <c r="F38" s="118" cm="1">
        <f t="array" ref="F38">_xlfn.XLOOKUP(F$1,'PY1 Data(H)'!$A$1:$BR$1,_xlfn.XLOOKUP($A38,'PY1 Data(H)'!$A$1:$A$288,'PY1 Data(H)'!$A$1:$BR$288))</f>
        <v>0</v>
      </c>
      <c r="G38" s="118" cm="1">
        <f t="array" ref="G38">_xlfn.XLOOKUP(G$1,'PY1 Data(H)'!$A$1:$BR$1,_xlfn.XLOOKUP($A38,'PY1 Data(H)'!$A$1:$A$288,'PY1 Data(H)'!$A$1:$BR$288))</f>
        <v>0</v>
      </c>
      <c r="H38" s="118" cm="1">
        <f t="array" ref="H38">_xlfn.XLOOKUP(H$1,'PY1 Data(H)'!$A$1:$BR$1,_xlfn.XLOOKUP($A38,'PY1 Data(H)'!$A$1:$A$288,'PY1 Data(H)'!$A$1:$BR$288))</f>
        <v>0</v>
      </c>
      <c r="I38" s="118" cm="1">
        <f t="array" ref="I38">_xlfn.XLOOKUP(I$1,'PY1 Data(H)'!$A$1:$BR$1,_xlfn.XLOOKUP($A38,'PY1 Data(H)'!$A$1:$A$288,'PY1 Data(H)'!$A$1:$BR$288))</f>
        <v>0</v>
      </c>
      <c r="J38" s="118" cm="1">
        <f t="array" ref="J38">_xlfn.XLOOKUP(J$1,'PY1 Data(H)'!$A$1:$BR$1,_xlfn.XLOOKUP($A38,'PY1 Data(H)'!$A$1:$A$288,'PY1 Data(H)'!$A$1:$BR$288))</f>
        <v>0</v>
      </c>
      <c r="K38" s="118" cm="1">
        <f t="array" ref="K38">_xlfn.XLOOKUP(K$1,'PY1 Data(H)'!$A$1:$BR$1,_xlfn.XLOOKUP($A38,'PY1 Data(H)'!$A$1:$A$288,'PY1 Data(H)'!$A$1:$BR$288))</f>
        <v>0</v>
      </c>
      <c r="L38" s="118" cm="1">
        <f t="array" ref="L38">_xlfn.XLOOKUP(L$1,'PY1 Data(H)'!$A$1:$BR$1,_xlfn.XLOOKUP($A38,'PY1 Data(H)'!$A$1:$A$288,'PY1 Data(H)'!$A$1:$BR$288))</f>
        <v>0</v>
      </c>
      <c r="M38" s="118" cm="1">
        <f t="array" ref="M38">_xlfn.XLOOKUP(M$1,'PY1 Data(H)'!$A$1:$BR$1,_xlfn.XLOOKUP($A38,'PY1 Data(H)'!$A$1:$A$288,'PY1 Data(H)'!$A$1:$BR$288))</f>
        <v>0</v>
      </c>
      <c r="N38" s="118" cm="1">
        <f t="array" ref="N38">_xlfn.XLOOKUP(N$1,'PY1 Data(H)'!$A$1:$BR$1,_xlfn.XLOOKUP($A38,'PY1 Data(H)'!$A$1:$A$288,'PY1 Data(H)'!$A$1:$BR$288))</f>
        <v>0</v>
      </c>
      <c r="O38" s="118" cm="1">
        <f t="array" ref="O38">_xlfn.XLOOKUP(O$1,'PY1 Data(H)'!$A$1:$BR$1,_xlfn.XLOOKUP($A38,'PY1 Data(H)'!$A$1:$A$288,'PY1 Data(H)'!$A$1:$BR$288))</f>
        <v>0</v>
      </c>
      <c r="P38" s="118" cm="1">
        <f t="array" ref="P38">_xlfn.XLOOKUP(P$1,'PY1 Data(H)'!$A$1:$BR$1,_xlfn.XLOOKUP($A38,'PY1 Data(H)'!$A$1:$A$288,'PY1 Data(H)'!$A$1:$BR$288))</f>
        <v>0</v>
      </c>
      <c r="Q38" s="118" cm="1">
        <f t="array" ref="Q38">_xlfn.XLOOKUP(Q$1,'PY1 Data(H)'!$A$1:$BR$1,_xlfn.XLOOKUP($A38,'PY1 Data(H)'!$A$1:$A$288,'PY1 Data(H)'!$A$1:$BR$288))</f>
        <v>0</v>
      </c>
      <c r="R38" s="118" cm="1">
        <f t="array" ref="R38">_xlfn.XLOOKUP(R$1,'PY1 Data(H)'!$A$1:$BR$1,_xlfn.XLOOKUP($A38,'PY1 Data(H)'!$A$1:$A$288,'PY1 Data(H)'!$A$1:$BR$288))</f>
        <v>0</v>
      </c>
      <c r="S38" s="118" cm="1">
        <f t="array" ref="S38">_xlfn.XLOOKUP(S$1,'PY1 Data(H)'!$A$1:$BR$1,_xlfn.XLOOKUP($A38,'PY1 Data(H)'!$A$1:$A$288,'PY1 Data(H)'!$A$1:$BR$288))</f>
        <v>0</v>
      </c>
      <c r="T38" s="118" cm="1">
        <f t="array" ref="T38">_xlfn.XLOOKUP(T$1,'PY1 Data(H)'!$A$1:$BR$1,_xlfn.XLOOKUP($A38,'PY1 Data(H)'!$A$1:$A$288,'PY1 Data(H)'!$A$1:$BR$288))</f>
        <v>0</v>
      </c>
      <c r="U38" s="118" cm="1">
        <f t="array" ref="U38">_xlfn.XLOOKUP(U$1,'PY1 Data(H)'!$A$1:$BR$1,_xlfn.XLOOKUP($A38,'PY1 Data(H)'!$A$1:$A$288,'PY1 Data(H)'!$A$1:$BR$288))</f>
        <v>0</v>
      </c>
      <c r="V38" s="118" cm="1">
        <f t="array" ref="V38">_xlfn.XLOOKUP(V$1,'PY1 Data(H)'!$A$1:$BR$1,_xlfn.XLOOKUP($A38,'PY1 Data(H)'!$A$1:$A$288,'PY1 Data(H)'!$A$1:$BR$288))</f>
        <v>0</v>
      </c>
      <c r="W38" s="118" cm="1">
        <f t="array" ref="W38">_xlfn.XLOOKUP(W$1,'PY1 Data(H)'!$A$1:$BR$1,_xlfn.XLOOKUP($A38,'PY1 Data(H)'!$A$1:$A$288,'PY1 Data(H)'!$A$1:$BR$288))</f>
        <v>0</v>
      </c>
      <c r="X38" s="118" cm="1">
        <f t="array" ref="X38">_xlfn.XLOOKUP(X$1,'PY1 Data(H)'!$A$1:$BR$1,_xlfn.XLOOKUP($A38,'PY1 Data(H)'!$A$1:$A$288,'PY1 Data(H)'!$A$1:$BR$288))</f>
        <v>0</v>
      </c>
      <c r="Y38" s="118" cm="1">
        <f t="array" ref="Y38">_xlfn.XLOOKUP(Y$1,'PY1 Data(H)'!$A$1:$BR$1,_xlfn.XLOOKUP($A38,'PY1 Data(H)'!$A$1:$A$288,'PY1 Data(H)'!$A$1:$BR$288))</f>
        <v>0</v>
      </c>
      <c r="Z38" s="118" cm="1">
        <f t="array" ref="Z38">_xlfn.XLOOKUP(Z$1,'PY1 Data(H)'!$A$1:$BR$1,_xlfn.XLOOKUP($A38,'PY1 Data(H)'!$A$1:$A$288,'PY1 Data(H)'!$A$1:$BR$288))</f>
        <v>0</v>
      </c>
      <c r="AA38" s="118" cm="1">
        <f t="array" ref="AA38">_xlfn.XLOOKUP(AA$1,'PY1 Data(H)'!$A$1:$BR$1,_xlfn.XLOOKUP($A38,'PY1 Data(H)'!$A$1:$A$288,'PY1 Data(H)'!$A$1:$BR$288))</f>
        <v>79586</v>
      </c>
      <c r="AB38" s="118" cm="1">
        <f t="array" ref="AB38">_xlfn.XLOOKUP(AB$1,'PY1 Data(H)'!$A$1:$BR$1,_xlfn.XLOOKUP($A38,'PY1 Data(H)'!$A$1:$A$288,'PY1 Data(H)'!$A$1:$BR$288))</f>
        <v>0</v>
      </c>
      <c r="AC38" s="118" cm="1">
        <f t="array" ref="AC38">_xlfn.XLOOKUP(AC$1,'PY1 Data(H)'!$A$1:$BR$1,_xlfn.XLOOKUP($A38,'PY1 Data(H)'!$A$1:$A$288,'PY1 Data(H)'!$A$1:$BR$288))</f>
        <v>0</v>
      </c>
      <c r="AD38" s="118" cm="1">
        <f t="array" ref="AD38">_xlfn.XLOOKUP(AD$1,'PY1 Data(H)'!$A$1:$BR$1,_xlfn.XLOOKUP($A38,'PY1 Data(H)'!$A$1:$A$288,'PY1 Data(H)'!$A$1:$BR$288))</f>
        <v>0</v>
      </c>
      <c r="AE38" s="118" cm="1">
        <f t="array" ref="AE38">_xlfn.XLOOKUP(AE$1,'PY1 Data(H)'!$A$1:$BR$1,_xlfn.XLOOKUP($A38,'PY1 Data(H)'!$A$1:$A$288,'PY1 Data(H)'!$A$1:$BR$288))</f>
        <v>0</v>
      </c>
      <c r="AF38" s="118" cm="1">
        <f t="array" ref="AF38">_xlfn.XLOOKUP(AF$1,'PY1 Data(H)'!$A$1:$BR$1,_xlfn.XLOOKUP($A38,'PY1 Data(H)'!$A$1:$A$288,'PY1 Data(H)'!$A$1:$BR$288))</f>
        <v>0</v>
      </c>
      <c r="AG38" s="118" cm="1">
        <f t="array" ref="AG38">_xlfn.XLOOKUP(AG$1,'PY1 Data(H)'!$A$1:$BR$1,_xlfn.XLOOKUP($A38,'PY1 Data(H)'!$A$1:$A$288,'PY1 Data(H)'!$A$1:$BR$288))</f>
        <v>0</v>
      </c>
      <c r="AH38" s="118" cm="1">
        <f t="array" ref="AH38">_xlfn.XLOOKUP(AH$1,'PY1 Data(H)'!$A$1:$BR$1,_xlfn.XLOOKUP($A38,'PY1 Data(H)'!$A$1:$A$288,'PY1 Data(H)'!$A$1:$BR$288))</f>
        <v>0</v>
      </c>
      <c r="AI38" s="118" cm="1">
        <f t="array" ref="AI38">_xlfn.XLOOKUP(AI$1,'PY1 Data(H)'!$A$1:$BR$1,_xlfn.XLOOKUP($A38,'PY1 Data(H)'!$A$1:$A$288,'PY1 Data(H)'!$A$1:$BR$288))</f>
        <v>0</v>
      </c>
      <c r="AJ38" s="118" cm="1">
        <f t="array" ref="AJ38">_xlfn.XLOOKUP(AJ$1,'PY1 Data(H)'!$A$1:$BR$1,_xlfn.XLOOKUP($A38,'PY1 Data(H)'!$A$1:$A$288,'PY1 Data(H)'!$A$1:$BR$288))</f>
        <v>0</v>
      </c>
      <c r="AK38" s="118" cm="1">
        <f t="array" ref="AK38">_xlfn.XLOOKUP(AK$1,'PY1 Data(H)'!$A$1:$BR$1,_xlfn.XLOOKUP($A38,'PY1 Data(H)'!$A$1:$A$288,'PY1 Data(H)'!$A$1:$BR$288))</f>
        <v>0</v>
      </c>
      <c r="AL38" s="118" cm="1">
        <f t="array" ref="AL38">_xlfn.XLOOKUP(AL$1,'PY1 Data(H)'!$A$1:$BR$1,_xlfn.XLOOKUP($A38,'PY1 Data(H)'!$A$1:$A$288,'PY1 Data(H)'!$A$1:$BR$288))</f>
        <v>0</v>
      </c>
      <c r="AM38" s="118" cm="1">
        <f t="array" ref="AM38">_xlfn.XLOOKUP(AM$1,'PY1 Data(H)'!$A$1:$BR$1,_xlfn.XLOOKUP($A38,'PY1 Data(H)'!$A$1:$A$288,'PY1 Data(H)'!$A$1:$BR$288))</f>
        <v>0</v>
      </c>
      <c r="AN38" s="118" cm="1">
        <f t="array" ref="AN38">_xlfn.XLOOKUP(AN$1,'PY1 Data(H)'!$A$1:$BR$1,_xlfn.XLOOKUP($A38,'PY1 Data(H)'!$A$1:$A$288,'PY1 Data(H)'!$A$1:$BR$288))</f>
        <v>0</v>
      </c>
      <c r="AO38" s="118" cm="1">
        <f t="array" ref="AO38">_xlfn.XLOOKUP(AO$1,'PY1 Data(H)'!$A$1:$BR$1,_xlfn.XLOOKUP($A38,'PY1 Data(H)'!$A$1:$A$288,'PY1 Data(H)'!$A$1:$BR$288))</f>
        <v>0</v>
      </c>
      <c r="AP38" s="118" cm="1">
        <f t="array" ref="AP38">_xlfn.XLOOKUP(AP$1,'PY1 Data(H)'!$A$1:$BR$1,_xlfn.XLOOKUP($A38,'PY1 Data(H)'!$A$1:$A$288,'PY1 Data(H)'!$A$1:$BR$288))</f>
        <v>0</v>
      </c>
      <c r="AQ38" s="118" cm="1">
        <f t="array" ref="AQ38">_xlfn.XLOOKUP(AQ$1,'PY1 Data(H)'!$A$1:$BR$1,_xlfn.XLOOKUP($A38,'PY1 Data(H)'!$A$1:$A$288,'PY1 Data(H)'!$A$1:$BR$288))</f>
        <v>0</v>
      </c>
      <c r="AR38" s="118" cm="1">
        <f t="array" ref="AR38">_xlfn.XLOOKUP(AR$1,'PY1 Data(H)'!$A$1:$BR$1,_xlfn.XLOOKUP($A38,'PY1 Data(H)'!$A$1:$A$288,'PY1 Data(H)'!$A$1:$BR$288))</f>
        <v>0</v>
      </c>
      <c r="AS38" s="118" cm="1">
        <f t="array" ref="AS38">_xlfn.XLOOKUP(AS$1,'PY1 Data(H)'!$A$1:$BR$1,_xlfn.XLOOKUP($A38,'PY1 Data(H)'!$A$1:$A$288,'PY1 Data(H)'!$A$1:$BR$288))</f>
        <v>0</v>
      </c>
      <c r="AT38" s="118" cm="1">
        <f t="array" ref="AT38">_xlfn.XLOOKUP(AT$1,'PY1 Data(H)'!$A$1:$BR$1,_xlfn.XLOOKUP($A38,'PY1 Data(H)'!$A$1:$A$288,'PY1 Data(H)'!$A$1:$BR$288))</f>
        <v>16519</v>
      </c>
      <c r="AU38" s="118" cm="1">
        <f t="array" ref="AU38">_xlfn.XLOOKUP(AU$1,'PY1 Data(H)'!$A$1:$BR$1,_xlfn.XLOOKUP($A38,'PY1 Data(H)'!$A$1:$A$288,'PY1 Data(H)'!$A$1:$BR$288))</f>
        <v>0</v>
      </c>
      <c r="AV38" s="118" cm="1">
        <f t="array" ref="AV38">_xlfn.XLOOKUP(AV$1,'PY1 Data(H)'!$A$1:$BR$1,_xlfn.XLOOKUP($A38,'PY1 Data(H)'!$A$1:$A$288,'PY1 Data(H)'!$A$1:$BR$288))</f>
        <v>0</v>
      </c>
      <c r="AW38" s="118" cm="1">
        <f t="array" ref="AW38">_xlfn.XLOOKUP(AW$1,'PY1 Data(H)'!$A$1:$BR$1,_xlfn.XLOOKUP($A38,'PY1 Data(H)'!$A$1:$A$288,'PY1 Data(H)'!$A$1:$BR$288))</f>
        <v>38680</v>
      </c>
      <c r="AX38" s="118" cm="1">
        <f t="array" ref="AX38">_xlfn.XLOOKUP(AX$1,'PY1 Data(H)'!$A$1:$BR$1,_xlfn.XLOOKUP($A38,'PY1 Data(H)'!$A$1:$A$288,'PY1 Data(H)'!$A$1:$BR$288))</f>
        <v>0</v>
      </c>
      <c r="AY38" s="118" cm="1">
        <f t="array" ref="AY38">_xlfn.XLOOKUP(AY$1,'PY1 Data(H)'!$A$1:$BR$1,_xlfn.XLOOKUP($A38,'PY1 Data(H)'!$A$1:$A$288,'PY1 Data(H)'!$A$1:$BR$288))</f>
        <v>0</v>
      </c>
      <c r="AZ38" s="118" cm="1">
        <f t="array" ref="AZ38">_xlfn.XLOOKUP(AZ$1,'PY1 Data(H)'!$A$1:$BR$1,_xlfn.XLOOKUP($A38,'PY1 Data(H)'!$A$1:$A$288,'PY1 Data(H)'!$A$1:$BR$288))</f>
        <v>0</v>
      </c>
      <c r="BA38" s="118" cm="1">
        <f t="array" ref="BA38">_xlfn.XLOOKUP(BA$1,'PY1 Data(H)'!$A$1:$BR$1,_xlfn.XLOOKUP($A38,'PY1 Data(H)'!$A$1:$A$288,'PY1 Data(H)'!$A$1:$BR$288))</f>
        <v>0</v>
      </c>
      <c r="BB38" s="118" cm="1">
        <f t="array" ref="BB38">_xlfn.XLOOKUP(BB$1,'PY1 Data(H)'!$A$1:$BR$1,_xlfn.XLOOKUP($A38,'PY1 Data(H)'!$A$1:$A$288,'PY1 Data(H)'!$A$1:$BR$288))</f>
        <v>0</v>
      </c>
      <c r="BC38" s="118" cm="1">
        <f t="array" ref="BC38">_xlfn.XLOOKUP(BC$1,'PY1 Data(H)'!$A$1:$BR$1,_xlfn.XLOOKUP($A38,'PY1 Data(H)'!$A$1:$A$288,'PY1 Data(H)'!$A$1:$BR$288))</f>
        <v>0</v>
      </c>
      <c r="BD38" s="118" cm="1">
        <f t="array" ref="BD38">_xlfn.XLOOKUP(BD$1,'PY1 Data(H)'!$A$1:$BR$1,_xlfn.XLOOKUP($A38,'PY1 Data(H)'!$A$1:$A$288,'PY1 Data(H)'!$A$1:$BR$288))</f>
        <v>0</v>
      </c>
      <c r="BE38" s="118" cm="1">
        <f t="array" ref="BE38">_xlfn.XLOOKUP(BE$1,'PY1 Data(H)'!$A$1:$BR$1,_xlfn.XLOOKUP($A38,'PY1 Data(H)'!$A$1:$A$288,'PY1 Data(H)'!$A$1:$BR$288))</f>
        <v>0</v>
      </c>
      <c r="BF38" s="118" cm="1">
        <f t="array" ref="BF38">_xlfn.XLOOKUP(BF$1,'PY1 Data(H)'!$A$1:$BR$1,_xlfn.XLOOKUP($A38,'PY1 Data(H)'!$A$1:$A$288,'PY1 Data(H)'!$A$1:$BR$288))</f>
        <v>0</v>
      </c>
      <c r="BG38" s="118" cm="1">
        <f t="array" ref="BG38">_xlfn.XLOOKUP(BG$1,'PY1 Data(H)'!$A$1:$BR$1,_xlfn.XLOOKUP($A38,'PY1 Data(H)'!$A$1:$A$288,'PY1 Data(H)'!$A$1:$BR$288))</f>
        <v>0</v>
      </c>
      <c r="BH38" s="118" cm="1">
        <f t="array" ref="BH38">_xlfn.XLOOKUP(BH$1,'PY1 Data(H)'!$A$1:$BR$1,_xlfn.XLOOKUP($A38,'PY1 Data(H)'!$A$1:$A$288,'PY1 Data(H)'!$A$1:$BR$288))</f>
        <v>0</v>
      </c>
    </row>
    <row r="39" spans="1:60" x14ac:dyDescent="0.3">
      <c r="A39">
        <v>586</v>
      </c>
      <c r="D39" s="118" cm="1">
        <f t="array" ref="D39">_xlfn.XLOOKUP(D$1,'PY1 Data(H)'!$A$1:$BR$1,_xlfn.XLOOKUP($A39,'PY1 Data(H)'!$A$1:$A$288,'PY1 Data(H)'!$A$1:$BR$288))</f>
        <v>0</v>
      </c>
      <c r="E39" s="118" cm="1">
        <f t="array" ref="E39">_xlfn.XLOOKUP(E$1,'PY1 Data(H)'!$A$1:$BR$1,_xlfn.XLOOKUP($A39,'PY1 Data(H)'!$A$1:$A$288,'PY1 Data(H)'!$A$1:$BR$288))</f>
        <v>0</v>
      </c>
      <c r="F39" s="118" cm="1">
        <f t="array" ref="F39">_xlfn.XLOOKUP(F$1,'PY1 Data(H)'!$A$1:$BR$1,_xlfn.XLOOKUP($A39,'PY1 Data(H)'!$A$1:$A$288,'PY1 Data(H)'!$A$1:$BR$288))</f>
        <v>0</v>
      </c>
      <c r="G39" s="118" cm="1">
        <f t="array" ref="G39">_xlfn.XLOOKUP(G$1,'PY1 Data(H)'!$A$1:$BR$1,_xlfn.XLOOKUP($A39,'PY1 Data(H)'!$A$1:$A$288,'PY1 Data(H)'!$A$1:$BR$288))</f>
        <v>0</v>
      </c>
      <c r="H39" s="118" cm="1">
        <f t="array" ref="H39">_xlfn.XLOOKUP(H$1,'PY1 Data(H)'!$A$1:$BR$1,_xlfn.XLOOKUP($A39,'PY1 Data(H)'!$A$1:$A$288,'PY1 Data(H)'!$A$1:$BR$288))</f>
        <v>0</v>
      </c>
      <c r="I39" s="118" cm="1">
        <f t="array" ref="I39">_xlfn.XLOOKUP(I$1,'PY1 Data(H)'!$A$1:$BR$1,_xlfn.XLOOKUP($A39,'PY1 Data(H)'!$A$1:$A$288,'PY1 Data(H)'!$A$1:$BR$288))</f>
        <v>0</v>
      </c>
      <c r="J39" s="118" cm="1">
        <f t="array" ref="J39">_xlfn.XLOOKUP(J$1,'PY1 Data(H)'!$A$1:$BR$1,_xlfn.XLOOKUP($A39,'PY1 Data(H)'!$A$1:$A$288,'PY1 Data(H)'!$A$1:$BR$288))</f>
        <v>0</v>
      </c>
      <c r="K39" s="118" cm="1">
        <f t="array" ref="K39">_xlfn.XLOOKUP(K$1,'PY1 Data(H)'!$A$1:$BR$1,_xlfn.XLOOKUP($A39,'PY1 Data(H)'!$A$1:$A$288,'PY1 Data(H)'!$A$1:$BR$288))</f>
        <v>0</v>
      </c>
      <c r="L39" s="118" cm="1">
        <f t="array" ref="L39">_xlfn.XLOOKUP(L$1,'PY1 Data(H)'!$A$1:$BR$1,_xlfn.XLOOKUP($A39,'PY1 Data(H)'!$A$1:$A$288,'PY1 Data(H)'!$A$1:$BR$288))</f>
        <v>0</v>
      </c>
      <c r="M39" s="118" cm="1">
        <f t="array" ref="M39">_xlfn.XLOOKUP(M$1,'PY1 Data(H)'!$A$1:$BR$1,_xlfn.XLOOKUP($A39,'PY1 Data(H)'!$A$1:$A$288,'PY1 Data(H)'!$A$1:$BR$288))</f>
        <v>0</v>
      </c>
      <c r="N39" s="118" cm="1">
        <f t="array" ref="N39">_xlfn.XLOOKUP(N$1,'PY1 Data(H)'!$A$1:$BR$1,_xlfn.XLOOKUP($A39,'PY1 Data(H)'!$A$1:$A$288,'PY1 Data(H)'!$A$1:$BR$288))</f>
        <v>0</v>
      </c>
      <c r="O39" s="118" cm="1">
        <f t="array" ref="O39">_xlfn.XLOOKUP(O$1,'PY1 Data(H)'!$A$1:$BR$1,_xlfn.XLOOKUP($A39,'PY1 Data(H)'!$A$1:$A$288,'PY1 Data(H)'!$A$1:$BR$288))</f>
        <v>0</v>
      </c>
      <c r="P39" s="118" cm="1">
        <f t="array" ref="P39">_xlfn.XLOOKUP(P$1,'PY1 Data(H)'!$A$1:$BR$1,_xlfn.XLOOKUP($A39,'PY1 Data(H)'!$A$1:$A$288,'PY1 Data(H)'!$A$1:$BR$288))</f>
        <v>0</v>
      </c>
      <c r="Q39" s="118" cm="1">
        <f t="array" ref="Q39">_xlfn.XLOOKUP(Q$1,'PY1 Data(H)'!$A$1:$BR$1,_xlfn.XLOOKUP($A39,'PY1 Data(H)'!$A$1:$A$288,'PY1 Data(H)'!$A$1:$BR$288))</f>
        <v>0</v>
      </c>
      <c r="R39" s="118" cm="1">
        <f t="array" ref="R39">_xlfn.XLOOKUP(R$1,'PY1 Data(H)'!$A$1:$BR$1,_xlfn.XLOOKUP($A39,'PY1 Data(H)'!$A$1:$A$288,'PY1 Data(H)'!$A$1:$BR$288))</f>
        <v>0</v>
      </c>
      <c r="S39" s="118" cm="1">
        <f t="array" ref="S39">_xlfn.XLOOKUP(S$1,'PY1 Data(H)'!$A$1:$BR$1,_xlfn.XLOOKUP($A39,'PY1 Data(H)'!$A$1:$A$288,'PY1 Data(H)'!$A$1:$BR$288))</f>
        <v>0</v>
      </c>
      <c r="T39" s="118" cm="1">
        <f t="array" ref="T39">_xlfn.XLOOKUP(T$1,'PY1 Data(H)'!$A$1:$BR$1,_xlfn.XLOOKUP($A39,'PY1 Data(H)'!$A$1:$A$288,'PY1 Data(H)'!$A$1:$BR$288))</f>
        <v>0</v>
      </c>
      <c r="U39" s="118" cm="1">
        <f t="array" ref="U39">_xlfn.XLOOKUP(U$1,'PY1 Data(H)'!$A$1:$BR$1,_xlfn.XLOOKUP($A39,'PY1 Data(H)'!$A$1:$A$288,'PY1 Data(H)'!$A$1:$BR$288))</f>
        <v>0</v>
      </c>
      <c r="V39" s="118" cm="1">
        <f t="array" ref="V39">_xlfn.XLOOKUP(V$1,'PY1 Data(H)'!$A$1:$BR$1,_xlfn.XLOOKUP($A39,'PY1 Data(H)'!$A$1:$A$288,'PY1 Data(H)'!$A$1:$BR$288))</f>
        <v>0</v>
      </c>
      <c r="W39" s="118" cm="1">
        <f t="array" ref="W39">_xlfn.XLOOKUP(W$1,'PY1 Data(H)'!$A$1:$BR$1,_xlfn.XLOOKUP($A39,'PY1 Data(H)'!$A$1:$A$288,'PY1 Data(H)'!$A$1:$BR$288))</f>
        <v>0</v>
      </c>
      <c r="X39" s="118" cm="1">
        <f t="array" ref="X39">_xlfn.XLOOKUP(X$1,'PY1 Data(H)'!$A$1:$BR$1,_xlfn.XLOOKUP($A39,'PY1 Data(H)'!$A$1:$A$288,'PY1 Data(H)'!$A$1:$BR$288))</f>
        <v>0</v>
      </c>
      <c r="Y39" s="118" cm="1">
        <f t="array" ref="Y39">_xlfn.XLOOKUP(Y$1,'PY1 Data(H)'!$A$1:$BR$1,_xlfn.XLOOKUP($A39,'PY1 Data(H)'!$A$1:$A$288,'PY1 Data(H)'!$A$1:$BR$288))</f>
        <v>0</v>
      </c>
      <c r="Z39" s="118" cm="1">
        <f t="array" ref="Z39">_xlfn.XLOOKUP(Z$1,'PY1 Data(H)'!$A$1:$BR$1,_xlfn.XLOOKUP($A39,'PY1 Data(H)'!$A$1:$A$288,'PY1 Data(H)'!$A$1:$BR$288))</f>
        <v>0</v>
      </c>
      <c r="AA39" s="118" cm="1">
        <f t="array" ref="AA39">_xlfn.XLOOKUP(AA$1,'PY1 Data(H)'!$A$1:$BR$1,_xlfn.XLOOKUP($A39,'PY1 Data(H)'!$A$1:$A$288,'PY1 Data(H)'!$A$1:$BR$288))</f>
        <v>0</v>
      </c>
      <c r="AB39" s="118" cm="1">
        <f t="array" ref="AB39">_xlfn.XLOOKUP(AB$1,'PY1 Data(H)'!$A$1:$BR$1,_xlfn.XLOOKUP($A39,'PY1 Data(H)'!$A$1:$A$288,'PY1 Data(H)'!$A$1:$BR$288))</f>
        <v>0</v>
      </c>
      <c r="AC39" s="118" cm="1">
        <f t="array" ref="AC39">_xlfn.XLOOKUP(AC$1,'PY1 Data(H)'!$A$1:$BR$1,_xlfn.XLOOKUP($A39,'PY1 Data(H)'!$A$1:$A$288,'PY1 Data(H)'!$A$1:$BR$288))</f>
        <v>0</v>
      </c>
      <c r="AD39" s="118" cm="1">
        <f t="array" ref="AD39">_xlfn.XLOOKUP(AD$1,'PY1 Data(H)'!$A$1:$BR$1,_xlfn.XLOOKUP($A39,'PY1 Data(H)'!$A$1:$A$288,'PY1 Data(H)'!$A$1:$BR$288))</f>
        <v>0</v>
      </c>
      <c r="AE39" s="118" cm="1">
        <f t="array" ref="AE39">_xlfn.XLOOKUP(AE$1,'PY1 Data(H)'!$A$1:$BR$1,_xlfn.XLOOKUP($A39,'PY1 Data(H)'!$A$1:$A$288,'PY1 Data(H)'!$A$1:$BR$288))</f>
        <v>0</v>
      </c>
      <c r="AF39" s="118" cm="1">
        <f t="array" ref="AF39">_xlfn.XLOOKUP(AF$1,'PY1 Data(H)'!$A$1:$BR$1,_xlfn.XLOOKUP($A39,'PY1 Data(H)'!$A$1:$A$288,'PY1 Data(H)'!$A$1:$BR$288))</f>
        <v>0</v>
      </c>
      <c r="AG39" s="118" cm="1">
        <f t="array" ref="AG39">_xlfn.XLOOKUP(AG$1,'PY1 Data(H)'!$A$1:$BR$1,_xlfn.XLOOKUP($A39,'PY1 Data(H)'!$A$1:$A$288,'PY1 Data(H)'!$A$1:$BR$288))</f>
        <v>0</v>
      </c>
      <c r="AH39" s="118" cm="1">
        <f t="array" ref="AH39">_xlfn.XLOOKUP(AH$1,'PY1 Data(H)'!$A$1:$BR$1,_xlfn.XLOOKUP($A39,'PY1 Data(H)'!$A$1:$A$288,'PY1 Data(H)'!$A$1:$BR$288))</f>
        <v>0</v>
      </c>
      <c r="AI39" s="118" cm="1">
        <f t="array" ref="AI39">_xlfn.XLOOKUP(AI$1,'PY1 Data(H)'!$A$1:$BR$1,_xlfn.XLOOKUP($A39,'PY1 Data(H)'!$A$1:$A$288,'PY1 Data(H)'!$A$1:$BR$288))</f>
        <v>0</v>
      </c>
      <c r="AJ39" s="118" cm="1">
        <f t="array" ref="AJ39">_xlfn.XLOOKUP(AJ$1,'PY1 Data(H)'!$A$1:$BR$1,_xlfn.XLOOKUP($A39,'PY1 Data(H)'!$A$1:$A$288,'PY1 Data(H)'!$A$1:$BR$288))</f>
        <v>0</v>
      </c>
      <c r="AK39" s="118" cm="1">
        <f t="array" ref="AK39">_xlfn.XLOOKUP(AK$1,'PY1 Data(H)'!$A$1:$BR$1,_xlfn.XLOOKUP($A39,'PY1 Data(H)'!$A$1:$A$288,'PY1 Data(H)'!$A$1:$BR$288))</f>
        <v>0</v>
      </c>
      <c r="AL39" s="118" cm="1">
        <f t="array" ref="AL39">_xlfn.XLOOKUP(AL$1,'PY1 Data(H)'!$A$1:$BR$1,_xlfn.XLOOKUP($A39,'PY1 Data(H)'!$A$1:$A$288,'PY1 Data(H)'!$A$1:$BR$288))</f>
        <v>0</v>
      </c>
      <c r="AM39" s="118" cm="1">
        <f t="array" ref="AM39">_xlfn.XLOOKUP(AM$1,'PY1 Data(H)'!$A$1:$BR$1,_xlfn.XLOOKUP($A39,'PY1 Data(H)'!$A$1:$A$288,'PY1 Data(H)'!$A$1:$BR$288))</f>
        <v>0</v>
      </c>
      <c r="AN39" s="118" cm="1">
        <f t="array" ref="AN39">_xlfn.XLOOKUP(AN$1,'PY1 Data(H)'!$A$1:$BR$1,_xlfn.XLOOKUP($A39,'PY1 Data(H)'!$A$1:$A$288,'PY1 Data(H)'!$A$1:$BR$288))</f>
        <v>0</v>
      </c>
      <c r="AO39" s="118" cm="1">
        <f t="array" ref="AO39">_xlfn.XLOOKUP(AO$1,'PY1 Data(H)'!$A$1:$BR$1,_xlfn.XLOOKUP($A39,'PY1 Data(H)'!$A$1:$A$288,'PY1 Data(H)'!$A$1:$BR$288))</f>
        <v>0</v>
      </c>
      <c r="AP39" s="118" cm="1">
        <f t="array" ref="AP39">_xlfn.XLOOKUP(AP$1,'PY1 Data(H)'!$A$1:$BR$1,_xlfn.XLOOKUP($A39,'PY1 Data(H)'!$A$1:$A$288,'PY1 Data(H)'!$A$1:$BR$288))</f>
        <v>0</v>
      </c>
      <c r="AQ39" s="118" cm="1">
        <f t="array" ref="AQ39">_xlfn.XLOOKUP(AQ$1,'PY1 Data(H)'!$A$1:$BR$1,_xlfn.XLOOKUP($A39,'PY1 Data(H)'!$A$1:$A$288,'PY1 Data(H)'!$A$1:$BR$288))</f>
        <v>0</v>
      </c>
      <c r="AR39" s="118" cm="1">
        <f t="array" ref="AR39">_xlfn.XLOOKUP(AR$1,'PY1 Data(H)'!$A$1:$BR$1,_xlfn.XLOOKUP($A39,'PY1 Data(H)'!$A$1:$A$288,'PY1 Data(H)'!$A$1:$BR$288))</f>
        <v>0</v>
      </c>
      <c r="AS39" s="118" cm="1">
        <f t="array" ref="AS39">_xlfn.XLOOKUP(AS$1,'PY1 Data(H)'!$A$1:$BR$1,_xlfn.XLOOKUP($A39,'PY1 Data(H)'!$A$1:$A$288,'PY1 Data(H)'!$A$1:$BR$288))</f>
        <v>0</v>
      </c>
      <c r="AT39" s="118" cm="1">
        <f t="array" ref="AT39">_xlfn.XLOOKUP(AT$1,'PY1 Data(H)'!$A$1:$BR$1,_xlfn.XLOOKUP($A39,'PY1 Data(H)'!$A$1:$A$288,'PY1 Data(H)'!$A$1:$BR$288))</f>
        <v>0</v>
      </c>
      <c r="AU39" s="118" cm="1">
        <f t="array" ref="AU39">_xlfn.XLOOKUP(AU$1,'PY1 Data(H)'!$A$1:$BR$1,_xlfn.XLOOKUP($A39,'PY1 Data(H)'!$A$1:$A$288,'PY1 Data(H)'!$A$1:$BR$288))</f>
        <v>0</v>
      </c>
      <c r="AV39" s="118" cm="1">
        <f t="array" ref="AV39">_xlfn.XLOOKUP(AV$1,'PY1 Data(H)'!$A$1:$BR$1,_xlfn.XLOOKUP($A39,'PY1 Data(H)'!$A$1:$A$288,'PY1 Data(H)'!$A$1:$BR$288))</f>
        <v>0</v>
      </c>
      <c r="AW39" s="118" cm="1">
        <f t="array" ref="AW39">_xlfn.XLOOKUP(AW$1,'PY1 Data(H)'!$A$1:$BR$1,_xlfn.XLOOKUP($A39,'PY1 Data(H)'!$A$1:$A$288,'PY1 Data(H)'!$A$1:$BR$288))</f>
        <v>0</v>
      </c>
      <c r="AX39" s="118" cm="1">
        <f t="array" ref="AX39">_xlfn.XLOOKUP(AX$1,'PY1 Data(H)'!$A$1:$BR$1,_xlfn.XLOOKUP($A39,'PY1 Data(H)'!$A$1:$A$288,'PY1 Data(H)'!$A$1:$BR$288))</f>
        <v>0</v>
      </c>
      <c r="AY39" s="118" cm="1">
        <f t="array" ref="AY39">_xlfn.XLOOKUP(AY$1,'PY1 Data(H)'!$A$1:$BR$1,_xlfn.XLOOKUP($A39,'PY1 Data(H)'!$A$1:$A$288,'PY1 Data(H)'!$A$1:$BR$288))</f>
        <v>0</v>
      </c>
      <c r="AZ39" s="118" cm="1">
        <f t="array" ref="AZ39">_xlfn.XLOOKUP(AZ$1,'PY1 Data(H)'!$A$1:$BR$1,_xlfn.XLOOKUP($A39,'PY1 Data(H)'!$A$1:$A$288,'PY1 Data(H)'!$A$1:$BR$288))</f>
        <v>0</v>
      </c>
      <c r="BA39" s="118" cm="1">
        <f t="array" ref="BA39">_xlfn.XLOOKUP(BA$1,'PY1 Data(H)'!$A$1:$BR$1,_xlfn.XLOOKUP($A39,'PY1 Data(H)'!$A$1:$A$288,'PY1 Data(H)'!$A$1:$BR$288))</f>
        <v>0</v>
      </c>
      <c r="BB39" s="118" cm="1">
        <f t="array" ref="BB39">_xlfn.XLOOKUP(BB$1,'PY1 Data(H)'!$A$1:$BR$1,_xlfn.XLOOKUP($A39,'PY1 Data(H)'!$A$1:$A$288,'PY1 Data(H)'!$A$1:$BR$288))</f>
        <v>0</v>
      </c>
      <c r="BC39" s="118" cm="1">
        <f t="array" ref="BC39">_xlfn.XLOOKUP(BC$1,'PY1 Data(H)'!$A$1:$BR$1,_xlfn.XLOOKUP($A39,'PY1 Data(H)'!$A$1:$A$288,'PY1 Data(H)'!$A$1:$BR$288))</f>
        <v>0</v>
      </c>
      <c r="BD39" s="118" cm="1">
        <f t="array" ref="BD39">_xlfn.XLOOKUP(BD$1,'PY1 Data(H)'!$A$1:$BR$1,_xlfn.XLOOKUP($A39,'PY1 Data(H)'!$A$1:$A$288,'PY1 Data(H)'!$A$1:$BR$288))</f>
        <v>0</v>
      </c>
      <c r="BE39" s="118" cm="1">
        <f t="array" ref="BE39">_xlfn.XLOOKUP(BE$1,'PY1 Data(H)'!$A$1:$BR$1,_xlfn.XLOOKUP($A39,'PY1 Data(H)'!$A$1:$A$288,'PY1 Data(H)'!$A$1:$BR$288))</f>
        <v>0</v>
      </c>
      <c r="BF39" s="118" cm="1">
        <f t="array" ref="BF39">_xlfn.XLOOKUP(BF$1,'PY1 Data(H)'!$A$1:$BR$1,_xlfn.XLOOKUP($A39,'PY1 Data(H)'!$A$1:$A$288,'PY1 Data(H)'!$A$1:$BR$288))</f>
        <v>0</v>
      </c>
      <c r="BG39" s="118" cm="1">
        <f t="array" ref="BG39">_xlfn.XLOOKUP(BG$1,'PY1 Data(H)'!$A$1:$BR$1,_xlfn.XLOOKUP($A39,'PY1 Data(H)'!$A$1:$A$288,'PY1 Data(H)'!$A$1:$BR$288))</f>
        <v>0</v>
      </c>
      <c r="BH39" s="118" cm="1">
        <f t="array" ref="BH39">_xlfn.XLOOKUP(BH$1,'PY1 Data(H)'!$A$1:$BR$1,_xlfn.XLOOKUP($A39,'PY1 Data(H)'!$A$1:$A$288,'PY1 Data(H)'!$A$1:$BR$288))</f>
        <v>0</v>
      </c>
    </row>
    <row r="40" spans="1:60" x14ac:dyDescent="0.3">
      <c r="A40">
        <v>379</v>
      </c>
      <c r="D40" s="118" cm="1">
        <f t="array" ref="D40">_xlfn.XLOOKUP(D$1,'PY1 Data(H)'!$A$1:$BR$1,_xlfn.XLOOKUP($A40,'PY1 Data(H)'!$A$1:$A$288,'PY1 Data(H)'!$A$1:$BR$288))</f>
        <v>614783</v>
      </c>
      <c r="E40" s="118" cm="1">
        <f t="array" ref="E40">_xlfn.XLOOKUP(E$1,'PY1 Data(H)'!$A$1:$BR$1,_xlfn.XLOOKUP($A40,'PY1 Data(H)'!$A$1:$A$288,'PY1 Data(H)'!$A$1:$BR$288))</f>
        <v>7073286</v>
      </c>
      <c r="F40" s="118" cm="1">
        <f t="array" ref="F40">_xlfn.XLOOKUP(F$1,'PY1 Data(H)'!$A$1:$BR$1,_xlfn.XLOOKUP($A40,'PY1 Data(H)'!$A$1:$A$288,'PY1 Data(H)'!$A$1:$BR$288))</f>
        <v>4116289</v>
      </c>
      <c r="G40" s="118" cm="1">
        <f t="array" ref="G40">_xlfn.XLOOKUP(G$1,'PY1 Data(H)'!$A$1:$BR$1,_xlfn.XLOOKUP($A40,'PY1 Data(H)'!$A$1:$A$288,'PY1 Data(H)'!$A$1:$BR$288))</f>
        <v>2069832</v>
      </c>
      <c r="H40" s="118" cm="1">
        <f t="array" ref="H40">_xlfn.XLOOKUP(H$1,'PY1 Data(H)'!$A$1:$BR$1,_xlfn.XLOOKUP($A40,'PY1 Data(H)'!$A$1:$A$288,'PY1 Data(H)'!$A$1:$BR$288))</f>
        <v>1747849</v>
      </c>
      <c r="I40" s="118" cm="1">
        <f t="array" ref="I40">_xlfn.XLOOKUP(I$1,'PY1 Data(H)'!$A$1:$BR$1,_xlfn.XLOOKUP($A40,'PY1 Data(H)'!$A$1:$A$288,'PY1 Data(H)'!$A$1:$BR$288))</f>
        <v>2277526</v>
      </c>
      <c r="J40" s="118" cm="1">
        <f t="array" ref="J40">_xlfn.XLOOKUP(J$1,'PY1 Data(H)'!$A$1:$BR$1,_xlfn.XLOOKUP($A40,'PY1 Data(H)'!$A$1:$A$288,'PY1 Data(H)'!$A$1:$BR$288))</f>
        <v>1128668</v>
      </c>
      <c r="K40" s="118" cm="1">
        <f t="array" ref="K40">_xlfn.XLOOKUP(K$1,'PY1 Data(H)'!$A$1:$BR$1,_xlfn.XLOOKUP($A40,'PY1 Data(H)'!$A$1:$A$288,'PY1 Data(H)'!$A$1:$BR$288))</f>
        <v>4486457</v>
      </c>
      <c r="L40" s="118" cm="1">
        <f t="array" ref="L40">_xlfn.XLOOKUP(L$1,'PY1 Data(H)'!$A$1:$BR$1,_xlfn.XLOOKUP($A40,'PY1 Data(H)'!$A$1:$A$288,'PY1 Data(H)'!$A$1:$BR$288))</f>
        <v>7039510</v>
      </c>
      <c r="M40" s="118" cm="1">
        <f t="array" ref="M40">_xlfn.XLOOKUP(M$1,'PY1 Data(H)'!$A$1:$BR$1,_xlfn.XLOOKUP($A40,'PY1 Data(H)'!$A$1:$A$288,'PY1 Data(H)'!$A$1:$BR$288))</f>
        <v>1791534</v>
      </c>
      <c r="N40" s="118" cm="1">
        <f t="array" ref="N40">_xlfn.XLOOKUP(N$1,'PY1 Data(H)'!$A$1:$BR$1,_xlfn.XLOOKUP($A40,'PY1 Data(H)'!$A$1:$A$288,'PY1 Data(H)'!$A$1:$BR$288))</f>
        <v>4787631</v>
      </c>
      <c r="O40" s="118" cm="1">
        <f t="array" ref="O40">_xlfn.XLOOKUP(O$1,'PY1 Data(H)'!$A$1:$BR$1,_xlfn.XLOOKUP($A40,'PY1 Data(H)'!$A$1:$A$288,'PY1 Data(H)'!$A$1:$BR$288))</f>
        <v>7475895</v>
      </c>
      <c r="P40" s="118" cm="1">
        <f t="array" ref="P40">_xlfn.XLOOKUP(P$1,'PY1 Data(H)'!$A$1:$BR$1,_xlfn.XLOOKUP($A40,'PY1 Data(H)'!$A$1:$A$288,'PY1 Data(H)'!$A$1:$BR$288))</f>
        <v>4465068</v>
      </c>
      <c r="Q40" s="118" cm="1">
        <f t="array" ref="Q40">_xlfn.XLOOKUP(Q$1,'PY1 Data(H)'!$A$1:$BR$1,_xlfn.XLOOKUP($A40,'PY1 Data(H)'!$A$1:$A$288,'PY1 Data(H)'!$A$1:$BR$288))</f>
        <v>1536930</v>
      </c>
      <c r="R40" s="118" cm="1">
        <f t="array" ref="R40">_xlfn.XLOOKUP(R$1,'PY1 Data(H)'!$A$1:$BR$1,_xlfn.XLOOKUP($A40,'PY1 Data(H)'!$A$1:$A$288,'PY1 Data(H)'!$A$1:$BR$288))</f>
        <v>7862279</v>
      </c>
      <c r="S40" s="118" cm="1">
        <f t="array" ref="S40">_xlfn.XLOOKUP(S$1,'PY1 Data(H)'!$A$1:$BR$1,_xlfn.XLOOKUP($A40,'PY1 Data(H)'!$A$1:$A$288,'PY1 Data(H)'!$A$1:$BR$288))</f>
        <v>35085510</v>
      </c>
      <c r="T40" s="118" cm="1">
        <f t="array" ref="T40">_xlfn.XLOOKUP(T$1,'PY1 Data(H)'!$A$1:$BR$1,_xlfn.XLOOKUP($A40,'PY1 Data(H)'!$A$1:$A$288,'PY1 Data(H)'!$A$1:$BR$288))</f>
        <v>3520896</v>
      </c>
      <c r="U40" s="118" cm="1">
        <f t="array" ref="U40">_xlfn.XLOOKUP(U$1,'PY1 Data(H)'!$A$1:$BR$1,_xlfn.XLOOKUP($A40,'PY1 Data(H)'!$A$1:$A$288,'PY1 Data(H)'!$A$1:$BR$288))</f>
        <v>1454951</v>
      </c>
      <c r="V40" s="118" cm="1">
        <f t="array" ref="V40">_xlfn.XLOOKUP(V$1,'PY1 Data(H)'!$A$1:$BR$1,_xlfn.XLOOKUP($A40,'PY1 Data(H)'!$A$1:$A$288,'PY1 Data(H)'!$A$1:$BR$288))</f>
        <v>718972</v>
      </c>
      <c r="W40" s="118" cm="1">
        <f t="array" ref="W40">_xlfn.XLOOKUP(W$1,'PY1 Data(H)'!$A$1:$BR$1,_xlfn.XLOOKUP($A40,'PY1 Data(H)'!$A$1:$A$288,'PY1 Data(H)'!$A$1:$BR$288))</f>
        <v>23783457</v>
      </c>
      <c r="X40" s="118" cm="1">
        <f t="array" ref="X40">_xlfn.XLOOKUP(X$1,'PY1 Data(H)'!$A$1:$BR$1,_xlfn.XLOOKUP($A40,'PY1 Data(H)'!$A$1:$A$288,'PY1 Data(H)'!$A$1:$BR$288))</f>
        <v>9022291</v>
      </c>
      <c r="Y40" s="118" cm="1">
        <f t="array" ref="Y40">_xlfn.XLOOKUP(Y$1,'PY1 Data(H)'!$A$1:$BR$1,_xlfn.XLOOKUP($A40,'PY1 Data(H)'!$A$1:$A$288,'PY1 Data(H)'!$A$1:$BR$288))</f>
        <v>1100322</v>
      </c>
      <c r="Z40" s="118" cm="1">
        <f t="array" ref="Z40">_xlfn.XLOOKUP(Z$1,'PY1 Data(H)'!$A$1:$BR$1,_xlfn.XLOOKUP($A40,'PY1 Data(H)'!$A$1:$A$288,'PY1 Data(H)'!$A$1:$BR$288))</f>
        <v>6624331</v>
      </c>
      <c r="AA40" s="118" cm="1">
        <f t="array" ref="AA40">_xlfn.XLOOKUP(AA$1,'PY1 Data(H)'!$A$1:$BR$1,_xlfn.XLOOKUP($A40,'PY1 Data(H)'!$A$1:$A$288,'PY1 Data(H)'!$A$1:$BR$288))</f>
        <v>1270874</v>
      </c>
      <c r="AB40" s="118" cm="1">
        <f t="array" ref="AB40">_xlfn.XLOOKUP(AB$1,'PY1 Data(H)'!$A$1:$BR$1,_xlfn.XLOOKUP($A40,'PY1 Data(H)'!$A$1:$A$288,'PY1 Data(H)'!$A$1:$BR$288))</f>
        <v>3264509</v>
      </c>
      <c r="AC40" s="118" cm="1">
        <f t="array" ref="AC40">_xlfn.XLOOKUP(AC$1,'PY1 Data(H)'!$A$1:$BR$1,_xlfn.XLOOKUP($A40,'PY1 Data(H)'!$A$1:$A$288,'PY1 Data(H)'!$A$1:$BR$288))</f>
        <v>13360107</v>
      </c>
      <c r="AD40" s="118" cm="1">
        <f t="array" ref="AD40">_xlfn.XLOOKUP(AD$1,'PY1 Data(H)'!$A$1:$BR$1,_xlfn.XLOOKUP($A40,'PY1 Data(H)'!$A$1:$A$288,'PY1 Data(H)'!$A$1:$BR$288))</f>
        <v>1285141</v>
      </c>
      <c r="AE40" s="118" cm="1">
        <f t="array" ref="AE40">_xlfn.XLOOKUP(AE$1,'PY1 Data(H)'!$A$1:$BR$1,_xlfn.XLOOKUP($A40,'PY1 Data(H)'!$A$1:$A$288,'PY1 Data(H)'!$A$1:$BR$288))</f>
        <v>11574582</v>
      </c>
      <c r="AF40" s="118" cm="1">
        <f t="array" ref="AF40">_xlfn.XLOOKUP(AF$1,'PY1 Data(H)'!$A$1:$BR$1,_xlfn.XLOOKUP($A40,'PY1 Data(H)'!$A$1:$A$288,'PY1 Data(H)'!$A$1:$BR$288))</f>
        <v>6165234</v>
      </c>
      <c r="AG40" s="118" cm="1">
        <f t="array" ref="AG40">_xlfn.XLOOKUP(AG$1,'PY1 Data(H)'!$A$1:$BR$1,_xlfn.XLOOKUP($A40,'PY1 Data(H)'!$A$1:$A$288,'PY1 Data(H)'!$A$1:$BR$288))</f>
        <v>2552575</v>
      </c>
      <c r="AH40" s="118" cm="1">
        <f t="array" ref="AH40">_xlfn.XLOOKUP(AH$1,'PY1 Data(H)'!$A$1:$BR$1,_xlfn.XLOOKUP($A40,'PY1 Data(H)'!$A$1:$A$288,'PY1 Data(H)'!$A$1:$BR$288))</f>
        <v>9555428</v>
      </c>
      <c r="AI40" s="118" cm="1">
        <f t="array" ref="AI40">_xlfn.XLOOKUP(AI$1,'PY1 Data(H)'!$A$1:$BR$1,_xlfn.XLOOKUP($A40,'PY1 Data(H)'!$A$1:$A$288,'PY1 Data(H)'!$A$1:$BR$288))</f>
        <v>15366486</v>
      </c>
      <c r="AJ40" s="118" cm="1">
        <f t="array" ref="AJ40">_xlfn.XLOOKUP(AJ$1,'PY1 Data(H)'!$A$1:$BR$1,_xlfn.XLOOKUP($A40,'PY1 Data(H)'!$A$1:$A$288,'PY1 Data(H)'!$A$1:$BR$288))</f>
        <v>6028510</v>
      </c>
      <c r="AK40" s="118" cm="1">
        <f t="array" ref="AK40">_xlfn.XLOOKUP(AK$1,'PY1 Data(H)'!$A$1:$BR$1,_xlfn.XLOOKUP($A40,'PY1 Data(H)'!$A$1:$A$288,'PY1 Data(H)'!$A$1:$BR$288))</f>
        <v>4438738</v>
      </c>
      <c r="AL40" s="118" cm="1">
        <f t="array" ref="AL40">_xlfn.XLOOKUP(AL$1,'PY1 Data(H)'!$A$1:$BR$1,_xlfn.XLOOKUP($A40,'PY1 Data(H)'!$A$1:$A$288,'PY1 Data(H)'!$A$1:$BR$288))</f>
        <v>9422589</v>
      </c>
      <c r="AM40" s="118" cm="1">
        <f t="array" ref="AM40">_xlfn.XLOOKUP(AM$1,'PY1 Data(H)'!$A$1:$BR$1,_xlfn.XLOOKUP($A40,'PY1 Data(H)'!$A$1:$A$288,'PY1 Data(H)'!$A$1:$BR$288))</f>
        <v>0</v>
      </c>
      <c r="AN40" s="118" cm="1">
        <f t="array" ref="AN40">_xlfn.XLOOKUP(AN$1,'PY1 Data(H)'!$A$1:$BR$1,_xlfn.XLOOKUP($A40,'PY1 Data(H)'!$A$1:$A$288,'PY1 Data(H)'!$A$1:$BR$288))</f>
        <v>1794635</v>
      </c>
      <c r="AO40" s="118" cm="1">
        <f t="array" ref="AO40">_xlfn.XLOOKUP(AO$1,'PY1 Data(H)'!$A$1:$BR$1,_xlfn.XLOOKUP($A40,'PY1 Data(H)'!$A$1:$A$288,'PY1 Data(H)'!$A$1:$BR$288))</f>
        <v>3157296</v>
      </c>
      <c r="AP40" s="118" cm="1">
        <f t="array" ref="AP40">_xlfn.XLOOKUP(AP$1,'PY1 Data(H)'!$A$1:$BR$1,_xlfn.XLOOKUP($A40,'PY1 Data(H)'!$A$1:$A$288,'PY1 Data(H)'!$A$1:$BR$288))</f>
        <v>4988966</v>
      </c>
      <c r="AQ40" s="118" cm="1">
        <f t="array" ref="AQ40">_xlfn.XLOOKUP(AQ$1,'PY1 Data(H)'!$A$1:$BR$1,_xlfn.XLOOKUP($A40,'PY1 Data(H)'!$A$1:$A$288,'PY1 Data(H)'!$A$1:$BR$288))</f>
        <v>58353</v>
      </c>
      <c r="AR40" s="118" cm="1">
        <f t="array" ref="AR40">_xlfn.XLOOKUP(AR$1,'PY1 Data(H)'!$A$1:$BR$1,_xlfn.XLOOKUP($A40,'PY1 Data(H)'!$A$1:$A$288,'PY1 Data(H)'!$A$1:$BR$288))</f>
        <v>851536</v>
      </c>
      <c r="AS40" s="118" cm="1">
        <f t="array" ref="AS40">_xlfn.XLOOKUP(AS$1,'PY1 Data(H)'!$A$1:$BR$1,_xlfn.XLOOKUP($A40,'PY1 Data(H)'!$A$1:$A$288,'PY1 Data(H)'!$A$1:$BR$288))</f>
        <v>1995883</v>
      </c>
      <c r="AT40" s="118" cm="1">
        <f t="array" ref="AT40">_xlfn.XLOOKUP(AT$1,'PY1 Data(H)'!$A$1:$BR$1,_xlfn.XLOOKUP($A40,'PY1 Data(H)'!$A$1:$A$288,'PY1 Data(H)'!$A$1:$BR$288))</f>
        <v>398031</v>
      </c>
      <c r="AU40" s="118" cm="1">
        <f t="array" ref="AU40">_xlfn.XLOOKUP(AU$1,'PY1 Data(H)'!$A$1:$BR$1,_xlfn.XLOOKUP($A40,'PY1 Data(H)'!$A$1:$A$288,'PY1 Data(H)'!$A$1:$BR$288))</f>
        <v>16878923</v>
      </c>
      <c r="AV40" s="118" cm="1">
        <f t="array" ref="AV40">_xlfn.XLOOKUP(AV$1,'PY1 Data(H)'!$A$1:$BR$1,_xlfn.XLOOKUP($A40,'PY1 Data(H)'!$A$1:$A$288,'PY1 Data(H)'!$A$1:$BR$288))</f>
        <v>2228717</v>
      </c>
      <c r="AW40" s="118" cm="1">
        <f t="array" ref="AW40">_xlfn.XLOOKUP(AW$1,'PY1 Data(H)'!$A$1:$BR$1,_xlfn.XLOOKUP($A40,'PY1 Data(H)'!$A$1:$A$288,'PY1 Data(H)'!$A$1:$BR$288))</f>
        <v>150391632</v>
      </c>
      <c r="AX40" s="118" cm="1">
        <f t="array" ref="AX40">_xlfn.XLOOKUP(AX$1,'PY1 Data(H)'!$A$1:$BR$1,_xlfn.XLOOKUP($A40,'PY1 Data(H)'!$A$1:$A$288,'PY1 Data(H)'!$A$1:$BR$288))</f>
        <v>1881710</v>
      </c>
      <c r="AY40" s="118" cm="1">
        <f t="array" ref="AY40">_xlfn.XLOOKUP(AY$1,'PY1 Data(H)'!$A$1:$BR$1,_xlfn.XLOOKUP($A40,'PY1 Data(H)'!$A$1:$A$288,'PY1 Data(H)'!$A$1:$BR$288))</f>
        <v>1489334</v>
      </c>
      <c r="AZ40" s="118" cm="1">
        <f t="array" ref="AZ40">_xlfn.XLOOKUP(AZ$1,'PY1 Data(H)'!$A$1:$BR$1,_xlfn.XLOOKUP($A40,'PY1 Data(H)'!$A$1:$A$288,'PY1 Data(H)'!$A$1:$BR$288))</f>
        <v>4821705</v>
      </c>
      <c r="BA40" s="118" cm="1">
        <f t="array" ref="BA40">_xlfn.XLOOKUP(BA$1,'PY1 Data(H)'!$A$1:$BR$1,_xlfn.XLOOKUP($A40,'PY1 Data(H)'!$A$1:$A$288,'PY1 Data(H)'!$A$1:$BR$288))</f>
        <v>2094570</v>
      </c>
      <c r="BB40" s="118" cm="1">
        <f t="array" ref="BB40">_xlfn.XLOOKUP(BB$1,'PY1 Data(H)'!$A$1:$BR$1,_xlfn.XLOOKUP($A40,'PY1 Data(H)'!$A$1:$A$288,'PY1 Data(H)'!$A$1:$BR$288))</f>
        <v>1564746</v>
      </c>
      <c r="BC40" s="118" cm="1">
        <f t="array" ref="BC40">_xlfn.XLOOKUP(BC$1,'PY1 Data(H)'!$A$1:$BR$1,_xlfn.XLOOKUP($A40,'PY1 Data(H)'!$A$1:$A$288,'PY1 Data(H)'!$A$1:$BR$288))</f>
        <v>1892139</v>
      </c>
      <c r="BD40" s="118" cm="1">
        <f t="array" ref="BD40">_xlfn.XLOOKUP(BD$1,'PY1 Data(H)'!$A$1:$BR$1,_xlfn.XLOOKUP($A40,'PY1 Data(H)'!$A$1:$A$288,'PY1 Data(H)'!$A$1:$BR$288))</f>
        <v>11794293</v>
      </c>
      <c r="BE40" s="118" cm="1">
        <f t="array" ref="BE40">_xlfn.XLOOKUP(BE$1,'PY1 Data(H)'!$A$1:$BR$1,_xlfn.XLOOKUP($A40,'PY1 Data(H)'!$A$1:$A$288,'PY1 Data(H)'!$A$1:$BR$288))</f>
        <v>14204726</v>
      </c>
      <c r="BF40" s="118" cm="1">
        <f t="array" ref="BF40">_xlfn.XLOOKUP(BF$1,'PY1 Data(H)'!$A$1:$BR$1,_xlfn.XLOOKUP($A40,'PY1 Data(H)'!$A$1:$A$288,'PY1 Data(H)'!$A$1:$BR$288))</f>
        <v>26914047</v>
      </c>
      <c r="BG40" s="118" cm="1">
        <f t="array" ref="BG40">_xlfn.XLOOKUP(BG$1,'PY1 Data(H)'!$A$1:$BR$1,_xlfn.XLOOKUP($A40,'PY1 Data(H)'!$A$1:$A$288,'PY1 Data(H)'!$A$1:$BR$288))</f>
        <v>2335555</v>
      </c>
      <c r="BH40" s="118" cm="1">
        <f t="array" ref="BH40">_xlfn.XLOOKUP(BH$1,'PY1 Data(H)'!$A$1:$BR$1,_xlfn.XLOOKUP($A40,'PY1 Data(H)'!$A$1:$A$288,'PY1 Data(H)'!$A$1:$BR$288))</f>
        <v>2487250</v>
      </c>
    </row>
    <row r="41" spans="1:60" x14ac:dyDescent="0.3">
      <c r="A41">
        <v>4</v>
      </c>
      <c r="D41" s="118" cm="1">
        <f t="array" ref="D41">_xlfn.XLOOKUP(D$1,'PY1 Data(H)'!$A$1:$BR$1,_xlfn.XLOOKUP($A41,'PY1 Data(H)'!$A$1:$A$288,'PY1 Data(H)'!$A$1:$BR$288))</f>
        <v>157251</v>
      </c>
      <c r="E41" s="118" cm="1">
        <f t="array" ref="E41">_xlfn.XLOOKUP(E$1,'PY1 Data(H)'!$A$1:$BR$1,_xlfn.XLOOKUP($A41,'PY1 Data(H)'!$A$1:$A$288,'PY1 Data(H)'!$A$1:$BR$288))</f>
        <v>1987402</v>
      </c>
      <c r="F41" s="118" cm="1">
        <f t="array" ref="F41">_xlfn.XLOOKUP(F$1,'PY1 Data(H)'!$A$1:$BR$1,_xlfn.XLOOKUP($A41,'PY1 Data(H)'!$A$1:$A$288,'PY1 Data(H)'!$A$1:$BR$288))</f>
        <v>565338</v>
      </c>
      <c r="G41" s="118" cm="1">
        <f t="array" ref="G41">_xlfn.XLOOKUP(G$1,'PY1 Data(H)'!$A$1:$BR$1,_xlfn.XLOOKUP($A41,'PY1 Data(H)'!$A$1:$A$288,'PY1 Data(H)'!$A$1:$BR$288))</f>
        <v>320195</v>
      </c>
      <c r="H41" s="118" cm="1">
        <f t="array" ref="H41">_xlfn.XLOOKUP(H$1,'PY1 Data(H)'!$A$1:$BR$1,_xlfn.XLOOKUP($A41,'PY1 Data(H)'!$A$1:$A$288,'PY1 Data(H)'!$A$1:$BR$288))</f>
        <v>114764</v>
      </c>
      <c r="I41" s="118" cm="1">
        <f t="array" ref="I41">_xlfn.XLOOKUP(I$1,'PY1 Data(H)'!$A$1:$BR$1,_xlfn.XLOOKUP($A41,'PY1 Data(H)'!$A$1:$A$288,'PY1 Data(H)'!$A$1:$BR$288))</f>
        <v>139844</v>
      </c>
      <c r="J41" s="118" cm="1">
        <f t="array" ref="J41">_xlfn.XLOOKUP(J$1,'PY1 Data(H)'!$A$1:$BR$1,_xlfn.XLOOKUP($A41,'PY1 Data(H)'!$A$1:$A$288,'PY1 Data(H)'!$A$1:$BR$288))</f>
        <v>184768</v>
      </c>
      <c r="K41" s="118" cm="1">
        <f t="array" ref="K41">_xlfn.XLOOKUP(K$1,'PY1 Data(H)'!$A$1:$BR$1,_xlfn.XLOOKUP($A41,'PY1 Data(H)'!$A$1:$A$288,'PY1 Data(H)'!$A$1:$BR$288))</f>
        <v>735080</v>
      </c>
      <c r="L41" s="118" cm="1">
        <f t="array" ref="L41">_xlfn.XLOOKUP(L$1,'PY1 Data(H)'!$A$1:$BR$1,_xlfn.XLOOKUP($A41,'PY1 Data(H)'!$A$1:$A$288,'PY1 Data(H)'!$A$1:$BR$288))</f>
        <v>406659</v>
      </c>
      <c r="M41" s="118" cm="1">
        <f t="array" ref="M41">_xlfn.XLOOKUP(M$1,'PY1 Data(H)'!$A$1:$BR$1,_xlfn.XLOOKUP($A41,'PY1 Data(H)'!$A$1:$A$288,'PY1 Data(H)'!$A$1:$BR$288))</f>
        <v>255370</v>
      </c>
      <c r="N41" s="118" cm="1">
        <f t="array" ref="N41">_xlfn.XLOOKUP(N$1,'PY1 Data(H)'!$A$1:$BR$1,_xlfn.XLOOKUP($A41,'PY1 Data(H)'!$A$1:$A$288,'PY1 Data(H)'!$A$1:$BR$288))</f>
        <v>720461</v>
      </c>
      <c r="O41" s="118" cm="1">
        <f t="array" ref="O41">_xlfn.XLOOKUP(O$1,'PY1 Data(H)'!$A$1:$BR$1,_xlfn.XLOOKUP($A41,'PY1 Data(H)'!$A$1:$A$288,'PY1 Data(H)'!$A$1:$BR$288))</f>
        <v>1100852</v>
      </c>
      <c r="P41" s="118" cm="1">
        <f t="array" ref="P41">_xlfn.XLOOKUP(P$1,'PY1 Data(H)'!$A$1:$BR$1,_xlfn.XLOOKUP($A41,'PY1 Data(H)'!$A$1:$A$288,'PY1 Data(H)'!$A$1:$BR$288))</f>
        <v>225117</v>
      </c>
      <c r="Q41" s="118" cm="1">
        <f t="array" ref="Q41">_xlfn.XLOOKUP(Q$1,'PY1 Data(H)'!$A$1:$BR$1,_xlfn.XLOOKUP($A41,'PY1 Data(H)'!$A$1:$A$288,'PY1 Data(H)'!$A$1:$BR$288))</f>
        <v>111365</v>
      </c>
      <c r="R41" s="118" cm="1">
        <f t="array" ref="R41">_xlfn.XLOOKUP(R$1,'PY1 Data(H)'!$A$1:$BR$1,_xlfn.XLOOKUP($A41,'PY1 Data(H)'!$A$1:$A$288,'PY1 Data(H)'!$A$1:$BR$288))</f>
        <v>2170921</v>
      </c>
      <c r="S41" s="118" cm="1">
        <f t="array" ref="S41">_xlfn.XLOOKUP(S$1,'PY1 Data(H)'!$A$1:$BR$1,_xlfn.XLOOKUP($A41,'PY1 Data(H)'!$A$1:$A$288,'PY1 Data(H)'!$A$1:$BR$288))</f>
        <v>8808712</v>
      </c>
      <c r="T41" s="118" cm="1">
        <f t="array" ref="T41">_xlfn.XLOOKUP(T$1,'PY1 Data(H)'!$A$1:$BR$1,_xlfn.XLOOKUP($A41,'PY1 Data(H)'!$A$1:$A$288,'PY1 Data(H)'!$A$1:$BR$288))</f>
        <v>326807</v>
      </c>
      <c r="U41" s="118" cm="1">
        <f t="array" ref="U41">_xlfn.XLOOKUP(U$1,'PY1 Data(H)'!$A$1:$BR$1,_xlfn.XLOOKUP($A41,'PY1 Data(H)'!$A$1:$A$288,'PY1 Data(H)'!$A$1:$BR$288))</f>
        <v>549061</v>
      </c>
      <c r="V41" s="118" cm="1">
        <f t="array" ref="V41">_xlfn.XLOOKUP(V$1,'PY1 Data(H)'!$A$1:$BR$1,_xlfn.XLOOKUP($A41,'PY1 Data(H)'!$A$1:$A$288,'PY1 Data(H)'!$A$1:$BR$288))</f>
        <v>398</v>
      </c>
      <c r="W41" s="118" cm="1">
        <f t="array" ref="W41">_xlfn.XLOOKUP(W$1,'PY1 Data(H)'!$A$1:$BR$1,_xlfn.XLOOKUP($A41,'PY1 Data(H)'!$A$1:$A$288,'PY1 Data(H)'!$A$1:$BR$288))</f>
        <v>1097449</v>
      </c>
      <c r="X41" s="118" cm="1">
        <f t="array" ref="X41">_xlfn.XLOOKUP(X$1,'PY1 Data(H)'!$A$1:$BR$1,_xlfn.XLOOKUP($A41,'PY1 Data(H)'!$A$1:$A$288,'PY1 Data(H)'!$A$1:$BR$288))</f>
        <v>2408187</v>
      </c>
      <c r="Y41" s="118" cm="1">
        <f t="array" ref="Y41">_xlfn.XLOOKUP(Y$1,'PY1 Data(H)'!$A$1:$BR$1,_xlfn.XLOOKUP($A41,'PY1 Data(H)'!$A$1:$A$288,'PY1 Data(H)'!$A$1:$BR$288))</f>
        <v>59469</v>
      </c>
      <c r="Z41" s="118" cm="1">
        <f t="array" ref="Z41">_xlfn.XLOOKUP(Z$1,'PY1 Data(H)'!$A$1:$BR$1,_xlfn.XLOOKUP($A41,'PY1 Data(H)'!$A$1:$A$288,'PY1 Data(H)'!$A$1:$BR$288))</f>
        <v>410811</v>
      </c>
      <c r="AA41" s="118" cm="1">
        <f t="array" ref="AA41">_xlfn.XLOOKUP(AA$1,'PY1 Data(H)'!$A$1:$BR$1,_xlfn.XLOOKUP($A41,'PY1 Data(H)'!$A$1:$A$288,'PY1 Data(H)'!$A$1:$BR$288))</f>
        <v>362913</v>
      </c>
      <c r="AB41" s="118" cm="1">
        <f t="array" ref="AB41">_xlfn.XLOOKUP(AB$1,'PY1 Data(H)'!$A$1:$BR$1,_xlfn.XLOOKUP($A41,'PY1 Data(H)'!$A$1:$A$288,'PY1 Data(H)'!$A$1:$BR$288))</f>
        <v>1089530</v>
      </c>
      <c r="AC41" s="118" cm="1">
        <f t="array" ref="AC41">_xlfn.XLOOKUP(AC$1,'PY1 Data(H)'!$A$1:$BR$1,_xlfn.XLOOKUP($A41,'PY1 Data(H)'!$A$1:$A$288,'PY1 Data(H)'!$A$1:$BR$288))</f>
        <v>1760201</v>
      </c>
      <c r="AD41" s="118" cm="1">
        <f t="array" ref="AD41">_xlfn.XLOOKUP(AD$1,'PY1 Data(H)'!$A$1:$BR$1,_xlfn.XLOOKUP($A41,'PY1 Data(H)'!$A$1:$A$288,'PY1 Data(H)'!$A$1:$BR$288))</f>
        <v>178531</v>
      </c>
      <c r="AE41" s="118" cm="1">
        <f t="array" ref="AE41">_xlfn.XLOOKUP(AE$1,'PY1 Data(H)'!$A$1:$BR$1,_xlfn.XLOOKUP($A41,'PY1 Data(H)'!$A$1:$A$288,'PY1 Data(H)'!$A$1:$BR$288))</f>
        <v>723185</v>
      </c>
      <c r="AF41" s="118" cm="1">
        <f t="array" ref="AF41">_xlfn.XLOOKUP(AF$1,'PY1 Data(H)'!$A$1:$BR$1,_xlfn.XLOOKUP($A41,'PY1 Data(H)'!$A$1:$A$288,'PY1 Data(H)'!$A$1:$BR$288))</f>
        <v>1548071</v>
      </c>
      <c r="AG41" s="118" cm="1">
        <f t="array" ref="AG41">_xlfn.XLOOKUP(AG$1,'PY1 Data(H)'!$A$1:$BR$1,_xlfn.XLOOKUP($A41,'PY1 Data(H)'!$A$1:$A$288,'PY1 Data(H)'!$A$1:$BR$288))</f>
        <v>133446</v>
      </c>
      <c r="AH41" s="118" cm="1">
        <f t="array" ref="AH41">_xlfn.XLOOKUP(AH$1,'PY1 Data(H)'!$A$1:$BR$1,_xlfn.XLOOKUP($A41,'PY1 Data(H)'!$A$1:$A$288,'PY1 Data(H)'!$A$1:$BR$288))</f>
        <v>1422557</v>
      </c>
      <c r="AI41" s="118" cm="1">
        <f t="array" ref="AI41">_xlfn.XLOOKUP(AI$1,'PY1 Data(H)'!$A$1:$BR$1,_xlfn.XLOOKUP($A41,'PY1 Data(H)'!$A$1:$A$288,'PY1 Data(H)'!$A$1:$BR$288))</f>
        <v>889568</v>
      </c>
      <c r="AJ41" s="118" cm="1">
        <f t="array" ref="AJ41">_xlfn.XLOOKUP(AJ$1,'PY1 Data(H)'!$A$1:$BR$1,_xlfn.XLOOKUP($A41,'PY1 Data(H)'!$A$1:$A$288,'PY1 Data(H)'!$A$1:$BR$288))</f>
        <v>1155157</v>
      </c>
      <c r="AK41" s="118" cm="1">
        <f t="array" ref="AK41">_xlfn.XLOOKUP(AK$1,'PY1 Data(H)'!$A$1:$BR$1,_xlfn.XLOOKUP($A41,'PY1 Data(H)'!$A$1:$A$288,'PY1 Data(H)'!$A$1:$BR$288))</f>
        <v>677170</v>
      </c>
      <c r="AL41" s="118" cm="1">
        <f t="array" ref="AL41">_xlfn.XLOOKUP(AL$1,'PY1 Data(H)'!$A$1:$BR$1,_xlfn.XLOOKUP($A41,'PY1 Data(H)'!$A$1:$A$288,'PY1 Data(H)'!$A$1:$BR$288))</f>
        <v>1291019</v>
      </c>
      <c r="AM41" s="118" cm="1">
        <f t="array" ref="AM41">_xlfn.XLOOKUP(AM$1,'PY1 Data(H)'!$A$1:$BR$1,_xlfn.XLOOKUP($A41,'PY1 Data(H)'!$A$1:$A$288,'PY1 Data(H)'!$A$1:$BR$288))</f>
        <v>0</v>
      </c>
      <c r="AN41" s="118" cm="1">
        <f t="array" ref="AN41">_xlfn.XLOOKUP(AN$1,'PY1 Data(H)'!$A$1:$BR$1,_xlfn.XLOOKUP($A41,'PY1 Data(H)'!$A$1:$A$288,'PY1 Data(H)'!$A$1:$BR$288))</f>
        <v>229441</v>
      </c>
      <c r="AO41" s="118" cm="1">
        <f t="array" ref="AO41">_xlfn.XLOOKUP(AO$1,'PY1 Data(H)'!$A$1:$BR$1,_xlfn.XLOOKUP($A41,'PY1 Data(H)'!$A$1:$A$288,'PY1 Data(H)'!$A$1:$BR$288))</f>
        <v>299567</v>
      </c>
      <c r="AP41" s="118" cm="1">
        <f t="array" ref="AP41">_xlfn.XLOOKUP(AP$1,'PY1 Data(H)'!$A$1:$BR$1,_xlfn.XLOOKUP($A41,'PY1 Data(H)'!$A$1:$A$288,'PY1 Data(H)'!$A$1:$BR$288))</f>
        <v>531264</v>
      </c>
      <c r="AQ41" s="118" cm="1">
        <f t="array" ref="AQ41">_xlfn.XLOOKUP(AQ$1,'PY1 Data(H)'!$A$1:$BR$1,_xlfn.XLOOKUP($A41,'PY1 Data(H)'!$A$1:$A$288,'PY1 Data(H)'!$A$1:$BR$288))</f>
        <v>0</v>
      </c>
      <c r="AR41" s="118" cm="1">
        <f t="array" ref="AR41">_xlfn.XLOOKUP(AR$1,'PY1 Data(H)'!$A$1:$BR$1,_xlfn.XLOOKUP($A41,'PY1 Data(H)'!$A$1:$A$288,'PY1 Data(H)'!$A$1:$BR$288))</f>
        <v>522970</v>
      </c>
      <c r="AS41" s="118" cm="1">
        <f t="array" ref="AS41">_xlfn.XLOOKUP(AS$1,'PY1 Data(H)'!$A$1:$BR$1,_xlfn.XLOOKUP($A41,'PY1 Data(H)'!$A$1:$A$288,'PY1 Data(H)'!$A$1:$BR$288))</f>
        <v>245157</v>
      </c>
      <c r="AT41" s="118" cm="1">
        <f t="array" ref="AT41">_xlfn.XLOOKUP(AT$1,'PY1 Data(H)'!$A$1:$BR$1,_xlfn.XLOOKUP($A41,'PY1 Data(H)'!$A$1:$A$288,'PY1 Data(H)'!$A$1:$BR$288))</f>
        <v>13413</v>
      </c>
      <c r="AU41" s="118" cm="1">
        <f t="array" ref="AU41">_xlfn.XLOOKUP(AU$1,'PY1 Data(H)'!$A$1:$BR$1,_xlfn.XLOOKUP($A41,'PY1 Data(H)'!$A$1:$A$288,'PY1 Data(H)'!$A$1:$BR$288))</f>
        <v>3898138</v>
      </c>
      <c r="AV41" s="118" cm="1">
        <f t="array" ref="AV41">_xlfn.XLOOKUP(AV$1,'PY1 Data(H)'!$A$1:$BR$1,_xlfn.XLOOKUP($A41,'PY1 Data(H)'!$A$1:$A$288,'PY1 Data(H)'!$A$1:$BR$288))</f>
        <v>183459</v>
      </c>
      <c r="AW41" s="118" cm="1">
        <f t="array" ref="AW41">_xlfn.XLOOKUP(AW$1,'PY1 Data(H)'!$A$1:$BR$1,_xlfn.XLOOKUP($A41,'PY1 Data(H)'!$A$1:$A$288,'PY1 Data(H)'!$A$1:$BR$288))</f>
        <v>21843377</v>
      </c>
      <c r="AX41" s="118" cm="1">
        <f t="array" ref="AX41">_xlfn.XLOOKUP(AX$1,'PY1 Data(H)'!$A$1:$BR$1,_xlfn.XLOOKUP($A41,'PY1 Data(H)'!$A$1:$A$288,'PY1 Data(H)'!$A$1:$BR$288))</f>
        <v>347917</v>
      </c>
      <c r="AY41" s="118" cm="1">
        <f t="array" ref="AY41">_xlfn.XLOOKUP(AY$1,'PY1 Data(H)'!$A$1:$BR$1,_xlfn.XLOOKUP($A41,'PY1 Data(H)'!$A$1:$A$288,'PY1 Data(H)'!$A$1:$BR$288))</f>
        <v>72438</v>
      </c>
      <c r="AZ41" s="118" cm="1">
        <f t="array" ref="AZ41">_xlfn.XLOOKUP(AZ$1,'PY1 Data(H)'!$A$1:$BR$1,_xlfn.XLOOKUP($A41,'PY1 Data(H)'!$A$1:$A$288,'PY1 Data(H)'!$A$1:$BR$288))</f>
        <v>405279</v>
      </c>
      <c r="BA41" s="118" cm="1">
        <f t="array" ref="BA41">_xlfn.XLOOKUP(BA$1,'PY1 Data(H)'!$A$1:$BR$1,_xlfn.XLOOKUP($A41,'PY1 Data(H)'!$A$1:$A$288,'PY1 Data(H)'!$A$1:$BR$288))</f>
        <v>1250593</v>
      </c>
      <c r="BB41" s="118" cm="1">
        <f t="array" ref="BB41">_xlfn.XLOOKUP(BB$1,'PY1 Data(H)'!$A$1:$BR$1,_xlfn.XLOOKUP($A41,'PY1 Data(H)'!$A$1:$A$288,'PY1 Data(H)'!$A$1:$BR$288))</f>
        <v>101388</v>
      </c>
      <c r="BC41" s="118" cm="1">
        <f t="array" ref="BC41">_xlfn.XLOOKUP(BC$1,'PY1 Data(H)'!$A$1:$BR$1,_xlfn.XLOOKUP($A41,'PY1 Data(H)'!$A$1:$A$288,'PY1 Data(H)'!$A$1:$BR$288))</f>
        <v>66095</v>
      </c>
      <c r="BD41" s="118" cm="1">
        <f t="array" ref="BD41">_xlfn.XLOOKUP(BD$1,'PY1 Data(H)'!$A$1:$BR$1,_xlfn.XLOOKUP($A41,'PY1 Data(H)'!$A$1:$A$288,'PY1 Data(H)'!$A$1:$BR$288))</f>
        <v>5966760</v>
      </c>
      <c r="BE41" s="118" cm="1">
        <f t="array" ref="BE41">_xlfn.XLOOKUP(BE$1,'PY1 Data(H)'!$A$1:$BR$1,_xlfn.XLOOKUP($A41,'PY1 Data(H)'!$A$1:$A$288,'PY1 Data(H)'!$A$1:$BR$288))</f>
        <v>849053</v>
      </c>
      <c r="BF41" s="118" cm="1">
        <f t="array" ref="BF41">_xlfn.XLOOKUP(BF$1,'PY1 Data(H)'!$A$1:$BR$1,_xlfn.XLOOKUP($A41,'PY1 Data(H)'!$A$1:$A$288,'PY1 Data(H)'!$A$1:$BR$288))</f>
        <v>6634369</v>
      </c>
      <c r="BG41" s="118" cm="1">
        <f t="array" ref="BG41">_xlfn.XLOOKUP(BG$1,'PY1 Data(H)'!$A$1:$BR$1,_xlfn.XLOOKUP($A41,'PY1 Data(H)'!$A$1:$A$288,'PY1 Data(H)'!$A$1:$BR$288))</f>
        <v>672438</v>
      </c>
      <c r="BH41" s="118" cm="1">
        <f t="array" ref="BH41">_xlfn.XLOOKUP(BH$1,'PY1 Data(H)'!$A$1:$BR$1,_xlfn.XLOOKUP($A41,'PY1 Data(H)'!$A$1:$A$288,'PY1 Data(H)'!$A$1:$BR$288))</f>
        <v>341403</v>
      </c>
    </row>
    <row r="42" spans="1:60" x14ac:dyDescent="0.3">
      <c r="A42">
        <v>5</v>
      </c>
      <c r="D42" s="118" cm="1">
        <f t="array" ref="D42">_xlfn.XLOOKUP(D$1,'PY1 Data(H)'!$A$1:$BR$1,_xlfn.XLOOKUP($A42,'PY1 Data(H)'!$A$1:$A$288,'PY1 Data(H)'!$A$1:$BR$288))</f>
        <v>0</v>
      </c>
      <c r="E42" s="118" cm="1">
        <f t="array" ref="E42">_xlfn.XLOOKUP(E$1,'PY1 Data(H)'!$A$1:$BR$1,_xlfn.XLOOKUP($A42,'PY1 Data(H)'!$A$1:$A$288,'PY1 Data(H)'!$A$1:$BR$288))</f>
        <v>0</v>
      </c>
      <c r="F42" s="118" cm="1">
        <f t="array" ref="F42">_xlfn.XLOOKUP(F$1,'PY1 Data(H)'!$A$1:$BR$1,_xlfn.XLOOKUP($A42,'PY1 Data(H)'!$A$1:$A$288,'PY1 Data(H)'!$A$1:$BR$288))</f>
        <v>0</v>
      </c>
      <c r="G42" s="118" cm="1">
        <f t="array" ref="G42">_xlfn.XLOOKUP(G$1,'PY1 Data(H)'!$A$1:$BR$1,_xlfn.XLOOKUP($A42,'PY1 Data(H)'!$A$1:$A$288,'PY1 Data(H)'!$A$1:$BR$288))</f>
        <v>0</v>
      </c>
      <c r="H42" s="118" cm="1">
        <f t="array" ref="H42">_xlfn.XLOOKUP(H$1,'PY1 Data(H)'!$A$1:$BR$1,_xlfn.XLOOKUP($A42,'PY1 Data(H)'!$A$1:$A$288,'PY1 Data(H)'!$A$1:$BR$288))</f>
        <v>0</v>
      </c>
      <c r="I42" s="118" cm="1">
        <f t="array" ref="I42">_xlfn.XLOOKUP(I$1,'PY1 Data(H)'!$A$1:$BR$1,_xlfn.XLOOKUP($A42,'PY1 Data(H)'!$A$1:$A$288,'PY1 Data(H)'!$A$1:$BR$288))</f>
        <v>0</v>
      </c>
      <c r="J42" s="118" cm="1">
        <f t="array" ref="J42">_xlfn.XLOOKUP(J$1,'PY1 Data(H)'!$A$1:$BR$1,_xlfn.XLOOKUP($A42,'PY1 Data(H)'!$A$1:$A$288,'PY1 Data(H)'!$A$1:$BR$288))</f>
        <v>0</v>
      </c>
      <c r="K42" s="118" cm="1">
        <f t="array" ref="K42">_xlfn.XLOOKUP(K$1,'PY1 Data(H)'!$A$1:$BR$1,_xlfn.XLOOKUP($A42,'PY1 Data(H)'!$A$1:$A$288,'PY1 Data(H)'!$A$1:$BR$288))</f>
        <v>0</v>
      </c>
      <c r="L42" s="118" cm="1">
        <f t="array" ref="L42">_xlfn.XLOOKUP(L$1,'PY1 Data(H)'!$A$1:$BR$1,_xlfn.XLOOKUP($A42,'PY1 Data(H)'!$A$1:$A$288,'PY1 Data(H)'!$A$1:$BR$288))</f>
        <v>0</v>
      </c>
      <c r="M42" s="118" cm="1">
        <f t="array" ref="M42">_xlfn.XLOOKUP(M$1,'PY1 Data(H)'!$A$1:$BR$1,_xlfn.XLOOKUP($A42,'PY1 Data(H)'!$A$1:$A$288,'PY1 Data(H)'!$A$1:$BR$288))</f>
        <v>0</v>
      </c>
      <c r="N42" s="118" cm="1">
        <f t="array" ref="N42">_xlfn.XLOOKUP(N$1,'PY1 Data(H)'!$A$1:$BR$1,_xlfn.XLOOKUP($A42,'PY1 Data(H)'!$A$1:$A$288,'PY1 Data(H)'!$A$1:$BR$288))</f>
        <v>0</v>
      </c>
      <c r="O42" s="118" cm="1">
        <f t="array" ref="O42">_xlfn.XLOOKUP(O$1,'PY1 Data(H)'!$A$1:$BR$1,_xlfn.XLOOKUP($A42,'PY1 Data(H)'!$A$1:$A$288,'PY1 Data(H)'!$A$1:$BR$288))</f>
        <v>0</v>
      </c>
      <c r="P42" s="118" cm="1">
        <f t="array" ref="P42">_xlfn.XLOOKUP(P$1,'PY1 Data(H)'!$A$1:$BR$1,_xlfn.XLOOKUP($A42,'PY1 Data(H)'!$A$1:$A$288,'PY1 Data(H)'!$A$1:$BR$288))</f>
        <v>0</v>
      </c>
      <c r="Q42" s="118" cm="1">
        <f t="array" ref="Q42">_xlfn.XLOOKUP(Q$1,'PY1 Data(H)'!$A$1:$BR$1,_xlfn.XLOOKUP($A42,'PY1 Data(H)'!$A$1:$A$288,'PY1 Data(H)'!$A$1:$BR$288))</f>
        <v>0</v>
      </c>
      <c r="R42" s="118" cm="1">
        <f t="array" ref="R42">_xlfn.XLOOKUP(R$1,'PY1 Data(H)'!$A$1:$BR$1,_xlfn.XLOOKUP($A42,'PY1 Data(H)'!$A$1:$A$288,'PY1 Data(H)'!$A$1:$BR$288))</f>
        <v>0</v>
      </c>
      <c r="S42" s="118" cm="1">
        <f t="array" ref="S42">_xlfn.XLOOKUP(S$1,'PY1 Data(H)'!$A$1:$BR$1,_xlfn.XLOOKUP($A42,'PY1 Data(H)'!$A$1:$A$288,'PY1 Data(H)'!$A$1:$BR$288))</f>
        <v>0</v>
      </c>
      <c r="T42" s="118" cm="1">
        <f t="array" ref="T42">_xlfn.XLOOKUP(T$1,'PY1 Data(H)'!$A$1:$BR$1,_xlfn.XLOOKUP($A42,'PY1 Data(H)'!$A$1:$A$288,'PY1 Data(H)'!$A$1:$BR$288))</f>
        <v>0</v>
      </c>
      <c r="U42" s="118" cm="1">
        <f t="array" ref="U42">_xlfn.XLOOKUP(U$1,'PY1 Data(H)'!$A$1:$BR$1,_xlfn.XLOOKUP($A42,'PY1 Data(H)'!$A$1:$A$288,'PY1 Data(H)'!$A$1:$BR$288))</f>
        <v>0</v>
      </c>
      <c r="V42" s="118" cm="1">
        <f t="array" ref="V42">_xlfn.XLOOKUP(V$1,'PY1 Data(H)'!$A$1:$BR$1,_xlfn.XLOOKUP($A42,'PY1 Data(H)'!$A$1:$A$288,'PY1 Data(H)'!$A$1:$BR$288))</f>
        <v>0</v>
      </c>
      <c r="W42" s="118" cm="1">
        <f t="array" ref="W42">_xlfn.XLOOKUP(W$1,'PY1 Data(H)'!$A$1:$BR$1,_xlfn.XLOOKUP($A42,'PY1 Data(H)'!$A$1:$A$288,'PY1 Data(H)'!$A$1:$BR$288))</f>
        <v>0</v>
      </c>
      <c r="X42" s="118" cm="1">
        <f t="array" ref="X42">_xlfn.XLOOKUP(X$1,'PY1 Data(H)'!$A$1:$BR$1,_xlfn.XLOOKUP($A42,'PY1 Data(H)'!$A$1:$A$288,'PY1 Data(H)'!$A$1:$BR$288))</f>
        <v>0</v>
      </c>
      <c r="Y42" s="118" cm="1">
        <f t="array" ref="Y42">_xlfn.XLOOKUP(Y$1,'PY1 Data(H)'!$A$1:$BR$1,_xlfn.XLOOKUP($A42,'PY1 Data(H)'!$A$1:$A$288,'PY1 Data(H)'!$A$1:$BR$288))</f>
        <v>0</v>
      </c>
      <c r="Z42" s="118" cm="1">
        <f t="array" ref="Z42">_xlfn.XLOOKUP(Z$1,'PY1 Data(H)'!$A$1:$BR$1,_xlfn.XLOOKUP($A42,'PY1 Data(H)'!$A$1:$A$288,'PY1 Data(H)'!$A$1:$BR$288))</f>
        <v>1532</v>
      </c>
      <c r="AA42" s="118" cm="1">
        <f t="array" ref="AA42">_xlfn.XLOOKUP(AA$1,'PY1 Data(H)'!$A$1:$BR$1,_xlfn.XLOOKUP($A42,'PY1 Data(H)'!$A$1:$A$288,'PY1 Data(H)'!$A$1:$BR$288))</f>
        <v>0</v>
      </c>
      <c r="AB42" s="118" cm="1">
        <f t="array" ref="AB42">_xlfn.XLOOKUP(AB$1,'PY1 Data(H)'!$A$1:$BR$1,_xlfn.XLOOKUP($A42,'PY1 Data(H)'!$A$1:$A$288,'PY1 Data(H)'!$A$1:$BR$288))</f>
        <v>0</v>
      </c>
      <c r="AC42" s="118" cm="1">
        <f t="array" ref="AC42">_xlfn.XLOOKUP(AC$1,'PY1 Data(H)'!$A$1:$BR$1,_xlfn.XLOOKUP($A42,'PY1 Data(H)'!$A$1:$A$288,'PY1 Data(H)'!$A$1:$BR$288))</f>
        <v>0</v>
      </c>
      <c r="AD42" s="118" cm="1">
        <f t="array" ref="AD42">_xlfn.XLOOKUP(AD$1,'PY1 Data(H)'!$A$1:$BR$1,_xlfn.XLOOKUP($A42,'PY1 Data(H)'!$A$1:$A$288,'PY1 Data(H)'!$A$1:$BR$288))</f>
        <v>0</v>
      </c>
      <c r="AE42" s="118" cm="1">
        <f t="array" ref="AE42">_xlfn.XLOOKUP(AE$1,'PY1 Data(H)'!$A$1:$BR$1,_xlfn.XLOOKUP($A42,'PY1 Data(H)'!$A$1:$A$288,'PY1 Data(H)'!$A$1:$BR$288))</f>
        <v>0</v>
      </c>
      <c r="AF42" s="118" cm="1">
        <f t="array" ref="AF42">_xlfn.XLOOKUP(AF$1,'PY1 Data(H)'!$A$1:$BR$1,_xlfn.XLOOKUP($A42,'PY1 Data(H)'!$A$1:$A$288,'PY1 Data(H)'!$A$1:$BR$288))</f>
        <v>0</v>
      </c>
      <c r="AG42" s="118" cm="1">
        <f t="array" ref="AG42">_xlfn.XLOOKUP(AG$1,'PY1 Data(H)'!$A$1:$BR$1,_xlfn.XLOOKUP($A42,'PY1 Data(H)'!$A$1:$A$288,'PY1 Data(H)'!$A$1:$BR$288))</f>
        <v>0</v>
      </c>
      <c r="AH42" s="118" cm="1">
        <f t="array" ref="AH42">_xlfn.XLOOKUP(AH$1,'PY1 Data(H)'!$A$1:$BR$1,_xlfn.XLOOKUP($A42,'PY1 Data(H)'!$A$1:$A$288,'PY1 Data(H)'!$A$1:$BR$288))</f>
        <v>0</v>
      </c>
      <c r="AI42" s="118" cm="1">
        <f t="array" ref="AI42">_xlfn.XLOOKUP(AI$1,'PY1 Data(H)'!$A$1:$BR$1,_xlfn.XLOOKUP($A42,'PY1 Data(H)'!$A$1:$A$288,'PY1 Data(H)'!$A$1:$BR$288))</f>
        <v>0</v>
      </c>
      <c r="AJ42" s="118" cm="1">
        <f t="array" ref="AJ42">_xlfn.XLOOKUP(AJ$1,'PY1 Data(H)'!$A$1:$BR$1,_xlfn.XLOOKUP($A42,'PY1 Data(H)'!$A$1:$A$288,'PY1 Data(H)'!$A$1:$BR$288))</f>
        <v>0</v>
      </c>
      <c r="AK42" s="118" cm="1">
        <f t="array" ref="AK42">_xlfn.XLOOKUP(AK$1,'PY1 Data(H)'!$A$1:$BR$1,_xlfn.XLOOKUP($A42,'PY1 Data(H)'!$A$1:$A$288,'PY1 Data(H)'!$A$1:$BR$288))</f>
        <v>0</v>
      </c>
      <c r="AL42" s="118" cm="1">
        <f t="array" ref="AL42">_xlfn.XLOOKUP(AL$1,'PY1 Data(H)'!$A$1:$BR$1,_xlfn.XLOOKUP($A42,'PY1 Data(H)'!$A$1:$A$288,'PY1 Data(H)'!$A$1:$BR$288))</f>
        <v>0</v>
      </c>
      <c r="AM42" s="118" cm="1">
        <f t="array" ref="AM42">_xlfn.XLOOKUP(AM$1,'PY1 Data(H)'!$A$1:$BR$1,_xlfn.XLOOKUP($A42,'PY1 Data(H)'!$A$1:$A$288,'PY1 Data(H)'!$A$1:$BR$288))</f>
        <v>0</v>
      </c>
      <c r="AN42" s="118" cm="1">
        <f t="array" ref="AN42">_xlfn.XLOOKUP(AN$1,'PY1 Data(H)'!$A$1:$BR$1,_xlfn.XLOOKUP($A42,'PY1 Data(H)'!$A$1:$A$288,'PY1 Data(H)'!$A$1:$BR$288))</f>
        <v>0</v>
      </c>
      <c r="AO42" s="118" cm="1">
        <f t="array" ref="AO42">_xlfn.XLOOKUP(AO$1,'PY1 Data(H)'!$A$1:$BR$1,_xlfn.XLOOKUP($A42,'PY1 Data(H)'!$A$1:$A$288,'PY1 Data(H)'!$A$1:$BR$288))</f>
        <v>0</v>
      </c>
      <c r="AP42" s="118" cm="1">
        <f t="array" ref="AP42">_xlfn.XLOOKUP(AP$1,'PY1 Data(H)'!$A$1:$BR$1,_xlfn.XLOOKUP($A42,'PY1 Data(H)'!$A$1:$A$288,'PY1 Data(H)'!$A$1:$BR$288))</f>
        <v>0</v>
      </c>
      <c r="AQ42" s="118" cm="1">
        <f t="array" ref="AQ42">_xlfn.XLOOKUP(AQ$1,'PY1 Data(H)'!$A$1:$BR$1,_xlfn.XLOOKUP($A42,'PY1 Data(H)'!$A$1:$A$288,'PY1 Data(H)'!$A$1:$BR$288))</f>
        <v>0</v>
      </c>
      <c r="AR42" s="118" cm="1">
        <f t="array" ref="AR42">_xlfn.XLOOKUP(AR$1,'PY1 Data(H)'!$A$1:$BR$1,_xlfn.XLOOKUP($A42,'PY1 Data(H)'!$A$1:$A$288,'PY1 Data(H)'!$A$1:$BR$288))</f>
        <v>0</v>
      </c>
      <c r="AS42" s="118" cm="1">
        <f t="array" ref="AS42">_xlfn.XLOOKUP(AS$1,'PY1 Data(H)'!$A$1:$BR$1,_xlfn.XLOOKUP($A42,'PY1 Data(H)'!$A$1:$A$288,'PY1 Data(H)'!$A$1:$BR$288))</f>
        <v>0</v>
      </c>
      <c r="AT42" s="118" cm="1">
        <f t="array" ref="AT42">_xlfn.XLOOKUP(AT$1,'PY1 Data(H)'!$A$1:$BR$1,_xlfn.XLOOKUP($A42,'PY1 Data(H)'!$A$1:$A$288,'PY1 Data(H)'!$A$1:$BR$288))</f>
        <v>0</v>
      </c>
      <c r="AU42" s="118" cm="1">
        <f t="array" ref="AU42">_xlfn.XLOOKUP(AU$1,'PY1 Data(H)'!$A$1:$BR$1,_xlfn.XLOOKUP($A42,'PY1 Data(H)'!$A$1:$A$288,'PY1 Data(H)'!$A$1:$BR$288))</f>
        <v>0</v>
      </c>
      <c r="AV42" s="118" cm="1">
        <f t="array" ref="AV42">_xlfn.XLOOKUP(AV$1,'PY1 Data(H)'!$A$1:$BR$1,_xlfn.XLOOKUP($A42,'PY1 Data(H)'!$A$1:$A$288,'PY1 Data(H)'!$A$1:$BR$288))</f>
        <v>0</v>
      </c>
      <c r="AW42" s="118" cm="1">
        <f t="array" ref="AW42">_xlfn.XLOOKUP(AW$1,'PY1 Data(H)'!$A$1:$BR$1,_xlfn.XLOOKUP($A42,'PY1 Data(H)'!$A$1:$A$288,'PY1 Data(H)'!$A$1:$BR$288))</f>
        <v>0</v>
      </c>
      <c r="AX42" s="118" cm="1">
        <f t="array" ref="AX42">_xlfn.XLOOKUP(AX$1,'PY1 Data(H)'!$A$1:$BR$1,_xlfn.XLOOKUP($A42,'PY1 Data(H)'!$A$1:$A$288,'PY1 Data(H)'!$A$1:$BR$288))</f>
        <v>0</v>
      </c>
      <c r="AY42" s="118" cm="1">
        <f t="array" ref="AY42">_xlfn.XLOOKUP(AY$1,'PY1 Data(H)'!$A$1:$BR$1,_xlfn.XLOOKUP($A42,'PY1 Data(H)'!$A$1:$A$288,'PY1 Data(H)'!$A$1:$BR$288))</f>
        <v>0</v>
      </c>
      <c r="AZ42" s="118" cm="1">
        <f t="array" ref="AZ42">_xlfn.XLOOKUP(AZ$1,'PY1 Data(H)'!$A$1:$BR$1,_xlfn.XLOOKUP($A42,'PY1 Data(H)'!$A$1:$A$288,'PY1 Data(H)'!$A$1:$BR$288))</f>
        <v>0</v>
      </c>
      <c r="BA42" s="118" cm="1">
        <f t="array" ref="BA42">_xlfn.XLOOKUP(BA$1,'PY1 Data(H)'!$A$1:$BR$1,_xlfn.XLOOKUP($A42,'PY1 Data(H)'!$A$1:$A$288,'PY1 Data(H)'!$A$1:$BR$288))</f>
        <v>0</v>
      </c>
      <c r="BB42" s="118" cm="1">
        <f t="array" ref="BB42">_xlfn.XLOOKUP(BB$1,'PY1 Data(H)'!$A$1:$BR$1,_xlfn.XLOOKUP($A42,'PY1 Data(H)'!$A$1:$A$288,'PY1 Data(H)'!$A$1:$BR$288))</f>
        <v>0</v>
      </c>
      <c r="BC42" s="118" cm="1">
        <f t="array" ref="BC42">_xlfn.XLOOKUP(BC$1,'PY1 Data(H)'!$A$1:$BR$1,_xlfn.XLOOKUP($A42,'PY1 Data(H)'!$A$1:$A$288,'PY1 Data(H)'!$A$1:$BR$288))</f>
        <v>0</v>
      </c>
      <c r="BD42" s="118" cm="1">
        <f t="array" ref="BD42">_xlfn.XLOOKUP(BD$1,'PY1 Data(H)'!$A$1:$BR$1,_xlfn.XLOOKUP($A42,'PY1 Data(H)'!$A$1:$A$288,'PY1 Data(H)'!$A$1:$BR$288))</f>
        <v>0</v>
      </c>
      <c r="BE42" s="118" cm="1">
        <f t="array" ref="BE42">_xlfn.XLOOKUP(BE$1,'PY1 Data(H)'!$A$1:$BR$1,_xlfn.XLOOKUP($A42,'PY1 Data(H)'!$A$1:$A$288,'PY1 Data(H)'!$A$1:$BR$288))</f>
        <v>0</v>
      </c>
      <c r="BF42" s="118" cm="1">
        <f t="array" ref="BF42">_xlfn.XLOOKUP(BF$1,'PY1 Data(H)'!$A$1:$BR$1,_xlfn.XLOOKUP($A42,'PY1 Data(H)'!$A$1:$A$288,'PY1 Data(H)'!$A$1:$BR$288))</f>
        <v>0</v>
      </c>
      <c r="BG42" s="118" cm="1">
        <f t="array" ref="BG42">_xlfn.XLOOKUP(BG$1,'PY1 Data(H)'!$A$1:$BR$1,_xlfn.XLOOKUP($A42,'PY1 Data(H)'!$A$1:$A$288,'PY1 Data(H)'!$A$1:$BR$288))</f>
        <v>0</v>
      </c>
      <c r="BH42" s="118" cm="1">
        <f t="array" ref="BH42">_xlfn.XLOOKUP(BH$1,'PY1 Data(H)'!$A$1:$BR$1,_xlfn.XLOOKUP($A42,'PY1 Data(H)'!$A$1:$A$288,'PY1 Data(H)'!$A$1:$BR$288))</f>
        <v>0</v>
      </c>
    </row>
    <row r="43" spans="1:60" x14ac:dyDescent="0.3">
      <c r="A43">
        <v>380</v>
      </c>
      <c r="D43" s="118" cm="1">
        <f t="array" ref="D43">_xlfn.XLOOKUP(D$1,'PY1 Data(H)'!$A$1:$BR$1,_xlfn.XLOOKUP($A43,'PY1 Data(H)'!$A$1:$A$288,'PY1 Data(H)'!$A$1:$BR$288))</f>
        <v>0</v>
      </c>
      <c r="E43" s="118" cm="1">
        <f t="array" ref="E43">_xlfn.XLOOKUP(E$1,'PY1 Data(H)'!$A$1:$BR$1,_xlfn.XLOOKUP($A43,'PY1 Data(H)'!$A$1:$A$288,'PY1 Data(H)'!$A$1:$BR$288))</f>
        <v>0</v>
      </c>
      <c r="F43" s="118" cm="1">
        <f t="array" ref="F43">_xlfn.XLOOKUP(F$1,'PY1 Data(H)'!$A$1:$BR$1,_xlfn.XLOOKUP($A43,'PY1 Data(H)'!$A$1:$A$288,'PY1 Data(H)'!$A$1:$BR$288))</f>
        <v>99739</v>
      </c>
      <c r="G43" s="118" cm="1">
        <f t="array" ref="G43">_xlfn.XLOOKUP(G$1,'PY1 Data(H)'!$A$1:$BR$1,_xlfn.XLOOKUP($A43,'PY1 Data(H)'!$A$1:$A$288,'PY1 Data(H)'!$A$1:$BR$288))</f>
        <v>0</v>
      </c>
      <c r="H43" s="118" cm="1">
        <f t="array" ref="H43">_xlfn.XLOOKUP(H$1,'PY1 Data(H)'!$A$1:$BR$1,_xlfn.XLOOKUP($A43,'PY1 Data(H)'!$A$1:$A$288,'PY1 Data(H)'!$A$1:$BR$288))</f>
        <v>0</v>
      </c>
      <c r="I43" s="118" cm="1">
        <f t="array" ref="I43">_xlfn.XLOOKUP(I$1,'PY1 Data(H)'!$A$1:$BR$1,_xlfn.XLOOKUP($A43,'PY1 Data(H)'!$A$1:$A$288,'PY1 Data(H)'!$A$1:$BR$288))</f>
        <v>0</v>
      </c>
      <c r="J43" s="118" cm="1">
        <f t="array" ref="J43">_xlfn.XLOOKUP(J$1,'PY1 Data(H)'!$A$1:$BR$1,_xlfn.XLOOKUP($A43,'PY1 Data(H)'!$A$1:$A$288,'PY1 Data(H)'!$A$1:$BR$288))</f>
        <v>0</v>
      </c>
      <c r="K43" s="118" cm="1">
        <f t="array" ref="K43">_xlfn.XLOOKUP(K$1,'PY1 Data(H)'!$A$1:$BR$1,_xlfn.XLOOKUP($A43,'PY1 Data(H)'!$A$1:$A$288,'PY1 Data(H)'!$A$1:$BR$288))</f>
        <v>0</v>
      </c>
      <c r="L43" s="118" cm="1">
        <f t="array" ref="L43">_xlfn.XLOOKUP(L$1,'PY1 Data(H)'!$A$1:$BR$1,_xlfn.XLOOKUP($A43,'PY1 Data(H)'!$A$1:$A$288,'PY1 Data(H)'!$A$1:$BR$288))</f>
        <v>0</v>
      </c>
      <c r="M43" s="118" cm="1">
        <f t="array" ref="M43">_xlfn.XLOOKUP(M$1,'PY1 Data(H)'!$A$1:$BR$1,_xlfn.XLOOKUP($A43,'PY1 Data(H)'!$A$1:$A$288,'PY1 Data(H)'!$A$1:$BR$288))</f>
        <v>0</v>
      </c>
      <c r="N43" s="118" cm="1">
        <f t="array" ref="N43">_xlfn.XLOOKUP(N$1,'PY1 Data(H)'!$A$1:$BR$1,_xlfn.XLOOKUP($A43,'PY1 Data(H)'!$A$1:$A$288,'PY1 Data(H)'!$A$1:$BR$288))</f>
        <v>0</v>
      </c>
      <c r="O43" s="118" cm="1">
        <f t="array" ref="O43">_xlfn.XLOOKUP(O$1,'PY1 Data(H)'!$A$1:$BR$1,_xlfn.XLOOKUP($A43,'PY1 Data(H)'!$A$1:$A$288,'PY1 Data(H)'!$A$1:$BR$288))</f>
        <v>0</v>
      </c>
      <c r="P43" s="118" cm="1">
        <f t="array" ref="P43">_xlfn.XLOOKUP(P$1,'PY1 Data(H)'!$A$1:$BR$1,_xlfn.XLOOKUP($A43,'PY1 Data(H)'!$A$1:$A$288,'PY1 Data(H)'!$A$1:$BR$288))</f>
        <v>58577</v>
      </c>
      <c r="Q43" s="118" cm="1">
        <f t="array" ref="Q43">_xlfn.XLOOKUP(Q$1,'PY1 Data(H)'!$A$1:$BR$1,_xlfn.XLOOKUP($A43,'PY1 Data(H)'!$A$1:$A$288,'PY1 Data(H)'!$A$1:$BR$288))</f>
        <v>0</v>
      </c>
      <c r="R43" s="118" cm="1">
        <f t="array" ref="R43">_xlfn.XLOOKUP(R$1,'PY1 Data(H)'!$A$1:$BR$1,_xlfn.XLOOKUP($A43,'PY1 Data(H)'!$A$1:$A$288,'PY1 Data(H)'!$A$1:$BR$288))</f>
        <v>0</v>
      </c>
      <c r="S43" s="118" cm="1">
        <f t="array" ref="S43">_xlfn.XLOOKUP(S$1,'PY1 Data(H)'!$A$1:$BR$1,_xlfn.XLOOKUP($A43,'PY1 Data(H)'!$A$1:$A$288,'PY1 Data(H)'!$A$1:$BR$288))</f>
        <v>0</v>
      </c>
      <c r="T43" s="118" cm="1">
        <f t="array" ref="T43">_xlfn.XLOOKUP(T$1,'PY1 Data(H)'!$A$1:$BR$1,_xlfn.XLOOKUP($A43,'PY1 Data(H)'!$A$1:$A$288,'PY1 Data(H)'!$A$1:$BR$288))</f>
        <v>0</v>
      </c>
      <c r="U43" s="118" cm="1">
        <f t="array" ref="U43">_xlfn.XLOOKUP(U$1,'PY1 Data(H)'!$A$1:$BR$1,_xlfn.XLOOKUP($A43,'PY1 Data(H)'!$A$1:$A$288,'PY1 Data(H)'!$A$1:$BR$288))</f>
        <v>0</v>
      </c>
      <c r="V43" s="118" cm="1">
        <f t="array" ref="V43">_xlfn.XLOOKUP(V$1,'PY1 Data(H)'!$A$1:$BR$1,_xlfn.XLOOKUP($A43,'PY1 Data(H)'!$A$1:$A$288,'PY1 Data(H)'!$A$1:$BR$288))</f>
        <v>0</v>
      </c>
      <c r="W43" s="118" cm="1">
        <f t="array" ref="W43">_xlfn.XLOOKUP(W$1,'PY1 Data(H)'!$A$1:$BR$1,_xlfn.XLOOKUP($A43,'PY1 Data(H)'!$A$1:$A$288,'PY1 Data(H)'!$A$1:$BR$288))</f>
        <v>0</v>
      </c>
      <c r="X43" s="118" cm="1">
        <f t="array" ref="X43">_xlfn.XLOOKUP(X$1,'PY1 Data(H)'!$A$1:$BR$1,_xlfn.XLOOKUP($A43,'PY1 Data(H)'!$A$1:$A$288,'PY1 Data(H)'!$A$1:$BR$288))</f>
        <v>0</v>
      </c>
      <c r="Y43" s="118" cm="1">
        <f t="array" ref="Y43">_xlfn.XLOOKUP(Y$1,'PY1 Data(H)'!$A$1:$BR$1,_xlfn.XLOOKUP($A43,'PY1 Data(H)'!$A$1:$A$288,'PY1 Data(H)'!$A$1:$BR$288))</f>
        <v>0</v>
      </c>
      <c r="Z43" s="118" cm="1">
        <f t="array" ref="Z43">_xlfn.XLOOKUP(Z$1,'PY1 Data(H)'!$A$1:$BR$1,_xlfn.XLOOKUP($A43,'PY1 Data(H)'!$A$1:$A$288,'PY1 Data(H)'!$A$1:$BR$288))</f>
        <v>0</v>
      </c>
      <c r="AA43" s="118" cm="1">
        <f t="array" ref="AA43">_xlfn.XLOOKUP(AA$1,'PY1 Data(H)'!$A$1:$BR$1,_xlfn.XLOOKUP($A43,'PY1 Data(H)'!$A$1:$A$288,'PY1 Data(H)'!$A$1:$BR$288))</f>
        <v>0</v>
      </c>
      <c r="AB43" s="118" cm="1">
        <f t="array" ref="AB43">_xlfn.XLOOKUP(AB$1,'PY1 Data(H)'!$A$1:$BR$1,_xlfn.XLOOKUP($A43,'PY1 Data(H)'!$A$1:$A$288,'PY1 Data(H)'!$A$1:$BR$288))</f>
        <v>0</v>
      </c>
      <c r="AC43" s="118" cm="1">
        <f t="array" ref="AC43">_xlfn.XLOOKUP(AC$1,'PY1 Data(H)'!$A$1:$BR$1,_xlfn.XLOOKUP($A43,'PY1 Data(H)'!$A$1:$A$288,'PY1 Data(H)'!$A$1:$BR$288))</f>
        <v>0</v>
      </c>
      <c r="AD43" s="118" cm="1">
        <f t="array" ref="AD43">_xlfn.XLOOKUP(AD$1,'PY1 Data(H)'!$A$1:$BR$1,_xlfn.XLOOKUP($A43,'PY1 Data(H)'!$A$1:$A$288,'PY1 Data(H)'!$A$1:$BR$288))</f>
        <v>0</v>
      </c>
      <c r="AE43" s="118" cm="1">
        <f t="array" ref="AE43">_xlfn.XLOOKUP(AE$1,'PY1 Data(H)'!$A$1:$BR$1,_xlfn.XLOOKUP($A43,'PY1 Data(H)'!$A$1:$A$288,'PY1 Data(H)'!$A$1:$BR$288))</f>
        <v>32782</v>
      </c>
      <c r="AF43" s="118" cm="1">
        <f t="array" ref="AF43">_xlfn.XLOOKUP(AF$1,'PY1 Data(H)'!$A$1:$BR$1,_xlfn.XLOOKUP($A43,'PY1 Data(H)'!$A$1:$A$288,'PY1 Data(H)'!$A$1:$BR$288))</f>
        <v>0</v>
      </c>
      <c r="AG43" s="118" cm="1">
        <f t="array" ref="AG43">_xlfn.XLOOKUP(AG$1,'PY1 Data(H)'!$A$1:$BR$1,_xlfn.XLOOKUP($A43,'PY1 Data(H)'!$A$1:$A$288,'PY1 Data(H)'!$A$1:$BR$288))</f>
        <v>0</v>
      </c>
      <c r="AH43" s="118" cm="1">
        <f t="array" ref="AH43">_xlfn.XLOOKUP(AH$1,'PY1 Data(H)'!$A$1:$BR$1,_xlfn.XLOOKUP($A43,'PY1 Data(H)'!$A$1:$A$288,'PY1 Data(H)'!$A$1:$BR$288))</f>
        <v>0</v>
      </c>
      <c r="AI43" s="118" cm="1">
        <f t="array" ref="AI43">_xlfn.XLOOKUP(AI$1,'PY1 Data(H)'!$A$1:$BR$1,_xlfn.XLOOKUP($A43,'PY1 Data(H)'!$A$1:$A$288,'PY1 Data(H)'!$A$1:$BR$288))</f>
        <v>0</v>
      </c>
      <c r="AJ43" s="118" cm="1">
        <f t="array" ref="AJ43">_xlfn.XLOOKUP(AJ$1,'PY1 Data(H)'!$A$1:$BR$1,_xlfn.XLOOKUP($A43,'PY1 Data(H)'!$A$1:$A$288,'PY1 Data(H)'!$A$1:$BR$288))</f>
        <v>0</v>
      </c>
      <c r="AK43" s="118" cm="1">
        <f t="array" ref="AK43">_xlfn.XLOOKUP(AK$1,'PY1 Data(H)'!$A$1:$BR$1,_xlfn.XLOOKUP($A43,'PY1 Data(H)'!$A$1:$A$288,'PY1 Data(H)'!$A$1:$BR$288))</f>
        <v>0</v>
      </c>
      <c r="AL43" s="118" cm="1">
        <f t="array" ref="AL43">_xlfn.XLOOKUP(AL$1,'PY1 Data(H)'!$A$1:$BR$1,_xlfn.XLOOKUP($A43,'PY1 Data(H)'!$A$1:$A$288,'PY1 Data(H)'!$A$1:$BR$288))</f>
        <v>0</v>
      </c>
      <c r="AM43" s="118" cm="1">
        <f t="array" ref="AM43">_xlfn.XLOOKUP(AM$1,'PY1 Data(H)'!$A$1:$BR$1,_xlfn.XLOOKUP($A43,'PY1 Data(H)'!$A$1:$A$288,'PY1 Data(H)'!$A$1:$BR$288))</f>
        <v>0</v>
      </c>
      <c r="AN43" s="118" cm="1">
        <f t="array" ref="AN43">_xlfn.XLOOKUP(AN$1,'PY1 Data(H)'!$A$1:$BR$1,_xlfn.XLOOKUP($A43,'PY1 Data(H)'!$A$1:$A$288,'PY1 Data(H)'!$A$1:$BR$288))</f>
        <v>0</v>
      </c>
      <c r="AO43" s="118" cm="1">
        <f t="array" ref="AO43">_xlfn.XLOOKUP(AO$1,'PY1 Data(H)'!$A$1:$BR$1,_xlfn.XLOOKUP($A43,'PY1 Data(H)'!$A$1:$A$288,'PY1 Data(H)'!$A$1:$BR$288))</f>
        <v>0</v>
      </c>
      <c r="AP43" s="118" cm="1">
        <f t="array" ref="AP43">_xlfn.XLOOKUP(AP$1,'PY1 Data(H)'!$A$1:$BR$1,_xlfn.XLOOKUP($A43,'PY1 Data(H)'!$A$1:$A$288,'PY1 Data(H)'!$A$1:$BR$288))</f>
        <v>0</v>
      </c>
      <c r="AQ43" s="118" cm="1">
        <f t="array" ref="AQ43">_xlfn.XLOOKUP(AQ$1,'PY1 Data(H)'!$A$1:$BR$1,_xlfn.XLOOKUP($A43,'PY1 Data(H)'!$A$1:$A$288,'PY1 Data(H)'!$A$1:$BR$288))</f>
        <v>0</v>
      </c>
      <c r="AR43" s="118" cm="1">
        <f t="array" ref="AR43">_xlfn.XLOOKUP(AR$1,'PY1 Data(H)'!$A$1:$BR$1,_xlfn.XLOOKUP($A43,'PY1 Data(H)'!$A$1:$A$288,'PY1 Data(H)'!$A$1:$BR$288))</f>
        <v>0</v>
      </c>
      <c r="AS43" s="118" cm="1">
        <f t="array" ref="AS43">_xlfn.XLOOKUP(AS$1,'PY1 Data(H)'!$A$1:$BR$1,_xlfn.XLOOKUP($A43,'PY1 Data(H)'!$A$1:$A$288,'PY1 Data(H)'!$A$1:$BR$288))</f>
        <v>0</v>
      </c>
      <c r="AT43" s="118" cm="1">
        <f t="array" ref="AT43">_xlfn.XLOOKUP(AT$1,'PY1 Data(H)'!$A$1:$BR$1,_xlfn.XLOOKUP($A43,'PY1 Data(H)'!$A$1:$A$288,'PY1 Data(H)'!$A$1:$BR$288))</f>
        <v>0</v>
      </c>
      <c r="AU43" s="118" cm="1">
        <f t="array" ref="AU43">_xlfn.XLOOKUP(AU$1,'PY1 Data(H)'!$A$1:$BR$1,_xlfn.XLOOKUP($A43,'PY1 Data(H)'!$A$1:$A$288,'PY1 Data(H)'!$A$1:$BR$288))</f>
        <v>0</v>
      </c>
      <c r="AV43" s="118" cm="1">
        <f t="array" ref="AV43">_xlfn.XLOOKUP(AV$1,'PY1 Data(H)'!$A$1:$BR$1,_xlfn.XLOOKUP($A43,'PY1 Data(H)'!$A$1:$A$288,'PY1 Data(H)'!$A$1:$BR$288))</f>
        <v>0</v>
      </c>
      <c r="AW43" s="118" cm="1">
        <f t="array" ref="AW43">_xlfn.XLOOKUP(AW$1,'PY1 Data(H)'!$A$1:$BR$1,_xlfn.XLOOKUP($A43,'PY1 Data(H)'!$A$1:$A$288,'PY1 Data(H)'!$A$1:$BR$288))</f>
        <v>0</v>
      </c>
      <c r="AX43" s="118" cm="1">
        <f t="array" ref="AX43">_xlfn.XLOOKUP(AX$1,'PY1 Data(H)'!$A$1:$BR$1,_xlfn.XLOOKUP($A43,'PY1 Data(H)'!$A$1:$A$288,'PY1 Data(H)'!$A$1:$BR$288))</f>
        <v>0</v>
      </c>
      <c r="AY43" s="118" cm="1">
        <f t="array" ref="AY43">_xlfn.XLOOKUP(AY$1,'PY1 Data(H)'!$A$1:$BR$1,_xlfn.XLOOKUP($A43,'PY1 Data(H)'!$A$1:$A$288,'PY1 Data(H)'!$A$1:$BR$288))</f>
        <v>0</v>
      </c>
      <c r="AZ43" s="118" cm="1">
        <f t="array" ref="AZ43">_xlfn.XLOOKUP(AZ$1,'PY1 Data(H)'!$A$1:$BR$1,_xlfn.XLOOKUP($A43,'PY1 Data(H)'!$A$1:$A$288,'PY1 Data(H)'!$A$1:$BR$288))</f>
        <v>0</v>
      </c>
      <c r="BA43" s="118" cm="1">
        <f t="array" ref="BA43">_xlfn.XLOOKUP(BA$1,'PY1 Data(H)'!$A$1:$BR$1,_xlfn.XLOOKUP($A43,'PY1 Data(H)'!$A$1:$A$288,'PY1 Data(H)'!$A$1:$BR$288))</f>
        <v>0</v>
      </c>
      <c r="BB43" s="118" cm="1">
        <f t="array" ref="BB43">_xlfn.XLOOKUP(BB$1,'PY1 Data(H)'!$A$1:$BR$1,_xlfn.XLOOKUP($A43,'PY1 Data(H)'!$A$1:$A$288,'PY1 Data(H)'!$A$1:$BR$288))</f>
        <v>0</v>
      </c>
      <c r="BC43" s="118" cm="1">
        <f t="array" ref="BC43">_xlfn.XLOOKUP(BC$1,'PY1 Data(H)'!$A$1:$BR$1,_xlfn.XLOOKUP($A43,'PY1 Data(H)'!$A$1:$A$288,'PY1 Data(H)'!$A$1:$BR$288))</f>
        <v>0</v>
      </c>
      <c r="BD43" s="118" cm="1">
        <f t="array" ref="BD43">_xlfn.XLOOKUP(BD$1,'PY1 Data(H)'!$A$1:$BR$1,_xlfn.XLOOKUP($A43,'PY1 Data(H)'!$A$1:$A$288,'PY1 Data(H)'!$A$1:$BR$288))</f>
        <v>0</v>
      </c>
      <c r="BE43" s="118" cm="1">
        <f t="array" ref="BE43">_xlfn.XLOOKUP(BE$1,'PY1 Data(H)'!$A$1:$BR$1,_xlfn.XLOOKUP($A43,'PY1 Data(H)'!$A$1:$A$288,'PY1 Data(H)'!$A$1:$BR$288))</f>
        <v>0</v>
      </c>
      <c r="BF43" s="118" cm="1">
        <f t="array" ref="BF43">_xlfn.XLOOKUP(BF$1,'PY1 Data(H)'!$A$1:$BR$1,_xlfn.XLOOKUP($A43,'PY1 Data(H)'!$A$1:$A$288,'PY1 Data(H)'!$A$1:$BR$288))</f>
        <v>0</v>
      </c>
      <c r="BG43" s="118" cm="1">
        <f t="array" ref="BG43">_xlfn.XLOOKUP(BG$1,'PY1 Data(H)'!$A$1:$BR$1,_xlfn.XLOOKUP($A43,'PY1 Data(H)'!$A$1:$A$288,'PY1 Data(H)'!$A$1:$BR$288))</f>
        <v>0</v>
      </c>
      <c r="BH43" s="118" cm="1">
        <f t="array" ref="BH43">_xlfn.XLOOKUP(BH$1,'PY1 Data(H)'!$A$1:$BR$1,_xlfn.XLOOKUP($A43,'PY1 Data(H)'!$A$1:$A$288,'PY1 Data(H)'!$A$1:$BR$288))</f>
        <v>0</v>
      </c>
    </row>
    <row r="44" spans="1:60" x14ac:dyDescent="0.3">
      <c r="A44">
        <v>391</v>
      </c>
      <c r="D44" s="118" cm="1">
        <f t="array" ref="D44">_xlfn.XLOOKUP(D$1,'PY1 Data(H)'!$A$1:$BR$1,_xlfn.XLOOKUP($A44,'PY1 Data(H)'!$A$1:$A$288,'PY1 Data(H)'!$A$1:$BR$288))</f>
        <v>233933</v>
      </c>
      <c r="E44" s="118" cm="1">
        <f t="array" ref="E44">_xlfn.XLOOKUP(E$1,'PY1 Data(H)'!$A$1:$BR$1,_xlfn.XLOOKUP($A44,'PY1 Data(H)'!$A$1:$A$288,'PY1 Data(H)'!$A$1:$BR$288))</f>
        <v>95771</v>
      </c>
      <c r="F44" s="118" cm="1">
        <f t="array" ref="F44">_xlfn.XLOOKUP(F$1,'PY1 Data(H)'!$A$1:$BR$1,_xlfn.XLOOKUP($A44,'PY1 Data(H)'!$A$1:$A$288,'PY1 Data(H)'!$A$1:$BR$288))</f>
        <v>8359</v>
      </c>
      <c r="G44" s="118" cm="1">
        <f t="array" ref="G44">_xlfn.XLOOKUP(G$1,'PY1 Data(H)'!$A$1:$BR$1,_xlfn.XLOOKUP($A44,'PY1 Data(H)'!$A$1:$A$288,'PY1 Data(H)'!$A$1:$BR$288))</f>
        <v>40616</v>
      </c>
      <c r="H44" s="118" cm="1">
        <f t="array" ref="H44">_xlfn.XLOOKUP(H$1,'PY1 Data(H)'!$A$1:$BR$1,_xlfn.XLOOKUP($A44,'PY1 Data(H)'!$A$1:$A$288,'PY1 Data(H)'!$A$1:$BR$288))</f>
        <v>361369</v>
      </c>
      <c r="I44" s="118" cm="1">
        <f t="array" ref="I44">_xlfn.XLOOKUP(I$1,'PY1 Data(H)'!$A$1:$BR$1,_xlfn.XLOOKUP($A44,'PY1 Data(H)'!$A$1:$A$288,'PY1 Data(H)'!$A$1:$BR$288))</f>
        <v>71949</v>
      </c>
      <c r="J44" s="118" cm="1">
        <f t="array" ref="J44">_xlfn.XLOOKUP(J$1,'PY1 Data(H)'!$A$1:$BR$1,_xlfn.XLOOKUP($A44,'PY1 Data(H)'!$A$1:$A$288,'PY1 Data(H)'!$A$1:$BR$288))</f>
        <v>27524</v>
      </c>
      <c r="K44" s="118" cm="1">
        <f t="array" ref="K44">_xlfn.XLOOKUP(K$1,'PY1 Data(H)'!$A$1:$BR$1,_xlfn.XLOOKUP($A44,'PY1 Data(H)'!$A$1:$A$288,'PY1 Data(H)'!$A$1:$BR$288))</f>
        <v>90517</v>
      </c>
      <c r="L44" s="118" cm="1">
        <f t="array" ref="L44">_xlfn.XLOOKUP(L$1,'PY1 Data(H)'!$A$1:$BR$1,_xlfn.XLOOKUP($A44,'PY1 Data(H)'!$A$1:$A$288,'PY1 Data(H)'!$A$1:$BR$288))</f>
        <v>65277</v>
      </c>
      <c r="M44" s="118" cm="1">
        <f t="array" ref="M44">_xlfn.XLOOKUP(M$1,'PY1 Data(H)'!$A$1:$BR$1,_xlfn.XLOOKUP($A44,'PY1 Data(H)'!$A$1:$A$288,'PY1 Data(H)'!$A$1:$BR$288))</f>
        <v>6534</v>
      </c>
      <c r="N44" s="118" cm="1">
        <f t="array" ref="N44">_xlfn.XLOOKUP(N$1,'PY1 Data(H)'!$A$1:$BR$1,_xlfn.XLOOKUP($A44,'PY1 Data(H)'!$A$1:$A$288,'PY1 Data(H)'!$A$1:$BR$288))</f>
        <v>15919</v>
      </c>
      <c r="O44" s="118" cm="1">
        <f t="array" ref="O44">_xlfn.XLOOKUP(O$1,'PY1 Data(H)'!$A$1:$BR$1,_xlfn.XLOOKUP($A44,'PY1 Data(H)'!$A$1:$A$288,'PY1 Data(H)'!$A$1:$BR$288))</f>
        <v>100</v>
      </c>
      <c r="P44" s="118" cm="1">
        <f t="array" ref="P44">_xlfn.XLOOKUP(P$1,'PY1 Data(H)'!$A$1:$BR$1,_xlfn.XLOOKUP($A44,'PY1 Data(H)'!$A$1:$A$288,'PY1 Data(H)'!$A$1:$BR$288))</f>
        <v>159620</v>
      </c>
      <c r="Q44" s="118" cm="1">
        <f t="array" ref="Q44">_xlfn.XLOOKUP(Q$1,'PY1 Data(H)'!$A$1:$BR$1,_xlfn.XLOOKUP($A44,'PY1 Data(H)'!$A$1:$A$288,'PY1 Data(H)'!$A$1:$BR$288))</f>
        <v>41575</v>
      </c>
      <c r="R44" s="118" cm="1">
        <f t="array" ref="R44">_xlfn.XLOOKUP(R$1,'PY1 Data(H)'!$A$1:$BR$1,_xlfn.XLOOKUP($A44,'PY1 Data(H)'!$A$1:$A$288,'PY1 Data(H)'!$A$1:$BR$288))</f>
        <v>80025</v>
      </c>
      <c r="S44" s="118" cm="1">
        <f t="array" ref="S44">_xlfn.XLOOKUP(S$1,'PY1 Data(H)'!$A$1:$BR$1,_xlfn.XLOOKUP($A44,'PY1 Data(H)'!$A$1:$A$288,'PY1 Data(H)'!$A$1:$BR$288))</f>
        <v>532262</v>
      </c>
      <c r="T44" s="118" cm="1">
        <f t="array" ref="T44">_xlfn.XLOOKUP(T$1,'PY1 Data(H)'!$A$1:$BR$1,_xlfn.XLOOKUP($A44,'PY1 Data(H)'!$A$1:$A$288,'PY1 Data(H)'!$A$1:$BR$288))</f>
        <v>43774</v>
      </c>
      <c r="U44" s="118" cm="1">
        <f t="array" ref="U44">_xlfn.XLOOKUP(U$1,'PY1 Data(H)'!$A$1:$BR$1,_xlfn.XLOOKUP($A44,'PY1 Data(H)'!$A$1:$A$288,'PY1 Data(H)'!$A$1:$BR$288))</f>
        <v>141653</v>
      </c>
      <c r="V44" s="118" cm="1">
        <f t="array" ref="V44">_xlfn.XLOOKUP(V$1,'PY1 Data(H)'!$A$1:$BR$1,_xlfn.XLOOKUP($A44,'PY1 Data(H)'!$A$1:$A$288,'PY1 Data(H)'!$A$1:$BR$288))</f>
        <v>12702</v>
      </c>
      <c r="W44" s="118" cm="1">
        <f t="array" ref="W44">_xlfn.XLOOKUP(W$1,'PY1 Data(H)'!$A$1:$BR$1,_xlfn.XLOOKUP($A44,'PY1 Data(H)'!$A$1:$A$288,'PY1 Data(H)'!$A$1:$BR$288))</f>
        <v>280412</v>
      </c>
      <c r="X44" s="118" cm="1">
        <f t="array" ref="X44">_xlfn.XLOOKUP(X$1,'PY1 Data(H)'!$A$1:$BR$1,_xlfn.XLOOKUP($A44,'PY1 Data(H)'!$A$1:$A$288,'PY1 Data(H)'!$A$1:$BR$288))</f>
        <v>49038</v>
      </c>
      <c r="Y44" s="118" cm="1">
        <f t="array" ref="Y44">_xlfn.XLOOKUP(Y$1,'PY1 Data(H)'!$A$1:$BR$1,_xlfn.XLOOKUP($A44,'PY1 Data(H)'!$A$1:$A$288,'PY1 Data(H)'!$A$1:$BR$288))</f>
        <v>423</v>
      </c>
      <c r="Z44" s="118" cm="1">
        <f t="array" ref="Z44">_xlfn.XLOOKUP(Z$1,'PY1 Data(H)'!$A$1:$BR$1,_xlfn.XLOOKUP($A44,'PY1 Data(H)'!$A$1:$A$288,'PY1 Data(H)'!$A$1:$BR$288))</f>
        <v>105434</v>
      </c>
      <c r="AA44" s="118" cm="1">
        <f t="array" ref="AA44">_xlfn.XLOOKUP(AA$1,'PY1 Data(H)'!$A$1:$BR$1,_xlfn.XLOOKUP($A44,'PY1 Data(H)'!$A$1:$A$288,'PY1 Data(H)'!$A$1:$BR$288))</f>
        <v>95206</v>
      </c>
      <c r="AB44" s="118" cm="1">
        <f t="array" ref="AB44">_xlfn.XLOOKUP(AB$1,'PY1 Data(H)'!$A$1:$BR$1,_xlfn.XLOOKUP($A44,'PY1 Data(H)'!$A$1:$A$288,'PY1 Data(H)'!$A$1:$BR$288))</f>
        <v>0</v>
      </c>
      <c r="AC44" s="118" cm="1">
        <f t="array" ref="AC44">_xlfn.XLOOKUP(AC$1,'PY1 Data(H)'!$A$1:$BR$1,_xlfn.XLOOKUP($A44,'PY1 Data(H)'!$A$1:$A$288,'PY1 Data(H)'!$A$1:$BR$288))</f>
        <v>44674</v>
      </c>
      <c r="AD44" s="118" cm="1">
        <f t="array" ref="AD44">_xlfn.XLOOKUP(AD$1,'PY1 Data(H)'!$A$1:$BR$1,_xlfn.XLOOKUP($A44,'PY1 Data(H)'!$A$1:$A$288,'PY1 Data(H)'!$A$1:$BR$288))</f>
        <v>6000</v>
      </c>
      <c r="AE44" s="118" cm="1">
        <f t="array" ref="AE44">_xlfn.XLOOKUP(AE$1,'PY1 Data(H)'!$A$1:$BR$1,_xlfn.XLOOKUP($A44,'PY1 Data(H)'!$A$1:$A$288,'PY1 Data(H)'!$A$1:$BR$288))</f>
        <v>362928</v>
      </c>
      <c r="AF44" s="118" cm="1">
        <f t="array" ref="AF44">_xlfn.XLOOKUP(AF$1,'PY1 Data(H)'!$A$1:$BR$1,_xlfn.XLOOKUP($A44,'PY1 Data(H)'!$A$1:$A$288,'PY1 Data(H)'!$A$1:$BR$288))</f>
        <v>440</v>
      </c>
      <c r="AG44" s="118" cm="1">
        <f t="array" ref="AG44">_xlfn.XLOOKUP(AG$1,'PY1 Data(H)'!$A$1:$BR$1,_xlfn.XLOOKUP($A44,'PY1 Data(H)'!$A$1:$A$288,'PY1 Data(H)'!$A$1:$BR$288))</f>
        <v>0</v>
      </c>
      <c r="AH44" s="118" cm="1">
        <f t="array" ref="AH44">_xlfn.XLOOKUP(AH$1,'PY1 Data(H)'!$A$1:$BR$1,_xlfn.XLOOKUP($A44,'PY1 Data(H)'!$A$1:$A$288,'PY1 Data(H)'!$A$1:$BR$288))</f>
        <v>11194</v>
      </c>
      <c r="AI44" s="118" cm="1">
        <f t="array" ref="AI44">_xlfn.XLOOKUP(AI$1,'PY1 Data(H)'!$A$1:$BR$1,_xlfn.XLOOKUP($A44,'PY1 Data(H)'!$A$1:$A$288,'PY1 Data(H)'!$A$1:$BR$288))</f>
        <v>1375691</v>
      </c>
      <c r="AJ44" s="118" cm="1">
        <f t="array" ref="AJ44">_xlfn.XLOOKUP(AJ$1,'PY1 Data(H)'!$A$1:$BR$1,_xlfn.XLOOKUP($A44,'PY1 Data(H)'!$A$1:$A$288,'PY1 Data(H)'!$A$1:$BR$288))</f>
        <v>40849</v>
      </c>
      <c r="AK44" s="118" cm="1">
        <f t="array" ref="AK44">_xlfn.XLOOKUP(AK$1,'PY1 Data(H)'!$A$1:$BR$1,_xlfn.XLOOKUP($A44,'PY1 Data(H)'!$A$1:$A$288,'PY1 Data(H)'!$A$1:$BR$288))</f>
        <v>41894</v>
      </c>
      <c r="AL44" s="118" cm="1">
        <f t="array" ref="AL44">_xlfn.XLOOKUP(AL$1,'PY1 Data(H)'!$A$1:$BR$1,_xlfn.XLOOKUP($A44,'PY1 Data(H)'!$A$1:$A$288,'PY1 Data(H)'!$A$1:$BR$288))</f>
        <v>433927</v>
      </c>
      <c r="AM44" s="118" cm="1">
        <f t="array" ref="AM44">_xlfn.XLOOKUP(AM$1,'PY1 Data(H)'!$A$1:$BR$1,_xlfn.XLOOKUP($A44,'PY1 Data(H)'!$A$1:$A$288,'PY1 Data(H)'!$A$1:$BR$288))</f>
        <v>0</v>
      </c>
      <c r="AN44" s="118" cm="1">
        <f t="array" ref="AN44">_xlfn.XLOOKUP(AN$1,'PY1 Data(H)'!$A$1:$BR$1,_xlfn.XLOOKUP($A44,'PY1 Data(H)'!$A$1:$A$288,'PY1 Data(H)'!$A$1:$BR$288))</f>
        <v>0</v>
      </c>
      <c r="AO44" s="118" cm="1">
        <f t="array" ref="AO44">_xlfn.XLOOKUP(AO$1,'PY1 Data(H)'!$A$1:$BR$1,_xlfn.XLOOKUP($A44,'PY1 Data(H)'!$A$1:$A$288,'PY1 Data(H)'!$A$1:$BR$288))</f>
        <v>176322</v>
      </c>
      <c r="AP44" s="118" cm="1">
        <f t="array" ref="AP44">_xlfn.XLOOKUP(AP$1,'PY1 Data(H)'!$A$1:$BR$1,_xlfn.XLOOKUP($A44,'PY1 Data(H)'!$A$1:$A$288,'PY1 Data(H)'!$A$1:$BR$288))</f>
        <v>42587</v>
      </c>
      <c r="AQ44" s="118" cm="1">
        <f t="array" ref="AQ44">_xlfn.XLOOKUP(AQ$1,'PY1 Data(H)'!$A$1:$BR$1,_xlfn.XLOOKUP($A44,'PY1 Data(H)'!$A$1:$A$288,'PY1 Data(H)'!$A$1:$BR$288))</f>
        <v>15208</v>
      </c>
      <c r="AR44" s="118" cm="1">
        <f t="array" ref="AR44">_xlfn.XLOOKUP(AR$1,'PY1 Data(H)'!$A$1:$BR$1,_xlfn.XLOOKUP($A44,'PY1 Data(H)'!$A$1:$A$288,'PY1 Data(H)'!$A$1:$BR$288))</f>
        <v>142298</v>
      </c>
      <c r="AS44" s="118" cm="1">
        <f t="array" ref="AS44">_xlfn.XLOOKUP(AS$1,'PY1 Data(H)'!$A$1:$BR$1,_xlfn.XLOOKUP($A44,'PY1 Data(H)'!$A$1:$A$288,'PY1 Data(H)'!$A$1:$BR$288))</f>
        <v>61179</v>
      </c>
      <c r="AT44" s="118" cm="1">
        <f t="array" ref="AT44">_xlfn.XLOOKUP(AT$1,'PY1 Data(H)'!$A$1:$BR$1,_xlfn.XLOOKUP($A44,'PY1 Data(H)'!$A$1:$A$288,'PY1 Data(H)'!$A$1:$BR$288))</f>
        <v>10201</v>
      </c>
      <c r="AU44" s="118" cm="1">
        <f t="array" ref="AU44">_xlfn.XLOOKUP(AU$1,'PY1 Data(H)'!$A$1:$BR$1,_xlfn.XLOOKUP($A44,'PY1 Data(H)'!$A$1:$A$288,'PY1 Data(H)'!$A$1:$BR$288))</f>
        <v>67386</v>
      </c>
      <c r="AV44" s="118" cm="1">
        <f t="array" ref="AV44">_xlfn.XLOOKUP(AV$1,'PY1 Data(H)'!$A$1:$BR$1,_xlfn.XLOOKUP($A44,'PY1 Data(H)'!$A$1:$A$288,'PY1 Data(H)'!$A$1:$BR$288))</f>
        <v>183178</v>
      </c>
      <c r="AW44" s="118" cm="1">
        <f t="array" ref="AW44">_xlfn.XLOOKUP(AW$1,'PY1 Data(H)'!$A$1:$BR$1,_xlfn.XLOOKUP($A44,'PY1 Data(H)'!$A$1:$A$288,'PY1 Data(H)'!$A$1:$BR$288))</f>
        <v>5077480</v>
      </c>
      <c r="AX44" s="118" cm="1">
        <f t="array" ref="AX44">_xlfn.XLOOKUP(AX$1,'PY1 Data(H)'!$A$1:$BR$1,_xlfn.XLOOKUP($A44,'PY1 Data(H)'!$A$1:$A$288,'PY1 Data(H)'!$A$1:$BR$288))</f>
        <v>6035</v>
      </c>
      <c r="AY44" s="118" cm="1">
        <f t="array" ref="AY44">_xlfn.XLOOKUP(AY$1,'PY1 Data(H)'!$A$1:$BR$1,_xlfn.XLOOKUP($A44,'PY1 Data(H)'!$A$1:$A$288,'PY1 Data(H)'!$A$1:$BR$288))</f>
        <v>108676</v>
      </c>
      <c r="AZ44" s="118" cm="1">
        <f t="array" ref="AZ44">_xlfn.XLOOKUP(AZ$1,'PY1 Data(H)'!$A$1:$BR$1,_xlfn.XLOOKUP($A44,'PY1 Data(H)'!$A$1:$A$288,'PY1 Data(H)'!$A$1:$BR$288))</f>
        <v>100494</v>
      </c>
      <c r="BA44" s="118" cm="1">
        <f t="array" ref="BA44">_xlfn.XLOOKUP(BA$1,'PY1 Data(H)'!$A$1:$BR$1,_xlfn.XLOOKUP($A44,'PY1 Data(H)'!$A$1:$A$288,'PY1 Data(H)'!$A$1:$BR$288))</f>
        <v>7485</v>
      </c>
      <c r="BB44" s="118" cm="1">
        <f t="array" ref="BB44">_xlfn.XLOOKUP(BB$1,'PY1 Data(H)'!$A$1:$BR$1,_xlfn.XLOOKUP($A44,'PY1 Data(H)'!$A$1:$A$288,'PY1 Data(H)'!$A$1:$BR$288))</f>
        <v>87506</v>
      </c>
      <c r="BC44" s="118" cm="1">
        <f t="array" ref="BC44">_xlfn.XLOOKUP(BC$1,'PY1 Data(H)'!$A$1:$BR$1,_xlfn.XLOOKUP($A44,'PY1 Data(H)'!$A$1:$A$288,'PY1 Data(H)'!$A$1:$BR$288))</f>
        <v>7041</v>
      </c>
      <c r="BD44" s="118" cm="1">
        <f t="array" ref="BD44">_xlfn.XLOOKUP(BD$1,'PY1 Data(H)'!$A$1:$BR$1,_xlfn.XLOOKUP($A44,'PY1 Data(H)'!$A$1:$A$288,'PY1 Data(H)'!$A$1:$BR$288))</f>
        <v>493945</v>
      </c>
      <c r="BE44" s="118" cm="1">
        <f t="array" ref="BE44">_xlfn.XLOOKUP(BE$1,'PY1 Data(H)'!$A$1:$BR$1,_xlfn.XLOOKUP($A44,'PY1 Data(H)'!$A$1:$A$288,'PY1 Data(H)'!$A$1:$BR$288))</f>
        <v>33718</v>
      </c>
      <c r="BF44" s="118" cm="1">
        <f t="array" ref="BF44">_xlfn.XLOOKUP(BF$1,'PY1 Data(H)'!$A$1:$BR$1,_xlfn.XLOOKUP($A44,'PY1 Data(H)'!$A$1:$A$288,'PY1 Data(H)'!$A$1:$BR$288))</f>
        <v>5567858</v>
      </c>
      <c r="BG44" s="118" cm="1">
        <f t="array" ref="BG44">_xlfn.XLOOKUP(BG$1,'PY1 Data(H)'!$A$1:$BR$1,_xlfn.XLOOKUP($A44,'PY1 Data(H)'!$A$1:$A$288,'PY1 Data(H)'!$A$1:$BR$288))</f>
        <v>72403</v>
      </c>
      <c r="BH44" s="118" cm="1">
        <f t="array" ref="BH44">_xlfn.XLOOKUP(BH$1,'PY1 Data(H)'!$A$1:$BR$1,_xlfn.XLOOKUP($A44,'PY1 Data(H)'!$A$1:$A$288,'PY1 Data(H)'!$A$1:$BR$288))</f>
        <v>14059</v>
      </c>
    </row>
    <row r="45" spans="1:60" x14ac:dyDescent="0.3">
      <c r="A45">
        <v>7</v>
      </c>
      <c r="D45" s="118" cm="1">
        <f t="array" ref="D45">_xlfn.XLOOKUP(D$1,'PY1 Data(H)'!$A$1:$BR$1,_xlfn.XLOOKUP($A45,'PY1 Data(H)'!$A$1:$A$288,'PY1 Data(H)'!$A$1:$BR$288))</f>
        <v>0</v>
      </c>
      <c r="E45" s="118" cm="1">
        <f t="array" ref="E45">_xlfn.XLOOKUP(E$1,'PY1 Data(H)'!$A$1:$BR$1,_xlfn.XLOOKUP($A45,'PY1 Data(H)'!$A$1:$A$288,'PY1 Data(H)'!$A$1:$BR$288))</f>
        <v>681493</v>
      </c>
      <c r="F45" s="118" cm="1">
        <f t="array" ref="F45">_xlfn.XLOOKUP(F$1,'PY1 Data(H)'!$A$1:$BR$1,_xlfn.XLOOKUP($A45,'PY1 Data(H)'!$A$1:$A$288,'PY1 Data(H)'!$A$1:$BR$288))</f>
        <v>921991</v>
      </c>
      <c r="G45" s="118" cm="1">
        <f t="array" ref="G45">_xlfn.XLOOKUP(G$1,'PY1 Data(H)'!$A$1:$BR$1,_xlfn.XLOOKUP($A45,'PY1 Data(H)'!$A$1:$A$288,'PY1 Data(H)'!$A$1:$BR$288))</f>
        <v>52632</v>
      </c>
      <c r="H45" s="118" cm="1">
        <f t="array" ref="H45">_xlfn.XLOOKUP(H$1,'PY1 Data(H)'!$A$1:$BR$1,_xlfn.XLOOKUP($A45,'PY1 Data(H)'!$A$1:$A$288,'PY1 Data(H)'!$A$1:$BR$288))</f>
        <v>0</v>
      </c>
      <c r="I45" s="118" cm="1">
        <f t="array" ref="I45">_xlfn.XLOOKUP(I$1,'PY1 Data(H)'!$A$1:$BR$1,_xlfn.XLOOKUP($A45,'PY1 Data(H)'!$A$1:$A$288,'PY1 Data(H)'!$A$1:$BR$288))</f>
        <v>0</v>
      </c>
      <c r="J45" s="118" cm="1">
        <f t="array" ref="J45">_xlfn.XLOOKUP(J$1,'PY1 Data(H)'!$A$1:$BR$1,_xlfn.XLOOKUP($A45,'PY1 Data(H)'!$A$1:$A$288,'PY1 Data(H)'!$A$1:$BR$288))</f>
        <v>444402</v>
      </c>
      <c r="K45" s="118" cm="1">
        <f t="array" ref="K45">_xlfn.XLOOKUP(K$1,'PY1 Data(H)'!$A$1:$BR$1,_xlfn.XLOOKUP($A45,'PY1 Data(H)'!$A$1:$A$288,'PY1 Data(H)'!$A$1:$BR$288))</f>
        <v>252750</v>
      </c>
      <c r="L45" s="118" cm="1">
        <f t="array" ref="L45">_xlfn.XLOOKUP(L$1,'PY1 Data(H)'!$A$1:$BR$1,_xlfn.XLOOKUP($A45,'PY1 Data(H)'!$A$1:$A$288,'PY1 Data(H)'!$A$1:$BR$288))</f>
        <v>0</v>
      </c>
      <c r="M45" s="118" cm="1">
        <f t="array" ref="M45">_xlfn.XLOOKUP(M$1,'PY1 Data(H)'!$A$1:$BR$1,_xlfn.XLOOKUP($A45,'PY1 Data(H)'!$A$1:$A$288,'PY1 Data(H)'!$A$1:$BR$288))</f>
        <v>0</v>
      </c>
      <c r="N45" s="118" cm="1">
        <f t="array" ref="N45">_xlfn.XLOOKUP(N$1,'PY1 Data(H)'!$A$1:$BR$1,_xlfn.XLOOKUP($A45,'PY1 Data(H)'!$A$1:$A$288,'PY1 Data(H)'!$A$1:$BR$288))</f>
        <v>87059</v>
      </c>
      <c r="O45" s="118" cm="1">
        <f t="array" ref="O45">_xlfn.XLOOKUP(O$1,'PY1 Data(H)'!$A$1:$BR$1,_xlfn.XLOOKUP($A45,'PY1 Data(H)'!$A$1:$A$288,'PY1 Data(H)'!$A$1:$BR$288))</f>
        <v>323764</v>
      </c>
      <c r="P45" s="118" cm="1">
        <f t="array" ref="P45">_xlfn.XLOOKUP(P$1,'PY1 Data(H)'!$A$1:$BR$1,_xlfn.XLOOKUP($A45,'PY1 Data(H)'!$A$1:$A$288,'PY1 Data(H)'!$A$1:$BR$288))</f>
        <v>0</v>
      </c>
      <c r="Q45" s="118" cm="1">
        <f t="array" ref="Q45">_xlfn.XLOOKUP(Q$1,'PY1 Data(H)'!$A$1:$BR$1,_xlfn.XLOOKUP($A45,'PY1 Data(H)'!$A$1:$A$288,'PY1 Data(H)'!$A$1:$BR$288))</f>
        <v>0</v>
      </c>
      <c r="R45" s="118" cm="1">
        <f t="array" ref="R45">_xlfn.XLOOKUP(R$1,'PY1 Data(H)'!$A$1:$BR$1,_xlfn.XLOOKUP($A45,'PY1 Data(H)'!$A$1:$A$288,'PY1 Data(H)'!$A$1:$BR$288))</f>
        <v>420771</v>
      </c>
      <c r="S45" s="118" cm="1">
        <f t="array" ref="S45">_xlfn.XLOOKUP(S$1,'PY1 Data(H)'!$A$1:$BR$1,_xlfn.XLOOKUP($A45,'PY1 Data(H)'!$A$1:$A$288,'PY1 Data(H)'!$A$1:$BR$288))</f>
        <v>1386325</v>
      </c>
      <c r="T45" s="118" cm="1">
        <f t="array" ref="T45">_xlfn.XLOOKUP(T$1,'PY1 Data(H)'!$A$1:$BR$1,_xlfn.XLOOKUP($A45,'PY1 Data(H)'!$A$1:$A$288,'PY1 Data(H)'!$A$1:$BR$288))</f>
        <v>0</v>
      </c>
      <c r="U45" s="118" cm="1">
        <f t="array" ref="U45">_xlfn.XLOOKUP(U$1,'PY1 Data(H)'!$A$1:$BR$1,_xlfn.XLOOKUP($A45,'PY1 Data(H)'!$A$1:$A$288,'PY1 Data(H)'!$A$1:$BR$288))</f>
        <v>104116</v>
      </c>
      <c r="V45" s="118" cm="1">
        <f t="array" ref="V45">_xlfn.XLOOKUP(V$1,'PY1 Data(H)'!$A$1:$BR$1,_xlfn.XLOOKUP($A45,'PY1 Data(H)'!$A$1:$A$288,'PY1 Data(H)'!$A$1:$BR$288))</f>
        <v>0</v>
      </c>
      <c r="W45" s="118" cm="1">
        <f t="array" ref="W45">_xlfn.XLOOKUP(W$1,'PY1 Data(H)'!$A$1:$BR$1,_xlfn.XLOOKUP($A45,'PY1 Data(H)'!$A$1:$A$288,'PY1 Data(H)'!$A$1:$BR$288))</f>
        <v>992280</v>
      </c>
      <c r="X45" s="118" cm="1">
        <f t="array" ref="X45">_xlfn.XLOOKUP(X$1,'PY1 Data(H)'!$A$1:$BR$1,_xlfn.XLOOKUP($A45,'PY1 Data(H)'!$A$1:$A$288,'PY1 Data(H)'!$A$1:$BR$288))</f>
        <v>0</v>
      </c>
      <c r="Y45" s="118" cm="1">
        <f t="array" ref="Y45">_xlfn.XLOOKUP(Y$1,'PY1 Data(H)'!$A$1:$BR$1,_xlfn.XLOOKUP($A45,'PY1 Data(H)'!$A$1:$A$288,'PY1 Data(H)'!$A$1:$BR$288))</f>
        <v>0</v>
      </c>
      <c r="Z45" s="118" cm="1">
        <f t="array" ref="Z45">_xlfn.XLOOKUP(Z$1,'PY1 Data(H)'!$A$1:$BR$1,_xlfn.XLOOKUP($A45,'PY1 Data(H)'!$A$1:$A$288,'PY1 Data(H)'!$A$1:$BR$288))</f>
        <v>0</v>
      </c>
      <c r="AA45" s="118" cm="1">
        <f t="array" ref="AA45">_xlfn.XLOOKUP(AA$1,'PY1 Data(H)'!$A$1:$BR$1,_xlfn.XLOOKUP($A45,'PY1 Data(H)'!$A$1:$A$288,'PY1 Data(H)'!$A$1:$BR$288))</f>
        <v>0</v>
      </c>
      <c r="AB45" s="118" cm="1">
        <f t="array" ref="AB45">_xlfn.XLOOKUP(AB$1,'PY1 Data(H)'!$A$1:$BR$1,_xlfn.XLOOKUP($A45,'PY1 Data(H)'!$A$1:$A$288,'PY1 Data(H)'!$A$1:$BR$288))</f>
        <v>0</v>
      </c>
      <c r="AC45" s="118" cm="1">
        <f t="array" ref="AC45">_xlfn.XLOOKUP(AC$1,'PY1 Data(H)'!$A$1:$BR$1,_xlfn.XLOOKUP($A45,'PY1 Data(H)'!$A$1:$A$288,'PY1 Data(H)'!$A$1:$BR$288))</f>
        <v>391674</v>
      </c>
      <c r="AD45" s="118" cm="1">
        <f t="array" ref="AD45">_xlfn.XLOOKUP(AD$1,'PY1 Data(H)'!$A$1:$BR$1,_xlfn.XLOOKUP($A45,'PY1 Data(H)'!$A$1:$A$288,'PY1 Data(H)'!$A$1:$BR$288))</f>
        <v>0</v>
      </c>
      <c r="AE45" s="118" cm="1">
        <f t="array" ref="AE45">_xlfn.XLOOKUP(AE$1,'PY1 Data(H)'!$A$1:$BR$1,_xlfn.XLOOKUP($A45,'PY1 Data(H)'!$A$1:$A$288,'PY1 Data(H)'!$A$1:$BR$288))</f>
        <v>2507670</v>
      </c>
      <c r="AF45" s="118" cm="1">
        <f t="array" ref="AF45">_xlfn.XLOOKUP(AF$1,'PY1 Data(H)'!$A$1:$BR$1,_xlfn.XLOOKUP($A45,'PY1 Data(H)'!$A$1:$A$288,'PY1 Data(H)'!$A$1:$BR$288))</f>
        <v>0</v>
      </c>
      <c r="AG45" s="118" cm="1">
        <f t="array" ref="AG45">_xlfn.XLOOKUP(AG$1,'PY1 Data(H)'!$A$1:$BR$1,_xlfn.XLOOKUP($A45,'PY1 Data(H)'!$A$1:$A$288,'PY1 Data(H)'!$A$1:$BR$288))</f>
        <v>0</v>
      </c>
      <c r="AH45" s="118" cm="1">
        <f t="array" ref="AH45">_xlfn.XLOOKUP(AH$1,'PY1 Data(H)'!$A$1:$BR$1,_xlfn.XLOOKUP($A45,'PY1 Data(H)'!$A$1:$A$288,'PY1 Data(H)'!$A$1:$BR$288))</f>
        <v>1758635</v>
      </c>
      <c r="AI45" s="118" cm="1">
        <f t="array" ref="AI45">_xlfn.XLOOKUP(AI$1,'PY1 Data(H)'!$A$1:$BR$1,_xlfn.XLOOKUP($A45,'PY1 Data(H)'!$A$1:$A$288,'PY1 Data(H)'!$A$1:$BR$288))</f>
        <v>0</v>
      </c>
      <c r="AJ45" s="118" cm="1">
        <f t="array" ref="AJ45">_xlfn.XLOOKUP(AJ$1,'PY1 Data(H)'!$A$1:$BR$1,_xlfn.XLOOKUP($A45,'PY1 Data(H)'!$A$1:$A$288,'PY1 Data(H)'!$A$1:$BR$288))</f>
        <v>1114790</v>
      </c>
      <c r="AK45" s="118" cm="1">
        <f t="array" ref="AK45">_xlfn.XLOOKUP(AK$1,'PY1 Data(H)'!$A$1:$BR$1,_xlfn.XLOOKUP($A45,'PY1 Data(H)'!$A$1:$A$288,'PY1 Data(H)'!$A$1:$BR$288))</f>
        <v>0</v>
      </c>
      <c r="AL45" s="118" cm="1">
        <f t="array" ref="AL45">_xlfn.XLOOKUP(AL$1,'PY1 Data(H)'!$A$1:$BR$1,_xlfn.XLOOKUP($A45,'PY1 Data(H)'!$A$1:$A$288,'PY1 Data(H)'!$A$1:$BR$288))</f>
        <v>846957</v>
      </c>
      <c r="AM45" s="118" cm="1">
        <f t="array" ref="AM45">_xlfn.XLOOKUP(AM$1,'PY1 Data(H)'!$A$1:$BR$1,_xlfn.XLOOKUP($A45,'PY1 Data(H)'!$A$1:$A$288,'PY1 Data(H)'!$A$1:$BR$288))</f>
        <v>0</v>
      </c>
      <c r="AN45" s="118" cm="1">
        <f t="array" ref="AN45">_xlfn.XLOOKUP(AN$1,'PY1 Data(H)'!$A$1:$BR$1,_xlfn.XLOOKUP($A45,'PY1 Data(H)'!$A$1:$A$288,'PY1 Data(H)'!$A$1:$BR$288))</f>
        <v>0</v>
      </c>
      <c r="AO45" s="118" cm="1">
        <f t="array" ref="AO45">_xlfn.XLOOKUP(AO$1,'PY1 Data(H)'!$A$1:$BR$1,_xlfn.XLOOKUP($A45,'PY1 Data(H)'!$A$1:$A$288,'PY1 Data(H)'!$A$1:$BR$288))</f>
        <v>0</v>
      </c>
      <c r="AP45" s="118" cm="1">
        <f t="array" ref="AP45">_xlfn.XLOOKUP(AP$1,'PY1 Data(H)'!$A$1:$BR$1,_xlfn.XLOOKUP($A45,'PY1 Data(H)'!$A$1:$A$288,'PY1 Data(H)'!$A$1:$BR$288))</f>
        <v>418176</v>
      </c>
      <c r="AQ45" s="118" cm="1">
        <f t="array" ref="AQ45">_xlfn.XLOOKUP(AQ$1,'PY1 Data(H)'!$A$1:$BR$1,_xlfn.XLOOKUP($A45,'PY1 Data(H)'!$A$1:$A$288,'PY1 Data(H)'!$A$1:$BR$288))</f>
        <v>0</v>
      </c>
      <c r="AR45" s="118" cm="1">
        <f t="array" ref="AR45">_xlfn.XLOOKUP(AR$1,'PY1 Data(H)'!$A$1:$BR$1,_xlfn.XLOOKUP($A45,'PY1 Data(H)'!$A$1:$A$288,'PY1 Data(H)'!$A$1:$BR$288))</f>
        <v>0</v>
      </c>
      <c r="AS45" s="118" cm="1">
        <f t="array" ref="AS45">_xlfn.XLOOKUP(AS$1,'PY1 Data(H)'!$A$1:$BR$1,_xlfn.XLOOKUP($A45,'PY1 Data(H)'!$A$1:$A$288,'PY1 Data(H)'!$A$1:$BR$288))</f>
        <v>0</v>
      </c>
      <c r="AT45" s="118" cm="1">
        <f t="array" ref="AT45">_xlfn.XLOOKUP(AT$1,'PY1 Data(H)'!$A$1:$BR$1,_xlfn.XLOOKUP($A45,'PY1 Data(H)'!$A$1:$A$288,'PY1 Data(H)'!$A$1:$BR$288))</f>
        <v>0</v>
      </c>
      <c r="AU45" s="118" cm="1">
        <f t="array" ref="AU45">_xlfn.XLOOKUP(AU$1,'PY1 Data(H)'!$A$1:$BR$1,_xlfn.XLOOKUP($A45,'PY1 Data(H)'!$A$1:$A$288,'PY1 Data(H)'!$A$1:$BR$288))</f>
        <v>0</v>
      </c>
      <c r="AV45" s="118" cm="1">
        <f t="array" ref="AV45">_xlfn.XLOOKUP(AV$1,'PY1 Data(H)'!$A$1:$BR$1,_xlfn.XLOOKUP($A45,'PY1 Data(H)'!$A$1:$A$288,'PY1 Data(H)'!$A$1:$BR$288))</f>
        <v>121530</v>
      </c>
      <c r="AW45" s="118" cm="1">
        <f t="array" ref="AW45">_xlfn.XLOOKUP(AW$1,'PY1 Data(H)'!$A$1:$BR$1,_xlfn.XLOOKUP($A45,'PY1 Data(H)'!$A$1:$A$288,'PY1 Data(H)'!$A$1:$BR$288))</f>
        <v>4328945</v>
      </c>
      <c r="AX45" s="118" cm="1">
        <f t="array" ref="AX45">_xlfn.XLOOKUP(AX$1,'PY1 Data(H)'!$A$1:$BR$1,_xlfn.XLOOKUP($A45,'PY1 Data(H)'!$A$1:$A$288,'PY1 Data(H)'!$A$1:$BR$288))</f>
        <v>0</v>
      </c>
      <c r="AY45" s="118" cm="1">
        <f t="array" ref="AY45">_xlfn.XLOOKUP(AY$1,'PY1 Data(H)'!$A$1:$BR$1,_xlfn.XLOOKUP($A45,'PY1 Data(H)'!$A$1:$A$288,'PY1 Data(H)'!$A$1:$BR$288))</f>
        <v>151116</v>
      </c>
      <c r="AZ45" s="118" cm="1">
        <f t="array" ref="AZ45">_xlfn.XLOOKUP(AZ$1,'PY1 Data(H)'!$A$1:$BR$1,_xlfn.XLOOKUP($A45,'PY1 Data(H)'!$A$1:$A$288,'PY1 Data(H)'!$A$1:$BR$288))</f>
        <v>100494</v>
      </c>
      <c r="BA45" s="118" cm="1">
        <f t="array" ref="BA45">_xlfn.XLOOKUP(BA$1,'PY1 Data(H)'!$A$1:$BR$1,_xlfn.XLOOKUP($A45,'PY1 Data(H)'!$A$1:$A$288,'PY1 Data(H)'!$A$1:$BR$288))</f>
        <v>849667</v>
      </c>
      <c r="BB45" s="118" cm="1">
        <f t="array" ref="BB45">_xlfn.XLOOKUP(BB$1,'PY1 Data(H)'!$A$1:$BR$1,_xlfn.XLOOKUP($A45,'PY1 Data(H)'!$A$1:$A$288,'PY1 Data(H)'!$A$1:$BR$288))</f>
        <v>0</v>
      </c>
      <c r="BC45" s="118" cm="1">
        <f t="array" ref="BC45">_xlfn.XLOOKUP(BC$1,'PY1 Data(H)'!$A$1:$BR$1,_xlfn.XLOOKUP($A45,'PY1 Data(H)'!$A$1:$A$288,'PY1 Data(H)'!$A$1:$BR$288))</f>
        <v>0</v>
      </c>
      <c r="BD45" s="118" cm="1">
        <f t="array" ref="BD45">_xlfn.XLOOKUP(BD$1,'PY1 Data(H)'!$A$1:$BR$1,_xlfn.XLOOKUP($A45,'PY1 Data(H)'!$A$1:$A$288,'PY1 Data(H)'!$A$1:$BR$288))</f>
        <v>263709</v>
      </c>
      <c r="BE45" s="118" cm="1">
        <f t="array" ref="BE45">_xlfn.XLOOKUP(BE$1,'PY1 Data(H)'!$A$1:$BR$1,_xlfn.XLOOKUP($A45,'PY1 Data(H)'!$A$1:$A$288,'PY1 Data(H)'!$A$1:$BR$288))</f>
        <v>667164</v>
      </c>
      <c r="BF45" s="118" cm="1">
        <f t="array" ref="BF45">_xlfn.XLOOKUP(BF$1,'PY1 Data(H)'!$A$1:$BR$1,_xlfn.XLOOKUP($A45,'PY1 Data(H)'!$A$1:$A$288,'PY1 Data(H)'!$A$1:$BR$288))</f>
        <v>1095371</v>
      </c>
      <c r="BG45" s="118" cm="1">
        <f t="array" ref="BG45">_xlfn.XLOOKUP(BG$1,'PY1 Data(H)'!$A$1:$BR$1,_xlfn.XLOOKUP($A45,'PY1 Data(H)'!$A$1:$A$288,'PY1 Data(H)'!$A$1:$BR$288))</f>
        <v>0</v>
      </c>
      <c r="BH45" s="118" cm="1">
        <f t="array" ref="BH45">_xlfn.XLOOKUP(BH$1,'PY1 Data(H)'!$A$1:$BR$1,_xlfn.XLOOKUP($A45,'PY1 Data(H)'!$A$1:$A$288,'PY1 Data(H)'!$A$1:$BR$288))</f>
        <v>96428</v>
      </c>
    </row>
    <row r="46" spans="1:60" x14ac:dyDescent="0.3">
      <c r="A46">
        <v>645</v>
      </c>
      <c r="D46" s="118" cm="1">
        <f t="array" ref="D46">_xlfn.XLOOKUP(D$1,'PY1 Data(H)'!$A$1:$BR$1,_xlfn.XLOOKUP($A46,'PY1 Data(H)'!$A$1:$A$288,'PY1 Data(H)'!$A$1:$BR$288))</f>
        <v>0</v>
      </c>
      <c r="E46" s="118" cm="1">
        <f t="array" ref="E46">_xlfn.XLOOKUP(E$1,'PY1 Data(H)'!$A$1:$BR$1,_xlfn.XLOOKUP($A46,'PY1 Data(H)'!$A$1:$A$288,'PY1 Data(H)'!$A$1:$BR$288))</f>
        <v>0</v>
      </c>
      <c r="F46" s="118" cm="1">
        <f t="array" ref="F46">_xlfn.XLOOKUP(F$1,'PY1 Data(H)'!$A$1:$BR$1,_xlfn.XLOOKUP($A46,'PY1 Data(H)'!$A$1:$A$288,'PY1 Data(H)'!$A$1:$BR$288))</f>
        <v>1020000</v>
      </c>
      <c r="G46" s="118" cm="1">
        <f t="array" ref="G46">_xlfn.XLOOKUP(G$1,'PY1 Data(H)'!$A$1:$BR$1,_xlfn.XLOOKUP($A46,'PY1 Data(H)'!$A$1:$A$288,'PY1 Data(H)'!$A$1:$BR$288))</f>
        <v>0</v>
      </c>
      <c r="H46" s="118" cm="1">
        <f t="array" ref="H46">_xlfn.XLOOKUP(H$1,'PY1 Data(H)'!$A$1:$BR$1,_xlfn.XLOOKUP($A46,'PY1 Data(H)'!$A$1:$A$288,'PY1 Data(H)'!$A$1:$BR$288))</f>
        <v>0</v>
      </c>
      <c r="I46" s="118" cm="1">
        <f t="array" ref="I46">_xlfn.XLOOKUP(I$1,'PY1 Data(H)'!$A$1:$BR$1,_xlfn.XLOOKUP($A46,'PY1 Data(H)'!$A$1:$A$288,'PY1 Data(H)'!$A$1:$BR$288))</f>
        <v>361299</v>
      </c>
      <c r="J46" s="118" cm="1">
        <f t="array" ref="J46">_xlfn.XLOOKUP(J$1,'PY1 Data(H)'!$A$1:$BR$1,_xlfn.XLOOKUP($A46,'PY1 Data(H)'!$A$1:$A$288,'PY1 Data(H)'!$A$1:$BR$288))</f>
        <v>165550</v>
      </c>
      <c r="K46" s="118" cm="1">
        <f t="array" ref="K46">_xlfn.XLOOKUP(K$1,'PY1 Data(H)'!$A$1:$BR$1,_xlfn.XLOOKUP($A46,'PY1 Data(H)'!$A$1:$A$288,'PY1 Data(H)'!$A$1:$BR$288))</f>
        <v>785181</v>
      </c>
      <c r="L46" s="118" cm="1">
        <f t="array" ref="L46">_xlfn.XLOOKUP(L$1,'PY1 Data(H)'!$A$1:$BR$1,_xlfn.XLOOKUP($A46,'PY1 Data(H)'!$A$1:$A$288,'PY1 Data(H)'!$A$1:$BR$288))</f>
        <v>200000</v>
      </c>
      <c r="M46" s="118" cm="1">
        <f t="array" ref="M46">_xlfn.XLOOKUP(M$1,'PY1 Data(H)'!$A$1:$BR$1,_xlfn.XLOOKUP($A46,'PY1 Data(H)'!$A$1:$A$288,'PY1 Data(H)'!$A$1:$BR$288))</f>
        <v>211609</v>
      </c>
      <c r="N46" s="118" cm="1">
        <f t="array" ref="N46">_xlfn.XLOOKUP(N$1,'PY1 Data(H)'!$A$1:$BR$1,_xlfn.XLOOKUP($A46,'PY1 Data(H)'!$A$1:$A$288,'PY1 Data(H)'!$A$1:$BR$288))</f>
        <v>983016</v>
      </c>
      <c r="O46" s="118" cm="1">
        <f t="array" ref="O46">_xlfn.XLOOKUP(O$1,'PY1 Data(H)'!$A$1:$BR$1,_xlfn.XLOOKUP($A46,'PY1 Data(H)'!$A$1:$A$288,'PY1 Data(H)'!$A$1:$BR$288))</f>
        <v>2100000</v>
      </c>
      <c r="P46" s="118" cm="1">
        <f t="array" ref="P46">_xlfn.XLOOKUP(P$1,'PY1 Data(H)'!$A$1:$BR$1,_xlfn.XLOOKUP($A46,'PY1 Data(H)'!$A$1:$A$288,'PY1 Data(H)'!$A$1:$BR$288))</f>
        <v>0</v>
      </c>
      <c r="Q46" s="118" cm="1">
        <f t="array" ref="Q46">_xlfn.XLOOKUP(Q$1,'PY1 Data(H)'!$A$1:$BR$1,_xlfn.XLOOKUP($A46,'PY1 Data(H)'!$A$1:$A$288,'PY1 Data(H)'!$A$1:$BR$288))</f>
        <v>0</v>
      </c>
      <c r="R46" s="118" cm="1">
        <f t="array" ref="R46">_xlfn.XLOOKUP(R$1,'PY1 Data(H)'!$A$1:$BR$1,_xlfn.XLOOKUP($A46,'PY1 Data(H)'!$A$1:$A$288,'PY1 Data(H)'!$A$1:$BR$288))</f>
        <v>0</v>
      </c>
      <c r="S46" s="118" cm="1">
        <f t="array" ref="S46">_xlfn.XLOOKUP(S$1,'PY1 Data(H)'!$A$1:$BR$1,_xlfn.XLOOKUP($A46,'PY1 Data(H)'!$A$1:$A$288,'PY1 Data(H)'!$A$1:$BR$288))</f>
        <v>12394487</v>
      </c>
      <c r="T46" s="118" cm="1">
        <f t="array" ref="T46">_xlfn.XLOOKUP(T$1,'PY1 Data(H)'!$A$1:$BR$1,_xlfn.XLOOKUP($A46,'PY1 Data(H)'!$A$1:$A$288,'PY1 Data(H)'!$A$1:$BR$288))</f>
        <v>0</v>
      </c>
      <c r="U46" s="118" cm="1">
        <f t="array" ref="U46">_xlfn.XLOOKUP(U$1,'PY1 Data(H)'!$A$1:$BR$1,_xlfn.XLOOKUP($A46,'PY1 Data(H)'!$A$1:$A$288,'PY1 Data(H)'!$A$1:$BR$288))</f>
        <v>0</v>
      </c>
      <c r="V46" s="118" cm="1">
        <f t="array" ref="V46">_xlfn.XLOOKUP(V$1,'PY1 Data(H)'!$A$1:$BR$1,_xlfn.XLOOKUP($A46,'PY1 Data(H)'!$A$1:$A$288,'PY1 Data(H)'!$A$1:$BR$288))</f>
        <v>0</v>
      </c>
      <c r="W46" s="118" cm="1">
        <f t="array" ref="W46">_xlfn.XLOOKUP(W$1,'PY1 Data(H)'!$A$1:$BR$1,_xlfn.XLOOKUP($A46,'PY1 Data(H)'!$A$1:$A$288,'PY1 Data(H)'!$A$1:$BR$288))</f>
        <v>7219815</v>
      </c>
      <c r="X46" s="118" cm="1">
        <f t="array" ref="X46">_xlfn.XLOOKUP(X$1,'PY1 Data(H)'!$A$1:$BR$1,_xlfn.XLOOKUP($A46,'PY1 Data(H)'!$A$1:$A$288,'PY1 Data(H)'!$A$1:$BR$288))</f>
        <v>2710995</v>
      </c>
      <c r="Y46" s="118" cm="1">
        <f t="array" ref="Y46">_xlfn.XLOOKUP(Y$1,'PY1 Data(H)'!$A$1:$BR$1,_xlfn.XLOOKUP($A46,'PY1 Data(H)'!$A$1:$A$288,'PY1 Data(H)'!$A$1:$BR$288))</f>
        <v>0</v>
      </c>
      <c r="Z46" s="118" cm="1">
        <f t="array" ref="Z46">_xlfn.XLOOKUP(Z$1,'PY1 Data(H)'!$A$1:$BR$1,_xlfn.XLOOKUP($A46,'PY1 Data(H)'!$A$1:$A$288,'PY1 Data(H)'!$A$1:$BR$288))</f>
        <v>1007183</v>
      </c>
      <c r="AA46" s="118" cm="1">
        <f t="array" ref="AA46">_xlfn.XLOOKUP(AA$1,'PY1 Data(H)'!$A$1:$BR$1,_xlfn.XLOOKUP($A46,'PY1 Data(H)'!$A$1:$A$288,'PY1 Data(H)'!$A$1:$BR$288))</f>
        <v>125000</v>
      </c>
      <c r="AB46" s="118" cm="1">
        <f t="array" ref="AB46">_xlfn.XLOOKUP(AB$1,'PY1 Data(H)'!$A$1:$BR$1,_xlfn.XLOOKUP($A46,'PY1 Data(H)'!$A$1:$A$288,'PY1 Data(H)'!$A$1:$BR$288))</f>
        <v>400251</v>
      </c>
      <c r="AC46" s="118" cm="1">
        <f t="array" ref="AC46">_xlfn.XLOOKUP(AC$1,'PY1 Data(H)'!$A$1:$BR$1,_xlfn.XLOOKUP($A46,'PY1 Data(H)'!$A$1:$A$288,'PY1 Data(H)'!$A$1:$BR$288))</f>
        <v>957055</v>
      </c>
      <c r="AD46" s="118" cm="1">
        <f t="array" ref="AD46">_xlfn.XLOOKUP(AD$1,'PY1 Data(H)'!$A$1:$BR$1,_xlfn.XLOOKUP($A46,'PY1 Data(H)'!$A$1:$A$288,'PY1 Data(H)'!$A$1:$BR$288))</f>
        <v>150000</v>
      </c>
      <c r="AE46" s="118" cm="1">
        <f t="array" ref="AE46">_xlfn.XLOOKUP(AE$1,'PY1 Data(H)'!$A$1:$BR$1,_xlfn.XLOOKUP($A46,'PY1 Data(H)'!$A$1:$A$288,'PY1 Data(H)'!$A$1:$BR$288))</f>
        <v>0</v>
      </c>
      <c r="AF46" s="118" cm="1">
        <f t="array" ref="AF46">_xlfn.XLOOKUP(AF$1,'PY1 Data(H)'!$A$1:$BR$1,_xlfn.XLOOKUP($A46,'PY1 Data(H)'!$A$1:$A$288,'PY1 Data(H)'!$A$1:$BR$288))</f>
        <v>2448748</v>
      </c>
      <c r="AG46" s="118" cm="1">
        <f t="array" ref="AG46">_xlfn.XLOOKUP(AG$1,'PY1 Data(H)'!$A$1:$BR$1,_xlfn.XLOOKUP($A46,'PY1 Data(H)'!$A$1:$A$288,'PY1 Data(H)'!$A$1:$BR$288))</f>
        <v>770550</v>
      </c>
      <c r="AH46" s="118" cm="1">
        <f t="array" ref="AH46">_xlfn.XLOOKUP(AH$1,'PY1 Data(H)'!$A$1:$BR$1,_xlfn.XLOOKUP($A46,'PY1 Data(H)'!$A$1:$A$288,'PY1 Data(H)'!$A$1:$BR$288))</f>
        <v>0</v>
      </c>
      <c r="AI46" s="118" cm="1">
        <f t="array" ref="AI46">_xlfn.XLOOKUP(AI$1,'PY1 Data(H)'!$A$1:$BR$1,_xlfn.XLOOKUP($A46,'PY1 Data(H)'!$A$1:$A$288,'PY1 Data(H)'!$A$1:$BR$288))</f>
        <v>6287569</v>
      </c>
      <c r="AJ46" s="118" cm="1">
        <f t="array" ref="AJ46">_xlfn.XLOOKUP(AJ$1,'PY1 Data(H)'!$A$1:$BR$1,_xlfn.XLOOKUP($A46,'PY1 Data(H)'!$A$1:$A$288,'PY1 Data(H)'!$A$1:$BR$288))</f>
        <v>1063764</v>
      </c>
      <c r="AK46" s="118" cm="1">
        <f t="array" ref="AK46">_xlfn.XLOOKUP(AK$1,'PY1 Data(H)'!$A$1:$BR$1,_xlfn.XLOOKUP($A46,'PY1 Data(H)'!$A$1:$A$288,'PY1 Data(H)'!$A$1:$BR$288))</f>
        <v>0</v>
      </c>
      <c r="AL46" s="118" cm="1">
        <f t="array" ref="AL46">_xlfn.XLOOKUP(AL$1,'PY1 Data(H)'!$A$1:$BR$1,_xlfn.XLOOKUP($A46,'PY1 Data(H)'!$A$1:$A$288,'PY1 Data(H)'!$A$1:$BR$288))</f>
        <v>417794</v>
      </c>
      <c r="AM46" s="118" cm="1">
        <f t="array" ref="AM46">_xlfn.XLOOKUP(AM$1,'PY1 Data(H)'!$A$1:$BR$1,_xlfn.XLOOKUP($A46,'PY1 Data(H)'!$A$1:$A$288,'PY1 Data(H)'!$A$1:$BR$288))</f>
        <v>0</v>
      </c>
      <c r="AN46" s="118" cm="1">
        <f t="array" ref="AN46">_xlfn.XLOOKUP(AN$1,'PY1 Data(H)'!$A$1:$BR$1,_xlfn.XLOOKUP($A46,'PY1 Data(H)'!$A$1:$A$288,'PY1 Data(H)'!$A$1:$BR$288))</f>
        <v>0</v>
      </c>
      <c r="AO46" s="118" cm="1">
        <f t="array" ref="AO46">_xlfn.XLOOKUP(AO$1,'PY1 Data(H)'!$A$1:$BR$1,_xlfn.XLOOKUP($A46,'PY1 Data(H)'!$A$1:$A$288,'PY1 Data(H)'!$A$1:$BR$288))</f>
        <v>0</v>
      </c>
      <c r="AP46" s="118" cm="1">
        <f t="array" ref="AP46">_xlfn.XLOOKUP(AP$1,'PY1 Data(H)'!$A$1:$BR$1,_xlfn.XLOOKUP($A46,'PY1 Data(H)'!$A$1:$A$288,'PY1 Data(H)'!$A$1:$BR$288))</f>
        <v>0</v>
      </c>
      <c r="AQ46" s="118" cm="1">
        <f t="array" ref="AQ46">_xlfn.XLOOKUP(AQ$1,'PY1 Data(H)'!$A$1:$BR$1,_xlfn.XLOOKUP($A46,'PY1 Data(H)'!$A$1:$A$288,'PY1 Data(H)'!$A$1:$BR$288))</f>
        <v>0</v>
      </c>
      <c r="AR46" s="118" cm="1">
        <f t="array" ref="AR46">_xlfn.XLOOKUP(AR$1,'PY1 Data(H)'!$A$1:$BR$1,_xlfn.XLOOKUP($A46,'PY1 Data(H)'!$A$1:$A$288,'PY1 Data(H)'!$A$1:$BR$288))</f>
        <v>0</v>
      </c>
      <c r="AS46" s="118" cm="1">
        <f t="array" ref="AS46">_xlfn.XLOOKUP(AS$1,'PY1 Data(H)'!$A$1:$BR$1,_xlfn.XLOOKUP($A46,'PY1 Data(H)'!$A$1:$A$288,'PY1 Data(H)'!$A$1:$BR$288))</f>
        <v>123720</v>
      </c>
      <c r="AT46" s="118" cm="1">
        <f t="array" ref="AT46">_xlfn.XLOOKUP(AT$1,'PY1 Data(H)'!$A$1:$BR$1,_xlfn.XLOOKUP($A46,'PY1 Data(H)'!$A$1:$A$288,'PY1 Data(H)'!$A$1:$BR$288))</f>
        <v>0</v>
      </c>
      <c r="AU46" s="118" cm="1">
        <f t="array" ref="AU46">_xlfn.XLOOKUP(AU$1,'PY1 Data(H)'!$A$1:$BR$1,_xlfn.XLOOKUP($A46,'PY1 Data(H)'!$A$1:$A$288,'PY1 Data(H)'!$A$1:$BR$288))</f>
        <v>2860000</v>
      </c>
      <c r="AV46" s="118" cm="1">
        <f t="array" ref="AV46">_xlfn.XLOOKUP(AV$1,'PY1 Data(H)'!$A$1:$BR$1,_xlfn.XLOOKUP($A46,'PY1 Data(H)'!$A$1:$A$288,'PY1 Data(H)'!$A$1:$BR$288))</f>
        <v>0</v>
      </c>
      <c r="AW46" s="118" cm="1">
        <f t="array" ref="AW46">_xlfn.XLOOKUP(AW$1,'PY1 Data(H)'!$A$1:$BR$1,_xlfn.XLOOKUP($A46,'PY1 Data(H)'!$A$1:$A$288,'PY1 Data(H)'!$A$1:$BR$288))</f>
        <v>74534097</v>
      </c>
      <c r="AX46" s="118" cm="1">
        <f t="array" ref="AX46">_xlfn.XLOOKUP(AX$1,'PY1 Data(H)'!$A$1:$BR$1,_xlfn.XLOOKUP($A46,'PY1 Data(H)'!$A$1:$A$288,'PY1 Data(H)'!$A$1:$BR$288))</f>
        <v>0</v>
      </c>
      <c r="AY46" s="118" cm="1">
        <f t="array" ref="AY46">_xlfn.XLOOKUP(AY$1,'PY1 Data(H)'!$A$1:$BR$1,_xlfn.XLOOKUP($A46,'PY1 Data(H)'!$A$1:$A$288,'PY1 Data(H)'!$A$1:$BR$288))</f>
        <v>0</v>
      </c>
      <c r="AZ46" s="118" cm="1">
        <f t="array" ref="AZ46">_xlfn.XLOOKUP(AZ$1,'PY1 Data(H)'!$A$1:$BR$1,_xlfn.XLOOKUP($A46,'PY1 Data(H)'!$A$1:$A$288,'PY1 Data(H)'!$A$1:$BR$288))</f>
        <v>0</v>
      </c>
      <c r="BA46" s="118" cm="1">
        <f t="array" ref="BA46">_xlfn.XLOOKUP(BA$1,'PY1 Data(H)'!$A$1:$BR$1,_xlfn.XLOOKUP($A46,'PY1 Data(H)'!$A$1:$A$288,'PY1 Data(H)'!$A$1:$BR$288))</f>
        <v>0</v>
      </c>
      <c r="BB46" s="118" cm="1">
        <f t="array" ref="BB46">_xlfn.XLOOKUP(BB$1,'PY1 Data(H)'!$A$1:$BR$1,_xlfn.XLOOKUP($A46,'PY1 Data(H)'!$A$1:$A$288,'PY1 Data(H)'!$A$1:$BR$288))</f>
        <v>72090</v>
      </c>
      <c r="BC46" s="118" cm="1">
        <f t="array" ref="BC46">_xlfn.XLOOKUP(BC$1,'PY1 Data(H)'!$A$1:$BR$1,_xlfn.XLOOKUP($A46,'PY1 Data(H)'!$A$1:$A$288,'PY1 Data(H)'!$A$1:$BR$288))</f>
        <v>0</v>
      </c>
      <c r="BD46" s="118" cm="1">
        <f t="array" ref="BD46">_xlfn.XLOOKUP(BD$1,'PY1 Data(H)'!$A$1:$BR$1,_xlfn.XLOOKUP($A46,'PY1 Data(H)'!$A$1:$A$288,'PY1 Data(H)'!$A$1:$BR$288))</f>
        <v>1127708</v>
      </c>
      <c r="BE46" s="118" cm="1">
        <f t="array" ref="BE46">_xlfn.XLOOKUP(BE$1,'PY1 Data(H)'!$A$1:$BR$1,_xlfn.XLOOKUP($A46,'PY1 Data(H)'!$A$1:$A$288,'PY1 Data(H)'!$A$1:$BR$288))</f>
        <v>3419203</v>
      </c>
      <c r="BF46" s="118" cm="1">
        <f t="array" ref="BF46">_xlfn.XLOOKUP(BF$1,'PY1 Data(H)'!$A$1:$BR$1,_xlfn.XLOOKUP($A46,'PY1 Data(H)'!$A$1:$A$288,'PY1 Data(H)'!$A$1:$BR$288))</f>
        <v>7057699</v>
      </c>
      <c r="BG46" s="118" cm="1">
        <f t="array" ref="BG46">_xlfn.XLOOKUP(BG$1,'PY1 Data(H)'!$A$1:$BR$1,_xlfn.XLOOKUP($A46,'PY1 Data(H)'!$A$1:$A$288,'PY1 Data(H)'!$A$1:$BR$288))</f>
        <v>400000</v>
      </c>
      <c r="BH46" s="118" cm="1">
        <f t="array" ref="BH46">_xlfn.XLOOKUP(BH$1,'PY1 Data(H)'!$A$1:$BR$1,_xlfn.XLOOKUP($A46,'PY1 Data(H)'!$A$1:$A$288,'PY1 Data(H)'!$A$1:$BR$288))</f>
        <v>0</v>
      </c>
    </row>
    <row r="47" spans="1:60" x14ac:dyDescent="0.3">
      <c r="A47">
        <v>646</v>
      </c>
      <c r="D47" s="118" cm="1">
        <f t="array" ref="D47">_xlfn.XLOOKUP(D$1,'PY1 Data(H)'!$A$1:$BR$1,_xlfn.XLOOKUP($A47,'PY1 Data(H)'!$A$1:$A$288,'PY1 Data(H)'!$A$1:$BR$288))</f>
        <v>223599</v>
      </c>
      <c r="E47" s="118" cm="1">
        <f t="array" ref="E47">_xlfn.XLOOKUP(E$1,'PY1 Data(H)'!$A$1:$BR$1,_xlfn.XLOOKUP($A47,'PY1 Data(H)'!$A$1:$A$288,'PY1 Data(H)'!$A$1:$BR$288))</f>
        <v>4308620</v>
      </c>
      <c r="F47" s="118" cm="1">
        <f t="array" ref="F47">_xlfn.XLOOKUP(F$1,'PY1 Data(H)'!$A$1:$BR$1,_xlfn.XLOOKUP($A47,'PY1 Data(H)'!$A$1:$A$288,'PY1 Data(H)'!$A$1:$BR$288))</f>
        <v>1500862</v>
      </c>
      <c r="G47" s="118" cm="1">
        <f t="array" ref="G47">_xlfn.XLOOKUP(G$1,'PY1 Data(H)'!$A$1:$BR$1,_xlfn.XLOOKUP($A47,'PY1 Data(H)'!$A$1:$A$288,'PY1 Data(H)'!$A$1:$BR$288))</f>
        <v>0</v>
      </c>
      <c r="H47" s="118" cm="1">
        <f t="array" ref="H47">_xlfn.XLOOKUP(H$1,'PY1 Data(H)'!$A$1:$BR$1,_xlfn.XLOOKUP($A47,'PY1 Data(H)'!$A$1:$A$288,'PY1 Data(H)'!$A$1:$BR$288))</f>
        <v>1271716</v>
      </c>
      <c r="I47" s="118" cm="1">
        <f t="array" ref="I47">_xlfn.XLOOKUP(I$1,'PY1 Data(H)'!$A$1:$BR$1,_xlfn.XLOOKUP($A47,'PY1 Data(H)'!$A$1:$A$288,'PY1 Data(H)'!$A$1:$BR$288))</f>
        <v>1704434</v>
      </c>
      <c r="J47" s="118" cm="1">
        <f t="array" ref="J47">_xlfn.XLOOKUP(J$1,'PY1 Data(H)'!$A$1:$BR$1,_xlfn.XLOOKUP($A47,'PY1 Data(H)'!$A$1:$A$288,'PY1 Data(H)'!$A$1:$BR$288))</f>
        <v>306424</v>
      </c>
      <c r="K47" s="118" cm="1">
        <f t="array" ref="K47">_xlfn.XLOOKUP(K$1,'PY1 Data(H)'!$A$1:$BR$1,_xlfn.XLOOKUP($A47,'PY1 Data(H)'!$A$1:$A$288,'PY1 Data(H)'!$A$1:$BR$288))</f>
        <v>2622929</v>
      </c>
      <c r="L47" s="118" cm="1">
        <f t="array" ref="L47">_xlfn.XLOOKUP(L$1,'PY1 Data(H)'!$A$1:$BR$1,_xlfn.XLOOKUP($A47,'PY1 Data(H)'!$A$1:$A$288,'PY1 Data(H)'!$A$1:$BR$288))</f>
        <v>6367574</v>
      </c>
      <c r="M47" s="118" cm="1">
        <f t="array" ref="M47">_xlfn.XLOOKUP(M$1,'PY1 Data(H)'!$A$1:$BR$1,_xlfn.XLOOKUP($A47,'PY1 Data(H)'!$A$1:$A$288,'PY1 Data(H)'!$A$1:$BR$288))</f>
        <v>1318022</v>
      </c>
      <c r="N47" s="118" cm="1">
        <f t="array" ref="N47">_xlfn.XLOOKUP(N$1,'PY1 Data(H)'!$A$1:$BR$1,_xlfn.XLOOKUP($A47,'PY1 Data(H)'!$A$1:$A$288,'PY1 Data(H)'!$A$1:$BR$288))</f>
        <v>2981176</v>
      </c>
      <c r="O47" s="118" cm="1">
        <f t="array" ref="O47">_xlfn.XLOOKUP(O$1,'PY1 Data(H)'!$A$1:$BR$1,_xlfn.XLOOKUP($A47,'PY1 Data(H)'!$A$1:$A$288,'PY1 Data(H)'!$A$1:$BR$288))</f>
        <v>3951179</v>
      </c>
      <c r="P47" s="118" cm="1">
        <f t="array" ref="P47">_xlfn.XLOOKUP(P$1,'PY1 Data(H)'!$A$1:$BR$1,_xlfn.XLOOKUP($A47,'PY1 Data(H)'!$A$1:$A$288,'PY1 Data(H)'!$A$1:$BR$288))</f>
        <v>4021754</v>
      </c>
      <c r="Q47" s="118" cm="1">
        <f t="array" ref="Q47">_xlfn.XLOOKUP(Q$1,'PY1 Data(H)'!$A$1:$BR$1,_xlfn.XLOOKUP($A47,'PY1 Data(H)'!$A$1:$A$288,'PY1 Data(H)'!$A$1:$BR$288))</f>
        <v>1383990</v>
      </c>
      <c r="R47" s="118" cm="1">
        <f t="array" ref="R47">_xlfn.XLOOKUP(R$1,'PY1 Data(H)'!$A$1:$BR$1,_xlfn.XLOOKUP($A47,'PY1 Data(H)'!$A$1:$A$288,'PY1 Data(H)'!$A$1:$BR$288))</f>
        <v>5190562</v>
      </c>
      <c r="S47" s="118" cm="1">
        <f t="array" ref="S47">_xlfn.XLOOKUP(S$1,'PY1 Data(H)'!$A$1:$BR$1,_xlfn.XLOOKUP($A47,'PY1 Data(H)'!$A$1:$A$288,'PY1 Data(H)'!$A$1:$BR$288))</f>
        <v>11963724</v>
      </c>
      <c r="T47" s="118" cm="1">
        <f t="array" ref="T47">_xlfn.XLOOKUP(T$1,'PY1 Data(H)'!$A$1:$BR$1,_xlfn.XLOOKUP($A47,'PY1 Data(H)'!$A$1:$A$288,'PY1 Data(H)'!$A$1:$BR$288))</f>
        <v>3150315</v>
      </c>
      <c r="U47" s="118" cm="1">
        <f t="array" ref="U47">_xlfn.XLOOKUP(U$1,'PY1 Data(H)'!$A$1:$BR$1,_xlfn.XLOOKUP($A47,'PY1 Data(H)'!$A$1:$A$288,'PY1 Data(H)'!$A$1:$BR$288))</f>
        <v>660121</v>
      </c>
      <c r="V47" s="118" cm="1">
        <f t="array" ref="V47">_xlfn.XLOOKUP(V$1,'PY1 Data(H)'!$A$1:$BR$1,_xlfn.XLOOKUP($A47,'PY1 Data(H)'!$A$1:$A$288,'PY1 Data(H)'!$A$1:$BR$288))</f>
        <v>705872</v>
      </c>
      <c r="W47" s="118" cm="1">
        <f t="array" ref="W47">_xlfn.XLOOKUP(W$1,'PY1 Data(H)'!$A$1:$BR$1,_xlfn.XLOOKUP($A47,'PY1 Data(H)'!$A$1:$A$288,'PY1 Data(H)'!$A$1:$BR$288))</f>
        <v>9193501</v>
      </c>
      <c r="X47" s="118" cm="1">
        <f t="array" ref="X47">_xlfn.XLOOKUP(X$1,'PY1 Data(H)'!$A$1:$BR$1,_xlfn.XLOOKUP($A47,'PY1 Data(H)'!$A$1:$A$288,'PY1 Data(H)'!$A$1:$BR$288))</f>
        <v>3854071</v>
      </c>
      <c r="Y47" s="118" cm="1">
        <f t="array" ref="Y47">_xlfn.XLOOKUP(Y$1,'PY1 Data(H)'!$A$1:$BR$1,_xlfn.XLOOKUP($A47,'PY1 Data(H)'!$A$1:$A$288,'PY1 Data(H)'!$A$1:$BR$288))</f>
        <v>1040430</v>
      </c>
      <c r="Z47" s="118" cm="1">
        <f t="array" ref="Z47">_xlfn.XLOOKUP(Z$1,'PY1 Data(H)'!$A$1:$BR$1,_xlfn.XLOOKUP($A47,'PY1 Data(H)'!$A$1:$A$288,'PY1 Data(H)'!$A$1:$BR$288))</f>
        <v>5099371</v>
      </c>
      <c r="AA47" s="118" cm="1">
        <f t="array" ref="AA47">_xlfn.XLOOKUP(AA$1,'PY1 Data(H)'!$A$1:$BR$1,_xlfn.XLOOKUP($A47,'PY1 Data(H)'!$A$1:$A$288,'PY1 Data(H)'!$A$1:$BR$288))</f>
        <v>687755</v>
      </c>
      <c r="AB47" s="118" cm="1">
        <f t="array" ref="AB47">_xlfn.XLOOKUP(AB$1,'PY1 Data(H)'!$A$1:$BR$1,_xlfn.XLOOKUP($A47,'PY1 Data(H)'!$A$1:$A$288,'PY1 Data(H)'!$A$1:$BR$288))</f>
        <v>1774728</v>
      </c>
      <c r="AC47" s="118" cm="1">
        <f t="array" ref="AC47">_xlfn.XLOOKUP(AC$1,'PY1 Data(H)'!$A$1:$BR$1,_xlfn.XLOOKUP($A47,'PY1 Data(H)'!$A$1:$A$288,'PY1 Data(H)'!$A$1:$BR$288))</f>
        <v>3660034</v>
      </c>
      <c r="AD47" s="118" cm="1">
        <f t="array" ref="AD47">_xlfn.XLOOKUP(AD$1,'PY1 Data(H)'!$A$1:$BR$1,_xlfn.XLOOKUP($A47,'PY1 Data(H)'!$A$1:$A$288,'PY1 Data(H)'!$A$1:$BR$288))</f>
        <v>950610</v>
      </c>
      <c r="AE47" s="118" cm="1">
        <f t="array" ref="AE47">_xlfn.XLOOKUP(AE$1,'PY1 Data(H)'!$A$1:$BR$1,_xlfn.XLOOKUP($A47,'PY1 Data(H)'!$A$1:$A$288,'PY1 Data(H)'!$A$1:$BR$288))</f>
        <v>7050770</v>
      </c>
      <c r="AF47" s="118" cm="1">
        <f t="array" ref="AF47">_xlfn.XLOOKUP(AF$1,'PY1 Data(H)'!$A$1:$BR$1,_xlfn.XLOOKUP($A47,'PY1 Data(H)'!$A$1:$A$288,'PY1 Data(H)'!$A$1:$BR$288))</f>
        <v>2167975</v>
      </c>
      <c r="AG47" s="118" cm="1">
        <f t="array" ref="AG47">_xlfn.XLOOKUP(AG$1,'PY1 Data(H)'!$A$1:$BR$1,_xlfn.XLOOKUP($A47,'PY1 Data(H)'!$A$1:$A$288,'PY1 Data(H)'!$A$1:$BR$288))</f>
        <v>1648579</v>
      </c>
      <c r="AH47" s="118" cm="1">
        <f t="array" ref="AH47">_xlfn.XLOOKUP(AH$1,'PY1 Data(H)'!$A$1:$BR$1,_xlfn.XLOOKUP($A47,'PY1 Data(H)'!$A$1:$A$288,'PY1 Data(H)'!$A$1:$BR$288))</f>
        <v>6363042</v>
      </c>
      <c r="AI47" s="118" cm="1">
        <f t="array" ref="AI47">_xlfn.XLOOKUP(AI$1,'PY1 Data(H)'!$A$1:$BR$1,_xlfn.XLOOKUP($A47,'PY1 Data(H)'!$A$1:$A$288,'PY1 Data(H)'!$A$1:$BR$288))</f>
        <v>6813658</v>
      </c>
      <c r="AJ47" s="118" cm="1">
        <f t="array" ref="AJ47">_xlfn.XLOOKUP(AJ$1,'PY1 Data(H)'!$A$1:$BR$1,_xlfn.XLOOKUP($A47,'PY1 Data(H)'!$A$1:$A$288,'PY1 Data(H)'!$A$1:$BR$288))</f>
        <v>2653950</v>
      </c>
      <c r="AK47" s="118" cm="1">
        <f t="array" ref="AK47">_xlfn.XLOOKUP(AK$1,'PY1 Data(H)'!$A$1:$BR$1,_xlfn.XLOOKUP($A47,'PY1 Data(H)'!$A$1:$A$288,'PY1 Data(H)'!$A$1:$BR$288))</f>
        <v>1719674</v>
      </c>
      <c r="AL47" s="118" cm="1">
        <f t="array" ref="AL47">_xlfn.XLOOKUP(AL$1,'PY1 Data(H)'!$A$1:$BR$1,_xlfn.XLOOKUP($A47,'PY1 Data(H)'!$A$1:$A$288,'PY1 Data(H)'!$A$1:$BR$288))</f>
        <v>6204100</v>
      </c>
      <c r="AM47" s="118" cm="1">
        <f t="array" ref="AM47">_xlfn.XLOOKUP(AM$1,'PY1 Data(H)'!$A$1:$BR$1,_xlfn.XLOOKUP($A47,'PY1 Data(H)'!$A$1:$A$288,'PY1 Data(H)'!$A$1:$BR$288))</f>
        <v>0</v>
      </c>
      <c r="AN47" s="118" cm="1">
        <f t="array" ref="AN47">_xlfn.XLOOKUP(AN$1,'PY1 Data(H)'!$A$1:$BR$1,_xlfn.XLOOKUP($A47,'PY1 Data(H)'!$A$1:$A$288,'PY1 Data(H)'!$A$1:$BR$288))</f>
        <v>1565194</v>
      </c>
      <c r="AO47" s="118" cm="1">
        <f t="array" ref="AO47">_xlfn.XLOOKUP(AO$1,'PY1 Data(H)'!$A$1:$BR$1,_xlfn.XLOOKUP($A47,'PY1 Data(H)'!$A$1:$A$288,'PY1 Data(H)'!$A$1:$BR$288))</f>
        <v>2681407</v>
      </c>
      <c r="AP47" s="118" cm="1">
        <f t="array" ref="AP47">_xlfn.XLOOKUP(AP$1,'PY1 Data(H)'!$A$1:$BR$1,_xlfn.XLOOKUP($A47,'PY1 Data(H)'!$A$1:$A$288,'PY1 Data(H)'!$A$1:$BR$288))</f>
        <v>3996939</v>
      </c>
      <c r="AQ47" s="118" cm="1">
        <f t="array" ref="AQ47">_xlfn.XLOOKUP(AQ$1,'PY1 Data(H)'!$A$1:$BR$1,_xlfn.XLOOKUP($A47,'PY1 Data(H)'!$A$1:$A$288,'PY1 Data(H)'!$A$1:$BR$288))</f>
        <v>58353</v>
      </c>
      <c r="AR47" s="118" cm="1">
        <f t="array" ref="AR47">_xlfn.XLOOKUP(AR$1,'PY1 Data(H)'!$A$1:$BR$1,_xlfn.XLOOKUP($A47,'PY1 Data(H)'!$A$1:$A$288,'PY1 Data(H)'!$A$1:$BR$288))</f>
        <v>-33327</v>
      </c>
      <c r="AS47" s="118" cm="1">
        <f t="array" ref="AS47">_xlfn.XLOOKUP(AS$1,'PY1 Data(H)'!$A$1:$BR$1,_xlfn.XLOOKUP($A47,'PY1 Data(H)'!$A$1:$A$288,'PY1 Data(H)'!$A$1:$BR$288))</f>
        <v>1565827</v>
      </c>
      <c r="AT47" s="118" cm="1">
        <f t="array" ref="AT47">_xlfn.XLOOKUP(AT$1,'PY1 Data(H)'!$A$1:$BR$1,_xlfn.XLOOKUP($A47,'PY1 Data(H)'!$A$1:$A$288,'PY1 Data(H)'!$A$1:$BR$288))</f>
        <v>374417</v>
      </c>
      <c r="AU47" s="118" cm="1">
        <f t="array" ref="AU47">_xlfn.XLOOKUP(AU$1,'PY1 Data(H)'!$A$1:$BR$1,_xlfn.XLOOKUP($A47,'PY1 Data(H)'!$A$1:$A$288,'PY1 Data(H)'!$A$1:$BR$288))</f>
        <v>9446925</v>
      </c>
      <c r="AV47" s="118" cm="1">
        <f t="array" ref="AV47">_xlfn.XLOOKUP(AV$1,'PY1 Data(H)'!$A$1:$BR$1,_xlfn.XLOOKUP($A47,'PY1 Data(H)'!$A$1:$A$288,'PY1 Data(H)'!$A$1:$BR$288))</f>
        <v>1740550</v>
      </c>
      <c r="AW47" s="118" cm="1">
        <f t="array" ref="AW47">_xlfn.XLOOKUP(AW$1,'PY1 Data(H)'!$A$1:$BR$1,_xlfn.XLOOKUP($A47,'PY1 Data(H)'!$A$1:$A$288,'PY1 Data(H)'!$A$1:$BR$288))</f>
        <v>44697733</v>
      </c>
      <c r="AX47" s="118" cm="1">
        <f t="array" ref="AX47">_xlfn.XLOOKUP(AX$1,'PY1 Data(H)'!$A$1:$BR$1,_xlfn.XLOOKUP($A47,'PY1 Data(H)'!$A$1:$A$288,'PY1 Data(H)'!$A$1:$BR$288))</f>
        <v>1527758</v>
      </c>
      <c r="AY47" s="118" cm="1">
        <f t="array" ref="AY47">_xlfn.XLOOKUP(AY$1,'PY1 Data(H)'!$A$1:$BR$1,_xlfn.XLOOKUP($A47,'PY1 Data(H)'!$A$1:$A$288,'PY1 Data(H)'!$A$1:$BR$288))</f>
        <v>1157104</v>
      </c>
      <c r="AZ47" s="118" cm="1">
        <f t="array" ref="AZ47">_xlfn.XLOOKUP(AZ$1,'PY1 Data(H)'!$A$1:$BR$1,_xlfn.XLOOKUP($A47,'PY1 Data(H)'!$A$1:$A$288,'PY1 Data(H)'!$A$1:$BR$288))</f>
        <v>3989656</v>
      </c>
      <c r="BA47" s="118" cm="1">
        <f t="array" ref="BA47">_xlfn.XLOOKUP(BA$1,'PY1 Data(H)'!$A$1:$BR$1,_xlfn.XLOOKUP($A47,'PY1 Data(H)'!$A$1:$A$288,'PY1 Data(H)'!$A$1:$BR$288))</f>
        <v>-13175</v>
      </c>
      <c r="BB47" s="118" cm="1">
        <f t="array" ref="BB47">_xlfn.XLOOKUP(BB$1,'PY1 Data(H)'!$A$1:$BR$1,_xlfn.XLOOKUP($A47,'PY1 Data(H)'!$A$1:$A$288,'PY1 Data(H)'!$A$1:$BR$288))</f>
        <v>1303762</v>
      </c>
      <c r="BC47" s="118" cm="1">
        <f t="array" ref="BC47">_xlfn.XLOOKUP(BC$1,'PY1 Data(H)'!$A$1:$BR$1,_xlfn.XLOOKUP($A47,'PY1 Data(H)'!$A$1:$A$288,'PY1 Data(H)'!$A$1:$BR$288))</f>
        <v>1819003</v>
      </c>
      <c r="BD47" s="118" cm="1">
        <f t="array" ref="BD47">_xlfn.XLOOKUP(BD$1,'PY1 Data(H)'!$A$1:$BR$1,_xlfn.XLOOKUP($A47,'PY1 Data(H)'!$A$1:$A$288,'PY1 Data(H)'!$A$1:$BR$288))</f>
        <v>3880955</v>
      </c>
      <c r="BE47" s="118" cm="1">
        <f t="array" ref="BE47">_xlfn.XLOOKUP(BE$1,'PY1 Data(H)'!$A$1:$BR$1,_xlfn.XLOOKUP($A47,'PY1 Data(H)'!$A$1:$A$288,'PY1 Data(H)'!$A$1:$BR$288))</f>
        <v>9235588</v>
      </c>
      <c r="BF47" s="118" cm="1">
        <f t="array" ref="BF47">_xlfn.XLOOKUP(BF$1,'PY1 Data(H)'!$A$1:$BR$1,_xlfn.XLOOKUP($A47,'PY1 Data(H)'!$A$1:$A$288,'PY1 Data(H)'!$A$1:$BR$288))</f>
        <v>6558750</v>
      </c>
      <c r="BG47" s="118" cm="1">
        <f t="array" ref="BG47">_xlfn.XLOOKUP(BG$1,'PY1 Data(H)'!$A$1:$BR$1,_xlfn.XLOOKUP($A47,'PY1 Data(H)'!$A$1:$A$288,'PY1 Data(H)'!$A$1:$BR$288))</f>
        <v>1190714</v>
      </c>
      <c r="BH47" s="118" cm="1">
        <f t="array" ref="BH47">_xlfn.XLOOKUP(BH$1,'PY1 Data(H)'!$A$1:$BR$1,_xlfn.XLOOKUP($A47,'PY1 Data(H)'!$A$1:$A$288,'PY1 Data(H)'!$A$1:$BR$288))</f>
        <v>2035360</v>
      </c>
    </row>
    <row r="48" spans="1:60" x14ac:dyDescent="0.3">
      <c r="A48">
        <v>9</v>
      </c>
      <c r="D48" s="118" cm="1">
        <f t="array" ref="D48">_xlfn.XLOOKUP(D$1,'PY1 Data(H)'!$A$1:$BR$1,_xlfn.XLOOKUP($A48,'PY1 Data(H)'!$A$1:$A$288,'PY1 Data(H)'!$A$1:$BR$288))</f>
        <v>457532</v>
      </c>
      <c r="E48" s="118" cm="1">
        <f t="array" ref="E48">_xlfn.XLOOKUP(E$1,'PY1 Data(H)'!$A$1:$BR$1,_xlfn.XLOOKUP($A48,'PY1 Data(H)'!$A$1:$A$288,'PY1 Data(H)'!$A$1:$BR$288))</f>
        <v>5085884</v>
      </c>
      <c r="F48" s="118" cm="1">
        <f t="array" ref="F48">_xlfn.XLOOKUP(F$1,'PY1 Data(H)'!$A$1:$BR$1,_xlfn.XLOOKUP($A48,'PY1 Data(H)'!$A$1:$A$288,'PY1 Data(H)'!$A$1:$BR$288))</f>
        <v>3451212</v>
      </c>
      <c r="G48" s="118" cm="1">
        <f t="array" ref="G48">_xlfn.XLOOKUP(G$1,'PY1 Data(H)'!$A$1:$BR$1,_xlfn.XLOOKUP($A48,'PY1 Data(H)'!$A$1:$A$288,'PY1 Data(H)'!$A$1:$BR$288))</f>
        <v>1749637</v>
      </c>
      <c r="H48" s="118" cm="1">
        <f t="array" ref="H48">_xlfn.XLOOKUP(H$1,'PY1 Data(H)'!$A$1:$BR$1,_xlfn.XLOOKUP($A48,'PY1 Data(H)'!$A$1:$A$288,'PY1 Data(H)'!$A$1:$BR$288))</f>
        <v>1633085</v>
      </c>
      <c r="I48" s="118" cm="1">
        <f t="array" ref="I48">_xlfn.XLOOKUP(I$1,'PY1 Data(H)'!$A$1:$BR$1,_xlfn.XLOOKUP($A48,'PY1 Data(H)'!$A$1:$A$288,'PY1 Data(H)'!$A$1:$BR$288))</f>
        <v>2137682</v>
      </c>
      <c r="J48" s="118" cm="1">
        <f t="array" ref="J48">_xlfn.XLOOKUP(J$1,'PY1 Data(H)'!$A$1:$BR$1,_xlfn.XLOOKUP($A48,'PY1 Data(H)'!$A$1:$A$288,'PY1 Data(H)'!$A$1:$BR$288))</f>
        <v>943900</v>
      </c>
      <c r="K48" s="118" cm="1">
        <f t="array" ref="K48">_xlfn.XLOOKUP(K$1,'PY1 Data(H)'!$A$1:$BR$1,_xlfn.XLOOKUP($A48,'PY1 Data(H)'!$A$1:$A$288,'PY1 Data(H)'!$A$1:$BR$288))</f>
        <v>3751377</v>
      </c>
      <c r="L48" s="118" cm="1">
        <f t="array" ref="L48">_xlfn.XLOOKUP(L$1,'PY1 Data(H)'!$A$1:$BR$1,_xlfn.XLOOKUP($A48,'PY1 Data(H)'!$A$1:$A$288,'PY1 Data(H)'!$A$1:$BR$288))</f>
        <v>6632851</v>
      </c>
      <c r="M48" s="118" cm="1">
        <f t="array" ref="M48">_xlfn.XLOOKUP(M$1,'PY1 Data(H)'!$A$1:$BR$1,_xlfn.XLOOKUP($A48,'PY1 Data(H)'!$A$1:$A$288,'PY1 Data(H)'!$A$1:$BR$288))</f>
        <v>1536164</v>
      </c>
      <c r="N48" s="118" cm="1">
        <f t="array" ref="N48">_xlfn.XLOOKUP(N$1,'PY1 Data(H)'!$A$1:$BR$1,_xlfn.XLOOKUP($A48,'PY1 Data(H)'!$A$1:$A$288,'PY1 Data(H)'!$A$1:$BR$288))</f>
        <v>4067170</v>
      </c>
      <c r="O48" s="118" cm="1">
        <f t="array" ref="O48">_xlfn.XLOOKUP(O$1,'PY1 Data(H)'!$A$1:$BR$1,_xlfn.XLOOKUP($A48,'PY1 Data(H)'!$A$1:$A$288,'PY1 Data(H)'!$A$1:$BR$288))</f>
        <v>6375043</v>
      </c>
      <c r="P48" s="118" cm="1">
        <f t="array" ref="P48">_xlfn.XLOOKUP(P$1,'PY1 Data(H)'!$A$1:$BR$1,_xlfn.XLOOKUP($A48,'PY1 Data(H)'!$A$1:$A$288,'PY1 Data(H)'!$A$1:$BR$288))</f>
        <v>4181374</v>
      </c>
      <c r="Q48" s="118" cm="1">
        <f t="array" ref="Q48">_xlfn.XLOOKUP(Q$1,'PY1 Data(H)'!$A$1:$BR$1,_xlfn.XLOOKUP($A48,'PY1 Data(H)'!$A$1:$A$288,'PY1 Data(H)'!$A$1:$BR$288))</f>
        <v>1425565</v>
      </c>
      <c r="R48" s="118" cm="1">
        <f t="array" ref="R48">_xlfn.XLOOKUP(R$1,'PY1 Data(H)'!$A$1:$BR$1,_xlfn.XLOOKUP($A48,'PY1 Data(H)'!$A$1:$A$288,'PY1 Data(H)'!$A$1:$BR$288))</f>
        <v>5691358</v>
      </c>
      <c r="S48" s="118" cm="1">
        <f t="array" ref="S48">_xlfn.XLOOKUP(S$1,'PY1 Data(H)'!$A$1:$BR$1,_xlfn.XLOOKUP($A48,'PY1 Data(H)'!$A$1:$A$288,'PY1 Data(H)'!$A$1:$BR$288))</f>
        <v>26276798</v>
      </c>
      <c r="T48" s="118" cm="1">
        <f t="array" ref="T48">_xlfn.XLOOKUP(T$1,'PY1 Data(H)'!$A$1:$BR$1,_xlfn.XLOOKUP($A48,'PY1 Data(H)'!$A$1:$A$288,'PY1 Data(H)'!$A$1:$BR$288))</f>
        <v>3194089</v>
      </c>
      <c r="U48" s="118" cm="1">
        <f t="array" ref="U48">_xlfn.XLOOKUP(U$1,'PY1 Data(H)'!$A$1:$BR$1,_xlfn.XLOOKUP($A48,'PY1 Data(H)'!$A$1:$A$288,'PY1 Data(H)'!$A$1:$BR$288))</f>
        <v>905890</v>
      </c>
      <c r="V48" s="118" cm="1">
        <f t="array" ref="V48">_xlfn.XLOOKUP(V$1,'PY1 Data(H)'!$A$1:$BR$1,_xlfn.XLOOKUP($A48,'PY1 Data(H)'!$A$1:$A$288,'PY1 Data(H)'!$A$1:$BR$288))</f>
        <v>718574</v>
      </c>
      <c r="W48" s="118" cm="1">
        <f t="array" ref="W48">_xlfn.XLOOKUP(W$1,'PY1 Data(H)'!$A$1:$BR$1,_xlfn.XLOOKUP($A48,'PY1 Data(H)'!$A$1:$A$288,'PY1 Data(H)'!$A$1:$BR$288))</f>
        <v>22686008</v>
      </c>
      <c r="X48" s="118" cm="1">
        <f t="array" ref="X48">_xlfn.XLOOKUP(X$1,'PY1 Data(H)'!$A$1:$BR$1,_xlfn.XLOOKUP($A48,'PY1 Data(H)'!$A$1:$A$288,'PY1 Data(H)'!$A$1:$BR$288))</f>
        <v>6614104</v>
      </c>
      <c r="Y48" s="118" cm="1">
        <f t="array" ref="Y48">_xlfn.XLOOKUP(Y$1,'PY1 Data(H)'!$A$1:$BR$1,_xlfn.XLOOKUP($A48,'PY1 Data(H)'!$A$1:$A$288,'PY1 Data(H)'!$A$1:$BR$288))</f>
        <v>1040853</v>
      </c>
      <c r="Z48" s="118" cm="1">
        <f t="array" ref="Z48">_xlfn.XLOOKUP(Z$1,'PY1 Data(H)'!$A$1:$BR$1,_xlfn.XLOOKUP($A48,'PY1 Data(H)'!$A$1:$A$288,'PY1 Data(H)'!$A$1:$BR$288))</f>
        <v>6211988</v>
      </c>
      <c r="AA48" s="118" cm="1">
        <f t="array" ref="AA48">_xlfn.XLOOKUP(AA$1,'PY1 Data(H)'!$A$1:$BR$1,_xlfn.XLOOKUP($A48,'PY1 Data(H)'!$A$1:$A$288,'PY1 Data(H)'!$A$1:$BR$288))</f>
        <v>907961</v>
      </c>
      <c r="AB48" s="118" cm="1">
        <f t="array" ref="AB48">_xlfn.XLOOKUP(AB$1,'PY1 Data(H)'!$A$1:$BR$1,_xlfn.XLOOKUP($A48,'PY1 Data(H)'!$A$1:$A$288,'PY1 Data(H)'!$A$1:$BR$288))</f>
        <v>2174979</v>
      </c>
      <c r="AC48" s="118" cm="1">
        <f t="array" ref="AC48">_xlfn.XLOOKUP(AC$1,'PY1 Data(H)'!$A$1:$BR$1,_xlfn.XLOOKUP($A48,'PY1 Data(H)'!$A$1:$A$288,'PY1 Data(H)'!$A$1:$BR$288))</f>
        <v>11599906</v>
      </c>
      <c r="AD48" s="118" cm="1">
        <f t="array" ref="AD48">_xlfn.XLOOKUP(AD$1,'PY1 Data(H)'!$A$1:$BR$1,_xlfn.XLOOKUP($A48,'PY1 Data(H)'!$A$1:$A$288,'PY1 Data(H)'!$A$1:$BR$288))</f>
        <v>1106610</v>
      </c>
      <c r="AE48" s="118" cm="1">
        <f t="array" ref="AE48">_xlfn.XLOOKUP(AE$1,'PY1 Data(H)'!$A$1:$BR$1,_xlfn.XLOOKUP($A48,'PY1 Data(H)'!$A$1:$A$288,'PY1 Data(H)'!$A$1:$BR$288))</f>
        <v>10818615</v>
      </c>
      <c r="AF48" s="118" cm="1">
        <f t="array" ref="AF48">_xlfn.XLOOKUP(AF$1,'PY1 Data(H)'!$A$1:$BR$1,_xlfn.XLOOKUP($A48,'PY1 Data(H)'!$A$1:$A$288,'PY1 Data(H)'!$A$1:$BR$288))</f>
        <v>4617163</v>
      </c>
      <c r="AG48" s="118" cm="1">
        <f t="array" ref="AG48">_xlfn.XLOOKUP(AG$1,'PY1 Data(H)'!$A$1:$BR$1,_xlfn.XLOOKUP($A48,'PY1 Data(H)'!$A$1:$A$288,'PY1 Data(H)'!$A$1:$BR$288))</f>
        <v>2419129</v>
      </c>
      <c r="AH48" s="118" cm="1">
        <f t="array" ref="AH48">_xlfn.XLOOKUP(AH$1,'PY1 Data(H)'!$A$1:$BR$1,_xlfn.XLOOKUP($A48,'PY1 Data(H)'!$A$1:$A$288,'PY1 Data(H)'!$A$1:$BR$288))</f>
        <v>8132871</v>
      </c>
      <c r="AI48" s="118" cm="1">
        <f t="array" ref="AI48">_xlfn.XLOOKUP(AI$1,'PY1 Data(H)'!$A$1:$BR$1,_xlfn.XLOOKUP($A48,'PY1 Data(H)'!$A$1:$A$288,'PY1 Data(H)'!$A$1:$BR$288))</f>
        <v>14476918</v>
      </c>
      <c r="AJ48" s="118" cm="1">
        <f t="array" ref="AJ48">_xlfn.XLOOKUP(AJ$1,'PY1 Data(H)'!$A$1:$BR$1,_xlfn.XLOOKUP($A48,'PY1 Data(H)'!$A$1:$A$288,'PY1 Data(H)'!$A$1:$BR$288))</f>
        <v>4873353</v>
      </c>
      <c r="AK48" s="118" cm="1">
        <f t="array" ref="AK48">_xlfn.XLOOKUP(AK$1,'PY1 Data(H)'!$A$1:$BR$1,_xlfn.XLOOKUP($A48,'PY1 Data(H)'!$A$1:$A$288,'PY1 Data(H)'!$A$1:$BR$288))</f>
        <v>3761568</v>
      </c>
      <c r="AL48" s="118" cm="1">
        <f t="array" ref="AL48">_xlfn.XLOOKUP(AL$1,'PY1 Data(H)'!$A$1:$BR$1,_xlfn.XLOOKUP($A48,'PY1 Data(H)'!$A$1:$A$288,'PY1 Data(H)'!$A$1:$BR$288))</f>
        <v>8131570</v>
      </c>
      <c r="AM48" s="118" cm="1">
        <f t="array" ref="AM48">_xlfn.XLOOKUP(AM$1,'PY1 Data(H)'!$A$1:$BR$1,_xlfn.XLOOKUP($A48,'PY1 Data(H)'!$A$1:$A$288,'PY1 Data(H)'!$A$1:$BR$288))</f>
        <v>0</v>
      </c>
      <c r="AN48" s="118" cm="1">
        <f t="array" ref="AN48">_xlfn.XLOOKUP(AN$1,'PY1 Data(H)'!$A$1:$BR$1,_xlfn.XLOOKUP($A48,'PY1 Data(H)'!$A$1:$A$288,'PY1 Data(H)'!$A$1:$BR$288))</f>
        <v>1565194</v>
      </c>
      <c r="AO48" s="118" cm="1">
        <f t="array" ref="AO48">_xlfn.XLOOKUP(AO$1,'PY1 Data(H)'!$A$1:$BR$1,_xlfn.XLOOKUP($A48,'PY1 Data(H)'!$A$1:$A$288,'PY1 Data(H)'!$A$1:$BR$288))</f>
        <v>2857729</v>
      </c>
      <c r="AP48" s="118" cm="1">
        <f t="array" ref="AP48">_xlfn.XLOOKUP(AP$1,'PY1 Data(H)'!$A$1:$BR$1,_xlfn.XLOOKUP($A48,'PY1 Data(H)'!$A$1:$A$288,'PY1 Data(H)'!$A$1:$BR$288))</f>
        <v>4457702</v>
      </c>
      <c r="AQ48" s="118" cm="1">
        <f t="array" ref="AQ48">_xlfn.XLOOKUP(AQ$1,'PY1 Data(H)'!$A$1:$BR$1,_xlfn.XLOOKUP($A48,'PY1 Data(H)'!$A$1:$A$288,'PY1 Data(H)'!$A$1:$BR$288))</f>
        <v>58353</v>
      </c>
      <c r="AR48" s="118" cm="1">
        <f t="array" ref="AR48">_xlfn.XLOOKUP(AR$1,'PY1 Data(H)'!$A$1:$BR$1,_xlfn.XLOOKUP($A48,'PY1 Data(H)'!$A$1:$A$288,'PY1 Data(H)'!$A$1:$BR$288))</f>
        <v>328566</v>
      </c>
      <c r="AS48" s="118" cm="1">
        <f t="array" ref="AS48">_xlfn.XLOOKUP(AS$1,'PY1 Data(H)'!$A$1:$BR$1,_xlfn.XLOOKUP($A48,'PY1 Data(H)'!$A$1:$A$288,'PY1 Data(H)'!$A$1:$BR$288))</f>
        <v>1750726</v>
      </c>
      <c r="AT48" s="118" cm="1">
        <f t="array" ref="AT48">_xlfn.XLOOKUP(AT$1,'PY1 Data(H)'!$A$1:$BR$1,_xlfn.XLOOKUP($A48,'PY1 Data(H)'!$A$1:$A$288,'PY1 Data(H)'!$A$1:$BR$288))</f>
        <v>384618</v>
      </c>
      <c r="AU48" s="118" cm="1">
        <f t="array" ref="AU48">_xlfn.XLOOKUP(AU$1,'PY1 Data(H)'!$A$1:$BR$1,_xlfn.XLOOKUP($A48,'PY1 Data(H)'!$A$1:$A$288,'PY1 Data(H)'!$A$1:$BR$288))</f>
        <v>12980785</v>
      </c>
      <c r="AV48" s="118" cm="1">
        <f t="array" ref="AV48">_xlfn.XLOOKUP(AV$1,'PY1 Data(H)'!$A$1:$BR$1,_xlfn.XLOOKUP($A48,'PY1 Data(H)'!$A$1:$A$288,'PY1 Data(H)'!$A$1:$BR$288))</f>
        <v>2045258</v>
      </c>
      <c r="AW48" s="118" cm="1">
        <f t="array" ref="AW48">_xlfn.XLOOKUP(AW$1,'PY1 Data(H)'!$A$1:$BR$1,_xlfn.XLOOKUP($A48,'PY1 Data(H)'!$A$1:$A$288,'PY1 Data(H)'!$A$1:$BR$288))</f>
        <v>128548255</v>
      </c>
      <c r="AX48" s="118" cm="1">
        <f t="array" ref="AX48">_xlfn.XLOOKUP(AX$1,'PY1 Data(H)'!$A$1:$BR$1,_xlfn.XLOOKUP($A48,'PY1 Data(H)'!$A$1:$A$288,'PY1 Data(H)'!$A$1:$BR$288))</f>
        <v>1533793</v>
      </c>
      <c r="AY48" s="118" cm="1">
        <f t="array" ref="AY48">_xlfn.XLOOKUP(AY$1,'PY1 Data(H)'!$A$1:$BR$1,_xlfn.XLOOKUP($A48,'PY1 Data(H)'!$A$1:$A$288,'PY1 Data(H)'!$A$1:$BR$288))</f>
        <v>1416896</v>
      </c>
      <c r="AZ48" s="118" cm="1">
        <f t="array" ref="AZ48">_xlfn.XLOOKUP(AZ$1,'PY1 Data(H)'!$A$1:$BR$1,_xlfn.XLOOKUP($A48,'PY1 Data(H)'!$A$1:$A$288,'PY1 Data(H)'!$A$1:$BR$288))</f>
        <v>4416426</v>
      </c>
      <c r="BA48" s="118" cm="1">
        <f t="array" ref="BA48">_xlfn.XLOOKUP(BA$1,'PY1 Data(H)'!$A$1:$BR$1,_xlfn.XLOOKUP($A48,'PY1 Data(H)'!$A$1:$A$288,'PY1 Data(H)'!$A$1:$BR$288))</f>
        <v>843977</v>
      </c>
      <c r="BB48" s="118" cm="1">
        <f t="array" ref="BB48">_xlfn.XLOOKUP(BB$1,'PY1 Data(H)'!$A$1:$BR$1,_xlfn.XLOOKUP($A48,'PY1 Data(H)'!$A$1:$A$288,'PY1 Data(H)'!$A$1:$BR$288))</f>
        <v>1463358</v>
      </c>
      <c r="BC48" s="118" cm="1">
        <f t="array" ref="BC48">_xlfn.XLOOKUP(BC$1,'PY1 Data(H)'!$A$1:$BR$1,_xlfn.XLOOKUP($A48,'PY1 Data(H)'!$A$1:$A$288,'PY1 Data(H)'!$A$1:$BR$288))</f>
        <v>1826044</v>
      </c>
      <c r="BD48" s="118" cm="1">
        <f t="array" ref="BD48">_xlfn.XLOOKUP(BD$1,'PY1 Data(H)'!$A$1:$BR$1,_xlfn.XLOOKUP($A48,'PY1 Data(H)'!$A$1:$A$288,'PY1 Data(H)'!$A$1:$BR$288))</f>
        <v>5827533</v>
      </c>
      <c r="BE48" s="118" cm="1">
        <f t="array" ref="BE48">_xlfn.XLOOKUP(BE$1,'PY1 Data(H)'!$A$1:$BR$1,_xlfn.XLOOKUP($A48,'PY1 Data(H)'!$A$1:$A$288,'PY1 Data(H)'!$A$1:$BR$288))</f>
        <v>13355673</v>
      </c>
      <c r="BF48" s="118" cm="1">
        <f t="array" ref="BF48">_xlfn.XLOOKUP(BF$1,'PY1 Data(H)'!$A$1:$BR$1,_xlfn.XLOOKUP($A48,'PY1 Data(H)'!$A$1:$A$288,'PY1 Data(H)'!$A$1:$BR$288))</f>
        <v>20279678</v>
      </c>
      <c r="BG48" s="118" cm="1">
        <f t="array" ref="BG48">_xlfn.XLOOKUP(BG$1,'PY1 Data(H)'!$A$1:$BR$1,_xlfn.XLOOKUP($A48,'PY1 Data(H)'!$A$1:$A$288,'PY1 Data(H)'!$A$1:$BR$288))</f>
        <v>1663117</v>
      </c>
      <c r="BH48" s="118" cm="1">
        <f t="array" ref="BH48">_xlfn.XLOOKUP(BH$1,'PY1 Data(H)'!$A$1:$BR$1,_xlfn.XLOOKUP($A48,'PY1 Data(H)'!$A$1:$A$288,'PY1 Data(H)'!$A$1:$BR$288))</f>
        <v>2145847</v>
      </c>
    </row>
    <row r="49" spans="1:60" x14ac:dyDescent="0.3">
      <c r="A49">
        <v>1052</v>
      </c>
      <c r="D49" s="118" t="e" cm="1">
        <f t="array" ref="D49">_xlfn.XLOOKUP(D$1,'PY1 Data(H)'!$A$1:$BR$1,_xlfn.XLOOKUP($A49,'PY1 Data(H)'!$A$1:$A$288,'PY1 Data(H)'!$A$1:$BR$288))</f>
        <v>#N/A</v>
      </c>
      <c r="E49" s="118" t="e" cm="1">
        <f t="array" ref="E49">_xlfn.XLOOKUP(E$1,'PY1 Data(H)'!$A$1:$BR$1,_xlfn.XLOOKUP($A49,'PY1 Data(H)'!$A$1:$A$288,'PY1 Data(H)'!$A$1:$BR$288))</f>
        <v>#N/A</v>
      </c>
      <c r="F49" s="118" t="e" cm="1">
        <f t="array" ref="F49">_xlfn.XLOOKUP(F$1,'PY1 Data(H)'!$A$1:$BR$1,_xlfn.XLOOKUP($A49,'PY1 Data(H)'!$A$1:$A$288,'PY1 Data(H)'!$A$1:$BR$288))</f>
        <v>#N/A</v>
      </c>
      <c r="G49" s="118" t="e" cm="1">
        <f t="array" ref="G49">_xlfn.XLOOKUP(G$1,'PY1 Data(H)'!$A$1:$BR$1,_xlfn.XLOOKUP($A49,'PY1 Data(H)'!$A$1:$A$288,'PY1 Data(H)'!$A$1:$BR$288))</f>
        <v>#N/A</v>
      </c>
      <c r="H49" s="118" t="e" cm="1">
        <f t="array" ref="H49">_xlfn.XLOOKUP(H$1,'PY1 Data(H)'!$A$1:$BR$1,_xlfn.XLOOKUP($A49,'PY1 Data(H)'!$A$1:$A$288,'PY1 Data(H)'!$A$1:$BR$288))</f>
        <v>#N/A</v>
      </c>
      <c r="I49" s="118" t="e" cm="1">
        <f t="array" ref="I49">_xlfn.XLOOKUP(I$1,'PY1 Data(H)'!$A$1:$BR$1,_xlfn.XLOOKUP($A49,'PY1 Data(H)'!$A$1:$A$288,'PY1 Data(H)'!$A$1:$BR$288))</f>
        <v>#N/A</v>
      </c>
      <c r="J49" s="118" t="e" cm="1">
        <f t="array" ref="J49">_xlfn.XLOOKUP(J$1,'PY1 Data(H)'!$A$1:$BR$1,_xlfn.XLOOKUP($A49,'PY1 Data(H)'!$A$1:$A$288,'PY1 Data(H)'!$A$1:$BR$288))</f>
        <v>#N/A</v>
      </c>
      <c r="K49" s="118" t="e" cm="1">
        <f t="array" ref="K49">_xlfn.XLOOKUP(K$1,'PY1 Data(H)'!$A$1:$BR$1,_xlfn.XLOOKUP($A49,'PY1 Data(H)'!$A$1:$A$288,'PY1 Data(H)'!$A$1:$BR$288))</f>
        <v>#N/A</v>
      </c>
      <c r="L49" s="118" t="e" cm="1">
        <f t="array" ref="L49">_xlfn.XLOOKUP(L$1,'PY1 Data(H)'!$A$1:$BR$1,_xlfn.XLOOKUP($A49,'PY1 Data(H)'!$A$1:$A$288,'PY1 Data(H)'!$A$1:$BR$288))</f>
        <v>#N/A</v>
      </c>
      <c r="M49" s="118" t="e" cm="1">
        <f t="array" ref="M49">_xlfn.XLOOKUP(M$1,'PY1 Data(H)'!$A$1:$BR$1,_xlfn.XLOOKUP($A49,'PY1 Data(H)'!$A$1:$A$288,'PY1 Data(H)'!$A$1:$BR$288))</f>
        <v>#N/A</v>
      </c>
      <c r="N49" s="118" t="e" cm="1">
        <f t="array" ref="N49">_xlfn.XLOOKUP(N$1,'PY1 Data(H)'!$A$1:$BR$1,_xlfn.XLOOKUP($A49,'PY1 Data(H)'!$A$1:$A$288,'PY1 Data(H)'!$A$1:$BR$288))</f>
        <v>#N/A</v>
      </c>
      <c r="O49" s="118" t="e" cm="1">
        <f t="array" ref="O49">_xlfn.XLOOKUP(O$1,'PY1 Data(H)'!$A$1:$BR$1,_xlfn.XLOOKUP($A49,'PY1 Data(H)'!$A$1:$A$288,'PY1 Data(H)'!$A$1:$BR$288))</f>
        <v>#N/A</v>
      </c>
      <c r="P49" s="118" t="e" cm="1">
        <f t="array" ref="P49">_xlfn.XLOOKUP(P$1,'PY1 Data(H)'!$A$1:$BR$1,_xlfn.XLOOKUP($A49,'PY1 Data(H)'!$A$1:$A$288,'PY1 Data(H)'!$A$1:$BR$288))</f>
        <v>#N/A</v>
      </c>
      <c r="Q49" s="118" t="e" cm="1">
        <f t="array" ref="Q49">_xlfn.XLOOKUP(Q$1,'PY1 Data(H)'!$A$1:$BR$1,_xlfn.XLOOKUP($A49,'PY1 Data(H)'!$A$1:$A$288,'PY1 Data(H)'!$A$1:$BR$288))</f>
        <v>#N/A</v>
      </c>
      <c r="R49" s="118" t="e" cm="1">
        <f t="array" ref="R49">_xlfn.XLOOKUP(R$1,'PY1 Data(H)'!$A$1:$BR$1,_xlfn.XLOOKUP($A49,'PY1 Data(H)'!$A$1:$A$288,'PY1 Data(H)'!$A$1:$BR$288))</f>
        <v>#N/A</v>
      </c>
      <c r="S49" s="118" t="e" cm="1">
        <f t="array" ref="S49">_xlfn.XLOOKUP(S$1,'PY1 Data(H)'!$A$1:$BR$1,_xlfn.XLOOKUP($A49,'PY1 Data(H)'!$A$1:$A$288,'PY1 Data(H)'!$A$1:$BR$288))</f>
        <v>#N/A</v>
      </c>
      <c r="T49" s="118" t="e" cm="1">
        <f t="array" ref="T49">_xlfn.XLOOKUP(T$1,'PY1 Data(H)'!$A$1:$BR$1,_xlfn.XLOOKUP($A49,'PY1 Data(H)'!$A$1:$A$288,'PY1 Data(H)'!$A$1:$BR$288))</f>
        <v>#N/A</v>
      </c>
      <c r="U49" s="118" t="e" cm="1">
        <f t="array" ref="U49">_xlfn.XLOOKUP(U$1,'PY1 Data(H)'!$A$1:$BR$1,_xlfn.XLOOKUP($A49,'PY1 Data(H)'!$A$1:$A$288,'PY1 Data(H)'!$A$1:$BR$288))</f>
        <v>#N/A</v>
      </c>
      <c r="V49" s="118" t="e" cm="1">
        <f t="array" ref="V49">_xlfn.XLOOKUP(V$1,'PY1 Data(H)'!$A$1:$BR$1,_xlfn.XLOOKUP($A49,'PY1 Data(H)'!$A$1:$A$288,'PY1 Data(H)'!$A$1:$BR$288))</f>
        <v>#N/A</v>
      </c>
      <c r="W49" s="118" t="e" cm="1">
        <f t="array" ref="W49">_xlfn.XLOOKUP(W$1,'PY1 Data(H)'!$A$1:$BR$1,_xlfn.XLOOKUP($A49,'PY1 Data(H)'!$A$1:$A$288,'PY1 Data(H)'!$A$1:$BR$288))</f>
        <v>#N/A</v>
      </c>
      <c r="X49" s="118" t="e" cm="1">
        <f t="array" ref="X49">_xlfn.XLOOKUP(X$1,'PY1 Data(H)'!$A$1:$BR$1,_xlfn.XLOOKUP($A49,'PY1 Data(H)'!$A$1:$A$288,'PY1 Data(H)'!$A$1:$BR$288))</f>
        <v>#N/A</v>
      </c>
      <c r="Y49" s="118" t="e" cm="1">
        <f t="array" ref="Y49">_xlfn.XLOOKUP(Y$1,'PY1 Data(H)'!$A$1:$BR$1,_xlfn.XLOOKUP($A49,'PY1 Data(H)'!$A$1:$A$288,'PY1 Data(H)'!$A$1:$BR$288))</f>
        <v>#N/A</v>
      </c>
      <c r="Z49" s="118" t="e" cm="1">
        <f t="array" ref="Z49">_xlfn.XLOOKUP(Z$1,'PY1 Data(H)'!$A$1:$BR$1,_xlfn.XLOOKUP($A49,'PY1 Data(H)'!$A$1:$A$288,'PY1 Data(H)'!$A$1:$BR$288))</f>
        <v>#N/A</v>
      </c>
      <c r="AA49" s="118" t="e" cm="1">
        <f t="array" ref="AA49">_xlfn.XLOOKUP(AA$1,'PY1 Data(H)'!$A$1:$BR$1,_xlfn.XLOOKUP($A49,'PY1 Data(H)'!$A$1:$A$288,'PY1 Data(H)'!$A$1:$BR$288))</f>
        <v>#N/A</v>
      </c>
      <c r="AB49" s="118" t="e" cm="1">
        <f t="array" ref="AB49">_xlfn.XLOOKUP(AB$1,'PY1 Data(H)'!$A$1:$BR$1,_xlfn.XLOOKUP($A49,'PY1 Data(H)'!$A$1:$A$288,'PY1 Data(H)'!$A$1:$BR$288))</f>
        <v>#N/A</v>
      </c>
      <c r="AC49" s="118" t="e" cm="1">
        <f t="array" ref="AC49">_xlfn.XLOOKUP(AC$1,'PY1 Data(H)'!$A$1:$BR$1,_xlfn.XLOOKUP($A49,'PY1 Data(H)'!$A$1:$A$288,'PY1 Data(H)'!$A$1:$BR$288))</f>
        <v>#N/A</v>
      </c>
      <c r="AD49" s="118" t="e" cm="1">
        <f t="array" ref="AD49">_xlfn.XLOOKUP(AD$1,'PY1 Data(H)'!$A$1:$BR$1,_xlfn.XLOOKUP($A49,'PY1 Data(H)'!$A$1:$A$288,'PY1 Data(H)'!$A$1:$BR$288))</f>
        <v>#N/A</v>
      </c>
      <c r="AE49" s="118" t="e" cm="1">
        <f t="array" ref="AE49">_xlfn.XLOOKUP(AE$1,'PY1 Data(H)'!$A$1:$BR$1,_xlfn.XLOOKUP($A49,'PY1 Data(H)'!$A$1:$A$288,'PY1 Data(H)'!$A$1:$BR$288))</f>
        <v>#N/A</v>
      </c>
      <c r="AF49" s="118" t="e" cm="1">
        <f t="array" ref="AF49">_xlfn.XLOOKUP(AF$1,'PY1 Data(H)'!$A$1:$BR$1,_xlfn.XLOOKUP($A49,'PY1 Data(H)'!$A$1:$A$288,'PY1 Data(H)'!$A$1:$BR$288))</f>
        <v>#N/A</v>
      </c>
      <c r="AG49" s="118" t="e" cm="1">
        <f t="array" ref="AG49">_xlfn.XLOOKUP(AG$1,'PY1 Data(H)'!$A$1:$BR$1,_xlfn.XLOOKUP($A49,'PY1 Data(H)'!$A$1:$A$288,'PY1 Data(H)'!$A$1:$BR$288))</f>
        <v>#N/A</v>
      </c>
      <c r="AH49" s="118" t="e" cm="1">
        <f t="array" ref="AH49">_xlfn.XLOOKUP(AH$1,'PY1 Data(H)'!$A$1:$BR$1,_xlfn.XLOOKUP($A49,'PY1 Data(H)'!$A$1:$A$288,'PY1 Data(H)'!$A$1:$BR$288))</f>
        <v>#N/A</v>
      </c>
      <c r="AI49" s="118" t="e" cm="1">
        <f t="array" ref="AI49">_xlfn.XLOOKUP(AI$1,'PY1 Data(H)'!$A$1:$BR$1,_xlfn.XLOOKUP($A49,'PY1 Data(H)'!$A$1:$A$288,'PY1 Data(H)'!$A$1:$BR$288))</f>
        <v>#N/A</v>
      </c>
      <c r="AJ49" s="118" t="e" cm="1">
        <f t="array" ref="AJ49">_xlfn.XLOOKUP(AJ$1,'PY1 Data(H)'!$A$1:$BR$1,_xlfn.XLOOKUP($A49,'PY1 Data(H)'!$A$1:$A$288,'PY1 Data(H)'!$A$1:$BR$288))</f>
        <v>#N/A</v>
      </c>
      <c r="AK49" s="118" t="e" cm="1">
        <f t="array" ref="AK49">_xlfn.XLOOKUP(AK$1,'PY1 Data(H)'!$A$1:$BR$1,_xlfn.XLOOKUP($A49,'PY1 Data(H)'!$A$1:$A$288,'PY1 Data(H)'!$A$1:$BR$288))</f>
        <v>#N/A</v>
      </c>
      <c r="AL49" s="118" t="e" cm="1">
        <f t="array" ref="AL49">_xlfn.XLOOKUP(AL$1,'PY1 Data(H)'!$A$1:$BR$1,_xlfn.XLOOKUP($A49,'PY1 Data(H)'!$A$1:$A$288,'PY1 Data(H)'!$A$1:$BR$288))</f>
        <v>#N/A</v>
      </c>
      <c r="AM49" s="118" t="e" cm="1">
        <f t="array" ref="AM49">_xlfn.XLOOKUP(AM$1,'PY1 Data(H)'!$A$1:$BR$1,_xlfn.XLOOKUP($A49,'PY1 Data(H)'!$A$1:$A$288,'PY1 Data(H)'!$A$1:$BR$288))</f>
        <v>#N/A</v>
      </c>
      <c r="AN49" s="118" t="e" cm="1">
        <f t="array" ref="AN49">_xlfn.XLOOKUP(AN$1,'PY1 Data(H)'!$A$1:$BR$1,_xlfn.XLOOKUP($A49,'PY1 Data(H)'!$A$1:$A$288,'PY1 Data(H)'!$A$1:$BR$288))</f>
        <v>#N/A</v>
      </c>
      <c r="AO49" s="118" t="e" cm="1">
        <f t="array" ref="AO49">_xlfn.XLOOKUP(AO$1,'PY1 Data(H)'!$A$1:$BR$1,_xlfn.XLOOKUP($A49,'PY1 Data(H)'!$A$1:$A$288,'PY1 Data(H)'!$A$1:$BR$288))</f>
        <v>#N/A</v>
      </c>
      <c r="AP49" s="118" t="e" cm="1">
        <f t="array" ref="AP49">_xlfn.XLOOKUP(AP$1,'PY1 Data(H)'!$A$1:$BR$1,_xlfn.XLOOKUP($A49,'PY1 Data(H)'!$A$1:$A$288,'PY1 Data(H)'!$A$1:$BR$288))</f>
        <v>#N/A</v>
      </c>
      <c r="AQ49" s="118" t="e" cm="1">
        <f t="array" ref="AQ49">_xlfn.XLOOKUP(AQ$1,'PY1 Data(H)'!$A$1:$BR$1,_xlfn.XLOOKUP($A49,'PY1 Data(H)'!$A$1:$A$288,'PY1 Data(H)'!$A$1:$BR$288))</f>
        <v>#N/A</v>
      </c>
      <c r="AR49" s="118" t="e" cm="1">
        <f t="array" ref="AR49">_xlfn.XLOOKUP(AR$1,'PY1 Data(H)'!$A$1:$BR$1,_xlfn.XLOOKUP($A49,'PY1 Data(H)'!$A$1:$A$288,'PY1 Data(H)'!$A$1:$BR$288))</f>
        <v>#N/A</v>
      </c>
      <c r="AS49" s="118" t="e" cm="1">
        <f t="array" ref="AS49">_xlfn.XLOOKUP(AS$1,'PY1 Data(H)'!$A$1:$BR$1,_xlfn.XLOOKUP($A49,'PY1 Data(H)'!$A$1:$A$288,'PY1 Data(H)'!$A$1:$BR$288))</f>
        <v>#N/A</v>
      </c>
      <c r="AT49" s="118" t="e" cm="1">
        <f t="array" ref="AT49">_xlfn.XLOOKUP(AT$1,'PY1 Data(H)'!$A$1:$BR$1,_xlfn.XLOOKUP($A49,'PY1 Data(H)'!$A$1:$A$288,'PY1 Data(H)'!$A$1:$BR$288))</f>
        <v>#N/A</v>
      </c>
      <c r="AU49" s="118" t="e" cm="1">
        <f t="array" ref="AU49">_xlfn.XLOOKUP(AU$1,'PY1 Data(H)'!$A$1:$BR$1,_xlfn.XLOOKUP($A49,'PY1 Data(H)'!$A$1:$A$288,'PY1 Data(H)'!$A$1:$BR$288))</f>
        <v>#N/A</v>
      </c>
      <c r="AV49" s="118" t="e" cm="1">
        <f t="array" ref="AV49">_xlfn.XLOOKUP(AV$1,'PY1 Data(H)'!$A$1:$BR$1,_xlfn.XLOOKUP($A49,'PY1 Data(H)'!$A$1:$A$288,'PY1 Data(H)'!$A$1:$BR$288))</f>
        <v>#N/A</v>
      </c>
      <c r="AW49" s="118" t="e" cm="1">
        <f t="array" ref="AW49">_xlfn.XLOOKUP(AW$1,'PY1 Data(H)'!$A$1:$BR$1,_xlfn.XLOOKUP($A49,'PY1 Data(H)'!$A$1:$A$288,'PY1 Data(H)'!$A$1:$BR$288))</f>
        <v>#N/A</v>
      </c>
      <c r="AX49" s="118" t="e" cm="1">
        <f t="array" ref="AX49">_xlfn.XLOOKUP(AX$1,'PY1 Data(H)'!$A$1:$BR$1,_xlfn.XLOOKUP($A49,'PY1 Data(H)'!$A$1:$A$288,'PY1 Data(H)'!$A$1:$BR$288))</f>
        <v>#N/A</v>
      </c>
      <c r="AY49" s="118" t="e" cm="1">
        <f t="array" ref="AY49">_xlfn.XLOOKUP(AY$1,'PY1 Data(H)'!$A$1:$BR$1,_xlfn.XLOOKUP($A49,'PY1 Data(H)'!$A$1:$A$288,'PY1 Data(H)'!$A$1:$BR$288))</f>
        <v>#N/A</v>
      </c>
      <c r="AZ49" s="118" t="e" cm="1">
        <f t="array" ref="AZ49">_xlfn.XLOOKUP(AZ$1,'PY1 Data(H)'!$A$1:$BR$1,_xlfn.XLOOKUP($A49,'PY1 Data(H)'!$A$1:$A$288,'PY1 Data(H)'!$A$1:$BR$288))</f>
        <v>#N/A</v>
      </c>
      <c r="BA49" s="118" t="e" cm="1">
        <f t="array" ref="BA49">_xlfn.XLOOKUP(BA$1,'PY1 Data(H)'!$A$1:$BR$1,_xlfn.XLOOKUP($A49,'PY1 Data(H)'!$A$1:$A$288,'PY1 Data(H)'!$A$1:$BR$288))</f>
        <v>#N/A</v>
      </c>
      <c r="BB49" s="118" t="e" cm="1">
        <f t="array" ref="BB49">_xlfn.XLOOKUP(BB$1,'PY1 Data(H)'!$A$1:$BR$1,_xlfn.XLOOKUP($A49,'PY1 Data(H)'!$A$1:$A$288,'PY1 Data(H)'!$A$1:$BR$288))</f>
        <v>#N/A</v>
      </c>
      <c r="BC49" s="118" t="e" cm="1">
        <f t="array" ref="BC49">_xlfn.XLOOKUP(BC$1,'PY1 Data(H)'!$A$1:$BR$1,_xlfn.XLOOKUP($A49,'PY1 Data(H)'!$A$1:$A$288,'PY1 Data(H)'!$A$1:$BR$288))</f>
        <v>#N/A</v>
      </c>
      <c r="BD49" s="118" t="e" cm="1">
        <f t="array" ref="BD49">_xlfn.XLOOKUP(BD$1,'PY1 Data(H)'!$A$1:$BR$1,_xlfn.XLOOKUP($A49,'PY1 Data(H)'!$A$1:$A$288,'PY1 Data(H)'!$A$1:$BR$288))</f>
        <v>#N/A</v>
      </c>
      <c r="BE49" s="118" t="e" cm="1">
        <f t="array" ref="BE49">_xlfn.XLOOKUP(BE$1,'PY1 Data(H)'!$A$1:$BR$1,_xlfn.XLOOKUP($A49,'PY1 Data(H)'!$A$1:$A$288,'PY1 Data(H)'!$A$1:$BR$288))</f>
        <v>#N/A</v>
      </c>
      <c r="BF49" s="118" t="e" cm="1">
        <f t="array" ref="BF49">_xlfn.XLOOKUP(BF$1,'PY1 Data(H)'!$A$1:$BR$1,_xlfn.XLOOKUP($A49,'PY1 Data(H)'!$A$1:$A$288,'PY1 Data(H)'!$A$1:$BR$288))</f>
        <v>#N/A</v>
      </c>
      <c r="BG49" s="118" t="e" cm="1">
        <f t="array" ref="BG49">_xlfn.XLOOKUP(BG$1,'PY1 Data(H)'!$A$1:$BR$1,_xlfn.XLOOKUP($A49,'PY1 Data(H)'!$A$1:$A$288,'PY1 Data(H)'!$A$1:$BR$288))</f>
        <v>#N/A</v>
      </c>
      <c r="BH49" s="118" t="e" cm="1">
        <f t="array" ref="BH49">_xlfn.XLOOKUP(BH$1,'PY1 Data(H)'!$A$1:$BR$1,_xlfn.XLOOKUP($A49,'PY1 Data(H)'!$A$1:$A$288,'PY1 Data(H)'!$A$1:$BR$288))</f>
        <v>#N/A</v>
      </c>
    </row>
    <row r="50" spans="1:60" x14ac:dyDescent="0.3">
      <c r="D50" s="118" t="e" cm="1">
        <f t="array" ref="D50">_xlfn.XLOOKUP(D$1,'PY1 Data(H)'!$A$1:$BR$1,_xlfn.XLOOKUP($A50,'PY1 Data(H)'!$A$1:$A$288,'PY1 Data(H)'!$A$1:$BR$288))</f>
        <v>#N/A</v>
      </c>
      <c r="E50" s="118" t="e" cm="1">
        <f t="array" ref="E50">_xlfn.XLOOKUP(E$1,'PY1 Data(H)'!$A$1:$BR$1,_xlfn.XLOOKUP($A50,'PY1 Data(H)'!$A$1:$A$288,'PY1 Data(H)'!$A$1:$BR$288))</f>
        <v>#N/A</v>
      </c>
      <c r="F50" s="118" t="e" cm="1">
        <f t="array" ref="F50">_xlfn.XLOOKUP(F$1,'PY1 Data(H)'!$A$1:$BR$1,_xlfn.XLOOKUP($A50,'PY1 Data(H)'!$A$1:$A$288,'PY1 Data(H)'!$A$1:$BR$288))</f>
        <v>#N/A</v>
      </c>
      <c r="G50" s="118" t="e" cm="1">
        <f t="array" ref="G50">_xlfn.XLOOKUP(G$1,'PY1 Data(H)'!$A$1:$BR$1,_xlfn.XLOOKUP($A50,'PY1 Data(H)'!$A$1:$A$288,'PY1 Data(H)'!$A$1:$BR$288))</f>
        <v>#N/A</v>
      </c>
      <c r="H50" s="118" t="e" cm="1">
        <f t="array" ref="H50">_xlfn.XLOOKUP(H$1,'PY1 Data(H)'!$A$1:$BR$1,_xlfn.XLOOKUP($A50,'PY1 Data(H)'!$A$1:$A$288,'PY1 Data(H)'!$A$1:$BR$288))</f>
        <v>#N/A</v>
      </c>
      <c r="I50" s="118" t="e" cm="1">
        <f t="array" ref="I50">_xlfn.XLOOKUP(I$1,'PY1 Data(H)'!$A$1:$BR$1,_xlfn.XLOOKUP($A50,'PY1 Data(H)'!$A$1:$A$288,'PY1 Data(H)'!$A$1:$BR$288))</f>
        <v>#N/A</v>
      </c>
      <c r="J50" s="118" t="e" cm="1">
        <f t="array" ref="J50">_xlfn.XLOOKUP(J$1,'PY1 Data(H)'!$A$1:$BR$1,_xlfn.XLOOKUP($A50,'PY1 Data(H)'!$A$1:$A$288,'PY1 Data(H)'!$A$1:$BR$288))</f>
        <v>#N/A</v>
      </c>
      <c r="K50" s="118" t="e" cm="1">
        <f t="array" ref="K50">_xlfn.XLOOKUP(K$1,'PY1 Data(H)'!$A$1:$BR$1,_xlfn.XLOOKUP($A50,'PY1 Data(H)'!$A$1:$A$288,'PY1 Data(H)'!$A$1:$BR$288))</f>
        <v>#N/A</v>
      </c>
      <c r="L50" s="118" t="e" cm="1">
        <f t="array" ref="L50">_xlfn.XLOOKUP(L$1,'PY1 Data(H)'!$A$1:$BR$1,_xlfn.XLOOKUP($A50,'PY1 Data(H)'!$A$1:$A$288,'PY1 Data(H)'!$A$1:$BR$288))</f>
        <v>#N/A</v>
      </c>
      <c r="M50" s="118" t="e" cm="1">
        <f t="array" ref="M50">_xlfn.XLOOKUP(M$1,'PY1 Data(H)'!$A$1:$BR$1,_xlfn.XLOOKUP($A50,'PY1 Data(H)'!$A$1:$A$288,'PY1 Data(H)'!$A$1:$BR$288))</f>
        <v>#N/A</v>
      </c>
      <c r="N50" s="118" t="e" cm="1">
        <f t="array" ref="N50">_xlfn.XLOOKUP(N$1,'PY1 Data(H)'!$A$1:$BR$1,_xlfn.XLOOKUP($A50,'PY1 Data(H)'!$A$1:$A$288,'PY1 Data(H)'!$A$1:$BR$288))</f>
        <v>#N/A</v>
      </c>
      <c r="O50" s="118" t="e" cm="1">
        <f t="array" ref="O50">_xlfn.XLOOKUP(O$1,'PY1 Data(H)'!$A$1:$BR$1,_xlfn.XLOOKUP($A50,'PY1 Data(H)'!$A$1:$A$288,'PY1 Data(H)'!$A$1:$BR$288))</f>
        <v>#N/A</v>
      </c>
      <c r="P50" s="118" t="e" cm="1">
        <f t="array" ref="P50">_xlfn.XLOOKUP(P$1,'PY1 Data(H)'!$A$1:$BR$1,_xlfn.XLOOKUP($A50,'PY1 Data(H)'!$A$1:$A$288,'PY1 Data(H)'!$A$1:$BR$288))</f>
        <v>#N/A</v>
      </c>
      <c r="Q50" s="118" t="e" cm="1">
        <f t="array" ref="Q50">_xlfn.XLOOKUP(Q$1,'PY1 Data(H)'!$A$1:$BR$1,_xlfn.XLOOKUP($A50,'PY1 Data(H)'!$A$1:$A$288,'PY1 Data(H)'!$A$1:$BR$288))</f>
        <v>#N/A</v>
      </c>
      <c r="R50" s="118" t="e" cm="1">
        <f t="array" ref="R50">_xlfn.XLOOKUP(R$1,'PY1 Data(H)'!$A$1:$BR$1,_xlfn.XLOOKUP($A50,'PY1 Data(H)'!$A$1:$A$288,'PY1 Data(H)'!$A$1:$BR$288))</f>
        <v>#N/A</v>
      </c>
      <c r="S50" s="118" t="e" cm="1">
        <f t="array" ref="S50">_xlfn.XLOOKUP(S$1,'PY1 Data(H)'!$A$1:$BR$1,_xlfn.XLOOKUP($A50,'PY1 Data(H)'!$A$1:$A$288,'PY1 Data(H)'!$A$1:$BR$288))</f>
        <v>#N/A</v>
      </c>
      <c r="T50" s="118" t="e" cm="1">
        <f t="array" ref="T50">_xlfn.XLOOKUP(T$1,'PY1 Data(H)'!$A$1:$BR$1,_xlfn.XLOOKUP($A50,'PY1 Data(H)'!$A$1:$A$288,'PY1 Data(H)'!$A$1:$BR$288))</f>
        <v>#N/A</v>
      </c>
      <c r="U50" s="118" t="e" cm="1">
        <f t="array" ref="U50">_xlfn.XLOOKUP(U$1,'PY1 Data(H)'!$A$1:$BR$1,_xlfn.XLOOKUP($A50,'PY1 Data(H)'!$A$1:$A$288,'PY1 Data(H)'!$A$1:$BR$288))</f>
        <v>#N/A</v>
      </c>
      <c r="V50" s="118" t="e" cm="1">
        <f t="array" ref="V50">_xlfn.XLOOKUP(V$1,'PY1 Data(H)'!$A$1:$BR$1,_xlfn.XLOOKUP($A50,'PY1 Data(H)'!$A$1:$A$288,'PY1 Data(H)'!$A$1:$BR$288))</f>
        <v>#N/A</v>
      </c>
      <c r="W50" s="118" t="e" cm="1">
        <f t="array" ref="W50">_xlfn.XLOOKUP(W$1,'PY1 Data(H)'!$A$1:$BR$1,_xlfn.XLOOKUP($A50,'PY1 Data(H)'!$A$1:$A$288,'PY1 Data(H)'!$A$1:$BR$288))</f>
        <v>#N/A</v>
      </c>
      <c r="X50" s="118" t="e" cm="1">
        <f t="array" ref="X50">_xlfn.XLOOKUP(X$1,'PY1 Data(H)'!$A$1:$BR$1,_xlfn.XLOOKUP($A50,'PY1 Data(H)'!$A$1:$A$288,'PY1 Data(H)'!$A$1:$BR$288))</f>
        <v>#N/A</v>
      </c>
      <c r="Y50" s="118" t="e" cm="1">
        <f t="array" ref="Y50">_xlfn.XLOOKUP(Y$1,'PY1 Data(H)'!$A$1:$BR$1,_xlfn.XLOOKUP($A50,'PY1 Data(H)'!$A$1:$A$288,'PY1 Data(H)'!$A$1:$BR$288))</f>
        <v>#N/A</v>
      </c>
      <c r="Z50" s="118" t="e" cm="1">
        <f t="array" ref="Z50">_xlfn.XLOOKUP(Z$1,'PY1 Data(H)'!$A$1:$BR$1,_xlfn.XLOOKUP($A50,'PY1 Data(H)'!$A$1:$A$288,'PY1 Data(H)'!$A$1:$BR$288))</f>
        <v>#N/A</v>
      </c>
      <c r="AA50" s="118" t="e" cm="1">
        <f t="array" ref="AA50">_xlfn.XLOOKUP(AA$1,'PY1 Data(H)'!$A$1:$BR$1,_xlfn.XLOOKUP($A50,'PY1 Data(H)'!$A$1:$A$288,'PY1 Data(H)'!$A$1:$BR$288))</f>
        <v>#N/A</v>
      </c>
      <c r="AB50" s="118" t="e" cm="1">
        <f t="array" ref="AB50">_xlfn.XLOOKUP(AB$1,'PY1 Data(H)'!$A$1:$BR$1,_xlfn.XLOOKUP($A50,'PY1 Data(H)'!$A$1:$A$288,'PY1 Data(H)'!$A$1:$BR$288))</f>
        <v>#N/A</v>
      </c>
      <c r="AC50" s="118" t="e" cm="1">
        <f t="array" ref="AC50">_xlfn.XLOOKUP(AC$1,'PY1 Data(H)'!$A$1:$BR$1,_xlfn.XLOOKUP($A50,'PY1 Data(H)'!$A$1:$A$288,'PY1 Data(H)'!$A$1:$BR$288))</f>
        <v>#N/A</v>
      </c>
      <c r="AD50" s="118" t="e" cm="1">
        <f t="array" ref="AD50">_xlfn.XLOOKUP(AD$1,'PY1 Data(H)'!$A$1:$BR$1,_xlfn.XLOOKUP($A50,'PY1 Data(H)'!$A$1:$A$288,'PY1 Data(H)'!$A$1:$BR$288))</f>
        <v>#N/A</v>
      </c>
      <c r="AE50" s="118" t="e" cm="1">
        <f t="array" ref="AE50">_xlfn.XLOOKUP(AE$1,'PY1 Data(H)'!$A$1:$BR$1,_xlfn.XLOOKUP($A50,'PY1 Data(H)'!$A$1:$A$288,'PY1 Data(H)'!$A$1:$BR$288))</f>
        <v>#N/A</v>
      </c>
      <c r="AF50" s="118" t="e" cm="1">
        <f t="array" ref="AF50">_xlfn.XLOOKUP(AF$1,'PY1 Data(H)'!$A$1:$BR$1,_xlfn.XLOOKUP($A50,'PY1 Data(H)'!$A$1:$A$288,'PY1 Data(H)'!$A$1:$BR$288))</f>
        <v>#N/A</v>
      </c>
      <c r="AG50" s="118" t="e" cm="1">
        <f t="array" ref="AG50">_xlfn.XLOOKUP(AG$1,'PY1 Data(H)'!$A$1:$BR$1,_xlfn.XLOOKUP($A50,'PY1 Data(H)'!$A$1:$A$288,'PY1 Data(H)'!$A$1:$BR$288))</f>
        <v>#N/A</v>
      </c>
      <c r="AH50" s="118" t="e" cm="1">
        <f t="array" ref="AH50">_xlfn.XLOOKUP(AH$1,'PY1 Data(H)'!$A$1:$BR$1,_xlfn.XLOOKUP($A50,'PY1 Data(H)'!$A$1:$A$288,'PY1 Data(H)'!$A$1:$BR$288))</f>
        <v>#N/A</v>
      </c>
      <c r="AI50" s="118" t="e" cm="1">
        <f t="array" ref="AI50">_xlfn.XLOOKUP(AI$1,'PY1 Data(H)'!$A$1:$BR$1,_xlfn.XLOOKUP($A50,'PY1 Data(H)'!$A$1:$A$288,'PY1 Data(H)'!$A$1:$BR$288))</f>
        <v>#N/A</v>
      </c>
      <c r="AJ50" s="118" t="e" cm="1">
        <f t="array" ref="AJ50">_xlfn.XLOOKUP(AJ$1,'PY1 Data(H)'!$A$1:$BR$1,_xlfn.XLOOKUP($A50,'PY1 Data(H)'!$A$1:$A$288,'PY1 Data(H)'!$A$1:$BR$288))</f>
        <v>#N/A</v>
      </c>
      <c r="AK50" s="118" t="e" cm="1">
        <f t="array" ref="AK50">_xlfn.XLOOKUP(AK$1,'PY1 Data(H)'!$A$1:$BR$1,_xlfn.XLOOKUP($A50,'PY1 Data(H)'!$A$1:$A$288,'PY1 Data(H)'!$A$1:$BR$288))</f>
        <v>#N/A</v>
      </c>
      <c r="AL50" s="118" t="e" cm="1">
        <f t="array" ref="AL50">_xlfn.XLOOKUP(AL$1,'PY1 Data(H)'!$A$1:$BR$1,_xlfn.XLOOKUP($A50,'PY1 Data(H)'!$A$1:$A$288,'PY1 Data(H)'!$A$1:$BR$288))</f>
        <v>#N/A</v>
      </c>
      <c r="AM50" s="118" t="e" cm="1">
        <f t="array" ref="AM50">_xlfn.XLOOKUP(AM$1,'PY1 Data(H)'!$A$1:$BR$1,_xlfn.XLOOKUP($A50,'PY1 Data(H)'!$A$1:$A$288,'PY1 Data(H)'!$A$1:$BR$288))</f>
        <v>#N/A</v>
      </c>
      <c r="AN50" s="118" t="e" cm="1">
        <f t="array" ref="AN50">_xlfn.XLOOKUP(AN$1,'PY1 Data(H)'!$A$1:$BR$1,_xlfn.XLOOKUP($A50,'PY1 Data(H)'!$A$1:$A$288,'PY1 Data(H)'!$A$1:$BR$288))</f>
        <v>#N/A</v>
      </c>
      <c r="AO50" s="118" t="e" cm="1">
        <f t="array" ref="AO50">_xlfn.XLOOKUP(AO$1,'PY1 Data(H)'!$A$1:$BR$1,_xlfn.XLOOKUP($A50,'PY1 Data(H)'!$A$1:$A$288,'PY1 Data(H)'!$A$1:$BR$288))</f>
        <v>#N/A</v>
      </c>
      <c r="AP50" s="118" t="e" cm="1">
        <f t="array" ref="AP50">_xlfn.XLOOKUP(AP$1,'PY1 Data(H)'!$A$1:$BR$1,_xlfn.XLOOKUP($A50,'PY1 Data(H)'!$A$1:$A$288,'PY1 Data(H)'!$A$1:$BR$288))</f>
        <v>#N/A</v>
      </c>
      <c r="AQ50" s="118" t="e" cm="1">
        <f t="array" ref="AQ50">_xlfn.XLOOKUP(AQ$1,'PY1 Data(H)'!$A$1:$BR$1,_xlfn.XLOOKUP($A50,'PY1 Data(H)'!$A$1:$A$288,'PY1 Data(H)'!$A$1:$BR$288))</f>
        <v>#N/A</v>
      </c>
      <c r="AR50" s="118" t="e" cm="1">
        <f t="array" ref="AR50">_xlfn.XLOOKUP(AR$1,'PY1 Data(H)'!$A$1:$BR$1,_xlfn.XLOOKUP($A50,'PY1 Data(H)'!$A$1:$A$288,'PY1 Data(H)'!$A$1:$BR$288))</f>
        <v>#N/A</v>
      </c>
      <c r="AS50" s="118" t="e" cm="1">
        <f t="array" ref="AS50">_xlfn.XLOOKUP(AS$1,'PY1 Data(H)'!$A$1:$BR$1,_xlfn.XLOOKUP($A50,'PY1 Data(H)'!$A$1:$A$288,'PY1 Data(H)'!$A$1:$BR$288))</f>
        <v>#N/A</v>
      </c>
      <c r="AT50" s="118" t="e" cm="1">
        <f t="array" ref="AT50">_xlfn.XLOOKUP(AT$1,'PY1 Data(H)'!$A$1:$BR$1,_xlfn.XLOOKUP($A50,'PY1 Data(H)'!$A$1:$A$288,'PY1 Data(H)'!$A$1:$BR$288))</f>
        <v>#N/A</v>
      </c>
      <c r="AU50" s="118" t="e" cm="1">
        <f t="array" ref="AU50">_xlfn.XLOOKUP(AU$1,'PY1 Data(H)'!$A$1:$BR$1,_xlfn.XLOOKUP($A50,'PY1 Data(H)'!$A$1:$A$288,'PY1 Data(H)'!$A$1:$BR$288))</f>
        <v>#N/A</v>
      </c>
      <c r="AV50" s="118" t="e" cm="1">
        <f t="array" ref="AV50">_xlfn.XLOOKUP(AV$1,'PY1 Data(H)'!$A$1:$BR$1,_xlfn.XLOOKUP($A50,'PY1 Data(H)'!$A$1:$A$288,'PY1 Data(H)'!$A$1:$BR$288))</f>
        <v>#N/A</v>
      </c>
      <c r="AW50" s="118" t="e" cm="1">
        <f t="array" ref="AW50">_xlfn.XLOOKUP(AW$1,'PY1 Data(H)'!$A$1:$BR$1,_xlfn.XLOOKUP($A50,'PY1 Data(H)'!$A$1:$A$288,'PY1 Data(H)'!$A$1:$BR$288))</f>
        <v>#N/A</v>
      </c>
      <c r="AX50" s="118" t="e" cm="1">
        <f t="array" ref="AX50">_xlfn.XLOOKUP(AX$1,'PY1 Data(H)'!$A$1:$BR$1,_xlfn.XLOOKUP($A50,'PY1 Data(H)'!$A$1:$A$288,'PY1 Data(H)'!$A$1:$BR$288))</f>
        <v>#N/A</v>
      </c>
      <c r="AY50" s="118" t="e" cm="1">
        <f t="array" ref="AY50">_xlfn.XLOOKUP(AY$1,'PY1 Data(H)'!$A$1:$BR$1,_xlfn.XLOOKUP($A50,'PY1 Data(H)'!$A$1:$A$288,'PY1 Data(H)'!$A$1:$BR$288))</f>
        <v>#N/A</v>
      </c>
      <c r="AZ50" s="118" t="e" cm="1">
        <f t="array" ref="AZ50">_xlfn.XLOOKUP(AZ$1,'PY1 Data(H)'!$A$1:$BR$1,_xlfn.XLOOKUP($A50,'PY1 Data(H)'!$A$1:$A$288,'PY1 Data(H)'!$A$1:$BR$288))</f>
        <v>#N/A</v>
      </c>
      <c r="BA50" s="118" t="e" cm="1">
        <f t="array" ref="BA50">_xlfn.XLOOKUP(BA$1,'PY1 Data(H)'!$A$1:$BR$1,_xlfn.XLOOKUP($A50,'PY1 Data(H)'!$A$1:$A$288,'PY1 Data(H)'!$A$1:$BR$288))</f>
        <v>#N/A</v>
      </c>
      <c r="BB50" s="118" t="e" cm="1">
        <f t="array" ref="BB50">_xlfn.XLOOKUP(BB$1,'PY1 Data(H)'!$A$1:$BR$1,_xlfn.XLOOKUP($A50,'PY1 Data(H)'!$A$1:$A$288,'PY1 Data(H)'!$A$1:$BR$288))</f>
        <v>#N/A</v>
      </c>
      <c r="BC50" s="118" t="e" cm="1">
        <f t="array" ref="BC50">_xlfn.XLOOKUP(BC$1,'PY1 Data(H)'!$A$1:$BR$1,_xlfn.XLOOKUP($A50,'PY1 Data(H)'!$A$1:$A$288,'PY1 Data(H)'!$A$1:$BR$288))</f>
        <v>#N/A</v>
      </c>
      <c r="BD50" s="118" t="e" cm="1">
        <f t="array" ref="BD50">_xlfn.XLOOKUP(BD$1,'PY1 Data(H)'!$A$1:$BR$1,_xlfn.XLOOKUP($A50,'PY1 Data(H)'!$A$1:$A$288,'PY1 Data(H)'!$A$1:$BR$288))</f>
        <v>#N/A</v>
      </c>
      <c r="BE50" s="118" t="e" cm="1">
        <f t="array" ref="BE50">_xlfn.XLOOKUP(BE$1,'PY1 Data(H)'!$A$1:$BR$1,_xlfn.XLOOKUP($A50,'PY1 Data(H)'!$A$1:$A$288,'PY1 Data(H)'!$A$1:$BR$288))</f>
        <v>#N/A</v>
      </c>
      <c r="BF50" s="118" t="e" cm="1">
        <f t="array" ref="BF50">_xlfn.XLOOKUP(BF$1,'PY1 Data(H)'!$A$1:$BR$1,_xlfn.XLOOKUP($A50,'PY1 Data(H)'!$A$1:$A$288,'PY1 Data(H)'!$A$1:$BR$288))</f>
        <v>#N/A</v>
      </c>
      <c r="BG50" s="118" t="e" cm="1">
        <f t="array" ref="BG50">_xlfn.XLOOKUP(BG$1,'PY1 Data(H)'!$A$1:$BR$1,_xlfn.XLOOKUP($A50,'PY1 Data(H)'!$A$1:$A$288,'PY1 Data(H)'!$A$1:$BR$288))</f>
        <v>#N/A</v>
      </c>
      <c r="BH50" s="118" t="e" cm="1">
        <f t="array" ref="BH50">_xlfn.XLOOKUP(BH$1,'PY1 Data(H)'!$A$1:$BR$1,_xlfn.XLOOKUP($A50,'PY1 Data(H)'!$A$1:$A$288,'PY1 Data(H)'!$A$1:$BR$288))</f>
        <v>#N/A</v>
      </c>
    </row>
    <row r="51" spans="1:60" x14ac:dyDescent="0.3">
      <c r="A51">
        <v>16</v>
      </c>
      <c r="D51" s="118" cm="1">
        <f t="array" ref="D51">_xlfn.XLOOKUP(D$1,'PY1 Data(H)'!$A$1:$BR$1,_xlfn.XLOOKUP($A51,'PY1 Data(H)'!$A$1:$A$288,'PY1 Data(H)'!$A$1:$BR$288))</f>
        <v>11999361</v>
      </c>
      <c r="E51" s="118" cm="1">
        <f t="array" ref="E51">_xlfn.XLOOKUP(E$1,'PY1 Data(H)'!$A$1:$BR$1,_xlfn.XLOOKUP($A51,'PY1 Data(H)'!$A$1:$A$288,'PY1 Data(H)'!$A$1:$BR$288))</f>
        <v>19110891</v>
      </c>
      <c r="F51" s="118" cm="1">
        <f t="array" ref="F51">_xlfn.XLOOKUP(F$1,'PY1 Data(H)'!$A$1:$BR$1,_xlfn.XLOOKUP($A51,'PY1 Data(H)'!$A$1:$A$288,'PY1 Data(H)'!$A$1:$BR$288))</f>
        <v>10173142</v>
      </c>
      <c r="G51" s="118" cm="1">
        <f t="array" ref="G51">_xlfn.XLOOKUP(G$1,'PY1 Data(H)'!$A$1:$BR$1,_xlfn.XLOOKUP($A51,'PY1 Data(H)'!$A$1:$A$288,'PY1 Data(H)'!$A$1:$BR$288))</f>
        <v>5615007</v>
      </c>
      <c r="H51" s="118" cm="1">
        <f t="array" ref="H51">_xlfn.XLOOKUP(H$1,'PY1 Data(H)'!$A$1:$BR$1,_xlfn.XLOOKUP($A51,'PY1 Data(H)'!$A$1:$A$288,'PY1 Data(H)'!$A$1:$BR$288))</f>
        <v>19281268</v>
      </c>
      <c r="I51" s="118" cm="1">
        <f t="array" ref="I51">_xlfn.XLOOKUP(I$1,'PY1 Data(H)'!$A$1:$BR$1,_xlfn.XLOOKUP($A51,'PY1 Data(H)'!$A$1:$A$288,'PY1 Data(H)'!$A$1:$BR$288))</f>
        <v>10337459</v>
      </c>
      <c r="J51" s="118" cm="1">
        <f t="array" ref="J51">_xlfn.XLOOKUP(J$1,'PY1 Data(H)'!$A$1:$BR$1,_xlfn.XLOOKUP($A51,'PY1 Data(H)'!$A$1:$A$288,'PY1 Data(H)'!$A$1:$BR$288))</f>
        <v>3051537</v>
      </c>
      <c r="K51" s="118" cm="1">
        <f t="array" ref="K51">_xlfn.XLOOKUP(K$1,'PY1 Data(H)'!$A$1:$BR$1,_xlfn.XLOOKUP($A51,'PY1 Data(H)'!$A$1:$A$288,'PY1 Data(H)'!$A$1:$BR$288))</f>
        <v>6198483</v>
      </c>
      <c r="L51" s="118" cm="1">
        <f t="array" ref="L51">_xlfn.XLOOKUP(L$1,'PY1 Data(H)'!$A$1:$BR$1,_xlfn.XLOOKUP($A51,'PY1 Data(H)'!$A$1:$A$288,'PY1 Data(H)'!$A$1:$BR$288))</f>
        <v>12457705</v>
      </c>
      <c r="M51" s="118" cm="1">
        <f t="array" ref="M51">_xlfn.XLOOKUP(M$1,'PY1 Data(H)'!$A$1:$BR$1,_xlfn.XLOOKUP($A51,'PY1 Data(H)'!$A$1:$A$288,'PY1 Data(H)'!$A$1:$BR$288))</f>
        <v>2871833</v>
      </c>
      <c r="N51" s="118" cm="1">
        <f t="array" ref="N51">_xlfn.XLOOKUP(N$1,'PY1 Data(H)'!$A$1:$BR$1,_xlfn.XLOOKUP($A51,'PY1 Data(H)'!$A$1:$A$288,'PY1 Data(H)'!$A$1:$BR$288))</f>
        <v>5762764</v>
      </c>
      <c r="O51" s="118" cm="1">
        <f t="array" ref="O51">_xlfn.XLOOKUP(O$1,'PY1 Data(H)'!$A$1:$BR$1,_xlfn.XLOOKUP($A51,'PY1 Data(H)'!$A$1:$A$288,'PY1 Data(H)'!$A$1:$BR$288))</f>
        <v>30753543</v>
      </c>
      <c r="P51" s="118" cm="1">
        <f t="array" ref="P51">_xlfn.XLOOKUP(P$1,'PY1 Data(H)'!$A$1:$BR$1,_xlfn.XLOOKUP($A51,'PY1 Data(H)'!$A$1:$A$288,'PY1 Data(H)'!$A$1:$BR$288))</f>
        <v>20966860</v>
      </c>
      <c r="Q51" s="118" cm="1">
        <f t="array" ref="Q51">_xlfn.XLOOKUP(Q$1,'PY1 Data(H)'!$A$1:$BR$1,_xlfn.XLOOKUP($A51,'PY1 Data(H)'!$A$1:$A$288,'PY1 Data(H)'!$A$1:$BR$288))</f>
        <v>3139628</v>
      </c>
      <c r="R51" s="118" cm="1">
        <f t="array" ref="R51">_xlfn.XLOOKUP(R$1,'PY1 Data(H)'!$A$1:$BR$1,_xlfn.XLOOKUP($A51,'PY1 Data(H)'!$A$1:$A$288,'PY1 Data(H)'!$A$1:$BR$288))</f>
        <v>23608021</v>
      </c>
      <c r="S51" s="118" cm="1">
        <f t="array" ref="S51">_xlfn.XLOOKUP(S$1,'PY1 Data(H)'!$A$1:$BR$1,_xlfn.XLOOKUP($A51,'PY1 Data(H)'!$A$1:$A$288,'PY1 Data(H)'!$A$1:$BR$288))</f>
        <v>85231929</v>
      </c>
      <c r="T51" s="118" cm="1">
        <f t="array" ref="T51">_xlfn.XLOOKUP(T$1,'PY1 Data(H)'!$A$1:$BR$1,_xlfn.XLOOKUP($A51,'PY1 Data(H)'!$A$1:$A$288,'PY1 Data(H)'!$A$1:$BR$288))</f>
        <v>6845934</v>
      </c>
      <c r="U51" s="118" cm="1">
        <f t="array" ref="U51">_xlfn.XLOOKUP(U$1,'PY1 Data(H)'!$A$1:$BR$1,_xlfn.XLOOKUP($A51,'PY1 Data(H)'!$A$1:$A$288,'PY1 Data(H)'!$A$1:$BR$288))</f>
        <v>3539977</v>
      </c>
      <c r="V51" s="118" cm="1">
        <f t="array" ref="V51">_xlfn.XLOOKUP(V$1,'PY1 Data(H)'!$A$1:$BR$1,_xlfn.XLOOKUP($A51,'PY1 Data(H)'!$A$1:$A$288,'PY1 Data(H)'!$A$1:$BR$288))</f>
        <v>313929</v>
      </c>
      <c r="W51" s="118" cm="1">
        <f t="array" ref="W51">_xlfn.XLOOKUP(W$1,'PY1 Data(H)'!$A$1:$BR$1,_xlfn.XLOOKUP($A51,'PY1 Data(H)'!$A$1:$A$288,'PY1 Data(H)'!$A$1:$BR$288))</f>
        <v>57097128</v>
      </c>
      <c r="X51" s="118" cm="1">
        <f t="array" ref="X51">_xlfn.XLOOKUP(X$1,'PY1 Data(H)'!$A$1:$BR$1,_xlfn.XLOOKUP($A51,'PY1 Data(H)'!$A$1:$A$288,'PY1 Data(H)'!$A$1:$BR$288))</f>
        <v>35927859</v>
      </c>
      <c r="Y51" s="118" cm="1">
        <f t="array" ref="Y51">_xlfn.XLOOKUP(Y$1,'PY1 Data(H)'!$A$1:$BR$1,_xlfn.XLOOKUP($A51,'PY1 Data(H)'!$A$1:$A$288,'PY1 Data(H)'!$A$1:$BR$288))</f>
        <v>4028615</v>
      </c>
      <c r="Z51" s="118" cm="1">
        <f t="array" ref="Z51">_xlfn.XLOOKUP(Z$1,'PY1 Data(H)'!$A$1:$BR$1,_xlfn.XLOOKUP($A51,'PY1 Data(H)'!$A$1:$A$288,'PY1 Data(H)'!$A$1:$BR$288))</f>
        <v>20537907</v>
      </c>
      <c r="AA51" s="118" cm="1">
        <f t="array" ref="AA51">_xlfn.XLOOKUP(AA$1,'PY1 Data(H)'!$A$1:$BR$1,_xlfn.XLOOKUP($A51,'PY1 Data(H)'!$A$1:$A$288,'PY1 Data(H)'!$A$1:$BR$288))</f>
        <v>2992303</v>
      </c>
      <c r="AB51" s="118" cm="1">
        <f t="array" ref="AB51">_xlfn.XLOOKUP(AB$1,'PY1 Data(H)'!$A$1:$BR$1,_xlfn.XLOOKUP($A51,'PY1 Data(H)'!$A$1:$A$288,'PY1 Data(H)'!$A$1:$BR$288))</f>
        <v>10539157</v>
      </c>
      <c r="AC51" s="118" cm="1">
        <f t="array" ref="AC51">_xlfn.XLOOKUP(AC$1,'PY1 Data(H)'!$A$1:$BR$1,_xlfn.XLOOKUP($A51,'PY1 Data(H)'!$A$1:$A$288,'PY1 Data(H)'!$A$1:$BR$288))</f>
        <v>45706595</v>
      </c>
      <c r="AD51" s="118" cm="1">
        <f t="array" ref="AD51">_xlfn.XLOOKUP(AD$1,'PY1 Data(H)'!$A$1:$BR$1,_xlfn.XLOOKUP($A51,'PY1 Data(H)'!$A$1:$A$288,'PY1 Data(H)'!$A$1:$BR$288))</f>
        <v>5553482</v>
      </c>
      <c r="AE51" s="118" cm="1">
        <f t="array" ref="AE51">_xlfn.XLOOKUP(AE$1,'PY1 Data(H)'!$A$1:$BR$1,_xlfn.XLOOKUP($A51,'PY1 Data(H)'!$A$1:$A$288,'PY1 Data(H)'!$A$1:$BR$288))</f>
        <v>27388698</v>
      </c>
      <c r="AF51" s="118" cm="1">
        <f t="array" ref="AF51">_xlfn.XLOOKUP(AF$1,'PY1 Data(H)'!$A$1:$BR$1,_xlfn.XLOOKUP($A51,'PY1 Data(H)'!$A$1:$A$288,'PY1 Data(H)'!$A$1:$BR$288))</f>
        <v>8995084</v>
      </c>
      <c r="AG51" s="118" cm="1">
        <f t="array" ref="AG51">_xlfn.XLOOKUP(AG$1,'PY1 Data(H)'!$A$1:$BR$1,_xlfn.XLOOKUP($A51,'PY1 Data(H)'!$A$1:$A$288,'PY1 Data(H)'!$A$1:$BR$288))</f>
        <v>4548426</v>
      </c>
      <c r="AH51" s="118" cm="1">
        <f t="array" ref="AH51">_xlfn.XLOOKUP(AH$1,'PY1 Data(H)'!$A$1:$BR$1,_xlfn.XLOOKUP($A51,'PY1 Data(H)'!$A$1:$A$288,'PY1 Data(H)'!$A$1:$BR$288))</f>
        <v>20847635</v>
      </c>
      <c r="AI51" s="118" cm="1">
        <f t="array" ref="AI51">_xlfn.XLOOKUP(AI$1,'PY1 Data(H)'!$A$1:$BR$1,_xlfn.XLOOKUP($A51,'PY1 Data(H)'!$A$1:$A$288,'PY1 Data(H)'!$A$1:$BR$288))</f>
        <v>16226643</v>
      </c>
      <c r="AJ51" s="118" cm="1">
        <f t="array" ref="AJ51">_xlfn.XLOOKUP(AJ$1,'PY1 Data(H)'!$A$1:$BR$1,_xlfn.XLOOKUP($A51,'PY1 Data(H)'!$A$1:$A$288,'PY1 Data(H)'!$A$1:$BR$288))</f>
        <v>38544542</v>
      </c>
      <c r="AK51" s="118" cm="1">
        <f t="array" ref="AK51">_xlfn.XLOOKUP(AK$1,'PY1 Data(H)'!$A$1:$BR$1,_xlfn.XLOOKUP($A51,'PY1 Data(H)'!$A$1:$A$288,'PY1 Data(H)'!$A$1:$BR$288))</f>
        <v>15618381</v>
      </c>
      <c r="AL51" s="118" cm="1">
        <f t="array" ref="AL51">_xlfn.XLOOKUP(AL$1,'PY1 Data(H)'!$A$1:$BR$1,_xlfn.XLOOKUP($A51,'PY1 Data(H)'!$A$1:$A$288,'PY1 Data(H)'!$A$1:$BR$288))</f>
        <v>12979677</v>
      </c>
      <c r="AM51" s="118" cm="1">
        <f t="array" ref="AM51">_xlfn.XLOOKUP(AM$1,'PY1 Data(H)'!$A$1:$BR$1,_xlfn.XLOOKUP($A51,'PY1 Data(H)'!$A$1:$A$288,'PY1 Data(H)'!$A$1:$BR$288))</f>
        <v>0</v>
      </c>
      <c r="AN51" s="118" cm="1">
        <f t="array" ref="AN51">_xlfn.XLOOKUP(AN$1,'PY1 Data(H)'!$A$1:$BR$1,_xlfn.XLOOKUP($A51,'PY1 Data(H)'!$A$1:$A$288,'PY1 Data(H)'!$A$1:$BR$288))</f>
        <v>12744317</v>
      </c>
      <c r="AO51" s="118" cm="1">
        <f t="array" ref="AO51">_xlfn.XLOOKUP(AO$1,'PY1 Data(H)'!$A$1:$BR$1,_xlfn.XLOOKUP($A51,'PY1 Data(H)'!$A$1:$A$288,'PY1 Data(H)'!$A$1:$BR$288))</f>
        <v>13101327</v>
      </c>
      <c r="AP51" s="118" cm="1">
        <f t="array" ref="AP51">_xlfn.XLOOKUP(AP$1,'PY1 Data(H)'!$A$1:$BR$1,_xlfn.XLOOKUP($A51,'PY1 Data(H)'!$A$1:$A$288,'PY1 Data(H)'!$A$1:$BR$288))</f>
        <v>10031846</v>
      </c>
      <c r="AQ51" s="118" cm="1">
        <f t="array" ref="AQ51">_xlfn.XLOOKUP(AQ$1,'PY1 Data(H)'!$A$1:$BR$1,_xlfn.XLOOKUP($A51,'PY1 Data(H)'!$A$1:$A$288,'PY1 Data(H)'!$A$1:$BR$288))</f>
        <v>1094251</v>
      </c>
      <c r="AR51" s="118" cm="1">
        <f t="array" ref="AR51">_xlfn.XLOOKUP(AR$1,'PY1 Data(H)'!$A$1:$BR$1,_xlfn.XLOOKUP($A51,'PY1 Data(H)'!$A$1:$A$288,'PY1 Data(H)'!$A$1:$BR$288))</f>
        <v>5889961</v>
      </c>
      <c r="AS51" s="118" cm="1">
        <f t="array" ref="AS51">_xlfn.XLOOKUP(AS$1,'PY1 Data(H)'!$A$1:$BR$1,_xlfn.XLOOKUP($A51,'PY1 Data(H)'!$A$1:$A$288,'PY1 Data(H)'!$A$1:$BR$288))</f>
        <v>12885779</v>
      </c>
      <c r="AT51" s="118" cm="1">
        <f t="array" ref="AT51">_xlfn.XLOOKUP(AT$1,'PY1 Data(H)'!$A$1:$BR$1,_xlfn.XLOOKUP($A51,'PY1 Data(H)'!$A$1:$A$288,'PY1 Data(H)'!$A$1:$BR$288))</f>
        <v>686299</v>
      </c>
      <c r="AU51" s="118" cm="1">
        <f t="array" ref="AU51">_xlfn.XLOOKUP(AU$1,'PY1 Data(H)'!$A$1:$BR$1,_xlfn.XLOOKUP($A51,'PY1 Data(H)'!$A$1:$A$288,'PY1 Data(H)'!$A$1:$BR$288))</f>
        <v>109440946</v>
      </c>
      <c r="AV51" s="118" cm="1">
        <f t="array" ref="AV51">_xlfn.XLOOKUP(AV$1,'PY1 Data(H)'!$A$1:$BR$1,_xlfn.XLOOKUP($A51,'PY1 Data(H)'!$A$1:$A$288,'PY1 Data(H)'!$A$1:$BR$288))</f>
        <v>7488958</v>
      </c>
      <c r="AW51" s="118" cm="1">
        <f t="array" ref="AW51">_xlfn.XLOOKUP(AW$1,'PY1 Data(H)'!$A$1:$BR$1,_xlfn.XLOOKUP($A51,'PY1 Data(H)'!$A$1:$A$288,'PY1 Data(H)'!$A$1:$BR$288))</f>
        <v>529806584</v>
      </c>
      <c r="AX51" s="118" cm="1">
        <f t="array" ref="AX51">_xlfn.XLOOKUP(AX$1,'PY1 Data(H)'!$A$1:$BR$1,_xlfn.XLOOKUP($A51,'PY1 Data(H)'!$A$1:$A$288,'PY1 Data(H)'!$A$1:$BR$288))</f>
        <v>5097160</v>
      </c>
      <c r="AY51" s="118" cm="1">
        <f t="array" ref="AY51">_xlfn.XLOOKUP(AY$1,'PY1 Data(H)'!$A$1:$BR$1,_xlfn.XLOOKUP($A51,'PY1 Data(H)'!$A$1:$A$288,'PY1 Data(H)'!$A$1:$BR$288))</f>
        <v>1820437</v>
      </c>
      <c r="AZ51" s="118" cm="1">
        <f t="array" ref="AZ51">_xlfn.XLOOKUP(AZ$1,'PY1 Data(H)'!$A$1:$BR$1,_xlfn.XLOOKUP($A51,'PY1 Data(H)'!$A$1:$A$288,'PY1 Data(H)'!$A$1:$BR$288))</f>
        <v>15946242</v>
      </c>
      <c r="BA51" s="118" cm="1">
        <f t="array" ref="BA51">_xlfn.XLOOKUP(BA$1,'PY1 Data(H)'!$A$1:$BR$1,_xlfn.XLOOKUP($A51,'PY1 Data(H)'!$A$1:$A$288,'PY1 Data(H)'!$A$1:$BR$288))</f>
        <v>19887779</v>
      </c>
      <c r="BB51" s="118" cm="1">
        <f t="array" ref="BB51">_xlfn.XLOOKUP(BB$1,'PY1 Data(H)'!$A$1:$BR$1,_xlfn.XLOOKUP($A51,'PY1 Data(H)'!$A$1:$A$288,'PY1 Data(H)'!$A$1:$BR$288))</f>
        <v>2223923</v>
      </c>
      <c r="BC51" s="118" cm="1">
        <f t="array" ref="BC51">_xlfn.XLOOKUP(BC$1,'PY1 Data(H)'!$A$1:$BR$1,_xlfn.XLOOKUP($A51,'PY1 Data(H)'!$A$1:$A$288,'PY1 Data(H)'!$A$1:$BR$288))</f>
        <v>2332986</v>
      </c>
      <c r="BD51" s="118" cm="1">
        <f t="array" ref="BD51">_xlfn.XLOOKUP(BD$1,'PY1 Data(H)'!$A$1:$BR$1,_xlfn.XLOOKUP($A51,'PY1 Data(H)'!$A$1:$A$288,'PY1 Data(H)'!$A$1:$BR$288))</f>
        <v>17579266</v>
      </c>
      <c r="BE51" s="118" cm="1">
        <f t="array" ref="BE51">_xlfn.XLOOKUP(BE$1,'PY1 Data(H)'!$A$1:$BR$1,_xlfn.XLOOKUP($A51,'PY1 Data(H)'!$A$1:$A$288,'PY1 Data(H)'!$A$1:$BR$288))</f>
        <v>22745687</v>
      </c>
      <c r="BF51" s="118" cm="1">
        <f t="array" ref="BF51">_xlfn.XLOOKUP(BF$1,'PY1 Data(H)'!$A$1:$BR$1,_xlfn.XLOOKUP($A51,'PY1 Data(H)'!$A$1:$A$288,'PY1 Data(H)'!$A$1:$BR$288))</f>
        <v>136994920</v>
      </c>
      <c r="BG51" s="118" cm="1">
        <f t="array" ref="BG51">_xlfn.XLOOKUP(BG$1,'PY1 Data(H)'!$A$1:$BR$1,_xlfn.XLOOKUP($A51,'PY1 Data(H)'!$A$1:$A$288,'PY1 Data(H)'!$A$1:$BR$288))</f>
        <v>7397272</v>
      </c>
      <c r="BH51" s="118" cm="1">
        <f t="array" ref="BH51">_xlfn.XLOOKUP(BH$1,'PY1 Data(H)'!$A$1:$BR$1,_xlfn.XLOOKUP($A51,'PY1 Data(H)'!$A$1:$A$288,'PY1 Data(H)'!$A$1:$BR$288))</f>
        <v>3730014</v>
      </c>
    </row>
    <row r="52" spans="1:60" x14ac:dyDescent="0.3">
      <c r="A52">
        <v>532</v>
      </c>
      <c r="D52" s="118" cm="1">
        <f t="array" ref="D52">_xlfn.XLOOKUP(D$1,'PY1 Data(H)'!$A$1:$BR$1,_xlfn.XLOOKUP($A52,'PY1 Data(H)'!$A$1:$A$288,'PY1 Data(H)'!$A$1:$BR$288))</f>
        <v>11906659</v>
      </c>
      <c r="E52" s="118" cm="1">
        <f t="array" ref="E52">_xlfn.XLOOKUP(E$1,'PY1 Data(H)'!$A$1:$BR$1,_xlfn.XLOOKUP($A52,'PY1 Data(H)'!$A$1:$A$288,'PY1 Data(H)'!$A$1:$BR$288))</f>
        <v>16971228</v>
      </c>
      <c r="F52" s="118" cm="1">
        <f t="array" ref="F52">_xlfn.XLOOKUP(F$1,'PY1 Data(H)'!$A$1:$BR$1,_xlfn.XLOOKUP($A52,'PY1 Data(H)'!$A$1:$A$288,'PY1 Data(H)'!$A$1:$BR$288))</f>
        <v>10005119</v>
      </c>
      <c r="G52" s="118" cm="1">
        <f t="array" ref="G52">_xlfn.XLOOKUP(G$1,'PY1 Data(H)'!$A$1:$BR$1,_xlfn.XLOOKUP($A52,'PY1 Data(H)'!$A$1:$A$288,'PY1 Data(H)'!$A$1:$BR$288))</f>
        <v>5342958</v>
      </c>
      <c r="H52" s="118" cm="1">
        <f t="array" ref="H52">_xlfn.XLOOKUP(H$1,'PY1 Data(H)'!$A$1:$BR$1,_xlfn.XLOOKUP($A52,'PY1 Data(H)'!$A$1:$A$288,'PY1 Data(H)'!$A$1:$BR$288))</f>
        <v>19169360</v>
      </c>
      <c r="I52" s="118" cm="1">
        <f t="array" ref="I52">_xlfn.XLOOKUP(I$1,'PY1 Data(H)'!$A$1:$BR$1,_xlfn.XLOOKUP($A52,'PY1 Data(H)'!$A$1:$A$288,'PY1 Data(H)'!$A$1:$BR$288))</f>
        <v>9635392</v>
      </c>
      <c r="J52" s="118" cm="1">
        <f t="array" ref="J52">_xlfn.XLOOKUP(J$1,'PY1 Data(H)'!$A$1:$BR$1,_xlfn.XLOOKUP($A52,'PY1 Data(H)'!$A$1:$A$288,'PY1 Data(H)'!$A$1:$BR$288))</f>
        <v>2843434</v>
      </c>
      <c r="K52" s="118" cm="1">
        <f t="array" ref="K52">_xlfn.XLOOKUP(K$1,'PY1 Data(H)'!$A$1:$BR$1,_xlfn.XLOOKUP($A52,'PY1 Data(H)'!$A$1:$A$288,'PY1 Data(H)'!$A$1:$BR$288))</f>
        <v>5135977</v>
      </c>
      <c r="L52" s="118" cm="1">
        <f t="array" ref="L52">_xlfn.XLOOKUP(L$1,'PY1 Data(H)'!$A$1:$BR$1,_xlfn.XLOOKUP($A52,'PY1 Data(H)'!$A$1:$A$288,'PY1 Data(H)'!$A$1:$BR$288))</f>
        <v>11671757</v>
      </c>
      <c r="M52" s="118" cm="1">
        <f t="array" ref="M52">_xlfn.XLOOKUP(M$1,'PY1 Data(H)'!$A$1:$BR$1,_xlfn.XLOOKUP($A52,'PY1 Data(H)'!$A$1:$A$288,'PY1 Data(H)'!$A$1:$BR$288))</f>
        <v>2265542</v>
      </c>
      <c r="N52" s="118" cm="1">
        <f t="array" ref="N52">_xlfn.XLOOKUP(N$1,'PY1 Data(H)'!$A$1:$BR$1,_xlfn.XLOOKUP($A52,'PY1 Data(H)'!$A$1:$A$288,'PY1 Data(H)'!$A$1:$BR$288))</f>
        <v>4782618</v>
      </c>
      <c r="O52" s="118" cm="1">
        <f t="array" ref="O52">_xlfn.XLOOKUP(O$1,'PY1 Data(H)'!$A$1:$BR$1,_xlfn.XLOOKUP($A52,'PY1 Data(H)'!$A$1:$A$288,'PY1 Data(H)'!$A$1:$BR$288))</f>
        <v>28014069</v>
      </c>
      <c r="P52" s="118" cm="1">
        <f t="array" ref="P52">_xlfn.XLOOKUP(P$1,'PY1 Data(H)'!$A$1:$BR$1,_xlfn.XLOOKUP($A52,'PY1 Data(H)'!$A$1:$A$288,'PY1 Data(H)'!$A$1:$BR$288))</f>
        <v>24321452</v>
      </c>
      <c r="Q52" s="118" cm="1">
        <f t="array" ref="Q52">_xlfn.XLOOKUP(Q$1,'PY1 Data(H)'!$A$1:$BR$1,_xlfn.XLOOKUP($A52,'PY1 Data(H)'!$A$1:$A$288,'PY1 Data(H)'!$A$1:$BR$288))</f>
        <v>3156101</v>
      </c>
      <c r="R52" s="118" cm="1">
        <f t="array" ref="R52">_xlfn.XLOOKUP(R$1,'PY1 Data(H)'!$A$1:$BR$1,_xlfn.XLOOKUP($A52,'PY1 Data(H)'!$A$1:$A$288,'PY1 Data(H)'!$A$1:$BR$288))</f>
        <v>22184843</v>
      </c>
      <c r="S52" s="118" cm="1">
        <f t="array" ref="S52">_xlfn.XLOOKUP(S$1,'PY1 Data(H)'!$A$1:$BR$1,_xlfn.XLOOKUP($A52,'PY1 Data(H)'!$A$1:$A$288,'PY1 Data(H)'!$A$1:$BR$288))</f>
        <v>86484627</v>
      </c>
      <c r="T52" s="118" cm="1">
        <f t="array" ref="T52">_xlfn.XLOOKUP(T$1,'PY1 Data(H)'!$A$1:$BR$1,_xlfn.XLOOKUP($A52,'PY1 Data(H)'!$A$1:$A$288,'PY1 Data(H)'!$A$1:$BR$288))</f>
        <v>6220440</v>
      </c>
      <c r="U52" s="118" cm="1">
        <f t="array" ref="U52">_xlfn.XLOOKUP(U$1,'PY1 Data(H)'!$A$1:$BR$1,_xlfn.XLOOKUP($A52,'PY1 Data(H)'!$A$1:$A$288,'PY1 Data(H)'!$A$1:$BR$288))</f>
        <v>3514444</v>
      </c>
      <c r="V52" s="118" cm="1">
        <f t="array" ref="V52">_xlfn.XLOOKUP(V$1,'PY1 Data(H)'!$A$1:$BR$1,_xlfn.XLOOKUP($A52,'PY1 Data(H)'!$A$1:$A$288,'PY1 Data(H)'!$A$1:$BR$288))</f>
        <v>255649</v>
      </c>
      <c r="W52" s="118" cm="1">
        <f t="array" ref="W52">_xlfn.XLOOKUP(W$1,'PY1 Data(H)'!$A$1:$BR$1,_xlfn.XLOOKUP($A52,'PY1 Data(H)'!$A$1:$A$288,'PY1 Data(H)'!$A$1:$BR$288))</f>
        <v>52661652</v>
      </c>
      <c r="X52" s="118" cm="1">
        <f t="array" ref="X52">_xlfn.XLOOKUP(X$1,'PY1 Data(H)'!$A$1:$BR$1,_xlfn.XLOOKUP($A52,'PY1 Data(H)'!$A$1:$A$288,'PY1 Data(H)'!$A$1:$BR$288))</f>
        <v>35437603</v>
      </c>
      <c r="Y52" s="118" cm="1">
        <f t="array" ref="Y52">_xlfn.XLOOKUP(Y$1,'PY1 Data(H)'!$A$1:$BR$1,_xlfn.XLOOKUP($A52,'PY1 Data(H)'!$A$1:$A$288,'PY1 Data(H)'!$A$1:$BR$288))</f>
        <v>3389312</v>
      </c>
      <c r="Z52" s="118" cm="1">
        <f t="array" ref="Z52">_xlfn.XLOOKUP(Z$1,'PY1 Data(H)'!$A$1:$BR$1,_xlfn.XLOOKUP($A52,'PY1 Data(H)'!$A$1:$A$288,'PY1 Data(H)'!$A$1:$BR$288))</f>
        <v>18551164</v>
      </c>
      <c r="AA52" s="118" cm="1">
        <f t="array" ref="AA52">_xlfn.XLOOKUP(AA$1,'PY1 Data(H)'!$A$1:$BR$1,_xlfn.XLOOKUP($A52,'PY1 Data(H)'!$A$1:$A$288,'PY1 Data(H)'!$A$1:$BR$288))</f>
        <v>2499031</v>
      </c>
      <c r="AB52" s="118" cm="1">
        <f t="array" ref="AB52">_xlfn.XLOOKUP(AB$1,'PY1 Data(H)'!$A$1:$BR$1,_xlfn.XLOOKUP($A52,'PY1 Data(H)'!$A$1:$A$288,'PY1 Data(H)'!$A$1:$BR$288))</f>
        <v>9993919</v>
      </c>
      <c r="AC52" s="118" cm="1">
        <f t="array" ref="AC52">_xlfn.XLOOKUP(AC$1,'PY1 Data(H)'!$A$1:$BR$1,_xlfn.XLOOKUP($A52,'PY1 Data(H)'!$A$1:$A$288,'PY1 Data(H)'!$A$1:$BR$288))</f>
        <v>41345807</v>
      </c>
      <c r="AD52" s="118" cm="1">
        <f t="array" ref="AD52">_xlfn.XLOOKUP(AD$1,'PY1 Data(H)'!$A$1:$BR$1,_xlfn.XLOOKUP($A52,'PY1 Data(H)'!$A$1:$A$288,'PY1 Data(H)'!$A$1:$BR$288))</f>
        <v>5029155</v>
      </c>
      <c r="AE52" s="118" cm="1">
        <f t="array" ref="AE52">_xlfn.XLOOKUP(AE$1,'PY1 Data(H)'!$A$1:$BR$1,_xlfn.XLOOKUP($A52,'PY1 Data(H)'!$A$1:$A$288,'PY1 Data(H)'!$A$1:$BR$288))</f>
        <v>24507777</v>
      </c>
      <c r="AF52" s="118" cm="1">
        <f t="array" ref="AF52">_xlfn.XLOOKUP(AF$1,'PY1 Data(H)'!$A$1:$BR$1,_xlfn.XLOOKUP($A52,'PY1 Data(H)'!$A$1:$A$288,'PY1 Data(H)'!$A$1:$BR$288))</f>
        <v>7504401</v>
      </c>
      <c r="AG52" s="118" cm="1">
        <f t="array" ref="AG52">_xlfn.XLOOKUP(AG$1,'PY1 Data(H)'!$A$1:$BR$1,_xlfn.XLOOKUP($A52,'PY1 Data(H)'!$A$1:$A$288,'PY1 Data(H)'!$A$1:$BR$288))</f>
        <v>3656427</v>
      </c>
      <c r="AH52" s="118" cm="1">
        <f t="array" ref="AH52">_xlfn.XLOOKUP(AH$1,'PY1 Data(H)'!$A$1:$BR$1,_xlfn.XLOOKUP($A52,'PY1 Data(H)'!$A$1:$A$288,'PY1 Data(H)'!$A$1:$BR$288))</f>
        <v>17148776</v>
      </c>
      <c r="AI52" s="118" cm="1">
        <f t="array" ref="AI52">_xlfn.XLOOKUP(AI$1,'PY1 Data(H)'!$A$1:$BR$1,_xlfn.XLOOKUP($A52,'PY1 Data(H)'!$A$1:$A$288,'PY1 Data(H)'!$A$1:$BR$288))</f>
        <v>16864957</v>
      </c>
      <c r="AJ52" s="118" cm="1">
        <f t="array" ref="AJ52">_xlfn.XLOOKUP(AJ$1,'PY1 Data(H)'!$A$1:$BR$1,_xlfn.XLOOKUP($A52,'PY1 Data(H)'!$A$1:$A$288,'PY1 Data(H)'!$A$1:$BR$288))</f>
        <v>40019400</v>
      </c>
      <c r="AK52" s="118" cm="1">
        <f t="array" ref="AK52">_xlfn.XLOOKUP(AK$1,'PY1 Data(H)'!$A$1:$BR$1,_xlfn.XLOOKUP($A52,'PY1 Data(H)'!$A$1:$A$288,'PY1 Data(H)'!$A$1:$BR$288))</f>
        <v>15594300</v>
      </c>
      <c r="AL52" s="118" cm="1">
        <f t="array" ref="AL52">_xlfn.XLOOKUP(AL$1,'PY1 Data(H)'!$A$1:$BR$1,_xlfn.XLOOKUP($A52,'PY1 Data(H)'!$A$1:$A$288,'PY1 Data(H)'!$A$1:$BR$288))</f>
        <v>9823834</v>
      </c>
      <c r="AM52" s="118" cm="1">
        <f t="array" ref="AM52">_xlfn.XLOOKUP(AM$1,'PY1 Data(H)'!$A$1:$BR$1,_xlfn.XLOOKUP($A52,'PY1 Data(H)'!$A$1:$A$288,'PY1 Data(H)'!$A$1:$BR$288))</f>
        <v>0</v>
      </c>
      <c r="AN52" s="118" cm="1">
        <f t="array" ref="AN52">_xlfn.XLOOKUP(AN$1,'PY1 Data(H)'!$A$1:$BR$1,_xlfn.XLOOKUP($A52,'PY1 Data(H)'!$A$1:$A$288,'PY1 Data(H)'!$A$1:$BR$288))</f>
        <v>11864206</v>
      </c>
      <c r="AO52" s="118" cm="1">
        <f t="array" ref="AO52">_xlfn.XLOOKUP(AO$1,'PY1 Data(H)'!$A$1:$BR$1,_xlfn.XLOOKUP($A52,'PY1 Data(H)'!$A$1:$A$288,'PY1 Data(H)'!$A$1:$BR$288))</f>
        <v>11236333</v>
      </c>
      <c r="AP52" s="118" cm="1">
        <f t="array" ref="AP52">_xlfn.XLOOKUP(AP$1,'PY1 Data(H)'!$A$1:$BR$1,_xlfn.XLOOKUP($A52,'PY1 Data(H)'!$A$1:$A$288,'PY1 Data(H)'!$A$1:$BR$288))</f>
        <v>8464175</v>
      </c>
      <c r="AQ52" s="118" cm="1">
        <f t="array" ref="AQ52">_xlfn.XLOOKUP(AQ$1,'PY1 Data(H)'!$A$1:$BR$1,_xlfn.XLOOKUP($A52,'PY1 Data(H)'!$A$1:$A$288,'PY1 Data(H)'!$A$1:$BR$288))</f>
        <v>1092398</v>
      </c>
      <c r="AR52" s="118" cm="1">
        <f t="array" ref="AR52">_xlfn.XLOOKUP(AR$1,'PY1 Data(H)'!$A$1:$BR$1,_xlfn.XLOOKUP($A52,'PY1 Data(H)'!$A$1:$A$288,'PY1 Data(H)'!$A$1:$BR$288))</f>
        <v>5046414</v>
      </c>
      <c r="AS52" s="118" cm="1">
        <f t="array" ref="AS52">_xlfn.XLOOKUP(AS$1,'PY1 Data(H)'!$A$1:$BR$1,_xlfn.XLOOKUP($A52,'PY1 Data(H)'!$A$1:$A$288,'PY1 Data(H)'!$A$1:$BR$288))</f>
        <v>11976600</v>
      </c>
      <c r="AT52" s="118" cm="1">
        <f t="array" ref="AT52">_xlfn.XLOOKUP(AT$1,'PY1 Data(H)'!$A$1:$BR$1,_xlfn.XLOOKUP($A52,'PY1 Data(H)'!$A$1:$A$288,'PY1 Data(H)'!$A$1:$BR$288))</f>
        <v>645787</v>
      </c>
      <c r="AU52" s="118" cm="1">
        <f t="array" ref="AU52">_xlfn.XLOOKUP(AU$1,'PY1 Data(H)'!$A$1:$BR$1,_xlfn.XLOOKUP($A52,'PY1 Data(H)'!$A$1:$A$288,'PY1 Data(H)'!$A$1:$BR$288))</f>
        <v>97893432</v>
      </c>
      <c r="AV52" s="118" cm="1">
        <f t="array" ref="AV52">_xlfn.XLOOKUP(AV$1,'PY1 Data(H)'!$A$1:$BR$1,_xlfn.XLOOKUP($A52,'PY1 Data(H)'!$A$1:$A$288,'PY1 Data(H)'!$A$1:$BR$288))</f>
        <v>6576216</v>
      </c>
      <c r="AW52" s="118" cm="1">
        <f t="array" ref="AW52">_xlfn.XLOOKUP(AW$1,'PY1 Data(H)'!$A$1:$BR$1,_xlfn.XLOOKUP($A52,'PY1 Data(H)'!$A$1:$A$288,'PY1 Data(H)'!$A$1:$BR$288))</f>
        <v>486863843</v>
      </c>
      <c r="AX52" s="118" cm="1">
        <f t="array" ref="AX52">_xlfn.XLOOKUP(AX$1,'PY1 Data(H)'!$A$1:$BR$1,_xlfn.XLOOKUP($A52,'PY1 Data(H)'!$A$1:$A$288,'PY1 Data(H)'!$A$1:$BR$288))</f>
        <v>4562456</v>
      </c>
      <c r="AY52" s="118" cm="1">
        <f t="array" ref="AY52">_xlfn.XLOOKUP(AY$1,'PY1 Data(H)'!$A$1:$BR$1,_xlfn.XLOOKUP($A52,'PY1 Data(H)'!$A$1:$A$288,'PY1 Data(H)'!$A$1:$BR$288))</f>
        <v>1401702</v>
      </c>
      <c r="AZ52" s="118" cm="1">
        <f t="array" ref="AZ52">_xlfn.XLOOKUP(AZ$1,'PY1 Data(H)'!$A$1:$BR$1,_xlfn.XLOOKUP($A52,'PY1 Data(H)'!$A$1:$A$288,'PY1 Data(H)'!$A$1:$BR$288))</f>
        <v>15710633</v>
      </c>
      <c r="BA52" s="118" cm="1">
        <f t="array" ref="BA52">_xlfn.XLOOKUP(BA$1,'PY1 Data(H)'!$A$1:$BR$1,_xlfn.XLOOKUP($A52,'PY1 Data(H)'!$A$1:$A$288,'PY1 Data(H)'!$A$1:$BR$288))</f>
        <v>14170862</v>
      </c>
      <c r="BB52" s="118" cm="1">
        <f t="array" ref="BB52">_xlfn.XLOOKUP(BB$1,'PY1 Data(H)'!$A$1:$BR$1,_xlfn.XLOOKUP($A52,'PY1 Data(H)'!$A$1:$A$288,'PY1 Data(H)'!$A$1:$BR$288))</f>
        <v>1630852</v>
      </c>
      <c r="BC52" s="118" cm="1">
        <f t="array" ref="BC52">_xlfn.XLOOKUP(BC$1,'PY1 Data(H)'!$A$1:$BR$1,_xlfn.XLOOKUP($A52,'PY1 Data(H)'!$A$1:$A$288,'PY1 Data(H)'!$A$1:$BR$288))</f>
        <v>2002427</v>
      </c>
      <c r="BD52" s="118" cm="1">
        <f t="array" ref="BD52">_xlfn.XLOOKUP(BD$1,'PY1 Data(H)'!$A$1:$BR$1,_xlfn.XLOOKUP($A52,'PY1 Data(H)'!$A$1:$A$288,'PY1 Data(H)'!$A$1:$BR$288))</f>
        <v>17485444</v>
      </c>
      <c r="BE52" s="118" cm="1">
        <f t="array" ref="BE52">_xlfn.XLOOKUP(BE$1,'PY1 Data(H)'!$A$1:$BR$1,_xlfn.XLOOKUP($A52,'PY1 Data(H)'!$A$1:$A$288,'PY1 Data(H)'!$A$1:$BR$288))</f>
        <v>17465760</v>
      </c>
      <c r="BF52" s="118" cm="1">
        <f t="array" ref="BF52">_xlfn.XLOOKUP(BF$1,'PY1 Data(H)'!$A$1:$BR$1,_xlfn.XLOOKUP($A52,'PY1 Data(H)'!$A$1:$A$288,'PY1 Data(H)'!$A$1:$BR$288))</f>
        <v>126247175</v>
      </c>
      <c r="BG52" s="118" cm="1">
        <f t="array" ref="BG52">_xlfn.XLOOKUP(BG$1,'PY1 Data(H)'!$A$1:$BR$1,_xlfn.XLOOKUP($A52,'PY1 Data(H)'!$A$1:$A$288,'PY1 Data(H)'!$A$1:$BR$288))</f>
        <v>7349954</v>
      </c>
      <c r="BH52" s="118" cm="1">
        <f t="array" ref="BH52">_xlfn.XLOOKUP(BH$1,'PY1 Data(H)'!$A$1:$BR$1,_xlfn.XLOOKUP($A52,'PY1 Data(H)'!$A$1:$A$288,'PY1 Data(H)'!$A$1:$BR$288))</f>
        <v>2883006</v>
      </c>
    </row>
    <row r="53" spans="1:60" x14ac:dyDescent="0.3">
      <c r="A53">
        <v>17</v>
      </c>
      <c r="D53" s="118" cm="1">
        <f t="array" ref="D53">_xlfn.XLOOKUP(D$1,'PY1 Data(H)'!$A$1:$BR$1,_xlfn.XLOOKUP($A53,'PY1 Data(H)'!$A$1:$A$288,'PY1 Data(H)'!$A$1:$BR$288))</f>
        <v>0</v>
      </c>
      <c r="E53" s="118" cm="1">
        <f t="array" ref="E53">_xlfn.XLOOKUP(E$1,'PY1 Data(H)'!$A$1:$BR$1,_xlfn.XLOOKUP($A53,'PY1 Data(H)'!$A$1:$A$288,'PY1 Data(H)'!$A$1:$BR$288))</f>
        <v>0</v>
      </c>
      <c r="F53" s="118" cm="1">
        <f t="array" ref="F53">_xlfn.XLOOKUP(F$1,'PY1 Data(H)'!$A$1:$BR$1,_xlfn.XLOOKUP($A53,'PY1 Data(H)'!$A$1:$A$288,'PY1 Data(H)'!$A$1:$BR$288))</f>
        <v>0</v>
      </c>
      <c r="G53" s="118" cm="1">
        <f t="array" ref="G53">_xlfn.XLOOKUP(G$1,'PY1 Data(H)'!$A$1:$BR$1,_xlfn.XLOOKUP($A53,'PY1 Data(H)'!$A$1:$A$288,'PY1 Data(H)'!$A$1:$BR$288))</f>
        <v>0</v>
      </c>
      <c r="H53" s="118" cm="1">
        <f t="array" ref="H53">_xlfn.XLOOKUP(H$1,'PY1 Data(H)'!$A$1:$BR$1,_xlfn.XLOOKUP($A53,'PY1 Data(H)'!$A$1:$A$288,'PY1 Data(H)'!$A$1:$BR$288))</f>
        <v>0</v>
      </c>
      <c r="I53" s="118" cm="1">
        <f t="array" ref="I53">_xlfn.XLOOKUP(I$1,'PY1 Data(H)'!$A$1:$BR$1,_xlfn.XLOOKUP($A53,'PY1 Data(H)'!$A$1:$A$288,'PY1 Data(H)'!$A$1:$BR$288))</f>
        <v>0</v>
      </c>
      <c r="J53" s="118" cm="1">
        <f t="array" ref="J53">_xlfn.XLOOKUP(J$1,'PY1 Data(H)'!$A$1:$BR$1,_xlfn.XLOOKUP($A53,'PY1 Data(H)'!$A$1:$A$288,'PY1 Data(H)'!$A$1:$BR$288))</f>
        <v>0</v>
      </c>
      <c r="K53" s="118" cm="1">
        <f t="array" ref="K53">_xlfn.XLOOKUP(K$1,'PY1 Data(H)'!$A$1:$BR$1,_xlfn.XLOOKUP($A53,'PY1 Data(H)'!$A$1:$A$288,'PY1 Data(H)'!$A$1:$BR$288))</f>
        <v>0</v>
      </c>
      <c r="L53" s="118" cm="1">
        <f t="array" ref="L53">_xlfn.XLOOKUP(L$1,'PY1 Data(H)'!$A$1:$BR$1,_xlfn.XLOOKUP($A53,'PY1 Data(H)'!$A$1:$A$288,'PY1 Data(H)'!$A$1:$BR$288))</f>
        <v>0</v>
      </c>
      <c r="M53" s="118" cm="1">
        <f t="array" ref="M53">_xlfn.XLOOKUP(M$1,'PY1 Data(H)'!$A$1:$BR$1,_xlfn.XLOOKUP($A53,'PY1 Data(H)'!$A$1:$A$288,'PY1 Data(H)'!$A$1:$BR$288))</f>
        <v>0</v>
      </c>
      <c r="N53" s="118" cm="1">
        <f t="array" ref="N53">_xlfn.XLOOKUP(N$1,'PY1 Data(H)'!$A$1:$BR$1,_xlfn.XLOOKUP($A53,'PY1 Data(H)'!$A$1:$A$288,'PY1 Data(H)'!$A$1:$BR$288))</f>
        <v>0</v>
      </c>
      <c r="O53" s="118" cm="1">
        <f t="array" ref="O53">_xlfn.XLOOKUP(O$1,'PY1 Data(H)'!$A$1:$BR$1,_xlfn.XLOOKUP($A53,'PY1 Data(H)'!$A$1:$A$288,'PY1 Data(H)'!$A$1:$BR$288))</f>
        <v>0</v>
      </c>
      <c r="P53" s="118" cm="1">
        <f t="array" ref="P53">_xlfn.XLOOKUP(P$1,'PY1 Data(H)'!$A$1:$BR$1,_xlfn.XLOOKUP($A53,'PY1 Data(H)'!$A$1:$A$288,'PY1 Data(H)'!$A$1:$BR$288))</f>
        <v>0</v>
      </c>
      <c r="Q53" s="118" cm="1">
        <f t="array" ref="Q53">_xlfn.XLOOKUP(Q$1,'PY1 Data(H)'!$A$1:$BR$1,_xlfn.XLOOKUP($A53,'PY1 Data(H)'!$A$1:$A$288,'PY1 Data(H)'!$A$1:$BR$288))</f>
        <v>0</v>
      </c>
      <c r="R53" s="118" cm="1">
        <f t="array" ref="R53">_xlfn.XLOOKUP(R$1,'PY1 Data(H)'!$A$1:$BR$1,_xlfn.XLOOKUP($A53,'PY1 Data(H)'!$A$1:$A$288,'PY1 Data(H)'!$A$1:$BR$288))</f>
        <v>0</v>
      </c>
      <c r="S53" s="118" cm="1">
        <f t="array" ref="S53">_xlfn.XLOOKUP(S$1,'PY1 Data(H)'!$A$1:$BR$1,_xlfn.XLOOKUP($A53,'PY1 Data(H)'!$A$1:$A$288,'PY1 Data(H)'!$A$1:$BR$288))</f>
        <v>0</v>
      </c>
      <c r="T53" s="118" cm="1">
        <f t="array" ref="T53">_xlfn.XLOOKUP(T$1,'PY1 Data(H)'!$A$1:$BR$1,_xlfn.XLOOKUP($A53,'PY1 Data(H)'!$A$1:$A$288,'PY1 Data(H)'!$A$1:$BR$288))</f>
        <v>65214</v>
      </c>
      <c r="U53" s="118" cm="1">
        <f t="array" ref="U53">_xlfn.XLOOKUP(U$1,'PY1 Data(H)'!$A$1:$BR$1,_xlfn.XLOOKUP($A53,'PY1 Data(H)'!$A$1:$A$288,'PY1 Data(H)'!$A$1:$BR$288))</f>
        <v>0</v>
      </c>
      <c r="V53" s="118" cm="1">
        <f t="array" ref="V53">_xlfn.XLOOKUP(V$1,'PY1 Data(H)'!$A$1:$BR$1,_xlfn.XLOOKUP($A53,'PY1 Data(H)'!$A$1:$A$288,'PY1 Data(H)'!$A$1:$BR$288))</f>
        <v>0</v>
      </c>
      <c r="W53" s="118" cm="1">
        <f t="array" ref="W53">_xlfn.XLOOKUP(W$1,'PY1 Data(H)'!$A$1:$BR$1,_xlfn.XLOOKUP($A53,'PY1 Data(H)'!$A$1:$A$288,'PY1 Data(H)'!$A$1:$BR$288))</f>
        <v>0</v>
      </c>
      <c r="X53" s="118" cm="1">
        <f t="array" ref="X53">_xlfn.XLOOKUP(X$1,'PY1 Data(H)'!$A$1:$BR$1,_xlfn.XLOOKUP($A53,'PY1 Data(H)'!$A$1:$A$288,'PY1 Data(H)'!$A$1:$BR$288))</f>
        <v>0</v>
      </c>
      <c r="Y53" s="118" cm="1">
        <f t="array" ref="Y53">_xlfn.XLOOKUP(Y$1,'PY1 Data(H)'!$A$1:$BR$1,_xlfn.XLOOKUP($A53,'PY1 Data(H)'!$A$1:$A$288,'PY1 Data(H)'!$A$1:$BR$288))</f>
        <v>0</v>
      </c>
      <c r="Z53" s="118" cm="1">
        <f t="array" ref="Z53">_xlfn.XLOOKUP(Z$1,'PY1 Data(H)'!$A$1:$BR$1,_xlfn.XLOOKUP($A53,'PY1 Data(H)'!$A$1:$A$288,'PY1 Data(H)'!$A$1:$BR$288))</f>
        <v>0</v>
      </c>
      <c r="AA53" s="118" cm="1">
        <f t="array" ref="AA53">_xlfn.XLOOKUP(AA$1,'PY1 Data(H)'!$A$1:$BR$1,_xlfn.XLOOKUP($A53,'PY1 Data(H)'!$A$1:$A$288,'PY1 Data(H)'!$A$1:$BR$288))</f>
        <v>0</v>
      </c>
      <c r="AB53" s="118" cm="1">
        <f t="array" ref="AB53">_xlfn.XLOOKUP(AB$1,'PY1 Data(H)'!$A$1:$BR$1,_xlfn.XLOOKUP($A53,'PY1 Data(H)'!$A$1:$A$288,'PY1 Data(H)'!$A$1:$BR$288))</f>
        <v>0</v>
      </c>
      <c r="AC53" s="118" cm="1">
        <f t="array" ref="AC53">_xlfn.XLOOKUP(AC$1,'PY1 Data(H)'!$A$1:$BR$1,_xlfn.XLOOKUP($A53,'PY1 Data(H)'!$A$1:$A$288,'PY1 Data(H)'!$A$1:$BR$288))</f>
        <v>0</v>
      </c>
      <c r="AD53" s="118" cm="1">
        <f t="array" ref="AD53">_xlfn.XLOOKUP(AD$1,'PY1 Data(H)'!$A$1:$BR$1,_xlfn.XLOOKUP($A53,'PY1 Data(H)'!$A$1:$A$288,'PY1 Data(H)'!$A$1:$BR$288))</f>
        <v>0</v>
      </c>
      <c r="AE53" s="118" cm="1">
        <f t="array" ref="AE53">_xlfn.XLOOKUP(AE$1,'PY1 Data(H)'!$A$1:$BR$1,_xlfn.XLOOKUP($A53,'PY1 Data(H)'!$A$1:$A$288,'PY1 Data(H)'!$A$1:$BR$288))</f>
        <v>0</v>
      </c>
      <c r="AF53" s="118" cm="1">
        <f t="array" ref="AF53">_xlfn.XLOOKUP(AF$1,'PY1 Data(H)'!$A$1:$BR$1,_xlfn.XLOOKUP($A53,'PY1 Data(H)'!$A$1:$A$288,'PY1 Data(H)'!$A$1:$BR$288))</f>
        <v>0</v>
      </c>
      <c r="AG53" s="118" cm="1">
        <f t="array" ref="AG53">_xlfn.XLOOKUP(AG$1,'PY1 Data(H)'!$A$1:$BR$1,_xlfn.XLOOKUP($A53,'PY1 Data(H)'!$A$1:$A$288,'PY1 Data(H)'!$A$1:$BR$288))</f>
        <v>0</v>
      </c>
      <c r="AH53" s="118" cm="1">
        <f t="array" ref="AH53">_xlfn.XLOOKUP(AH$1,'PY1 Data(H)'!$A$1:$BR$1,_xlfn.XLOOKUP($A53,'PY1 Data(H)'!$A$1:$A$288,'PY1 Data(H)'!$A$1:$BR$288))</f>
        <v>0</v>
      </c>
      <c r="AI53" s="118" cm="1">
        <f t="array" ref="AI53">_xlfn.XLOOKUP(AI$1,'PY1 Data(H)'!$A$1:$BR$1,_xlfn.XLOOKUP($A53,'PY1 Data(H)'!$A$1:$A$288,'PY1 Data(H)'!$A$1:$BR$288))</f>
        <v>0</v>
      </c>
      <c r="AJ53" s="118" cm="1">
        <f t="array" ref="AJ53">_xlfn.XLOOKUP(AJ$1,'PY1 Data(H)'!$A$1:$BR$1,_xlfn.XLOOKUP($A53,'PY1 Data(H)'!$A$1:$A$288,'PY1 Data(H)'!$A$1:$BR$288))</f>
        <v>0</v>
      </c>
      <c r="AK53" s="118" cm="1">
        <f t="array" ref="AK53">_xlfn.XLOOKUP(AK$1,'PY1 Data(H)'!$A$1:$BR$1,_xlfn.XLOOKUP($A53,'PY1 Data(H)'!$A$1:$A$288,'PY1 Data(H)'!$A$1:$BR$288))</f>
        <v>0</v>
      </c>
      <c r="AL53" s="118" cm="1">
        <f t="array" ref="AL53">_xlfn.XLOOKUP(AL$1,'PY1 Data(H)'!$A$1:$BR$1,_xlfn.XLOOKUP($A53,'PY1 Data(H)'!$A$1:$A$288,'PY1 Data(H)'!$A$1:$BR$288))</f>
        <v>0</v>
      </c>
      <c r="AM53" s="118" cm="1">
        <f t="array" ref="AM53">_xlfn.XLOOKUP(AM$1,'PY1 Data(H)'!$A$1:$BR$1,_xlfn.XLOOKUP($A53,'PY1 Data(H)'!$A$1:$A$288,'PY1 Data(H)'!$A$1:$BR$288))</f>
        <v>0</v>
      </c>
      <c r="AN53" s="118" cm="1">
        <f t="array" ref="AN53">_xlfn.XLOOKUP(AN$1,'PY1 Data(H)'!$A$1:$BR$1,_xlfn.XLOOKUP($A53,'PY1 Data(H)'!$A$1:$A$288,'PY1 Data(H)'!$A$1:$BR$288))</f>
        <v>0</v>
      </c>
      <c r="AO53" s="118" cm="1">
        <f t="array" ref="AO53">_xlfn.XLOOKUP(AO$1,'PY1 Data(H)'!$A$1:$BR$1,_xlfn.XLOOKUP($A53,'PY1 Data(H)'!$A$1:$A$288,'PY1 Data(H)'!$A$1:$BR$288))</f>
        <v>0</v>
      </c>
      <c r="AP53" s="118" cm="1">
        <f t="array" ref="AP53">_xlfn.XLOOKUP(AP$1,'PY1 Data(H)'!$A$1:$BR$1,_xlfn.XLOOKUP($A53,'PY1 Data(H)'!$A$1:$A$288,'PY1 Data(H)'!$A$1:$BR$288))</f>
        <v>0</v>
      </c>
      <c r="AQ53" s="118" cm="1">
        <f t="array" ref="AQ53">_xlfn.XLOOKUP(AQ$1,'PY1 Data(H)'!$A$1:$BR$1,_xlfn.XLOOKUP($A53,'PY1 Data(H)'!$A$1:$A$288,'PY1 Data(H)'!$A$1:$BR$288))</f>
        <v>0</v>
      </c>
      <c r="AR53" s="118" cm="1">
        <f t="array" ref="AR53">_xlfn.XLOOKUP(AR$1,'PY1 Data(H)'!$A$1:$BR$1,_xlfn.XLOOKUP($A53,'PY1 Data(H)'!$A$1:$A$288,'PY1 Data(H)'!$A$1:$BR$288))</f>
        <v>0</v>
      </c>
      <c r="AS53" s="118" cm="1">
        <f t="array" ref="AS53">_xlfn.XLOOKUP(AS$1,'PY1 Data(H)'!$A$1:$BR$1,_xlfn.XLOOKUP($A53,'PY1 Data(H)'!$A$1:$A$288,'PY1 Data(H)'!$A$1:$BR$288))</f>
        <v>0</v>
      </c>
      <c r="AT53" s="118" cm="1">
        <f t="array" ref="AT53">_xlfn.XLOOKUP(AT$1,'PY1 Data(H)'!$A$1:$BR$1,_xlfn.XLOOKUP($A53,'PY1 Data(H)'!$A$1:$A$288,'PY1 Data(H)'!$A$1:$BR$288))</f>
        <v>0</v>
      </c>
      <c r="AU53" s="118" cm="1">
        <f t="array" ref="AU53">_xlfn.XLOOKUP(AU$1,'PY1 Data(H)'!$A$1:$BR$1,_xlfn.XLOOKUP($A53,'PY1 Data(H)'!$A$1:$A$288,'PY1 Data(H)'!$A$1:$BR$288))</f>
        <v>0</v>
      </c>
      <c r="AV53" s="118" cm="1">
        <f t="array" ref="AV53">_xlfn.XLOOKUP(AV$1,'PY1 Data(H)'!$A$1:$BR$1,_xlfn.XLOOKUP($A53,'PY1 Data(H)'!$A$1:$A$288,'PY1 Data(H)'!$A$1:$BR$288))</f>
        <v>0</v>
      </c>
      <c r="AW53" s="118" cm="1">
        <f t="array" ref="AW53">_xlfn.XLOOKUP(AW$1,'PY1 Data(H)'!$A$1:$BR$1,_xlfn.XLOOKUP($A53,'PY1 Data(H)'!$A$1:$A$288,'PY1 Data(H)'!$A$1:$BR$288))</f>
        <v>0</v>
      </c>
      <c r="AX53" s="118" cm="1">
        <f t="array" ref="AX53">_xlfn.XLOOKUP(AX$1,'PY1 Data(H)'!$A$1:$BR$1,_xlfn.XLOOKUP($A53,'PY1 Data(H)'!$A$1:$A$288,'PY1 Data(H)'!$A$1:$BR$288))</f>
        <v>0</v>
      </c>
      <c r="AY53" s="118" cm="1">
        <f t="array" ref="AY53">_xlfn.XLOOKUP(AY$1,'PY1 Data(H)'!$A$1:$BR$1,_xlfn.XLOOKUP($A53,'PY1 Data(H)'!$A$1:$A$288,'PY1 Data(H)'!$A$1:$BR$288))</f>
        <v>0</v>
      </c>
      <c r="AZ53" s="118" cm="1">
        <f t="array" ref="AZ53">_xlfn.XLOOKUP(AZ$1,'PY1 Data(H)'!$A$1:$BR$1,_xlfn.XLOOKUP($A53,'PY1 Data(H)'!$A$1:$A$288,'PY1 Data(H)'!$A$1:$BR$288))</f>
        <v>0</v>
      </c>
      <c r="BA53" s="118" cm="1">
        <f t="array" ref="BA53">_xlfn.XLOOKUP(BA$1,'PY1 Data(H)'!$A$1:$BR$1,_xlfn.XLOOKUP($A53,'PY1 Data(H)'!$A$1:$A$288,'PY1 Data(H)'!$A$1:$BR$288))</f>
        <v>0</v>
      </c>
      <c r="BB53" s="118" cm="1">
        <f t="array" ref="BB53">_xlfn.XLOOKUP(BB$1,'PY1 Data(H)'!$A$1:$BR$1,_xlfn.XLOOKUP($A53,'PY1 Data(H)'!$A$1:$A$288,'PY1 Data(H)'!$A$1:$BR$288))</f>
        <v>0</v>
      </c>
      <c r="BC53" s="118" cm="1">
        <f t="array" ref="BC53">_xlfn.XLOOKUP(BC$1,'PY1 Data(H)'!$A$1:$BR$1,_xlfn.XLOOKUP($A53,'PY1 Data(H)'!$A$1:$A$288,'PY1 Data(H)'!$A$1:$BR$288))</f>
        <v>0</v>
      </c>
      <c r="BD53" s="118" cm="1">
        <f t="array" ref="BD53">_xlfn.XLOOKUP(BD$1,'PY1 Data(H)'!$A$1:$BR$1,_xlfn.XLOOKUP($A53,'PY1 Data(H)'!$A$1:$A$288,'PY1 Data(H)'!$A$1:$BR$288))</f>
        <v>0</v>
      </c>
      <c r="BE53" s="118" cm="1">
        <f t="array" ref="BE53">_xlfn.XLOOKUP(BE$1,'PY1 Data(H)'!$A$1:$BR$1,_xlfn.XLOOKUP($A53,'PY1 Data(H)'!$A$1:$A$288,'PY1 Data(H)'!$A$1:$BR$288))</f>
        <v>0</v>
      </c>
      <c r="BF53" s="118" cm="1">
        <f t="array" ref="BF53">_xlfn.XLOOKUP(BF$1,'PY1 Data(H)'!$A$1:$BR$1,_xlfn.XLOOKUP($A53,'PY1 Data(H)'!$A$1:$A$288,'PY1 Data(H)'!$A$1:$BR$288))</f>
        <v>0</v>
      </c>
      <c r="BG53" s="118" cm="1">
        <f t="array" ref="BG53">_xlfn.XLOOKUP(BG$1,'PY1 Data(H)'!$A$1:$BR$1,_xlfn.XLOOKUP($A53,'PY1 Data(H)'!$A$1:$A$288,'PY1 Data(H)'!$A$1:$BR$288))</f>
        <v>0</v>
      </c>
      <c r="BH53" s="118" cm="1">
        <f t="array" ref="BH53">_xlfn.XLOOKUP(BH$1,'PY1 Data(H)'!$A$1:$BR$1,_xlfn.XLOOKUP($A53,'PY1 Data(H)'!$A$1:$A$288,'PY1 Data(H)'!$A$1:$BR$288))</f>
        <v>105000</v>
      </c>
    </row>
    <row r="54" spans="1:60" x14ac:dyDescent="0.3">
      <c r="A54">
        <v>20</v>
      </c>
      <c r="D54" s="118" cm="1">
        <f t="array" ref="D54">_xlfn.XLOOKUP(D$1,'PY1 Data(H)'!$A$1:$BR$1,_xlfn.XLOOKUP($A54,'PY1 Data(H)'!$A$1:$A$288,'PY1 Data(H)'!$A$1:$BR$288))</f>
        <v>0</v>
      </c>
      <c r="E54" s="118" cm="1">
        <f t="array" ref="E54">_xlfn.XLOOKUP(E$1,'PY1 Data(H)'!$A$1:$BR$1,_xlfn.XLOOKUP($A54,'PY1 Data(H)'!$A$1:$A$288,'PY1 Data(H)'!$A$1:$BR$288))</f>
        <v>0</v>
      </c>
      <c r="F54" s="118" cm="1">
        <f t="array" ref="F54">_xlfn.XLOOKUP(F$1,'PY1 Data(H)'!$A$1:$BR$1,_xlfn.XLOOKUP($A54,'PY1 Data(H)'!$A$1:$A$288,'PY1 Data(H)'!$A$1:$BR$288))</f>
        <v>0</v>
      </c>
      <c r="G54" s="118" cm="1">
        <f t="array" ref="G54">_xlfn.XLOOKUP(G$1,'PY1 Data(H)'!$A$1:$BR$1,_xlfn.XLOOKUP($A54,'PY1 Data(H)'!$A$1:$A$288,'PY1 Data(H)'!$A$1:$BR$288))</f>
        <v>0</v>
      </c>
      <c r="H54" s="118" cm="1">
        <f t="array" ref="H54">_xlfn.XLOOKUP(H$1,'PY1 Data(H)'!$A$1:$BR$1,_xlfn.XLOOKUP($A54,'PY1 Data(H)'!$A$1:$A$288,'PY1 Data(H)'!$A$1:$BR$288))</f>
        <v>0</v>
      </c>
      <c r="I54" s="118" cm="1">
        <f t="array" ref="I54">_xlfn.XLOOKUP(I$1,'PY1 Data(H)'!$A$1:$BR$1,_xlfn.XLOOKUP($A54,'PY1 Data(H)'!$A$1:$A$288,'PY1 Data(H)'!$A$1:$BR$288))</f>
        <v>0</v>
      </c>
      <c r="J54" s="118" cm="1">
        <f t="array" ref="J54">_xlfn.XLOOKUP(J$1,'PY1 Data(H)'!$A$1:$BR$1,_xlfn.XLOOKUP($A54,'PY1 Data(H)'!$A$1:$A$288,'PY1 Data(H)'!$A$1:$BR$288))</f>
        <v>0</v>
      </c>
      <c r="K54" s="118" cm="1">
        <f t="array" ref="K54">_xlfn.XLOOKUP(K$1,'PY1 Data(H)'!$A$1:$BR$1,_xlfn.XLOOKUP($A54,'PY1 Data(H)'!$A$1:$A$288,'PY1 Data(H)'!$A$1:$BR$288))</f>
        <v>0</v>
      </c>
      <c r="L54" s="118" cm="1">
        <f t="array" ref="L54">_xlfn.XLOOKUP(L$1,'PY1 Data(H)'!$A$1:$BR$1,_xlfn.XLOOKUP($A54,'PY1 Data(H)'!$A$1:$A$288,'PY1 Data(H)'!$A$1:$BR$288))</f>
        <v>0</v>
      </c>
      <c r="M54" s="118" cm="1">
        <f t="array" ref="M54">_xlfn.XLOOKUP(M$1,'PY1 Data(H)'!$A$1:$BR$1,_xlfn.XLOOKUP($A54,'PY1 Data(H)'!$A$1:$A$288,'PY1 Data(H)'!$A$1:$BR$288))</f>
        <v>312</v>
      </c>
      <c r="N54" s="118" cm="1">
        <f t="array" ref="N54">_xlfn.XLOOKUP(N$1,'PY1 Data(H)'!$A$1:$BR$1,_xlfn.XLOOKUP($A54,'PY1 Data(H)'!$A$1:$A$288,'PY1 Data(H)'!$A$1:$BR$288))</f>
        <v>0</v>
      </c>
      <c r="O54" s="118" cm="1">
        <f t="array" ref="O54">_xlfn.XLOOKUP(O$1,'PY1 Data(H)'!$A$1:$BR$1,_xlfn.XLOOKUP($A54,'PY1 Data(H)'!$A$1:$A$288,'PY1 Data(H)'!$A$1:$BR$288))</f>
        <v>0</v>
      </c>
      <c r="P54" s="118" cm="1">
        <f t="array" ref="P54">_xlfn.XLOOKUP(P$1,'PY1 Data(H)'!$A$1:$BR$1,_xlfn.XLOOKUP($A54,'PY1 Data(H)'!$A$1:$A$288,'PY1 Data(H)'!$A$1:$BR$288))</f>
        <v>256072</v>
      </c>
      <c r="Q54" s="118" cm="1">
        <f t="array" ref="Q54">_xlfn.XLOOKUP(Q$1,'PY1 Data(H)'!$A$1:$BR$1,_xlfn.XLOOKUP($A54,'PY1 Data(H)'!$A$1:$A$288,'PY1 Data(H)'!$A$1:$BR$288))</f>
        <v>0</v>
      </c>
      <c r="R54" s="118" cm="1">
        <f t="array" ref="R54">_xlfn.XLOOKUP(R$1,'PY1 Data(H)'!$A$1:$BR$1,_xlfn.XLOOKUP($A54,'PY1 Data(H)'!$A$1:$A$288,'PY1 Data(H)'!$A$1:$BR$288))</f>
        <v>10000</v>
      </c>
      <c r="S54" s="118" cm="1">
        <f t="array" ref="S54">_xlfn.XLOOKUP(S$1,'PY1 Data(H)'!$A$1:$BR$1,_xlfn.XLOOKUP($A54,'PY1 Data(H)'!$A$1:$A$288,'PY1 Data(H)'!$A$1:$BR$288))</f>
        <v>130</v>
      </c>
      <c r="T54" s="118" cm="1">
        <f t="array" ref="T54">_xlfn.XLOOKUP(T$1,'PY1 Data(H)'!$A$1:$BR$1,_xlfn.XLOOKUP($A54,'PY1 Data(H)'!$A$1:$A$288,'PY1 Data(H)'!$A$1:$BR$288))</f>
        <v>0</v>
      </c>
      <c r="U54" s="118" cm="1">
        <f t="array" ref="U54">_xlfn.XLOOKUP(U$1,'PY1 Data(H)'!$A$1:$BR$1,_xlfn.XLOOKUP($A54,'PY1 Data(H)'!$A$1:$A$288,'PY1 Data(H)'!$A$1:$BR$288))</f>
        <v>0</v>
      </c>
      <c r="V54" s="118" cm="1">
        <f t="array" ref="V54">_xlfn.XLOOKUP(V$1,'PY1 Data(H)'!$A$1:$BR$1,_xlfn.XLOOKUP($A54,'PY1 Data(H)'!$A$1:$A$288,'PY1 Data(H)'!$A$1:$BR$288))</f>
        <v>0</v>
      </c>
      <c r="W54" s="118" cm="1">
        <f t="array" ref="W54">_xlfn.XLOOKUP(W$1,'PY1 Data(H)'!$A$1:$BR$1,_xlfn.XLOOKUP($A54,'PY1 Data(H)'!$A$1:$A$288,'PY1 Data(H)'!$A$1:$BR$288))</f>
        <v>0</v>
      </c>
      <c r="X54" s="118" cm="1">
        <f t="array" ref="X54">_xlfn.XLOOKUP(X$1,'PY1 Data(H)'!$A$1:$BR$1,_xlfn.XLOOKUP($A54,'PY1 Data(H)'!$A$1:$A$288,'PY1 Data(H)'!$A$1:$BR$288))</f>
        <v>0</v>
      </c>
      <c r="Y54" s="118" cm="1">
        <f t="array" ref="Y54">_xlfn.XLOOKUP(Y$1,'PY1 Data(H)'!$A$1:$BR$1,_xlfn.XLOOKUP($A54,'PY1 Data(H)'!$A$1:$A$288,'PY1 Data(H)'!$A$1:$BR$288))</f>
        <v>65000</v>
      </c>
      <c r="Z54" s="118" cm="1">
        <f t="array" ref="Z54">_xlfn.XLOOKUP(Z$1,'PY1 Data(H)'!$A$1:$BR$1,_xlfn.XLOOKUP($A54,'PY1 Data(H)'!$A$1:$A$288,'PY1 Data(H)'!$A$1:$BR$288))</f>
        <v>0</v>
      </c>
      <c r="AA54" s="118" cm="1">
        <f t="array" ref="AA54">_xlfn.XLOOKUP(AA$1,'PY1 Data(H)'!$A$1:$BR$1,_xlfn.XLOOKUP($A54,'PY1 Data(H)'!$A$1:$A$288,'PY1 Data(H)'!$A$1:$BR$288))</f>
        <v>0</v>
      </c>
      <c r="AB54" s="118" cm="1">
        <f t="array" ref="AB54">_xlfn.XLOOKUP(AB$1,'PY1 Data(H)'!$A$1:$BR$1,_xlfn.XLOOKUP($A54,'PY1 Data(H)'!$A$1:$A$288,'PY1 Data(H)'!$A$1:$BR$288))</f>
        <v>0</v>
      </c>
      <c r="AC54" s="118" cm="1">
        <f t="array" ref="AC54">_xlfn.XLOOKUP(AC$1,'PY1 Data(H)'!$A$1:$BR$1,_xlfn.XLOOKUP($A54,'PY1 Data(H)'!$A$1:$A$288,'PY1 Data(H)'!$A$1:$BR$288))</f>
        <v>2500000</v>
      </c>
      <c r="AD54" s="118" cm="1">
        <f t="array" ref="AD54">_xlfn.XLOOKUP(AD$1,'PY1 Data(H)'!$A$1:$BR$1,_xlfn.XLOOKUP($A54,'PY1 Data(H)'!$A$1:$A$288,'PY1 Data(H)'!$A$1:$BR$288))</f>
        <v>44748</v>
      </c>
      <c r="AE54" s="118" cm="1">
        <f t="array" ref="AE54">_xlfn.XLOOKUP(AE$1,'PY1 Data(H)'!$A$1:$BR$1,_xlfn.XLOOKUP($A54,'PY1 Data(H)'!$A$1:$A$288,'PY1 Data(H)'!$A$1:$BR$288))</f>
        <v>215379</v>
      </c>
      <c r="AF54" s="118" cm="1">
        <f t="array" ref="AF54">_xlfn.XLOOKUP(AF$1,'PY1 Data(H)'!$A$1:$BR$1,_xlfn.XLOOKUP($A54,'PY1 Data(H)'!$A$1:$A$288,'PY1 Data(H)'!$A$1:$BR$288))</f>
        <v>0</v>
      </c>
      <c r="AG54" s="118" cm="1">
        <f t="array" ref="AG54">_xlfn.XLOOKUP(AG$1,'PY1 Data(H)'!$A$1:$BR$1,_xlfn.XLOOKUP($A54,'PY1 Data(H)'!$A$1:$A$288,'PY1 Data(H)'!$A$1:$BR$288))</f>
        <v>0</v>
      </c>
      <c r="AH54" s="118" cm="1">
        <f t="array" ref="AH54">_xlfn.XLOOKUP(AH$1,'PY1 Data(H)'!$A$1:$BR$1,_xlfn.XLOOKUP($A54,'PY1 Data(H)'!$A$1:$A$288,'PY1 Data(H)'!$A$1:$BR$288))</f>
        <v>0</v>
      </c>
      <c r="AI54" s="118" cm="1">
        <f t="array" ref="AI54">_xlfn.XLOOKUP(AI$1,'PY1 Data(H)'!$A$1:$BR$1,_xlfn.XLOOKUP($A54,'PY1 Data(H)'!$A$1:$A$288,'PY1 Data(H)'!$A$1:$BR$288))</f>
        <v>0</v>
      </c>
      <c r="AJ54" s="118" cm="1">
        <f t="array" ref="AJ54">_xlfn.XLOOKUP(AJ$1,'PY1 Data(H)'!$A$1:$BR$1,_xlfn.XLOOKUP($A54,'PY1 Data(H)'!$A$1:$A$288,'PY1 Data(H)'!$A$1:$BR$288))</f>
        <v>0</v>
      </c>
      <c r="AK54" s="118" cm="1">
        <f t="array" ref="AK54">_xlfn.XLOOKUP(AK$1,'PY1 Data(H)'!$A$1:$BR$1,_xlfn.XLOOKUP($A54,'PY1 Data(H)'!$A$1:$A$288,'PY1 Data(H)'!$A$1:$BR$288))</f>
        <v>0</v>
      </c>
      <c r="AL54" s="118" cm="1">
        <f t="array" ref="AL54">_xlfn.XLOOKUP(AL$1,'PY1 Data(H)'!$A$1:$BR$1,_xlfn.XLOOKUP($A54,'PY1 Data(H)'!$A$1:$A$288,'PY1 Data(H)'!$A$1:$BR$288))</f>
        <v>0</v>
      </c>
      <c r="AM54" s="118" cm="1">
        <f t="array" ref="AM54">_xlfn.XLOOKUP(AM$1,'PY1 Data(H)'!$A$1:$BR$1,_xlfn.XLOOKUP($A54,'PY1 Data(H)'!$A$1:$A$288,'PY1 Data(H)'!$A$1:$BR$288))</f>
        <v>0</v>
      </c>
      <c r="AN54" s="118" cm="1">
        <f t="array" ref="AN54">_xlfn.XLOOKUP(AN$1,'PY1 Data(H)'!$A$1:$BR$1,_xlfn.XLOOKUP($A54,'PY1 Data(H)'!$A$1:$A$288,'PY1 Data(H)'!$A$1:$BR$288))</f>
        <v>0</v>
      </c>
      <c r="AO54" s="118" cm="1">
        <f t="array" ref="AO54">_xlfn.XLOOKUP(AO$1,'PY1 Data(H)'!$A$1:$BR$1,_xlfn.XLOOKUP($A54,'PY1 Data(H)'!$A$1:$A$288,'PY1 Data(H)'!$A$1:$BR$288))</f>
        <v>0</v>
      </c>
      <c r="AP54" s="118" cm="1">
        <f t="array" ref="AP54">_xlfn.XLOOKUP(AP$1,'PY1 Data(H)'!$A$1:$BR$1,_xlfn.XLOOKUP($A54,'PY1 Data(H)'!$A$1:$A$288,'PY1 Data(H)'!$A$1:$BR$288))</f>
        <v>0</v>
      </c>
      <c r="AQ54" s="118" cm="1">
        <f t="array" ref="AQ54">_xlfn.XLOOKUP(AQ$1,'PY1 Data(H)'!$A$1:$BR$1,_xlfn.XLOOKUP($A54,'PY1 Data(H)'!$A$1:$A$288,'PY1 Data(H)'!$A$1:$BR$288))</f>
        <v>0</v>
      </c>
      <c r="AR54" s="118" cm="1">
        <f t="array" ref="AR54">_xlfn.XLOOKUP(AR$1,'PY1 Data(H)'!$A$1:$BR$1,_xlfn.XLOOKUP($A54,'PY1 Data(H)'!$A$1:$A$288,'PY1 Data(H)'!$A$1:$BR$288))</f>
        <v>40579</v>
      </c>
      <c r="AS54" s="118" cm="1">
        <f t="array" ref="AS54">_xlfn.XLOOKUP(AS$1,'PY1 Data(H)'!$A$1:$BR$1,_xlfn.XLOOKUP($A54,'PY1 Data(H)'!$A$1:$A$288,'PY1 Data(H)'!$A$1:$BR$288))</f>
        <v>250000</v>
      </c>
      <c r="AT54" s="118" cm="1">
        <f t="array" ref="AT54">_xlfn.XLOOKUP(AT$1,'PY1 Data(H)'!$A$1:$BR$1,_xlfn.XLOOKUP($A54,'PY1 Data(H)'!$A$1:$A$288,'PY1 Data(H)'!$A$1:$BR$288))</f>
        <v>0</v>
      </c>
      <c r="AU54" s="118" cm="1">
        <f t="array" ref="AU54">_xlfn.XLOOKUP(AU$1,'PY1 Data(H)'!$A$1:$BR$1,_xlfn.XLOOKUP($A54,'PY1 Data(H)'!$A$1:$A$288,'PY1 Data(H)'!$A$1:$BR$288))</f>
        <v>600000</v>
      </c>
      <c r="AV54" s="118" cm="1">
        <f t="array" ref="AV54">_xlfn.XLOOKUP(AV$1,'PY1 Data(H)'!$A$1:$BR$1,_xlfn.XLOOKUP($A54,'PY1 Data(H)'!$A$1:$A$288,'PY1 Data(H)'!$A$1:$BR$288))</f>
        <v>0</v>
      </c>
      <c r="AW54" s="118" cm="1">
        <f t="array" ref="AW54">_xlfn.XLOOKUP(AW$1,'PY1 Data(H)'!$A$1:$BR$1,_xlfn.XLOOKUP($A54,'PY1 Data(H)'!$A$1:$A$288,'PY1 Data(H)'!$A$1:$BR$288))</f>
        <v>3617283</v>
      </c>
      <c r="AX54" s="118" cm="1">
        <f t="array" ref="AX54">_xlfn.XLOOKUP(AX$1,'PY1 Data(H)'!$A$1:$BR$1,_xlfn.XLOOKUP($A54,'PY1 Data(H)'!$A$1:$A$288,'PY1 Data(H)'!$A$1:$BR$288))</f>
        <v>0</v>
      </c>
      <c r="AY54" s="118" cm="1">
        <f t="array" ref="AY54">_xlfn.XLOOKUP(AY$1,'PY1 Data(H)'!$A$1:$BR$1,_xlfn.XLOOKUP($A54,'PY1 Data(H)'!$A$1:$A$288,'PY1 Data(H)'!$A$1:$BR$288))</f>
        <v>15850</v>
      </c>
      <c r="AZ54" s="118" cm="1">
        <f t="array" ref="AZ54">_xlfn.XLOOKUP(AZ$1,'PY1 Data(H)'!$A$1:$BR$1,_xlfn.XLOOKUP($A54,'PY1 Data(H)'!$A$1:$A$288,'PY1 Data(H)'!$A$1:$BR$288))</f>
        <v>0</v>
      </c>
      <c r="BA54" s="118" cm="1">
        <f t="array" ref="BA54">_xlfn.XLOOKUP(BA$1,'PY1 Data(H)'!$A$1:$BR$1,_xlfn.XLOOKUP($A54,'PY1 Data(H)'!$A$1:$A$288,'PY1 Data(H)'!$A$1:$BR$288))</f>
        <v>0</v>
      </c>
      <c r="BB54" s="118" cm="1">
        <f t="array" ref="BB54">_xlfn.XLOOKUP(BB$1,'PY1 Data(H)'!$A$1:$BR$1,_xlfn.XLOOKUP($A54,'PY1 Data(H)'!$A$1:$A$288,'PY1 Data(H)'!$A$1:$BR$288))</f>
        <v>0</v>
      </c>
      <c r="BC54" s="118" cm="1">
        <f t="array" ref="BC54">_xlfn.XLOOKUP(BC$1,'PY1 Data(H)'!$A$1:$BR$1,_xlfn.XLOOKUP($A54,'PY1 Data(H)'!$A$1:$A$288,'PY1 Data(H)'!$A$1:$BR$288))</f>
        <v>0</v>
      </c>
      <c r="BD54" s="118" cm="1">
        <f t="array" ref="BD54">_xlfn.XLOOKUP(BD$1,'PY1 Data(H)'!$A$1:$BR$1,_xlfn.XLOOKUP($A54,'PY1 Data(H)'!$A$1:$A$288,'PY1 Data(H)'!$A$1:$BR$288))</f>
        <v>48187</v>
      </c>
      <c r="BE54" s="118" cm="1">
        <f t="array" ref="BE54">_xlfn.XLOOKUP(BE$1,'PY1 Data(H)'!$A$1:$BR$1,_xlfn.XLOOKUP($A54,'PY1 Data(H)'!$A$1:$A$288,'PY1 Data(H)'!$A$1:$BR$288))</f>
        <v>53762</v>
      </c>
      <c r="BF54" s="118" cm="1">
        <f t="array" ref="BF54">_xlfn.XLOOKUP(BF$1,'PY1 Data(H)'!$A$1:$BR$1,_xlfn.XLOOKUP($A54,'PY1 Data(H)'!$A$1:$A$288,'PY1 Data(H)'!$A$1:$BR$288))</f>
        <v>202040</v>
      </c>
      <c r="BG54" s="118" cm="1">
        <f t="array" ref="BG54">_xlfn.XLOOKUP(BG$1,'PY1 Data(H)'!$A$1:$BR$1,_xlfn.XLOOKUP($A54,'PY1 Data(H)'!$A$1:$A$288,'PY1 Data(H)'!$A$1:$BR$288))</f>
        <v>0</v>
      </c>
      <c r="BH54" s="118" cm="1">
        <f t="array" ref="BH54">_xlfn.XLOOKUP(BH$1,'PY1 Data(H)'!$A$1:$BR$1,_xlfn.XLOOKUP($A54,'PY1 Data(H)'!$A$1:$A$288,'PY1 Data(H)'!$A$1:$BR$288))</f>
        <v>0</v>
      </c>
    </row>
    <row r="55" spans="1:60" x14ac:dyDescent="0.3">
      <c r="A55">
        <v>533</v>
      </c>
      <c r="D55" s="118" cm="1">
        <f t="array" ref="D55">_xlfn.XLOOKUP(D$1,'PY1 Data(H)'!$A$1:$BR$1,_xlfn.XLOOKUP($A55,'PY1 Data(H)'!$A$1:$A$288,'PY1 Data(H)'!$A$1:$BR$288))</f>
        <v>0</v>
      </c>
      <c r="E55" s="118" cm="1">
        <f t="array" ref="E55">_xlfn.XLOOKUP(E$1,'PY1 Data(H)'!$A$1:$BR$1,_xlfn.XLOOKUP($A55,'PY1 Data(H)'!$A$1:$A$288,'PY1 Data(H)'!$A$1:$BR$288))</f>
        <v>0</v>
      </c>
      <c r="F55" s="118" cm="1">
        <f t="array" ref="F55">_xlfn.XLOOKUP(F$1,'PY1 Data(H)'!$A$1:$BR$1,_xlfn.XLOOKUP($A55,'PY1 Data(H)'!$A$1:$A$288,'PY1 Data(H)'!$A$1:$BR$288))</f>
        <v>0</v>
      </c>
      <c r="G55" s="118" cm="1">
        <f t="array" ref="G55">_xlfn.XLOOKUP(G$1,'PY1 Data(H)'!$A$1:$BR$1,_xlfn.XLOOKUP($A55,'PY1 Data(H)'!$A$1:$A$288,'PY1 Data(H)'!$A$1:$BR$288))</f>
        <v>0</v>
      </c>
      <c r="H55" s="118" cm="1">
        <f t="array" ref="H55">_xlfn.XLOOKUP(H$1,'PY1 Data(H)'!$A$1:$BR$1,_xlfn.XLOOKUP($A55,'PY1 Data(H)'!$A$1:$A$288,'PY1 Data(H)'!$A$1:$BR$288))</f>
        <v>0</v>
      </c>
      <c r="I55" s="118" cm="1">
        <f t="array" ref="I55">_xlfn.XLOOKUP(I$1,'PY1 Data(H)'!$A$1:$BR$1,_xlfn.XLOOKUP($A55,'PY1 Data(H)'!$A$1:$A$288,'PY1 Data(H)'!$A$1:$BR$288))</f>
        <v>0</v>
      </c>
      <c r="J55" s="118" cm="1">
        <f t="array" ref="J55">_xlfn.XLOOKUP(J$1,'PY1 Data(H)'!$A$1:$BR$1,_xlfn.XLOOKUP($A55,'PY1 Data(H)'!$A$1:$A$288,'PY1 Data(H)'!$A$1:$BR$288))</f>
        <v>0</v>
      </c>
      <c r="K55" s="118" cm="1">
        <f t="array" ref="K55">_xlfn.XLOOKUP(K$1,'PY1 Data(H)'!$A$1:$BR$1,_xlfn.XLOOKUP($A55,'PY1 Data(H)'!$A$1:$A$288,'PY1 Data(H)'!$A$1:$BR$288))</f>
        <v>0</v>
      </c>
      <c r="L55" s="118" cm="1">
        <f t="array" ref="L55">_xlfn.XLOOKUP(L$1,'PY1 Data(H)'!$A$1:$BR$1,_xlfn.XLOOKUP($A55,'PY1 Data(H)'!$A$1:$A$288,'PY1 Data(H)'!$A$1:$BR$288))</f>
        <v>0</v>
      </c>
      <c r="M55" s="118" cm="1">
        <f t="array" ref="M55">_xlfn.XLOOKUP(M$1,'PY1 Data(H)'!$A$1:$BR$1,_xlfn.XLOOKUP($A55,'PY1 Data(H)'!$A$1:$A$288,'PY1 Data(H)'!$A$1:$BR$288))</f>
        <v>0</v>
      </c>
      <c r="N55" s="118" cm="1">
        <f t="array" ref="N55">_xlfn.XLOOKUP(N$1,'PY1 Data(H)'!$A$1:$BR$1,_xlfn.XLOOKUP($A55,'PY1 Data(H)'!$A$1:$A$288,'PY1 Data(H)'!$A$1:$BR$288))</f>
        <v>0</v>
      </c>
      <c r="O55" s="118" cm="1">
        <f t="array" ref="O55">_xlfn.XLOOKUP(O$1,'PY1 Data(H)'!$A$1:$BR$1,_xlfn.XLOOKUP($A55,'PY1 Data(H)'!$A$1:$A$288,'PY1 Data(H)'!$A$1:$BR$288))</f>
        <v>0</v>
      </c>
      <c r="P55" s="118" cm="1">
        <f t="array" ref="P55">_xlfn.XLOOKUP(P$1,'PY1 Data(H)'!$A$1:$BR$1,_xlfn.XLOOKUP($A55,'PY1 Data(H)'!$A$1:$A$288,'PY1 Data(H)'!$A$1:$BR$288))</f>
        <v>5360628</v>
      </c>
      <c r="Q55" s="118" cm="1">
        <f t="array" ref="Q55">_xlfn.XLOOKUP(Q$1,'PY1 Data(H)'!$A$1:$BR$1,_xlfn.XLOOKUP($A55,'PY1 Data(H)'!$A$1:$A$288,'PY1 Data(H)'!$A$1:$BR$288))</f>
        <v>0</v>
      </c>
      <c r="R55" s="118" cm="1">
        <f t="array" ref="R55">_xlfn.XLOOKUP(R$1,'PY1 Data(H)'!$A$1:$BR$1,_xlfn.XLOOKUP($A55,'PY1 Data(H)'!$A$1:$A$288,'PY1 Data(H)'!$A$1:$BR$288))</f>
        <v>0</v>
      </c>
      <c r="S55" s="118" cm="1">
        <f t="array" ref="S55">_xlfn.XLOOKUP(S$1,'PY1 Data(H)'!$A$1:$BR$1,_xlfn.XLOOKUP($A55,'PY1 Data(H)'!$A$1:$A$288,'PY1 Data(H)'!$A$1:$BR$288))</f>
        <v>0</v>
      </c>
      <c r="T55" s="118" cm="1">
        <f t="array" ref="T55">_xlfn.XLOOKUP(T$1,'PY1 Data(H)'!$A$1:$BR$1,_xlfn.XLOOKUP($A55,'PY1 Data(H)'!$A$1:$A$288,'PY1 Data(H)'!$A$1:$BR$288))</f>
        <v>0</v>
      </c>
      <c r="U55" s="118" cm="1">
        <f t="array" ref="U55">_xlfn.XLOOKUP(U$1,'PY1 Data(H)'!$A$1:$BR$1,_xlfn.XLOOKUP($A55,'PY1 Data(H)'!$A$1:$A$288,'PY1 Data(H)'!$A$1:$BR$288))</f>
        <v>0</v>
      </c>
      <c r="V55" s="118" cm="1">
        <f t="array" ref="V55">_xlfn.XLOOKUP(V$1,'PY1 Data(H)'!$A$1:$BR$1,_xlfn.XLOOKUP($A55,'PY1 Data(H)'!$A$1:$A$288,'PY1 Data(H)'!$A$1:$BR$288))</f>
        <v>0</v>
      </c>
      <c r="W55" s="118" cm="1">
        <f t="array" ref="W55">_xlfn.XLOOKUP(W$1,'PY1 Data(H)'!$A$1:$BR$1,_xlfn.XLOOKUP($A55,'PY1 Data(H)'!$A$1:$A$288,'PY1 Data(H)'!$A$1:$BR$288))</f>
        <v>0</v>
      </c>
      <c r="X55" s="118" cm="1">
        <f t="array" ref="X55">_xlfn.XLOOKUP(X$1,'PY1 Data(H)'!$A$1:$BR$1,_xlfn.XLOOKUP($A55,'PY1 Data(H)'!$A$1:$A$288,'PY1 Data(H)'!$A$1:$BR$288))</f>
        <v>0</v>
      </c>
      <c r="Y55" s="118" cm="1">
        <f t="array" ref="Y55">_xlfn.XLOOKUP(Y$1,'PY1 Data(H)'!$A$1:$BR$1,_xlfn.XLOOKUP($A55,'PY1 Data(H)'!$A$1:$A$288,'PY1 Data(H)'!$A$1:$BR$288))</f>
        <v>0</v>
      </c>
      <c r="Z55" s="118" cm="1">
        <f t="array" ref="Z55">_xlfn.XLOOKUP(Z$1,'PY1 Data(H)'!$A$1:$BR$1,_xlfn.XLOOKUP($A55,'PY1 Data(H)'!$A$1:$A$288,'PY1 Data(H)'!$A$1:$BR$288))</f>
        <v>0</v>
      </c>
      <c r="AA55" s="118" cm="1">
        <f t="array" ref="AA55">_xlfn.XLOOKUP(AA$1,'PY1 Data(H)'!$A$1:$BR$1,_xlfn.XLOOKUP($A55,'PY1 Data(H)'!$A$1:$A$288,'PY1 Data(H)'!$A$1:$BR$288))</f>
        <v>0</v>
      </c>
      <c r="AB55" s="118" cm="1">
        <f t="array" ref="AB55">_xlfn.XLOOKUP(AB$1,'PY1 Data(H)'!$A$1:$BR$1,_xlfn.XLOOKUP($A55,'PY1 Data(H)'!$A$1:$A$288,'PY1 Data(H)'!$A$1:$BR$288))</f>
        <v>0</v>
      </c>
      <c r="AC55" s="118" cm="1">
        <f t="array" ref="AC55">_xlfn.XLOOKUP(AC$1,'PY1 Data(H)'!$A$1:$BR$1,_xlfn.XLOOKUP($A55,'PY1 Data(H)'!$A$1:$A$288,'PY1 Data(H)'!$A$1:$BR$288))</f>
        <v>0</v>
      </c>
      <c r="AD55" s="118" cm="1">
        <f t="array" ref="AD55">_xlfn.XLOOKUP(AD$1,'PY1 Data(H)'!$A$1:$BR$1,_xlfn.XLOOKUP($A55,'PY1 Data(H)'!$A$1:$A$288,'PY1 Data(H)'!$A$1:$BR$288))</f>
        <v>0</v>
      </c>
      <c r="AE55" s="118" cm="1">
        <f t="array" ref="AE55">_xlfn.XLOOKUP(AE$1,'PY1 Data(H)'!$A$1:$BR$1,_xlfn.XLOOKUP($A55,'PY1 Data(H)'!$A$1:$A$288,'PY1 Data(H)'!$A$1:$BR$288))</f>
        <v>0</v>
      </c>
      <c r="AF55" s="118" cm="1">
        <f t="array" ref="AF55">_xlfn.XLOOKUP(AF$1,'PY1 Data(H)'!$A$1:$BR$1,_xlfn.XLOOKUP($A55,'PY1 Data(H)'!$A$1:$A$288,'PY1 Data(H)'!$A$1:$BR$288))</f>
        <v>0</v>
      </c>
      <c r="AG55" s="118" cm="1">
        <f t="array" ref="AG55">_xlfn.XLOOKUP(AG$1,'PY1 Data(H)'!$A$1:$BR$1,_xlfn.XLOOKUP($A55,'PY1 Data(H)'!$A$1:$A$288,'PY1 Data(H)'!$A$1:$BR$288))</f>
        <v>0</v>
      </c>
      <c r="AH55" s="118" cm="1">
        <f t="array" ref="AH55">_xlfn.XLOOKUP(AH$1,'PY1 Data(H)'!$A$1:$BR$1,_xlfn.XLOOKUP($A55,'PY1 Data(H)'!$A$1:$A$288,'PY1 Data(H)'!$A$1:$BR$288))</f>
        <v>0</v>
      </c>
      <c r="AI55" s="118" cm="1">
        <f t="array" ref="AI55">_xlfn.XLOOKUP(AI$1,'PY1 Data(H)'!$A$1:$BR$1,_xlfn.XLOOKUP($A55,'PY1 Data(H)'!$A$1:$A$288,'PY1 Data(H)'!$A$1:$BR$288))</f>
        <v>0</v>
      </c>
      <c r="AJ55" s="118" cm="1">
        <f t="array" ref="AJ55">_xlfn.XLOOKUP(AJ$1,'PY1 Data(H)'!$A$1:$BR$1,_xlfn.XLOOKUP($A55,'PY1 Data(H)'!$A$1:$A$288,'PY1 Data(H)'!$A$1:$BR$288))</f>
        <v>0</v>
      </c>
      <c r="AK55" s="118" cm="1">
        <f t="array" ref="AK55">_xlfn.XLOOKUP(AK$1,'PY1 Data(H)'!$A$1:$BR$1,_xlfn.XLOOKUP($A55,'PY1 Data(H)'!$A$1:$A$288,'PY1 Data(H)'!$A$1:$BR$288))</f>
        <v>0</v>
      </c>
      <c r="AL55" s="118" cm="1">
        <f t="array" ref="AL55">_xlfn.XLOOKUP(AL$1,'PY1 Data(H)'!$A$1:$BR$1,_xlfn.XLOOKUP($A55,'PY1 Data(H)'!$A$1:$A$288,'PY1 Data(H)'!$A$1:$BR$288))</f>
        <v>0</v>
      </c>
      <c r="AM55" s="118" cm="1">
        <f t="array" ref="AM55">_xlfn.XLOOKUP(AM$1,'PY1 Data(H)'!$A$1:$BR$1,_xlfn.XLOOKUP($A55,'PY1 Data(H)'!$A$1:$A$288,'PY1 Data(H)'!$A$1:$BR$288))</f>
        <v>0</v>
      </c>
      <c r="AN55" s="118" cm="1">
        <f t="array" ref="AN55">_xlfn.XLOOKUP(AN$1,'PY1 Data(H)'!$A$1:$BR$1,_xlfn.XLOOKUP($A55,'PY1 Data(H)'!$A$1:$A$288,'PY1 Data(H)'!$A$1:$BR$288))</f>
        <v>0</v>
      </c>
      <c r="AO55" s="118" cm="1">
        <f t="array" ref="AO55">_xlfn.XLOOKUP(AO$1,'PY1 Data(H)'!$A$1:$BR$1,_xlfn.XLOOKUP($A55,'PY1 Data(H)'!$A$1:$A$288,'PY1 Data(H)'!$A$1:$BR$288))</f>
        <v>0</v>
      </c>
      <c r="AP55" s="118" cm="1">
        <f t="array" ref="AP55">_xlfn.XLOOKUP(AP$1,'PY1 Data(H)'!$A$1:$BR$1,_xlfn.XLOOKUP($A55,'PY1 Data(H)'!$A$1:$A$288,'PY1 Data(H)'!$A$1:$BR$288))</f>
        <v>0</v>
      </c>
      <c r="AQ55" s="118" cm="1">
        <f t="array" ref="AQ55">_xlfn.XLOOKUP(AQ$1,'PY1 Data(H)'!$A$1:$BR$1,_xlfn.XLOOKUP($A55,'PY1 Data(H)'!$A$1:$A$288,'PY1 Data(H)'!$A$1:$BR$288))</f>
        <v>0</v>
      </c>
      <c r="AR55" s="118" cm="1">
        <f t="array" ref="AR55">_xlfn.XLOOKUP(AR$1,'PY1 Data(H)'!$A$1:$BR$1,_xlfn.XLOOKUP($A55,'PY1 Data(H)'!$A$1:$A$288,'PY1 Data(H)'!$A$1:$BR$288))</f>
        <v>0</v>
      </c>
      <c r="AS55" s="118" cm="1">
        <f t="array" ref="AS55">_xlfn.XLOOKUP(AS$1,'PY1 Data(H)'!$A$1:$BR$1,_xlfn.XLOOKUP($A55,'PY1 Data(H)'!$A$1:$A$288,'PY1 Data(H)'!$A$1:$BR$288))</f>
        <v>0</v>
      </c>
      <c r="AT55" s="118" cm="1">
        <f t="array" ref="AT55">_xlfn.XLOOKUP(AT$1,'PY1 Data(H)'!$A$1:$BR$1,_xlfn.XLOOKUP($A55,'PY1 Data(H)'!$A$1:$A$288,'PY1 Data(H)'!$A$1:$BR$288))</f>
        <v>0</v>
      </c>
      <c r="AU55" s="118" cm="1">
        <f t="array" ref="AU55">_xlfn.XLOOKUP(AU$1,'PY1 Data(H)'!$A$1:$BR$1,_xlfn.XLOOKUP($A55,'PY1 Data(H)'!$A$1:$A$288,'PY1 Data(H)'!$A$1:$BR$288))</f>
        <v>0</v>
      </c>
      <c r="AV55" s="118" cm="1">
        <f t="array" ref="AV55">_xlfn.XLOOKUP(AV$1,'PY1 Data(H)'!$A$1:$BR$1,_xlfn.XLOOKUP($A55,'PY1 Data(H)'!$A$1:$A$288,'PY1 Data(H)'!$A$1:$BR$288))</f>
        <v>0</v>
      </c>
      <c r="AW55" s="118" cm="1">
        <f t="array" ref="AW55">_xlfn.XLOOKUP(AW$1,'PY1 Data(H)'!$A$1:$BR$1,_xlfn.XLOOKUP($A55,'PY1 Data(H)'!$A$1:$A$288,'PY1 Data(H)'!$A$1:$BR$288))</f>
        <v>0</v>
      </c>
      <c r="AX55" s="118" cm="1">
        <f t="array" ref="AX55">_xlfn.XLOOKUP(AX$1,'PY1 Data(H)'!$A$1:$BR$1,_xlfn.XLOOKUP($A55,'PY1 Data(H)'!$A$1:$A$288,'PY1 Data(H)'!$A$1:$BR$288))</f>
        <v>0</v>
      </c>
      <c r="AY55" s="118" cm="1">
        <f t="array" ref="AY55">_xlfn.XLOOKUP(AY$1,'PY1 Data(H)'!$A$1:$BR$1,_xlfn.XLOOKUP($A55,'PY1 Data(H)'!$A$1:$A$288,'PY1 Data(H)'!$A$1:$BR$288))</f>
        <v>0</v>
      </c>
      <c r="AZ55" s="118" cm="1">
        <f t="array" ref="AZ55">_xlfn.XLOOKUP(AZ$1,'PY1 Data(H)'!$A$1:$BR$1,_xlfn.XLOOKUP($A55,'PY1 Data(H)'!$A$1:$A$288,'PY1 Data(H)'!$A$1:$BR$288))</f>
        <v>0</v>
      </c>
      <c r="BA55" s="118" cm="1">
        <f t="array" ref="BA55">_xlfn.XLOOKUP(BA$1,'PY1 Data(H)'!$A$1:$BR$1,_xlfn.XLOOKUP($A55,'PY1 Data(H)'!$A$1:$A$288,'PY1 Data(H)'!$A$1:$BR$288))</f>
        <v>0</v>
      </c>
      <c r="BB55" s="118" cm="1">
        <f t="array" ref="BB55">_xlfn.XLOOKUP(BB$1,'PY1 Data(H)'!$A$1:$BR$1,_xlfn.XLOOKUP($A55,'PY1 Data(H)'!$A$1:$A$288,'PY1 Data(H)'!$A$1:$BR$288))</f>
        <v>0</v>
      </c>
      <c r="BC55" s="118" cm="1">
        <f t="array" ref="BC55">_xlfn.XLOOKUP(BC$1,'PY1 Data(H)'!$A$1:$BR$1,_xlfn.XLOOKUP($A55,'PY1 Data(H)'!$A$1:$A$288,'PY1 Data(H)'!$A$1:$BR$288))</f>
        <v>0</v>
      </c>
      <c r="BD55" s="118" cm="1">
        <f t="array" ref="BD55">_xlfn.XLOOKUP(BD$1,'PY1 Data(H)'!$A$1:$BR$1,_xlfn.XLOOKUP($A55,'PY1 Data(H)'!$A$1:$A$288,'PY1 Data(H)'!$A$1:$BR$288))</f>
        <v>0</v>
      </c>
      <c r="BE55" s="118" cm="1">
        <f t="array" ref="BE55">_xlfn.XLOOKUP(BE$1,'PY1 Data(H)'!$A$1:$BR$1,_xlfn.XLOOKUP($A55,'PY1 Data(H)'!$A$1:$A$288,'PY1 Data(H)'!$A$1:$BR$288))</f>
        <v>0</v>
      </c>
      <c r="BF55" s="118" cm="1">
        <f t="array" ref="BF55">_xlfn.XLOOKUP(BF$1,'PY1 Data(H)'!$A$1:$BR$1,_xlfn.XLOOKUP($A55,'PY1 Data(H)'!$A$1:$A$288,'PY1 Data(H)'!$A$1:$BR$288))</f>
        <v>0</v>
      </c>
      <c r="BG55" s="118" cm="1">
        <f t="array" ref="BG55">_xlfn.XLOOKUP(BG$1,'PY1 Data(H)'!$A$1:$BR$1,_xlfn.XLOOKUP($A55,'PY1 Data(H)'!$A$1:$A$288,'PY1 Data(H)'!$A$1:$BR$288))</f>
        <v>0</v>
      </c>
      <c r="BH55" s="118" cm="1">
        <f t="array" ref="BH55">_xlfn.XLOOKUP(BH$1,'PY1 Data(H)'!$A$1:$BR$1,_xlfn.XLOOKUP($A55,'PY1 Data(H)'!$A$1:$A$288,'PY1 Data(H)'!$A$1:$BR$288))</f>
        <v>0</v>
      </c>
    </row>
    <row r="56" spans="1:60" x14ac:dyDescent="0.3">
      <c r="A56">
        <v>23</v>
      </c>
      <c r="D56" s="118" cm="1">
        <f t="array" ref="D56">_xlfn.XLOOKUP(D$1,'PY1 Data(H)'!$A$1:$BR$1,_xlfn.XLOOKUP($A56,'PY1 Data(H)'!$A$1:$A$288,'PY1 Data(H)'!$A$1:$BR$288))</f>
        <v>92702</v>
      </c>
      <c r="E56" s="118" cm="1">
        <f t="array" ref="E56">_xlfn.XLOOKUP(E$1,'PY1 Data(H)'!$A$1:$BR$1,_xlfn.XLOOKUP($A56,'PY1 Data(H)'!$A$1:$A$288,'PY1 Data(H)'!$A$1:$BR$288))</f>
        <v>2139663</v>
      </c>
      <c r="F56" s="118" cm="1">
        <f t="array" ref="F56">_xlfn.XLOOKUP(F$1,'PY1 Data(H)'!$A$1:$BR$1,_xlfn.XLOOKUP($A56,'PY1 Data(H)'!$A$1:$A$288,'PY1 Data(H)'!$A$1:$BR$288))</f>
        <v>168023</v>
      </c>
      <c r="G56" s="118" cm="1">
        <f t="array" ref="G56">_xlfn.XLOOKUP(G$1,'PY1 Data(H)'!$A$1:$BR$1,_xlfn.XLOOKUP($A56,'PY1 Data(H)'!$A$1:$A$288,'PY1 Data(H)'!$A$1:$BR$288))</f>
        <v>272049</v>
      </c>
      <c r="H56" s="118" cm="1">
        <f t="array" ref="H56">_xlfn.XLOOKUP(H$1,'PY1 Data(H)'!$A$1:$BR$1,_xlfn.XLOOKUP($A56,'PY1 Data(H)'!$A$1:$A$288,'PY1 Data(H)'!$A$1:$BR$288))</f>
        <v>111908</v>
      </c>
      <c r="I56" s="118" cm="1">
        <f t="array" ref="I56">_xlfn.XLOOKUP(I$1,'PY1 Data(H)'!$A$1:$BR$1,_xlfn.XLOOKUP($A56,'PY1 Data(H)'!$A$1:$A$288,'PY1 Data(H)'!$A$1:$BR$288))</f>
        <v>702067</v>
      </c>
      <c r="J56" s="118" cm="1">
        <f t="array" ref="J56">_xlfn.XLOOKUP(J$1,'PY1 Data(H)'!$A$1:$BR$1,_xlfn.XLOOKUP($A56,'PY1 Data(H)'!$A$1:$A$288,'PY1 Data(H)'!$A$1:$BR$288))</f>
        <v>208103</v>
      </c>
      <c r="K56" s="118" cm="1">
        <f t="array" ref="K56">_xlfn.XLOOKUP(K$1,'PY1 Data(H)'!$A$1:$BR$1,_xlfn.XLOOKUP($A56,'PY1 Data(H)'!$A$1:$A$288,'PY1 Data(H)'!$A$1:$BR$288))</f>
        <v>1062506</v>
      </c>
      <c r="L56" s="118" cm="1">
        <f t="array" ref="L56">_xlfn.XLOOKUP(L$1,'PY1 Data(H)'!$A$1:$BR$1,_xlfn.XLOOKUP($A56,'PY1 Data(H)'!$A$1:$A$288,'PY1 Data(H)'!$A$1:$BR$288))</f>
        <v>785948</v>
      </c>
      <c r="M56" s="118" cm="1">
        <f t="array" ref="M56">_xlfn.XLOOKUP(M$1,'PY1 Data(H)'!$A$1:$BR$1,_xlfn.XLOOKUP($A56,'PY1 Data(H)'!$A$1:$A$288,'PY1 Data(H)'!$A$1:$BR$288))</f>
        <v>605979</v>
      </c>
      <c r="N56" s="118" cm="1">
        <f t="array" ref="N56">_xlfn.XLOOKUP(N$1,'PY1 Data(H)'!$A$1:$BR$1,_xlfn.XLOOKUP($A56,'PY1 Data(H)'!$A$1:$A$288,'PY1 Data(H)'!$A$1:$BR$288))</f>
        <v>980146</v>
      </c>
      <c r="O56" s="118" cm="1">
        <f t="array" ref="O56">_xlfn.XLOOKUP(O$1,'PY1 Data(H)'!$A$1:$BR$1,_xlfn.XLOOKUP($A56,'PY1 Data(H)'!$A$1:$A$288,'PY1 Data(H)'!$A$1:$BR$288))</f>
        <v>2739474</v>
      </c>
      <c r="P56" s="118" cm="1">
        <f t="array" ref="P56">_xlfn.XLOOKUP(P$1,'PY1 Data(H)'!$A$1:$BR$1,_xlfn.XLOOKUP($A56,'PY1 Data(H)'!$A$1:$A$288,'PY1 Data(H)'!$A$1:$BR$288))</f>
        <v>1749964</v>
      </c>
      <c r="Q56" s="118" cm="1">
        <f t="array" ref="Q56">_xlfn.XLOOKUP(Q$1,'PY1 Data(H)'!$A$1:$BR$1,_xlfn.XLOOKUP($A56,'PY1 Data(H)'!$A$1:$A$288,'PY1 Data(H)'!$A$1:$BR$288))</f>
        <v>-16473</v>
      </c>
      <c r="R56" s="118" cm="1">
        <f t="array" ref="R56">_xlfn.XLOOKUP(R$1,'PY1 Data(H)'!$A$1:$BR$1,_xlfn.XLOOKUP($A56,'PY1 Data(H)'!$A$1:$A$288,'PY1 Data(H)'!$A$1:$BR$288))</f>
        <v>1413178</v>
      </c>
      <c r="S56" s="118" cm="1">
        <f t="array" ref="S56">_xlfn.XLOOKUP(S$1,'PY1 Data(H)'!$A$1:$BR$1,_xlfn.XLOOKUP($A56,'PY1 Data(H)'!$A$1:$A$288,'PY1 Data(H)'!$A$1:$BR$288))</f>
        <v>-1252828</v>
      </c>
      <c r="T56" s="118" cm="1">
        <f t="array" ref="T56">_xlfn.XLOOKUP(T$1,'PY1 Data(H)'!$A$1:$BR$1,_xlfn.XLOOKUP($A56,'PY1 Data(H)'!$A$1:$A$288,'PY1 Data(H)'!$A$1:$BR$288))</f>
        <v>690708</v>
      </c>
      <c r="U56" s="118" cm="1">
        <f t="array" ref="U56">_xlfn.XLOOKUP(U$1,'PY1 Data(H)'!$A$1:$BR$1,_xlfn.XLOOKUP($A56,'PY1 Data(H)'!$A$1:$A$288,'PY1 Data(H)'!$A$1:$BR$288))</f>
        <v>25533</v>
      </c>
      <c r="V56" s="118" cm="1">
        <f t="array" ref="V56">_xlfn.XLOOKUP(V$1,'PY1 Data(H)'!$A$1:$BR$1,_xlfn.XLOOKUP($A56,'PY1 Data(H)'!$A$1:$A$288,'PY1 Data(H)'!$A$1:$BR$288))</f>
        <v>58280</v>
      </c>
      <c r="W56" s="118" cm="1">
        <f t="array" ref="W56">_xlfn.XLOOKUP(W$1,'PY1 Data(H)'!$A$1:$BR$1,_xlfn.XLOOKUP($A56,'PY1 Data(H)'!$A$1:$A$288,'PY1 Data(H)'!$A$1:$BR$288))</f>
        <v>4435476</v>
      </c>
      <c r="X56" s="118" cm="1">
        <f t="array" ref="X56">_xlfn.XLOOKUP(X$1,'PY1 Data(H)'!$A$1:$BR$1,_xlfn.XLOOKUP($A56,'PY1 Data(H)'!$A$1:$A$288,'PY1 Data(H)'!$A$1:$BR$288))</f>
        <v>490256</v>
      </c>
      <c r="Y56" s="118" cm="1">
        <f t="array" ref="Y56">_xlfn.XLOOKUP(Y$1,'PY1 Data(H)'!$A$1:$BR$1,_xlfn.XLOOKUP($A56,'PY1 Data(H)'!$A$1:$A$288,'PY1 Data(H)'!$A$1:$BR$288))</f>
        <v>574303</v>
      </c>
      <c r="Z56" s="118" cm="1">
        <f t="array" ref="Z56">_xlfn.XLOOKUP(Z$1,'PY1 Data(H)'!$A$1:$BR$1,_xlfn.XLOOKUP($A56,'PY1 Data(H)'!$A$1:$A$288,'PY1 Data(H)'!$A$1:$BR$288))</f>
        <v>1986743</v>
      </c>
      <c r="AA56" s="118" cm="1">
        <f t="array" ref="AA56">_xlfn.XLOOKUP(AA$1,'PY1 Data(H)'!$A$1:$BR$1,_xlfn.XLOOKUP($A56,'PY1 Data(H)'!$A$1:$A$288,'PY1 Data(H)'!$A$1:$BR$288))</f>
        <v>493272</v>
      </c>
      <c r="AB56" s="118" cm="1">
        <f t="array" ref="AB56">_xlfn.XLOOKUP(AB$1,'PY1 Data(H)'!$A$1:$BR$1,_xlfn.XLOOKUP($A56,'PY1 Data(H)'!$A$1:$A$288,'PY1 Data(H)'!$A$1:$BR$288))</f>
        <v>545238</v>
      </c>
      <c r="AC56" s="118" cm="1">
        <f t="array" ref="AC56">_xlfn.XLOOKUP(AC$1,'PY1 Data(H)'!$A$1:$BR$1,_xlfn.XLOOKUP($A56,'PY1 Data(H)'!$A$1:$A$288,'PY1 Data(H)'!$A$1:$BR$288))</f>
        <v>1860788</v>
      </c>
      <c r="AD56" s="118" cm="1">
        <f t="array" ref="AD56">_xlfn.XLOOKUP(AD$1,'PY1 Data(H)'!$A$1:$BR$1,_xlfn.XLOOKUP($A56,'PY1 Data(H)'!$A$1:$A$288,'PY1 Data(H)'!$A$1:$BR$288))</f>
        <v>479579</v>
      </c>
      <c r="AE56" s="118" cm="1">
        <f t="array" ref="AE56">_xlfn.XLOOKUP(AE$1,'PY1 Data(H)'!$A$1:$BR$1,_xlfn.XLOOKUP($A56,'PY1 Data(H)'!$A$1:$A$288,'PY1 Data(H)'!$A$1:$BR$288))</f>
        <v>2665542</v>
      </c>
      <c r="AF56" s="118" cm="1">
        <f t="array" ref="AF56">_xlfn.XLOOKUP(AF$1,'PY1 Data(H)'!$A$1:$BR$1,_xlfn.XLOOKUP($A56,'PY1 Data(H)'!$A$1:$A$288,'PY1 Data(H)'!$A$1:$BR$288))</f>
        <v>1490683</v>
      </c>
      <c r="AG56" s="118" cm="1">
        <f t="array" ref="AG56">_xlfn.XLOOKUP(AG$1,'PY1 Data(H)'!$A$1:$BR$1,_xlfn.XLOOKUP($A56,'PY1 Data(H)'!$A$1:$A$288,'PY1 Data(H)'!$A$1:$BR$288))</f>
        <v>891999</v>
      </c>
      <c r="AH56" s="118" cm="1">
        <f t="array" ref="AH56">_xlfn.XLOOKUP(AH$1,'PY1 Data(H)'!$A$1:$BR$1,_xlfn.XLOOKUP($A56,'PY1 Data(H)'!$A$1:$A$288,'PY1 Data(H)'!$A$1:$BR$288))</f>
        <v>3698859</v>
      </c>
      <c r="AI56" s="118" cm="1">
        <f t="array" ref="AI56">_xlfn.XLOOKUP(AI$1,'PY1 Data(H)'!$A$1:$BR$1,_xlfn.XLOOKUP($A56,'PY1 Data(H)'!$A$1:$A$288,'PY1 Data(H)'!$A$1:$BR$288))</f>
        <v>-638314</v>
      </c>
      <c r="AJ56" s="118" cm="1">
        <f t="array" ref="AJ56">_xlfn.XLOOKUP(AJ$1,'PY1 Data(H)'!$A$1:$BR$1,_xlfn.XLOOKUP($A56,'PY1 Data(H)'!$A$1:$A$288,'PY1 Data(H)'!$A$1:$BR$288))</f>
        <v>-1474858</v>
      </c>
      <c r="AK56" s="118" cm="1">
        <f t="array" ref="AK56">_xlfn.XLOOKUP(AK$1,'PY1 Data(H)'!$A$1:$BR$1,_xlfn.XLOOKUP($A56,'PY1 Data(H)'!$A$1:$A$288,'PY1 Data(H)'!$A$1:$BR$288))</f>
        <v>24081</v>
      </c>
      <c r="AL56" s="118" cm="1">
        <f t="array" ref="AL56">_xlfn.XLOOKUP(AL$1,'PY1 Data(H)'!$A$1:$BR$1,_xlfn.XLOOKUP($A56,'PY1 Data(H)'!$A$1:$A$288,'PY1 Data(H)'!$A$1:$BR$288))</f>
        <v>3155843</v>
      </c>
      <c r="AM56" s="118" cm="1">
        <f t="array" ref="AM56">_xlfn.XLOOKUP(AM$1,'PY1 Data(H)'!$A$1:$BR$1,_xlfn.XLOOKUP($A56,'PY1 Data(H)'!$A$1:$A$288,'PY1 Data(H)'!$A$1:$BR$288))</f>
        <v>0</v>
      </c>
      <c r="AN56" s="118" cm="1">
        <f t="array" ref="AN56">_xlfn.XLOOKUP(AN$1,'PY1 Data(H)'!$A$1:$BR$1,_xlfn.XLOOKUP($A56,'PY1 Data(H)'!$A$1:$A$288,'PY1 Data(H)'!$A$1:$BR$288))</f>
        <v>880111</v>
      </c>
      <c r="AO56" s="118" cm="1">
        <f t="array" ref="AO56">_xlfn.XLOOKUP(AO$1,'PY1 Data(H)'!$A$1:$BR$1,_xlfn.XLOOKUP($A56,'PY1 Data(H)'!$A$1:$A$288,'PY1 Data(H)'!$A$1:$BR$288))</f>
        <v>1864994</v>
      </c>
      <c r="AP56" s="118" cm="1">
        <f t="array" ref="AP56">_xlfn.XLOOKUP(AP$1,'PY1 Data(H)'!$A$1:$BR$1,_xlfn.XLOOKUP($A56,'PY1 Data(H)'!$A$1:$A$288,'PY1 Data(H)'!$A$1:$BR$288))</f>
        <v>1567671</v>
      </c>
      <c r="AQ56" s="118" cm="1">
        <f t="array" ref="AQ56">_xlfn.XLOOKUP(AQ$1,'PY1 Data(H)'!$A$1:$BR$1,_xlfn.XLOOKUP($A56,'PY1 Data(H)'!$A$1:$A$288,'PY1 Data(H)'!$A$1:$BR$288))</f>
        <v>1853</v>
      </c>
      <c r="AR56" s="118" cm="1">
        <f t="array" ref="AR56">_xlfn.XLOOKUP(AR$1,'PY1 Data(H)'!$A$1:$BR$1,_xlfn.XLOOKUP($A56,'PY1 Data(H)'!$A$1:$A$288,'PY1 Data(H)'!$A$1:$BR$288))</f>
        <v>802968</v>
      </c>
      <c r="AS56" s="118" cm="1">
        <f t="array" ref="AS56">_xlfn.XLOOKUP(AS$1,'PY1 Data(H)'!$A$1:$BR$1,_xlfn.XLOOKUP($A56,'PY1 Data(H)'!$A$1:$A$288,'PY1 Data(H)'!$A$1:$BR$288))</f>
        <v>659179</v>
      </c>
      <c r="AT56" s="118" cm="1">
        <f t="array" ref="AT56">_xlfn.XLOOKUP(AT$1,'PY1 Data(H)'!$A$1:$BR$1,_xlfn.XLOOKUP($A56,'PY1 Data(H)'!$A$1:$A$288,'PY1 Data(H)'!$A$1:$BR$288))</f>
        <v>40512</v>
      </c>
      <c r="AU56" s="118" cm="1">
        <f t="array" ref="AU56">_xlfn.XLOOKUP(AU$1,'PY1 Data(H)'!$A$1:$BR$1,_xlfn.XLOOKUP($A56,'PY1 Data(H)'!$A$1:$A$288,'PY1 Data(H)'!$A$1:$BR$288))</f>
        <v>10947514</v>
      </c>
      <c r="AV56" s="118" cm="1">
        <f t="array" ref="AV56">_xlfn.XLOOKUP(AV$1,'PY1 Data(H)'!$A$1:$BR$1,_xlfn.XLOOKUP($A56,'PY1 Data(H)'!$A$1:$A$288,'PY1 Data(H)'!$A$1:$BR$288))</f>
        <v>912742</v>
      </c>
      <c r="AW56" s="118" cm="1">
        <f t="array" ref="AW56">_xlfn.XLOOKUP(AW$1,'PY1 Data(H)'!$A$1:$BR$1,_xlfn.XLOOKUP($A56,'PY1 Data(H)'!$A$1:$A$288,'PY1 Data(H)'!$A$1:$BR$288))</f>
        <v>39325458</v>
      </c>
      <c r="AX56" s="118" cm="1">
        <f t="array" ref="AX56">_xlfn.XLOOKUP(AX$1,'PY1 Data(H)'!$A$1:$BR$1,_xlfn.XLOOKUP($A56,'PY1 Data(H)'!$A$1:$A$288,'PY1 Data(H)'!$A$1:$BR$288))</f>
        <v>534704</v>
      </c>
      <c r="AY56" s="118" cm="1">
        <f t="array" ref="AY56">_xlfn.XLOOKUP(AY$1,'PY1 Data(H)'!$A$1:$BR$1,_xlfn.XLOOKUP($A56,'PY1 Data(H)'!$A$1:$A$288,'PY1 Data(H)'!$A$1:$BR$288))</f>
        <v>402885</v>
      </c>
      <c r="AZ56" s="118" cm="1">
        <f t="array" ref="AZ56">_xlfn.XLOOKUP(AZ$1,'PY1 Data(H)'!$A$1:$BR$1,_xlfn.XLOOKUP($A56,'PY1 Data(H)'!$A$1:$A$288,'PY1 Data(H)'!$A$1:$BR$288))</f>
        <v>235609</v>
      </c>
      <c r="BA56" s="118" cm="1">
        <f t="array" ref="BA56">_xlfn.XLOOKUP(BA$1,'PY1 Data(H)'!$A$1:$BR$1,_xlfn.XLOOKUP($A56,'PY1 Data(H)'!$A$1:$A$288,'PY1 Data(H)'!$A$1:$BR$288))</f>
        <v>5716917</v>
      </c>
      <c r="BB56" s="118" cm="1">
        <f t="array" ref="BB56">_xlfn.XLOOKUP(BB$1,'PY1 Data(H)'!$A$1:$BR$1,_xlfn.XLOOKUP($A56,'PY1 Data(H)'!$A$1:$A$288,'PY1 Data(H)'!$A$1:$BR$288))</f>
        <v>593071</v>
      </c>
      <c r="BC56" s="118" cm="1">
        <f t="array" ref="BC56">_xlfn.XLOOKUP(BC$1,'PY1 Data(H)'!$A$1:$BR$1,_xlfn.XLOOKUP($A56,'PY1 Data(H)'!$A$1:$A$288,'PY1 Data(H)'!$A$1:$BR$288))</f>
        <v>330559</v>
      </c>
      <c r="BD56" s="118" cm="1">
        <f t="array" ref="BD56">_xlfn.XLOOKUP(BD$1,'PY1 Data(H)'!$A$1:$BR$1,_xlfn.XLOOKUP($A56,'PY1 Data(H)'!$A$1:$A$288,'PY1 Data(H)'!$A$1:$BR$288))</f>
        <v>45635</v>
      </c>
      <c r="BE56" s="118" cm="1">
        <f t="array" ref="BE56">_xlfn.XLOOKUP(BE$1,'PY1 Data(H)'!$A$1:$BR$1,_xlfn.XLOOKUP($A56,'PY1 Data(H)'!$A$1:$A$288,'PY1 Data(H)'!$A$1:$BR$288))</f>
        <v>5226165</v>
      </c>
      <c r="BF56" s="118" cm="1">
        <f t="array" ref="BF56">_xlfn.XLOOKUP(BF$1,'PY1 Data(H)'!$A$1:$BR$1,_xlfn.XLOOKUP($A56,'PY1 Data(H)'!$A$1:$A$288,'PY1 Data(H)'!$A$1:$BR$288))</f>
        <v>10545705</v>
      </c>
      <c r="BG56" s="118" cm="1">
        <f t="array" ref="BG56">_xlfn.XLOOKUP(BG$1,'PY1 Data(H)'!$A$1:$BR$1,_xlfn.XLOOKUP($A56,'PY1 Data(H)'!$A$1:$A$288,'PY1 Data(H)'!$A$1:$BR$288))</f>
        <v>47318</v>
      </c>
      <c r="BH56" s="118" cm="1">
        <f t="array" ref="BH56">_xlfn.XLOOKUP(BH$1,'PY1 Data(H)'!$A$1:$BR$1,_xlfn.XLOOKUP($A56,'PY1 Data(H)'!$A$1:$A$288,'PY1 Data(H)'!$A$1:$BR$288))</f>
        <v>952008</v>
      </c>
    </row>
    <row r="57" spans="1:60" x14ac:dyDescent="0.3">
      <c r="A57">
        <v>507</v>
      </c>
      <c r="D57" s="118" cm="1">
        <f t="array" ref="D57">_xlfn.XLOOKUP(D$1,'PY1 Data(H)'!$A$1:$BR$1,_xlfn.XLOOKUP($A57,'PY1 Data(H)'!$A$1:$A$288,'PY1 Data(H)'!$A$1:$BR$288))</f>
        <v>0</v>
      </c>
      <c r="E57" s="118" cm="1">
        <f t="array" ref="E57">_xlfn.XLOOKUP(E$1,'PY1 Data(H)'!$A$1:$BR$1,_xlfn.XLOOKUP($A57,'PY1 Data(H)'!$A$1:$A$288,'PY1 Data(H)'!$A$1:$BR$288))</f>
        <v>44487</v>
      </c>
      <c r="F57" s="118" cm="1">
        <f t="array" ref="F57">_xlfn.XLOOKUP(F$1,'PY1 Data(H)'!$A$1:$BR$1,_xlfn.XLOOKUP($A57,'PY1 Data(H)'!$A$1:$A$288,'PY1 Data(H)'!$A$1:$BR$288))</f>
        <v>195875</v>
      </c>
      <c r="G57" s="118" cm="1">
        <f t="array" ref="G57">_xlfn.XLOOKUP(G$1,'PY1 Data(H)'!$A$1:$BR$1,_xlfn.XLOOKUP($A57,'PY1 Data(H)'!$A$1:$A$288,'PY1 Data(H)'!$A$1:$BR$288))</f>
        <v>0</v>
      </c>
      <c r="H57" s="118" cm="1">
        <f t="array" ref="H57">_xlfn.XLOOKUP(H$1,'PY1 Data(H)'!$A$1:$BR$1,_xlfn.XLOOKUP($A57,'PY1 Data(H)'!$A$1:$A$288,'PY1 Data(H)'!$A$1:$BR$288))</f>
        <v>0</v>
      </c>
      <c r="I57" s="118" cm="1">
        <f t="array" ref="I57">_xlfn.XLOOKUP(I$1,'PY1 Data(H)'!$A$1:$BR$1,_xlfn.XLOOKUP($A57,'PY1 Data(H)'!$A$1:$A$288,'PY1 Data(H)'!$A$1:$BR$288))</f>
        <v>0</v>
      </c>
      <c r="J57" s="118" cm="1">
        <f t="array" ref="J57">_xlfn.XLOOKUP(J$1,'PY1 Data(H)'!$A$1:$BR$1,_xlfn.XLOOKUP($A57,'PY1 Data(H)'!$A$1:$A$288,'PY1 Data(H)'!$A$1:$BR$288))</f>
        <v>30843</v>
      </c>
      <c r="K57" s="118" cm="1">
        <f t="array" ref="K57">_xlfn.XLOOKUP(K$1,'PY1 Data(H)'!$A$1:$BR$1,_xlfn.XLOOKUP($A57,'PY1 Data(H)'!$A$1:$A$288,'PY1 Data(H)'!$A$1:$BR$288))</f>
        <v>4682</v>
      </c>
      <c r="L57" s="118" cm="1">
        <f t="array" ref="L57">_xlfn.XLOOKUP(L$1,'PY1 Data(H)'!$A$1:$BR$1,_xlfn.XLOOKUP($A57,'PY1 Data(H)'!$A$1:$A$288,'PY1 Data(H)'!$A$1:$BR$288))</f>
        <v>0</v>
      </c>
      <c r="M57" s="118" cm="1">
        <f t="array" ref="M57">_xlfn.XLOOKUP(M$1,'PY1 Data(H)'!$A$1:$BR$1,_xlfn.XLOOKUP($A57,'PY1 Data(H)'!$A$1:$A$288,'PY1 Data(H)'!$A$1:$BR$288))</f>
        <v>-1</v>
      </c>
      <c r="N57" s="118" cm="1">
        <f t="array" ref="N57">_xlfn.XLOOKUP(N$1,'PY1 Data(H)'!$A$1:$BR$1,_xlfn.XLOOKUP($A57,'PY1 Data(H)'!$A$1:$A$288,'PY1 Data(H)'!$A$1:$BR$288))</f>
        <v>-26338</v>
      </c>
      <c r="O57" s="118" cm="1">
        <f t="array" ref="O57">_xlfn.XLOOKUP(O$1,'PY1 Data(H)'!$A$1:$BR$1,_xlfn.XLOOKUP($A57,'PY1 Data(H)'!$A$1:$A$288,'PY1 Data(H)'!$A$1:$BR$288))</f>
        <v>149239</v>
      </c>
      <c r="P57" s="118" cm="1">
        <f t="array" ref="P57">_xlfn.XLOOKUP(P$1,'PY1 Data(H)'!$A$1:$BR$1,_xlfn.XLOOKUP($A57,'PY1 Data(H)'!$A$1:$A$288,'PY1 Data(H)'!$A$1:$BR$288))</f>
        <v>0</v>
      </c>
      <c r="Q57" s="118" cm="1">
        <f t="array" ref="Q57">_xlfn.XLOOKUP(Q$1,'PY1 Data(H)'!$A$1:$BR$1,_xlfn.XLOOKUP($A57,'PY1 Data(H)'!$A$1:$A$288,'PY1 Data(H)'!$A$1:$BR$288))</f>
        <v>0</v>
      </c>
      <c r="R57" s="118" cm="1">
        <f t="array" ref="R57">_xlfn.XLOOKUP(R$1,'PY1 Data(H)'!$A$1:$BR$1,_xlfn.XLOOKUP($A57,'PY1 Data(H)'!$A$1:$A$288,'PY1 Data(H)'!$A$1:$BR$288))</f>
        <v>38291</v>
      </c>
      <c r="S57" s="118" cm="1">
        <f t="array" ref="S57">_xlfn.XLOOKUP(S$1,'PY1 Data(H)'!$A$1:$BR$1,_xlfn.XLOOKUP($A57,'PY1 Data(H)'!$A$1:$A$288,'PY1 Data(H)'!$A$1:$BR$288))</f>
        <v>2946</v>
      </c>
      <c r="T57" s="118" cm="1">
        <f t="array" ref="T57">_xlfn.XLOOKUP(T$1,'PY1 Data(H)'!$A$1:$BR$1,_xlfn.XLOOKUP($A57,'PY1 Data(H)'!$A$1:$A$288,'PY1 Data(H)'!$A$1:$BR$288))</f>
        <v>0</v>
      </c>
      <c r="U57" s="118" cm="1">
        <f t="array" ref="U57">_xlfn.XLOOKUP(U$1,'PY1 Data(H)'!$A$1:$BR$1,_xlfn.XLOOKUP($A57,'PY1 Data(H)'!$A$1:$A$288,'PY1 Data(H)'!$A$1:$BR$288))</f>
        <v>44256</v>
      </c>
      <c r="V57" s="118" cm="1">
        <f t="array" ref="V57">_xlfn.XLOOKUP(V$1,'PY1 Data(H)'!$A$1:$BR$1,_xlfn.XLOOKUP($A57,'PY1 Data(H)'!$A$1:$A$288,'PY1 Data(H)'!$A$1:$BR$288))</f>
        <v>0</v>
      </c>
      <c r="W57" s="118" cm="1">
        <f t="array" ref="W57">_xlfn.XLOOKUP(W$1,'PY1 Data(H)'!$A$1:$BR$1,_xlfn.XLOOKUP($A57,'PY1 Data(H)'!$A$1:$A$288,'PY1 Data(H)'!$A$1:$BR$288))</f>
        <v>98064</v>
      </c>
      <c r="X57" s="118" cm="1">
        <f t="array" ref="X57">_xlfn.XLOOKUP(X$1,'PY1 Data(H)'!$A$1:$BR$1,_xlfn.XLOOKUP($A57,'PY1 Data(H)'!$A$1:$A$288,'PY1 Data(H)'!$A$1:$BR$288))</f>
        <v>0</v>
      </c>
      <c r="Y57" s="118" cm="1">
        <f t="array" ref="Y57">_xlfn.XLOOKUP(Y$1,'PY1 Data(H)'!$A$1:$BR$1,_xlfn.XLOOKUP($A57,'PY1 Data(H)'!$A$1:$A$288,'PY1 Data(H)'!$A$1:$BR$288))</f>
        <v>0</v>
      </c>
      <c r="Z57" s="118" cm="1">
        <f t="array" ref="Z57">_xlfn.XLOOKUP(Z$1,'PY1 Data(H)'!$A$1:$BR$1,_xlfn.XLOOKUP($A57,'PY1 Data(H)'!$A$1:$A$288,'PY1 Data(H)'!$A$1:$BR$288))</f>
        <v>0</v>
      </c>
      <c r="AA57" s="118" cm="1">
        <f t="array" ref="AA57">_xlfn.XLOOKUP(AA$1,'PY1 Data(H)'!$A$1:$BR$1,_xlfn.XLOOKUP($A57,'PY1 Data(H)'!$A$1:$A$288,'PY1 Data(H)'!$A$1:$BR$288))</f>
        <v>0</v>
      </c>
      <c r="AB57" s="118" cm="1">
        <f t="array" ref="AB57">_xlfn.XLOOKUP(AB$1,'PY1 Data(H)'!$A$1:$BR$1,_xlfn.XLOOKUP($A57,'PY1 Data(H)'!$A$1:$A$288,'PY1 Data(H)'!$A$1:$BR$288))</f>
        <v>0</v>
      </c>
      <c r="AC57" s="118" cm="1">
        <f t="array" ref="AC57">_xlfn.XLOOKUP(AC$1,'PY1 Data(H)'!$A$1:$BR$1,_xlfn.XLOOKUP($A57,'PY1 Data(H)'!$A$1:$A$288,'PY1 Data(H)'!$A$1:$BR$288))</f>
        <v>23842</v>
      </c>
      <c r="AD57" s="118" cm="1">
        <f t="array" ref="AD57">_xlfn.XLOOKUP(AD$1,'PY1 Data(H)'!$A$1:$BR$1,_xlfn.XLOOKUP($A57,'PY1 Data(H)'!$A$1:$A$288,'PY1 Data(H)'!$A$1:$BR$288))</f>
        <v>0</v>
      </c>
      <c r="AE57" s="118" cm="1">
        <f t="array" ref="AE57">_xlfn.XLOOKUP(AE$1,'PY1 Data(H)'!$A$1:$BR$1,_xlfn.XLOOKUP($A57,'PY1 Data(H)'!$A$1:$A$288,'PY1 Data(H)'!$A$1:$BR$288))</f>
        <v>-16190</v>
      </c>
      <c r="AF57" s="118" cm="1">
        <f t="array" ref="AF57">_xlfn.XLOOKUP(AF$1,'PY1 Data(H)'!$A$1:$BR$1,_xlfn.XLOOKUP($A57,'PY1 Data(H)'!$A$1:$A$288,'PY1 Data(H)'!$A$1:$BR$288))</f>
        <v>0</v>
      </c>
      <c r="AG57" s="118" cm="1">
        <f t="array" ref="AG57">_xlfn.XLOOKUP(AG$1,'PY1 Data(H)'!$A$1:$BR$1,_xlfn.XLOOKUP($A57,'PY1 Data(H)'!$A$1:$A$288,'PY1 Data(H)'!$A$1:$BR$288))</f>
        <v>0</v>
      </c>
      <c r="AH57" s="118" cm="1">
        <f t="array" ref="AH57">_xlfn.XLOOKUP(AH$1,'PY1 Data(H)'!$A$1:$BR$1,_xlfn.XLOOKUP($A57,'PY1 Data(H)'!$A$1:$A$288,'PY1 Data(H)'!$A$1:$BR$288))</f>
        <v>0</v>
      </c>
      <c r="AI57" s="118" cm="1">
        <f t="array" ref="AI57">_xlfn.XLOOKUP(AI$1,'PY1 Data(H)'!$A$1:$BR$1,_xlfn.XLOOKUP($A57,'PY1 Data(H)'!$A$1:$A$288,'PY1 Data(H)'!$A$1:$BR$288))</f>
        <v>0</v>
      </c>
      <c r="AJ57" s="118" cm="1">
        <f t="array" ref="AJ57">_xlfn.XLOOKUP(AJ$1,'PY1 Data(H)'!$A$1:$BR$1,_xlfn.XLOOKUP($A57,'PY1 Data(H)'!$A$1:$A$288,'PY1 Data(H)'!$A$1:$BR$288))</f>
        <v>0</v>
      </c>
      <c r="AK57" s="118" cm="1">
        <f t="array" ref="AK57">_xlfn.XLOOKUP(AK$1,'PY1 Data(H)'!$A$1:$BR$1,_xlfn.XLOOKUP($A57,'PY1 Data(H)'!$A$1:$A$288,'PY1 Data(H)'!$A$1:$BR$288))</f>
        <v>0</v>
      </c>
      <c r="AL57" s="118" cm="1">
        <f t="array" ref="AL57">_xlfn.XLOOKUP(AL$1,'PY1 Data(H)'!$A$1:$BR$1,_xlfn.XLOOKUP($A57,'PY1 Data(H)'!$A$1:$A$288,'PY1 Data(H)'!$A$1:$BR$288))</f>
        <v>24531</v>
      </c>
      <c r="AM57" s="118" cm="1">
        <f t="array" ref="AM57">_xlfn.XLOOKUP(AM$1,'PY1 Data(H)'!$A$1:$BR$1,_xlfn.XLOOKUP($A57,'PY1 Data(H)'!$A$1:$A$288,'PY1 Data(H)'!$A$1:$BR$288))</f>
        <v>0</v>
      </c>
      <c r="AN57" s="118" cm="1">
        <f t="array" ref="AN57">_xlfn.XLOOKUP(AN$1,'PY1 Data(H)'!$A$1:$BR$1,_xlfn.XLOOKUP($A57,'PY1 Data(H)'!$A$1:$A$288,'PY1 Data(H)'!$A$1:$BR$288))</f>
        <v>0</v>
      </c>
      <c r="AO57" s="118" cm="1">
        <f t="array" ref="AO57">_xlfn.XLOOKUP(AO$1,'PY1 Data(H)'!$A$1:$BR$1,_xlfn.XLOOKUP($A57,'PY1 Data(H)'!$A$1:$A$288,'PY1 Data(H)'!$A$1:$BR$288))</f>
        <v>0</v>
      </c>
      <c r="AP57" s="118" cm="1">
        <f t="array" ref="AP57">_xlfn.XLOOKUP(AP$1,'PY1 Data(H)'!$A$1:$BR$1,_xlfn.XLOOKUP($A57,'PY1 Data(H)'!$A$1:$A$288,'PY1 Data(H)'!$A$1:$BR$288))</f>
        <v>-125697</v>
      </c>
      <c r="AQ57" s="118" cm="1">
        <f t="array" ref="AQ57">_xlfn.XLOOKUP(AQ$1,'PY1 Data(H)'!$A$1:$BR$1,_xlfn.XLOOKUP($A57,'PY1 Data(H)'!$A$1:$A$288,'PY1 Data(H)'!$A$1:$BR$288))</f>
        <v>0</v>
      </c>
      <c r="AR57" s="118" cm="1">
        <f t="array" ref="AR57">_xlfn.XLOOKUP(AR$1,'PY1 Data(H)'!$A$1:$BR$1,_xlfn.XLOOKUP($A57,'PY1 Data(H)'!$A$1:$A$288,'PY1 Data(H)'!$A$1:$BR$288))</f>
        <v>0</v>
      </c>
      <c r="AS57" s="118" cm="1">
        <f t="array" ref="AS57">_xlfn.XLOOKUP(AS$1,'PY1 Data(H)'!$A$1:$BR$1,_xlfn.XLOOKUP($A57,'PY1 Data(H)'!$A$1:$A$288,'PY1 Data(H)'!$A$1:$BR$288))</f>
        <v>0</v>
      </c>
      <c r="AT57" s="118" cm="1">
        <f t="array" ref="AT57">_xlfn.XLOOKUP(AT$1,'PY1 Data(H)'!$A$1:$BR$1,_xlfn.XLOOKUP($A57,'PY1 Data(H)'!$A$1:$A$288,'PY1 Data(H)'!$A$1:$BR$288))</f>
        <v>0</v>
      </c>
      <c r="AU57" s="118" cm="1">
        <f t="array" ref="AU57">_xlfn.XLOOKUP(AU$1,'PY1 Data(H)'!$A$1:$BR$1,_xlfn.XLOOKUP($A57,'PY1 Data(H)'!$A$1:$A$288,'PY1 Data(H)'!$A$1:$BR$288))</f>
        <v>0</v>
      </c>
      <c r="AV57" s="118" cm="1">
        <f t="array" ref="AV57">_xlfn.XLOOKUP(AV$1,'PY1 Data(H)'!$A$1:$BR$1,_xlfn.XLOOKUP($A57,'PY1 Data(H)'!$A$1:$A$288,'PY1 Data(H)'!$A$1:$BR$288))</f>
        <v>8848</v>
      </c>
      <c r="AW57" s="118" cm="1">
        <f t="array" ref="AW57">_xlfn.XLOOKUP(AW$1,'PY1 Data(H)'!$A$1:$BR$1,_xlfn.XLOOKUP($A57,'PY1 Data(H)'!$A$1:$A$288,'PY1 Data(H)'!$A$1:$BR$288))</f>
        <v>-1666154</v>
      </c>
      <c r="AX57" s="118" cm="1">
        <f t="array" ref="AX57">_xlfn.XLOOKUP(AX$1,'PY1 Data(H)'!$A$1:$BR$1,_xlfn.XLOOKUP($A57,'PY1 Data(H)'!$A$1:$A$288,'PY1 Data(H)'!$A$1:$BR$288))</f>
        <v>0</v>
      </c>
      <c r="AY57" s="118" cm="1">
        <f t="array" ref="AY57">_xlfn.XLOOKUP(AY$1,'PY1 Data(H)'!$A$1:$BR$1,_xlfn.XLOOKUP($A57,'PY1 Data(H)'!$A$1:$A$288,'PY1 Data(H)'!$A$1:$BR$288))</f>
        <v>-23628</v>
      </c>
      <c r="AZ57" s="118" cm="1">
        <f t="array" ref="AZ57">_xlfn.XLOOKUP(AZ$1,'PY1 Data(H)'!$A$1:$BR$1,_xlfn.XLOOKUP($A57,'PY1 Data(H)'!$A$1:$A$288,'PY1 Data(H)'!$A$1:$BR$288))</f>
        <v>5955</v>
      </c>
      <c r="BA57" s="118" cm="1">
        <f t="array" ref="BA57">_xlfn.XLOOKUP(BA$1,'PY1 Data(H)'!$A$1:$BR$1,_xlfn.XLOOKUP($A57,'PY1 Data(H)'!$A$1:$A$288,'PY1 Data(H)'!$A$1:$BR$288))</f>
        <v>171064</v>
      </c>
      <c r="BB57" s="118" cm="1">
        <f t="array" ref="BB57">_xlfn.XLOOKUP(BB$1,'PY1 Data(H)'!$A$1:$BR$1,_xlfn.XLOOKUP($A57,'PY1 Data(H)'!$A$1:$A$288,'PY1 Data(H)'!$A$1:$BR$288))</f>
        <v>0</v>
      </c>
      <c r="BC57" s="118" cm="1">
        <f t="array" ref="BC57">_xlfn.XLOOKUP(BC$1,'PY1 Data(H)'!$A$1:$BR$1,_xlfn.XLOOKUP($A57,'PY1 Data(H)'!$A$1:$A$288,'PY1 Data(H)'!$A$1:$BR$288))</f>
        <v>0</v>
      </c>
      <c r="BD57" s="118" cm="1">
        <f t="array" ref="BD57">_xlfn.XLOOKUP(BD$1,'PY1 Data(H)'!$A$1:$BR$1,_xlfn.XLOOKUP($A57,'PY1 Data(H)'!$A$1:$A$288,'PY1 Data(H)'!$A$1:$BR$288))</f>
        <v>28087</v>
      </c>
      <c r="BE57" s="118" cm="1">
        <f t="array" ref="BE57">_xlfn.XLOOKUP(BE$1,'PY1 Data(H)'!$A$1:$BR$1,_xlfn.XLOOKUP($A57,'PY1 Data(H)'!$A$1:$A$288,'PY1 Data(H)'!$A$1:$BR$288))</f>
        <v>33900</v>
      </c>
      <c r="BF57" s="118" cm="1">
        <f t="array" ref="BF57">_xlfn.XLOOKUP(BF$1,'PY1 Data(H)'!$A$1:$BR$1,_xlfn.XLOOKUP($A57,'PY1 Data(H)'!$A$1:$A$288,'PY1 Data(H)'!$A$1:$BR$288))</f>
        <v>-163881</v>
      </c>
      <c r="BG57" s="118" cm="1">
        <f t="array" ref="BG57">_xlfn.XLOOKUP(BG$1,'PY1 Data(H)'!$A$1:$BR$1,_xlfn.XLOOKUP($A57,'PY1 Data(H)'!$A$1:$A$288,'PY1 Data(H)'!$A$1:$BR$288))</f>
        <v>0</v>
      </c>
      <c r="BH57" s="118" cm="1">
        <f t="array" ref="BH57">_xlfn.XLOOKUP(BH$1,'PY1 Data(H)'!$A$1:$BR$1,_xlfn.XLOOKUP($A57,'PY1 Data(H)'!$A$1:$A$288,'PY1 Data(H)'!$A$1:$BR$288))</f>
        <v>870</v>
      </c>
    </row>
    <row r="58" spans="1:60" x14ac:dyDescent="0.3">
      <c r="A58">
        <v>546</v>
      </c>
      <c r="D58" s="118" cm="1">
        <f t="array" ref="D58">_xlfn.XLOOKUP(D$1,'PY1 Data(H)'!$A$1:$BR$1,_xlfn.XLOOKUP($A58,'PY1 Data(H)'!$A$1:$A$288,'PY1 Data(H)'!$A$1:$BR$288))</f>
        <v>0</v>
      </c>
      <c r="E58" s="118" cm="1">
        <f t="array" ref="E58">_xlfn.XLOOKUP(E$1,'PY1 Data(H)'!$A$1:$BR$1,_xlfn.XLOOKUP($A58,'PY1 Data(H)'!$A$1:$A$288,'PY1 Data(H)'!$A$1:$BR$288))</f>
        <v>0</v>
      </c>
      <c r="F58" s="118" cm="1">
        <f t="array" ref="F58">_xlfn.XLOOKUP(F$1,'PY1 Data(H)'!$A$1:$BR$1,_xlfn.XLOOKUP($A58,'PY1 Data(H)'!$A$1:$A$288,'PY1 Data(H)'!$A$1:$BR$288))</f>
        <v>0</v>
      </c>
      <c r="G58" s="118" cm="1">
        <f t="array" ref="G58">_xlfn.XLOOKUP(G$1,'PY1 Data(H)'!$A$1:$BR$1,_xlfn.XLOOKUP($A58,'PY1 Data(H)'!$A$1:$A$288,'PY1 Data(H)'!$A$1:$BR$288))</f>
        <v>1602047</v>
      </c>
      <c r="H58" s="118" cm="1">
        <f t="array" ref="H58">_xlfn.XLOOKUP(H$1,'PY1 Data(H)'!$A$1:$BR$1,_xlfn.XLOOKUP($A58,'PY1 Data(H)'!$A$1:$A$288,'PY1 Data(H)'!$A$1:$BR$288))</f>
        <v>0</v>
      </c>
      <c r="I58" s="118" cm="1">
        <f t="array" ref="I58">_xlfn.XLOOKUP(I$1,'PY1 Data(H)'!$A$1:$BR$1,_xlfn.XLOOKUP($A58,'PY1 Data(H)'!$A$1:$A$288,'PY1 Data(H)'!$A$1:$BR$288))</f>
        <v>0</v>
      </c>
      <c r="J58" s="118" cm="1">
        <f t="array" ref="J58">_xlfn.XLOOKUP(J$1,'PY1 Data(H)'!$A$1:$BR$1,_xlfn.XLOOKUP($A58,'PY1 Data(H)'!$A$1:$A$288,'PY1 Data(H)'!$A$1:$BR$288))</f>
        <v>0</v>
      </c>
      <c r="K58" s="118" cm="1">
        <f t="array" ref="K58">_xlfn.XLOOKUP(K$1,'PY1 Data(H)'!$A$1:$BR$1,_xlfn.XLOOKUP($A58,'PY1 Data(H)'!$A$1:$A$288,'PY1 Data(H)'!$A$1:$BR$288))</f>
        <v>0</v>
      </c>
      <c r="L58" s="118" cm="1">
        <f t="array" ref="L58">_xlfn.XLOOKUP(L$1,'PY1 Data(H)'!$A$1:$BR$1,_xlfn.XLOOKUP($A58,'PY1 Data(H)'!$A$1:$A$288,'PY1 Data(H)'!$A$1:$BR$288))</f>
        <v>0</v>
      </c>
      <c r="M58" s="118" cm="1">
        <f t="array" ref="M58">_xlfn.XLOOKUP(M$1,'PY1 Data(H)'!$A$1:$BR$1,_xlfn.XLOOKUP($A58,'PY1 Data(H)'!$A$1:$A$288,'PY1 Data(H)'!$A$1:$BR$288))</f>
        <v>0</v>
      </c>
      <c r="N58" s="118" cm="1">
        <f t="array" ref="N58">_xlfn.XLOOKUP(N$1,'PY1 Data(H)'!$A$1:$BR$1,_xlfn.XLOOKUP($A58,'PY1 Data(H)'!$A$1:$A$288,'PY1 Data(H)'!$A$1:$BR$288))</f>
        <v>0</v>
      </c>
      <c r="O58" s="118" cm="1">
        <f t="array" ref="O58">_xlfn.XLOOKUP(O$1,'PY1 Data(H)'!$A$1:$BR$1,_xlfn.XLOOKUP($A58,'PY1 Data(H)'!$A$1:$A$288,'PY1 Data(H)'!$A$1:$BR$288))</f>
        <v>0</v>
      </c>
      <c r="P58" s="118" cm="1">
        <f t="array" ref="P58">_xlfn.XLOOKUP(P$1,'PY1 Data(H)'!$A$1:$BR$1,_xlfn.XLOOKUP($A58,'PY1 Data(H)'!$A$1:$A$288,'PY1 Data(H)'!$A$1:$BR$288))</f>
        <v>8645642</v>
      </c>
      <c r="Q58" s="118" cm="1">
        <f t="array" ref="Q58">_xlfn.XLOOKUP(Q$1,'PY1 Data(H)'!$A$1:$BR$1,_xlfn.XLOOKUP($A58,'PY1 Data(H)'!$A$1:$A$288,'PY1 Data(H)'!$A$1:$BR$288))</f>
        <v>966602</v>
      </c>
      <c r="R58" s="118" cm="1">
        <f t="array" ref="R58">_xlfn.XLOOKUP(R$1,'PY1 Data(H)'!$A$1:$BR$1,_xlfn.XLOOKUP($A58,'PY1 Data(H)'!$A$1:$A$288,'PY1 Data(H)'!$A$1:$BR$288))</f>
        <v>0</v>
      </c>
      <c r="S58" s="118" cm="1">
        <f t="array" ref="S58">_xlfn.XLOOKUP(S$1,'PY1 Data(H)'!$A$1:$BR$1,_xlfn.XLOOKUP($A58,'PY1 Data(H)'!$A$1:$A$288,'PY1 Data(H)'!$A$1:$BR$288))</f>
        <v>0</v>
      </c>
      <c r="T58" s="118" cm="1">
        <f t="array" ref="T58">_xlfn.XLOOKUP(T$1,'PY1 Data(H)'!$A$1:$BR$1,_xlfn.XLOOKUP($A58,'PY1 Data(H)'!$A$1:$A$288,'PY1 Data(H)'!$A$1:$BR$288))</f>
        <v>0</v>
      </c>
      <c r="U58" s="118" cm="1">
        <f t="array" ref="U58">_xlfn.XLOOKUP(U$1,'PY1 Data(H)'!$A$1:$BR$1,_xlfn.XLOOKUP($A58,'PY1 Data(H)'!$A$1:$A$288,'PY1 Data(H)'!$A$1:$BR$288))</f>
        <v>0</v>
      </c>
      <c r="V58" s="118" cm="1">
        <f t="array" ref="V58">_xlfn.XLOOKUP(V$1,'PY1 Data(H)'!$A$1:$BR$1,_xlfn.XLOOKUP($A58,'PY1 Data(H)'!$A$1:$A$288,'PY1 Data(H)'!$A$1:$BR$288))</f>
        <v>0</v>
      </c>
      <c r="W58" s="118" cm="1">
        <f t="array" ref="W58">_xlfn.XLOOKUP(W$1,'PY1 Data(H)'!$A$1:$BR$1,_xlfn.XLOOKUP($A58,'PY1 Data(H)'!$A$1:$A$288,'PY1 Data(H)'!$A$1:$BR$288))</f>
        <v>0</v>
      </c>
      <c r="X58" s="118" cm="1">
        <f t="array" ref="X58">_xlfn.XLOOKUP(X$1,'PY1 Data(H)'!$A$1:$BR$1,_xlfn.XLOOKUP($A58,'PY1 Data(H)'!$A$1:$A$288,'PY1 Data(H)'!$A$1:$BR$288))</f>
        <v>0</v>
      </c>
      <c r="Y58" s="118" cm="1">
        <f t="array" ref="Y58">_xlfn.XLOOKUP(Y$1,'PY1 Data(H)'!$A$1:$BR$1,_xlfn.XLOOKUP($A58,'PY1 Data(H)'!$A$1:$A$288,'PY1 Data(H)'!$A$1:$BR$288))</f>
        <v>0</v>
      </c>
      <c r="Z58" s="118" cm="1">
        <f t="array" ref="Z58">_xlfn.XLOOKUP(Z$1,'PY1 Data(H)'!$A$1:$BR$1,_xlfn.XLOOKUP($A58,'PY1 Data(H)'!$A$1:$A$288,'PY1 Data(H)'!$A$1:$BR$288))</f>
        <v>0</v>
      </c>
      <c r="AA58" s="118" cm="1">
        <f t="array" ref="AA58">_xlfn.XLOOKUP(AA$1,'PY1 Data(H)'!$A$1:$BR$1,_xlfn.XLOOKUP($A58,'PY1 Data(H)'!$A$1:$A$288,'PY1 Data(H)'!$A$1:$BR$288))</f>
        <v>0</v>
      </c>
      <c r="AB58" s="118" cm="1">
        <f t="array" ref="AB58">_xlfn.XLOOKUP(AB$1,'PY1 Data(H)'!$A$1:$BR$1,_xlfn.XLOOKUP($A58,'PY1 Data(H)'!$A$1:$A$288,'PY1 Data(H)'!$A$1:$BR$288))</f>
        <v>0</v>
      </c>
      <c r="AC58" s="118" cm="1">
        <f t="array" ref="AC58">_xlfn.XLOOKUP(AC$1,'PY1 Data(H)'!$A$1:$BR$1,_xlfn.XLOOKUP($A58,'PY1 Data(H)'!$A$1:$A$288,'PY1 Data(H)'!$A$1:$BR$288))</f>
        <v>0</v>
      </c>
      <c r="AD58" s="118" cm="1">
        <f t="array" ref="AD58">_xlfn.XLOOKUP(AD$1,'PY1 Data(H)'!$A$1:$BR$1,_xlfn.XLOOKUP($A58,'PY1 Data(H)'!$A$1:$A$288,'PY1 Data(H)'!$A$1:$BR$288))</f>
        <v>0</v>
      </c>
      <c r="AE58" s="118" cm="1">
        <f t="array" ref="AE58">_xlfn.XLOOKUP(AE$1,'PY1 Data(H)'!$A$1:$BR$1,_xlfn.XLOOKUP($A58,'PY1 Data(H)'!$A$1:$A$288,'PY1 Data(H)'!$A$1:$BR$288))</f>
        <v>2486624</v>
      </c>
      <c r="AF58" s="118" cm="1">
        <f t="array" ref="AF58">_xlfn.XLOOKUP(AF$1,'PY1 Data(H)'!$A$1:$BR$1,_xlfn.XLOOKUP($A58,'PY1 Data(H)'!$A$1:$A$288,'PY1 Data(H)'!$A$1:$BR$288))</f>
        <v>0</v>
      </c>
      <c r="AG58" s="118" cm="1">
        <f t="array" ref="AG58">_xlfn.XLOOKUP(AG$1,'PY1 Data(H)'!$A$1:$BR$1,_xlfn.XLOOKUP($A58,'PY1 Data(H)'!$A$1:$A$288,'PY1 Data(H)'!$A$1:$BR$288))</f>
        <v>2239459</v>
      </c>
      <c r="AH58" s="118" cm="1">
        <f t="array" ref="AH58">_xlfn.XLOOKUP(AH$1,'PY1 Data(H)'!$A$1:$BR$1,_xlfn.XLOOKUP($A58,'PY1 Data(H)'!$A$1:$A$288,'PY1 Data(H)'!$A$1:$BR$288))</f>
        <v>0</v>
      </c>
      <c r="AI58" s="118" cm="1">
        <f t="array" ref="AI58">_xlfn.XLOOKUP(AI$1,'PY1 Data(H)'!$A$1:$BR$1,_xlfn.XLOOKUP($A58,'PY1 Data(H)'!$A$1:$A$288,'PY1 Data(H)'!$A$1:$BR$288))</f>
        <v>0</v>
      </c>
      <c r="AJ58" s="118" cm="1">
        <f t="array" ref="AJ58">_xlfn.XLOOKUP(AJ$1,'PY1 Data(H)'!$A$1:$BR$1,_xlfn.XLOOKUP($A58,'PY1 Data(H)'!$A$1:$A$288,'PY1 Data(H)'!$A$1:$BR$288))</f>
        <v>0</v>
      </c>
      <c r="AK58" s="118" cm="1">
        <f t="array" ref="AK58">_xlfn.XLOOKUP(AK$1,'PY1 Data(H)'!$A$1:$BR$1,_xlfn.XLOOKUP($A58,'PY1 Data(H)'!$A$1:$A$288,'PY1 Data(H)'!$A$1:$BR$288))</f>
        <v>0</v>
      </c>
      <c r="AL58" s="118" cm="1">
        <f t="array" ref="AL58">_xlfn.XLOOKUP(AL$1,'PY1 Data(H)'!$A$1:$BR$1,_xlfn.XLOOKUP($A58,'PY1 Data(H)'!$A$1:$A$288,'PY1 Data(H)'!$A$1:$BR$288))</f>
        <v>0</v>
      </c>
      <c r="AM58" s="118" cm="1">
        <f t="array" ref="AM58">_xlfn.XLOOKUP(AM$1,'PY1 Data(H)'!$A$1:$BR$1,_xlfn.XLOOKUP($A58,'PY1 Data(H)'!$A$1:$A$288,'PY1 Data(H)'!$A$1:$BR$288))</f>
        <v>0</v>
      </c>
      <c r="AN58" s="118" cm="1">
        <f t="array" ref="AN58">_xlfn.XLOOKUP(AN$1,'PY1 Data(H)'!$A$1:$BR$1,_xlfn.XLOOKUP($A58,'PY1 Data(H)'!$A$1:$A$288,'PY1 Data(H)'!$A$1:$BR$288))</f>
        <v>0</v>
      </c>
      <c r="AO58" s="118" cm="1">
        <f t="array" ref="AO58">_xlfn.XLOOKUP(AO$1,'PY1 Data(H)'!$A$1:$BR$1,_xlfn.XLOOKUP($A58,'PY1 Data(H)'!$A$1:$A$288,'PY1 Data(H)'!$A$1:$BR$288))</f>
        <v>0</v>
      </c>
      <c r="AP58" s="118" cm="1">
        <f t="array" ref="AP58">_xlfn.XLOOKUP(AP$1,'PY1 Data(H)'!$A$1:$BR$1,_xlfn.XLOOKUP($A58,'PY1 Data(H)'!$A$1:$A$288,'PY1 Data(H)'!$A$1:$BR$288))</f>
        <v>0</v>
      </c>
      <c r="AQ58" s="118" cm="1">
        <f t="array" ref="AQ58">_xlfn.XLOOKUP(AQ$1,'PY1 Data(H)'!$A$1:$BR$1,_xlfn.XLOOKUP($A58,'PY1 Data(H)'!$A$1:$A$288,'PY1 Data(H)'!$A$1:$BR$288))</f>
        <v>0</v>
      </c>
      <c r="AR58" s="118" cm="1">
        <f t="array" ref="AR58">_xlfn.XLOOKUP(AR$1,'PY1 Data(H)'!$A$1:$BR$1,_xlfn.XLOOKUP($A58,'PY1 Data(H)'!$A$1:$A$288,'PY1 Data(H)'!$A$1:$BR$288))</f>
        <v>1613165</v>
      </c>
      <c r="AS58" s="118" cm="1">
        <f t="array" ref="AS58">_xlfn.XLOOKUP(AS$1,'PY1 Data(H)'!$A$1:$BR$1,_xlfn.XLOOKUP($A58,'PY1 Data(H)'!$A$1:$A$288,'PY1 Data(H)'!$A$1:$BR$288))</f>
        <v>0</v>
      </c>
      <c r="AT58" s="118" cm="1">
        <f t="array" ref="AT58">_xlfn.XLOOKUP(AT$1,'PY1 Data(H)'!$A$1:$BR$1,_xlfn.XLOOKUP($A58,'PY1 Data(H)'!$A$1:$A$288,'PY1 Data(H)'!$A$1:$BR$288))</f>
        <v>0</v>
      </c>
      <c r="AU58" s="118" cm="1">
        <f t="array" ref="AU58">_xlfn.XLOOKUP(AU$1,'PY1 Data(H)'!$A$1:$BR$1,_xlfn.XLOOKUP($A58,'PY1 Data(H)'!$A$1:$A$288,'PY1 Data(H)'!$A$1:$BR$288))</f>
        <v>0</v>
      </c>
      <c r="AV58" s="118" cm="1">
        <f t="array" ref="AV58">_xlfn.XLOOKUP(AV$1,'PY1 Data(H)'!$A$1:$BR$1,_xlfn.XLOOKUP($A58,'PY1 Data(H)'!$A$1:$A$288,'PY1 Data(H)'!$A$1:$BR$288))</f>
        <v>0</v>
      </c>
      <c r="AW58" s="118" cm="1">
        <f t="array" ref="AW58">_xlfn.XLOOKUP(AW$1,'PY1 Data(H)'!$A$1:$BR$1,_xlfn.XLOOKUP($A58,'PY1 Data(H)'!$A$1:$A$288,'PY1 Data(H)'!$A$1:$BR$288))</f>
        <v>0</v>
      </c>
      <c r="AX58" s="118" cm="1">
        <f t="array" ref="AX58">_xlfn.XLOOKUP(AX$1,'PY1 Data(H)'!$A$1:$BR$1,_xlfn.XLOOKUP($A58,'PY1 Data(H)'!$A$1:$A$288,'PY1 Data(H)'!$A$1:$BR$288))</f>
        <v>0</v>
      </c>
      <c r="AY58" s="118" cm="1">
        <f t="array" ref="AY58">_xlfn.XLOOKUP(AY$1,'PY1 Data(H)'!$A$1:$BR$1,_xlfn.XLOOKUP($A58,'PY1 Data(H)'!$A$1:$A$288,'PY1 Data(H)'!$A$1:$BR$288))</f>
        <v>0</v>
      </c>
      <c r="AZ58" s="118" cm="1">
        <f t="array" ref="AZ58">_xlfn.XLOOKUP(AZ$1,'PY1 Data(H)'!$A$1:$BR$1,_xlfn.XLOOKUP($A58,'PY1 Data(H)'!$A$1:$A$288,'PY1 Data(H)'!$A$1:$BR$288))</f>
        <v>0</v>
      </c>
      <c r="BA58" s="118" cm="1">
        <f t="array" ref="BA58">_xlfn.XLOOKUP(BA$1,'PY1 Data(H)'!$A$1:$BR$1,_xlfn.XLOOKUP($A58,'PY1 Data(H)'!$A$1:$A$288,'PY1 Data(H)'!$A$1:$BR$288))</f>
        <v>0</v>
      </c>
      <c r="BB58" s="118" cm="1">
        <f t="array" ref="BB58">_xlfn.XLOOKUP(BB$1,'PY1 Data(H)'!$A$1:$BR$1,_xlfn.XLOOKUP($A58,'PY1 Data(H)'!$A$1:$A$288,'PY1 Data(H)'!$A$1:$BR$288))</f>
        <v>1440600</v>
      </c>
      <c r="BC58" s="118" cm="1">
        <f t="array" ref="BC58">_xlfn.XLOOKUP(BC$1,'PY1 Data(H)'!$A$1:$BR$1,_xlfn.XLOOKUP($A58,'PY1 Data(H)'!$A$1:$A$288,'PY1 Data(H)'!$A$1:$BR$288))</f>
        <v>0</v>
      </c>
      <c r="BD58" s="118" cm="1">
        <f t="array" ref="BD58">_xlfn.XLOOKUP(BD$1,'PY1 Data(H)'!$A$1:$BR$1,_xlfn.XLOOKUP($A58,'PY1 Data(H)'!$A$1:$A$288,'PY1 Data(H)'!$A$1:$BR$288))</f>
        <v>0</v>
      </c>
      <c r="BE58" s="118" cm="1">
        <f t="array" ref="BE58">_xlfn.XLOOKUP(BE$1,'PY1 Data(H)'!$A$1:$BR$1,_xlfn.XLOOKUP($A58,'PY1 Data(H)'!$A$1:$A$288,'PY1 Data(H)'!$A$1:$BR$288))</f>
        <v>0</v>
      </c>
      <c r="BF58" s="118" cm="1">
        <f t="array" ref="BF58">_xlfn.XLOOKUP(BF$1,'PY1 Data(H)'!$A$1:$BR$1,_xlfn.XLOOKUP($A58,'PY1 Data(H)'!$A$1:$A$288,'PY1 Data(H)'!$A$1:$BR$288))</f>
        <v>0</v>
      </c>
      <c r="BG58" s="118" cm="1">
        <f t="array" ref="BG58">_xlfn.XLOOKUP(BG$1,'PY1 Data(H)'!$A$1:$BR$1,_xlfn.XLOOKUP($A58,'PY1 Data(H)'!$A$1:$A$288,'PY1 Data(H)'!$A$1:$BR$288))</f>
        <v>0</v>
      </c>
      <c r="BH58" s="118" cm="1">
        <f t="array" ref="BH58">_xlfn.XLOOKUP(BH$1,'PY1 Data(H)'!$A$1:$BR$1,_xlfn.XLOOKUP($A58,'PY1 Data(H)'!$A$1:$A$288,'PY1 Data(H)'!$A$1:$BR$288))</f>
        <v>0</v>
      </c>
    </row>
    <row r="59" spans="1:60" x14ac:dyDescent="0.3">
      <c r="A59">
        <v>149</v>
      </c>
      <c r="D59" s="118" cm="1">
        <f t="array" ref="D59">_xlfn.XLOOKUP(D$1,'PY1 Data(H)'!$A$1:$BR$1,_xlfn.XLOOKUP($A59,'PY1 Data(H)'!$A$1:$A$288,'PY1 Data(H)'!$A$1:$BR$288))</f>
        <v>11835081</v>
      </c>
      <c r="E59" s="118" cm="1">
        <f t="array" ref="E59">_xlfn.XLOOKUP(E$1,'PY1 Data(H)'!$A$1:$BR$1,_xlfn.XLOOKUP($A59,'PY1 Data(H)'!$A$1:$A$288,'PY1 Data(H)'!$A$1:$BR$288))</f>
        <v>18912278</v>
      </c>
      <c r="F59" s="118" cm="1">
        <f t="array" ref="F59">_xlfn.XLOOKUP(F$1,'PY1 Data(H)'!$A$1:$BR$1,_xlfn.XLOOKUP($A59,'PY1 Data(H)'!$A$1:$A$288,'PY1 Data(H)'!$A$1:$BR$288))</f>
        <v>9900000</v>
      </c>
      <c r="G59" s="118" cm="1">
        <f t="array" ref="G59">_xlfn.XLOOKUP(G$1,'PY1 Data(H)'!$A$1:$BR$1,_xlfn.XLOOKUP($A59,'PY1 Data(H)'!$A$1:$A$288,'PY1 Data(H)'!$A$1:$BR$288))</f>
        <v>3961285</v>
      </c>
      <c r="H59" s="118" cm="1">
        <f t="array" ref="H59">_xlfn.XLOOKUP(H$1,'PY1 Data(H)'!$A$1:$BR$1,_xlfn.XLOOKUP($A59,'PY1 Data(H)'!$A$1:$A$288,'PY1 Data(H)'!$A$1:$BR$288))</f>
        <v>19281268</v>
      </c>
      <c r="I59" s="118" cm="1">
        <f t="array" ref="I59">_xlfn.XLOOKUP(I$1,'PY1 Data(H)'!$A$1:$BR$1,_xlfn.XLOOKUP($A59,'PY1 Data(H)'!$A$1:$A$288,'PY1 Data(H)'!$A$1:$BR$288))</f>
        <v>8918672</v>
      </c>
      <c r="J59" s="118" cm="1">
        <f t="array" ref="J59">_xlfn.XLOOKUP(J$1,'PY1 Data(H)'!$A$1:$BR$1,_xlfn.XLOOKUP($A59,'PY1 Data(H)'!$A$1:$A$288,'PY1 Data(H)'!$A$1:$BR$288))</f>
        <v>2951120</v>
      </c>
      <c r="K59" s="118" cm="1">
        <f t="array" ref="K59">_xlfn.XLOOKUP(K$1,'PY1 Data(H)'!$A$1:$BR$1,_xlfn.XLOOKUP($A59,'PY1 Data(H)'!$A$1:$A$288,'PY1 Data(H)'!$A$1:$BR$288))</f>
        <v>6000000</v>
      </c>
      <c r="L59" s="118" cm="1">
        <f t="array" ref="L59">_xlfn.XLOOKUP(L$1,'PY1 Data(H)'!$A$1:$BR$1,_xlfn.XLOOKUP($A59,'PY1 Data(H)'!$A$1:$A$288,'PY1 Data(H)'!$A$1:$BR$288))</f>
        <v>9243000</v>
      </c>
      <c r="M59" s="118" cm="1">
        <f t="array" ref="M59">_xlfn.XLOOKUP(M$1,'PY1 Data(H)'!$A$1:$BR$1,_xlfn.XLOOKUP($A59,'PY1 Data(H)'!$A$1:$A$288,'PY1 Data(H)'!$A$1:$BR$288))</f>
        <v>2334809</v>
      </c>
      <c r="N59" s="118" cm="1">
        <f t="array" ref="N59">_xlfn.XLOOKUP(N$1,'PY1 Data(H)'!$A$1:$BR$1,_xlfn.XLOOKUP($A59,'PY1 Data(H)'!$A$1:$A$288,'PY1 Data(H)'!$A$1:$BR$288))</f>
        <v>5556387</v>
      </c>
      <c r="O59" s="118" cm="1">
        <f t="array" ref="O59">_xlfn.XLOOKUP(O$1,'PY1 Data(H)'!$A$1:$BR$1,_xlfn.XLOOKUP($A59,'PY1 Data(H)'!$A$1:$A$288,'PY1 Data(H)'!$A$1:$BR$288))</f>
        <v>30350000</v>
      </c>
      <c r="P59" s="118" cm="1">
        <f t="array" ref="P59">_xlfn.XLOOKUP(P$1,'PY1 Data(H)'!$A$1:$BR$1,_xlfn.XLOOKUP($A59,'PY1 Data(H)'!$A$1:$A$288,'PY1 Data(H)'!$A$1:$BR$288))</f>
        <v>13095000</v>
      </c>
      <c r="Q59" s="118" cm="1">
        <f t="array" ref="Q59">_xlfn.XLOOKUP(Q$1,'PY1 Data(H)'!$A$1:$BR$1,_xlfn.XLOOKUP($A59,'PY1 Data(H)'!$A$1:$A$288,'PY1 Data(H)'!$A$1:$BR$288))</f>
        <v>2043619</v>
      </c>
      <c r="R59" s="118" cm="1">
        <f t="array" ref="R59">_xlfn.XLOOKUP(R$1,'PY1 Data(H)'!$A$1:$BR$1,_xlfn.XLOOKUP($A59,'PY1 Data(H)'!$A$1:$A$288,'PY1 Data(H)'!$A$1:$BR$288))</f>
        <v>23096054</v>
      </c>
      <c r="S59" s="118" cm="1">
        <f t="array" ref="S59">_xlfn.XLOOKUP(S$1,'PY1 Data(H)'!$A$1:$BR$1,_xlfn.XLOOKUP($A59,'PY1 Data(H)'!$A$1:$A$288,'PY1 Data(H)'!$A$1:$BR$288))</f>
        <v>82887553</v>
      </c>
      <c r="T59" s="118" cm="1">
        <f t="array" ref="T59">_xlfn.XLOOKUP(T$1,'PY1 Data(H)'!$A$1:$BR$1,_xlfn.XLOOKUP($A59,'PY1 Data(H)'!$A$1:$A$288,'PY1 Data(H)'!$A$1:$BR$288))</f>
        <v>511576</v>
      </c>
      <c r="U59" s="118" cm="1">
        <f t="array" ref="U59">_xlfn.XLOOKUP(U$1,'PY1 Data(H)'!$A$1:$BR$1,_xlfn.XLOOKUP($A59,'PY1 Data(H)'!$A$1:$A$288,'PY1 Data(H)'!$A$1:$BR$288))</f>
        <v>3500000</v>
      </c>
      <c r="V59" s="118" cm="1">
        <f t="array" ref="V59">_xlfn.XLOOKUP(V$1,'PY1 Data(H)'!$A$1:$BR$1,_xlfn.XLOOKUP($A59,'PY1 Data(H)'!$A$1:$A$288,'PY1 Data(H)'!$A$1:$BR$288))</f>
        <v>0</v>
      </c>
      <c r="W59" s="118" cm="1">
        <f t="array" ref="W59">_xlfn.XLOOKUP(W$1,'PY1 Data(H)'!$A$1:$BR$1,_xlfn.XLOOKUP($A59,'PY1 Data(H)'!$A$1:$A$288,'PY1 Data(H)'!$A$1:$BR$288))</f>
        <v>56455917</v>
      </c>
      <c r="X59" s="118" cm="1">
        <f t="array" ref="X59">_xlfn.XLOOKUP(X$1,'PY1 Data(H)'!$A$1:$BR$1,_xlfn.XLOOKUP($A59,'PY1 Data(H)'!$A$1:$A$288,'PY1 Data(H)'!$A$1:$BR$288))</f>
        <v>35617252</v>
      </c>
      <c r="Y59" s="118" cm="1">
        <f t="array" ref="Y59">_xlfn.XLOOKUP(Y$1,'PY1 Data(H)'!$A$1:$BR$1,_xlfn.XLOOKUP($A59,'PY1 Data(H)'!$A$1:$A$288,'PY1 Data(H)'!$A$1:$BR$288))</f>
        <v>4000000</v>
      </c>
      <c r="Z59" s="118" cm="1">
        <f t="array" ref="Z59">_xlfn.XLOOKUP(Z$1,'PY1 Data(H)'!$A$1:$BR$1,_xlfn.XLOOKUP($A59,'PY1 Data(H)'!$A$1:$A$288,'PY1 Data(H)'!$A$1:$BR$288))</f>
        <v>20220842</v>
      </c>
      <c r="AA59" s="118" cm="1">
        <f t="array" ref="AA59">_xlfn.XLOOKUP(AA$1,'PY1 Data(H)'!$A$1:$BR$1,_xlfn.XLOOKUP($A59,'PY1 Data(H)'!$A$1:$A$288,'PY1 Data(H)'!$A$1:$BR$288))</f>
        <v>2900000</v>
      </c>
      <c r="AB59" s="118" cm="1">
        <f t="array" ref="AB59">_xlfn.XLOOKUP(AB$1,'PY1 Data(H)'!$A$1:$BR$1,_xlfn.XLOOKUP($A59,'PY1 Data(H)'!$A$1:$A$288,'PY1 Data(H)'!$A$1:$BR$288))</f>
        <v>10442896</v>
      </c>
      <c r="AC59" s="118" cm="1">
        <f t="array" ref="AC59">_xlfn.XLOOKUP(AC$1,'PY1 Data(H)'!$A$1:$BR$1,_xlfn.XLOOKUP($A59,'PY1 Data(H)'!$A$1:$A$288,'PY1 Data(H)'!$A$1:$BR$288))</f>
        <v>41497811</v>
      </c>
      <c r="AD59" s="118" cm="1">
        <f t="array" ref="AD59">_xlfn.XLOOKUP(AD$1,'PY1 Data(H)'!$A$1:$BR$1,_xlfn.XLOOKUP($A59,'PY1 Data(H)'!$A$1:$A$288,'PY1 Data(H)'!$A$1:$BR$288))</f>
        <v>5429441</v>
      </c>
      <c r="AE59" s="118" cm="1">
        <f t="array" ref="AE59">_xlfn.XLOOKUP(AE$1,'PY1 Data(H)'!$A$1:$BR$1,_xlfn.XLOOKUP($A59,'PY1 Data(H)'!$A$1:$A$288,'PY1 Data(H)'!$A$1:$BR$288))</f>
        <v>20514073</v>
      </c>
      <c r="AF59" s="118" cm="1">
        <f t="array" ref="AF59">_xlfn.XLOOKUP(AF$1,'PY1 Data(H)'!$A$1:$BR$1,_xlfn.XLOOKUP($A59,'PY1 Data(H)'!$A$1:$A$288,'PY1 Data(H)'!$A$1:$BR$288))</f>
        <v>7873240</v>
      </c>
      <c r="AG59" s="118" cm="1">
        <f t="array" ref="AG59">_xlfn.XLOOKUP(AG$1,'PY1 Data(H)'!$A$1:$BR$1,_xlfn.XLOOKUP($A59,'PY1 Data(H)'!$A$1:$A$288,'PY1 Data(H)'!$A$1:$BR$288))</f>
        <v>2139822</v>
      </c>
      <c r="AH59" s="118" cm="1">
        <f t="array" ref="AH59">_xlfn.XLOOKUP(AH$1,'PY1 Data(H)'!$A$1:$BR$1,_xlfn.XLOOKUP($A59,'PY1 Data(H)'!$A$1:$A$288,'PY1 Data(H)'!$A$1:$BR$288))</f>
        <v>13305000</v>
      </c>
      <c r="AI59" s="118" cm="1">
        <f t="array" ref="AI59">_xlfn.XLOOKUP(AI$1,'PY1 Data(H)'!$A$1:$BR$1,_xlfn.XLOOKUP($A59,'PY1 Data(H)'!$A$1:$A$288,'PY1 Data(H)'!$A$1:$BR$288))</f>
        <v>15834840</v>
      </c>
      <c r="AJ59" s="118" cm="1">
        <f t="array" ref="AJ59">_xlfn.XLOOKUP(AJ$1,'PY1 Data(H)'!$A$1:$BR$1,_xlfn.XLOOKUP($A59,'PY1 Data(H)'!$A$1:$A$288,'PY1 Data(H)'!$A$1:$BR$288))</f>
        <v>37962067</v>
      </c>
      <c r="AK59" s="118" cm="1">
        <f t="array" ref="AK59">_xlfn.XLOOKUP(AK$1,'PY1 Data(H)'!$A$1:$BR$1,_xlfn.XLOOKUP($A59,'PY1 Data(H)'!$A$1:$A$288,'PY1 Data(H)'!$A$1:$BR$288))</f>
        <v>15415884</v>
      </c>
      <c r="AL59" s="118" cm="1">
        <f t="array" ref="AL59">_xlfn.XLOOKUP(AL$1,'PY1 Data(H)'!$A$1:$BR$1,_xlfn.XLOOKUP($A59,'PY1 Data(H)'!$A$1:$A$288,'PY1 Data(H)'!$A$1:$BR$288))</f>
        <v>9358327</v>
      </c>
      <c r="AM59" s="118" cm="1">
        <f t="array" ref="AM59">_xlfn.XLOOKUP(AM$1,'PY1 Data(H)'!$A$1:$BR$1,_xlfn.XLOOKUP($A59,'PY1 Data(H)'!$A$1:$A$288,'PY1 Data(H)'!$A$1:$BR$288))</f>
        <v>0</v>
      </c>
      <c r="AN59" s="118" cm="1">
        <f t="array" ref="AN59">_xlfn.XLOOKUP(AN$1,'PY1 Data(H)'!$A$1:$BR$1,_xlfn.XLOOKUP($A59,'PY1 Data(H)'!$A$1:$A$288,'PY1 Data(H)'!$A$1:$BR$288))</f>
        <v>12422530</v>
      </c>
      <c r="AO59" s="118" cm="1">
        <f t="array" ref="AO59">_xlfn.XLOOKUP(AO$1,'PY1 Data(H)'!$A$1:$BR$1,_xlfn.XLOOKUP($A59,'PY1 Data(H)'!$A$1:$A$288,'PY1 Data(H)'!$A$1:$BR$288))</f>
        <v>12969071</v>
      </c>
      <c r="AP59" s="118" cm="1">
        <f t="array" ref="AP59">_xlfn.XLOOKUP(AP$1,'PY1 Data(H)'!$A$1:$BR$1,_xlfn.XLOOKUP($A59,'PY1 Data(H)'!$A$1:$A$288,'PY1 Data(H)'!$A$1:$BR$288))</f>
        <v>9446240</v>
      </c>
      <c r="AQ59" s="118" cm="1">
        <f t="array" ref="AQ59">_xlfn.XLOOKUP(AQ$1,'PY1 Data(H)'!$A$1:$BR$1,_xlfn.XLOOKUP($A59,'PY1 Data(H)'!$A$1:$A$288,'PY1 Data(H)'!$A$1:$BR$288))</f>
        <v>1048617</v>
      </c>
      <c r="AR59" s="118" cm="1">
        <f t="array" ref="AR59">_xlfn.XLOOKUP(AR$1,'PY1 Data(H)'!$A$1:$BR$1,_xlfn.XLOOKUP($A59,'PY1 Data(H)'!$A$1:$A$288,'PY1 Data(H)'!$A$1:$BR$288))</f>
        <v>3178147</v>
      </c>
      <c r="AS59" s="118" cm="1">
        <f t="array" ref="AS59">_xlfn.XLOOKUP(AS$1,'PY1 Data(H)'!$A$1:$BR$1,_xlfn.XLOOKUP($A59,'PY1 Data(H)'!$A$1:$A$288,'PY1 Data(H)'!$A$1:$BR$288))</f>
        <v>12794494</v>
      </c>
      <c r="AT59" s="118" cm="1">
        <f t="array" ref="AT59">_xlfn.XLOOKUP(AT$1,'PY1 Data(H)'!$A$1:$BR$1,_xlfn.XLOOKUP($A59,'PY1 Data(H)'!$A$1:$A$288,'PY1 Data(H)'!$A$1:$BR$288))</f>
        <v>567595</v>
      </c>
      <c r="AU59" s="118" cm="1">
        <f t="array" ref="AU59">_xlfn.XLOOKUP(AU$1,'PY1 Data(H)'!$A$1:$BR$1,_xlfn.XLOOKUP($A59,'PY1 Data(H)'!$A$1:$A$288,'PY1 Data(H)'!$A$1:$BR$288))</f>
        <v>108696045</v>
      </c>
      <c r="AV59" s="118" cm="1">
        <f t="array" ref="AV59">_xlfn.XLOOKUP(AV$1,'PY1 Data(H)'!$A$1:$BR$1,_xlfn.XLOOKUP($A59,'PY1 Data(H)'!$A$1:$A$288,'PY1 Data(H)'!$A$1:$BR$288))</f>
        <v>7202436</v>
      </c>
      <c r="AW59" s="118" cm="1">
        <f t="array" ref="AW59">_xlfn.XLOOKUP(AW$1,'PY1 Data(H)'!$A$1:$BR$1,_xlfn.XLOOKUP($A59,'PY1 Data(H)'!$A$1:$A$288,'PY1 Data(H)'!$A$1:$BR$288))</f>
        <v>525073614</v>
      </c>
      <c r="AX59" s="118" cm="1">
        <f t="array" ref="AX59">_xlfn.XLOOKUP(AX$1,'PY1 Data(H)'!$A$1:$BR$1,_xlfn.XLOOKUP($A59,'PY1 Data(H)'!$A$1:$A$288,'PY1 Data(H)'!$A$1:$BR$288))</f>
        <v>4985886</v>
      </c>
      <c r="AY59" s="118" cm="1">
        <f t="array" ref="AY59">_xlfn.XLOOKUP(AY$1,'PY1 Data(H)'!$A$1:$BR$1,_xlfn.XLOOKUP($A59,'PY1 Data(H)'!$A$1:$A$288,'PY1 Data(H)'!$A$1:$BR$288))</f>
        <v>1735000</v>
      </c>
      <c r="AZ59" s="118" cm="1">
        <f t="array" ref="AZ59">_xlfn.XLOOKUP(AZ$1,'PY1 Data(H)'!$A$1:$BR$1,_xlfn.XLOOKUP($A59,'PY1 Data(H)'!$A$1:$A$288,'PY1 Data(H)'!$A$1:$BR$288))</f>
        <v>13864099</v>
      </c>
      <c r="BA59" s="118" cm="1">
        <f t="array" ref="BA59">_xlfn.XLOOKUP(BA$1,'PY1 Data(H)'!$A$1:$BR$1,_xlfn.XLOOKUP($A59,'PY1 Data(H)'!$A$1:$A$288,'PY1 Data(H)'!$A$1:$BR$288))</f>
        <v>19467996</v>
      </c>
      <c r="BB59" s="118" cm="1">
        <f t="array" ref="BB59">_xlfn.XLOOKUP(BB$1,'PY1 Data(H)'!$A$1:$BR$1,_xlfn.XLOOKUP($A59,'PY1 Data(H)'!$A$1:$A$288,'PY1 Data(H)'!$A$1:$BR$288))</f>
        <v>761623</v>
      </c>
      <c r="BC59" s="118" cm="1">
        <f t="array" ref="BC59">_xlfn.XLOOKUP(BC$1,'PY1 Data(H)'!$A$1:$BR$1,_xlfn.XLOOKUP($A59,'PY1 Data(H)'!$A$1:$A$288,'PY1 Data(H)'!$A$1:$BR$288))</f>
        <v>2272697</v>
      </c>
      <c r="BD59" s="118" cm="1">
        <f t="array" ref="BD59">_xlfn.XLOOKUP(BD$1,'PY1 Data(H)'!$A$1:$BR$1,_xlfn.XLOOKUP($A59,'PY1 Data(H)'!$A$1:$A$288,'PY1 Data(H)'!$A$1:$BR$288))</f>
        <v>12769284</v>
      </c>
      <c r="BE59" s="118" cm="1">
        <f t="array" ref="BE59">_xlfn.XLOOKUP(BE$1,'PY1 Data(H)'!$A$1:$BR$1,_xlfn.XLOOKUP($A59,'PY1 Data(H)'!$A$1:$A$288,'PY1 Data(H)'!$A$1:$BR$288))</f>
        <v>22461930</v>
      </c>
      <c r="BF59" s="118" cm="1">
        <f t="array" ref="BF59">_xlfn.XLOOKUP(BF$1,'PY1 Data(H)'!$A$1:$BR$1,_xlfn.XLOOKUP($A59,'PY1 Data(H)'!$A$1:$A$288,'PY1 Data(H)'!$A$1:$BR$288))</f>
        <v>135629423</v>
      </c>
      <c r="BG59" s="118" cm="1">
        <f t="array" ref="BG59">_xlfn.XLOOKUP(BG$1,'PY1 Data(H)'!$A$1:$BR$1,_xlfn.XLOOKUP($A59,'PY1 Data(H)'!$A$1:$A$288,'PY1 Data(H)'!$A$1:$BR$288))</f>
        <v>7217959</v>
      </c>
      <c r="BH59" s="118" cm="1">
        <f t="array" ref="BH59">_xlfn.XLOOKUP(BH$1,'PY1 Data(H)'!$A$1:$BR$1,_xlfn.XLOOKUP($A59,'PY1 Data(H)'!$A$1:$A$288,'PY1 Data(H)'!$A$1:$BR$288))</f>
        <v>3338872</v>
      </c>
    </row>
    <row r="60" spans="1:60" x14ac:dyDescent="0.3">
      <c r="A60">
        <v>150</v>
      </c>
      <c r="D60" s="118" cm="1">
        <f t="array" ref="D60">_xlfn.XLOOKUP(D$1,'PY1 Data(H)'!$A$1:$BR$1,_xlfn.XLOOKUP($A60,'PY1 Data(H)'!$A$1:$A$288,'PY1 Data(H)'!$A$1:$BR$288))</f>
        <v>768981</v>
      </c>
      <c r="E60" s="118" cm="1">
        <f t="array" ref="E60">_xlfn.XLOOKUP(E$1,'PY1 Data(H)'!$A$1:$BR$1,_xlfn.XLOOKUP($A60,'PY1 Data(H)'!$A$1:$A$288,'PY1 Data(H)'!$A$1:$BR$288))</f>
        <v>1600506</v>
      </c>
      <c r="F60" s="118" cm="1">
        <f t="array" ref="F60">_xlfn.XLOOKUP(F$1,'PY1 Data(H)'!$A$1:$BR$1,_xlfn.XLOOKUP($A60,'PY1 Data(H)'!$A$1:$A$288,'PY1 Data(H)'!$A$1:$BR$288))</f>
        <v>240177</v>
      </c>
      <c r="G60" s="118" cm="1">
        <f t="array" ref="G60">_xlfn.XLOOKUP(G$1,'PY1 Data(H)'!$A$1:$BR$1,_xlfn.XLOOKUP($A60,'PY1 Data(H)'!$A$1:$A$288,'PY1 Data(H)'!$A$1:$BR$288))</f>
        <v>1070248</v>
      </c>
      <c r="H60" s="118" cm="1">
        <f t="array" ref="H60">_xlfn.XLOOKUP(H$1,'PY1 Data(H)'!$A$1:$BR$1,_xlfn.XLOOKUP($A60,'PY1 Data(H)'!$A$1:$A$288,'PY1 Data(H)'!$A$1:$BR$288))</f>
        <v>6451301</v>
      </c>
      <c r="I60" s="118" cm="1">
        <f t="array" ref="I60">_xlfn.XLOOKUP(I$1,'PY1 Data(H)'!$A$1:$BR$1,_xlfn.XLOOKUP($A60,'PY1 Data(H)'!$A$1:$A$288,'PY1 Data(H)'!$A$1:$BR$288))</f>
        <v>2661570</v>
      </c>
      <c r="J60" s="118" cm="1">
        <f t="array" ref="J60">_xlfn.XLOOKUP(J$1,'PY1 Data(H)'!$A$1:$BR$1,_xlfn.XLOOKUP($A60,'PY1 Data(H)'!$A$1:$A$288,'PY1 Data(H)'!$A$1:$BR$288))</f>
        <v>1389808</v>
      </c>
      <c r="K60" s="118" cm="1">
        <f t="array" ref="K60">_xlfn.XLOOKUP(K$1,'PY1 Data(H)'!$A$1:$BR$1,_xlfn.XLOOKUP($A60,'PY1 Data(H)'!$A$1:$A$288,'PY1 Data(H)'!$A$1:$BR$288))</f>
        <v>1500001</v>
      </c>
      <c r="L60" s="118" cm="1">
        <f t="array" ref="L60">_xlfn.XLOOKUP(L$1,'PY1 Data(H)'!$A$1:$BR$1,_xlfn.XLOOKUP($A60,'PY1 Data(H)'!$A$1:$A$288,'PY1 Data(H)'!$A$1:$BR$288))</f>
        <v>1701414</v>
      </c>
      <c r="M60" s="118" cm="1">
        <f t="array" ref="M60">_xlfn.XLOOKUP(M$1,'PY1 Data(H)'!$A$1:$BR$1,_xlfn.XLOOKUP($A60,'PY1 Data(H)'!$A$1:$A$288,'PY1 Data(H)'!$A$1:$BR$288))</f>
        <v>425421</v>
      </c>
      <c r="N60" s="118" cm="1">
        <f t="array" ref="N60">_xlfn.XLOOKUP(N$1,'PY1 Data(H)'!$A$1:$BR$1,_xlfn.XLOOKUP($A60,'PY1 Data(H)'!$A$1:$A$288,'PY1 Data(H)'!$A$1:$BR$288))</f>
        <v>1446173</v>
      </c>
      <c r="O60" s="118" cm="1">
        <f t="array" ref="O60">_xlfn.XLOOKUP(O$1,'PY1 Data(H)'!$A$1:$BR$1,_xlfn.XLOOKUP($A60,'PY1 Data(H)'!$A$1:$A$288,'PY1 Data(H)'!$A$1:$BR$288))</f>
        <v>34870069</v>
      </c>
      <c r="P60" s="118" cm="1">
        <f t="array" ref="P60">_xlfn.XLOOKUP(P$1,'PY1 Data(H)'!$A$1:$BR$1,_xlfn.XLOOKUP($A60,'PY1 Data(H)'!$A$1:$A$288,'PY1 Data(H)'!$A$1:$BR$288))</f>
        <v>2541814</v>
      </c>
      <c r="Q60" s="118" cm="1">
        <f t="array" ref="Q60">_xlfn.XLOOKUP(Q$1,'PY1 Data(H)'!$A$1:$BR$1,_xlfn.XLOOKUP($A60,'PY1 Data(H)'!$A$1:$A$288,'PY1 Data(H)'!$A$1:$BR$288))</f>
        <v>565861</v>
      </c>
      <c r="R60" s="118" cm="1">
        <f t="array" ref="R60">_xlfn.XLOOKUP(R$1,'PY1 Data(H)'!$A$1:$BR$1,_xlfn.XLOOKUP($A60,'PY1 Data(H)'!$A$1:$A$288,'PY1 Data(H)'!$A$1:$BR$288))</f>
        <v>2239395</v>
      </c>
      <c r="S60" s="118" cm="1">
        <f t="array" ref="S60">_xlfn.XLOOKUP(S$1,'PY1 Data(H)'!$A$1:$BR$1,_xlfn.XLOOKUP($A60,'PY1 Data(H)'!$A$1:$A$288,'PY1 Data(H)'!$A$1:$BR$288))</f>
        <v>7430693</v>
      </c>
      <c r="T60" s="118" cm="1">
        <f t="array" ref="T60">_xlfn.XLOOKUP(T$1,'PY1 Data(H)'!$A$1:$BR$1,_xlfn.XLOOKUP($A60,'PY1 Data(H)'!$A$1:$A$288,'PY1 Data(H)'!$A$1:$BR$288))</f>
        <v>1683685</v>
      </c>
      <c r="U60" s="118" cm="1">
        <f t="array" ref="U60">_xlfn.XLOOKUP(U$1,'PY1 Data(H)'!$A$1:$BR$1,_xlfn.XLOOKUP($A60,'PY1 Data(H)'!$A$1:$A$288,'PY1 Data(H)'!$A$1:$BR$288))</f>
        <v>324250</v>
      </c>
      <c r="V60" s="118" cm="1">
        <f t="array" ref="V60">_xlfn.XLOOKUP(V$1,'PY1 Data(H)'!$A$1:$BR$1,_xlfn.XLOOKUP($A60,'PY1 Data(H)'!$A$1:$A$288,'PY1 Data(H)'!$A$1:$BR$288))</f>
        <v>0</v>
      </c>
      <c r="W60" s="118" cm="1">
        <f t="array" ref="W60">_xlfn.XLOOKUP(W$1,'PY1 Data(H)'!$A$1:$BR$1,_xlfn.XLOOKUP($A60,'PY1 Data(H)'!$A$1:$A$288,'PY1 Data(H)'!$A$1:$BR$288))</f>
        <v>39153152</v>
      </c>
      <c r="X60" s="118" cm="1">
        <f t="array" ref="X60">_xlfn.XLOOKUP(X$1,'PY1 Data(H)'!$A$1:$BR$1,_xlfn.XLOOKUP($A60,'PY1 Data(H)'!$A$1:$A$288,'PY1 Data(H)'!$A$1:$BR$288))</f>
        <v>15192901</v>
      </c>
      <c r="Y60" s="118" cm="1">
        <f t="array" ref="Y60">_xlfn.XLOOKUP(Y$1,'PY1 Data(H)'!$A$1:$BR$1,_xlfn.XLOOKUP($A60,'PY1 Data(H)'!$A$1:$A$288,'PY1 Data(H)'!$A$1:$BR$288))</f>
        <v>579879</v>
      </c>
      <c r="Z60" s="118" cm="1">
        <f t="array" ref="Z60">_xlfn.XLOOKUP(Z$1,'PY1 Data(H)'!$A$1:$BR$1,_xlfn.XLOOKUP($A60,'PY1 Data(H)'!$A$1:$A$288,'PY1 Data(H)'!$A$1:$BR$288))</f>
        <v>2417484</v>
      </c>
      <c r="AA60" s="118" cm="1">
        <f t="array" ref="AA60">_xlfn.XLOOKUP(AA$1,'PY1 Data(H)'!$A$1:$BR$1,_xlfn.XLOOKUP($A60,'PY1 Data(H)'!$A$1:$A$288,'PY1 Data(H)'!$A$1:$BR$288))</f>
        <v>564535</v>
      </c>
      <c r="AB60" s="118" cm="1">
        <f t="array" ref="AB60">_xlfn.XLOOKUP(AB$1,'PY1 Data(H)'!$A$1:$BR$1,_xlfn.XLOOKUP($A60,'PY1 Data(H)'!$A$1:$A$288,'PY1 Data(H)'!$A$1:$BR$288))</f>
        <v>971324</v>
      </c>
      <c r="AC60" s="118" cm="1">
        <f t="array" ref="AC60">_xlfn.XLOOKUP(AC$1,'PY1 Data(H)'!$A$1:$BR$1,_xlfn.XLOOKUP($A60,'PY1 Data(H)'!$A$1:$A$288,'PY1 Data(H)'!$A$1:$BR$288))</f>
        <v>3914729</v>
      </c>
      <c r="AD60" s="118" cm="1">
        <f t="array" ref="AD60">_xlfn.XLOOKUP(AD$1,'PY1 Data(H)'!$A$1:$BR$1,_xlfn.XLOOKUP($A60,'PY1 Data(H)'!$A$1:$A$288,'PY1 Data(H)'!$A$1:$BR$288))</f>
        <v>312000</v>
      </c>
      <c r="AE60" s="118" cm="1">
        <f t="array" ref="AE60">_xlfn.XLOOKUP(AE$1,'PY1 Data(H)'!$A$1:$BR$1,_xlfn.XLOOKUP($A60,'PY1 Data(H)'!$A$1:$A$288,'PY1 Data(H)'!$A$1:$BR$288))</f>
        <v>25287741</v>
      </c>
      <c r="AF60" s="118" cm="1">
        <f t="array" ref="AF60">_xlfn.XLOOKUP(AF$1,'PY1 Data(H)'!$A$1:$BR$1,_xlfn.XLOOKUP($A60,'PY1 Data(H)'!$A$1:$A$288,'PY1 Data(H)'!$A$1:$BR$288))</f>
        <v>2350255</v>
      </c>
      <c r="AG60" s="118" cm="1">
        <f t="array" ref="AG60">_xlfn.XLOOKUP(AG$1,'PY1 Data(H)'!$A$1:$BR$1,_xlfn.XLOOKUP($A60,'PY1 Data(H)'!$A$1:$A$288,'PY1 Data(H)'!$A$1:$BR$288))</f>
        <v>255023</v>
      </c>
      <c r="AH60" s="118" cm="1">
        <f t="array" ref="AH60">_xlfn.XLOOKUP(AH$1,'PY1 Data(H)'!$A$1:$BR$1,_xlfn.XLOOKUP($A60,'PY1 Data(H)'!$A$1:$A$288,'PY1 Data(H)'!$A$1:$BR$288))</f>
        <v>0</v>
      </c>
      <c r="AI60" s="118" cm="1">
        <f t="array" ref="AI60">_xlfn.XLOOKUP(AI$1,'PY1 Data(H)'!$A$1:$BR$1,_xlfn.XLOOKUP($A60,'PY1 Data(H)'!$A$1:$A$288,'PY1 Data(H)'!$A$1:$BR$288))</f>
        <v>2291999</v>
      </c>
      <c r="AJ60" s="118" cm="1">
        <f t="array" ref="AJ60">_xlfn.XLOOKUP(AJ$1,'PY1 Data(H)'!$A$1:$BR$1,_xlfn.XLOOKUP($A60,'PY1 Data(H)'!$A$1:$A$288,'PY1 Data(H)'!$A$1:$BR$288))</f>
        <v>4113836</v>
      </c>
      <c r="AK60" s="118" cm="1">
        <f t="array" ref="AK60">_xlfn.XLOOKUP(AK$1,'PY1 Data(H)'!$A$1:$BR$1,_xlfn.XLOOKUP($A60,'PY1 Data(H)'!$A$1:$A$288,'PY1 Data(H)'!$A$1:$BR$288))</f>
        <v>18310502</v>
      </c>
      <c r="AL60" s="118" cm="1">
        <f t="array" ref="AL60">_xlfn.XLOOKUP(AL$1,'PY1 Data(H)'!$A$1:$BR$1,_xlfn.XLOOKUP($A60,'PY1 Data(H)'!$A$1:$A$288,'PY1 Data(H)'!$A$1:$BR$288))</f>
        <v>1575481</v>
      </c>
      <c r="AM60" s="118" cm="1">
        <f t="array" ref="AM60">_xlfn.XLOOKUP(AM$1,'PY1 Data(H)'!$A$1:$BR$1,_xlfn.XLOOKUP($A60,'PY1 Data(H)'!$A$1:$A$288,'PY1 Data(H)'!$A$1:$BR$288))</f>
        <v>0</v>
      </c>
      <c r="AN60" s="118" cm="1">
        <f t="array" ref="AN60">_xlfn.XLOOKUP(AN$1,'PY1 Data(H)'!$A$1:$BR$1,_xlfn.XLOOKUP($A60,'PY1 Data(H)'!$A$1:$A$288,'PY1 Data(H)'!$A$1:$BR$288))</f>
        <v>2945000</v>
      </c>
      <c r="AO60" s="118" cm="1">
        <f t="array" ref="AO60">_xlfn.XLOOKUP(AO$1,'PY1 Data(H)'!$A$1:$BR$1,_xlfn.XLOOKUP($A60,'PY1 Data(H)'!$A$1:$A$288,'PY1 Data(H)'!$A$1:$BR$288))</f>
        <v>1533106</v>
      </c>
      <c r="AP60" s="118" cm="1">
        <f t="array" ref="AP60">_xlfn.XLOOKUP(AP$1,'PY1 Data(H)'!$A$1:$BR$1,_xlfn.XLOOKUP($A60,'PY1 Data(H)'!$A$1:$A$288,'PY1 Data(H)'!$A$1:$BR$288))</f>
        <v>8081277</v>
      </c>
      <c r="AQ60" s="118" cm="1">
        <f t="array" ref="AQ60">_xlfn.XLOOKUP(AQ$1,'PY1 Data(H)'!$A$1:$BR$1,_xlfn.XLOOKUP($A60,'PY1 Data(H)'!$A$1:$A$288,'PY1 Data(H)'!$A$1:$BR$288))</f>
        <v>942583</v>
      </c>
      <c r="AR60" s="118" cm="1">
        <f t="array" ref="AR60">_xlfn.XLOOKUP(AR$1,'PY1 Data(H)'!$A$1:$BR$1,_xlfn.XLOOKUP($A60,'PY1 Data(H)'!$A$1:$A$288,'PY1 Data(H)'!$A$1:$BR$288))</f>
        <v>964953</v>
      </c>
      <c r="AS60" s="118" cm="1">
        <f t="array" ref="AS60">_xlfn.XLOOKUP(AS$1,'PY1 Data(H)'!$A$1:$BR$1,_xlfn.XLOOKUP($A60,'PY1 Data(H)'!$A$1:$A$288,'PY1 Data(H)'!$A$1:$BR$288))</f>
        <v>3093002</v>
      </c>
      <c r="AT60" s="118" cm="1">
        <f t="array" ref="AT60">_xlfn.XLOOKUP(AT$1,'PY1 Data(H)'!$A$1:$BR$1,_xlfn.XLOOKUP($A60,'PY1 Data(H)'!$A$1:$A$288,'PY1 Data(H)'!$A$1:$BR$288))</f>
        <v>100000</v>
      </c>
      <c r="AU60" s="118" cm="1">
        <f t="array" ref="AU60">_xlfn.XLOOKUP(AU$1,'PY1 Data(H)'!$A$1:$BR$1,_xlfn.XLOOKUP($A60,'PY1 Data(H)'!$A$1:$A$288,'PY1 Data(H)'!$A$1:$BR$288))</f>
        <v>24113621</v>
      </c>
      <c r="AV60" s="118" cm="1">
        <f t="array" ref="AV60">_xlfn.XLOOKUP(AV$1,'PY1 Data(H)'!$A$1:$BR$1,_xlfn.XLOOKUP($A60,'PY1 Data(H)'!$A$1:$A$288,'PY1 Data(H)'!$A$1:$BR$288))</f>
        <v>1886621</v>
      </c>
      <c r="AW60" s="118" cm="1">
        <f t="array" ref="AW60">_xlfn.XLOOKUP(AW$1,'PY1 Data(H)'!$A$1:$BR$1,_xlfn.XLOOKUP($A60,'PY1 Data(H)'!$A$1:$A$288,'PY1 Data(H)'!$A$1:$BR$288))</f>
        <v>255970316</v>
      </c>
      <c r="AX60" s="118" cm="1">
        <f t="array" ref="AX60">_xlfn.XLOOKUP(AX$1,'PY1 Data(H)'!$A$1:$BR$1,_xlfn.XLOOKUP($A60,'PY1 Data(H)'!$A$1:$A$288,'PY1 Data(H)'!$A$1:$BR$288))</f>
        <v>309884</v>
      </c>
      <c r="AY60" s="118" cm="1">
        <f t="array" ref="AY60">_xlfn.XLOOKUP(AY$1,'PY1 Data(H)'!$A$1:$BR$1,_xlfn.XLOOKUP($A60,'PY1 Data(H)'!$A$1:$A$288,'PY1 Data(H)'!$A$1:$BR$288))</f>
        <v>400000</v>
      </c>
      <c r="AZ60" s="118" cm="1">
        <f t="array" ref="AZ60">_xlfn.XLOOKUP(AZ$1,'PY1 Data(H)'!$A$1:$BR$1,_xlfn.XLOOKUP($A60,'PY1 Data(H)'!$A$1:$A$288,'PY1 Data(H)'!$A$1:$BR$288))</f>
        <v>1554493</v>
      </c>
      <c r="BA60" s="118" cm="1">
        <f t="array" ref="BA60">_xlfn.XLOOKUP(BA$1,'PY1 Data(H)'!$A$1:$BR$1,_xlfn.XLOOKUP($A60,'PY1 Data(H)'!$A$1:$A$288,'PY1 Data(H)'!$A$1:$BR$288))</f>
        <v>5412040</v>
      </c>
      <c r="BB60" s="118" cm="1">
        <f t="array" ref="BB60">_xlfn.XLOOKUP(BB$1,'PY1 Data(H)'!$A$1:$BR$1,_xlfn.XLOOKUP($A60,'PY1 Data(H)'!$A$1:$A$288,'PY1 Data(H)'!$A$1:$BR$288))</f>
        <v>198298</v>
      </c>
      <c r="BC60" s="118" cm="1">
        <f t="array" ref="BC60">_xlfn.XLOOKUP(BC$1,'PY1 Data(H)'!$A$1:$BR$1,_xlfn.XLOOKUP($A60,'PY1 Data(H)'!$A$1:$A$288,'PY1 Data(H)'!$A$1:$BR$288))</f>
        <v>445303</v>
      </c>
      <c r="BD60" s="118" cm="1">
        <f t="array" ref="BD60">_xlfn.XLOOKUP(BD$1,'PY1 Data(H)'!$A$1:$BR$1,_xlfn.XLOOKUP($A60,'PY1 Data(H)'!$A$1:$A$288,'PY1 Data(H)'!$A$1:$BR$288))</f>
        <v>3506487</v>
      </c>
      <c r="BE60" s="118" cm="1">
        <f t="array" ref="BE60">_xlfn.XLOOKUP(BE$1,'PY1 Data(H)'!$A$1:$BR$1,_xlfn.XLOOKUP($A60,'PY1 Data(H)'!$A$1:$A$288,'PY1 Data(H)'!$A$1:$BR$288))</f>
        <v>1230425</v>
      </c>
      <c r="BF60" s="118" cm="1">
        <f t="array" ref="BF60">_xlfn.XLOOKUP(BF$1,'PY1 Data(H)'!$A$1:$BR$1,_xlfn.XLOOKUP($A60,'PY1 Data(H)'!$A$1:$A$288,'PY1 Data(H)'!$A$1:$BR$288))</f>
        <v>61504039</v>
      </c>
      <c r="BG60" s="118" cm="1">
        <f t="array" ref="BG60">_xlfn.XLOOKUP(BG$1,'PY1 Data(H)'!$A$1:$BR$1,_xlfn.XLOOKUP($A60,'PY1 Data(H)'!$A$1:$A$288,'PY1 Data(H)'!$A$1:$BR$288))</f>
        <v>502816</v>
      </c>
      <c r="BH60" s="118" cm="1">
        <f t="array" ref="BH60">_xlfn.XLOOKUP(BH$1,'PY1 Data(H)'!$A$1:$BR$1,_xlfn.XLOOKUP($A60,'PY1 Data(H)'!$A$1:$A$288,'PY1 Data(H)'!$A$1:$BR$288))</f>
        <v>394627</v>
      </c>
    </row>
    <row r="61" spans="1:60" x14ac:dyDescent="0.3">
      <c r="A61">
        <v>587</v>
      </c>
      <c r="D61" s="118" cm="1">
        <f t="array" ref="D61">_xlfn.XLOOKUP(D$1,'PY1 Data(H)'!$A$1:$BR$1,_xlfn.XLOOKUP($A61,'PY1 Data(H)'!$A$1:$A$288,'PY1 Data(H)'!$A$1:$BR$288))</f>
        <v>0</v>
      </c>
      <c r="E61" s="118" cm="1">
        <f t="array" ref="E61">_xlfn.XLOOKUP(E$1,'PY1 Data(H)'!$A$1:$BR$1,_xlfn.XLOOKUP($A61,'PY1 Data(H)'!$A$1:$A$288,'PY1 Data(H)'!$A$1:$BR$288))</f>
        <v>0</v>
      </c>
      <c r="F61" s="118" cm="1">
        <f t="array" ref="F61">_xlfn.XLOOKUP(F$1,'PY1 Data(H)'!$A$1:$BR$1,_xlfn.XLOOKUP($A61,'PY1 Data(H)'!$A$1:$A$288,'PY1 Data(H)'!$A$1:$BR$288))</f>
        <v>0</v>
      </c>
      <c r="G61" s="118" cm="1">
        <f t="array" ref="G61">_xlfn.XLOOKUP(G$1,'PY1 Data(H)'!$A$1:$BR$1,_xlfn.XLOOKUP($A61,'PY1 Data(H)'!$A$1:$A$288,'PY1 Data(H)'!$A$1:$BR$288))</f>
        <v>0</v>
      </c>
      <c r="H61" s="118" cm="1">
        <f t="array" ref="H61">_xlfn.XLOOKUP(H$1,'PY1 Data(H)'!$A$1:$BR$1,_xlfn.XLOOKUP($A61,'PY1 Data(H)'!$A$1:$A$288,'PY1 Data(H)'!$A$1:$BR$288))</f>
        <v>0</v>
      </c>
      <c r="I61" s="118" cm="1">
        <f t="array" ref="I61">_xlfn.XLOOKUP(I$1,'PY1 Data(H)'!$A$1:$BR$1,_xlfn.XLOOKUP($A61,'PY1 Data(H)'!$A$1:$A$288,'PY1 Data(H)'!$A$1:$BR$288))</f>
        <v>0</v>
      </c>
      <c r="J61" s="118" cm="1">
        <f t="array" ref="J61">_xlfn.XLOOKUP(J$1,'PY1 Data(H)'!$A$1:$BR$1,_xlfn.XLOOKUP($A61,'PY1 Data(H)'!$A$1:$A$288,'PY1 Data(H)'!$A$1:$BR$288))</f>
        <v>0</v>
      </c>
      <c r="K61" s="118" cm="1">
        <f t="array" ref="K61">_xlfn.XLOOKUP(K$1,'PY1 Data(H)'!$A$1:$BR$1,_xlfn.XLOOKUP($A61,'PY1 Data(H)'!$A$1:$A$288,'PY1 Data(H)'!$A$1:$BR$288))</f>
        <v>0</v>
      </c>
      <c r="L61" s="118" cm="1">
        <f t="array" ref="L61">_xlfn.XLOOKUP(L$1,'PY1 Data(H)'!$A$1:$BR$1,_xlfn.XLOOKUP($A61,'PY1 Data(H)'!$A$1:$A$288,'PY1 Data(H)'!$A$1:$BR$288))</f>
        <v>0</v>
      </c>
      <c r="M61" s="118" cm="1">
        <f t="array" ref="M61">_xlfn.XLOOKUP(M$1,'PY1 Data(H)'!$A$1:$BR$1,_xlfn.XLOOKUP($A61,'PY1 Data(H)'!$A$1:$A$288,'PY1 Data(H)'!$A$1:$BR$288))</f>
        <v>0</v>
      </c>
      <c r="N61" s="118" cm="1">
        <f t="array" ref="N61">_xlfn.XLOOKUP(N$1,'PY1 Data(H)'!$A$1:$BR$1,_xlfn.XLOOKUP($A61,'PY1 Data(H)'!$A$1:$A$288,'PY1 Data(H)'!$A$1:$BR$288))</f>
        <v>0</v>
      </c>
      <c r="O61" s="118" cm="1">
        <f t="array" ref="O61">_xlfn.XLOOKUP(O$1,'PY1 Data(H)'!$A$1:$BR$1,_xlfn.XLOOKUP($A61,'PY1 Data(H)'!$A$1:$A$288,'PY1 Data(H)'!$A$1:$BR$288))</f>
        <v>0</v>
      </c>
      <c r="P61" s="118" cm="1">
        <f t="array" ref="P61">_xlfn.XLOOKUP(P$1,'PY1 Data(H)'!$A$1:$BR$1,_xlfn.XLOOKUP($A61,'PY1 Data(H)'!$A$1:$A$288,'PY1 Data(H)'!$A$1:$BR$288))</f>
        <v>0</v>
      </c>
      <c r="Q61" s="118" cm="1">
        <f t="array" ref="Q61">_xlfn.XLOOKUP(Q$1,'PY1 Data(H)'!$A$1:$BR$1,_xlfn.XLOOKUP($A61,'PY1 Data(H)'!$A$1:$A$288,'PY1 Data(H)'!$A$1:$BR$288))</f>
        <v>0</v>
      </c>
      <c r="R61" s="118" cm="1">
        <f t="array" ref="R61">_xlfn.XLOOKUP(R$1,'PY1 Data(H)'!$A$1:$BR$1,_xlfn.XLOOKUP($A61,'PY1 Data(H)'!$A$1:$A$288,'PY1 Data(H)'!$A$1:$BR$288))</f>
        <v>0</v>
      </c>
      <c r="S61" s="118" cm="1">
        <f t="array" ref="S61">_xlfn.XLOOKUP(S$1,'PY1 Data(H)'!$A$1:$BR$1,_xlfn.XLOOKUP($A61,'PY1 Data(H)'!$A$1:$A$288,'PY1 Data(H)'!$A$1:$BR$288))</f>
        <v>0</v>
      </c>
      <c r="T61" s="118" cm="1">
        <f t="array" ref="T61">_xlfn.XLOOKUP(T$1,'PY1 Data(H)'!$A$1:$BR$1,_xlfn.XLOOKUP($A61,'PY1 Data(H)'!$A$1:$A$288,'PY1 Data(H)'!$A$1:$BR$288))</f>
        <v>0</v>
      </c>
      <c r="U61" s="118" cm="1">
        <f t="array" ref="U61">_xlfn.XLOOKUP(U$1,'PY1 Data(H)'!$A$1:$BR$1,_xlfn.XLOOKUP($A61,'PY1 Data(H)'!$A$1:$A$288,'PY1 Data(H)'!$A$1:$BR$288))</f>
        <v>0</v>
      </c>
      <c r="V61" s="118" cm="1">
        <f t="array" ref="V61">_xlfn.XLOOKUP(V$1,'PY1 Data(H)'!$A$1:$BR$1,_xlfn.XLOOKUP($A61,'PY1 Data(H)'!$A$1:$A$288,'PY1 Data(H)'!$A$1:$BR$288))</f>
        <v>0</v>
      </c>
      <c r="W61" s="118" cm="1">
        <f t="array" ref="W61">_xlfn.XLOOKUP(W$1,'PY1 Data(H)'!$A$1:$BR$1,_xlfn.XLOOKUP($A61,'PY1 Data(H)'!$A$1:$A$288,'PY1 Data(H)'!$A$1:$BR$288))</f>
        <v>0</v>
      </c>
      <c r="X61" s="118" cm="1">
        <f t="array" ref="X61">_xlfn.XLOOKUP(X$1,'PY1 Data(H)'!$A$1:$BR$1,_xlfn.XLOOKUP($A61,'PY1 Data(H)'!$A$1:$A$288,'PY1 Data(H)'!$A$1:$BR$288))</f>
        <v>0</v>
      </c>
      <c r="Y61" s="118" cm="1">
        <f t="array" ref="Y61">_xlfn.XLOOKUP(Y$1,'PY1 Data(H)'!$A$1:$BR$1,_xlfn.XLOOKUP($A61,'PY1 Data(H)'!$A$1:$A$288,'PY1 Data(H)'!$A$1:$BR$288))</f>
        <v>0</v>
      </c>
      <c r="Z61" s="118" cm="1">
        <f t="array" ref="Z61">_xlfn.XLOOKUP(Z$1,'PY1 Data(H)'!$A$1:$BR$1,_xlfn.XLOOKUP($A61,'PY1 Data(H)'!$A$1:$A$288,'PY1 Data(H)'!$A$1:$BR$288))</f>
        <v>0</v>
      </c>
      <c r="AA61" s="118" cm="1">
        <f t="array" ref="AA61">_xlfn.XLOOKUP(AA$1,'PY1 Data(H)'!$A$1:$BR$1,_xlfn.XLOOKUP($A61,'PY1 Data(H)'!$A$1:$A$288,'PY1 Data(H)'!$A$1:$BR$288))</f>
        <v>0</v>
      </c>
      <c r="AB61" s="118" cm="1">
        <f t="array" ref="AB61">_xlfn.XLOOKUP(AB$1,'PY1 Data(H)'!$A$1:$BR$1,_xlfn.XLOOKUP($A61,'PY1 Data(H)'!$A$1:$A$288,'PY1 Data(H)'!$A$1:$BR$288))</f>
        <v>0</v>
      </c>
      <c r="AC61" s="118" cm="1">
        <f t="array" ref="AC61">_xlfn.XLOOKUP(AC$1,'PY1 Data(H)'!$A$1:$BR$1,_xlfn.XLOOKUP($A61,'PY1 Data(H)'!$A$1:$A$288,'PY1 Data(H)'!$A$1:$BR$288))</f>
        <v>0</v>
      </c>
      <c r="AD61" s="118" cm="1">
        <f t="array" ref="AD61">_xlfn.XLOOKUP(AD$1,'PY1 Data(H)'!$A$1:$BR$1,_xlfn.XLOOKUP($A61,'PY1 Data(H)'!$A$1:$A$288,'PY1 Data(H)'!$A$1:$BR$288))</f>
        <v>0</v>
      </c>
      <c r="AE61" s="118" cm="1">
        <f t="array" ref="AE61">_xlfn.XLOOKUP(AE$1,'PY1 Data(H)'!$A$1:$BR$1,_xlfn.XLOOKUP($A61,'PY1 Data(H)'!$A$1:$A$288,'PY1 Data(H)'!$A$1:$BR$288))</f>
        <v>0</v>
      </c>
      <c r="AF61" s="118" cm="1">
        <f t="array" ref="AF61">_xlfn.XLOOKUP(AF$1,'PY1 Data(H)'!$A$1:$BR$1,_xlfn.XLOOKUP($A61,'PY1 Data(H)'!$A$1:$A$288,'PY1 Data(H)'!$A$1:$BR$288))</f>
        <v>0</v>
      </c>
      <c r="AG61" s="118" cm="1">
        <f t="array" ref="AG61">_xlfn.XLOOKUP(AG$1,'PY1 Data(H)'!$A$1:$BR$1,_xlfn.XLOOKUP($A61,'PY1 Data(H)'!$A$1:$A$288,'PY1 Data(H)'!$A$1:$BR$288))</f>
        <v>0</v>
      </c>
      <c r="AH61" s="118" cm="1">
        <f t="array" ref="AH61">_xlfn.XLOOKUP(AH$1,'PY1 Data(H)'!$A$1:$BR$1,_xlfn.XLOOKUP($A61,'PY1 Data(H)'!$A$1:$A$288,'PY1 Data(H)'!$A$1:$BR$288))</f>
        <v>0</v>
      </c>
      <c r="AI61" s="118" cm="1">
        <f t="array" ref="AI61">_xlfn.XLOOKUP(AI$1,'PY1 Data(H)'!$A$1:$BR$1,_xlfn.XLOOKUP($A61,'PY1 Data(H)'!$A$1:$A$288,'PY1 Data(H)'!$A$1:$BR$288))</f>
        <v>0</v>
      </c>
      <c r="AJ61" s="118" cm="1">
        <f t="array" ref="AJ61">_xlfn.XLOOKUP(AJ$1,'PY1 Data(H)'!$A$1:$BR$1,_xlfn.XLOOKUP($A61,'PY1 Data(H)'!$A$1:$A$288,'PY1 Data(H)'!$A$1:$BR$288))</f>
        <v>0</v>
      </c>
      <c r="AK61" s="118" cm="1">
        <f t="array" ref="AK61">_xlfn.XLOOKUP(AK$1,'PY1 Data(H)'!$A$1:$BR$1,_xlfn.XLOOKUP($A61,'PY1 Data(H)'!$A$1:$A$288,'PY1 Data(H)'!$A$1:$BR$288))</f>
        <v>0</v>
      </c>
      <c r="AL61" s="118" cm="1">
        <f t="array" ref="AL61">_xlfn.XLOOKUP(AL$1,'PY1 Data(H)'!$A$1:$BR$1,_xlfn.XLOOKUP($A61,'PY1 Data(H)'!$A$1:$A$288,'PY1 Data(H)'!$A$1:$BR$288))</f>
        <v>0</v>
      </c>
      <c r="AM61" s="118" cm="1">
        <f t="array" ref="AM61">_xlfn.XLOOKUP(AM$1,'PY1 Data(H)'!$A$1:$BR$1,_xlfn.XLOOKUP($A61,'PY1 Data(H)'!$A$1:$A$288,'PY1 Data(H)'!$A$1:$BR$288))</f>
        <v>0</v>
      </c>
      <c r="AN61" s="118" cm="1">
        <f t="array" ref="AN61">_xlfn.XLOOKUP(AN$1,'PY1 Data(H)'!$A$1:$BR$1,_xlfn.XLOOKUP($A61,'PY1 Data(H)'!$A$1:$A$288,'PY1 Data(H)'!$A$1:$BR$288))</f>
        <v>0</v>
      </c>
      <c r="AO61" s="118" cm="1">
        <f t="array" ref="AO61">_xlfn.XLOOKUP(AO$1,'PY1 Data(H)'!$A$1:$BR$1,_xlfn.XLOOKUP($A61,'PY1 Data(H)'!$A$1:$A$288,'PY1 Data(H)'!$A$1:$BR$288))</f>
        <v>0</v>
      </c>
      <c r="AP61" s="118" cm="1">
        <f t="array" ref="AP61">_xlfn.XLOOKUP(AP$1,'PY1 Data(H)'!$A$1:$BR$1,_xlfn.XLOOKUP($A61,'PY1 Data(H)'!$A$1:$A$288,'PY1 Data(H)'!$A$1:$BR$288))</f>
        <v>0</v>
      </c>
      <c r="AQ61" s="118" cm="1">
        <f t="array" ref="AQ61">_xlfn.XLOOKUP(AQ$1,'PY1 Data(H)'!$A$1:$BR$1,_xlfn.XLOOKUP($A61,'PY1 Data(H)'!$A$1:$A$288,'PY1 Data(H)'!$A$1:$BR$288))</f>
        <v>0</v>
      </c>
      <c r="AR61" s="118" cm="1">
        <f t="array" ref="AR61">_xlfn.XLOOKUP(AR$1,'PY1 Data(H)'!$A$1:$BR$1,_xlfn.XLOOKUP($A61,'PY1 Data(H)'!$A$1:$A$288,'PY1 Data(H)'!$A$1:$BR$288))</f>
        <v>0</v>
      </c>
      <c r="AS61" s="118" cm="1">
        <f t="array" ref="AS61">_xlfn.XLOOKUP(AS$1,'PY1 Data(H)'!$A$1:$BR$1,_xlfn.XLOOKUP($A61,'PY1 Data(H)'!$A$1:$A$288,'PY1 Data(H)'!$A$1:$BR$288))</f>
        <v>0</v>
      </c>
      <c r="AT61" s="118" cm="1">
        <f t="array" ref="AT61">_xlfn.XLOOKUP(AT$1,'PY1 Data(H)'!$A$1:$BR$1,_xlfn.XLOOKUP($A61,'PY1 Data(H)'!$A$1:$A$288,'PY1 Data(H)'!$A$1:$BR$288))</f>
        <v>0</v>
      </c>
      <c r="AU61" s="118" cm="1">
        <f t="array" ref="AU61">_xlfn.XLOOKUP(AU$1,'PY1 Data(H)'!$A$1:$BR$1,_xlfn.XLOOKUP($A61,'PY1 Data(H)'!$A$1:$A$288,'PY1 Data(H)'!$A$1:$BR$288))</f>
        <v>0</v>
      </c>
      <c r="AV61" s="118" cm="1">
        <f t="array" ref="AV61">_xlfn.XLOOKUP(AV$1,'PY1 Data(H)'!$A$1:$BR$1,_xlfn.XLOOKUP($A61,'PY1 Data(H)'!$A$1:$A$288,'PY1 Data(H)'!$A$1:$BR$288))</f>
        <v>0</v>
      </c>
      <c r="AW61" s="118" cm="1">
        <f t="array" ref="AW61">_xlfn.XLOOKUP(AW$1,'PY1 Data(H)'!$A$1:$BR$1,_xlfn.XLOOKUP($A61,'PY1 Data(H)'!$A$1:$A$288,'PY1 Data(H)'!$A$1:$BR$288))</f>
        <v>0</v>
      </c>
      <c r="AX61" s="118" cm="1">
        <f t="array" ref="AX61">_xlfn.XLOOKUP(AX$1,'PY1 Data(H)'!$A$1:$BR$1,_xlfn.XLOOKUP($A61,'PY1 Data(H)'!$A$1:$A$288,'PY1 Data(H)'!$A$1:$BR$288))</f>
        <v>0</v>
      </c>
      <c r="AY61" s="118" cm="1">
        <f t="array" ref="AY61">_xlfn.XLOOKUP(AY$1,'PY1 Data(H)'!$A$1:$BR$1,_xlfn.XLOOKUP($A61,'PY1 Data(H)'!$A$1:$A$288,'PY1 Data(H)'!$A$1:$BR$288))</f>
        <v>0</v>
      </c>
      <c r="AZ61" s="118" cm="1">
        <f t="array" ref="AZ61">_xlfn.XLOOKUP(AZ$1,'PY1 Data(H)'!$A$1:$BR$1,_xlfn.XLOOKUP($A61,'PY1 Data(H)'!$A$1:$A$288,'PY1 Data(H)'!$A$1:$BR$288))</f>
        <v>0</v>
      </c>
      <c r="BA61" s="118" cm="1">
        <f t="array" ref="BA61">_xlfn.XLOOKUP(BA$1,'PY1 Data(H)'!$A$1:$BR$1,_xlfn.XLOOKUP($A61,'PY1 Data(H)'!$A$1:$A$288,'PY1 Data(H)'!$A$1:$BR$288))</f>
        <v>0</v>
      </c>
      <c r="BB61" s="118" cm="1">
        <f t="array" ref="BB61">_xlfn.XLOOKUP(BB$1,'PY1 Data(H)'!$A$1:$BR$1,_xlfn.XLOOKUP($A61,'PY1 Data(H)'!$A$1:$A$288,'PY1 Data(H)'!$A$1:$BR$288))</f>
        <v>0</v>
      </c>
      <c r="BC61" s="118" cm="1">
        <f t="array" ref="BC61">_xlfn.XLOOKUP(BC$1,'PY1 Data(H)'!$A$1:$BR$1,_xlfn.XLOOKUP($A61,'PY1 Data(H)'!$A$1:$A$288,'PY1 Data(H)'!$A$1:$BR$288))</f>
        <v>0</v>
      </c>
      <c r="BD61" s="118" cm="1">
        <f t="array" ref="BD61">_xlfn.XLOOKUP(BD$1,'PY1 Data(H)'!$A$1:$BR$1,_xlfn.XLOOKUP($A61,'PY1 Data(H)'!$A$1:$A$288,'PY1 Data(H)'!$A$1:$BR$288))</f>
        <v>0</v>
      </c>
      <c r="BE61" s="118" cm="1">
        <f t="array" ref="BE61">_xlfn.XLOOKUP(BE$1,'PY1 Data(H)'!$A$1:$BR$1,_xlfn.XLOOKUP($A61,'PY1 Data(H)'!$A$1:$A$288,'PY1 Data(H)'!$A$1:$BR$288))</f>
        <v>0</v>
      </c>
      <c r="BF61" s="118" cm="1">
        <f t="array" ref="BF61">_xlfn.XLOOKUP(BF$1,'PY1 Data(H)'!$A$1:$BR$1,_xlfn.XLOOKUP($A61,'PY1 Data(H)'!$A$1:$A$288,'PY1 Data(H)'!$A$1:$BR$288))</f>
        <v>0</v>
      </c>
      <c r="BG61" s="118" cm="1">
        <f t="array" ref="BG61">_xlfn.XLOOKUP(BG$1,'PY1 Data(H)'!$A$1:$BR$1,_xlfn.XLOOKUP($A61,'PY1 Data(H)'!$A$1:$A$288,'PY1 Data(H)'!$A$1:$BR$288))</f>
        <v>0</v>
      </c>
      <c r="BH61" s="118" cm="1">
        <f t="array" ref="BH61">_xlfn.XLOOKUP(BH$1,'PY1 Data(H)'!$A$1:$BR$1,_xlfn.XLOOKUP($A61,'PY1 Data(H)'!$A$1:$A$288,'PY1 Data(H)'!$A$1:$BR$288))</f>
        <v>0</v>
      </c>
    </row>
    <row r="62" spans="1:60" x14ac:dyDescent="0.3">
      <c r="A62">
        <v>588</v>
      </c>
      <c r="D62" s="118" cm="1">
        <f t="array" ref="D62">_xlfn.XLOOKUP(D$1,'PY1 Data(H)'!$A$1:$BR$1,_xlfn.XLOOKUP($A62,'PY1 Data(H)'!$A$1:$A$288,'PY1 Data(H)'!$A$1:$BR$288))</f>
        <v>0</v>
      </c>
      <c r="E62" s="118" cm="1">
        <f t="array" ref="E62">_xlfn.XLOOKUP(E$1,'PY1 Data(H)'!$A$1:$BR$1,_xlfn.XLOOKUP($A62,'PY1 Data(H)'!$A$1:$A$288,'PY1 Data(H)'!$A$1:$BR$288))</f>
        <v>0</v>
      </c>
      <c r="F62" s="118" cm="1">
        <f t="array" ref="F62">_xlfn.XLOOKUP(F$1,'PY1 Data(H)'!$A$1:$BR$1,_xlfn.XLOOKUP($A62,'PY1 Data(H)'!$A$1:$A$288,'PY1 Data(H)'!$A$1:$BR$288))</f>
        <v>0</v>
      </c>
      <c r="G62" s="118" cm="1">
        <f t="array" ref="G62">_xlfn.XLOOKUP(G$1,'PY1 Data(H)'!$A$1:$BR$1,_xlfn.XLOOKUP($A62,'PY1 Data(H)'!$A$1:$A$288,'PY1 Data(H)'!$A$1:$BR$288))</f>
        <v>0</v>
      </c>
      <c r="H62" s="118" cm="1">
        <f t="array" ref="H62">_xlfn.XLOOKUP(H$1,'PY1 Data(H)'!$A$1:$BR$1,_xlfn.XLOOKUP($A62,'PY1 Data(H)'!$A$1:$A$288,'PY1 Data(H)'!$A$1:$BR$288))</f>
        <v>0</v>
      </c>
      <c r="I62" s="118" cm="1">
        <f t="array" ref="I62">_xlfn.XLOOKUP(I$1,'PY1 Data(H)'!$A$1:$BR$1,_xlfn.XLOOKUP($A62,'PY1 Data(H)'!$A$1:$A$288,'PY1 Data(H)'!$A$1:$BR$288))</f>
        <v>0</v>
      </c>
      <c r="J62" s="118" cm="1">
        <f t="array" ref="J62">_xlfn.XLOOKUP(J$1,'PY1 Data(H)'!$A$1:$BR$1,_xlfn.XLOOKUP($A62,'PY1 Data(H)'!$A$1:$A$288,'PY1 Data(H)'!$A$1:$BR$288))</f>
        <v>0</v>
      </c>
      <c r="K62" s="118" cm="1">
        <f t="array" ref="K62">_xlfn.XLOOKUP(K$1,'PY1 Data(H)'!$A$1:$BR$1,_xlfn.XLOOKUP($A62,'PY1 Data(H)'!$A$1:$A$288,'PY1 Data(H)'!$A$1:$BR$288))</f>
        <v>0</v>
      </c>
      <c r="L62" s="118" cm="1">
        <f t="array" ref="L62">_xlfn.XLOOKUP(L$1,'PY1 Data(H)'!$A$1:$BR$1,_xlfn.XLOOKUP($A62,'PY1 Data(H)'!$A$1:$A$288,'PY1 Data(H)'!$A$1:$BR$288))</f>
        <v>0</v>
      </c>
      <c r="M62" s="118" cm="1">
        <f t="array" ref="M62">_xlfn.XLOOKUP(M$1,'PY1 Data(H)'!$A$1:$BR$1,_xlfn.XLOOKUP($A62,'PY1 Data(H)'!$A$1:$A$288,'PY1 Data(H)'!$A$1:$BR$288))</f>
        <v>0</v>
      </c>
      <c r="N62" s="118" cm="1">
        <f t="array" ref="N62">_xlfn.XLOOKUP(N$1,'PY1 Data(H)'!$A$1:$BR$1,_xlfn.XLOOKUP($A62,'PY1 Data(H)'!$A$1:$A$288,'PY1 Data(H)'!$A$1:$BR$288))</f>
        <v>0</v>
      </c>
      <c r="O62" s="118" cm="1">
        <f t="array" ref="O62">_xlfn.XLOOKUP(O$1,'PY1 Data(H)'!$A$1:$BR$1,_xlfn.XLOOKUP($A62,'PY1 Data(H)'!$A$1:$A$288,'PY1 Data(H)'!$A$1:$BR$288))</f>
        <v>0</v>
      </c>
      <c r="P62" s="118" cm="1">
        <f t="array" ref="P62">_xlfn.XLOOKUP(P$1,'PY1 Data(H)'!$A$1:$BR$1,_xlfn.XLOOKUP($A62,'PY1 Data(H)'!$A$1:$A$288,'PY1 Data(H)'!$A$1:$BR$288))</f>
        <v>0</v>
      </c>
      <c r="Q62" s="118" cm="1">
        <f t="array" ref="Q62">_xlfn.XLOOKUP(Q$1,'PY1 Data(H)'!$A$1:$BR$1,_xlfn.XLOOKUP($A62,'PY1 Data(H)'!$A$1:$A$288,'PY1 Data(H)'!$A$1:$BR$288))</f>
        <v>0</v>
      </c>
      <c r="R62" s="118" cm="1">
        <f t="array" ref="R62">_xlfn.XLOOKUP(R$1,'PY1 Data(H)'!$A$1:$BR$1,_xlfn.XLOOKUP($A62,'PY1 Data(H)'!$A$1:$A$288,'PY1 Data(H)'!$A$1:$BR$288))</f>
        <v>0</v>
      </c>
      <c r="S62" s="118" cm="1">
        <f t="array" ref="S62">_xlfn.XLOOKUP(S$1,'PY1 Data(H)'!$A$1:$BR$1,_xlfn.XLOOKUP($A62,'PY1 Data(H)'!$A$1:$A$288,'PY1 Data(H)'!$A$1:$BR$288))</f>
        <v>0</v>
      </c>
      <c r="T62" s="118" cm="1">
        <f t="array" ref="T62">_xlfn.XLOOKUP(T$1,'PY1 Data(H)'!$A$1:$BR$1,_xlfn.XLOOKUP($A62,'PY1 Data(H)'!$A$1:$A$288,'PY1 Data(H)'!$A$1:$BR$288))</f>
        <v>0</v>
      </c>
      <c r="U62" s="118" cm="1">
        <f t="array" ref="U62">_xlfn.XLOOKUP(U$1,'PY1 Data(H)'!$A$1:$BR$1,_xlfn.XLOOKUP($A62,'PY1 Data(H)'!$A$1:$A$288,'PY1 Data(H)'!$A$1:$BR$288))</f>
        <v>0</v>
      </c>
      <c r="V62" s="118" cm="1">
        <f t="array" ref="V62">_xlfn.XLOOKUP(V$1,'PY1 Data(H)'!$A$1:$BR$1,_xlfn.XLOOKUP($A62,'PY1 Data(H)'!$A$1:$A$288,'PY1 Data(H)'!$A$1:$BR$288))</f>
        <v>0</v>
      </c>
      <c r="W62" s="118" cm="1">
        <f t="array" ref="W62">_xlfn.XLOOKUP(W$1,'PY1 Data(H)'!$A$1:$BR$1,_xlfn.XLOOKUP($A62,'PY1 Data(H)'!$A$1:$A$288,'PY1 Data(H)'!$A$1:$BR$288))</f>
        <v>0</v>
      </c>
      <c r="X62" s="118" cm="1">
        <f t="array" ref="X62">_xlfn.XLOOKUP(X$1,'PY1 Data(H)'!$A$1:$BR$1,_xlfn.XLOOKUP($A62,'PY1 Data(H)'!$A$1:$A$288,'PY1 Data(H)'!$A$1:$BR$288))</f>
        <v>0</v>
      </c>
      <c r="Y62" s="118" cm="1">
        <f t="array" ref="Y62">_xlfn.XLOOKUP(Y$1,'PY1 Data(H)'!$A$1:$BR$1,_xlfn.XLOOKUP($A62,'PY1 Data(H)'!$A$1:$A$288,'PY1 Data(H)'!$A$1:$BR$288))</f>
        <v>0</v>
      </c>
      <c r="Z62" s="118" cm="1">
        <f t="array" ref="Z62">_xlfn.XLOOKUP(Z$1,'PY1 Data(H)'!$A$1:$BR$1,_xlfn.XLOOKUP($A62,'PY1 Data(H)'!$A$1:$A$288,'PY1 Data(H)'!$A$1:$BR$288))</f>
        <v>0</v>
      </c>
      <c r="AA62" s="118" cm="1">
        <f t="array" ref="AA62">_xlfn.XLOOKUP(AA$1,'PY1 Data(H)'!$A$1:$BR$1,_xlfn.XLOOKUP($A62,'PY1 Data(H)'!$A$1:$A$288,'PY1 Data(H)'!$A$1:$BR$288))</f>
        <v>0</v>
      </c>
      <c r="AB62" s="118" cm="1">
        <f t="array" ref="AB62">_xlfn.XLOOKUP(AB$1,'PY1 Data(H)'!$A$1:$BR$1,_xlfn.XLOOKUP($A62,'PY1 Data(H)'!$A$1:$A$288,'PY1 Data(H)'!$A$1:$BR$288))</f>
        <v>0</v>
      </c>
      <c r="AC62" s="118" cm="1">
        <f t="array" ref="AC62">_xlfn.XLOOKUP(AC$1,'PY1 Data(H)'!$A$1:$BR$1,_xlfn.XLOOKUP($A62,'PY1 Data(H)'!$A$1:$A$288,'PY1 Data(H)'!$A$1:$BR$288))</f>
        <v>0</v>
      </c>
      <c r="AD62" s="118" cm="1">
        <f t="array" ref="AD62">_xlfn.XLOOKUP(AD$1,'PY1 Data(H)'!$A$1:$BR$1,_xlfn.XLOOKUP($A62,'PY1 Data(H)'!$A$1:$A$288,'PY1 Data(H)'!$A$1:$BR$288))</f>
        <v>0</v>
      </c>
      <c r="AE62" s="118" cm="1">
        <f t="array" ref="AE62">_xlfn.XLOOKUP(AE$1,'PY1 Data(H)'!$A$1:$BR$1,_xlfn.XLOOKUP($A62,'PY1 Data(H)'!$A$1:$A$288,'PY1 Data(H)'!$A$1:$BR$288))</f>
        <v>0</v>
      </c>
      <c r="AF62" s="118" cm="1">
        <f t="array" ref="AF62">_xlfn.XLOOKUP(AF$1,'PY1 Data(H)'!$A$1:$BR$1,_xlfn.XLOOKUP($A62,'PY1 Data(H)'!$A$1:$A$288,'PY1 Data(H)'!$A$1:$BR$288))</f>
        <v>0</v>
      </c>
      <c r="AG62" s="118" cm="1">
        <f t="array" ref="AG62">_xlfn.XLOOKUP(AG$1,'PY1 Data(H)'!$A$1:$BR$1,_xlfn.XLOOKUP($A62,'PY1 Data(H)'!$A$1:$A$288,'PY1 Data(H)'!$A$1:$BR$288))</f>
        <v>0</v>
      </c>
      <c r="AH62" s="118" cm="1">
        <f t="array" ref="AH62">_xlfn.XLOOKUP(AH$1,'PY1 Data(H)'!$A$1:$BR$1,_xlfn.XLOOKUP($A62,'PY1 Data(H)'!$A$1:$A$288,'PY1 Data(H)'!$A$1:$BR$288))</f>
        <v>0</v>
      </c>
      <c r="AI62" s="118" cm="1">
        <f t="array" ref="AI62">_xlfn.XLOOKUP(AI$1,'PY1 Data(H)'!$A$1:$BR$1,_xlfn.XLOOKUP($A62,'PY1 Data(H)'!$A$1:$A$288,'PY1 Data(H)'!$A$1:$BR$288))</f>
        <v>0</v>
      </c>
      <c r="AJ62" s="118" cm="1">
        <f t="array" ref="AJ62">_xlfn.XLOOKUP(AJ$1,'PY1 Data(H)'!$A$1:$BR$1,_xlfn.XLOOKUP($A62,'PY1 Data(H)'!$A$1:$A$288,'PY1 Data(H)'!$A$1:$BR$288))</f>
        <v>0</v>
      </c>
      <c r="AK62" s="118" cm="1">
        <f t="array" ref="AK62">_xlfn.XLOOKUP(AK$1,'PY1 Data(H)'!$A$1:$BR$1,_xlfn.XLOOKUP($A62,'PY1 Data(H)'!$A$1:$A$288,'PY1 Data(H)'!$A$1:$BR$288))</f>
        <v>0</v>
      </c>
      <c r="AL62" s="118" cm="1">
        <f t="array" ref="AL62">_xlfn.XLOOKUP(AL$1,'PY1 Data(H)'!$A$1:$BR$1,_xlfn.XLOOKUP($A62,'PY1 Data(H)'!$A$1:$A$288,'PY1 Data(H)'!$A$1:$BR$288))</f>
        <v>0</v>
      </c>
      <c r="AM62" s="118" cm="1">
        <f t="array" ref="AM62">_xlfn.XLOOKUP(AM$1,'PY1 Data(H)'!$A$1:$BR$1,_xlfn.XLOOKUP($A62,'PY1 Data(H)'!$A$1:$A$288,'PY1 Data(H)'!$A$1:$BR$288))</f>
        <v>0</v>
      </c>
      <c r="AN62" s="118" cm="1">
        <f t="array" ref="AN62">_xlfn.XLOOKUP(AN$1,'PY1 Data(H)'!$A$1:$BR$1,_xlfn.XLOOKUP($A62,'PY1 Data(H)'!$A$1:$A$288,'PY1 Data(H)'!$A$1:$BR$288))</f>
        <v>0</v>
      </c>
      <c r="AO62" s="118" cm="1">
        <f t="array" ref="AO62">_xlfn.XLOOKUP(AO$1,'PY1 Data(H)'!$A$1:$BR$1,_xlfn.XLOOKUP($A62,'PY1 Data(H)'!$A$1:$A$288,'PY1 Data(H)'!$A$1:$BR$288))</f>
        <v>0</v>
      </c>
      <c r="AP62" s="118" cm="1">
        <f t="array" ref="AP62">_xlfn.XLOOKUP(AP$1,'PY1 Data(H)'!$A$1:$BR$1,_xlfn.XLOOKUP($A62,'PY1 Data(H)'!$A$1:$A$288,'PY1 Data(H)'!$A$1:$BR$288))</f>
        <v>0</v>
      </c>
      <c r="AQ62" s="118" cm="1">
        <f t="array" ref="AQ62">_xlfn.XLOOKUP(AQ$1,'PY1 Data(H)'!$A$1:$BR$1,_xlfn.XLOOKUP($A62,'PY1 Data(H)'!$A$1:$A$288,'PY1 Data(H)'!$A$1:$BR$288))</f>
        <v>0</v>
      </c>
      <c r="AR62" s="118" cm="1">
        <f t="array" ref="AR62">_xlfn.XLOOKUP(AR$1,'PY1 Data(H)'!$A$1:$BR$1,_xlfn.XLOOKUP($A62,'PY1 Data(H)'!$A$1:$A$288,'PY1 Data(H)'!$A$1:$BR$288))</f>
        <v>0</v>
      </c>
      <c r="AS62" s="118" cm="1">
        <f t="array" ref="AS62">_xlfn.XLOOKUP(AS$1,'PY1 Data(H)'!$A$1:$BR$1,_xlfn.XLOOKUP($A62,'PY1 Data(H)'!$A$1:$A$288,'PY1 Data(H)'!$A$1:$BR$288))</f>
        <v>0</v>
      </c>
      <c r="AT62" s="118" cm="1">
        <f t="array" ref="AT62">_xlfn.XLOOKUP(AT$1,'PY1 Data(H)'!$A$1:$BR$1,_xlfn.XLOOKUP($A62,'PY1 Data(H)'!$A$1:$A$288,'PY1 Data(H)'!$A$1:$BR$288))</f>
        <v>0</v>
      </c>
      <c r="AU62" s="118" cm="1">
        <f t="array" ref="AU62">_xlfn.XLOOKUP(AU$1,'PY1 Data(H)'!$A$1:$BR$1,_xlfn.XLOOKUP($A62,'PY1 Data(H)'!$A$1:$A$288,'PY1 Data(H)'!$A$1:$BR$288))</f>
        <v>0</v>
      </c>
      <c r="AV62" s="118" cm="1">
        <f t="array" ref="AV62">_xlfn.XLOOKUP(AV$1,'PY1 Data(H)'!$A$1:$BR$1,_xlfn.XLOOKUP($A62,'PY1 Data(H)'!$A$1:$A$288,'PY1 Data(H)'!$A$1:$BR$288))</f>
        <v>0</v>
      </c>
      <c r="AW62" s="118" cm="1">
        <f t="array" ref="AW62">_xlfn.XLOOKUP(AW$1,'PY1 Data(H)'!$A$1:$BR$1,_xlfn.XLOOKUP($A62,'PY1 Data(H)'!$A$1:$A$288,'PY1 Data(H)'!$A$1:$BR$288))</f>
        <v>0</v>
      </c>
      <c r="AX62" s="118" cm="1">
        <f t="array" ref="AX62">_xlfn.XLOOKUP(AX$1,'PY1 Data(H)'!$A$1:$BR$1,_xlfn.XLOOKUP($A62,'PY1 Data(H)'!$A$1:$A$288,'PY1 Data(H)'!$A$1:$BR$288))</f>
        <v>0</v>
      </c>
      <c r="AY62" s="118" cm="1">
        <f t="array" ref="AY62">_xlfn.XLOOKUP(AY$1,'PY1 Data(H)'!$A$1:$BR$1,_xlfn.XLOOKUP($A62,'PY1 Data(H)'!$A$1:$A$288,'PY1 Data(H)'!$A$1:$BR$288))</f>
        <v>0</v>
      </c>
      <c r="AZ62" s="118" cm="1">
        <f t="array" ref="AZ62">_xlfn.XLOOKUP(AZ$1,'PY1 Data(H)'!$A$1:$BR$1,_xlfn.XLOOKUP($A62,'PY1 Data(H)'!$A$1:$A$288,'PY1 Data(H)'!$A$1:$BR$288))</f>
        <v>0</v>
      </c>
      <c r="BA62" s="118" cm="1">
        <f t="array" ref="BA62">_xlfn.XLOOKUP(BA$1,'PY1 Data(H)'!$A$1:$BR$1,_xlfn.XLOOKUP($A62,'PY1 Data(H)'!$A$1:$A$288,'PY1 Data(H)'!$A$1:$BR$288))</f>
        <v>0</v>
      </c>
      <c r="BB62" s="118" cm="1">
        <f t="array" ref="BB62">_xlfn.XLOOKUP(BB$1,'PY1 Data(H)'!$A$1:$BR$1,_xlfn.XLOOKUP($A62,'PY1 Data(H)'!$A$1:$A$288,'PY1 Data(H)'!$A$1:$BR$288))</f>
        <v>0</v>
      </c>
      <c r="BC62" s="118" cm="1">
        <f t="array" ref="BC62">_xlfn.XLOOKUP(BC$1,'PY1 Data(H)'!$A$1:$BR$1,_xlfn.XLOOKUP($A62,'PY1 Data(H)'!$A$1:$A$288,'PY1 Data(H)'!$A$1:$BR$288))</f>
        <v>0</v>
      </c>
      <c r="BD62" s="118" cm="1">
        <f t="array" ref="BD62">_xlfn.XLOOKUP(BD$1,'PY1 Data(H)'!$A$1:$BR$1,_xlfn.XLOOKUP($A62,'PY1 Data(H)'!$A$1:$A$288,'PY1 Data(H)'!$A$1:$BR$288))</f>
        <v>0</v>
      </c>
      <c r="BE62" s="118" cm="1">
        <f t="array" ref="BE62">_xlfn.XLOOKUP(BE$1,'PY1 Data(H)'!$A$1:$BR$1,_xlfn.XLOOKUP($A62,'PY1 Data(H)'!$A$1:$A$288,'PY1 Data(H)'!$A$1:$BR$288))</f>
        <v>0</v>
      </c>
      <c r="BF62" s="118" cm="1">
        <f t="array" ref="BF62">_xlfn.XLOOKUP(BF$1,'PY1 Data(H)'!$A$1:$BR$1,_xlfn.XLOOKUP($A62,'PY1 Data(H)'!$A$1:$A$288,'PY1 Data(H)'!$A$1:$BR$288))</f>
        <v>0</v>
      </c>
      <c r="BG62" s="118" cm="1">
        <f t="array" ref="BG62">_xlfn.XLOOKUP(BG$1,'PY1 Data(H)'!$A$1:$BR$1,_xlfn.XLOOKUP($A62,'PY1 Data(H)'!$A$1:$A$288,'PY1 Data(H)'!$A$1:$BR$288))</f>
        <v>0</v>
      </c>
      <c r="BH62" s="118" cm="1">
        <f t="array" ref="BH62">_xlfn.XLOOKUP(BH$1,'PY1 Data(H)'!$A$1:$BR$1,_xlfn.XLOOKUP($A62,'PY1 Data(H)'!$A$1:$A$288,'PY1 Data(H)'!$A$1:$BR$288))</f>
        <v>0</v>
      </c>
    </row>
    <row r="63" spans="1:60" x14ac:dyDescent="0.3">
      <c r="A63">
        <v>31</v>
      </c>
      <c r="D63" s="118" cm="1">
        <f t="array" ref="D63">_xlfn.XLOOKUP(D$1,'PY1 Data(H)'!$A$1:$BR$1,_xlfn.XLOOKUP($A63,'PY1 Data(H)'!$A$1:$A$288,'PY1 Data(H)'!$A$1:$BR$288))</f>
        <v>1618875</v>
      </c>
      <c r="E63" s="118" cm="1">
        <f t="array" ref="E63">_xlfn.XLOOKUP(E$1,'PY1 Data(H)'!$A$1:$BR$1,_xlfn.XLOOKUP($A63,'PY1 Data(H)'!$A$1:$A$288,'PY1 Data(H)'!$A$1:$BR$288))</f>
        <v>1804568</v>
      </c>
      <c r="F63" s="118" cm="1">
        <f t="array" ref="F63">_xlfn.XLOOKUP(F$1,'PY1 Data(H)'!$A$1:$BR$1,_xlfn.XLOOKUP($A63,'PY1 Data(H)'!$A$1:$A$288,'PY1 Data(H)'!$A$1:$BR$288))</f>
        <v>357124</v>
      </c>
      <c r="G63" s="118" cm="1">
        <f t="array" ref="G63">_xlfn.XLOOKUP(G$1,'PY1 Data(H)'!$A$1:$BR$1,_xlfn.XLOOKUP($A63,'PY1 Data(H)'!$A$1:$A$288,'PY1 Data(H)'!$A$1:$BR$288))</f>
        <v>11634</v>
      </c>
      <c r="H63" s="118" cm="1">
        <f t="array" ref="H63">_xlfn.XLOOKUP(H$1,'PY1 Data(H)'!$A$1:$BR$1,_xlfn.XLOOKUP($A63,'PY1 Data(H)'!$A$1:$A$288,'PY1 Data(H)'!$A$1:$BR$288))</f>
        <v>2372602</v>
      </c>
      <c r="I63" s="118" cm="1">
        <f t="array" ref="I63">_xlfn.XLOOKUP(I$1,'PY1 Data(H)'!$A$1:$BR$1,_xlfn.XLOOKUP($A63,'PY1 Data(H)'!$A$1:$A$288,'PY1 Data(H)'!$A$1:$BR$288))</f>
        <v>402569</v>
      </c>
      <c r="J63" s="118" cm="1">
        <f t="array" ref="J63">_xlfn.XLOOKUP(J$1,'PY1 Data(H)'!$A$1:$BR$1,_xlfn.XLOOKUP($A63,'PY1 Data(H)'!$A$1:$A$288,'PY1 Data(H)'!$A$1:$BR$288))</f>
        <v>115754</v>
      </c>
      <c r="K63" s="118" cm="1">
        <f t="array" ref="K63">_xlfn.XLOOKUP(K$1,'PY1 Data(H)'!$A$1:$BR$1,_xlfn.XLOOKUP($A63,'PY1 Data(H)'!$A$1:$A$288,'PY1 Data(H)'!$A$1:$BR$288))</f>
        <v>185642</v>
      </c>
      <c r="L63" s="118" cm="1">
        <f t="array" ref="L63">_xlfn.XLOOKUP(L$1,'PY1 Data(H)'!$A$1:$BR$1,_xlfn.XLOOKUP($A63,'PY1 Data(H)'!$A$1:$A$288,'PY1 Data(H)'!$A$1:$BR$288))</f>
        <v>589673</v>
      </c>
      <c r="M63" s="118" cm="1">
        <f t="array" ref="M63">_xlfn.XLOOKUP(M$1,'PY1 Data(H)'!$A$1:$BR$1,_xlfn.XLOOKUP($A63,'PY1 Data(H)'!$A$1:$A$288,'PY1 Data(H)'!$A$1:$BR$288))</f>
        <v>60493</v>
      </c>
      <c r="N63" s="118" cm="1">
        <f t="array" ref="N63">_xlfn.XLOOKUP(N$1,'PY1 Data(H)'!$A$1:$BR$1,_xlfn.XLOOKUP($A63,'PY1 Data(H)'!$A$1:$A$288,'PY1 Data(H)'!$A$1:$BR$288))</f>
        <v>309564</v>
      </c>
      <c r="O63" s="118" cm="1">
        <f t="array" ref="O63">_xlfn.XLOOKUP(O$1,'PY1 Data(H)'!$A$1:$BR$1,_xlfn.XLOOKUP($A63,'PY1 Data(H)'!$A$1:$A$288,'PY1 Data(H)'!$A$1:$BR$288))</f>
        <v>866299</v>
      </c>
      <c r="P63" s="118" cm="1">
        <f t="array" ref="P63">_xlfn.XLOOKUP(P$1,'PY1 Data(H)'!$A$1:$BR$1,_xlfn.XLOOKUP($A63,'PY1 Data(H)'!$A$1:$A$288,'PY1 Data(H)'!$A$1:$BR$288))</f>
        <v>50748</v>
      </c>
      <c r="Q63" s="118" cm="1">
        <f t="array" ref="Q63">_xlfn.XLOOKUP(Q$1,'PY1 Data(H)'!$A$1:$BR$1,_xlfn.XLOOKUP($A63,'PY1 Data(H)'!$A$1:$A$288,'PY1 Data(H)'!$A$1:$BR$288))</f>
        <v>230801</v>
      </c>
      <c r="R63" s="118" cm="1">
        <f t="array" ref="R63">_xlfn.XLOOKUP(R$1,'PY1 Data(H)'!$A$1:$BR$1,_xlfn.XLOOKUP($A63,'PY1 Data(H)'!$A$1:$A$288,'PY1 Data(H)'!$A$1:$BR$288))</f>
        <v>-1249190</v>
      </c>
      <c r="S63" s="118" cm="1">
        <f t="array" ref="S63">_xlfn.XLOOKUP(S$1,'PY1 Data(H)'!$A$1:$BR$1,_xlfn.XLOOKUP($A63,'PY1 Data(H)'!$A$1:$A$288,'PY1 Data(H)'!$A$1:$BR$288))</f>
        <v>-215264</v>
      </c>
      <c r="T63" s="118" cm="1">
        <f t="array" ref="T63">_xlfn.XLOOKUP(T$1,'PY1 Data(H)'!$A$1:$BR$1,_xlfn.XLOOKUP($A63,'PY1 Data(H)'!$A$1:$A$288,'PY1 Data(H)'!$A$1:$BR$288))</f>
        <v>138135</v>
      </c>
      <c r="U63" s="118" cm="1">
        <f t="array" ref="U63">_xlfn.XLOOKUP(U$1,'PY1 Data(H)'!$A$1:$BR$1,_xlfn.XLOOKUP($A63,'PY1 Data(H)'!$A$1:$A$288,'PY1 Data(H)'!$A$1:$BR$288))</f>
        <v>315741</v>
      </c>
      <c r="V63" s="118" cm="1">
        <f t="array" ref="V63">_xlfn.XLOOKUP(V$1,'PY1 Data(H)'!$A$1:$BR$1,_xlfn.XLOOKUP($A63,'PY1 Data(H)'!$A$1:$A$288,'PY1 Data(H)'!$A$1:$BR$288))</f>
        <v>0</v>
      </c>
      <c r="W63" s="118" cm="1">
        <f t="array" ref="W63">_xlfn.XLOOKUP(W$1,'PY1 Data(H)'!$A$1:$BR$1,_xlfn.XLOOKUP($A63,'PY1 Data(H)'!$A$1:$A$288,'PY1 Data(H)'!$A$1:$BR$288))</f>
        <v>-88585</v>
      </c>
      <c r="X63" s="118" cm="1">
        <f t="array" ref="X63">_xlfn.XLOOKUP(X$1,'PY1 Data(H)'!$A$1:$BR$1,_xlfn.XLOOKUP($A63,'PY1 Data(H)'!$A$1:$A$288,'PY1 Data(H)'!$A$1:$BR$288))</f>
        <v>387281</v>
      </c>
      <c r="Y63" s="118" cm="1">
        <f t="array" ref="Y63">_xlfn.XLOOKUP(Y$1,'PY1 Data(H)'!$A$1:$BR$1,_xlfn.XLOOKUP($A63,'PY1 Data(H)'!$A$1:$A$288,'PY1 Data(H)'!$A$1:$BR$288))</f>
        <v>183135</v>
      </c>
      <c r="Z63" s="118" cm="1">
        <f t="array" ref="Z63">_xlfn.XLOOKUP(Z$1,'PY1 Data(H)'!$A$1:$BR$1,_xlfn.XLOOKUP($A63,'PY1 Data(H)'!$A$1:$A$288,'PY1 Data(H)'!$A$1:$BR$288))</f>
        <v>561967</v>
      </c>
      <c r="AA63" s="118" cm="1">
        <f t="array" ref="AA63">_xlfn.XLOOKUP(AA$1,'PY1 Data(H)'!$A$1:$BR$1,_xlfn.XLOOKUP($A63,'PY1 Data(H)'!$A$1:$A$288,'PY1 Data(H)'!$A$1:$BR$288))</f>
        <v>59130</v>
      </c>
      <c r="AB63" s="118" cm="1">
        <f t="array" ref="AB63">_xlfn.XLOOKUP(AB$1,'PY1 Data(H)'!$A$1:$BR$1,_xlfn.XLOOKUP($A63,'PY1 Data(H)'!$A$1:$A$288,'PY1 Data(H)'!$A$1:$BR$288))</f>
        <v>-3807</v>
      </c>
      <c r="AC63" s="118" cm="1">
        <f t="array" ref="AC63">_xlfn.XLOOKUP(AC$1,'PY1 Data(H)'!$A$1:$BR$1,_xlfn.XLOOKUP($A63,'PY1 Data(H)'!$A$1:$A$288,'PY1 Data(H)'!$A$1:$BR$288))</f>
        <v>-477373</v>
      </c>
      <c r="AD63" s="118" cm="1">
        <f t="array" ref="AD63">_xlfn.XLOOKUP(AD$1,'PY1 Data(H)'!$A$1:$BR$1,_xlfn.XLOOKUP($A63,'PY1 Data(H)'!$A$1:$A$288,'PY1 Data(H)'!$A$1:$BR$288))</f>
        <v>240784</v>
      </c>
      <c r="AE63" s="118" cm="1">
        <f t="array" ref="AE63">_xlfn.XLOOKUP(AE$1,'PY1 Data(H)'!$A$1:$BR$1,_xlfn.XLOOKUP($A63,'PY1 Data(H)'!$A$1:$A$288,'PY1 Data(H)'!$A$1:$BR$288))</f>
        <v>109751</v>
      </c>
      <c r="AF63" s="118" cm="1">
        <f t="array" ref="AF63">_xlfn.XLOOKUP(AF$1,'PY1 Data(H)'!$A$1:$BR$1,_xlfn.XLOOKUP($A63,'PY1 Data(H)'!$A$1:$A$288,'PY1 Data(H)'!$A$1:$BR$288))</f>
        <v>605509</v>
      </c>
      <c r="AG63" s="118" cm="1">
        <f t="array" ref="AG63">_xlfn.XLOOKUP(AG$1,'PY1 Data(H)'!$A$1:$BR$1,_xlfn.XLOOKUP($A63,'PY1 Data(H)'!$A$1:$A$288,'PY1 Data(H)'!$A$1:$BR$288))</f>
        <v>164663</v>
      </c>
      <c r="AH63" s="118" cm="1">
        <f t="array" ref="AH63">_xlfn.XLOOKUP(AH$1,'PY1 Data(H)'!$A$1:$BR$1,_xlfn.XLOOKUP($A63,'PY1 Data(H)'!$A$1:$A$288,'PY1 Data(H)'!$A$1:$BR$288))</f>
        <v>5601580</v>
      </c>
      <c r="AI63" s="118" cm="1">
        <f t="array" ref="AI63">_xlfn.XLOOKUP(AI$1,'PY1 Data(H)'!$A$1:$BR$1,_xlfn.XLOOKUP($A63,'PY1 Data(H)'!$A$1:$A$288,'PY1 Data(H)'!$A$1:$BR$288))</f>
        <v>1089420</v>
      </c>
      <c r="AJ63" s="118" cm="1">
        <f t="array" ref="AJ63">_xlfn.XLOOKUP(AJ$1,'PY1 Data(H)'!$A$1:$BR$1,_xlfn.XLOOKUP($A63,'PY1 Data(H)'!$A$1:$A$288,'PY1 Data(H)'!$A$1:$BR$288))</f>
        <v>946797</v>
      </c>
      <c r="AK63" s="118" cm="1">
        <f t="array" ref="AK63">_xlfn.XLOOKUP(AK$1,'PY1 Data(H)'!$A$1:$BR$1,_xlfn.XLOOKUP($A63,'PY1 Data(H)'!$A$1:$A$288,'PY1 Data(H)'!$A$1:$BR$288))</f>
        <v>947220</v>
      </c>
      <c r="AL63" s="118" cm="1">
        <f t="array" ref="AL63">_xlfn.XLOOKUP(AL$1,'PY1 Data(H)'!$A$1:$BR$1,_xlfn.XLOOKUP($A63,'PY1 Data(H)'!$A$1:$A$288,'PY1 Data(H)'!$A$1:$BR$288))</f>
        <v>2488786</v>
      </c>
      <c r="AM63" s="118" cm="1">
        <f t="array" ref="AM63">_xlfn.XLOOKUP(AM$1,'PY1 Data(H)'!$A$1:$BR$1,_xlfn.XLOOKUP($A63,'PY1 Data(H)'!$A$1:$A$288,'PY1 Data(H)'!$A$1:$BR$288))</f>
        <v>0</v>
      </c>
      <c r="AN63" s="118" cm="1">
        <f t="array" ref="AN63">_xlfn.XLOOKUP(AN$1,'PY1 Data(H)'!$A$1:$BR$1,_xlfn.XLOOKUP($A63,'PY1 Data(H)'!$A$1:$A$288,'PY1 Data(H)'!$A$1:$BR$288))</f>
        <v>839363</v>
      </c>
      <c r="AO63" s="118" cm="1">
        <f t="array" ref="AO63">_xlfn.XLOOKUP(AO$1,'PY1 Data(H)'!$A$1:$BR$1,_xlfn.XLOOKUP($A63,'PY1 Data(H)'!$A$1:$A$288,'PY1 Data(H)'!$A$1:$BR$288))</f>
        <v>81128</v>
      </c>
      <c r="AP63" s="118" cm="1">
        <f t="array" ref="AP63">_xlfn.XLOOKUP(AP$1,'PY1 Data(H)'!$A$1:$BR$1,_xlfn.XLOOKUP($A63,'PY1 Data(H)'!$A$1:$A$288,'PY1 Data(H)'!$A$1:$BR$288))</f>
        <v>2418432</v>
      </c>
      <c r="AQ63" s="118" cm="1">
        <f t="array" ref="AQ63">_xlfn.XLOOKUP(AQ$1,'PY1 Data(H)'!$A$1:$BR$1,_xlfn.XLOOKUP($A63,'PY1 Data(H)'!$A$1:$A$288,'PY1 Data(H)'!$A$1:$BR$288))</f>
        <v>522337</v>
      </c>
      <c r="AR63" s="118" cm="1">
        <f t="array" ref="AR63">_xlfn.XLOOKUP(AR$1,'PY1 Data(H)'!$A$1:$BR$1,_xlfn.XLOOKUP($A63,'PY1 Data(H)'!$A$1:$A$288,'PY1 Data(H)'!$A$1:$BR$288))</f>
        <v>5742037</v>
      </c>
      <c r="AS63" s="118" cm="1">
        <f t="array" ref="AS63">_xlfn.XLOOKUP(AS$1,'PY1 Data(H)'!$A$1:$BR$1,_xlfn.XLOOKUP($A63,'PY1 Data(H)'!$A$1:$A$288,'PY1 Data(H)'!$A$1:$BR$288))</f>
        <v>567501</v>
      </c>
      <c r="AT63" s="118" cm="1">
        <f t="array" ref="AT63">_xlfn.XLOOKUP(AT$1,'PY1 Data(H)'!$A$1:$BR$1,_xlfn.XLOOKUP($A63,'PY1 Data(H)'!$A$1:$A$288,'PY1 Data(H)'!$A$1:$BR$288))</f>
        <v>105173</v>
      </c>
      <c r="AU63" s="118" cm="1">
        <f t="array" ref="AU63">_xlfn.XLOOKUP(AU$1,'PY1 Data(H)'!$A$1:$BR$1,_xlfn.XLOOKUP($A63,'PY1 Data(H)'!$A$1:$A$288,'PY1 Data(H)'!$A$1:$BR$288))</f>
        <v>-461652</v>
      </c>
      <c r="AV63" s="118" cm="1">
        <f t="array" ref="AV63">_xlfn.XLOOKUP(AV$1,'PY1 Data(H)'!$A$1:$BR$1,_xlfn.XLOOKUP($A63,'PY1 Data(H)'!$A$1:$A$288,'PY1 Data(H)'!$A$1:$BR$288))</f>
        <v>-90191</v>
      </c>
      <c r="AW63" s="118" cm="1">
        <f t="array" ref="AW63">_xlfn.XLOOKUP(AW$1,'PY1 Data(H)'!$A$1:$BR$1,_xlfn.XLOOKUP($A63,'PY1 Data(H)'!$A$1:$A$288,'PY1 Data(H)'!$A$1:$BR$288))</f>
        <v>-1793903</v>
      </c>
      <c r="AX63" s="118" cm="1">
        <f t="array" ref="AX63">_xlfn.XLOOKUP(AX$1,'PY1 Data(H)'!$A$1:$BR$1,_xlfn.XLOOKUP($A63,'PY1 Data(H)'!$A$1:$A$288,'PY1 Data(H)'!$A$1:$BR$288))</f>
        <v>721229</v>
      </c>
      <c r="AY63" s="118" cm="1">
        <f t="array" ref="AY63">_xlfn.XLOOKUP(AY$1,'PY1 Data(H)'!$A$1:$BR$1,_xlfn.XLOOKUP($A63,'PY1 Data(H)'!$A$1:$A$288,'PY1 Data(H)'!$A$1:$BR$288))</f>
        <v>109795</v>
      </c>
      <c r="AZ63" s="118" cm="1">
        <f t="array" ref="AZ63">_xlfn.XLOOKUP(AZ$1,'PY1 Data(H)'!$A$1:$BR$1,_xlfn.XLOOKUP($A63,'PY1 Data(H)'!$A$1:$A$288,'PY1 Data(H)'!$A$1:$BR$288))</f>
        <v>-276064</v>
      </c>
      <c r="BA63" s="118" cm="1">
        <f t="array" ref="BA63">_xlfn.XLOOKUP(BA$1,'PY1 Data(H)'!$A$1:$BR$1,_xlfn.XLOOKUP($A63,'PY1 Data(H)'!$A$1:$A$288,'PY1 Data(H)'!$A$1:$BR$288))</f>
        <v>713696</v>
      </c>
      <c r="BB63" s="118" cm="1">
        <f t="array" ref="BB63">_xlfn.XLOOKUP(BB$1,'PY1 Data(H)'!$A$1:$BR$1,_xlfn.XLOOKUP($A63,'PY1 Data(H)'!$A$1:$A$288,'PY1 Data(H)'!$A$1:$BR$288))</f>
        <v>-12326</v>
      </c>
      <c r="BC63" s="118" cm="1">
        <f t="array" ref="BC63">_xlfn.XLOOKUP(BC$1,'PY1 Data(H)'!$A$1:$BR$1,_xlfn.XLOOKUP($A63,'PY1 Data(H)'!$A$1:$A$288,'PY1 Data(H)'!$A$1:$BR$288))</f>
        <v>295715</v>
      </c>
      <c r="BD63" s="118" cm="1">
        <f t="array" ref="BD63">_xlfn.XLOOKUP(BD$1,'PY1 Data(H)'!$A$1:$BR$1,_xlfn.XLOOKUP($A63,'PY1 Data(H)'!$A$1:$A$288,'PY1 Data(H)'!$A$1:$BR$288))</f>
        <v>1527492</v>
      </c>
      <c r="BE63" s="118" cm="1">
        <f t="array" ref="BE63">_xlfn.XLOOKUP(BE$1,'PY1 Data(H)'!$A$1:$BR$1,_xlfn.XLOOKUP($A63,'PY1 Data(H)'!$A$1:$A$288,'PY1 Data(H)'!$A$1:$BR$288))</f>
        <v>-171584</v>
      </c>
      <c r="BF63" s="118" cm="1">
        <f t="array" ref="BF63">_xlfn.XLOOKUP(BF$1,'PY1 Data(H)'!$A$1:$BR$1,_xlfn.XLOOKUP($A63,'PY1 Data(H)'!$A$1:$A$288,'PY1 Data(H)'!$A$1:$BR$288))</f>
        <v>-360986</v>
      </c>
      <c r="BG63" s="118" cm="1">
        <f t="array" ref="BG63">_xlfn.XLOOKUP(BG$1,'PY1 Data(H)'!$A$1:$BR$1,_xlfn.XLOOKUP($A63,'PY1 Data(H)'!$A$1:$A$288,'PY1 Data(H)'!$A$1:$BR$288))</f>
        <v>1761810</v>
      </c>
      <c r="BH63" s="118" cm="1">
        <f t="array" ref="BH63">_xlfn.XLOOKUP(BH$1,'PY1 Data(H)'!$A$1:$BR$1,_xlfn.XLOOKUP($A63,'PY1 Data(H)'!$A$1:$A$288,'PY1 Data(H)'!$A$1:$BR$288))</f>
        <v>48124</v>
      </c>
    </row>
    <row r="64" spans="1:60" x14ac:dyDescent="0.3">
      <c r="D64" s="118" t="e" cm="1">
        <f t="array" ref="D64">_xlfn.XLOOKUP(D$1,'PY1 Data(H)'!$A$1:$BR$1,_xlfn.XLOOKUP($A64,'PY1 Data(H)'!$A$1:$A$288,'PY1 Data(H)'!$A$1:$BR$288))</f>
        <v>#N/A</v>
      </c>
      <c r="E64" s="118" t="e" cm="1">
        <f t="array" ref="E64">_xlfn.XLOOKUP(E$1,'PY1 Data(H)'!$A$1:$BR$1,_xlfn.XLOOKUP($A64,'PY1 Data(H)'!$A$1:$A$288,'PY1 Data(H)'!$A$1:$BR$288))</f>
        <v>#N/A</v>
      </c>
      <c r="F64" s="118" t="e" cm="1">
        <f t="array" ref="F64">_xlfn.XLOOKUP(F$1,'PY1 Data(H)'!$A$1:$BR$1,_xlfn.XLOOKUP($A64,'PY1 Data(H)'!$A$1:$A$288,'PY1 Data(H)'!$A$1:$BR$288))</f>
        <v>#N/A</v>
      </c>
      <c r="G64" s="118" t="e" cm="1">
        <f t="array" ref="G64">_xlfn.XLOOKUP(G$1,'PY1 Data(H)'!$A$1:$BR$1,_xlfn.XLOOKUP($A64,'PY1 Data(H)'!$A$1:$A$288,'PY1 Data(H)'!$A$1:$BR$288))</f>
        <v>#N/A</v>
      </c>
      <c r="H64" s="118" t="e" cm="1">
        <f t="array" ref="H64">_xlfn.XLOOKUP(H$1,'PY1 Data(H)'!$A$1:$BR$1,_xlfn.XLOOKUP($A64,'PY1 Data(H)'!$A$1:$A$288,'PY1 Data(H)'!$A$1:$BR$288))</f>
        <v>#N/A</v>
      </c>
      <c r="I64" s="118" t="e" cm="1">
        <f t="array" ref="I64">_xlfn.XLOOKUP(I$1,'PY1 Data(H)'!$A$1:$BR$1,_xlfn.XLOOKUP($A64,'PY1 Data(H)'!$A$1:$A$288,'PY1 Data(H)'!$A$1:$BR$288))</f>
        <v>#N/A</v>
      </c>
      <c r="J64" s="118" t="e" cm="1">
        <f t="array" ref="J64">_xlfn.XLOOKUP(J$1,'PY1 Data(H)'!$A$1:$BR$1,_xlfn.XLOOKUP($A64,'PY1 Data(H)'!$A$1:$A$288,'PY1 Data(H)'!$A$1:$BR$288))</f>
        <v>#N/A</v>
      </c>
      <c r="K64" s="118" t="e" cm="1">
        <f t="array" ref="K64">_xlfn.XLOOKUP(K$1,'PY1 Data(H)'!$A$1:$BR$1,_xlfn.XLOOKUP($A64,'PY1 Data(H)'!$A$1:$A$288,'PY1 Data(H)'!$A$1:$BR$288))</f>
        <v>#N/A</v>
      </c>
      <c r="L64" s="118" t="e" cm="1">
        <f t="array" ref="L64">_xlfn.XLOOKUP(L$1,'PY1 Data(H)'!$A$1:$BR$1,_xlfn.XLOOKUP($A64,'PY1 Data(H)'!$A$1:$A$288,'PY1 Data(H)'!$A$1:$BR$288))</f>
        <v>#N/A</v>
      </c>
      <c r="M64" s="118" t="e" cm="1">
        <f t="array" ref="M64">_xlfn.XLOOKUP(M$1,'PY1 Data(H)'!$A$1:$BR$1,_xlfn.XLOOKUP($A64,'PY1 Data(H)'!$A$1:$A$288,'PY1 Data(H)'!$A$1:$BR$288))</f>
        <v>#N/A</v>
      </c>
      <c r="N64" s="118" t="e" cm="1">
        <f t="array" ref="N64">_xlfn.XLOOKUP(N$1,'PY1 Data(H)'!$A$1:$BR$1,_xlfn.XLOOKUP($A64,'PY1 Data(H)'!$A$1:$A$288,'PY1 Data(H)'!$A$1:$BR$288))</f>
        <v>#N/A</v>
      </c>
      <c r="O64" s="118" t="e" cm="1">
        <f t="array" ref="O64">_xlfn.XLOOKUP(O$1,'PY1 Data(H)'!$A$1:$BR$1,_xlfn.XLOOKUP($A64,'PY1 Data(H)'!$A$1:$A$288,'PY1 Data(H)'!$A$1:$BR$288))</f>
        <v>#N/A</v>
      </c>
      <c r="P64" s="118" t="e" cm="1">
        <f t="array" ref="P64">_xlfn.XLOOKUP(P$1,'PY1 Data(H)'!$A$1:$BR$1,_xlfn.XLOOKUP($A64,'PY1 Data(H)'!$A$1:$A$288,'PY1 Data(H)'!$A$1:$BR$288))</f>
        <v>#N/A</v>
      </c>
      <c r="Q64" s="118" t="e" cm="1">
        <f t="array" ref="Q64">_xlfn.XLOOKUP(Q$1,'PY1 Data(H)'!$A$1:$BR$1,_xlfn.XLOOKUP($A64,'PY1 Data(H)'!$A$1:$A$288,'PY1 Data(H)'!$A$1:$BR$288))</f>
        <v>#N/A</v>
      </c>
      <c r="R64" s="118" t="e" cm="1">
        <f t="array" ref="R64">_xlfn.XLOOKUP(R$1,'PY1 Data(H)'!$A$1:$BR$1,_xlfn.XLOOKUP($A64,'PY1 Data(H)'!$A$1:$A$288,'PY1 Data(H)'!$A$1:$BR$288))</f>
        <v>#N/A</v>
      </c>
      <c r="S64" s="118" t="e" cm="1">
        <f t="array" ref="S64">_xlfn.XLOOKUP(S$1,'PY1 Data(H)'!$A$1:$BR$1,_xlfn.XLOOKUP($A64,'PY1 Data(H)'!$A$1:$A$288,'PY1 Data(H)'!$A$1:$BR$288))</f>
        <v>#N/A</v>
      </c>
      <c r="T64" s="118" t="e" cm="1">
        <f t="array" ref="T64">_xlfn.XLOOKUP(T$1,'PY1 Data(H)'!$A$1:$BR$1,_xlfn.XLOOKUP($A64,'PY1 Data(H)'!$A$1:$A$288,'PY1 Data(H)'!$A$1:$BR$288))</f>
        <v>#N/A</v>
      </c>
      <c r="U64" s="118" t="e" cm="1">
        <f t="array" ref="U64">_xlfn.XLOOKUP(U$1,'PY1 Data(H)'!$A$1:$BR$1,_xlfn.XLOOKUP($A64,'PY1 Data(H)'!$A$1:$A$288,'PY1 Data(H)'!$A$1:$BR$288))</f>
        <v>#N/A</v>
      </c>
      <c r="V64" s="118" t="e" cm="1">
        <f t="array" ref="V64">_xlfn.XLOOKUP(V$1,'PY1 Data(H)'!$A$1:$BR$1,_xlfn.XLOOKUP($A64,'PY1 Data(H)'!$A$1:$A$288,'PY1 Data(H)'!$A$1:$BR$288))</f>
        <v>#N/A</v>
      </c>
      <c r="W64" s="118" t="e" cm="1">
        <f t="array" ref="W64">_xlfn.XLOOKUP(W$1,'PY1 Data(H)'!$A$1:$BR$1,_xlfn.XLOOKUP($A64,'PY1 Data(H)'!$A$1:$A$288,'PY1 Data(H)'!$A$1:$BR$288))</f>
        <v>#N/A</v>
      </c>
      <c r="X64" s="118" t="e" cm="1">
        <f t="array" ref="X64">_xlfn.XLOOKUP(X$1,'PY1 Data(H)'!$A$1:$BR$1,_xlfn.XLOOKUP($A64,'PY1 Data(H)'!$A$1:$A$288,'PY1 Data(H)'!$A$1:$BR$288))</f>
        <v>#N/A</v>
      </c>
      <c r="Y64" s="118" t="e" cm="1">
        <f t="array" ref="Y64">_xlfn.XLOOKUP(Y$1,'PY1 Data(H)'!$A$1:$BR$1,_xlfn.XLOOKUP($A64,'PY1 Data(H)'!$A$1:$A$288,'PY1 Data(H)'!$A$1:$BR$288))</f>
        <v>#N/A</v>
      </c>
      <c r="Z64" s="118" t="e" cm="1">
        <f t="array" ref="Z64">_xlfn.XLOOKUP(Z$1,'PY1 Data(H)'!$A$1:$BR$1,_xlfn.XLOOKUP($A64,'PY1 Data(H)'!$A$1:$A$288,'PY1 Data(H)'!$A$1:$BR$288))</f>
        <v>#N/A</v>
      </c>
      <c r="AA64" s="118" t="e" cm="1">
        <f t="array" ref="AA64">_xlfn.XLOOKUP(AA$1,'PY1 Data(H)'!$A$1:$BR$1,_xlfn.XLOOKUP($A64,'PY1 Data(H)'!$A$1:$A$288,'PY1 Data(H)'!$A$1:$BR$288))</f>
        <v>#N/A</v>
      </c>
      <c r="AB64" s="118" t="e" cm="1">
        <f t="array" ref="AB64">_xlfn.XLOOKUP(AB$1,'PY1 Data(H)'!$A$1:$BR$1,_xlfn.XLOOKUP($A64,'PY1 Data(H)'!$A$1:$A$288,'PY1 Data(H)'!$A$1:$BR$288))</f>
        <v>#N/A</v>
      </c>
      <c r="AC64" s="118" t="e" cm="1">
        <f t="array" ref="AC64">_xlfn.XLOOKUP(AC$1,'PY1 Data(H)'!$A$1:$BR$1,_xlfn.XLOOKUP($A64,'PY1 Data(H)'!$A$1:$A$288,'PY1 Data(H)'!$A$1:$BR$288))</f>
        <v>#N/A</v>
      </c>
      <c r="AD64" s="118" t="e" cm="1">
        <f t="array" ref="AD64">_xlfn.XLOOKUP(AD$1,'PY1 Data(H)'!$A$1:$BR$1,_xlfn.XLOOKUP($A64,'PY1 Data(H)'!$A$1:$A$288,'PY1 Data(H)'!$A$1:$BR$288))</f>
        <v>#N/A</v>
      </c>
      <c r="AE64" s="118" t="e" cm="1">
        <f t="array" ref="AE64">_xlfn.XLOOKUP(AE$1,'PY1 Data(H)'!$A$1:$BR$1,_xlfn.XLOOKUP($A64,'PY1 Data(H)'!$A$1:$A$288,'PY1 Data(H)'!$A$1:$BR$288))</f>
        <v>#N/A</v>
      </c>
      <c r="AF64" s="118" t="e" cm="1">
        <f t="array" ref="AF64">_xlfn.XLOOKUP(AF$1,'PY1 Data(H)'!$A$1:$BR$1,_xlfn.XLOOKUP($A64,'PY1 Data(H)'!$A$1:$A$288,'PY1 Data(H)'!$A$1:$BR$288))</f>
        <v>#N/A</v>
      </c>
      <c r="AG64" s="118" t="e" cm="1">
        <f t="array" ref="AG64">_xlfn.XLOOKUP(AG$1,'PY1 Data(H)'!$A$1:$BR$1,_xlfn.XLOOKUP($A64,'PY1 Data(H)'!$A$1:$A$288,'PY1 Data(H)'!$A$1:$BR$288))</f>
        <v>#N/A</v>
      </c>
      <c r="AH64" s="118" t="e" cm="1">
        <f t="array" ref="AH64">_xlfn.XLOOKUP(AH$1,'PY1 Data(H)'!$A$1:$BR$1,_xlfn.XLOOKUP($A64,'PY1 Data(H)'!$A$1:$A$288,'PY1 Data(H)'!$A$1:$BR$288))</f>
        <v>#N/A</v>
      </c>
      <c r="AI64" s="118" t="e" cm="1">
        <f t="array" ref="AI64">_xlfn.XLOOKUP(AI$1,'PY1 Data(H)'!$A$1:$BR$1,_xlfn.XLOOKUP($A64,'PY1 Data(H)'!$A$1:$A$288,'PY1 Data(H)'!$A$1:$BR$288))</f>
        <v>#N/A</v>
      </c>
      <c r="AJ64" s="118" t="e" cm="1">
        <f t="array" ref="AJ64">_xlfn.XLOOKUP(AJ$1,'PY1 Data(H)'!$A$1:$BR$1,_xlfn.XLOOKUP($A64,'PY1 Data(H)'!$A$1:$A$288,'PY1 Data(H)'!$A$1:$BR$288))</f>
        <v>#N/A</v>
      </c>
      <c r="AK64" s="118" t="e" cm="1">
        <f t="array" ref="AK64">_xlfn.XLOOKUP(AK$1,'PY1 Data(H)'!$A$1:$BR$1,_xlfn.XLOOKUP($A64,'PY1 Data(H)'!$A$1:$A$288,'PY1 Data(H)'!$A$1:$BR$288))</f>
        <v>#N/A</v>
      </c>
      <c r="AL64" s="118" t="e" cm="1">
        <f t="array" ref="AL64">_xlfn.XLOOKUP(AL$1,'PY1 Data(H)'!$A$1:$BR$1,_xlfn.XLOOKUP($A64,'PY1 Data(H)'!$A$1:$A$288,'PY1 Data(H)'!$A$1:$BR$288))</f>
        <v>#N/A</v>
      </c>
      <c r="AM64" s="118" t="e" cm="1">
        <f t="array" ref="AM64">_xlfn.XLOOKUP(AM$1,'PY1 Data(H)'!$A$1:$BR$1,_xlfn.XLOOKUP($A64,'PY1 Data(H)'!$A$1:$A$288,'PY1 Data(H)'!$A$1:$BR$288))</f>
        <v>#N/A</v>
      </c>
      <c r="AN64" s="118" t="e" cm="1">
        <f t="array" ref="AN64">_xlfn.XLOOKUP(AN$1,'PY1 Data(H)'!$A$1:$BR$1,_xlfn.XLOOKUP($A64,'PY1 Data(H)'!$A$1:$A$288,'PY1 Data(H)'!$A$1:$BR$288))</f>
        <v>#N/A</v>
      </c>
      <c r="AO64" s="118" t="e" cm="1">
        <f t="array" ref="AO64">_xlfn.XLOOKUP(AO$1,'PY1 Data(H)'!$A$1:$BR$1,_xlfn.XLOOKUP($A64,'PY1 Data(H)'!$A$1:$A$288,'PY1 Data(H)'!$A$1:$BR$288))</f>
        <v>#N/A</v>
      </c>
      <c r="AP64" s="118" t="e" cm="1">
        <f t="array" ref="AP64">_xlfn.XLOOKUP(AP$1,'PY1 Data(H)'!$A$1:$BR$1,_xlfn.XLOOKUP($A64,'PY1 Data(H)'!$A$1:$A$288,'PY1 Data(H)'!$A$1:$BR$288))</f>
        <v>#N/A</v>
      </c>
      <c r="AQ64" s="118" t="e" cm="1">
        <f t="array" ref="AQ64">_xlfn.XLOOKUP(AQ$1,'PY1 Data(H)'!$A$1:$BR$1,_xlfn.XLOOKUP($A64,'PY1 Data(H)'!$A$1:$A$288,'PY1 Data(H)'!$A$1:$BR$288))</f>
        <v>#N/A</v>
      </c>
      <c r="AR64" s="118" t="e" cm="1">
        <f t="array" ref="AR64">_xlfn.XLOOKUP(AR$1,'PY1 Data(H)'!$A$1:$BR$1,_xlfn.XLOOKUP($A64,'PY1 Data(H)'!$A$1:$A$288,'PY1 Data(H)'!$A$1:$BR$288))</f>
        <v>#N/A</v>
      </c>
      <c r="AS64" s="118" t="e" cm="1">
        <f t="array" ref="AS64">_xlfn.XLOOKUP(AS$1,'PY1 Data(H)'!$A$1:$BR$1,_xlfn.XLOOKUP($A64,'PY1 Data(H)'!$A$1:$A$288,'PY1 Data(H)'!$A$1:$BR$288))</f>
        <v>#N/A</v>
      </c>
      <c r="AT64" s="118" t="e" cm="1">
        <f t="array" ref="AT64">_xlfn.XLOOKUP(AT$1,'PY1 Data(H)'!$A$1:$BR$1,_xlfn.XLOOKUP($A64,'PY1 Data(H)'!$A$1:$A$288,'PY1 Data(H)'!$A$1:$BR$288))</f>
        <v>#N/A</v>
      </c>
      <c r="AU64" s="118" t="e" cm="1">
        <f t="array" ref="AU64">_xlfn.XLOOKUP(AU$1,'PY1 Data(H)'!$A$1:$BR$1,_xlfn.XLOOKUP($A64,'PY1 Data(H)'!$A$1:$A$288,'PY1 Data(H)'!$A$1:$BR$288))</f>
        <v>#N/A</v>
      </c>
      <c r="AV64" s="118" t="e" cm="1">
        <f t="array" ref="AV64">_xlfn.XLOOKUP(AV$1,'PY1 Data(H)'!$A$1:$BR$1,_xlfn.XLOOKUP($A64,'PY1 Data(H)'!$A$1:$A$288,'PY1 Data(H)'!$A$1:$BR$288))</f>
        <v>#N/A</v>
      </c>
      <c r="AW64" s="118" t="e" cm="1">
        <f t="array" ref="AW64">_xlfn.XLOOKUP(AW$1,'PY1 Data(H)'!$A$1:$BR$1,_xlfn.XLOOKUP($A64,'PY1 Data(H)'!$A$1:$A$288,'PY1 Data(H)'!$A$1:$BR$288))</f>
        <v>#N/A</v>
      </c>
      <c r="AX64" s="118" t="e" cm="1">
        <f t="array" ref="AX64">_xlfn.XLOOKUP(AX$1,'PY1 Data(H)'!$A$1:$BR$1,_xlfn.XLOOKUP($A64,'PY1 Data(H)'!$A$1:$A$288,'PY1 Data(H)'!$A$1:$BR$288))</f>
        <v>#N/A</v>
      </c>
      <c r="AY64" s="118" t="e" cm="1">
        <f t="array" ref="AY64">_xlfn.XLOOKUP(AY$1,'PY1 Data(H)'!$A$1:$BR$1,_xlfn.XLOOKUP($A64,'PY1 Data(H)'!$A$1:$A$288,'PY1 Data(H)'!$A$1:$BR$288))</f>
        <v>#N/A</v>
      </c>
      <c r="AZ64" s="118" t="e" cm="1">
        <f t="array" ref="AZ64">_xlfn.XLOOKUP(AZ$1,'PY1 Data(H)'!$A$1:$BR$1,_xlfn.XLOOKUP($A64,'PY1 Data(H)'!$A$1:$A$288,'PY1 Data(H)'!$A$1:$BR$288))</f>
        <v>#N/A</v>
      </c>
      <c r="BA64" s="118" t="e" cm="1">
        <f t="array" ref="BA64">_xlfn.XLOOKUP(BA$1,'PY1 Data(H)'!$A$1:$BR$1,_xlfn.XLOOKUP($A64,'PY1 Data(H)'!$A$1:$A$288,'PY1 Data(H)'!$A$1:$BR$288))</f>
        <v>#N/A</v>
      </c>
      <c r="BB64" s="118" t="e" cm="1">
        <f t="array" ref="BB64">_xlfn.XLOOKUP(BB$1,'PY1 Data(H)'!$A$1:$BR$1,_xlfn.XLOOKUP($A64,'PY1 Data(H)'!$A$1:$A$288,'PY1 Data(H)'!$A$1:$BR$288))</f>
        <v>#N/A</v>
      </c>
      <c r="BC64" s="118" t="e" cm="1">
        <f t="array" ref="BC64">_xlfn.XLOOKUP(BC$1,'PY1 Data(H)'!$A$1:$BR$1,_xlfn.XLOOKUP($A64,'PY1 Data(H)'!$A$1:$A$288,'PY1 Data(H)'!$A$1:$BR$288))</f>
        <v>#N/A</v>
      </c>
      <c r="BD64" s="118" t="e" cm="1">
        <f t="array" ref="BD64">_xlfn.XLOOKUP(BD$1,'PY1 Data(H)'!$A$1:$BR$1,_xlfn.XLOOKUP($A64,'PY1 Data(H)'!$A$1:$A$288,'PY1 Data(H)'!$A$1:$BR$288))</f>
        <v>#N/A</v>
      </c>
      <c r="BE64" s="118" t="e" cm="1">
        <f t="array" ref="BE64">_xlfn.XLOOKUP(BE$1,'PY1 Data(H)'!$A$1:$BR$1,_xlfn.XLOOKUP($A64,'PY1 Data(H)'!$A$1:$A$288,'PY1 Data(H)'!$A$1:$BR$288))</f>
        <v>#N/A</v>
      </c>
      <c r="BF64" s="118" t="e" cm="1">
        <f t="array" ref="BF64">_xlfn.XLOOKUP(BF$1,'PY1 Data(H)'!$A$1:$BR$1,_xlfn.XLOOKUP($A64,'PY1 Data(H)'!$A$1:$A$288,'PY1 Data(H)'!$A$1:$BR$288))</f>
        <v>#N/A</v>
      </c>
      <c r="BG64" s="118" t="e" cm="1">
        <f t="array" ref="BG64">_xlfn.XLOOKUP(BG$1,'PY1 Data(H)'!$A$1:$BR$1,_xlfn.XLOOKUP($A64,'PY1 Data(H)'!$A$1:$A$288,'PY1 Data(H)'!$A$1:$BR$288))</f>
        <v>#N/A</v>
      </c>
      <c r="BH64" s="118" t="e" cm="1">
        <f t="array" ref="BH64">_xlfn.XLOOKUP(BH$1,'PY1 Data(H)'!$A$1:$BR$1,_xlfn.XLOOKUP($A64,'PY1 Data(H)'!$A$1:$A$288,'PY1 Data(H)'!$A$1:$BR$288))</f>
        <v>#N/A</v>
      </c>
    </row>
    <row r="65" spans="1:60" x14ac:dyDescent="0.3">
      <c r="A65">
        <v>512</v>
      </c>
      <c r="D65" s="118" cm="1">
        <f t="array" ref="D65">_xlfn.XLOOKUP(D$1,'PY1 Data(H)'!$A$1:$BR$1,_xlfn.XLOOKUP($A65,'PY1 Data(H)'!$A$1:$A$288,'PY1 Data(H)'!$A$1:$BR$288))</f>
        <v>0</v>
      </c>
      <c r="E65" s="118" cm="1">
        <f t="array" ref="E65">_xlfn.XLOOKUP(E$1,'PY1 Data(H)'!$A$1:$BR$1,_xlfn.XLOOKUP($A65,'PY1 Data(H)'!$A$1:$A$288,'PY1 Data(H)'!$A$1:$BR$288))</f>
        <v>0</v>
      </c>
      <c r="F65" s="118" cm="1">
        <f t="array" ref="F65">_xlfn.XLOOKUP(F$1,'PY1 Data(H)'!$A$1:$BR$1,_xlfn.XLOOKUP($A65,'PY1 Data(H)'!$A$1:$A$288,'PY1 Data(H)'!$A$1:$BR$288))</f>
        <v>1498920</v>
      </c>
      <c r="G65" s="118" cm="1">
        <f t="array" ref="G65">_xlfn.XLOOKUP(G$1,'PY1 Data(H)'!$A$1:$BR$1,_xlfn.XLOOKUP($A65,'PY1 Data(H)'!$A$1:$A$288,'PY1 Data(H)'!$A$1:$BR$288))</f>
        <v>0</v>
      </c>
      <c r="H65" s="118" cm="1">
        <f t="array" ref="H65">_xlfn.XLOOKUP(H$1,'PY1 Data(H)'!$A$1:$BR$1,_xlfn.XLOOKUP($A65,'PY1 Data(H)'!$A$1:$A$288,'PY1 Data(H)'!$A$1:$BR$288))</f>
        <v>0</v>
      </c>
      <c r="I65" s="118" cm="1">
        <f t="array" ref="I65">_xlfn.XLOOKUP(I$1,'PY1 Data(H)'!$A$1:$BR$1,_xlfn.XLOOKUP($A65,'PY1 Data(H)'!$A$1:$A$288,'PY1 Data(H)'!$A$1:$BR$288))</f>
        <v>69815</v>
      </c>
      <c r="J65" s="118" cm="1">
        <f t="array" ref="J65">_xlfn.XLOOKUP(J$1,'PY1 Data(H)'!$A$1:$BR$1,_xlfn.XLOOKUP($A65,'PY1 Data(H)'!$A$1:$A$288,'PY1 Data(H)'!$A$1:$BR$288))</f>
        <v>0</v>
      </c>
      <c r="K65" s="118" cm="1">
        <f t="array" ref="K65">_xlfn.XLOOKUP(K$1,'PY1 Data(H)'!$A$1:$BR$1,_xlfn.XLOOKUP($A65,'PY1 Data(H)'!$A$1:$A$288,'PY1 Data(H)'!$A$1:$BR$288))</f>
        <v>0</v>
      </c>
      <c r="L65" s="118" cm="1">
        <f t="array" ref="L65">_xlfn.XLOOKUP(L$1,'PY1 Data(H)'!$A$1:$BR$1,_xlfn.XLOOKUP($A65,'PY1 Data(H)'!$A$1:$A$288,'PY1 Data(H)'!$A$1:$BR$288))</f>
        <v>0</v>
      </c>
      <c r="M65" s="118" cm="1">
        <f t="array" ref="M65">_xlfn.XLOOKUP(M$1,'PY1 Data(H)'!$A$1:$BR$1,_xlfn.XLOOKUP($A65,'PY1 Data(H)'!$A$1:$A$288,'PY1 Data(H)'!$A$1:$BR$288))</f>
        <v>0</v>
      </c>
      <c r="N65" s="118" cm="1">
        <f t="array" ref="N65">_xlfn.XLOOKUP(N$1,'PY1 Data(H)'!$A$1:$BR$1,_xlfn.XLOOKUP($A65,'PY1 Data(H)'!$A$1:$A$288,'PY1 Data(H)'!$A$1:$BR$288))</f>
        <v>0</v>
      </c>
      <c r="O65" s="118" cm="1">
        <f t="array" ref="O65">_xlfn.XLOOKUP(O$1,'PY1 Data(H)'!$A$1:$BR$1,_xlfn.XLOOKUP($A65,'PY1 Data(H)'!$A$1:$A$288,'PY1 Data(H)'!$A$1:$BR$288))</f>
        <v>362510</v>
      </c>
      <c r="P65" s="118" cm="1">
        <f t="array" ref="P65">_xlfn.XLOOKUP(P$1,'PY1 Data(H)'!$A$1:$BR$1,_xlfn.XLOOKUP($A65,'PY1 Data(H)'!$A$1:$A$288,'PY1 Data(H)'!$A$1:$BR$288))</f>
        <v>217617</v>
      </c>
      <c r="Q65" s="118" cm="1">
        <f t="array" ref="Q65">_xlfn.XLOOKUP(Q$1,'PY1 Data(H)'!$A$1:$BR$1,_xlfn.XLOOKUP($A65,'PY1 Data(H)'!$A$1:$A$288,'PY1 Data(H)'!$A$1:$BR$288))</f>
        <v>20981</v>
      </c>
      <c r="R65" s="118" cm="1">
        <f t="array" ref="R65">_xlfn.XLOOKUP(R$1,'PY1 Data(H)'!$A$1:$BR$1,_xlfn.XLOOKUP($A65,'PY1 Data(H)'!$A$1:$A$288,'PY1 Data(H)'!$A$1:$BR$288))</f>
        <v>0</v>
      </c>
      <c r="S65" s="118" cm="1">
        <f t="array" ref="S65">_xlfn.XLOOKUP(S$1,'PY1 Data(H)'!$A$1:$BR$1,_xlfn.XLOOKUP($A65,'PY1 Data(H)'!$A$1:$A$288,'PY1 Data(H)'!$A$1:$BR$288))</f>
        <v>0</v>
      </c>
      <c r="T65" s="118" cm="1">
        <f t="array" ref="T65">_xlfn.XLOOKUP(T$1,'PY1 Data(H)'!$A$1:$BR$1,_xlfn.XLOOKUP($A65,'PY1 Data(H)'!$A$1:$A$288,'PY1 Data(H)'!$A$1:$BR$288))</f>
        <v>266422</v>
      </c>
      <c r="U65" s="118" cm="1">
        <f t="array" ref="U65">_xlfn.XLOOKUP(U$1,'PY1 Data(H)'!$A$1:$BR$1,_xlfn.XLOOKUP($A65,'PY1 Data(H)'!$A$1:$A$288,'PY1 Data(H)'!$A$1:$BR$288))</f>
        <v>30008</v>
      </c>
      <c r="V65" s="118" cm="1">
        <f t="array" ref="V65">_xlfn.XLOOKUP(V$1,'PY1 Data(H)'!$A$1:$BR$1,_xlfn.XLOOKUP($A65,'PY1 Data(H)'!$A$1:$A$288,'PY1 Data(H)'!$A$1:$BR$288))</f>
        <v>0</v>
      </c>
      <c r="W65" s="118" cm="1">
        <f t="array" ref="W65">_xlfn.XLOOKUP(W$1,'PY1 Data(H)'!$A$1:$BR$1,_xlfn.XLOOKUP($A65,'PY1 Data(H)'!$A$1:$A$288,'PY1 Data(H)'!$A$1:$BR$288))</f>
        <v>153140</v>
      </c>
      <c r="X65" s="118" cm="1">
        <f t="array" ref="X65">_xlfn.XLOOKUP(X$1,'PY1 Data(H)'!$A$1:$BR$1,_xlfn.XLOOKUP($A65,'PY1 Data(H)'!$A$1:$A$288,'PY1 Data(H)'!$A$1:$BR$288))</f>
        <v>116661</v>
      </c>
      <c r="Y65" s="118" cm="1">
        <f t="array" ref="Y65">_xlfn.XLOOKUP(Y$1,'PY1 Data(H)'!$A$1:$BR$1,_xlfn.XLOOKUP($A65,'PY1 Data(H)'!$A$1:$A$288,'PY1 Data(H)'!$A$1:$BR$288))</f>
        <v>0</v>
      </c>
      <c r="Z65" s="118" cm="1">
        <f t="array" ref="Z65">_xlfn.XLOOKUP(Z$1,'PY1 Data(H)'!$A$1:$BR$1,_xlfn.XLOOKUP($A65,'PY1 Data(H)'!$A$1:$A$288,'PY1 Data(H)'!$A$1:$BR$288))</f>
        <v>0</v>
      </c>
      <c r="AA65" s="118" cm="1">
        <f t="array" ref="AA65">_xlfn.XLOOKUP(AA$1,'PY1 Data(H)'!$A$1:$BR$1,_xlfn.XLOOKUP($A65,'PY1 Data(H)'!$A$1:$A$288,'PY1 Data(H)'!$A$1:$BR$288))</f>
        <v>0</v>
      </c>
      <c r="AB65" s="118" cm="1">
        <f t="array" ref="AB65">_xlfn.XLOOKUP(AB$1,'PY1 Data(H)'!$A$1:$BR$1,_xlfn.XLOOKUP($A65,'PY1 Data(H)'!$A$1:$A$288,'PY1 Data(H)'!$A$1:$BR$288))</f>
        <v>208960</v>
      </c>
      <c r="AC65" s="118" cm="1">
        <f t="array" ref="AC65">_xlfn.XLOOKUP(AC$1,'PY1 Data(H)'!$A$1:$BR$1,_xlfn.XLOOKUP($A65,'PY1 Data(H)'!$A$1:$A$288,'PY1 Data(H)'!$A$1:$BR$288))</f>
        <v>0</v>
      </c>
      <c r="AD65" s="118" cm="1">
        <f t="array" ref="AD65">_xlfn.XLOOKUP(AD$1,'PY1 Data(H)'!$A$1:$BR$1,_xlfn.XLOOKUP($A65,'PY1 Data(H)'!$A$1:$A$288,'PY1 Data(H)'!$A$1:$BR$288))</f>
        <v>0</v>
      </c>
      <c r="AE65" s="118" cm="1">
        <f t="array" ref="AE65">_xlfn.XLOOKUP(AE$1,'PY1 Data(H)'!$A$1:$BR$1,_xlfn.XLOOKUP($A65,'PY1 Data(H)'!$A$1:$A$288,'PY1 Data(H)'!$A$1:$BR$288))</f>
        <v>0</v>
      </c>
      <c r="AF65" s="118" cm="1">
        <f t="array" ref="AF65">_xlfn.XLOOKUP(AF$1,'PY1 Data(H)'!$A$1:$BR$1,_xlfn.XLOOKUP($A65,'PY1 Data(H)'!$A$1:$A$288,'PY1 Data(H)'!$A$1:$BR$288))</f>
        <v>0</v>
      </c>
      <c r="AG65" s="118" cm="1">
        <f t="array" ref="AG65">_xlfn.XLOOKUP(AG$1,'PY1 Data(H)'!$A$1:$BR$1,_xlfn.XLOOKUP($A65,'PY1 Data(H)'!$A$1:$A$288,'PY1 Data(H)'!$A$1:$BR$288))</f>
        <v>115200</v>
      </c>
      <c r="AH65" s="118" cm="1">
        <f t="array" ref="AH65">_xlfn.XLOOKUP(AH$1,'PY1 Data(H)'!$A$1:$BR$1,_xlfn.XLOOKUP($A65,'PY1 Data(H)'!$A$1:$A$288,'PY1 Data(H)'!$A$1:$BR$288))</f>
        <v>0</v>
      </c>
      <c r="AI65" s="118" cm="1">
        <f t="array" ref="AI65">_xlfn.XLOOKUP(AI$1,'PY1 Data(H)'!$A$1:$BR$1,_xlfn.XLOOKUP($A65,'PY1 Data(H)'!$A$1:$A$288,'PY1 Data(H)'!$A$1:$BR$288))</f>
        <v>120627</v>
      </c>
      <c r="AJ65" s="118" cm="1">
        <f t="array" ref="AJ65">_xlfn.XLOOKUP(AJ$1,'PY1 Data(H)'!$A$1:$BR$1,_xlfn.XLOOKUP($A65,'PY1 Data(H)'!$A$1:$A$288,'PY1 Data(H)'!$A$1:$BR$288))</f>
        <v>0</v>
      </c>
      <c r="AK65" s="118" cm="1">
        <f t="array" ref="AK65">_xlfn.XLOOKUP(AK$1,'PY1 Data(H)'!$A$1:$BR$1,_xlfn.XLOOKUP($A65,'PY1 Data(H)'!$A$1:$A$288,'PY1 Data(H)'!$A$1:$BR$288))</f>
        <v>244873</v>
      </c>
      <c r="AL65" s="118" cm="1">
        <f t="array" ref="AL65">_xlfn.XLOOKUP(AL$1,'PY1 Data(H)'!$A$1:$BR$1,_xlfn.XLOOKUP($A65,'PY1 Data(H)'!$A$1:$A$288,'PY1 Data(H)'!$A$1:$BR$288))</f>
        <v>4495</v>
      </c>
      <c r="AM65" s="118" cm="1">
        <f t="array" ref="AM65">_xlfn.XLOOKUP(AM$1,'PY1 Data(H)'!$A$1:$BR$1,_xlfn.XLOOKUP($A65,'PY1 Data(H)'!$A$1:$A$288,'PY1 Data(H)'!$A$1:$BR$288))</f>
        <v>0</v>
      </c>
      <c r="AN65" s="118" cm="1">
        <f t="array" ref="AN65">_xlfn.XLOOKUP(AN$1,'PY1 Data(H)'!$A$1:$BR$1,_xlfn.XLOOKUP($A65,'PY1 Data(H)'!$A$1:$A$288,'PY1 Data(H)'!$A$1:$BR$288))</f>
        <v>0</v>
      </c>
      <c r="AO65" s="118" cm="1">
        <f t="array" ref="AO65">_xlfn.XLOOKUP(AO$1,'PY1 Data(H)'!$A$1:$BR$1,_xlfn.XLOOKUP($A65,'PY1 Data(H)'!$A$1:$A$288,'PY1 Data(H)'!$A$1:$BR$288))</f>
        <v>0</v>
      </c>
      <c r="AP65" s="118" cm="1">
        <f t="array" ref="AP65">_xlfn.XLOOKUP(AP$1,'PY1 Data(H)'!$A$1:$BR$1,_xlfn.XLOOKUP($A65,'PY1 Data(H)'!$A$1:$A$288,'PY1 Data(H)'!$A$1:$BR$288))</f>
        <v>0</v>
      </c>
      <c r="AQ65" s="118" cm="1">
        <f t="array" ref="AQ65">_xlfn.XLOOKUP(AQ$1,'PY1 Data(H)'!$A$1:$BR$1,_xlfn.XLOOKUP($A65,'PY1 Data(H)'!$A$1:$A$288,'PY1 Data(H)'!$A$1:$BR$288))</f>
        <v>0</v>
      </c>
      <c r="AR65" s="118" cm="1">
        <f t="array" ref="AR65">_xlfn.XLOOKUP(AR$1,'PY1 Data(H)'!$A$1:$BR$1,_xlfn.XLOOKUP($A65,'PY1 Data(H)'!$A$1:$A$288,'PY1 Data(H)'!$A$1:$BR$288))</f>
        <v>0</v>
      </c>
      <c r="AS65" s="118" cm="1">
        <f t="array" ref="AS65">_xlfn.XLOOKUP(AS$1,'PY1 Data(H)'!$A$1:$BR$1,_xlfn.XLOOKUP($A65,'PY1 Data(H)'!$A$1:$A$288,'PY1 Data(H)'!$A$1:$BR$288))</f>
        <v>349582</v>
      </c>
      <c r="AT65" s="118" cm="1">
        <f t="array" ref="AT65">_xlfn.XLOOKUP(AT$1,'PY1 Data(H)'!$A$1:$BR$1,_xlfn.XLOOKUP($A65,'PY1 Data(H)'!$A$1:$A$288,'PY1 Data(H)'!$A$1:$BR$288))</f>
        <v>0</v>
      </c>
      <c r="AU65" s="118" cm="1">
        <f t="array" ref="AU65">_xlfn.XLOOKUP(AU$1,'PY1 Data(H)'!$A$1:$BR$1,_xlfn.XLOOKUP($A65,'PY1 Data(H)'!$A$1:$A$288,'PY1 Data(H)'!$A$1:$BR$288))</f>
        <v>0</v>
      </c>
      <c r="AV65" s="118" cm="1">
        <f t="array" ref="AV65">_xlfn.XLOOKUP(AV$1,'PY1 Data(H)'!$A$1:$BR$1,_xlfn.XLOOKUP($A65,'PY1 Data(H)'!$A$1:$A$288,'PY1 Data(H)'!$A$1:$BR$288))</f>
        <v>0</v>
      </c>
      <c r="AW65" s="118" cm="1">
        <f t="array" ref="AW65">_xlfn.XLOOKUP(AW$1,'PY1 Data(H)'!$A$1:$BR$1,_xlfn.XLOOKUP($A65,'PY1 Data(H)'!$A$1:$A$288,'PY1 Data(H)'!$A$1:$BR$288))</f>
        <v>0</v>
      </c>
      <c r="AX65" s="118" cm="1">
        <f t="array" ref="AX65">_xlfn.XLOOKUP(AX$1,'PY1 Data(H)'!$A$1:$BR$1,_xlfn.XLOOKUP($A65,'PY1 Data(H)'!$A$1:$A$288,'PY1 Data(H)'!$A$1:$BR$288))</f>
        <v>0</v>
      </c>
      <c r="AY65" s="118" cm="1">
        <f t="array" ref="AY65">_xlfn.XLOOKUP(AY$1,'PY1 Data(H)'!$A$1:$BR$1,_xlfn.XLOOKUP($A65,'PY1 Data(H)'!$A$1:$A$288,'PY1 Data(H)'!$A$1:$BR$288))</f>
        <v>11879</v>
      </c>
      <c r="AZ65" s="118" cm="1">
        <f t="array" ref="AZ65">_xlfn.XLOOKUP(AZ$1,'PY1 Data(H)'!$A$1:$BR$1,_xlfn.XLOOKUP($A65,'PY1 Data(H)'!$A$1:$A$288,'PY1 Data(H)'!$A$1:$BR$288))</f>
        <v>123660</v>
      </c>
      <c r="BA65" s="118" cm="1">
        <f t="array" ref="BA65">_xlfn.XLOOKUP(BA$1,'PY1 Data(H)'!$A$1:$BR$1,_xlfn.XLOOKUP($A65,'PY1 Data(H)'!$A$1:$A$288,'PY1 Data(H)'!$A$1:$BR$288))</f>
        <v>475093</v>
      </c>
      <c r="BB65" s="118" cm="1">
        <f t="array" ref="BB65">_xlfn.XLOOKUP(BB$1,'PY1 Data(H)'!$A$1:$BR$1,_xlfn.XLOOKUP($A65,'PY1 Data(H)'!$A$1:$A$288,'PY1 Data(H)'!$A$1:$BR$288))</f>
        <v>0</v>
      </c>
      <c r="BC65" s="118" cm="1">
        <f t="array" ref="BC65">_xlfn.XLOOKUP(BC$1,'PY1 Data(H)'!$A$1:$BR$1,_xlfn.XLOOKUP($A65,'PY1 Data(H)'!$A$1:$A$288,'PY1 Data(H)'!$A$1:$BR$288))</f>
        <v>179953</v>
      </c>
      <c r="BD65" s="118" cm="1">
        <f t="array" ref="BD65">_xlfn.XLOOKUP(BD$1,'PY1 Data(H)'!$A$1:$BR$1,_xlfn.XLOOKUP($A65,'PY1 Data(H)'!$A$1:$A$288,'PY1 Data(H)'!$A$1:$BR$288))</f>
        <v>0</v>
      </c>
      <c r="BE65" s="118" cm="1">
        <f t="array" ref="BE65">_xlfn.XLOOKUP(BE$1,'PY1 Data(H)'!$A$1:$BR$1,_xlfn.XLOOKUP($A65,'PY1 Data(H)'!$A$1:$A$288,'PY1 Data(H)'!$A$1:$BR$288))</f>
        <v>136015</v>
      </c>
      <c r="BF65" s="118" cm="1">
        <f t="array" ref="BF65">_xlfn.XLOOKUP(BF$1,'PY1 Data(H)'!$A$1:$BR$1,_xlfn.XLOOKUP($A65,'PY1 Data(H)'!$A$1:$A$288,'PY1 Data(H)'!$A$1:$BR$288))</f>
        <v>0</v>
      </c>
      <c r="BG65" s="118" cm="1">
        <f t="array" ref="BG65">_xlfn.XLOOKUP(BG$1,'PY1 Data(H)'!$A$1:$BR$1,_xlfn.XLOOKUP($A65,'PY1 Data(H)'!$A$1:$A$288,'PY1 Data(H)'!$A$1:$BR$288))</f>
        <v>0</v>
      </c>
      <c r="BH65" s="118" cm="1">
        <f t="array" ref="BH65">_xlfn.XLOOKUP(BH$1,'PY1 Data(H)'!$A$1:$BR$1,_xlfn.XLOOKUP($A65,'PY1 Data(H)'!$A$1:$A$288,'PY1 Data(H)'!$A$1:$BR$288))</f>
        <v>162782</v>
      </c>
    </row>
    <row r="66" spans="1:60" x14ac:dyDescent="0.3">
      <c r="D66" s="118" t="e" cm="1">
        <f t="array" ref="D66">_xlfn.XLOOKUP(D$1,'PY1 Data(H)'!$A$1:$BR$1,_xlfn.XLOOKUP($A66,'PY1 Data(H)'!$A$1:$A$288,'PY1 Data(H)'!$A$1:$BR$288))</f>
        <v>#N/A</v>
      </c>
      <c r="E66" s="118" t="e" cm="1">
        <f t="array" ref="E66">_xlfn.XLOOKUP(E$1,'PY1 Data(H)'!$A$1:$BR$1,_xlfn.XLOOKUP($A66,'PY1 Data(H)'!$A$1:$A$288,'PY1 Data(H)'!$A$1:$BR$288))</f>
        <v>#N/A</v>
      </c>
      <c r="F66" s="118" t="e" cm="1">
        <f t="array" ref="F66">_xlfn.XLOOKUP(F$1,'PY1 Data(H)'!$A$1:$BR$1,_xlfn.XLOOKUP($A66,'PY1 Data(H)'!$A$1:$A$288,'PY1 Data(H)'!$A$1:$BR$288))</f>
        <v>#N/A</v>
      </c>
      <c r="G66" s="118" t="e" cm="1">
        <f t="array" ref="G66">_xlfn.XLOOKUP(G$1,'PY1 Data(H)'!$A$1:$BR$1,_xlfn.XLOOKUP($A66,'PY1 Data(H)'!$A$1:$A$288,'PY1 Data(H)'!$A$1:$BR$288))</f>
        <v>#N/A</v>
      </c>
      <c r="H66" s="118" t="e" cm="1">
        <f t="array" ref="H66">_xlfn.XLOOKUP(H$1,'PY1 Data(H)'!$A$1:$BR$1,_xlfn.XLOOKUP($A66,'PY1 Data(H)'!$A$1:$A$288,'PY1 Data(H)'!$A$1:$BR$288))</f>
        <v>#N/A</v>
      </c>
      <c r="I66" s="118" t="e" cm="1">
        <f t="array" ref="I66">_xlfn.XLOOKUP(I$1,'PY1 Data(H)'!$A$1:$BR$1,_xlfn.XLOOKUP($A66,'PY1 Data(H)'!$A$1:$A$288,'PY1 Data(H)'!$A$1:$BR$288))</f>
        <v>#N/A</v>
      </c>
      <c r="J66" s="118" t="e" cm="1">
        <f t="array" ref="J66">_xlfn.XLOOKUP(J$1,'PY1 Data(H)'!$A$1:$BR$1,_xlfn.XLOOKUP($A66,'PY1 Data(H)'!$A$1:$A$288,'PY1 Data(H)'!$A$1:$BR$288))</f>
        <v>#N/A</v>
      </c>
      <c r="K66" s="118" t="e" cm="1">
        <f t="array" ref="K66">_xlfn.XLOOKUP(K$1,'PY1 Data(H)'!$A$1:$BR$1,_xlfn.XLOOKUP($A66,'PY1 Data(H)'!$A$1:$A$288,'PY1 Data(H)'!$A$1:$BR$288))</f>
        <v>#N/A</v>
      </c>
      <c r="L66" s="118" t="e" cm="1">
        <f t="array" ref="L66">_xlfn.XLOOKUP(L$1,'PY1 Data(H)'!$A$1:$BR$1,_xlfn.XLOOKUP($A66,'PY1 Data(H)'!$A$1:$A$288,'PY1 Data(H)'!$A$1:$BR$288))</f>
        <v>#N/A</v>
      </c>
      <c r="M66" s="118" t="e" cm="1">
        <f t="array" ref="M66">_xlfn.XLOOKUP(M$1,'PY1 Data(H)'!$A$1:$BR$1,_xlfn.XLOOKUP($A66,'PY1 Data(H)'!$A$1:$A$288,'PY1 Data(H)'!$A$1:$BR$288))</f>
        <v>#N/A</v>
      </c>
      <c r="N66" s="118" t="e" cm="1">
        <f t="array" ref="N66">_xlfn.XLOOKUP(N$1,'PY1 Data(H)'!$A$1:$BR$1,_xlfn.XLOOKUP($A66,'PY1 Data(H)'!$A$1:$A$288,'PY1 Data(H)'!$A$1:$BR$288))</f>
        <v>#N/A</v>
      </c>
      <c r="O66" s="118" t="e" cm="1">
        <f t="array" ref="O66">_xlfn.XLOOKUP(O$1,'PY1 Data(H)'!$A$1:$BR$1,_xlfn.XLOOKUP($A66,'PY1 Data(H)'!$A$1:$A$288,'PY1 Data(H)'!$A$1:$BR$288))</f>
        <v>#N/A</v>
      </c>
      <c r="P66" s="118" t="e" cm="1">
        <f t="array" ref="P66">_xlfn.XLOOKUP(P$1,'PY1 Data(H)'!$A$1:$BR$1,_xlfn.XLOOKUP($A66,'PY1 Data(H)'!$A$1:$A$288,'PY1 Data(H)'!$A$1:$BR$288))</f>
        <v>#N/A</v>
      </c>
      <c r="Q66" s="118" t="e" cm="1">
        <f t="array" ref="Q66">_xlfn.XLOOKUP(Q$1,'PY1 Data(H)'!$A$1:$BR$1,_xlfn.XLOOKUP($A66,'PY1 Data(H)'!$A$1:$A$288,'PY1 Data(H)'!$A$1:$BR$288))</f>
        <v>#N/A</v>
      </c>
      <c r="R66" s="118" t="e" cm="1">
        <f t="array" ref="R66">_xlfn.XLOOKUP(R$1,'PY1 Data(H)'!$A$1:$BR$1,_xlfn.XLOOKUP($A66,'PY1 Data(H)'!$A$1:$A$288,'PY1 Data(H)'!$A$1:$BR$288))</f>
        <v>#N/A</v>
      </c>
      <c r="S66" s="118" t="e" cm="1">
        <f t="array" ref="S66">_xlfn.XLOOKUP(S$1,'PY1 Data(H)'!$A$1:$BR$1,_xlfn.XLOOKUP($A66,'PY1 Data(H)'!$A$1:$A$288,'PY1 Data(H)'!$A$1:$BR$288))</f>
        <v>#N/A</v>
      </c>
      <c r="T66" s="118" t="e" cm="1">
        <f t="array" ref="T66">_xlfn.XLOOKUP(T$1,'PY1 Data(H)'!$A$1:$BR$1,_xlfn.XLOOKUP($A66,'PY1 Data(H)'!$A$1:$A$288,'PY1 Data(H)'!$A$1:$BR$288))</f>
        <v>#N/A</v>
      </c>
      <c r="U66" s="118" t="e" cm="1">
        <f t="array" ref="U66">_xlfn.XLOOKUP(U$1,'PY1 Data(H)'!$A$1:$BR$1,_xlfn.XLOOKUP($A66,'PY1 Data(H)'!$A$1:$A$288,'PY1 Data(H)'!$A$1:$BR$288))</f>
        <v>#N/A</v>
      </c>
      <c r="V66" s="118" t="e" cm="1">
        <f t="array" ref="V66">_xlfn.XLOOKUP(V$1,'PY1 Data(H)'!$A$1:$BR$1,_xlfn.XLOOKUP($A66,'PY1 Data(H)'!$A$1:$A$288,'PY1 Data(H)'!$A$1:$BR$288))</f>
        <v>#N/A</v>
      </c>
      <c r="W66" s="118" t="e" cm="1">
        <f t="array" ref="W66">_xlfn.XLOOKUP(W$1,'PY1 Data(H)'!$A$1:$BR$1,_xlfn.XLOOKUP($A66,'PY1 Data(H)'!$A$1:$A$288,'PY1 Data(H)'!$A$1:$BR$288))</f>
        <v>#N/A</v>
      </c>
      <c r="X66" s="118" t="e" cm="1">
        <f t="array" ref="X66">_xlfn.XLOOKUP(X$1,'PY1 Data(H)'!$A$1:$BR$1,_xlfn.XLOOKUP($A66,'PY1 Data(H)'!$A$1:$A$288,'PY1 Data(H)'!$A$1:$BR$288))</f>
        <v>#N/A</v>
      </c>
      <c r="Y66" s="118" t="e" cm="1">
        <f t="array" ref="Y66">_xlfn.XLOOKUP(Y$1,'PY1 Data(H)'!$A$1:$BR$1,_xlfn.XLOOKUP($A66,'PY1 Data(H)'!$A$1:$A$288,'PY1 Data(H)'!$A$1:$BR$288))</f>
        <v>#N/A</v>
      </c>
      <c r="Z66" s="118" t="e" cm="1">
        <f t="array" ref="Z66">_xlfn.XLOOKUP(Z$1,'PY1 Data(H)'!$A$1:$BR$1,_xlfn.XLOOKUP($A66,'PY1 Data(H)'!$A$1:$A$288,'PY1 Data(H)'!$A$1:$BR$288))</f>
        <v>#N/A</v>
      </c>
      <c r="AA66" s="118" t="e" cm="1">
        <f t="array" ref="AA66">_xlfn.XLOOKUP(AA$1,'PY1 Data(H)'!$A$1:$BR$1,_xlfn.XLOOKUP($A66,'PY1 Data(H)'!$A$1:$A$288,'PY1 Data(H)'!$A$1:$BR$288))</f>
        <v>#N/A</v>
      </c>
      <c r="AB66" s="118" t="e" cm="1">
        <f t="array" ref="AB66">_xlfn.XLOOKUP(AB$1,'PY1 Data(H)'!$A$1:$BR$1,_xlfn.XLOOKUP($A66,'PY1 Data(H)'!$A$1:$A$288,'PY1 Data(H)'!$A$1:$BR$288))</f>
        <v>#N/A</v>
      </c>
      <c r="AC66" s="118" t="e" cm="1">
        <f t="array" ref="AC66">_xlfn.XLOOKUP(AC$1,'PY1 Data(H)'!$A$1:$BR$1,_xlfn.XLOOKUP($A66,'PY1 Data(H)'!$A$1:$A$288,'PY1 Data(H)'!$A$1:$BR$288))</f>
        <v>#N/A</v>
      </c>
      <c r="AD66" s="118" t="e" cm="1">
        <f t="array" ref="AD66">_xlfn.XLOOKUP(AD$1,'PY1 Data(H)'!$A$1:$BR$1,_xlfn.XLOOKUP($A66,'PY1 Data(H)'!$A$1:$A$288,'PY1 Data(H)'!$A$1:$BR$288))</f>
        <v>#N/A</v>
      </c>
      <c r="AE66" s="118" t="e" cm="1">
        <f t="array" ref="AE66">_xlfn.XLOOKUP(AE$1,'PY1 Data(H)'!$A$1:$BR$1,_xlfn.XLOOKUP($A66,'PY1 Data(H)'!$A$1:$A$288,'PY1 Data(H)'!$A$1:$BR$288))</f>
        <v>#N/A</v>
      </c>
      <c r="AF66" s="118" t="e" cm="1">
        <f t="array" ref="AF66">_xlfn.XLOOKUP(AF$1,'PY1 Data(H)'!$A$1:$BR$1,_xlfn.XLOOKUP($A66,'PY1 Data(H)'!$A$1:$A$288,'PY1 Data(H)'!$A$1:$BR$288))</f>
        <v>#N/A</v>
      </c>
      <c r="AG66" s="118" t="e" cm="1">
        <f t="array" ref="AG66">_xlfn.XLOOKUP(AG$1,'PY1 Data(H)'!$A$1:$BR$1,_xlfn.XLOOKUP($A66,'PY1 Data(H)'!$A$1:$A$288,'PY1 Data(H)'!$A$1:$BR$288))</f>
        <v>#N/A</v>
      </c>
      <c r="AH66" s="118" t="e" cm="1">
        <f t="array" ref="AH66">_xlfn.XLOOKUP(AH$1,'PY1 Data(H)'!$A$1:$BR$1,_xlfn.XLOOKUP($A66,'PY1 Data(H)'!$A$1:$A$288,'PY1 Data(H)'!$A$1:$BR$288))</f>
        <v>#N/A</v>
      </c>
      <c r="AI66" s="118" t="e" cm="1">
        <f t="array" ref="AI66">_xlfn.XLOOKUP(AI$1,'PY1 Data(H)'!$A$1:$BR$1,_xlfn.XLOOKUP($A66,'PY1 Data(H)'!$A$1:$A$288,'PY1 Data(H)'!$A$1:$BR$288))</f>
        <v>#N/A</v>
      </c>
      <c r="AJ66" s="118" t="e" cm="1">
        <f t="array" ref="AJ66">_xlfn.XLOOKUP(AJ$1,'PY1 Data(H)'!$A$1:$BR$1,_xlfn.XLOOKUP($A66,'PY1 Data(H)'!$A$1:$A$288,'PY1 Data(H)'!$A$1:$BR$288))</f>
        <v>#N/A</v>
      </c>
      <c r="AK66" s="118" t="e" cm="1">
        <f t="array" ref="AK66">_xlfn.XLOOKUP(AK$1,'PY1 Data(H)'!$A$1:$BR$1,_xlfn.XLOOKUP($A66,'PY1 Data(H)'!$A$1:$A$288,'PY1 Data(H)'!$A$1:$BR$288))</f>
        <v>#N/A</v>
      </c>
      <c r="AL66" s="118" t="e" cm="1">
        <f t="array" ref="AL66">_xlfn.XLOOKUP(AL$1,'PY1 Data(H)'!$A$1:$BR$1,_xlfn.XLOOKUP($A66,'PY1 Data(H)'!$A$1:$A$288,'PY1 Data(H)'!$A$1:$BR$288))</f>
        <v>#N/A</v>
      </c>
      <c r="AM66" s="118" t="e" cm="1">
        <f t="array" ref="AM66">_xlfn.XLOOKUP(AM$1,'PY1 Data(H)'!$A$1:$BR$1,_xlfn.XLOOKUP($A66,'PY1 Data(H)'!$A$1:$A$288,'PY1 Data(H)'!$A$1:$BR$288))</f>
        <v>#N/A</v>
      </c>
      <c r="AN66" s="118" t="e" cm="1">
        <f t="array" ref="AN66">_xlfn.XLOOKUP(AN$1,'PY1 Data(H)'!$A$1:$BR$1,_xlfn.XLOOKUP($A66,'PY1 Data(H)'!$A$1:$A$288,'PY1 Data(H)'!$A$1:$BR$288))</f>
        <v>#N/A</v>
      </c>
      <c r="AO66" s="118" t="e" cm="1">
        <f t="array" ref="AO66">_xlfn.XLOOKUP(AO$1,'PY1 Data(H)'!$A$1:$BR$1,_xlfn.XLOOKUP($A66,'PY1 Data(H)'!$A$1:$A$288,'PY1 Data(H)'!$A$1:$BR$288))</f>
        <v>#N/A</v>
      </c>
      <c r="AP66" s="118" t="e" cm="1">
        <f t="array" ref="AP66">_xlfn.XLOOKUP(AP$1,'PY1 Data(H)'!$A$1:$BR$1,_xlfn.XLOOKUP($A66,'PY1 Data(H)'!$A$1:$A$288,'PY1 Data(H)'!$A$1:$BR$288))</f>
        <v>#N/A</v>
      </c>
      <c r="AQ66" s="118" t="e" cm="1">
        <f t="array" ref="AQ66">_xlfn.XLOOKUP(AQ$1,'PY1 Data(H)'!$A$1:$BR$1,_xlfn.XLOOKUP($A66,'PY1 Data(H)'!$A$1:$A$288,'PY1 Data(H)'!$A$1:$BR$288))</f>
        <v>#N/A</v>
      </c>
      <c r="AR66" s="118" t="e" cm="1">
        <f t="array" ref="AR66">_xlfn.XLOOKUP(AR$1,'PY1 Data(H)'!$A$1:$BR$1,_xlfn.XLOOKUP($A66,'PY1 Data(H)'!$A$1:$A$288,'PY1 Data(H)'!$A$1:$BR$288))</f>
        <v>#N/A</v>
      </c>
      <c r="AS66" s="118" t="e" cm="1">
        <f t="array" ref="AS66">_xlfn.XLOOKUP(AS$1,'PY1 Data(H)'!$A$1:$BR$1,_xlfn.XLOOKUP($A66,'PY1 Data(H)'!$A$1:$A$288,'PY1 Data(H)'!$A$1:$BR$288))</f>
        <v>#N/A</v>
      </c>
      <c r="AT66" s="118" t="e" cm="1">
        <f t="array" ref="AT66">_xlfn.XLOOKUP(AT$1,'PY1 Data(H)'!$A$1:$BR$1,_xlfn.XLOOKUP($A66,'PY1 Data(H)'!$A$1:$A$288,'PY1 Data(H)'!$A$1:$BR$288))</f>
        <v>#N/A</v>
      </c>
      <c r="AU66" s="118" t="e" cm="1">
        <f t="array" ref="AU66">_xlfn.XLOOKUP(AU$1,'PY1 Data(H)'!$A$1:$BR$1,_xlfn.XLOOKUP($A66,'PY1 Data(H)'!$A$1:$A$288,'PY1 Data(H)'!$A$1:$BR$288))</f>
        <v>#N/A</v>
      </c>
      <c r="AV66" s="118" t="e" cm="1">
        <f t="array" ref="AV66">_xlfn.XLOOKUP(AV$1,'PY1 Data(H)'!$A$1:$BR$1,_xlfn.XLOOKUP($A66,'PY1 Data(H)'!$A$1:$A$288,'PY1 Data(H)'!$A$1:$BR$288))</f>
        <v>#N/A</v>
      </c>
      <c r="AW66" s="118" t="e" cm="1">
        <f t="array" ref="AW66">_xlfn.XLOOKUP(AW$1,'PY1 Data(H)'!$A$1:$BR$1,_xlfn.XLOOKUP($A66,'PY1 Data(H)'!$A$1:$A$288,'PY1 Data(H)'!$A$1:$BR$288))</f>
        <v>#N/A</v>
      </c>
      <c r="AX66" s="118" t="e" cm="1">
        <f t="array" ref="AX66">_xlfn.XLOOKUP(AX$1,'PY1 Data(H)'!$A$1:$BR$1,_xlfn.XLOOKUP($A66,'PY1 Data(H)'!$A$1:$A$288,'PY1 Data(H)'!$A$1:$BR$288))</f>
        <v>#N/A</v>
      </c>
      <c r="AY66" s="118" t="e" cm="1">
        <f t="array" ref="AY66">_xlfn.XLOOKUP(AY$1,'PY1 Data(H)'!$A$1:$BR$1,_xlfn.XLOOKUP($A66,'PY1 Data(H)'!$A$1:$A$288,'PY1 Data(H)'!$A$1:$BR$288))</f>
        <v>#N/A</v>
      </c>
      <c r="AZ66" s="118" t="e" cm="1">
        <f t="array" ref="AZ66">_xlfn.XLOOKUP(AZ$1,'PY1 Data(H)'!$A$1:$BR$1,_xlfn.XLOOKUP($A66,'PY1 Data(H)'!$A$1:$A$288,'PY1 Data(H)'!$A$1:$BR$288))</f>
        <v>#N/A</v>
      </c>
      <c r="BA66" s="118" t="e" cm="1">
        <f t="array" ref="BA66">_xlfn.XLOOKUP(BA$1,'PY1 Data(H)'!$A$1:$BR$1,_xlfn.XLOOKUP($A66,'PY1 Data(H)'!$A$1:$A$288,'PY1 Data(H)'!$A$1:$BR$288))</f>
        <v>#N/A</v>
      </c>
      <c r="BB66" s="118" t="e" cm="1">
        <f t="array" ref="BB66">_xlfn.XLOOKUP(BB$1,'PY1 Data(H)'!$A$1:$BR$1,_xlfn.XLOOKUP($A66,'PY1 Data(H)'!$A$1:$A$288,'PY1 Data(H)'!$A$1:$BR$288))</f>
        <v>#N/A</v>
      </c>
      <c r="BC66" s="118" t="e" cm="1">
        <f t="array" ref="BC66">_xlfn.XLOOKUP(BC$1,'PY1 Data(H)'!$A$1:$BR$1,_xlfn.XLOOKUP($A66,'PY1 Data(H)'!$A$1:$A$288,'PY1 Data(H)'!$A$1:$BR$288))</f>
        <v>#N/A</v>
      </c>
      <c r="BD66" s="118" t="e" cm="1">
        <f t="array" ref="BD66">_xlfn.XLOOKUP(BD$1,'PY1 Data(H)'!$A$1:$BR$1,_xlfn.XLOOKUP($A66,'PY1 Data(H)'!$A$1:$A$288,'PY1 Data(H)'!$A$1:$BR$288))</f>
        <v>#N/A</v>
      </c>
      <c r="BE66" s="118" t="e" cm="1">
        <f t="array" ref="BE66">_xlfn.XLOOKUP(BE$1,'PY1 Data(H)'!$A$1:$BR$1,_xlfn.XLOOKUP($A66,'PY1 Data(H)'!$A$1:$A$288,'PY1 Data(H)'!$A$1:$BR$288))</f>
        <v>#N/A</v>
      </c>
      <c r="BF66" s="118" t="e" cm="1">
        <f t="array" ref="BF66">_xlfn.XLOOKUP(BF$1,'PY1 Data(H)'!$A$1:$BR$1,_xlfn.XLOOKUP($A66,'PY1 Data(H)'!$A$1:$A$288,'PY1 Data(H)'!$A$1:$BR$288))</f>
        <v>#N/A</v>
      </c>
      <c r="BG66" s="118" t="e" cm="1">
        <f t="array" ref="BG66">_xlfn.XLOOKUP(BG$1,'PY1 Data(H)'!$A$1:$BR$1,_xlfn.XLOOKUP($A66,'PY1 Data(H)'!$A$1:$A$288,'PY1 Data(H)'!$A$1:$BR$288))</f>
        <v>#N/A</v>
      </c>
      <c r="BH66" s="118" t="e" cm="1">
        <f t="array" ref="BH66">_xlfn.XLOOKUP(BH$1,'PY1 Data(H)'!$A$1:$BR$1,_xlfn.XLOOKUP($A66,'PY1 Data(H)'!$A$1:$A$288,'PY1 Data(H)'!$A$1:$BR$288))</f>
        <v>#N/A</v>
      </c>
    </row>
    <row r="67" spans="1:60" x14ac:dyDescent="0.3">
      <c r="A67">
        <v>622</v>
      </c>
      <c r="D67" s="118" cm="1">
        <f t="array" ref="D67">_xlfn.XLOOKUP(D$1,'PY1 Data(H)'!$A$1:$BR$1,_xlfn.XLOOKUP($A67,'PY1 Data(H)'!$A$1:$A$288,'PY1 Data(H)'!$A$1:$BR$288))</f>
        <v>25557048</v>
      </c>
      <c r="E67" s="118" cm="1">
        <f t="array" ref="E67">_xlfn.XLOOKUP(E$1,'PY1 Data(H)'!$A$1:$BR$1,_xlfn.XLOOKUP($A67,'PY1 Data(H)'!$A$1:$A$288,'PY1 Data(H)'!$A$1:$BR$288))</f>
        <v>47049713</v>
      </c>
      <c r="F67" s="118" cm="1">
        <f t="array" ref="F67">_xlfn.XLOOKUP(F$1,'PY1 Data(H)'!$A$1:$BR$1,_xlfn.XLOOKUP($A67,'PY1 Data(H)'!$A$1:$A$288,'PY1 Data(H)'!$A$1:$BR$288))</f>
        <v>36072010</v>
      </c>
      <c r="G67" s="118" cm="1">
        <f t="array" ref="G67">_xlfn.XLOOKUP(G$1,'PY1 Data(H)'!$A$1:$BR$1,_xlfn.XLOOKUP($A67,'PY1 Data(H)'!$A$1:$A$288,'PY1 Data(H)'!$A$1:$BR$288))</f>
        <v>14105732</v>
      </c>
      <c r="H67" s="118" cm="1">
        <f t="array" ref="H67">_xlfn.XLOOKUP(H$1,'PY1 Data(H)'!$A$1:$BR$1,_xlfn.XLOOKUP($A67,'PY1 Data(H)'!$A$1:$A$288,'PY1 Data(H)'!$A$1:$BR$288))</f>
        <v>48550297</v>
      </c>
      <c r="I67" s="118" cm="1">
        <f t="array" ref="I67">_xlfn.XLOOKUP(I$1,'PY1 Data(H)'!$A$1:$BR$1,_xlfn.XLOOKUP($A67,'PY1 Data(H)'!$A$1:$A$288,'PY1 Data(H)'!$A$1:$BR$288))</f>
        <v>20528521</v>
      </c>
      <c r="J67" s="118" cm="1">
        <f t="array" ref="J67">_xlfn.XLOOKUP(J$1,'PY1 Data(H)'!$A$1:$BR$1,_xlfn.XLOOKUP($A67,'PY1 Data(H)'!$A$1:$A$288,'PY1 Data(H)'!$A$1:$BR$288))</f>
        <v>11373992</v>
      </c>
      <c r="K67" s="118" cm="1">
        <f t="array" ref="K67">_xlfn.XLOOKUP(K$1,'PY1 Data(H)'!$A$1:$BR$1,_xlfn.XLOOKUP($A67,'PY1 Data(H)'!$A$1:$A$288,'PY1 Data(H)'!$A$1:$BR$288))</f>
        <v>15216067</v>
      </c>
      <c r="L67" s="118" cm="1">
        <f t="array" ref="L67">_xlfn.XLOOKUP(L$1,'PY1 Data(H)'!$A$1:$BR$1,_xlfn.XLOOKUP($A67,'PY1 Data(H)'!$A$1:$A$288,'PY1 Data(H)'!$A$1:$BR$288))</f>
        <v>28825228</v>
      </c>
      <c r="M67" s="118" cm="1">
        <f t="array" ref="M67">_xlfn.XLOOKUP(M$1,'PY1 Data(H)'!$A$1:$BR$1,_xlfn.XLOOKUP($A67,'PY1 Data(H)'!$A$1:$A$288,'PY1 Data(H)'!$A$1:$BR$288))</f>
        <v>8665208</v>
      </c>
      <c r="N67" s="118" cm="1">
        <f t="array" ref="N67">_xlfn.XLOOKUP(N$1,'PY1 Data(H)'!$A$1:$BR$1,_xlfn.XLOOKUP($A67,'PY1 Data(H)'!$A$1:$A$288,'PY1 Data(H)'!$A$1:$BR$288))</f>
        <v>17412574</v>
      </c>
      <c r="O67" s="118" cm="1">
        <f t="array" ref="O67">_xlfn.XLOOKUP(O$1,'PY1 Data(H)'!$A$1:$BR$1,_xlfn.XLOOKUP($A67,'PY1 Data(H)'!$A$1:$A$288,'PY1 Data(H)'!$A$1:$BR$288))</f>
        <v>60126058</v>
      </c>
      <c r="P67" s="118" cm="1">
        <f t="array" ref="P67">_xlfn.XLOOKUP(P$1,'PY1 Data(H)'!$A$1:$BR$1,_xlfn.XLOOKUP($A67,'PY1 Data(H)'!$A$1:$A$288,'PY1 Data(H)'!$A$1:$BR$288))</f>
        <v>27702811</v>
      </c>
      <c r="Q67" s="118" cm="1">
        <f t="array" ref="Q67">_xlfn.XLOOKUP(Q$1,'PY1 Data(H)'!$A$1:$BR$1,_xlfn.XLOOKUP($A67,'PY1 Data(H)'!$A$1:$A$288,'PY1 Data(H)'!$A$1:$BR$288))</f>
        <v>8111853</v>
      </c>
      <c r="R67" s="118" cm="1">
        <f t="array" ref="R67">_xlfn.XLOOKUP(R$1,'PY1 Data(H)'!$A$1:$BR$1,_xlfn.XLOOKUP($A67,'PY1 Data(H)'!$A$1:$A$288,'PY1 Data(H)'!$A$1:$BR$288))</f>
        <v>62068843</v>
      </c>
      <c r="S67" s="118" cm="1">
        <f t="array" ref="S67">_xlfn.XLOOKUP(S$1,'PY1 Data(H)'!$A$1:$BR$1,_xlfn.XLOOKUP($A67,'PY1 Data(H)'!$A$1:$A$288,'PY1 Data(H)'!$A$1:$BR$288))</f>
        <v>130625721</v>
      </c>
      <c r="T67" s="118" cm="1">
        <f t="array" ref="T67">_xlfn.XLOOKUP(T$1,'PY1 Data(H)'!$A$1:$BR$1,_xlfn.XLOOKUP($A67,'PY1 Data(H)'!$A$1:$A$288,'PY1 Data(H)'!$A$1:$BR$288))</f>
        <v>14363078</v>
      </c>
      <c r="U67" s="118" cm="1">
        <f t="array" ref="U67">_xlfn.XLOOKUP(U$1,'PY1 Data(H)'!$A$1:$BR$1,_xlfn.XLOOKUP($A67,'PY1 Data(H)'!$A$1:$A$288,'PY1 Data(H)'!$A$1:$BR$288))</f>
        <v>8415111</v>
      </c>
      <c r="V67" s="118" cm="1">
        <f t="array" ref="V67">_xlfn.XLOOKUP(V$1,'PY1 Data(H)'!$A$1:$BR$1,_xlfn.XLOOKUP($A67,'PY1 Data(H)'!$A$1:$A$288,'PY1 Data(H)'!$A$1:$BR$288))</f>
        <v>716462</v>
      </c>
      <c r="W67" s="118" cm="1">
        <f t="array" ref="W67">_xlfn.XLOOKUP(W$1,'PY1 Data(H)'!$A$1:$BR$1,_xlfn.XLOOKUP($A67,'PY1 Data(H)'!$A$1:$A$288,'PY1 Data(H)'!$A$1:$BR$288))</f>
        <v>115856686</v>
      </c>
      <c r="X67" s="118" cm="1">
        <f t="array" ref="X67">_xlfn.XLOOKUP(X$1,'PY1 Data(H)'!$A$1:$BR$1,_xlfn.XLOOKUP($A67,'PY1 Data(H)'!$A$1:$A$288,'PY1 Data(H)'!$A$1:$BR$288))</f>
        <v>40100148</v>
      </c>
      <c r="Y67" s="118" cm="1">
        <f t="array" ref="Y67">_xlfn.XLOOKUP(Y$1,'PY1 Data(H)'!$A$1:$BR$1,_xlfn.XLOOKUP($A67,'PY1 Data(H)'!$A$1:$A$288,'PY1 Data(H)'!$A$1:$BR$288))</f>
        <v>7719187</v>
      </c>
      <c r="Z67" s="118" cm="1">
        <f t="array" ref="Z67">_xlfn.XLOOKUP(Z$1,'PY1 Data(H)'!$A$1:$BR$1,_xlfn.XLOOKUP($A67,'PY1 Data(H)'!$A$1:$A$288,'PY1 Data(H)'!$A$1:$BR$288))</f>
        <v>41607981</v>
      </c>
      <c r="AA67" s="118" cm="1">
        <f t="array" ref="AA67">_xlfn.XLOOKUP(AA$1,'PY1 Data(H)'!$A$1:$BR$1,_xlfn.XLOOKUP($A67,'PY1 Data(H)'!$A$1:$A$288,'PY1 Data(H)'!$A$1:$BR$288))</f>
        <v>8366783</v>
      </c>
      <c r="AB67" s="118" cm="1">
        <f t="array" ref="AB67">_xlfn.XLOOKUP(AB$1,'PY1 Data(H)'!$A$1:$BR$1,_xlfn.XLOOKUP($A67,'PY1 Data(H)'!$A$1:$A$288,'PY1 Data(H)'!$A$1:$BR$288))</f>
        <v>21597778</v>
      </c>
      <c r="AC67" s="118" cm="1">
        <f t="array" ref="AC67">_xlfn.XLOOKUP(AC$1,'PY1 Data(H)'!$A$1:$BR$1,_xlfn.XLOOKUP($A67,'PY1 Data(H)'!$A$1:$A$288,'PY1 Data(H)'!$A$1:$BR$288))</f>
        <v>110667306</v>
      </c>
      <c r="AD67" s="118" cm="1">
        <f t="array" ref="AD67">_xlfn.XLOOKUP(AD$1,'PY1 Data(H)'!$A$1:$BR$1,_xlfn.XLOOKUP($A67,'PY1 Data(H)'!$A$1:$A$288,'PY1 Data(H)'!$A$1:$BR$288))</f>
        <v>11823442</v>
      </c>
      <c r="AE67" s="118" cm="1">
        <f t="array" ref="AE67">_xlfn.XLOOKUP(AE$1,'PY1 Data(H)'!$A$1:$BR$1,_xlfn.XLOOKUP($A67,'PY1 Data(H)'!$A$1:$A$288,'PY1 Data(H)'!$A$1:$BR$288))</f>
        <v>70009122</v>
      </c>
      <c r="AF67" s="118" cm="1">
        <f t="array" ref="AF67">_xlfn.XLOOKUP(AF$1,'PY1 Data(H)'!$A$1:$BR$1,_xlfn.XLOOKUP($A67,'PY1 Data(H)'!$A$1:$A$288,'PY1 Data(H)'!$A$1:$BR$288))</f>
        <v>30252112</v>
      </c>
      <c r="AG67" s="118" cm="1">
        <f t="array" ref="AG67">_xlfn.XLOOKUP(AG$1,'PY1 Data(H)'!$A$1:$BR$1,_xlfn.XLOOKUP($A67,'PY1 Data(H)'!$A$1:$A$288,'PY1 Data(H)'!$A$1:$BR$288))</f>
        <v>12992980</v>
      </c>
      <c r="AH67" s="118" cm="1">
        <f t="array" ref="AH67">_xlfn.XLOOKUP(AH$1,'PY1 Data(H)'!$A$1:$BR$1,_xlfn.XLOOKUP($A67,'PY1 Data(H)'!$A$1:$A$288,'PY1 Data(H)'!$A$1:$BR$288))</f>
        <v>92298001</v>
      </c>
      <c r="AI67" s="118" cm="1">
        <f t="array" ref="AI67">_xlfn.XLOOKUP(AI$1,'PY1 Data(H)'!$A$1:$BR$1,_xlfn.XLOOKUP($A67,'PY1 Data(H)'!$A$1:$A$288,'PY1 Data(H)'!$A$1:$BR$288))</f>
        <v>48977999</v>
      </c>
      <c r="AJ67" s="118" cm="1">
        <f t="array" ref="AJ67">_xlfn.XLOOKUP(AJ$1,'PY1 Data(H)'!$A$1:$BR$1,_xlfn.XLOOKUP($A67,'PY1 Data(H)'!$A$1:$A$288,'PY1 Data(H)'!$A$1:$BR$288))</f>
        <v>85064508</v>
      </c>
      <c r="AK67" s="118" cm="1">
        <f t="array" ref="AK67">_xlfn.XLOOKUP(AK$1,'PY1 Data(H)'!$A$1:$BR$1,_xlfn.XLOOKUP($A67,'PY1 Data(H)'!$A$1:$A$288,'PY1 Data(H)'!$A$1:$BR$288))</f>
        <v>38280599</v>
      </c>
      <c r="AL67" s="118" cm="1">
        <f t="array" ref="AL67">_xlfn.XLOOKUP(AL$1,'PY1 Data(H)'!$A$1:$BR$1,_xlfn.XLOOKUP($A67,'PY1 Data(H)'!$A$1:$A$288,'PY1 Data(H)'!$A$1:$BR$288))</f>
        <v>35449787</v>
      </c>
      <c r="AM67" s="118" cm="1">
        <f t="array" ref="AM67">_xlfn.XLOOKUP(AM$1,'PY1 Data(H)'!$A$1:$BR$1,_xlfn.XLOOKUP($A67,'PY1 Data(H)'!$A$1:$A$288,'PY1 Data(H)'!$A$1:$BR$288))</f>
        <v>0</v>
      </c>
      <c r="AN67" s="118" cm="1">
        <f t="array" ref="AN67">_xlfn.XLOOKUP(AN$1,'PY1 Data(H)'!$A$1:$BR$1,_xlfn.XLOOKUP($A67,'PY1 Data(H)'!$A$1:$A$288,'PY1 Data(H)'!$A$1:$BR$288))</f>
        <v>36179540</v>
      </c>
      <c r="AO67" s="118" cm="1">
        <f t="array" ref="AO67">_xlfn.XLOOKUP(AO$1,'PY1 Data(H)'!$A$1:$BR$1,_xlfn.XLOOKUP($A67,'PY1 Data(H)'!$A$1:$A$288,'PY1 Data(H)'!$A$1:$BR$288))</f>
        <v>26853447</v>
      </c>
      <c r="AP67" s="118" cm="1">
        <f t="array" ref="AP67">_xlfn.XLOOKUP(AP$1,'PY1 Data(H)'!$A$1:$BR$1,_xlfn.XLOOKUP($A67,'PY1 Data(H)'!$A$1:$A$288,'PY1 Data(H)'!$A$1:$BR$288))</f>
        <v>34024112</v>
      </c>
      <c r="AQ67" s="118" cm="1">
        <f t="array" ref="AQ67">_xlfn.XLOOKUP(AQ$1,'PY1 Data(H)'!$A$1:$BR$1,_xlfn.XLOOKUP($A67,'PY1 Data(H)'!$A$1:$A$288,'PY1 Data(H)'!$A$1:$BR$288))</f>
        <v>10529460</v>
      </c>
      <c r="AR67" s="118" cm="1">
        <f t="array" ref="AR67">_xlfn.XLOOKUP(AR$1,'PY1 Data(H)'!$A$1:$BR$1,_xlfn.XLOOKUP($A67,'PY1 Data(H)'!$A$1:$A$288,'PY1 Data(H)'!$A$1:$BR$288))</f>
        <v>12464996</v>
      </c>
      <c r="AS67" s="118" cm="1">
        <f t="array" ref="AS67">_xlfn.XLOOKUP(AS$1,'PY1 Data(H)'!$A$1:$BR$1,_xlfn.XLOOKUP($A67,'PY1 Data(H)'!$A$1:$A$288,'PY1 Data(H)'!$A$1:$BR$288))</f>
        <v>18112122</v>
      </c>
      <c r="AT67" s="118" cm="1">
        <f t="array" ref="AT67">_xlfn.XLOOKUP(AT$1,'PY1 Data(H)'!$A$1:$BR$1,_xlfn.XLOOKUP($A67,'PY1 Data(H)'!$A$1:$A$288,'PY1 Data(H)'!$A$1:$BR$288))</f>
        <v>4078882</v>
      </c>
      <c r="AU67" s="118" cm="1">
        <f t="array" ref="AU67">_xlfn.XLOOKUP(AU$1,'PY1 Data(H)'!$A$1:$BR$1,_xlfn.XLOOKUP($A67,'PY1 Data(H)'!$A$1:$A$288,'PY1 Data(H)'!$A$1:$BR$288))</f>
        <v>191695381</v>
      </c>
      <c r="AV67" s="118" cm="1">
        <f t="array" ref="AV67">_xlfn.XLOOKUP(AV$1,'PY1 Data(H)'!$A$1:$BR$1,_xlfn.XLOOKUP($A67,'PY1 Data(H)'!$A$1:$A$288,'PY1 Data(H)'!$A$1:$BR$288))</f>
        <v>23060908</v>
      </c>
      <c r="AW67" s="118" cm="1">
        <f t="array" ref="AW67">_xlfn.XLOOKUP(AW$1,'PY1 Data(H)'!$A$1:$BR$1,_xlfn.XLOOKUP($A67,'PY1 Data(H)'!$A$1:$A$288,'PY1 Data(H)'!$A$1:$BR$288))</f>
        <v>809760809</v>
      </c>
      <c r="AX67" s="118" cm="1">
        <f t="array" ref="AX67">_xlfn.XLOOKUP(AX$1,'PY1 Data(H)'!$A$1:$BR$1,_xlfn.XLOOKUP($A67,'PY1 Data(H)'!$A$1:$A$288,'PY1 Data(H)'!$A$1:$BR$288))</f>
        <v>8320871</v>
      </c>
      <c r="AY67" s="118" cm="1">
        <f t="array" ref="AY67">_xlfn.XLOOKUP(AY$1,'PY1 Data(H)'!$A$1:$BR$1,_xlfn.XLOOKUP($A67,'PY1 Data(H)'!$A$1:$A$288,'PY1 Data(H)'!$A$1:$BR$288))</f>
        <v>5973339</v>
      </c>
      <c r="AZ67" s="118" cm="1">
        <f t="array" ref="AZ67">_xlfn.XLOOKUP(AZ$1,'PY1 Data(H)'!$A$1:$BR$1,_xlfn.XLOOKUP($A67,'PY1 Data(H)'!$A$1:$A$288,'PY1 Data(H)'!$A$1:$BR$288))</f>
        <v>24931201</v>
      </c>
      <c r="BA67" s="118" cm="1">
        <f t="array" ref="BA67">_xlfn.XLOOKUP(BA$1,'PY1 Data(H)'!$A$1:$BR$1,_xlfn.XLOOKUP($A67,'PY1 Data(H)'!$A$1:$A$288,'PY1 Data(H)'!$A$1:$BR$288))</f>
        <v>78328795</v>
      </c>
      <c r="BB67" s="118" cm="1">
        <f t="array" ref="BB67">_xlfn.XLOOKUP(BB$1,'PY1 Data(H)'!$A$1:$BR$1,_xlfn.XLOOKUP($A67,'PY1 Data(H)'!$A$1:$A$288,'PY1 Data(H)'!$A$1:$BR$288))</f>
        <v>4302399</v>
      </c>
      <c r="BC67" s="118" cm="1">
        <f t="array" ref="BC67">_xlfn.XLOOKUP(BC$1,'PY1 Data(H)'!$A$1:$BR$1,_xlfn.XLOOKUP($A67,'PY1 Data(H)'!$A$1:$A$288,'PY1 Data(H)'!$A$1:$BR$288))</f>
        <v>10183915</v>
      </c>
      <c r="BD67" s="118" cm="1">
        <f t="array" ref="BD67">_xlfn.XLOOKUP(BD$1,'PY1 Data(H)'!$A$1:$BR$1,_xlfn.XLOOKUP($A67,'PY1 Data(H)'!$A$1:$A$288,'PY1 Data(H)'!$A$1:$BR$288))</f>
        <v>42800474</v>
      </c>
      <c r="BE67" s="118" cm="1">
        <f t="array" ref="BE67">_xlfn.XLOOKUP(BE$1,'PY1 Data(H)'!$A$1:$BR$1,_xlfn.XLOOKUP($A67,'PY1 Data(H)'!$A$1:$A$288,'PY1 Data(H)'!$A$1:$BR$288))</f>
        <v>46949432</v>
      </c>
      <c r="BF67" s="118" cm="1">
        <f t="array" ref="BF67">_xlfn.XLOOKUP(BF$1,'PY1 Data(H)'!$A$1:$BR$1,_xlfn.XLOOKUP($A67,'PY1 Data(H)'!$A$1:$A$288,'PY1 Data(H)'!$A$1:$BR$288))</f>
        <v>247807799</v>
      </c>
      <c r="BG67" s="118" cm="1">
        <f t="array" ref="BG67">_xlfn.XLOOKUP(BG$1,'PY1 Data(H)'!$A$1:$BR$1,_xlfn.XLOOKUP($A67,'PY1 Data(H)'!$A$1:$A$288,'PY1 Data(H)'!$A$1:$BR$288))</f>
        <v>23557478</v>
      </c>
      <c r="BH67" s="118" cm="1">
        <f t="array" ref="BH67">_xlfn.XLOOKUP(BH$1,'PY1 Data(H)'!$A$1:$BR$1,_xlfn.XLOOKUP($A67,'PY1 Data(H)'!$A$1:$A$288,'PY1 Data(H)'!$A$1:$BR$288))</f>
        <v>10798889</v>
      </c>
    </row>
    <row r="68" spans="1:60" x14ac:dyDescent="0.3">
      <c r="A68">
        <v>577</v>
      </c>
      <c r="D68" s="118" cm="1">
        <f t="array" ref="D68">_xlfn.XLOOKUP(D$1,'PY1 Data(H)'!$A$1:$BR$1,_xlfn.XLOOKUP($A68,'PY1 Data(H)'!$A$1:$A$288,'PY1 Data(H)'!$A$1:$BR$288))</f>
        <v>2</v>
      </c>
      <c r="E68" s="118" cm="1">
        <f t="array" ref="E68">_xlfn.XLOOKUP(E$1,'PY1 Data(H)'!$A$1:$BR$1,_xlfn.XLOOKUP($A68,'PY1 Data(H)'!$A$1:$A$288,'PY1 Data(H)'!$A$1:$BR$288))</f>
        <v>2</v>
      </c>
      <c r="F68" s="118" cm="1">
        <f t="array" ref="F68">_xlfn.XLOOKUP(F$1,'PY1 Data(H)'!$A$1:$BR$1,_xlfn.XLOOKUP($A68,'PY1 Data(H)'!$A$1:$A$288,'PY1 Data(H)'!$A$1:$BR$288))</f>
        <v>2</v>
      </c>
      <c r="G68" s="118" cm="1">
        <f t="array" ref="G68">_xlfn.XLOOKUP(G$1,'PY1 Data(H)'!$A$1:$BR$1,_xlfn.XLOOKUP($A68,'PY1 Data(H)'!$A$1:$A$288,'PY1 Data(H)'!$A$1:$BR$288))</f>
        <v>2</v>
      </c>
      <c r="H68" s="118" cm="1">
        <f t="array" ref="H68">_xlfn.XLOOKUP(H$1,'PY1 Data(H)'!$A$1:$BR$1,_xlfn.XLOOKUP($A68,'PY1 Data(H)'!$A$1:$A$288,'PY1 Data(H)'!$A$1:$BR$288))</f>
        <v>2</v>
      </c>
      <c r="I68" s="118" cm="1">
        <f t="array" ref="I68">_xlfn.XLOOKUP(I$1,'PY1 Data(H)'!$A$1:$BR$1,_xlfn.XLOOKUP($A68,'PY1 Data(H)'!$A$1:$A$288,'PY1 Data(H)'!$A$1:$BR$288))</f>
        <v>2</v>
      </c>
      <c r="J68" s="118" cm="1">
        <f t="array" ref="J68">_xlfn.XLOOKUP(J$1,'PY1 Data(H)'!$A$1:$BR$1,_xlfn.XLOOKUP($A68,'PY1 Data(H)'!$A$1:$A$288,'PY1 Data(H)'!$A$1:$BR$288))</f>
        <v>2</v>
      </c>
      <c r="K68" s="118" cm="1">
        <f t="array" ref="K68">_xlfn.XLOOKUP(K$1,'PY1 Data(H)'!$A$1:$BR$1,_xlfn.XLOOKUP($A68,'PY1 Data(H)'!$A$1:$A$288,'PY1 Data(H)'!$A$1:$BR$288))</f>
        <v>2</v>
      </c>
      <c r="L68" s="118" cm="1">
        <f t="array" ref="L68">_xlfn.XLOOKUP(L$1,'PY1 Data(H)'!$A$1:$BR$1,_xlfn.XLOOKUP($A68,'PY1 Data(H)'!$A$1:$A$288,'PY1 Data(H)'!$A$1:$BR$288))</f>
        <v>0</v>
      </c>
      <c r="M68" s="118" cm="1">
        <f t="array" ref="M68">_xlfn.XLOOKUP(M$1,'PY1 Data(H)'!$A$1:$BR$1,_xlfn.XLOOKUP($A68,'PY1 Data(H)'!$A$1:$A$288,'PY1 Data(H)'!$A$1:$BR$288))</f>
        <v>2</v>
      </c>
      <c r="N68" s="118" cm="1">
        <f t="array" ref="N68">_xlfn.XLOOKUP(N$1,'PY1 Data(H)'!$A$1:$BR$1,_xlfn.XLOOKUP($A68,'PY1 Data(H)'!$A$1:$A$288,'PY1 Data(H)'!$A$1:$BR$288))</f>
        <v>2</v>
      </c>
      <c r="O68" s="118" cm="1">
        <f t="array" ref="O68">_xlfn.XLOOKUP(O$1,'PY1 Data(H)'!$A$1:$BR$1,_xlfn.XLOOKUP($A68,'PY1 Data(H)'!$A$1:$A$288,'PY1 Data(H)'!$A$1:$BR$288))</f>
        <v>2</v>
      </c>
      <c r="P68" s="118" cm="1">
        <f t="array" ref="P68">_xlfn.XLOOKUP(P$1,'PY1 Data(H)'!$A$1:$BR$1,_xlfn.XLOOKUP($A68,'PY1 Data(H)'!$A$1:$A$288,'PY1 Data(H)'!$A$1:$BR$288))</f>
        <v>2</v>
      </c>
      <c r="Q68" s="118" cm="1">
        <f t="array" ref="Q68">_xlfn.XLOOKUP(Q$1,'PY1 Data(H)'!$A$1:$BR$1,_xlfn.XLOOKUP($A68,'PY1 Data(H)'!$A$1:$A$288,'PY1 Data(H)'!$A$1:$BR$288))</f>
        <v>2</v>
      </c>
      <c r="R68" s="118" cm="1">
        <f t="array" ref="R68">_xlfn.XLOOKUP(R$1,'PY1 Data(H)'!$A$1:$BR$1,_xlfn.XLOOKUP($A68,'PY1 Data(H)'!$A$1:$A$288,'PY1 Data(H)'!$A$1:$BR$288))</f>
        <v>2</v>
      </c>
      <c r="S68" s="118" cm="1">
        <f t="array" ref="S68">_xlfn.XLOOKUP(S$1,'PY1 Data(H)'!$A$1:$BR$1,_xlfn.XLOOKUP($A68,'PY1 Data(H)'!$A$1:$A$288,'PY1 Data(H)'!$A$1:$BR$288))</f>
        <v>2</v>
      </c>
      <c r="T68" s="118" cm="1">
        <f t="array" ref="T68">_xlfn.XLOOKUP(T$1,'PY1 Data(H)'!$A$1:$BR$1,_xlfn.XLOOKUP($A68,'PY1 Data(H)'!$A$1:$A$288,'PY1 Data(H)'!$A$1:$BR$288))</f>
        <v>0</v>
      </c>
      <c r="U68" s="118" cm="1">
        <f t="array" ref="U68">_xlfn.XLOOKUP(U$1,'PY1 Data(H)'!$A$1:$BR$1,_xlfn.XLOOKUP($A68,'PY1 Data(H)'!$A$1:$A$288,'PY1 Data(H)'!$A$1:$BR$288))</f>
        <v>2</v>
      </c>
      <c r="V68" s="118" cm="1">
        <f t="array" ref="V68">_xlfn.XLOOKUP(V$1,'PY1 Data(H)'!$A$1:$BR$1,_xlfn.XLOOKUP($A68,'PY1 Data(H)'!$A$1:$A$288,'PY1 Data(H)'!$A$1:$BR$288))</f>
        <v>0</v>
      </c>
      <c r="W68" s="118" cm="1">
        <f t="array" ref="W68">_xlfn.XLOOKUP(W$1,'PY1 Data(H)'!$A$1:$BR$1,_xlfn.XLOOKUP($A68,'PY1 Data(H)'!$A$1:$A$288,'PY1 Data(H)'!$A$1:$BR$288))</f>
        <v>2</v>
      </c>
      <c r="X68" s="118" cm="1">
        <f t="array" ref="X68">_xlfn.XLOOKUP(X$1,'PY1 Data(H)'!$A$1:$BR$1,_xlfn.XLOOKUP($A68,'PY1 Data(H)'!$A$1:$A$288,'PY1 Data(H)'!$A$1:$BR$288))</f>
        <v>2</v>
      </c>
      <c r="Y68" s="118" cm="1">
        <f t="array" ref="Y68">_xlfn.XLOOKUP(Y$1,'PY1 Data(H)'!$A$1:$BR$1,_xlfn.XLOOKUP($A68,'PY1 Data(H)'!$A$1:$A$288,'PY1 Data(H)'!$A$1:$BR$288))</f>
        <v>2</v>
      </c>
      <c r="Z68" s="118" cm="1">
        <f t="array" ref="Z68">_xlfn.XLOOKUP(Z$1,'PY1 Data(H)'!$A$1:$BR$1,_xlfn.XLOOKUP($A68,'PY1 Data(H)'!$A$1:$A$288,'PY1 Data(H)'!$A$1:$BR$288))</f>
        <v>2</v>
      </c>
      <c r="AA68" s="118" cm="1">
        <f t="array" ref="AA68">_xlfn.XLOOKUP(AA$1,'PY1 Data(H)'!$A$1:$BR$1,_xlfn.XLOOKUP($A68,'PY1 Data(H)'!$A$1:$A$288,'PY1 Data(H)'!$A$1:$BR$288))</f>
        <v>2</v>
      </c>
      <c r="AB68" s="118" cm="1">
        <f t="array" ref="AB68">_xlfn.XLOOKUP(AB$1,'PY1 Data(H)'!$A$1:$BR$1,_xlfn.XLOOKUP($A68,'PY1 Data(H)'!$A$1:$A$288,'PY1 Data(H)'!$A$1:$BR$288))</f>
        <v>2</v>
      </c>
      <c r="AC68" s="118" cm="1">
        <f t="array" ref="AC68">_xlfn.XLOOKUP(AC$1,'PY1 Data(H)'!$A$1:$BR$1,_xlfn.XLOOKUP($A68,'PY1 Data(H)'!$A$1:$A$288,'PY1 Data(H)'!$A$1:$BR$288))</f>
        <v>2</v>
      </c>
      <c r="AD68" s="118" cm="1">
        <f t="array" ref="AD68">_xlfn.XLOOKUP(AD$1,'PY1 Data(H)'!$A$1:$BR$1,_xlfn.XLOOKUP($A68,'PY1 Data(H)'!$A$1:$A$288,'PY1 Data(H)'!$A$1:$BR$288))</f>
        <v>2</v>
      </c>
      <c r="AE68" s="118" cm="1">
        <f t="array" ref="AE68">_xlfn.XLOOKUP(AE$1,'PY1 Data(H)'!$A$1:$BR$1,_xlfn.XLOOKUP($A68,'PY1 Data(H)'!$A$1:$A$288,'PY1 Data(H)'!$A$1:$BR$288))</f>
        <v>2</v>
      </c>
      <c r="AF68" s="118" cm="1">
        <f t="array" ref="AF68">_xlfn.XLOOKUP(AF$1,'PY1 Data(H)'!$A$1:$BR$1,_xlfn.XLOOKUP($A68,'PY1 Data(H)'!$A$1:$A$288,'PY1 Data(H)'!$A$1:$BR$288))</f>
        <v>2</v>
      </c>
      <c r="AG68" s="118" cm="1">
        <f t="array" ref="AG68">_xlfn.XLOOKUP(AG$1,'PY1 Data(H)'!$A$1:$BR$1,_xlfn.XLOOKUP($A68,'PY1 Data(H)'!$A$1:$A$288,'PY1 Data(H)'!$A$1:$BR$288))</f>
        <v>0</v>
      </c>
      <c r="AH68" s="118" cm="1">
        <f t="array" ref="AH68">_xlfn.XLOOKUP(AH$1,'PY1 Data(H)'!$A$1:$BR$1,_xlfn.XLOOKUP($A68,'PY1 Data(H)'!$A$1:$A$288,'PY1 Data(H)'!$A$1:$BR$288))</f>
        <v>2</v>
      </c>
      <c r="AI68" s="118" cm="1">
        <f t="array" ref="AI68">_xlfn.XLOOKUP(AI$1,'PY1 Data(H)'!$A$1:$BR$1,_xlfn.XLOOKUP($A68,'PY1 Data(H)'!$A$1:$A$288,'PY1 Data(H)'!$A$1:$BR$288))</f>
        <v>2</v>
      </c>
      <c r="AJ68" s="118" cm="1">
        <f t="array" ref="AJ68">_xlfn.XLOOKUP(AJ$1,'PY1 Data(H)'!$A$1:$BR$1,_xlfn.XLOOKUP($A68,'PY1 Data(H)'!$A$1:$A$288,'PY1 Data(H)'!$A$1:$BR$288))</f>
        <v>2</v>
      </c>
      <c r="AK68" s="118" cm="1">
        <f t="array" ref="AK68">_xlfn.XLOOKUP(AK$1,'PY1 Data(H)'!$A$1:$BR$1,_xlfn.XLOOKUP($A68,'PY1 Data(H)'!$A$1:$A$288,'PY1 Data(H)'!$A$1:$BR$288))</f>
        <v>0</v>
      </c>
      <c r="AL68" s="118" cm="1">
        <f t="array" ref="AL68">_xlfn.XLOOKUP(AL$1,'PY1 Data(H)'!$A$1:$BR$1,_xlfn.XLOOKUP($A68,'PY1 Data(H)'!$A$1:$A$288,'PY1 Data(H)'!$A$1:$BR$288))</f>
        <v>0</v>
      </c>
      <c r="AM68" s="118" cm="1">
        <f t="array" ref="AM68">_xlfn.XLOOKUP(AM$1,'PY1 Data(H)'!$A$1:$BR$1,_xlfn.XLOOKUP($A68,'PY1 Data(H)'!$A$1:$A$288,'PY1 Data(H)'!$A$1:$BR$288))</f>
        <v>0</v>
      </c>
      <c r="AN68" s="118" cm="1">
        <f t="array" ref="AN68">_xlfn.XLOOKUP(AN$1,'PY1 Data(H)'!$A$1:$BR$1,_xlfn.XLOOKUP($A68,'PY1 Data(H)'!$A$1:$A$288,'PY1 Data(H)'!$A$1:$BR$288))</f>
        <v>2</v>
      </c>
      <c r="AO68" s="118" cm="1">
        <f t="array" ref="AO68">_xlfn.XLOOKUP(AO$1,'PY1 Data(H)'!$A$1:$BR$1,_xlfn.XLOOKUP($A68,'PY1 Data(H)'!$A$1:$A$288,'PY1 Data(H)'!$A$1:$BR$288))</f>
        <v>2</v>
      </c>
      <c r="AP68" s="118" cm="1">
        <f t="array" ref="AP68">_xlfn.XLOOKUP(AP$1,'PY1 Data(H)'!$A$1:$BR$1,_xlfn.XLOOKUP($A68,'PY1 Data(H)'!$A$1:$A$288,'PY1 Data(H)'!$A$1:$BR$288))</f>
        <v>2</v>
      </c>
      <c r="AQ68" s="118" cm="1">
        <f t="array" ref="AQ68">_xlfn.XLOOKUP(AQ$1,'PY1 Data(H)'!$A$1:$BR$1,_xlfn.XLOOKUP($A68,'PY1 Data(H)'!$A$1:$A$288,'PY1 Data(H)'!$A$1:$BR$288))</f>
        <v>2</v>
      </c>
      <c r="AR68" s="118" cm="1">
        <f t="array" ref="AR68">_xlfn.XLOOKUP(AR$1,'PY1 Data(H)'!$A$1:$BR$1,_xlfn.XLOOKUP($A68,'PY1 Data(H)'!$A$1:$A$288,'PY1 Data(H)'!$A$1:$BR$288))</f>
        <v>2</v>
      </c>
      <c r="AS68" s="118" cm="1">
        <f t="array" ref="AS68">_xlfn.XLOOKUP(AS$1,'PY1 Data(H)'!$A$1:$BR$1,_xlfn.XLOOKUP($A68,'PY1 Data(H)'!$A$1:$A$288,'PY1 Data(H)'!$A$1:$BR$288))</f>
        <v>2</v>
      </c>
      <c r="AT68" s="118" cm="1">
        <f t="array" ref="AT68">_xlfn.XLOOKUP(AT$1,'PY1 Data(H)'!$A$1:$BR$1,_xlfn.XLOOKUP($A68,'PY1 Data(H)'!$A$1:$A$288,'PY1 Data(H)'!$A$1:$BR$288))</f>
        <v>2</v>
      </c>
      <c r="AU68" s="118" cm="1">
        <f t="array" ref="AU68">_xlfn.XLOOKUP(AU$1,'PY1 Data(H)'!$A$1:$BR$1,_xlfn.XLOOKUP($A68,'PY1 Data(H)'!$A$1:$A$288,'PY1 Data(H)'!$A$1:$BR$288))</f>
        <v>0</v>
      </c>
      <c r="AV68" s="118" cm="1">
        <f t="array" ref="AV68">_xlfn.XLOOKUP(AV$1,'PY1 Data(H)'!$A$1:$BR$1,_xlfn.XLOOKUP($A68,'PY1 Data(H)'!$A$1:$A$288,'PY1 Data(H)'!$A$1:$BR$288))</f>
        <v>2</v>
      </c>
      <c r="AW68" s="118" cm="1">
        <f t="array" ref="AW68">_xlfn.XLOOKUP(AW$1,'PY1 Data(H)'!$A$1:$BR$1,_xlfn.XLOOKUP($A68,'PY1 Data(H)'!$A$1:$A$288,'PY1 Data(H)'!$A$1:$BR$288))</f>
        <v>2</v>
      </c>
      <c r="AX68" s="118" cm="1">
        <f t="array" ref="AX68">_xlfn.XLOOKUP(AX$1,'PY1 Data(H)'!$A$1:$BR$1,_xlfn.XLOOKUP($A68,'PY1 Data(H)'!$A$1:$A$288,'PY1 Data(H)'!$A$1:$BR$288))</f>
        <v>0</v>
      </c>
      <c r="AY68" s="118" cm="1">
        <f t="array" ref="AY68">_xlfn.XLOOKUP(AY$1,'PY1 Data(H)'!$A$1:$BR$1,_xlfn.XLOOKUP($A68,'PY1 Data(H)'!$A$1:$A$288,'PY1 Data(H)'!$A$1:$BR$288))</f>
        <v>2</v>
      </c>
      <c r="AZ68" s="118" cm="1">
        <f t="array" ref="AZ68">_xlfn.XLOOKUP(AZ$1,'PY1 Data(H)'!$A$1:$BR$1,_xlfn.XLOOKUP($A68,'PY1 Data(H)'!$A$1:$A$288,'PY1 Data(H)'!$A$1:$BR$288))</f>
        <v>0</v>
      </c>
      <c r="BA68" s="118" cm="1">
        <f t="array" ref="BA68">_xlfn.XLOOKUP(BA$1,'PY1 Data(H)'!$A$1:$BR$1,_xlfn.XLOOKUP($A68,'PY1 Data(H)'!$A$1:$A$288,'PY1 Data(H)'!$A$1:$BR$288))</f>
        <v>0</v>
      </c>
      <c r="BB68" s="118" cm="1">
        <f t="array" ref="BB68">_xlfn.XLOOKUP(BB$1,'PY1 Data(H)'!$A$1:$BR$1,_xlfn.XLOOKUP($A68,'PY1 Data(H)'!$A$1:$A$288,'PY1 Data(H)'!$A$1:$BR$288))</f>
        <v>2</v>
      </c>
      <c r="BC68" s="118" cm="1">
        <f t="array" ref="BC68">_xlfn.XLOOKUP(BC$1,'PY1 Data(H)'!$A$1:$BR$1,_xlfn.XLOOKUP($A68,'PY1 Data(H)'!$A$1:$A$288,'PY1 Data(H)'!$A$1:$BR$288))</f>
        <v>2</v>
      </c>
      <c r="BD68" s="118" cm="1">
        <f t="array" ref="BD68">_xlfn.XLOOKUP(BD$1,'PY1 Data(H)'!$A$1:$BR$1,_xlfn.XLOOKUP($A68,'PY1 Data(H)'!$A$1:$A$288,'PY1 Data(H)'!$A$1:$BR$288))</f>
        <v>2</v>
      </c>
      <c r="BE68" s="118" cm="1">
        <f t="array" ref="BE68">_xlfn.XLOOKUP(BE$1,'PY1 Data(H)'!$A$1:$BR$1,_xlfn.XLOOKUP($A68,'PY1 Data(H)'!$A$1:$A$288,'PY1 Data(H)'!$A$1:$BR$288))</f>
        <v>0</v>
      </c>
      <c r="BF68" s="118" cm="1">
        <f t="array" ref="BF68">_xlfn.XLOOKUP(BF$1,'PY1 Data(H)'!$A$1:$BR$1,_xlfn.XLOOKUP($A68,'PY1 Data(H)'!$A$1:$A$288,'PY1 Data(H)'!$A$1:$BR$288))</f>
        <v>2</v>
      </c>
      <c r="BG68" s="118" cm="1">
        <f t="array" ref="BG68">_xlfn.XLOOKUP(BG$1,'PY1 Data(H)'!$A$1:$BR$1,_xlfn.XLOOKUP($A68,'PY1 Data(H)'!$A$1:$A$288,'PY1 Data(H)'!$A$1:$BR$288))</f>
        <v>2</v>
      </c>
      <c r="BH68" s="118" cm="1">
        <f t="array" ref="BH68">_xlfn.XLOOKUP(BH$1,'PY1 Data(H)'!$A$1:$BR$1,_xlfn.XLOOKUP($A68,'PY1 Data(H)'!$A$1:$A$288,'PY1 Data(H)'!$A$1:$BR$288))</f>
        <v>0</v>
      </c>
    </row>
    <row r="69" spans="1:60" x14ac:dyDescent="0.3">
      <c r="D69" s="118" t="e" cm="1">
        <f t="array" ref="D69">_xlfn.XLOOKUP(D$1,'PY1 Data(H)'!$A$1:$BR$1,_xlfn.XLOOKUP($A69,'PY1 Data(H)'!$A$1:$A$288,'PY1 Data(H)'!$A$1:$BR$288))</f>
        <v>#N/A</v>
      </c>
      <c r="E69" s="118" t="e" cm="1">
        <f t="array" ref="E69">_xlfn.XLOOKUP(E$1,'PY1 Data(H)'!$A$1:$BR$1,_xlfn.XLOOKUP($A69,'PY1 Data(H)'!$A$1:$A$288,'PY1 Data(H)'!$A$1:$BR$288))</f>
        <v>#N/A</v>
      </c>
      <c r="F69" s="118" t="e" cm="1">
        <f t="array" ref="F69">_xlfn.XLOOKUP(F$1,'PY1 Data(H)'!$A$1:$BR$1,_xlfn.XLOOKUP($A69,'PY1 Data(H)'!$A$1:$A$288,'PY1 Data(H)'!$A$1:$BR$288))</f>
        <v>#N/A</v>
      </c>
      <c r="G69" s="118" t="e" cm="1">
        <f t="array" ref="G69">_xlfn.XLOOKUP(G$1,'PY1 Data(H)'!$A$1:$BR$1,_xlfn.XLOOKUP($A69,'PY1 Data(H)'!$A$1:$A$288,'PY1 Data(H)'!$A$1:$BR$288))</f>
        <v>#N/A</v>
      </c>
      <c r="H69" s="118" t="e" cm="1">
        <f t="array" ref="H69">_xlfn.XLOOKUP(H$1,'PY1 Data(H)'!$A$1:$BR$1,_xlfn.XLOOKUP($A69,'PY1 Data(H)'!$A$1:$A$288,'PY1 Data(H)'!$A$1:$BR$288))</f>
        <v>#N/A</v>
      </c>
      <c r="I69" s="118" t="e" cm="1">
        <f t="array" ref="I69">_xlfn.XLOOKUP(I$1,'PY1 Data(H)'!$A$1:$BR$1,_xlfn.XLOOKUP($A69,'PY1 Data(H)'!$A$1:$A$288,'PY1 Data(H)'!$A$1:$BR$288))</f>
        <v>#N/A</v>
      </c>
      <c r="J69" s="118" t="e" cm="1">
        <f t="array" ref="J69">_xlfn.XLOOKUP(J$1,'PY1 Data(H)'!$A$1:$BR$1,_xlfn.XLOOKUP($A69,'PY1 Data(H)'!$A$1:$A$288,'PY1 Data(H)'!$A$1:$BR$288))</f>
        <v>#N/A</v>
      </c>
      <c r="K69" s="118" t="e" cm="1">
        <f t="array" ref="K69">_xlfn.XLOOKUP(K$1,'PY1 Data(H)'!$A$1:$BR$1,_xlfn.XLOOKUP($A69,'PY1 Data(H)'!$A$1:$A$288,'PY1 Data(H)'!$A$1:$BR$288))</f>
        <v>#N/A</v>
      </c>
      <c r="L69" s="118" t="e" cm="1">
        <f t="array" ref="L69">_xlfn.XLOOKUP(L$1,'PY1 Data(H)'!$A$1:$BR$1,_xlfn.XLOOKUP($A69,'PY1 Data(H)'!$A$1:$A$288,'PY1 Data(H)'!$A$1:$BR$288))</f>
        <v>#N/A</v>
      </c>
      <c r="M69" s="118" t="e" cm="1">
        <f t="array" ref="M69">_xlfn.XLOOKUP(M$1,'PY1 Data(H)'!$A$1:$BR$1,_xlfn.XLOOKUP($A69,'PY1 Data(H)'!$A$1:$A$288,'PY1 Data(H)'!$A$1:$BR$288))</f>
        <v>#N/A</v>
      </c>
      <c r="N69" s="118" t="e" cm="1">
        <f t="array" ref="N69">_xlfn.XLOOKUP(N$1,'PY1 Data(H)'!$A$1:$BR$1,_xlfn.XLOOKUP($A69,'PY1 Data(H)'!$A$1:$A$288,'PY1 Data(H)'!$A$1:$BR$288))</f>
        <v>#N/A</v>
      </c>
      <c r="O69" s="118" t="e" cm="1">
        <f t="array" ref="O69">_xlfn.XLOOKUP(O$1,'PY1 Data(H)'!$A$1:$BR$1,_xlfn.XLOOKUP($A69,'PY1 Data(H)'!$A$1:$A$288,'PY1 Data(H)'!$A$1:$BR$288))</f>
        <v>#N/A</v>
      </c>
      <c r="P69" s="118" t="e" cm="1">
        <f t="array" ref="P69">_xlfn.XLOOKUP(P$1,'PY1 Data(H)'!$A$1:$BR$1,_xlfn.XLOOKUP($A69,'PY1 Data(H)'!$A$1:$A$288,'PY1 Data(H)'!$A$1:$BR$288))</f>
        <v>#N/A</v>
      </c>
      <c r="Q69" s="118" t="e" cm="1">
        <f t="array" ref="Q69">_xlfn.XLOOKUP(Q$1,'PY1 Data(H)'!$A$1:$BR$1,_xlfn.XLOOKUP($A69,'PY1 Data(H)'!$A$1:$A$288,'PY1 Data(H)'!$A$1:$BR$288))</f>
        <v>#N/A</v>
      </c>
      <c r="R69" s="118" t="e" cm="1">
        <f t="array" ref="R69">_xlfn.XLOOKUP(R$1,'PY1 Data(H)'!$A$1:$BR$1,_xlfn.XLOOKUP($A69,'PY1 Data(H)'!$A$1:$A$288,'PY1 Data(H)'!$A$1:$BR$288))</f>
        <v>#N/A</v>
      </c>
      <c r="S69" s="118" t="e" cm="1">
        <f t="array" ref="S69">_xlfn.XLOOKUP(S$1,'PY1 Data(H)'!$A$1:$BR$1,_xlfn.XLOOKUP($A69,'PY1 Data(H)'!$A$1:$A$288,'PY1 Data(H)'!$A$1:$BR$288))</f>
        <v>#N/A</v>
      </c>
      <c r="T69" s="118" t="e" cm="1">
        <f t="array" ref="T69">_xlfn.XLOOKUP(T$1,'PY1 Data(H)'!$A$1:$BR$1,_xlfn.XLOOKUP($A69,'PY1 Data(H)'!$A$1:$A$288,'PY1 Data(H)'!$A$1:$BR$288))</f>
        <v>#N/A</v>
      </c>
      <c r="U69" s="118" t="e" cm="1">
        <f t="array" ref="U69">_xlfn.XLOOKUP(U$1,'PY1 Data(H)'!$A$1:$BR$1,_xlfn.XLOOKUP($A69,'PY1 Data(H)'!$A$1:$A$288,'PY1 Data(H)'!$A$1:$BR$288))</f>
        <v>#N/A</v>
      </c>
      <c r="V69" s="118" t="e" cm="1">
        <f t="array" ref="V69">_xlfn.XLOOKUP(V$1,'PY1 Data(H)'!$A$1:$BR$1,_xlfn.XLOOKUP($A69,'PY1 Data(H)'!$A$1:$A$288,'PY1 Data(H)'!$A$1:$BR$288))</f>
        <v>#N/A</v>
      </c>
      <c r="W69" s="118" t="e" cm="1">
        <f t="array" ref="W69">_xlfn.XLOOKUP(W$1,'PY1 Data(H)'!$A$1:$BR$1,_xlfn.XLOOKUP($A69,'PY1 Data(H)'!$A$1:$A$288,'PY1 Data(H)'!$A$1:$BR$288))</f>
        <v>#N/A</v>
      </c>
      <c r="X69" s="118" t="e" cm="1">
        <f t="array" ref="X69">_xlfn.XLOOKUP(X$1,'PY1 Data(H)'!$A$1:$BR$1,_xlfn.XLOOKUP($A69,'PY1 Data(H)'!$A$1:$A$288,'PY1 Data(H)'!$A$1:$BR$288))</f>
        <v>#N/A</v>
      </c>
      <c r="Y69" s="118" t="e" cm="1">
        <f t="array" ref="Y69">_xlfn.XLOOKUP(Y$1,'PY1 Data(H)'!$A$1:$BR$1,_xlfn.XLOOKUP($A69,'PY1 Data(H)'!$A$1:$A$288,'PY1 Data(H)'!$A$1:$BR$288))</f>
        <v>#N/A</v>
      </c>
      <c r="Z69" s="118" t="e" cm="1">
        <f t="array" ref="Z69">_xlfn.XLOOKUP(Z$1,'PY1 Data(H)'!$A$1:$BR$1,_xlfn.XLOOKUP($A69,'PY1 Data(H)'!$A$1:$A$288,'PY1 Data(H)'!$A$1:$BR$288))</f>
        <v>#N/A</v>
      </c>
      <c r="AA69" s="118" t="e" cm="1">
        <f t="array" ref="AA69">_xlfn.XLOOKUP(AA$1,'PY1 Data(H)'!$A$1:$BR$1,_xlfn.XLOOKUP($A69,'PY1 Data(H)'!$A$1:$A$288,'PY1 Data(H)'!$A$1:$BR$288))</f>
        <v>#N/A</v>
      </c>
      <c r="AB69" s="118" t="e" cm="1">
        <f t="array" ref="AB69">_xlfn.XLOOKUP(AB$1,'PY1 Data(H)'!$A$1:$BR$1,_xlfn.XLOOKUP($A69,'PY1 Data(H)'!$A$1:$A$288,'PY1 Data(H)'!$A$1:$BR$288))</f>
        <v>#N/A</v>
      </c>
      <c r="AC69" s="118" t="e" cm="1">
        <f t="array" ref="AC69">_xlfn.XLOOKUP(AC$1,'PY1 Data(H)'!$A$1:$BR$1,_xlfn.XLOOKUP($A69,'PY1 Data(H)'!$A$1:$A$288,'PY1 Data(H)'!$A$1:$BR$288))</f>
        <v>#N/A</v>
      </c>
      <c r="AD69" s="118" t="e" cm="1">
        <f t="array" ref="AD69">_xlfn.XLOOKUP(AD$1,'PY1 Data(H)'!$A$1:$BR$1,_xlfn.XLOOKUP($A69,'PY1 Data(H)'!$A$1:$A$288,'PY1 Data(H)'!$A$1:$BR$288))</f>
        <v>#N/A</v>
      </c>
      <c r="AE69" s="118" t="e" cm="1">
        <f t="array" ref="AE69">_xlfn.XLOOKUP(AE$1,'PY1 Data(H)'!$A$1:$BR$1,_xlfn.XLOOKUP($A69,'PY1 Data(H)'!$A$1:$A$288,'PY1 Data(H)'!$A$1:$BR$288))</f>
        <v>#N/A</v>
      </c>
      <c r="AF69" s="118" t="e" cm="1">
        <f t="array" ref="AF69">_xlfn.XLOOKUP(AF$1,'PY1 Data(H)'!$A$1:$BR$1,_xlfn.XLOOKUP($A69,'PY1 Data(H)'!$A$1:$A$288,'PY1 Data(H)'!$A$1:$BR$288))</f>
        <v>#N/A</v>
      </c>
      <c r="AG69" s="118" t="e" cm="1">
        <f t="array" ref="AG69">_xlfn.XLOOKUP(AG$1,'PY1 Data(H)'!$A$1:$BR$1,_xlfn.XLOOKUP($A69,'PY1 Data(H)'!$A$1:$A$288,'PY1 Data(H)'!$A$1:$BR$288))</f>
        <v>#N/A</v>
      </c>
      <c r="AH69" s="118" t="e" cm="1">
        <f t="array" ref="AH69">_xlfn.XLOOKUP(AH$1,'PY1 Data(H)'!$A$1:$BR$1,_xlfn.XLOOKUP($A69,'PY1 Data(H)'!$A$1:$A$288,'PY1 Data(H)'!$A$1:$BR$288))</f>
        <v>#N/A</v>
      </c>
      <c r="AI69" s="118" t="e" cm="1">
        <f t="array" ref="AI69">_xlfn.XLOOKUP(AI$1,'PY1 Data(H)'!$A$1:$BR$1,_xlfn.XLOOKUP($A69,'PY1 Data(H)'!$A$1:$A$288,'PY1 Data(H)'!$A$1:$BR$288))</f>
        <v>#N/A</v>
      </c>
      <c r="AJ69" s="118" t="e" cm="1">
        <f t="array" ref="AJ69">_xlfn.XLOOKUP(AJ$1,'PY1 Data(H)'!$A$1:$BR$1,_xlfn.XLOOKUP($A69,'PY1 Data(H)'!$A$1:$A$288,'PY1 Data(H)'!$A$1:$BR$288))</f>
        <v>#N/A</v>
      </c>
      <c r="AK69" s="118" t="e" cm="1">
        <f t="array" ref="AK69">_xlfn.XLOOKUP(AK$1,'PY1 Data(H)'!$A$1:$BR$1,_xlfn.XLOOKUP($A69,'PY1 Data(H)'!$A$1:$A$288,'PY1 Data(H)'!$A$1:$BR$288))</f>
        <v>#N/A</v>
      </c>
      <c r="AL69" s="118" t="e" cm="1">
        <f t="array" ref="AL69">_xlfn.XLOOKUP(AL$1,'PY1 Data(H)'!$A$1:$BR$1,_xlfn.XLOOKUP($A69,'PY1 Data(H)'!$A$1:$A$288,'PY1 Data(H)'!$A$1:$BR$288))</f>
        <v>#N/A</v>
      </c>
      <c r="AM69" s="118" t="e" cm="1">
        <f t="array" ref="AM69">_xlfn.XLOOKUP(AM$1,'PY1 Data(H)'!$A$1:$BR$1,_xlfn.XLOOKUP($A69,'PY1 Data(H)'!$A$1:$A$288,'PY1 Data(H)'!$A$1:$BR$288))</f>
        <v>#N/A</v>
      </c>
      <c r="AN69" s="118" t="e" cm="1">
        <f t="array" ref="AN69">_xlfn.XLOOKUP(AN$1,'PY1 Data(H)'!$A$1:$BR$1,_xlfn.XLOOKUP($A69,'PY1 Data(H)'!$A$1:$A$288,'PY1 Data(H)'!$A$1:$BR$288))</f>
        <v>#N/A</v>
      </c>
      <c r="AO69" s="118" t="e" cm="1">
        <f t="array" ref="AO69">_xlfn.XLOOKUP(AO$1,'PY1 Data(H)'!$A$1:$BR$1,_xlfn.XLOOKUP($A69,'PY1 Data(H)'!$A$1:$A$288,'PY1 Data(H)'!$A$1:$BR$288))</f>
        <v>#N/A</v>
      </c>
      <c r="AP69" s="118" t="e" cm="1">
        <f t="array" ref="AP69">_xlfn.XLOOKUP(AP$1,'PY1 Data(H)'!$A$1:$BR$1,_xlfn.XLOOKUP($A69,'PY1 Data(H)'!$A$1:$A$288,'PY1 Data(H)'!$A$1:$BR$288))</f>
        <v>#N/A</v>
      </c>
      <c r="AQ69" s="118" t="e" cm="1">
        <f t="array" ref="AQ69">_xlfn.XLOOKUP(AQ$1,'PY1 Data(H)'!$A$1:$BR$1,_xlfn.XLOOKUP($A69,'PY1 Data(H)'!$A$1:$A$288,'PY1 Data(H)'!$A$1:$BR$288))</f>
        <v>#N/A</v>
      </c>
      <c r="AR69" s="118" t="e" cm="1">
        <f t="array" ref="AR69">_xlfn.XLOOKUP(AR$1,'PY1 Data(H)'!$A$1:$BR$1,_xlfn.XLOOKUP($A69,'PY1 Data(H)'!$A$1:$A$288,'PY1 Data(H)'!$A$1:$BR$288))</f>
        <v>#N/A</v>
      </c>
      <c r="AS69" s="118" t="e" cm="1">
        <f t="array" ref="AS69">_xlfn.XLOOKUP(AS$1,'PY1 Data(H)'!$A$1:$BR$1,_xlfn.XLOOKUP($A69,'PY1 Data(H)'!$A$1:$A$288,'PY1 Data(H)'!$A$1:$BR$288))</f>
        <v>#N/A</v>
      </c>
      <c r="AT69" s="118" t="e" cm="1">
        <f t="array" ref="AT69">_xlfn.XLOOKUP(AT$1,'PY1 Data(H)'!$A$1:$BR$1,_xlfn.XLOOKUP($A69,'PY1 Data(H)'!$A$1:$A$288,'PY1 Data(H)'!$A$1:$BR$288))</f>
        <v>#N/A</v>
      </c>
      <c r="AU69" s="118" t="e" cm="1">
        <f t="array" ref="AU69">_xlfn.XLOOKUP(AU$1,'PY1 Data(H)'!$A$1:$BR$1,_xlfn.XLOOKUP($A69,'PY1 Data(H)'!$A$1:$A$288,'PY1 Data(H)'!$A$1:$BR$288))</f>
        <v>#N/A</v>
      </c>
      <c r="AV69" s="118" t="e" cm="1">
        <f t="array" ref="AV69">_xlfn.XLOOKUP(AV$1,'PY1 Data(H)'!$A$1:$BR$1,_xlfn.XLOOKUP($A69,'PY1 Data(H)'!$A$1:$A$288,'PY1 Data(H)'!$A$1:$BR$288))</f>
        <v>#N/A</v>
      </c>
      <c r="AW69" s="118" t="e" cm="1">
        <f t="array" ref="AW69">_xlfn.XLOOKUP(AW$1,'PY1 Data(H)'!$A$1:$BR$1,_xlfn.XLOOKUP($A69,'PY1 Data(H)'!$A$1:$A$288,'PY1 Data(H)'!$A$1:$BR$288))</f>
        <v>#N/A</v>
      </c>
      <c r="AX69" s="118" t="e" cm="1">
        <f t="array" ref="AX69">_xlfn.XLOOKUP(AX$1,'PY1 Data(H)'!$A$1:$BR$1,_xlfn.XLOOKUP($A69,'PY1 Data(H)'!$A$1:$A$288,'PY1 Data(H)'!$A$1:$BR$288))</f>
        <v>#N/A</v>
      </c>
      <c r="AY69" s="118" t="e" cm="1">
        <f t="array" ref="AY69">_xlfn.XLOOKUP(AY$1,'PY1 Data(H)'!$A$1:$BR$1,_xlfn.XLOOKUP($A69,'PY1 Data(H)'!$A$1:$A$288,'PY1 Data(H)'!$A$1:$BR$288))</f>
        <v>#N/A</v>
      </c>
      <c r="AZ69" s="118" t="e" cm="1">
        <f t="array" ref="AZ69">_xlfn.XLOOKUP(AZ$1,'PY1 Data(H)'!$A$1:$BR$1,_xlfn.XLOOKUP($A69,'PY1 Data(H)'!$A$1:$A$288,'PY1 Data(H)'!$A$1:$BR$288))</f>
        <v>#N/A</v>
      </c>
      <c r="BA69" s="118" t="e" cm="1">
        <f t="array" ref="BA69">_xlfn.XLOOKUP(BA$1,'PY1 Data(H)'!$A$1:$BR$1,_xlfn.XLOOKUP($A69,'PY1 Data(H)'!$A$1:$A$288,'PY1 Data(H)'!$A$1:$BR$288))</f>
        <v>#N/A</v>
      </c>
      <c r="BB69" s="118" t="e" cm="1">
        <f t="array" ref="BB69">_xlfn.XLOOKUP(BB$1,'PY1 Data(H)'!$A$1:$BR$1,_xlfn.XLOOKUP($A69,'PY1 Data(H)'!$A$1:$A$288,'PY1 Data(H)'!$A$1:$BR$288))</f>
        <v>#N/A</v>
      </c>
      <c r="BC69" s="118" t="e" cm="1">
        <f t="array" ref="BC69">_xlfn.XLOOKUP(BC$1,'PY1 Data(H)'!$A$1:$BR$1,_xlfn.XLOOKUP($A69,'PY1 Data(H)'!$A$1:$A$288,'PY1 Data(H)'!$A$1:$BR$288))</f>
        <v>#N/A</v>
      </c>
      <c r="BD69" s="118" t="e" cm="1">
        <f t="array" ref="BD69">_xlfn.XLOOKUP(BD$1,'PY1 Data(H)'!$A$1:$BR$1,_xlfn.XLOOKUP($A69,'PY1 Data(H)'!$A$1:$A$288,'PY1 Data(H)'!$A$1:$BR$288))</f>
        <v>#N/A</v>
      </c>
      <c r="BE69" s="118" t="e" cm="1">
        <f t="array" ref="BE69">_xlfn.XLOOKUP(BE$1,'PY1 Data(H)'!$A$1:$BR$1,_xlfn.XLOOKUP($A69,'PY1 Data(H)'!$A$1:$A$288,'PY1 Data(H)'!$A$1:$BR$288))</f>
        <v>#N/A</v>
      </c>
      <c r="BF69" s="118" t="e" cm="1">
        <f t="array" ref="BF69">_xlfn.XLOOKUP(BF$1,'PY1 Data(H)'!$A$1:$BR$1,_xlfn.XLOOKUP($A69,'PY1 Data(H)'!$A$1:$A$288,'PY1 Data(H)'!$A$1:$BR$288))</f>
        <v>#N/A</v>
      </c>
      <c r="BG69" s="118" t="e" cm="1">
        <f t="array" ref="BG69">_xlfn.XLOOKUP(BG$1,'PY1 Data(H)'!$A$1:$BR$1,_xlfn.XLOOKUP($A69,'PY1 Data(H)'!$A$1:$A$288,'PY1 Data(H)'!$A$1:$BR$288))</f>
        <v>#N/A</v>
      </c>
      <c r="BH69" s="118" t="e" cm="1">
        <f t="array" ref="BH69">_xlfn.XLOOKUP(BH$1,'PY1 Data(H)'!$A$1:$BR$1,_xlfn.XLOOKUP($A69,'PY1 Data(H)'!$A$1:$A$288,'PY1 Data(H)'!$A$1:$BR$288))</f>
        <v>#N/A</v>
      </c>
    </row>
    <row r="70" spans="1:60" x14ac:dyDescent="0.3">
      <c r="A70">
        <v>621</v>
      </c>
      <c r="D70" s="118" cm="1">
        <f t="array" ref="D70">_xlfn.XLOOKUP(D$1,'PY1 Data(H)'!$A$1:$BR$1,_xlfn.XLOOKUP($A70,'PY1 Data(H)'!$A$1:$A$288,'PY1 Data(H)'!$A$1:$BR$288))</f>
        <v>51678811</v>
      </c>
      <c r="E70" s="118" cm="1">
        <f t="array" ref="E70">_xlfn.XLOOKUP(E$1,'PY1 Data(H)'!$A$1:$BR$1,_xlfn.XLOOKUP($A70,'PY1 Data(H)'!$A$1:$A$288,'PY1 Data(H)'!$A$1:$BR$288))</f>
        <v>95684983</v>
      </c>
      <c r="F70" s="118" cm="1">
        <f t="array" ref="F70">_xlfn.XLOOKUP(F$1,'PY1 Data(H)'!$A$1:$BR$1,_xlfn.XLOOKUP($A70,'PY1 Data(H)'!$A$1:$A$288,'PY1 Data(H)'!$A$1:$BR$288))</f>
        <v>72620305</v>
      </c>
      <c r="G70" s="118" cm="1">
        <f t="array" ref="G70">_xlfn.XLOOKUP(G$1,'PY1 Data(H)'!$A$1:$BR$1,_xlfn.XLOOKUP($A70,'PY1 Data(H)'!$A$1:$A$288,'PY1 Data(H)'!$A$1:$BR$288))</f>
        <v>27995904</v>
      </c>
      <c r="H70" s="118" cm="1">
        <f t="array" ref="H70">_xlfn.XLOOKUP(H$1,'PY1 Data(H)'!$A$1:$BR$1,_xlfn.XLOOKUP($A70,'PY1 Data(H)'!$A$1:$A$288,'PY1 Data(H)'!$A$1:$BR$288))</f>
        <v>97542223</v>
      </c>
      <c r="I70" s="118" cm="1">
        <f t="array" ref="I70">_xlfn.XLOOKUP(I$1,'PY1 Data(H)'!$A$1:$BR$1,_xlfn.XLOOKUP($A70,'PY1 Data(H)'!$A$1:$A$288,'PY1 Data(H)'!$A$1:$BR$288))</f>
        <v>41136340</v>
      </c>
      <c r="J70" s="118" cm="1">
        <f t="array" ref="J70">_xlfn.XLOOKUP(J$1,'PY1 Data(H)'!$A$1:$BR$1,_xlfn.XLOOKUP($A70,'PY1 Data(H)'!$A$1:$A$288,'PY1 Data(H)'!$A$1:$BR$288))</f>
        <v>22249976</v>
      </c>
      <c r="K70" s="118" cm="1">
        <f t="array" ref="K70">_xlfn.XLOOKUP(K$1,'PY1 Data(H)'!$A$1:$BR$1,_xlfn.XLOOKUP($A70,'PY1 Data(H)'!$A$1:$A$288,'PY1 Data(H)'!$A$1:$BR$288))</f>
        <v>29975128</v>
      </c>
      <c r="L70" s="118" cm="1">
        <f t="array" ref="L70">_xlfn.XLOOKUP(L$1,'PY1 Data(H)'!$A$1:$BR$1,_xlfn.XLOOKUP($A70,'PY1 Data(H)'!$A$1:$A$288,'PY1 Data(H)'!$A$1:$BR$288))</f>
        <v>57116035</v>
      </c>
      <c r="M70" s="118" cm="1">
        <f t="array" ref="M70">_xlfn.XLOOKUP(M$1,'PY1 Data(H)'!$A$1:$BR$1,_xlfn.XLOOKUP($A70,'PY1 Data(H)'!$A$1:$A$288,'PY1 Data(H)'!$A$1:$BR$288))</f>
        <v>17457476</v>
      </c>
      <c r="N70" s="118" cm="1">
        <f t="array" ref="N70">_xlfn.XLOOKUP(N$1,'PY1 Data(H)'!$A$1:$BR$1,_xlfn.XLOOKUP($A70,'PY1 Data(H)'!$A$1:$A$288,'PY1 Data(H)'!$A$1:$BR$288))</f>
        <v>33870937</v>
      </c>
      <c r="O70" s="118" cm="1">
        <f t="array" ref="O70">_xlfn.XLOOKUP(O$1,'PY1 Data(H)'!$A$1:$BR$1,_xlfn.XLOOKUP($A70,'PY1 Data(H)'!$A$1:$A$288,'PY1 Data(H)'!$A$1:$BR$288))</f>
        <v>121892374</v>
      </c>
      <c r="P70" s="118" cm="1">
        <f t="array" ref="P70">_xlfn.XLOOKUP(P$1,'PY1 Data(H)'!$A$1:$BR$1,_xlfn.XLOOKUP($A70,'PY1 Data(H)'!$A$1:$A$288,'PY1 Data(H)'!$A$1:$BR$288))</f>
        <v>55401806</v>
      </c>
      <c r="Q70" s="118" cm="1">
        <f t="array" ref="Q70">_xlfn.XLOOKUP(Q$1,'PY1 Data(H)'!$A$1:$BR$1,_xlfn.XLOOKUP($A70,'PY1 Data(H)'!$A$1:$A$288,'PY1 Data(H)'!$A$1:$BR$288))</f>
        <v>15974813</v>
      </c>
      <c r="R70" s="118" cm="1">
        <f t="array" ref="R70">_xlfn.XLOOKUP(R$1,'PY1 Data(H)'!$A$1:$BR$1,_xlfn.XLOOKUP($A70,'PY1 Data(H)'!$A$1:$A$288,'PY1 Data(H)'!$A$1:$BR$288))</f>
        <v>122348533</v>
      </c>
      <c r="S70" s="118" cm="1">
        <f t="array" ref="S70">_xlfn.XLOOKUP(S$1,'PY1 Data(H)'!$A$1:$BR$1,_xlfn.XLOOKUP($A70,'PY1 Data(H)'!$A$1:$A$288,'PY1 Data(H)'!$A$1:$BR$288))</f>
        <v>260085848</v>
      </c>
      <c r="T70" s="118" cm="1">
        <f t="array" ref="T70">_xlfn.XLOOKUP(T$1,'PY1 Data(H)'!$A$1:$BR$1,_xlfn.XLOOKUP($A70,'PY1 Data(H)'!$A$1:$A$288,'PY1 Data(H)'!$A$1:$BR$288))</f>
        <v>29442284</v>
      </c>
      <c r="U70" s="118" cm="1">
        <f t="array" ref="U70">_xlfn.XLOOKUP(U$1,'PY1 Data(H)'!$A$1:$BR$1,_xlfn.XLOOKUP($A70,'PY1 Data(H)'!$A$1:$A$288,'PY1 Data(H)'!$A$1:$BR$288))</f>
        <v>16678334</v>
      </c>
      <c r="V70" s="118" cm="1">
        <f t="array" ref="V70">_xlfn.XLOOKUP(V$1,'PY1 Data(H)'!$A$1:$BR$1,_xlfn.XLOOKUP($A70,'PY1 Data(H)'!$A$1:$A$288,'PY1 Data(H)'!$A$1:$BR$288))</f>
        <v>1248388</v>
      </c>
      <c r="W70" s="118" cm="1">
        <f t="array" ref="W70">_xlfn.XLOOKUP(W$1,'PY1 Data(H)'!$A$1:$BR$1,_xlfn.XLOOKUP($A70,'PY1 Data(H)'!$A$1:$A$288,'PY1 Data(H)'!$A$1:$BR$288))</f>
        <v>233171846</v>
      </c>
      <c r="X70" s="118" cm="1">
        <f t="array" ref="X70">_xlfn.XLOOKUP(X$1,'PY1 Data(H)'!$A$1:$BR$1,_xlfn.XLOOKUP($A70,'PY1 Data(H)'!$A$1:$A$288,'PY1 Data(H)'!$A$1:$BR$288))</f>
        <v>81380270</v>
      </c>
      <c r="Y70" s="118" cm="1">
        <f t="array" ref="Y70">_xlfn.XLOOKUP(Y$1,'PY1 Data(H)'!$A$1:$BR$1,_xlfn.XLOOKUP($A70,'PY1 Data(H)'!$A$1:$A$288,'PY1 Data(H)'!$A$1:$BR$288))</f>
        <v>15602223</v>
      </c>
      <c r="Z70" s="118" cm="1">
        <f t="array" ref="Z70">_xlfn.XLOOKUP(Z$1,'PY1 Data(H)'!$A$1:$BR$1,_xlfn.XLOOKUP($A70,'PY1 Data(H)'!$A$1:$A$288,'PY1 Data(H)'!$A$1:$BR$288))</f>
        <v>83378760</v>
      </c>
      <c r="AA70" s="118" cm="1">
        <f t="array" ref="AA70">_xlfn.XLOOKUP(AA$1,'PY1 Data(H)'!$A$1:$BR$1,_xlfn.XLOOKUP($A70,'PY1 Data(H)'!$A$1:$A$288,'PY1 Data(H)'!$A$1:$BR$288))</f>
        <v>17087565</v>
      </c>
      <c r="AB70" s="118" cm="1">
        <f t="array" ref="AB70">_xlfn.XLOOKUP(AB$1,'PY1 Data(H)'!$A$1:$BR$1,_xlfn.XLOOKUP($A70,'PY1 Data(H)'!$A$1:$A$288,'PY1 Data(H)'!$A$1:$BR$288))</f>
        <v>43685877</v>
      </c>
      <c r="AC70" s="118" cm="1">
        <f t="array" ref="AC70">_xlfn.XLOOKUP(AC$1,'PY1 Data(H)'!$A$1:$BR$1,_xlfn.XLOOKUP($A70,'PY1 Data(H)'!$A$1:$A$288,'PY1 Data(H)'!$A$1:$BR$288))</f>
        <v>224978470</v>
      </c>
      <c r="AD70" s="118" cm="1">
        <f t="array" ref="AD70">_xlfn.XLOOKUP(AD$1,'PY1 Data(H)'!$A$1:$BR$1,_xlfn.XLOOKUP($A70,'PY1 Data(H)'!$A$1:$A$288,'PY1 Data(H)'!$A$1:$BR$288))</f>
        <v>23480843</v>
      </c>
      <c r="AE70" s="118" cm="1">
        <f t="array" ref="AE70">_xlfn.XLOOKUP(AE$1,'PY1 Data(H)'!$A$1:$BR$1,_xlfn.XLOOKUP($A70,'PY1 Data(H)'!$A$1:$A$288,'PY1 Data(H)'!$A$1:$BR$288))</f>
        <v>140235532</v>
      </c>
      <c r="AF70" s="118" cm="1">
        <f t="array" ref="AF70">_xlfn.XLOOKUP(AF$1,'PY1 Data(H)'!$A$1:$BR$1,_xlfn.XLOOKUP($A70,'PY1 Data(H)'!$A$1:$A$288,'PY1 Data(H)'!$A$1:$BR$288))</f>
        <v>61364257</v>
      </c>
      <c r="AG70" s="118" cm="1">
        <f t="array" ref="AG70">_xlfn.XLOOKUP(AG$1,'PY1 Data(H)'!$A$1:$BR$1,_xlfn.XLOOKUP($A70,'PY1 Data(H)'!$A$1:$A$288,'PY1 Data(H)'!$A$1:$BR$288))</f>
        <v>26109965</v>
      </c>
      <c r="AH70" s="118" cm="1">
        <f t="array" ref="AH70">_xlfn.XLOOKUP(AH$1,'PY1 Data(H)'!$A$1:$BR$1,_xlfn.XLOOKUP($A70,'PY1 Data(H)'!$A$1:$A$288,'PY1 Data(H)'!$A$1:$BR$288))</f>
        <v>186628760</v>
      </c>
      <c r="AI70" s="118" cm="1">
        <f t="array" ref="AI70">_xlfn.XLOOKUP(AI$1,'PY1 Data(H)'!$A$1:$BR$1,_xlfn.XLOOKUP($A70,'PY1 Data(H)'!$A$1:$A$288,'PY1 Data(H)'!$A$1:$BR$288))</f>
        <v>97169457</v>
      </c>
      <c r="AJ70" s="118" cm="1">
        <f t="array" ref="AJ70">_xlfn.XLOOKUP(AJ$1,'PY1 Data(H)'!$A$1:$BR$1,_xlfn.XLOOKUP($A70,'PY1 Data(H)'!$A$1:$A$288,'PY1 Data(H)'!$A$1:$BR$288))</f>
        <v>171945048</v>
      </c>
      <c r="AK70" s="118" cm="1">
        <f t="array" ref="AK70">_xlfn.XLOOKUP(AK$1,'PY1 Data(H)'!$A$1:$BR$1,_xlfn.XLOOKUP($A70,'PY1 Data(H)'!$A$1:$A$288,'PY1 Data(H)'!$A$1:$BR$288))</f>
        <v>76709081</v>
      </c>
      <c r="AL70" s="118" cm="1">
        <f t="array" ref="AL70">_xlfn.XLOOKUP(AL$1,'PY1 Data(H)'!$A$1:$BR$1,_xlfn.XLOOKUP($A70,'PY1 Data(H)'!$A$1:$A$288,'PY1 Data(H)'!$A$1:$BR$288))</f>
        <v>69636753</v>
      </c>
      <c r="AM70" s="118" cm="1">
        <f t="array" ref="AM70">_xlfn.XLOOKUP(AM$1,'PY1 Data(H)'!$A$1:$BR$1,_xlfn.XLOOKUP($A70,'PY1 Data(H)'!$A$1:$A$288,'PY1 Data(H)'!$A$1:$BR$288))</f>
        <v>0</v>
      </c>
      <c r="AN70" s="118" cm="1">
        <f t="array" ref="AN70">_xlfn.XLOOKUP(AN$1,'PY1 Data(H)'!$A$1:$BR$1,_xlfn.XLOOKUP($A70,'PY1 Data(H)'!$A$1:$A$288,'PY1 Data(H)'!$A$1:$BR$288))</f>
        <v>72244995</v>
      </c>
      <c r="AO70" s="118" cm="1">
        <f t="array" ref="AO70">_xlfn.XLOOKUP(AO$1,'PY1 Data(H)'!$A$1:$BR$1,_xlfn.XLOOKUP($A70,'PY1 Data(H)'!$A$1:$A$288,'PY1 Data(H)'!$A$1:$BR$288))</f>
        <v>53421258</v>
      </c>
      <c r="AP70" s="118" cm="1">
        <f t="array" ref="AP70">_xlfn.XLOOKUP(AP$1,'PY1 Data(H)'!$A$1:$BR$1,_xlfn.XLOOKUP($A70,'PY1 Data(H)'!$A$1:$A$288,'PY1 Data(H)'!$A$1:$BR$288))</f>
        <v>67738655</v>
      </c>
      <c r="AQ70" s="118" cm="1">
        <f t="array" ref="AQ70">_xlfn.XLOOKUP(AQ$1,'PY1 Data(H)'!$A$1:$BR$1,_xlfn.XLOOKUP($A70,'PY1 Data(H)'!$A$1:$A$288,'PY1 Data(H)'!$A$1:$BR$288))</f>
        <v>20924897</v>
      </c>
      <c r="AR70" s="118" cm="1">
        <f t="array" ref="AR70">_xlfn.XLOOKUP(AR$1,'PY1 Data(H)'!$A$1:$BR$1,_xlfn.XLOOKUP($A70,'PY1 Data(H)'!$A$1:$A$288,'PY1 Data(H)'!$A$1:$BR$288))</f>
        <v>25500282</v>
      </c>
      <c r="AS70" s="118" cm="1">
        <f t="array" ref="AS70">_xlfn.XLOOKUP(AS$1,'PY1 Data(H)'!$A$1:$BR$1,_xlfn.XLOOKUP($A70,'PY1 Data(H)'!$A$1:$A$288,'PY1 Data(H)'!$A$1:$BR$288))</f>
        <v>36208317</v>
      </c>
      <c r="AT70" s="118" cm="1">
        <f t="array" ref="AT70">_xlfn.XLOOKUP(AT$1,'PY1 Data(H)'!$A$1:$BR$1,_xlfn.XLOOKUP($A70,'PY1 Data(H)'!$A$1:$A$288,'PY1 Data(H)'!$A$1:$BR$288))</f>
        <v>8390798</v>
      </c>
      <c r="AU70" s="118" cm="1">
        <f t="array" ref="AU70">_xlfn.XLOOKUP(AU$1,'PY1 Data(H)'!$A$1:$BR$1,_xlfn.XLOOKUP($A70,'PY1 Data(H)'!$A$1:$A$288,'PY1 Data(H)'!$A$1:$BR$288))</f>
        <v>380897241</v>
      </c>
      <c r="AV70" s="118" cm="1">
        <f t="array" ref="AV70">_xlfn.XLOOKUP(AV$1,'PY1 Data(H)'!$A$1:$BR$1,_xlfn.XLOOKUP($A70,'PY1 Data(H)'!$A$1:$A$288,'PY1 Data(H)'!$A$1:$BR$288))</f>
        <v>45495459</v>
      </c>
      <c r="AW70" s="118" cm="1">
        <f t="array" ref="AW70">_xlfn.XLOOKUP(AW$1,'PY1 Data(H)'!$A$1:$BR$1,_xlfn.XLOOKUP($A70,'PY1 Data(H)'!$A$1:$A$288,'PY1 Data(H)'!$A$1:$BR$288))</f>
        <v>1632187418</v>
      </c>
      <c r="AX70" s="118" cm="1">
        <f t="array" ref="AX70">_xlfn.XLOOKUP(AX$1,'PY1 Data(H)'!$A$1:$BR$1,_xlfn.XLOOKUP($A70,'PY1 Data(H)'!$A$1:$A$288,'PY1 Data(H)'!$A$1:$BR$288))</f>
        <v>17237027</v>
      </c>
      <c r="AY70" s="118" cm="1">
        <f t="array" ref="AY70">_xlfn.XLOOKUP(AY$1,'PY1 Data(H)'!$A$1:$BR$1,_xlfn.XLOOKUP($A70,'PY1 Data(H)'!$A$1:$A$288,'PY1 Data(H)'!$A$1:$BR$288))</f>
        <v>11704241</v>
      </c>
      <c r="AZ70" s="118" cm="1">
        <f t="array" ref="AZ70">_xlfn.XLOOKUP(AZ$1,'PY1 Data(H)'!$A$1:$BR$1,_xlfn.XLOOKUP($A70,'PY1 Data(H)'!$A$1:$A$288,'PY1 Data(H)'!$A$1:$BR$288))</f>
        <v>50704690</v>
      </c>
      <c r="BA70" s="118" cm="1">
        <f t="array" ref="BA70">_xlfn.XLOOKUP(BA$1,'PY1 Data(H)'!$A$1:$BR$1,_xlfn.XLOOKUP($A70,'PY1 Data(H)'!$A$1:$A$288,'PY1 Data(H)'!$A$1:$BR$288))</f>
        <v>156100760</v>
      </c>
      <c r="BB70" s="118" cm="1">
        <f t="array" ref="BB70">_xlfn.XLOOKUP(BB$1,'PY1 Data(H)'!$A$1:$BR$1,_xlfn.XLOOKUP($A70,'PY1 Data(H)'!$A$1:$A$288,'PY1 Data(H)'!$A$1:$BR$288))</f>
        <v>8500043</v>
      </c>
      <c r="BC70" s="118" cm="1">
        <f t="array" ref="BC70">_xlfn.XLOOKUP(BC$1,'PY1 Data(H)'!$A$1:$BR$1,_xlfn.XLOOKUP($A70,'PY1 Data(H)'!$A$1:$A$288,'PY1 Data(H)'!$A$1:$BR$288))</f>
        <v>20151018</v>
      </c>
      <c r="BD70" s="118" cm="1">
        <f t="array" ref="BD70">_xlfn.XLOOKUP(BD$1,'PY1 Data(H)'!$A$1:$BR$1,_xlfn.XLOOKUP($A70,'PY1 Data(H)'!$A$1:$A$288,'PY1 Data(H)'!$A$1:$BR$288))</f>
        <v>85545368</v>
      </c>
      <c r="BE70" s="118" cm="1">
        <f t="array" ref="BE70">_xlfn.XLOOKUP(BE$1,'PY1 Data(H)'!$A$1:$BR$1,_xlfn.XLOOKUP($A70,'PY1 Data(H)'!$A$1:$A$288,'PY1 Data(H)'!$A$1:$BR$288))</f>
        <v>93091220</v>
      </c>
      <c r="BF70" s="118" cm="1">
        <f t="array" ref="BF70">_xlfn.XLOOKUP(BF$1,'PY1 Data(H)'!$A$1:$BR$1,_xlfn.XLOOKUP($A70,'PY1 Data(H)'!$A$1:$A$288,'PY1 Data(H)'!$A$1:$BR$288))</f>
        <v>491772118</v>
      </c>
      <c r="BG70" s="118" cm="1">
        <f t="array" ref="BG70">_xlfn.XLOOKUP(BG$1,'PY1 Data(H)'!$A$1:$BR$1,_xlfn.XLOOKUP($A70,'PY1 Data(H)'!$A$1:$A$288,'PY1 Data(H)'!$A$1:$BR$288))</f>
        <v>47219635</v>
      </c>
      <c r="BH70" s="118" cm="1">
        <f t="array" ref="BH70">_xlfn.XLOOKUP(BH$1,'PY1 Data(H)'!$A$1:$BR$1,_xlfn.XLOOKUP($A70,'PY1 Data(H)'!$A$1:$A$288,'PY1 Data(H)'!$A$1:$BR$288))</f>
        <v>21117222</v>
      </c>
    </row>
    <row r="71" spans="1:60" x14ac:dyDescent="0.3">
      <c r="A71">
        <v>547</v>
      </c>
      <c r="D71" s="118" cm="1">
        <f t="array" ref="D71">_xlfn.XLOOKUP(D$1,'PY1 Data(H)'!$A$1:$BR$1,_xlfn.XLOOKUP($A71,'PY1 Data(H)'!$A$1:$A$288,'PY1 Data(H)'!$A$1:$BR$288))</f>
        <v>4</v>
      </c>
      <c r="E71" s="118" cm="1">
        <f t="array" ref="E71">_xlfn.XLOOKUP(E$1,'PY1 Data(H)'!$A$1:$BR$1,_xlfn.XLOOKUP($A71,'PY1 Data(H)'!$A$1:$A$288,'PY1 Data(H)'!$A$1:$BR$288))</f>
        <v>4</v>
      </c>
      <c r="F71" s="118" cm="1">
        <f t="array" ref="F71">_xlfn.XLOOKUP(F$1,'PY1 Data(H)'!$A$1:$BR$1,_xlfn.XLOOKUP($A71,'PY1 Data(H)'!$A$1:$A$288,'PY1 Data(H)'!$A$1:$BR$288))</f>
        <v>4</v>
      </c>
      <c r="G71" s="118" cm="1">
        <f t="array" ref="G71">_xlfn.XLOOKUP(G$1,'PY1 Data(H)'!$A$1:$BR$1,_xlfn.XLOOKUP($A71,'PY1 Data(H)'!$A$1:$A$288,'PY1 Data(H)'!$A$1:$BR$288))</f>
        <v>4</v>
      </c>
      <c r="H71" s="118" cm="1">
        <f t="array" ref="H71">_xlfn.XLOOKUP(H$1,'PY1 Data(H)'!$A$1:$BR$1,_xlfn.XLOOKUP($A71,'PY1 Data(H)'!$A$1:$A$288,'PY1 Data(H)'!$A$1:$BR$288))</f>
        <v>4</v>
      </c>
      <c r="I71" s="118" cm="1">
        <f t="array" ref="I71">_xlfn.XLOOKUP(I$1,'PY1 Data(H)'!$A$1:$BR$1,_xlfn.XLOOKUP($A71,'PY1 Data(H)'!$A$1:$A$288,'PY1 Data(H)'!$A$1:$BR$288))</f>
        <v>4</v>
      </c>
      <c r="J71" s="118" cm="1">
        <f t="array" ref="J71">_xlfn.XLOOKUP(J$1,'PY1 Data(H)'!$A$1:$BR$1,_xlfn.XLOOKUP($A71,'PY1 Data(H)'!$A$1:$A$288,'PY1 Data(H)'!$A$1:$BR$288))</f>
        <v>4</v>
      </c>
      <c r="K71" s="118" cm="1">
        <f t="array" ref="K71">_xlfn.XLOOKUP(K$1,'PY1 Data(H)'!$A$1:$BR$1,_xlfn.XLOOKUP($A71,'PY1 Data(H)'!$A$1:$A$288,'PY1 Data(H)'!$A$1:$BR$288))</f>
        <v>4</v>
      </c>
      <c r="L71" s="118" cm="1">
        <f t="array" ref="L71">_xlfn.XLOOKUP(L$1,'PY1 Data(H)'!$A$1:$BR$1,_xlfn.XLOOKUP($A71,'PY1 Data(H)'!$A$1:$A$288,'PY1 Data(H)'!$A$1:$BR$288))</f>
        <v>4</v>
      </c>
      <c r="M71" s="118" cm="1">
        <f t="array" ref="M71">_xlfn.XLOOKUP(M$1,'PY1 Data(H)'!$A$1:$BR$1,_xlfn.XLOOKUP($A71,'PY1 Data(H)'!$A$1:$A$288,'PY1 Data(H)'!$A$1:$BR$288))</f>
        <v>4</v>
      </c>
      <c r="N71" s="118" cm="1">
        <f t="array" ref="N71">_xlfn.XLOOKUP(N$1,'PY1 Data(H)'!$A$1:$BR$1,_xlfn.XLOOKUP($A71,'PY1 Data(H)'!$A$1:$A$288,'PY1 Data(H)'!$A$1:$BR$288))</f>
        <v>4</v>
      </c>
      <c r="O71" s="118" cm="1">
        <f t="array" ref="O71">_xlfn.XLOOKUP(O$1,'PY1 Data(H)'!$A$1:$BR$1,_xlfn.XLOOKUP($A71,'PY1 Data(H)'!$A$1:$A$288,'PY1 Data(H)'!$A$1:$BR$288))</f>
        <v>4</v>
      </c>
      <c r="P71" s="118" cm="1">
        <f t="array" ref="P71">_xlfn.XLOOKUP(P$1,'PY1 Data(H)'!$A$1:$BR$1,_xlfn.XLOOKUP($A71,'PY1 Data(H)'!$A$1:$A$288,'PY1 Data(H)'!$A$1:$BR$288))</f>
        <v>4</v>
      </c>
      <c r="Q71" s="118" cm="1">
        <f t="array" ref="Q71">_xlfn.XLOOKUP(Q$1,'PY1 Data(H)'!$A$1:$BR$1,_xlfn.XLOOKUP($A71,'PY1 Data(H)'!$A$1:$A$288,'PY1 Data(H)'!$A$1:$BR$288))</f>
        <v>4</v>
      </c>
      <c r="R71" s="118" cm="1">
        <f t="array" ref="R71">_xlfn.XLOOKUP(R$1,'PY1 Data(H)'!$A$1:$BR$1,_xlfn.XLOOKUP($A71,'PY1 Data(H)'!$A$1:$A$288,'PY1 Data(H)'!$A$1:$BR$288))</f>
        <v>4</v>
      </c>
      <c r="S71" s="118" cm="1">
        <f t="array" ref="S71">_xlfn.XLOOKUP(S$1,'PY1 Data(H)'!$A$1:$BR$1,_xlfn.XLOOKUP($A71,'PY1 Data(H)'!$A$1:$A$288,'PY1 Data(H)'!$A$1:$BR$288))</f>
        <v>4</v>
      </c>
      <c r="T71" s="118" cm="1">
        <f t="array" ref="T71">_xlfn.XLOOKUP(T$1,'PY1 Data(H)'!$A$1:$BR$1,_xlfn.XLOOKUP($A71,'PY1 Data(H)'!$A$1:$A$288,'PY1 Data(H)'!$A$1:$BR$288))</f>
        <v>4</v>
      </c>
      <c r="U71" s="118" cm="1">
        <f t="array" ref="U71">_xlfn.XLOOKUP(U$1,'PY1 Data(H)'!$A$1:$BR$1,_xlfn.XLOOKUP($A71,'PY1 Data(H)'!$A$1:$A$288,'PY1 Data(H)'!$A$1:$BR$288))</f>
        <v>4</v>
      </c>
      <c r="V71" s="118" cm="1">
        <f t="array" ref="V71">_xlfn.XLOOKUP(V$1,'PY1 Data(H)'!$A$1:$BR$1,_xlfn.XLOOKUP($A71,'PY1 Data(H)'!$A$1:$A$288,'PY1 Data(H)'!$A$1:$BR$288))</f>
        <v>4</v>
      </c>
      <c r="W71" s="118" cm="1">
        <f t="array" ref="W71">_xlfn.XLOOKUP(W$1,'PY1 Data(H)'!$A$1:$BR$1,_xlfn.XLOOKUP($A71,'PY1 Data(H)'!$A$1:$A$288,'PY1 Data(H)'!$A$1:$BR$288))</f>
        <v>4</v>
      </c>
      <c r="X71" s="118" cm="1">
        <f t="array" ref="X71">_xlfn.XLOOKUP(X$1,'PY1 Data(H)'!$A$1:$BR$1,_xlfn.XLOOKUP($A71,'PY1 Data(H)'!$A$1:$A$288,'PY1 Data(H)'!$A$1:$BR$288))</f>
        <v>4</v>
      </c>
      <c r="Y71" s="118" cm="1">
        <f t="array" ref="Y71">_xlfn.XLOOKUP(Y$1,'PY1 Data(H)'!$A$1:$BR$1,_xlfn.XLOOKUP($A71,'PY1 Data(H)'!$A$1:$A$288,'PY1 Data(H)'!$A$1:$BR$288))</f>
        <v>4</v>
      </c>
      <c r="Z71" s="118" cm="1">
        <f t="array" ref="Z71">_xlfn.XLOOKUP(Z$1,'PY1 Data(H)'!$A$1:$BR$1,_xlfn.XLOOKUP($A71,'PY1 Data(H)'!$A$1:$A$288,'PY1 Data(H)'!$A$1:$BR$288))</f>
        <v>4</v>
      </c>
      <c r="AA71" s="118" cm="1">
        <f t="array" ref="AA71">_xlfn.XLOOKUP(AA$1,'PY1 Data(H)'!$A$1:$BR$1,_xlfn.XLOOKUP($A71,'PY1 Data(H)'!$A$1:$A$288,'PY1 Data(H)'!$A$1:$BR$288))</f>
        <v>4</v>
      </c>
      <c r="AB71" s="118" cm="1">
        <f t="array" ref="AB71">_xlfn.XLOOKUP(AB$1,'PY1 Data(H)'!$A$1:$BR$1,_xlfn.XLOOKUP($A71,'PY1 Data(H)'!$A$1:$A$288,'PY1 Data(H)'!$A$1:$BR$288))</f>
        <v>4</v>
      </c>
      <c r="AC71" s="118" cm="1">
        <f t="array" ref="AC71">_xlfn.XLOOKUP(AC$1,'PY1 Data(H)'!$A$1:$BR$1,_xlfn.XLOOKUP($A71,'PY1 Data(H)'!$A$1:$A$288,'PY1 Data(H)'!$A$1:$BR$288))</f>
        <v>4</v>
      </c>
      <c r="AD71" s="118" cm="1">
        <f t="array" ref="AD71">_xlfn.XLOOKUP(AD$1,'PY1 Data(H)'!$A$1:$BR$1,_xlfn.XLOOKUP($A71,'PY1 Data(H)'!$A$1:$A$288,'PY1 Data(H)'!$A$1:$BR$288))</f>
        <v>4</v>
      </c>
      <c r="AE71" s="118" cm="1">
        <f t="array" ref="AE71">_xlfn.XLOOKUP(AE$1,'PY1 Data(H)'!$A$1:$BR$1,_xlfn.XLOOKUP($A71,'PY1 Data(H)'!$A$1:$A$288,'PY1 Data(H)'!$A$1:$BR$288))</f>
        <v>4</v>
      </c>
      <c r="AF71" s="118" cm="1">
        <f t="array" ref="AF71">_xlfn.XLOOKUP(AF$1,'PY1 Data(H)'!$A$1:$BR$1,_xlfn.XLOOKUP($A71,'PY1 Data(H)'!$A$1:$A$288,'PY1 Data(H)'!$A$1:$BR$288))</f>
        <v>4</v>
      </c>
      <c r="AG71" s="118" cm="1">
        <f t="array" ref="AG71">_xlfn.XLOOKUP(AG$1,'PY1 Data(H)'!$A$1:$BR$1,_xlfn.XLOOKUP($A71,'PY1 Data(H)'!$A$1:$A$288,'PY1 Data(H)'!$A$1:$BR$288))</f>
        <v>4</v>
      </c>
      <c r="AH71" s="118" cm="1">
        <f t="array" ref="AH71">_xlfn.XLOOKUP(AH$1,'PY1 Data(H)'!$A$1:$BR$1,_xlfn.XLOOKUP($A71,'PY1 Data(H)'!$A$1:$A$288,'PY1 Data(H)'!$A$1:$BR$288))</f>
        <v>4</v>
      </c>
      <c r="AI71" s="118" cm="1">
        <f t="array" ref="AI71">_xlfn.XLOOKUP(AI$1,'PY1 Data(H)'!$A$1:$BR$1,_xlfn.XLOOKUP($A71,'PY1 Data(H)'!$A$1:$A$288,'PY1 Data(H)'!$A$1:$BR$288))</f>
        <v>4</v>
      </c>
      <c r="AJ71" s="118" cm="1">
        <f t="array" ref="AJ71">_xlfn.XLOOKUP(AJ$1,'PY1 Data(H)'!$A$1:$BR$1,_xlfn.XLOOKUP($A71,'PY1 Data(H)'!$A$1:$A$288,'PY1 Data(H)'!$A$1:$BR$288))</f>
        <v>4</v>
      </c>
      <c r="AK71" s="118" cm="1">
        <f t="array" ref="AK71">_xlfn.XLOOKUP(AK$1,'PY1 Data(H)'!$A$1:$BR$1,_xlfn.XLOOKUP($A71,'PY1 Data(H)'!$A$1:$A$288,'PY1 Data(H)'!$A$1:$BR$288))</f>
        <v>4</v>
      </c>
      <c r="AL71" s="118" cm="1">
        <f t="array" ref="AL71">_xlfn.XLOOKUP(AL$1,'PY1 Data(H)'!$A$1:$BR$1,_xlfn.XLOOKUP($A71,'PY1 Data(H)'!$A$1:$A$288,'PY1 Data(H)'!$A$1:$BR$288))</f>
        <v>4</v>
      </c>
      <c r="AM71" s="118" cm="1">
        <f t="array" ref="AM71">_xlfn.XLOOKUP(AM$1,'PY1 Data(H)'!$A$1:$BR$1,_xlfn.XLOOKUP($A71,'PY1 Data(H)'!$A$1:$A$288,'PY1 Data(H)'!$A$1:$BR$288))</f>
        <v>0</v>
      </c>
      <c r="AN71" s="118" cm="1">
        <f t="array" ref="AN71">_xlfn.XLOOKUP(AN$1,'PY1 Data(H)'!$A$1:$BR$1,_xlfn.XLOOKUP($A71,'PY1 Data(H)'!$A$1:$A$288,'PY1 Data(H)'!$A$1:$BR$288))</f>
        <v>4</v>
      </c>
      <c r="AO71" s="118" cm="1">
        <f t="array" ref="AO71">_xlfn.XLOOKUP(AO$1,'PY1 Data(H)'!$A$1:$BR$1,_xlfn.XLOOKUP($A71,'PY1 Data(H)'!$A$1:$A$288,'PY1 Data(H)'!$A$1:$BR$288))</f>
        <v>4</v>
      </c>
      <c r="AP71" s="118" cm="1">
        <f t="array" ref="AP71">_xlfn.XLOOKUP(AP$1,'PY1 Data(H)'!$A$1:$BR$1,_xlfn.XLOOKUP($A71,'PY1 Data(H)'!$A$1:$A$288,'PY1 Data(H)'!$A$1:$BR$288))</f>
        <v>4</v>
      </c>
      <c r="AQ71" s="118" cm="1">
        <f t="array" ref="AQ71">_xlfn.XLOOKUP(AQ$1,'PY1 Data(H)'!$A$1:$BR$1,_xlfn.XLOOKUP($A71,'PY1 Data(H)'!$A$1:$A$288,'PY1 Data(H)'!$A$1:$BR$288))</f>
        <v>4</v>
      </c>
      <c r="AR71" s="118" cm="1">
        <f t="array" ref="AR71">_xlfn.XLOOKUP(AR$1,'PY1 Data(H)'!$A$1:$BR$1,_xlfn.XLOOKUP($A71,'PY1 Data(H)'!$A$1:$A$288,'PY1 Data(H)'!$A$1:$BR$288))</f>
        <v>4</v>
      </c>
      <c r="AS71" s="118" cm="1">
        <f t="array" ref="AS71">_xlfn.XLOOKUP(AS$1,'PY1 Data(H)'!$A$1:$BR$1,_xlfn.XLOOKUP($A71,'PY1 Data(H)'!$A$1:$A$288,'PY1 Data(H)'!$A$1:$BR$288))</f>
        <v>4</v>
      </c>
      <c r="AT71" s="118" cm="1">
        <f t="array" ref="AT71">_xlfn.XLOOKUP(AT$1,'PY1 Data(H)'!$A$1:$BR$1,_xlfn.XLOOKUP($A71,'PY1 Data(H)'!$A$1:$A$288,'PY1 Data(H)'!$A$1:$BR$288))</f>
        <v>4</v>
      </c>
      <c r="AU71" s="118" cm="1">
        <f t="array" ref="AU71">_xlfn.XLOOKUP(AU$1,'PY1 Data(H)'!$A$1:$BR$1,_xlfn.XLOOKUP($A71,'PY1 Data(H)'!$A$1:$A$288,'PY1 Data(H)'!$A$1:$BR$288))</f>
        <v>4</v>
      </c>
      <c r="AV71" s="118" cm="1">
        <f t="array" ref="AV71">_xlfn.XLOOKUP(AV$1,'PY1 Data(H)'!$A$1:$BR$1,_xlfn.XLOOKUP($A71,'PY1 Data(H)'!$A$1:$A$288,'PY1 Data(H)'!$A$1:$BR$288))</f>
        <v>4</v>
      </c>
      <c r="AW71" s="118" cm="1">
        <f t="array" ref="AW71">_xlfn.XLOOKUP(AW$1,'PY1 Data(H)'!$A$1:$BR$1,_xlfn.XLOOKUP($A71,'PY1 Data(H)'!$A$1:$A$288,'PY1 Data(H)'!$A$1:$BR$288))</f>
        <v>4</v>
      </c>
      <c r="AX71" s="118" cm="1">
        <f t="array" ref="AX71">_xlfn.XLOOKUP(AX$1,'PY1 Data(H)'!$A$1:$BR$1,_xlfn.XLOOKUP($A71,'PY1 Data(H)'!$A$1:$A$288,'PY1 Data(H)'!$A$1:$BR$288))</f>
        <v>4</v>
      </c>
      <c r="AY71" s="118" cm="1">
        <f t="array" ref="AY71">_xlfn.XLOOKUP(AY$1,'PY1 Data(H)'!$A$1:$BR$1,_xlfn.XLOOKUP($A71,'PY1 Data(H)'!$A$1:$A$288,'PY1 Data(H)'!$A$1:$BR$288))</f>
        <v>4</v>
      </c>
      <c r="AZ71" s="118" cm="1">
        <f t="array" ref="AZ71">_xlfn.XLOOKUP(AZ$1,'PY1 Data(H)'!$A$1:$BR$1,_xlfn.XLOOKUP($A71,'PY1 Data(H)'!$A$1:$A$288,'PY1 Data(H)'!$A$1:$BR$288))</f>
        <v>4</v>
      </c>
      <c r="BA71" s="118" cm="1">
        <f t="array" ref="BA71">_xlfn.XLOOKUP(BA$1,'PY1 Data(H)'!$A$1:$BR$1,_xlfn.XLOOKUP($A71,'PY1 Data(H)'!$A$1:$A$288,'PY1 Data(H)'!$A$1:$BR$288))</f>
        <v>4</v>
      </c>
      <c r="BB71" s="118" cm="1">
        <f t="array" ref="BB71">_xlfn.XLOOKUP(BB$1,'PY1 Data(H)'!$A$1:$BR$1,_xlfn.XLOOKUP($A71,'PY1 Data(H)'!$A$1:$A$288,'PY1 Data(H)'!$A$1:$BR$288))</f>
        <v>4</v>
      </c>
      <c r="BC71" s="118" cm="1">
        <f t="array" ref="BC71">_xlfn.XLOOKUP(BC$1,'PY1 Data(H)'!$A$1:$BR$1,_xlfn.XLOOKUP($A71,'PY1 Data(H)'!$A$1:$A$288,'PY1 Data(H)'!$A$1:$BR$288))</f>
        <v>1</v>
      </c>
      <c r="BD71" s="118" cm="1">
        <f t="array" ref="BD71">_xlfn.XLOOKUP(BD$1,'PY1 Data(H)'!$A$1:$BR$1,_xlfn.XLOOKUP($A71,'PY1 Data(H)'!$A$1:$A$288,'PY1 Data(H)'!$A$1:$BR$288))</f>
        <v>4</v>
      </c>
      <c r="BE71" s="118" cm="1">
        <f t="array" ref="BE71">_xlfn.XLOOKUP(BE$1,'PY1 Data(H)'!$A$1:$BR$1,_xlfn.XLOOKUP($A71,'PY1 Data(H)'!$A$1:$A$288,'PY1 Data(H)'!$A$1:$BR$288))</f>
        <v>4</v>
      </c>
      <c r="BF71" s="118" cm="1">
        <f t="array" ref="BF71">_xlfn.XLOOKUP(BF$1,'PY1 Data(H)'!$A$1:$BR$1,_xlfn.XLOOKUP($A71,'PY1 Data(H)'!$A$1:$A$288,'PY1 Data(H)'!$A$1:$BR$288))</f>
        <v>4</v>
      </c>
      <c r="BG71" s="118" cm="1">
        <f t="array" ref="BG71">_xlfn.XLOOKUP(BG$1,'PY1 Data(H)'!$A$1:$BR$1,_xlfn.XLOOKUP($A71,'PY1 Data(H)'!$A$1:$A$288,'PY1 Data(H)'!$A$1:$BR$288))</f>
        <v>4</v>
      </c>
      <c r="BH71" s="118" cm="1">
        <f t="array" ref="BH71">_xlfn.XLOOKUP(BH$1,'PY1 Data(H)'!$A$1:$BR$1,_xlfn.XLOOKUP($A71,'PY1 Data(H)'!$A$1:$A$288,'PY1 Data(H)'!$A$1:$BR$288))</f>
        <v>4</v>
      </c>
    </row>
    <row r="72" spans="1:60" x14ac:dyDescent="0.3">
      <c r="A72">
        <v>659</v>
      </c>
      <c r="D72" s="118" cm="1">
        <f t="array" ref="D72">_xlfn.XLOOKUP(D$1,'PY1 Data(H)'!$A$1:$BR$1,_xlfn.XLOOKUP($A72,'PY1 Data(H)'!$A$1:$A$288,'PY1 Data(H)'!$A$1:$BR$288))</f>
        <v>0</v>
      </c>
      <c r="E72" s="118" cm="1">
        <f t="array" ref="E72">_xlfn.XLOOKUP(E$1,'PY1 Data(H)'!$A$1:$BR$1,_xlfn.XLOOKUP($A72,'PY1 Data(H)'!$A$1:$A$288,'PY1 Data(H)'!$A$1:$BR$288))</f>
        <v>0</v>
      </c>
      <c r="F72" s="118" cm="1">
        <f t="array" ref="F72">_xlfn.XLOOKUP(F$1,'PY1 Data(H)'!$A$1:$BR$1,_xlfn.XLOOKUP($A72,'PY1 Data(H)'!$A$1:$A$288,'PY1 Data(H)'!$A$1:$BR$288))</f>
        <v>0</v>
      </c>
      <c r="G72" s="118" cm="1">
        <f t="array" ref="G72">_xlfn.XLOOKUP(G$1,'PY1 Data(H)'!$A$1:$BR$1,_xlfn.XLOOKUP($A72,'PY1 Data(H)'!$A$1:$A$288,'PY1 Data(H)'!$A$1:$BR$288))</f>
        <v>0</v>
      </c>
      <c r="H72" s="118" cm="1">
        <f t="array" ref="H72">_xlfn.XLOOKUP(H$1,'PY1 Data(H)'!$A$1:$BR$1,_xlfn.XLOOKUP($A72,'PY1 Data(H)'!$A$1:$A$288,'PY1 Data(H)'!$A$1:$BR$288))</f>
        <v>0</v>
      </c>
      <c r="I72" s="118" cm="1">
        <f t="array" ref="I72">_xlfn.XLOOKUP(I$1,'PY1 Data(H)'!$A$1:$BR$1,_xlfn.XLOOKUP($A72,'PY1 Data(H)'!$A$1:$A$288,'PY1 Data(H)'!$A$1:$BR$288))</f>
        <v>0</v>
      </c>
      <c r="J72" s="118" cm="1">
        <f t="array" ref="J72">_xlfn.XLOOKUP(J$1,'PY1 Data(H)'!$A$1:$BR$1,_xlfn.XLOOKUP($A72,'PY1 Data(H)'!$A$1:$A$288,'PY1 Data(H)'!$A$1:$BR$288))</f>
        <v>0</v>
      </c>
      <c r="K72" s="118" cm="1">
        <f t="array" ref="K72">_xlfn.XLOOKUP(K$1,'PY1 Data(H)'!$A$1:$BR$1,_xlfn.XLOOKUP($A72,'PY1 Data(H)'!$A$1:$A$288,'PY1 Data(H)'!$A$1:$BR$288))</f>
        <v>29975128</v>
      </c>
      <c r="L72" s="118" cm="1">
        <f t="array" ref="L72">_xlfn.XLOOKUP(L$1,'PY1 Data(H)'!$A$1:$BR$1,_xlfn.XLOOKUP($A72,'PY1 Data(H)'!$A$1:$A$288,'PY1 Data(H)'!$A$1:$BR$288))</f>
        <v>29802158000</v>
      </c>
      <c r="M72" s="118" cm="1">
        <f t="array" ref="M72">_xlfn.XLOOKUP(M$1,'PY1 Data(H)'!$A$1:$BR$1,_xlfn.XLOOKUP($A72,'PY1 Data(H)'!$A$1:$A$288,'PY1 Data(H)'!$A$1:$BR$288))</f>
        <v>0</v>
      </c>
      <c r="N72" s="118" cm="1">
        <f t="array" ref="N72">_xlfn.XLOOKUP(N$1,'PY1 Data(H)'!$A$1:$BR$1,_xlfn.XLOOKUP($A72,'PY1 Data(H)'!$A$1:$A$288,'PY1 Data(H)'!$A$1:$BR$288))</f>
        <v>0</v>
      </c>
      <c r="O72" s="118" cm="1">
        <f t="array" ref="O72">_xlfn.XLOOKUP(O$1,'PY1 Data(H)'!$A$1:$BR$1,_xlfn.XLOOKUP($A72,'PY1 Data(H)'!$A$1:$A$288,'PY1 Data(H)'!$A$1:$BR$288))</f>
        <v>0</v>
      </c>
      <c r="P72" s="118" cm="1">
        <f t="array" ref="P72">_xlfn.XLOOKUP(P$1,'PY1 Data(H)'!$A$1:$BR$1,_xlfn.XLOOKUP($A72,'PY1 Data(H)'!$A$1:$A$288,'PY1 Data(H)'!$A$1:$BR$288))</f>
        <v>0</v>
      </c>
      <c r="Q72" s="118" cm="1">
        <f t="array" ref="Q72">_xlfn.XLOOKUP(Q$1,'PY1 Data(H)'!$A$1:$BR$1,_xlfn.XLOOKUP($A72,'PY1 Data(H)'!$A$1:$A$288,'PY1 Data(H)'!$A$1:$BR$288))</f>
        <v>0</v>
      </c>
      <c r="R72" s="118" cm="1">
        <f t="array" ref="R72">_xlfn.XLOOKUP(R$1,'PY1 Data(H)'!$A$1:$BR$1,_xlfn.XLOOKUP($A72,'PY1 Data(H)'!$A$1:$A$288,'PY1 Data(H)'!$A$1:$BR$288))</f>
        <v>0</v>
      </c>
      <c r="S72" s="118" cm="1">
        <f t="array" ref="S72">_xlfn.XLOOKUP(S$1,'PY1 Data(H)'!$A$1:$BR$1,_xlfn.XLOOKUP($A72,'PY1 Data(H)'!$A$1:$A$288,'PY1 Data(H)'!$A$1:$BR$288))</f>
        <v>259621029</v>
      </c>
      <c r="T72" s="118" cm="1">
        <f t="array" ref="T72">_xlfn.XLOOKUP(T$1,'PY1 Data(H)'!$A$1:$BR$1,_xlfn.XLOOKUP($A72,'PY1 Data(H)'!$A$1:$A$288,'PY1 Data(H)'!$A$1:$BR$288))</f>
        <v>0</v>
      </c>
      <c r="U72" s="118" cm="1">
        <f t="array" ref="U72">_xlfn.XLOOKUP(U$1,'PY1 Data(H)'!$A$1:$BR$1,_xlfn.XLOOKUP($A72,'PY1 Data(H)'!$A$1:$A$288,'PY1 Data(H)'!$A$1:$BR$288))</f>
        <v>0</v>
      </c>
      <c r="V72" s="118" cm="1">
        <f t="array" ref="V72">_xlfn.XLOOKUP(V$1,'PY1 Data(H)'!$A$1:$BR$1,_xlfn.XLOOKUP($A72,'PY1 Data(H)'!$A$1:$A$288,'PY1 Data(H)'!$A$1:$BR$288))</f>
        <v>0</v>
      </c>
      <c r="W72" s="118" cm="1">
        <f t="array" ref="W72">_xlfn.XLOOKUP(W$1,'PY1 Data(H)'!$A$1:$BR$1,_xlfn.XLOOKUP($A72,'PY1 Data(H)'!$A$1:$A$288,'PY1 Data(H)'!$A$1:$BR$288))</f>
        <v>0</v>
      </c>
      <c r="X72" s="118" cm="1">
        <f t="array" ref="X72">_xlfn.XLOOKUP(X$1,'PY1 Data(H)'!$A$1:$BR$1,_xlfn.XLOOKUP($A72,'PY1 Data(H)'!$A$1:$A$288,'PY1 Data(H)'!$A$1:$BR$288))</f>
        <v>0</v>
      </c>
      <c r="Y72" s="118" cm="1">
        <f t="array" ref="Y72">_xlfn.XLOOKUP(Y$1,'PY1 Data(H)'!$A$1:$BR$1,_xlfn.XLOOKUP($A72,'PY1 Data(H)'!$A$1:$A$288,'PY1 Data(H)'!$A$1:$BR$288))</f>
        <v>15602223</v>
      </c>
      <c r="Z72" s="118" cm="1">
        <f t="array" ref="Z72">_xlfn.XLOOKUP(Z$1,'PY1 Data(H)'!$A$1:$BR$1,_xlfn.XLOOKUP($A72,'PY1 Data(H)'!$A$1:$A$288,'PY1 Data(H)'!$A$1:$BR$288))</f>
        <v>0</v>
      </c>
      <c r="AA72" s="118" cm="1">
        <f t="array" ref="AA72">_xlfn.XLOOKUP(AA$1,'PY1 Data(H)'!$A$1:$BR$1,_xlfn.XLOOKUP($A72,'PY1 Data(H)'!$A$1:$A$288,'PY1 Data(H)'!$A$1:$BR$288))</f>
        <v>0</v>
      </c>
      <c r="AB72" s="118" cm="1">
        <f t="array" ref="AB72">_xlfn.XLOOKUP(AB$1,'PY1 Data(H)'!$A$1:$BR$1,_xlfn.XLOOKUP($A72,'PY1 Data(H)'!$A$1:$A$288,'PY1 Data(H)'!$A$1:$BR$288))</f>
        <v>0</v>
      </c>
      <c r="AC72" s="118" cm="1">
        <f t="array" ref="AC72">_xlfn.XLOOKUP(AC$1,'PY1 Data(H)'!$A$1:$BR$1,_xlfn.XLOOKUP($A72,'PY1 Data(H)'!$A$1:$A$288,'PY1 Data(H)'!$A$1:$BR$288))</f>
        <v>0</v>
      </c>
      <c r="AD72" s="118" cm="1">
        <f t="array" ref="AD72">_xlfn.XLOOKUP(AD$1,'PY1 Data(H)'!$A$1:$BR$1,_xlfn.XLOOKUP($A72,'PY1 Data(H)'!$A$1:$A$288,'PY1 Data(H)'!$A$1:$BR$288))</f>
        <v>0</v>
      </c>
      <c r="AE72" s="118" cm="1">
        <f t="array" ref="AE72">_xlfn.XLOOKUP(AE$1,'PY1 Data(H)'!$A$1:$BR$1,_xlfn.XLOOKUP($A72,'PY1 Data(H)'!$A$1:$A$288,'PY1 Data(H)'!$A$1:$BR$288))</f>
        <v>140235532</v>
      </c>
      <c r="AF72" s="118" cm="1">
        <f t="array" ref="AF72">_xlfn.XLOOKUP(AF$1,'PY1 Data(H)'!$A$1:$BR$1,_xlfn.XLOOKUP($A72,'PY1 Data(H)'!$A$1:$A$288,'PY1 Data(H)'!$A$1:$BR$288))</f>
        <v>0</v>
      </c>
      <c r="AG72" s="118" cm="1">
        <f t="array" ref="AG72">_xlfn.XLOOKUP(AG$1,'PY1 Data(H)'!$A$1:$BR$1,_xlfn.XLOOKUP($A72,'PY1 Data(H)'!$A$1:$A$288,'PY1 Data(H)'!$A$1:$BR$288))</f>
        <v>0</v>
      </c>
      <c r="AH72" s="118" cm="1">
        <f t="array" ref="AH72">_xlfn.XLOOKUP(AH$1,'PY1 Data(H)'!$A$1:$BR$1,_xlfn.XLOOKUP($A72,'PY1 Data(H)'!$A$1:$A$288,'PY1 Data(H)'!$A$1:$BR$288))</f>
        <v>186628760</v>
      </c>
      <c r="AI72" s="118" cm="1">
        <f t="array" ref="AI72">_xlfn.XLOOKUP(AI$1,'PY1 Data(H)'!$A$1:$BR$1,_xlfn.XLOOKUP($A72,'PY1 Data(H)'!$A$1:$A$288,'PY1 Data(H)'!$A$1:$BR$288))</f>
        <v>0</v>
      </c>
      <c r="AJ72" s="118" cm="1">
        <f t="array" ref="AJ72">_xlfn.XLOOKUP(AJ$1,'PY1 Data(H)'!$A$1:$BR$1,_xlfn.XLOOKUP($A72,'PY1 Data(H)'!$A$1:$A$288,'PY1 Data(H)'!$A$1:$BR$288))</f>
        <v>0</v>
      </c>
      <c r="AK72" s="118" cm="1">
        <f t="array" ref="AK72">_xlfn.XLOOKUP(AK$1,'PY1 Data(H)'!$A$1:$BR$1,_xlfn.XLOOKUP($A72,'PY1 Data(H)'!$A$1:$A$288,'PY1 Data(H)'!$A$1:$BR$288))</f>
        <v>0</v>
      </c>
      <c r="AL72" s="118" cm="1">
        <f t="array" ref="AL72">_xlfn.XLOOKUP(AL$1,'PY1 Data(H)'!$A$1:$BR$1,_xlfn.XLOOKUP($A72,'PY1 Data(H)'!$A$1:$A$288,'PY1 Data(H)'!$A$1:$BR$288))</f>
        <v>0</v>
      </c>
      <c r="AM72" s="118" cm="1">
        <f t="array" ref="AM72">_xlfn.XLOOKUP(AM$1,'PY1 Data(H)'!$A$1:$BR$1,_xlfn.XLOOKUP($A72,'PY1 Data(H)'!$A$1:$A$288,'PY1 Data(H)'!$A$1:$BR$288))</f>
        <v>0</v>
      </c>
      <c r="AN72" s="118" cm="1">
        <f t="array" ref="AN72">_xlfn.XLOOKUP(AN$1,'PY1 Data(H)'!$A$1:$BR$1,_xlfn.XLOOKUP($A72,'PY1 Data(H)'!$A$1:$A$288,'PY1 Data(H)'!$A$1:$BR$288))</f>
        <v>0</v>
      </c>
      <c r="AO72" s="118" cm="1">
        <f t="array" ref="AO72">_xlfn.XLOOKUP(AO$1,'PY1 Data(H)'!$A$1:$BR$1,_xlfn.XLOOKUP($A72,'PY1 Data(H)'!$A$1:$A$288,'PY1 Data(H)'!$A$1:$BR$288))</f>
        <v>53421258</v>
      </c>
      <c r="AP72" s="118" cm="1">
        <f t="array" ref="AP72">_xlfn.XLOOKUP(AP$1,'PY1 Data(H)'!$A$1:$BR$1,_xlfn.XLOOKUP($A72,'PY1 Data(H)'!$A$1:$A$288,'PY1 Data(H)'!$A$1:$BR$288))</f>
        <v>0</v>
      </c>
      <c r="AQ72" s="118" cm="1">
        <f t="array" ref="AQ72">_xlfn.XLOOKUP(AQ$1,'PY1 Data(H)'!$A$1:$BR$1,_xlfn.XLOOKUP($A72,'PY1 Data(H)'!$A$1:$A$288,'PY1 Data(H)'!$A$1:$BR$288))</f>
        <v>29802158000</v>
      </c>
      <c r="AR72" s="118" cm="1">
        <f t="array" ref="AR72">_xlfn.XLOOKUP(AR$1,'PY1 Data(H)'!$A$1:$BR$1,_xlfn.XLOOKUP($A72,'PY1 Data(H)'!$A$1:$A$288,'PY1 Data(H)'!$A$1:$BR$288))</f>
        <v>0</v>
      </c>
      <c r="AS72" s="118" cm="1">
        <f t="array" ref="AS72">_xlfn.XLOOKUP(AS$1,'PY1 Data(H)'!$A$1:$BR$1,_xlfn.XLOOKUP($A72,'PY1 Data(H)'!$A$1:$A$288,'PY1 Data(H)'!$A$1:$BR$288))</f>
        <v>0</v>
      </c>
      <c r="AT72" s="118" cm="1">
        <f t="array" ref="AT72">_xlfn.XLOOKUP(AT$1,'PY1 Data(H)'!$A$1:$BR$1,_xlfn.XLOOKUP($A72,'PY1 Data(H)'!$A$1:$A$288,'PY1 Data(H)'!$A$1:$BR$288))</f>
        <v>0</v>
      </c>
      <c r="AU72" s="118" cm="1">
        <f t="array" ref="AU72">_xlfn.XLOOKUP(AU$1,'PY1 Data(H)'!$A$1:$BR$1,_xlfn.XLOOKUP($A72,'PY1 Data(H)'!$A$1:$A$288,'PY1 Data(H)'!$A$1:$BR$288))</f>
        <v>0</v>
      </c>
      <c r="AV72" s="118" cm="1">
        <f t="array" ref="AV72">_xlfn.XLOOKUP(AV$1,'PY1 Data(H)'!$A$1:$BR$1,_xlfn.XLOOKUP($A72,'PY1 Data(H)'!$A$1:$A$288,'PY1 Data(H)'!$A$1:$BR$288))</f>
        <v>0</v>
      </c>
      <c r="AW72" s="118" cm="1">
        <f t="array" ref="AW72">_xlfn.XLOOKUP(AW$1,'PY1 Data(H)'!$A$1:$BR$1,_xlfn.XLOOKUP($A72,'PY1 Data(H)'!$A$1:$A$288,'PY1 Data(H)'!$A$1:$BR$288))</f>
        <v>0</v>
      </c>
      <c r="AX72" s="118" cm="1">
        <f t="array" ref="AX72">_xlfn.XLOOKUP(AX$1,'PY1 Data(H)'!$A$1:$BR$1,_xlfn.XLOOKUP($A72,'PY1 Data(H)'!$A$1:$A$288,'PY1 Data(H)'!$A$1:$BR$288))</f>
        <v>0</v>
      </c>
      <c r="AY72" s="118" cm="1">
        <f t="array" ref="AY72">_xlfn.XLOOKUP(AY$1,'PY1 Data(H)'!$A$1:$BR$1,_xlfn.XLOOKUP($A72,'PY1 Data(H)'!$A$1:$A$288,'PY1 Data(H)'!$A$1:$BR$288))</f>
        <v>0</v>
      </c>
      <c r="AZ72" s="118" cm="1">
        <f t="array" ref="AZ72">_xlfn.XLOOKUP(AZ$1,'PY1 Data(H)'!$A$1:$BR$1,_xlfn.XLOOKUP($A72,'PY1 Data(H)'!$A$1:$A$288,'PY1 Data(H)'!$A$1:$BR$288))</f>
        <v>0</v>
      </c>
      <c r="BA72" s="118" cm="1">
        <f t="array" ref="BA72">_xlfn.XLOOKUP(BA$1,'PY1 Data(H)'!$A$1:$BR$1,_xlfn.XLOOKUP($A72,'PY1 Data(H)'!$A$1:$A$288,'PY1 Data(H)'!$A$1:$BR$288))</f>
        <v>0</v>
      </c>
      <c r="BB72" s="118" cm="1">
        <f t="array" ref="BB72">_xlfn.XLOOKUP(BB$1,'PY1 Data(H)'!$A$1:$BR$1,_xlfn.XLOOKUP($A72,'PY1 Data(H)'!$A$1:$A$288,'PY1 Data(H)'!$A$1:$BR$288))</f>
        <v>0</v>
      </c>
      <c r="BC72" s="118" cm="1">
        <f t="array" ref="BC72">_xlfn.XLOOKUP(BC$1,'PY1 Data(H)'!$A$1:$BR$1,_xlfn.XLOOKUP($A72,'PY1 Data(H)'!$A$1:$A$288,'PY1 Data(H)'!$A$1:$BR$288))</f>
        <v>906761</v>
      </c>
      <c r="BD72" s="118" cm="1">
        <f t="array" ref="BD72">_xlfn.XLOOKUP(BD$1,'PY1 Data(H)'!$A$1:$BR$1,_xlfn.XLOOKUP($A72,'PY1 Data(H)'!$A$1:$A$288,'PY1 Data(H)'!$A$1:$BR$288))</f>
        <v>0</v>
      </c>
      <c r="BE72" s="118" cm="1">
        <f t="array" ref="BE72">_xlfn.XLOOKUP(BE$1,'PY1 Data(H)'!$A$1:$BR$1,_xlfn.XLOOKUP($A72,'PY1 Data(H)'!$A$1:$A$288,'PY1 Data(H)'!$A$1:$BR$288))</f>
        <v>0</v>
      </c>
      <c r="BF72" s="118" cm="1">
        <f t="array" ref="BF72">_xlfn.XLOOKUP(BF$1,'PY1 Data(H)'!$A$1:$BR$1,_xlfn.XLOOKUP($A72,'PY1 Data(H)'!$A$1:$A$288,'PY1 Data(H)'!$A$1:$BR$288))</f>
        <v>540312747</v>
      </c>
      <c r="BG72" s="118" cm="1">
        <f t="array" ref="BG72">_xlfn.XLOOKUP(BG$1,'PY1 Data(H)'!$A$1:$BR$1,_xlfn.XLOOKUP($A72,'PY1 Data(H)'!$A$1:$A$288,'PY1 Data(H)'!$A$1:$BR$288))</f>
        <v>0</v>
      </c>
      <c r="BH72" s="118" cm="1">
        <f t="array" ref="BH72">_xlfn.XLOOKUP(BH$1,'PY1 Data(H)'!$A$1:$BR$1,_xlfn.XLOOKUP($A72,'PY1 Data(H)'!$A$1:$A$288,'PY1 Data(H)'!$A$1:$BR$288))</f>
        <v>0</v>
      </c>
    </row>
    <row r="73" spans="1:60" x14ac:dyDescent="0.3">
      <c r="A73">
        <v>660</v>
      </c>
      <c r="D73" s="118" cm="1">
        <f t="array" ref="D73">_xlfn.XLOOKUP(D$1,'PY1 Data(H)'!$A$1:$BR$1,_xlfn.XLOOKUP($A73,'PY1 Data(H)'!$A$1:$A$288,'PY1 Data(H)'!$A$1:$BR$288))</f>
        <v>0</v>
      </c>
      <c r="E73" s="118" cm="1">
        <f t="array" ref="E73">_xlfn.XLOOKUP(E$1,'PY1 Data(H)'!$A$1:$BR$1,_xlfn.XLOOKUP($A73,'PY1 Data(H)'!$A$1:$A$288,'PY1 Data(H)'!$A$1:$BR$288))</f>
        <v>0</v>
      </c>
      <c r="F73" s="118" cm="1">
        <f t="array" ref="F73">_xlfn.XLOOKUP(F$1,'PY1 Data(H)'!$A$1:$BR$1,_xlfn.XLOOKUP($A73,'PY1 Data(H)'!$A$1:$A$288,'PY1 Data(H)'!$A$1:$BR$288))</f>
        <v>0</v>
      </c>
      <c r="G73" s="118" cm="1">
        <f t="array" ref="G73">_xlfn.XLOOKUP(G$1,'PY1 Data(H)'!$A$1:$BR$1,_xlfn.XLOOKUP($A73,'PY1 Data(H)'!$A$1:$A$288,'PY1 Data(H)'!$A$1:$BR$288))</f>
        <v>0</v>
      </c>
      <c r="H73" s="118" cm="1">
        <f t="array" ref="H73">_xlfn.XLOOKUP(H$1,'PY1 Data(H)'!$A$1:$BR$1,_xlfn.XLOOKUP($A73,'PY1 Data(H)'!$A$1:$A$288,'PY1 Data(H)'!$A$1:$BR$288))</f>
        <v>0</v>
      </c>
      <c r="I73" s="118" cm="1">
        <f t="array" ref="I73">_xlfn.XLOOKUP(I$1,'PY1 Data(H)'!$A$1:$BR$1,_xlfn.XLOOKUP($A73,'PY1 Data(H)'!$A$1:$A$288,'PY1 Data(H)'!$A$1:$BR$288))</f>
        <v>0</v>
      </c>
      <c r="J73" s="118" cm="1">
        <f t="array" ref="J73">_xlfn.XLOOKUP(J$1,'PY1 Data(H)'!$A$1:$BR$1,_xlfn.XLOOKUP($A73,'PY1 Data(H)'!$A$1:$A$288,'PY1 Data(H)'!$A$1:$BR$288))</f>
        <v>0</v>
      </c>
      <c r="K73" s="118" cm="1">
        <f t="array" ref="K73">_xlfn.XLOOKUP(K$1,'PY1 Data(H)'!$A$1:$BR$1,_xlfn.XLOOKUP($A73,'PY1 Data(H)'!$A$1:$A$288,'PY1 Data(H)'!$A$1:$BR$288))</f>
        <v>1318906</v>
      </c>
      <c r="L73" s="118" cm="1">
        <f t="array" ref="L73">_xlfn.XLOOKUP(L$1,'PY1 Data(H)'!$A$1:$BR$1,_xlfn.XLOOKUP($A73,'PY1 Data(H)'!$A$1:$A$288,'PY1 Data(H)'!$A$1:$BR$288))</f>
        <v>2061207000</v>
      </c>
      <c r="M73" s="118" cm="1">
        <f t="array" ref="M73">_xlfn.XLOOKUP(M$1,'PY1 Data(H)'!$A$1:$BR$1,_xlfn.XLOOKUP($A73,'PY1 Data(H)'!$A$1:$A$288,'PY1 Data(H)'!$A$1:$BR$288))</f>
        <v>0</v>
      </c>
      <c r="N73" s="118" cm="1">
        <f t="array" ref="N73">_xlfn.XLOOKUP(N$1,'PY1 Data(H)'!$A$1:$BR$1,_xlfn.XLOOKUP($A73,'PY1 Data(H)'!$A$1:$A$288,'PY1 Data(H)'!$A$1:$BR$288))</f>
        <v>0</v>
      </c>
      <c r="O73" s="118" cm="1">
        <f t="array" ref="O73">_xlfn.XLOOKUP(O$1,'PY1 Data(H)'!$A$1:$BR$1,_xlfn.XLOOKUP($A73,'PY1 Data(H)'!$A$1:$A$288,'PY1 Data(H)'!$A$1:$BR$288))</f>
        <v>0</v>
      </c>
      <c r="P73" s="118" cm="1">
        <f t="array" ref="P73">_xlfn.XLOOKUP(P$1,'PY1 Data(H)'!$A$1:$BR$1,_xlfn.XLOOKUP($A73,'PY1 Data(H)'!$A$1:$A$288,'PY1 Data(H)'!$A$1:$BR$288))</f>
        <v>0</v>
      </c>
      <c r="Q73" s="118" cm="1">
        <f t="array" ref="Q73">_xlfn.XLOOKUP(Q$1,'PY1 Data(H)'!$A$1:$BR$1,_xlfn.XLOOKUP($A73,'PY1 Data(H)'!$A$1:$A$288,'PY1 Data(H)'!$A$1:$BR$288))</f>
        <v>0</v>
      </c>
      <c r="R73" s="118" cm="1">
        <f t="array" ref="R73">_xlfn.XLOOKUP(R$1,'PY1 Data(H)'!$A$1:$BR$1,_xlfn.XLOOKUP($A73,'PY1 Data(H)'!$A$1:$A$288,'PY1 Data(H)'!$A$1:$BR$288))</f>
        <v>0</v>
      </c>
      <c r="S73" s="118" cm="1">
        <f t="array" ref="S73">_xlfn.XLOOKUP(S$1,'PY1 Data(H)'!$A$1:$BR$1,_xlfn.XLOOKUP($A73,'PY1 Data(H)'!$A$1:$A$288,'PY1 Data(H)'!$A$1:$BR$288))</f>
        <v>0</v>
      </c>
      <c r="T73" s="118" cm="1">
        <f t="array" ref="T73">_xlfn.XLOOKUP(T$1,'PY1 Data(H)'!$A$1:$BR$1,_xlfn.XLOOKUP($A73,'PY1 Data(H)'!$A$1:$A$288,'PY1 Data(H)'!$A$1:$BR$288))</f>
        <v>0</v>
      </c>
      <c r="U73" s="118" cm="1">
        <f t="array" ref="U73">_xlfn.XLOOKUP(U$1,'PY1 Data(H)'!$A$1:$BR$1,_xlfn.XLOOKUP($A73,'PY1 Data(H)'!$A$1:$A$288,'PY1 Data(H)'!$A$1:$BR$288))</f>
        <v>0</v>
      </c>
      <c r="V73" s="118" cm="1">
        <f t="array" ref="V73">_xlfn.XLOOKUP(V$1,'PY1 Data(H)'!$A$1:$BR$1,_xlfn.XLOOKUP($A73,'PY1 Data(H)'!$A$1:$A$288,'PY1 Data(H)'!$A$1:$BR$288))</f>
        <v>0</v>
      </c>
      <c r="W73" s="118" cm="1">
        <f t="array" ref="W73">_xlfn.XLOOKUP(W$1,'PY1 Data(H)'!$A$1:$BR$1,_xlfn.XLOOKUP($A73,'PY1 Data(H)'!$A$1:$A$288,'PY1 Data(H)'!$A$1:$BR$288))</f>
        <v>0</v>
      </c>
      <c r="X73" s="118" cm="1">
        <f t="array" ref="X73">_xlfn.XLOOKUP(X$1,'PY1 Data(H)'!$A$1:$BR$1,_xlfn.XLOOKUP($A73,'PY1 Data(H)'!$A$1:$A$288,'PY1 Data(H)'!$A$1:$BR$288))</f>
        <v>0</v>
      </c>
      <c r="Y73" s="118" cm="1">
        <f t="array" ref="Y73">_xlfn.XLOOKUP(Y$1,'PY1 Data(H)'!$A$1:$BR$1,_xlfn.XLOOKUP($A73,'PY1 Data(H)'!$A$1:$A$288,'PY1 Data(H)'!$A$1:$BR$288))</f>
        <v>0</v>
      </c>
      <c r="Z73" s="118" cm="1">
        <f t="array" ref="Z73">_xlfn.XLOOKUP(Z$1,'PY1 Data(H)'!$A$1:$BR$1,_xlfn.XLOOKUP($A73,'PY1 Data(H)'!$A$1:$A$288,'PY1 Data(H)'!$A$1:$BR$288))</f>
        <v>0</v>
      </c>
      <c r="AA73" s="118" cm="1">
        <f t="array" ref="AA73">_xlfn.XLOOKUP(AA$1,'PY1 Data(H)'!$A$1:$BR$1,_xlfn.XLOOKUP($A73,'PY1 Data(H)'!$A$1:$A$288,'PY1 Data(H)'!$A$1:$BR$288))</f>
        <v>0</v>
      </c>
      <c r="AB73" s="118" cm="1">
        <f t="array" ref="AB73">_xlfn.XLOOKUP(AB$1,'PY1 Data(H)'!$A$1:$BR$1,_xlfn.XLOOKUP($A73,'PY1 Data(H)'!$A$1:$A$288,'PY1 Data(H)'!$A$1:$BR$288))</f>
        <v>0</v>
      </c>
      <c r="AC73" s="118" cm="1">
        <f t="array" ref="AC73">_xlfn.XLOOKUP(AC$1,'PY1 Data(H)'!$A$1:$BR$1,_xlfn.XLOOKUP($A73,'PY1 Data(H)'!$A$1:$A$288,'PY1 Data(H)'!$A$1:$BR$288))</f>
        <v>0</v>
      </c>
      <c r="AD73" s="118" cm="1">
        <f t="array" ref="AD73">_xlfn.XLOOKUP(AD$1,'PY1 Data(H)'!$A$1:$BR$1,_xlfn.XLOOKUP($A73,'PY1 Data(H)'!$A$1:$A$288,'PY1 Data(H)'!$A$1:$BR$288))</f>
        <v>0</v>
      </c>
      <c r="AE73" s="118" cm="1">
        <f t="array" ref="AE73">_xlfn.XLOOKUP(AE$1,'PY1 Data(H)'!$A$1:$BR$1,_xlfn.XLOOKUP($A73,'PY1 Data(H)'!$A$1:$A$288,'PY1 Data(H)'!$A$1:$BR$288))</f>
        <v>0</v>
      </c>
      <c r="AF73" s="118" cm="1">
        <f t="array" ref="AF73">_xlfn.XLOOKUP(AF$1,'PY1 Data(H)'!$A$1:$BR$1,_xlfn.XLOOKUP($A73,'PY1 Data(H)'!$A$1:$A$288,'PY1 Data(H)'!$A$1:$BR$288))</f>
        <v>0</v>
      </c>
      <c r="AG73" s="118" cm="1">
        <f t="array" ref="AG73">_xlfn.XLOOKUP(AG$1,'PY1 Data(H)'!$A$1:$BR$1,_xlfn.XLOOKUP($A73,'PY1 Data(H)'!$A$1:$A$288,'PY1 Data(H)'!$A$1:$BR$288))</f>
        <v>0</v>
      </c>
      <c r="AH73" s="118" cm="1">
        <f t="array" ref="AH73">_xlfn.XLOOKUP(AH$1,'PY1 Data(H)'!$A$1:$BR$1,_xlfn.XLOOKUP($A73,'PY1 Data(H)'!$A$1:$A$288,'PY1 Data(H)'!$A$1:$BR$288))</f>
        <v>0</v>
      </c>
      <c r="AI73" s="118" cm="1">
        <f t="array" ref="AI73">_xlfn.XLOOKUP(AI$1,'PY1 Data(H)'!$A$1:$BR$1,_xlfn.XLOOKUP($A73,'PY1 Data(H)'!$A$1:$A$288,'PY1 Data(H)'!$A$1:$BR$288))</f>
        <v>0</v>
      </c>
      <c r="AJ73" s="118" cm="1">
        <f t="array" ref="AJ73">_xlfn.XLOOKUP(AJ$1,'PY1 Data(H)'!$A$1:$BR$1,_xlfn.XLOOKUP($A73,'PY1 Data(H)'!$A$1:$A$288,'PY1 Data(H)'!$A$1:$BR$288))</f>
        <v>0</v>
      </c>
      <c r="AK73" s="118" cm="1">
        <f t="array" ref="AK73">_xlfn.XLOOKUP(AK$1,'PY1 Data(H)'!$A$1:$BR$1,_xlfn.XLOOKUP($A73,'PY1 Data(H)'!$A$1:$A$288,'PY1 Data(H)'!$A$1:$BR$288))</f>
        <v>0</v>
      </c>
      <c r="AL73" s="118" cm="1">
        <f t="array" ref="AL73">_xlfn.XLOOKUP(AL$1,'PY1 Data(H)'!$A$1:$BR$1,_xlfn.XLOOKUP($A73,'PY1 Data(H)'!$A$1:$A$288,'PY1 Data(H)'!$A$1:$BR$288))</f>
        <v>0</v>
      </c>
      <c r="AM73" s="118" cm="1">
        <f t="array" ref="AM73">_xlfn.XLOOKUP(AM$1,'PY1 Data(H)'!$A$1:$BR$1,_xlfn.XLOOKUP($A73,'PY1 Data(H)'!$A$1:$A$288,'PY1 Data(H)'!$A$1:$BR$288))</f>
        <v>0</v>
      </c>
      <c r="AN73" s="118" cm="1">
        <f t="array" ref="AN73">_xlfn.XLOOKUP(AN$1,'PY1 Data(H)'!$A$1:$BR$1,_xlfn.XLOOKUP($A73,'PY1 Data(H)'!$A$1:$A$288,'PY1 Data(H)'!$A$1:$BR$288))</f>
        <v>0</v>
      </c>
      <c r="AO73" s="118" cm="1">
        <f t="array" ref="AO73">_xlfn.XLOOKUP(AO$1,'PY1 Data(H)'!$A$1:$BR$1,_xlfn.XLOOKUP($A73,'PY1 Data(H)'!$A$1:$A$288,'PY1 Data(H)'!$A$1:$BR$288))</f>
        <v>0</v>
      </c>
      <c r="AP73" s="118" cm="1">
        <f t="array" ref="AP73">_xlfn.XLOOKUP(AP$1,'PY1 Data(H)'!$A$1:$BR$1,_xlfn.XLOOKUP($A73,'PY1 Data(H)'!$A$1:$A$288,'PY1 Data(H)'!$A$1:$BR$288))</f>
        <v>0</v>
      </c>
      <c r="AQ73" s="118" cm="1">
        <f t="array" ref="AQ73">_xlfn.XLOOKUP(AQ$1,'PY1 Data(H)'!$A$1:$BR$1,_xlfn.XLOOKUP($A73,'PY1 Data(H)'!$A$1:$A$288,'PY1 Data(H)'!$A$1:$BR$288))</f>
        <v>2061307000</v>
      </c>
      <c r="AR73" s="118" cm="1">
        <f t="array" ref="AR73">_xlfn.XLOOKUP(AR$1,'PY1 Data(H)'!$A$1:$BR$1,_xlfn.XLOOKUP($A73,'PY1 Data(H)'!$A$1:$A$288,'PY1 Data(H)'!$A$1:$BR$288))</f>
        <v>0</v>
      </c>
      <c r="AS73" s="118" cm="1">
        <f t="array" ref="AS73">_xlfn.XLOOKUP(AS$1,'PY1 Data(H)'!$A$1:$BR$1,_xlfn.XLOOKUP($A73,'PY1 Data(H)'!$A$1:$A$288,'PY1 Data(H)'!$A$1:$BR$288))</f>
        <v>0</v>
      </c>
      <c r="AT73" s="118" cm="1">
        <f t="array" ref="AT73">_xlfn.XLOOKUP(AT$1,'PY1 Data(H)'!$A$1:$BR$1,_xlfn.XLOOKUP($A73,'PY1 Data(H)'!$A$1:$A$288,'PY1 Data(H)'!$A$1:$BR$288))</f>
        <v>0</v>
      </c>
      <c r="AU73" s="118" cm="1">
        <f t="array" ref="AU73">_xlfn.XLOOKUP(AU$1,'PY1 Data(H)'!$A$1:$BR$1,_xlfn.XLOOKUP($A73,'PY1 Data(H)'!$A$1:$A$288,'PY1 Data(H)'!$A$1:$BR$288))</f>
        <v>0</v>
      </c>
      <c r="AV73" s="118" cm="1">
        <f t="array" ref="AV73">_xlfn.XLOOKUP(AV$1,'PY1 Data(H)'!$A$1:$BR$1,_xlfn.XLOOKUP($A73,'PY1 Data(H)'!$A$1:$A$288,'PY1 Data(H)'!$A$1:$BR$288))</f>
        <v>0</v>
      </c>
      <c r="AW73" s="118" cm="1">
        <f t="array" ref="AW73">_xlfn.XLOOKUP(AW$1,'PY1 Data(H)'!$A$1:$BR$1,_xlfn.XLOOKUP($A73,'PY1 Data(H)'!$A$1:$A$288,'PY1 Data(H)'!$A$1:$BR$288))</f>
        <v>0</v>
      </c>
      <c r="AX73" s="118" cm="1">
        <f t="array" ref="AX73">_xlfn.XLOOKUP(AX$1,'PY1 Data(H)'!$A$1:$BR$1,_xlfn.XLOOKUP($A73,'PY1 Data(H)'!$A$1:$A$288,'PY1 Data(H)'!$A$1:$BR$288))</f>
        <v>0</v>
      </c>
      <c r="AY73" s="118" cm="1">
        <f t="array" ref="AY73">_xlfn.XLOOKUP(AY$1,'PY1 Data(H)'!$A$1:$BR$1,_xlfn.XLOOKUP($A73,'PY1 Data(H)'!$A$1:$A$288,'PY1 Data(H)'!$A$1:$BR$288))</f>
        <v>0</v>
      </c>
      <c r="AZ73" s="118" cm="1">
        <f t="array" ref="AZ73">_xlfn.XLOOKUP(AZ$1,'PY1 Data(H)'!$A$1:$BR$1,_xlfn.XLOOKUP($A73,'PY1 Data(H)'!$A$1:$A$288,'PY1 Data(H)'!$A$1:$BR$288))</f>
        <v>0</v>
      </c>
      <c r="BA73" s="118" cm="1">
        <f t="array" ref="BA73">_xlfn.XLOOKUP(BA$1,'PY1 Data(H)'!$A$1:$BR$1,_xlfn.XLOOKUP($A73,'PY1 Data(H)'!$A$1:$A$288,'PY1 Data(H)'!$A$1:$BR$288))</f>
        <v>0</v>
      </c>
      <c r="BB73" s="118" cm="1">
        <f t="array" ref="BB73">_xlfn.XLOOKUP(BB$1,'PY1 Data(H)'!$A$1:$BR$1,_xlfn.XLOOKUP($A73,'PY1 Data(H)'!$A$1:$A$288,'PY1 Data(H)'!$A$1:$BR$288))</f>
        <v>0</v>
      </c>
      <c r="BC73" s="118" cm="1">
        <f t="array" ref="BC73">_xlfn.XLOOKUP(BC$1,'PY1 Data(H)'!$A$1:$BR$1,_xlfn.XLOOKUP($A73,'PY1 Data(H)'!$A$1:$A$288,'PY1 Data(H)'!$A$1:$BR$288))</f>
        <v>0</v>
      </c>
      <c r="BD73" s="118" cm="1">
        <f t="array" ref="BD73">_xlfn.XLOOKUP(BD$1,'PY1 Data(H)'!$A$1:$BR$1,_xlfn.XLOOKUP($A73,'PY1 Data(H)'!$A$1:$A$288,'PY1 Data(H)'!$A$1:$BR$288))</f>
        <v>0</v>
      </c>
      <c r="BE73" s="118" cm="1">
        <f t="array" ref="BE73">_xlfn.XLOOKUP(BE$1,'PY1 Data(H)'!$A$1:$BR$1,_xlfn.XLOOKUP($A73,'PY1 Data(H)'!$A$1:$A$288,'PY1 Data(H)'!$A$1:$BR$288))</f>
        <v>0</v>
      </c>
      <c r="BF73" s="118" cm="1">
        <f t="array" ref="BF73">_xlfn.XLOOKUP(BF$1,'PY1 Data(H)'!$A$1:$BR$1,_xlfn.XLOOKUP($A73,'PY1 Data(H)'!$A$1:$A$288,'PY1 Data(H)'!$A$1:$BR$288))</f>
        <v>0</v>
      </c>
      <c r="BG73" s="118" cm="1">
        <f t="array" ref="BG73">_xlfn.XLOOKUP(BG$1,'PY1 Data(H)'!$A$1:$BR$1,_xlfn.XLOOKUP($A73,'PY1 Data(H)'!$A$1:$A$288,'PY1 Data(H)'!$A$1:$BR$288))</f>
        <v>0</v>
      </c>
      <c r="BH73" s="118" cm="1">
        <f t="array" ref="BH73">_xlfn.XLOOKUP(BH$1,'PY1 Data(H)'!$A$1:$BR$1,_xlfn.XLOOKUP($A73,'PY1 Data(H)'!$A$1:$A$288,'PY1 Data(H)'!$A$1:$BR$288))</f>
        <v>0</v>
      </c>
    </row>
    <row r="74" spans="1:60" x14ac:dyDescent="0.3">
      <c r="A74">
        <v>661</v>
      </c>
      <c r="D74" s="118" cm="1">
        <f t="array" ref="D74">_xlfn.XLOOKUP(D$1,'PY1 Data(H)'!$A$1:$BR$1,_xlfn.XLOOKUP($A74,'PY1 Data(H)'!$A$1:$A$288,'PY1 Data(H)'!$A$1:$BR$288))</f>
        <v>0</v>
      </c>
      <c r="E74" s="118" cm="1">
        <f t="array" ref="E74">_xlfn.XLOOKUP(E$1,'PY1 Data(H)'!$A$1:$BR$1,_xlfn.XLOOKUP($A74,'PY1 Data(H)'!$A$1:$A$288,'PY1 Data(H)'!$A$1:$BR$288))</f>
        <v>0</v>
      </c>
      <c r="F74" s="118" cm="1">
        <f t="array" ref="F74">_xlfn.XLOOKUP(F$1,'PY1 Data(H)'!$A$1:$BR$1,_xlfn.XLOOKUP($A74,'PY1 Data(H)'!$A$1:$A$288,'PY1 Data(H)'!$A$1:$BR$288))</f>
        <v>0</v>
      </c>
      <c r="G74" s="118" cm="1">
        <f t="array" ref="G74">_xlfn.XLOOKUP(G$1,'PY1 Data(H)'!$A$1:$BR$1,_xlfn.XLOOKUP($A74,'PY1 Data(H)'!$A$1:$A$288,'PY1 Data(H)'!$A$1:$BR$288))</f>
        <v>0</v>
      </c>
      <c r="H74" s="118" cm="1">
        <f t="array" ref="H74">_xlfn.XLOOKUP(H$1,'PY1 Data(H)'!$A$1:$BR$1,_xlfn.XLOOKUP($A74,'PY1 Data(H)'!$A$1:$A$288,'PY1 Data(H)'!$A$1:$BR$288))</f>
        <v>0</v>
      </c>
      <c r="I74" s="118" cm="1">
        <f t="array" ref="I74">_xlfn.XLOOKUP(I$1,'PY1 Data(H)'!$A$1:$BR$1,_xlfn.XLOOKUP($A74,'PY1 Data(H)'!$A$1:$A$288,'PY1 Data(H)'!$A$1:$BR$288))</f>
        <v>0</v>
      </c>
      <c r="J74" s="118" cm="1">
        <f t="array" ref="J74">_xlfn.XLOOKUP(J$1,'PY1 Data(H)'!$A$1:$BR$1,_xlfn.XLOOKUP($A74,'PY1 Data(H)'!$A$1:$A$288,'PY1 Data(H)'!$A$1:$BR$288))</f>
        <v>0</v>
      </c>
      <c r="K74" s="118" cm="1">
        <f t="array" ref="K74">_xlfn.XLOOKUP(K$1,'PY1 Data(H)'!$A$1:$BR$1,_xlfn.XLOOKUP($A74,'PY1 Data(H)'!$A$1:$A$288,'PY1 Data(H)'!$A$1:$BR$288))</f>
        <v>4.4000000000000004</v>
      </c>
      <c r="L74" s="118" cm="1">
        <f t="array" ref="L74">_xlfn.XLOOKUP(L$1,'PY1 Data(H)'!$A$1:$BR$1,_xlfn.XLOOKUP($A74,'PY1 Data(H)'!$A$1:$A$288,'PY1 Data(H)'!$A$1:$BR$288))</f>
        <v>6.9</v>
      </c>
      <c r="M74" s="118" cm="1">
        <f t="array" ref="M74">_xlfn.XLOOKUP(M$1,'PY1 Data(H)'!$A$1:$BR$1,_xlfn.XLOOKUP($A74,'PY1 Data(H)'!$A$1:$A$288,'PY1 Data(H)'!$A$1:$BR$288))</f>
        <v>0</v>
      </c>
      <c r="N74" s="118" cm="1">
        <f t="array" ref="N74">_xlfn.XLOOKUP(N$1,'PY1 Data(H)'!$A$1:$BR$1,_xlfn.XLOOKUP($A74,'PY1 Data(H)'!$A$1:$A$288,'PY1 Data(H)'!$A$1:$BR$288))</f>
        <v>0</v>
      </c>
      <c r="O74" s="118" cm="1">
        <f t="array" ref="O74">_xlfn.XLOOKUP(O$1,'PY1 Data(H)'!$A$1:$BR$1,_xlfn.XLOOKUP($A74,'PY1 Data(H)'!$A$1:$A$288,'PY1 Data(H)'!$A$1:$BR$288))</f>
        <v>0</v>
      </c>
      <c r="P74" s="118" cm="1">
        <f t="array" ref="P74">_xlfn.XLOOKUP(P$1,'PY1 Data(H)'!$A$1:$BR$1,_xlfn.XLOOKUP($A74,'PY1 Data(H)'!$A$1:$A$288,'PY1 Data(H)'!$A$1:$BR$288))</f>
        <v>0</v>
      </c>
      <c r="Q74" s="118" cm="1">
        <f t="array" ref="Q74">_xlfn.XLOOKUP(Q$1,'PY1 Data(H)'!$A$1:$BR$1,_xlfn.XLOOKUP($A74,'PY1 Data(H)'!$A$1:$A$288,'PY1 Data(H)'!$A$1:$BR$288))</f>
        <v>0</v>
      </c>
      <c r="R74" s="118" cm="1">
        <f t="array" ref="R74">_xlfn.XLOOKUP(R$1,'PY1 Data(H)'!$A$1:$BR$1,_xlfn.XLOOKUP($A74,'PY1 Data(H)'!$A$1:$A$288,'PY1 Data(H)'!$A$1:$BR$288))</f>
        <v>0</v>
      </c>
      <c r="S74" s="118" cm="1">
        <f t="array" ref="S74">_xlfn.XLOOKUP(S$1,'PY1 Data(H)'!$A$1:$BR$1,_xlfn.XLOOKUP($A74,'PY1 Data(H)'!$A$1:$A$288,'PY1 Data(H)'!$A$1:$BR$288))</f>
        <v>0</v>
      </c>
      <c r="T74" s="118" cm="1">
        <f t="array" ref="T74">_xlfn.XLOOKUP(T$1,'PY1 Data(H)'!$A$1:$BR$1,_xlfn.XLOOKUP($A74,'PY1 Data(H)'!$A$1:$A$288,'PY1 Data(H)'!$A$1:$BR$288))</f>
        <v>0</v>
      </c>
      <c r="U74" s="118" cm="1">
        <f t="array" ref="U74">_xlfn.XLOOKUP(U$1,'PY1 Data(H)'!$A$1:$BR$1,_xlfn.XLOOKUP($A74,'PY1 Data(H)'!$A$1:$A$288,'PY1 Data(H)'!$A$1:$BR$288))</f>
        <v>0</v>
      </c>
      <c r="V74" s="118" cm="1">
        <f t="array" ref="V74">_xlfn.XLOOKUP(V$1,'PY1 Data(H)'!$A$1:$BR$1,_xlfn.XLOOKUP($A74,'PY1 Data(H)'!$A$1:$A$288,'PY1 Data(H)'!$A$1:$BR$288))</f>
        <v>0</v>
      </c>
      <c r="W74" s="118" cm="1">
        <f t="array" ref="W74">_xlfn.XLOOKUP(W$1,'PY1 Data(H)'!$A$1:$BR$1,_xlfn.XLOOKUP($A74,'PY1 Data(H)'!$A$1:$A$288,'PY1 Data(H)'!$A$1:$BR$288))</f>
        <v>0</v>
      </c>
      <c r="X74" s="118" cm="1">
        <f t="array" ref="X74">_xlfn.XLOOKUP(X$1,'PY1 Data(H)'!$A$1:$BR$1,_xlfn.XLOOKUP($A74,'PY1 Data(H)'!$A$1:$A$288,'PY1 Data(H)'!$A$1:$BR$288))</f>
        <v>0</v>
      </c>
      <c r="Y74" s="118" cm="1">
        <f t="array" ref="Y74">_xlfn.XLOOKUP(Y$1,'PY1 Data(H)'!$A$1:$BR$1,_xlfn.XLOOKUP($A74,'PY1 Data(H)'!$A$1:$A$288,'PY1 Data(H)'!$A$1:$BR$288))</f>
        <v>4.4000000000000004</v>
      </c>
      <c r="Z74" s="118" cm="1">
        <f t="array" ref="Z74">_xlfn.XLOOKUP(Z$1,'PY1 Data(H)'!$A$1:$BR$1,_xlfn.XLOOKUP($A74,'PY1 Data(H)'!$A$1:$A$288,'PY1 Data(H)'!$A$1:$BR$288))</f>
        <v>0</v>
      </c>
      <c r="AA74" s="118" cm="1">
        <f t="array" ref="AA74">_xlfn.XLOOKUP(AA$1,'PY1 Data(H)'!$A$1:$BR$1,_xlfn.XLOOKUP($A74,'PY1 Data(H)'!$A$1:$A$288,'PY1 Data(H)'!$A$1:$BR$288))</f>
        <v>0</v>
      </c>
      <c r="AB74" s="118" cm="1">
        <f t="array" ref="AB74">_xlfn.XLOOKUP(AB$1,'PY1 Data(H)'!$A$1:$BR$1,_xlfn.XLOOKUP($A74,'PY1 Data(H)'!$A$1:$A$288,'PY1 Data(H)'!$A$1:$BR$288))</f>
        <v>0</v>
      </c>
      <c r="AC74" s="118" cm="1">
        <f t="array" ref="AC74">_xlfn.XLOOKUP(AC$1,'PY1 Data(H)'!$A$1:$BR$1,_xlfn.XLOOKUP($A74,'PY1 Data(H)'!$A$1:$A$288,'PY1 Data(H)'!$A$1:$BR$288))</f>
        <v>0</v>
      </c>
      <c r="AD74" s="118" cm="1">
        <f t="array" ref="AD74">_xlfn.XLOOKUP(AD$1,'PY1 Data(H)'!$A$1:$BR$1,_xlfn.XLOOKUP($A74,'PY1 Data(H)'!$A$1:$A$288,'PY1 Data(H)'!$A$1:$BR$288))</f>
        <v>0</v>
      </c>
      <c r="AE74" s="118" cm="1">
        <f t="array" ref="AE74">_xlfn.XLOOKUP(AE$1,'PY1 Data(H)'!$A$1:$BR$1,_xlfn.XLOOKUP($A74,'PY1 Data(H)'!$A$1:$A$288,'PY1 Data(H)'!$A$1:$BR$288))</f>
        <v>0</v>
      </c>
      <c r="AF74" s="118" cm="1">
        <f t="array" ref="AF74">_xlfn.XLOOKUP(AF$1,'PY1 Data(H)'!$A$1:$BR$1,_xlfn.XLOOKUP($A74,'PY1 Data(H)'!$A$1:$A$288,'PY1 Data(H)'!$A$1:$BR$288))</f>
        <v>0</v>
      </c>
      <c r="AG74" s="118" cm="1">
        <f t="array" ref="AG74">_xlfn.XLOOKUP(AG$1,'PY1 Data(H)'!$A$1:$BR$1,_xlfn.XLOOKUP($A74,'PY1 Data(H)'!$A$1:$A$288,'PY1 Data(H)'!$A$1:$BR$288))</f>
        <v>0</v>
      </c>
      <c r="AH74" s="118" cm="1">
        <f t="array" ref="AH74">_xlfn.XLOOKUP(AH$1,'PY1 Data(H)'!$A$1:$BR$1,_xlfn.XLOOKUP($A74,'PY1 Data(H)'!$A$1:$A$288,'PY1 Data(H)'!$A$1:$BR$288))</f>
        <v>0</v>
      </c>
      <c r="AI74" s="118" cm="1">
        <f t="array" ref="AI74">_xlfn.XLOOKUP(AI$1,'PY1 Data(H)'!$A$1:$BR$1,_xlfn.XLOOKUP($A74,'PY1 Data(H)'!$A$1:$A$288,'PY1 Data(H)'!$A$1:$BR$288))</f>
        <v>0</v>
      </c>
      <c r="AJ74" s="118" cm="1">
        <f t="array" ref="AJ74">_xlfn.XLOOKUP(AJ$1,'PY1 Data(H)'!$A$1:$BR$1,_xlfn.XLOOKUP($A74,'PY1 Data(H)'!$A$1:$A$288,'PY1 Data(H)'!$A$1:$BR$288))</f>
        <v>0</v>
      </c>
      <c r="AK74" s="118" cm="1">
        <f t="array" ref="AK74">_xlfn.XLOOKUP(AK$1,'PY1 Data(H)'!$A$1:$BR$1,_xlfn.XLOOKUP($A74,'PY1 Data(H)'!$A$1:$A$288,'PY1 Data(H)'!$A$1:$BR$288))</f>
        <v>0</v>
      </c>
      <c r="AL74" s="118" cm="1">
        <f t="array" ref="AL74">_xlfn.XLOOKUP(AL$1,'PY1 Data(H)'!$A$1:$BR$1,_xlfn.XLOOKUP($A74,'PY1 Data(H)'!$A$1:$A$288,'PY1 Data(H)'!$A$1:$BR$288))</f>
        <v>0</v>
      </c>
      <c r="AM74" s="118" cm="1">
        <f t="array" ref="AM74">_xlfn.XLOOKUP(AM$1,'PY1 Data(H)'!$A$1:$BR$1,_xlfn.XLOOKUP($A74,'PY1 Data(H)'!$A$1:$A$288,'PY1 Data(H)'!$A$1:$BR$288))</f>
        <v>0</v>
      </c>
      <c r="AN74" s="118" cm="1">
        <f t="array" ref="AN74">_xlfn.XLOOKUP(AN$1,'PY1 Data(H)'!$A$1:$BR$1,_xlfn.XLOOKUP($A74,'PY1 Data(H)'!$A$1:$A$288,'PY1 Data(H)'!$A$1:$BR$288))</f>
        <v>0</v>
      </c>
      <c r="AO74" s="118" cm="1">
        <f t="array" ref="AO74">_xlfn.XLOOKUP(AO$1,'PY1 Data(H)'!$A$1:$BR$1,_xlfn.XLOOKUP($A74,'PY1 Data(H)'!$A$1:$A$288,'PY1 Data(H)'!$A$1:$BR$288))</f>
        <v>0</v>
      </c>
      <c r="AP74" s="118" cm="1">
        <f t="array" ref="AP74">_xlfn.XLOOKUP(AP$1,'PY1 Data(H)'!$A$1:$BR$1,_xlfn.XLOOKUP($A74,'PY1 Data(H)'!$A$1:$A$288,'PY1 Data(H)'!$A$1:$BR$288))</f>
        <v>0</v>
      </c>
      <c r="AQ74" s="118" cm="1">
        <f t="array" ref="AQ74">_xlfn.XLOOKUP(AQ$1,'PY1 Data(H)'!$A$1:$BR$1,_xlfn.XLOOKUP($A74,'PY1 Data(H)'!$A$1:$A$288,'PY1 Data(H)'!$A$1:$BR$288))</f>
        <v>6.9</v>
      </c>
      <c r="AR74" s="118" cm="1">
        <f t="array" ref="AR74">_xlfn.XLOOKUP(AR$1,'PY1 Data(H)'!$A$1:$BR$1,_xlfn.XLOOKUP($A74,'PY1 Data(H)'!$A$1:$A$288,'PY1 Data(H)'!$A$1:$BR$288))</f>
        <v>0</v>
      </c>
      <c r="AS74" s="118" cm="1">
        <f t="array" ref="AS74">_xlfn.XLOOKUP(AS$1,'PY1 Data(H)'!$A$1:$BR$1,_xlfn.XLOOKUP($A74,'PY1 Data(H)'!$A$1:$A$288,'PY1 Data(H)'!$A$1:$BR$288))</f>
        <v>0</v>
      </c>
      <c r="AT74" s="118" cm="1">
        <f t="array" ref="AT74">_xlfn.XLOOKUP(AT$1,'PY1 Data(H)'!$A$1:$BR$1,_xlfn.XLOOKUP($A74,'PY1 Data(H)'!$A$1:$A$288,'PY1 Data(H)'!$A$1:$BR$288))</f>
        <v>0</v>
      </c>
      <c r="AU74" s="118" cm="1">
        <f t="array" ref="AU74">_xlfn.XLOOKUP(AU$1,'PY1 Data(H)'!$A$1:$BR$1,_xlfn.XLOOKUP($A74,'PY1 Data(H)'!$A$1:$A$288,'PY1 Data(H)'!$A$1:$BR$288))</f>
        <v>0</v>
      </c>
      <c r="AV74" s="118" cm="1">
        <f t="array" ref="AV74">_xlfn.XLOOKUP(AV$1,'PY1 Data(H)'!$A$1:$BR$1,_xlfn.XLOOKUP($A74,'PY1 Data(H)'!$A$1:$A$288,'PY1 Data(H)'!$A$1:$BR$288))</f>
        <v>0</v>
      </c>
      <c r="AW74" s="118" cm="1">
        <f t="array" ref="AW74">_xlfn.XLOOKUP(AW$1,'PY1 Data(H)'!$A$1:$BR$1,_xlfn.XLOOKUP($A74,'PY1 Data(H)'!$A$1:$A$288,'PY1 Data(H)'!$A$1:$BR$288))</f>
        <v>0</v>
      </c>
      <c r="AX74" s="118" cm="1">
        <f t="array" ref="AX74">_xlfn.XLOOKUP(AX$1,'PY1 Data(H)'!$A$1:$BR$1,_xlfn.XLOOKUP($A74,'PY1 Data(H)'!$A$1:$A$288,'PY1 Data(H)'!$A$1:$BR$288))</f>
        <v>0</v>
      </c>
      <c r="AY74" s="118" cm="1">
        <f t="array" ref="AY74">_xlfn.XLOOKUP(AY$1,'PY1 Data(H)'!$A$1:$BR$1,_xlfn.XLOOKUP($A74,'PY1 Data(H)'!$A$1:$A$288,'PY1 Data(H)'!$A$1:$BR$288))</f>
        <v>0</v>
      </c>
      <c r="AZ74" s="118" cm="1">
        <f t="array" ref="AZ74">_xlfn.XLOOKUP(AZ$1,'PY1 Data(H)'!$A$1:$BR$1,_xlfn.XLOOKUP($A74,'PY1 Data(H)'!$A$1:$A$288,'PY1 Data(H)'!$A$1:$BR$288))</f>
        <v>0</v>
      </c>
      <c r="BA74" s="118" cm="1">
        <f t="array" ref="BA74">_xlfn.XLOOKUP(BA$1,'PY1 Data(H)'!$A$1:$BR$1,_xlfn.XLOOKUP($A74,'PY1 Data(H)'!$A$1:$A$288,'PY1 Data(H)'!$A$1:$BR$288))</f>
        <v>0</v>
      </c>
      <c r="BB74" s="118" cm="1">
        <f t="array" ref="BB74">_xlfn.XLOOKUP(BB$1,'PY1 Data(H)'!$A$1:$BR$1,_xlfn.XLOOKUP($A74,'PY1 Data(H)'!$A$1:$A$288,'PY1 Data(H)'!$A$1:$BR$288))</f>
        <v>0</v>
      </c>
      <c r="BC74" s="118" cm="1">
        <f t="array" ref="BC74">_xlfn.XLOOKUP(BC$1,'PY1 Data(H)'!$A$1:$BR$1,_xlfn.XLOOKUP($A74,'PY1 Data(H)'!$A$1:$A$288,'PY1 Data(H)'!$A$1:$BR$288))</f>
        <v>0</v>
      </c>
      <c r="BD74" s="118" cm="1">
        <f t="array" ref="BD74">_xlfn.XLOOKUP(BD$1,'PY1 Data(H)'!$A$1:$BR$1,_xlfn.XLOOKUP($A74,'PY1 Data(H)'!$A$1:$A$288,'PY1 Data(H)'!$A$1:$BR$288))</f>
        <v>0</v>
      </c>
      <c r="BE74" s="118" cm="1">
        <f t="array" ref="BE74">_xlfn.XLOOKUP(BE$1,'PY1 Data(H)'!$A$1:$BR$1,_xlfn.XLOOKUP($A74,'PY1 Data(H)'!$A$1:$A$288,'PY1 Data(H)'!$A$1:$BR$288))</f>
        <v>0</v>
      </c>
      <c r="BF74" s="118" cm="1">
        <f t="array" ref="BF74">_xlfn.XLOOKUP(BF$1,'PY1 Data(H)'!$A$1:$BR$1,_xlfn.XLOOKUP($A74,'PY1 Data(H)'!$A$1:$A$288,'PY1 Data(H)'!$A$1:$BR$288))</f>
        <v>0</v>
      </c>
      <c r="BG74" s="118" cm="1">
        <f t="array" ref="BG74">_xlfn.XLOOKUP(BG$1,'PY1 Data(H)'!$A$1:$BR$1,_xlfn.XLOOKUP($A74,'PY1 Data(H)'!$A$1:$A$288,'PY1 Data(H)'!$A$1:$BR$288))</f>
        <v>0</v>
      </c>
      <c r="BH74" s="118" cm="1">
        <f t="array" ref="BH74">_xlfn.XLOOKUP(BH$1,'PY1 Data(H)'!$A$1:$BR$1,_xlfn.XLOOKUP($A74,'PY1 Data(H)'!$A$1:$A$288,'PY1 Data(H)'!$A$1:$BR$288))</f>
        <v>0</v>
      </c>
    </row>
    <row r="75" spans="1:60" x14ac:dyDescent="0.3">
      <c r="D75" s="118" t="e" cm="1">
        <f t="array" ref="D75">_xlfn.XLOOKUP(D$1,'PY1 Data(H)'!$A$1:$BR$1,_xlfn.XLOOKUP($A75,'PY1 Data(H)'!$A$1:$A$288,'PY1 Data(H)'!$A$1:$BR$288))</f>
        <v>#N/A</v>
      </c>
      <c r="E75" s="118" t="e" cm="1">
        <f t="array" ref="E75">_xlfn.XLOOKUP(E$1,'PY1 Data(H)'!$A$1:$BR$1,_xlfn.XLOOKUP($A75,'PY1 Data(H)'!$A$1:$A$288,'PY1 Data(H)'!$A$1:$BR$288))</f>
        <v>#N/A</v>
      </c>
      <c r="F75" s="118" t="e" cm="1">
        <f t="array" ref="F75">_xlfn.XLOOKUP(F$1,'PY1 Data(H)'!$A$1:$BR$1,_xlfn.XLOOKUP($A75,'PY1 Data(H)'!$A$1:$A$288,'PY1 Data(H)'!$A$1:$BR$288))</f>
        <v>#N/A</v>
      </c>
      <c r="G75" s="118" t="e" cm="1">
        <f t="array" ref="G75">_xlfn.XLOOKUP(G$1,'PY1 Data(H)'!$A$1:$BR$1,_xlfn.XLOOKUP($A75,'PY1 Data(H)'!$A$1:$A$288,'PY1 Data(H)'!$A$1:$BR$288))</f>
        <v>#N/A</v>
      </c>
      <c r="H75" s="118" t="e" cm="1">
        <f t="array" ref="H75">_xlfn.XLOOKUP(H$1,'PY1 Data(H)'!$A$1:$BR$1,_xlfn.XLOOKUP($A75,'PY1 Data(H)'!$A$1:$A$288,'PY1 Data(H)'!$A$1:$BR$288))</f>
        <v>#N/A</v>
      </c>
      <c r="I75" s="118" t="e" cm="1">
        <f t="array" ref="I75">_xlfn.XLOOKUP(I$1,'PY1 Data(H)'!$A$1:$BR$1,_xlfn.XLOOKUP($A75,'PY1 Data(H)'!$A$1:$A$288,'PY1 Data(H)'!$A$1:$BR$288))</f>
        <v>#N/A</v>
      </c>
      <c r="J75" s="118" t="e" cm="1">
        <f t="array" ref="J75">_xlfn.XLOOKUP(J$1,'PY1 Data(H)'!$A$1:$BR$1,_xlfn.XLOOKUP($A75,'PY1 Data(H)'!$A$1:$A$288,'PY1 Data(H)'!$A$1:$BR$288))</f>
        <v>#N/A</v>
      </c>
      <c r="K75" s="118" t="e" cm="1">
        <f t="array" ref="K75">_xlfn.XLOOKUP(K$1,'PY1 Data(H)'!$A$1:$BR$1,_xlfn.XLOOKUP($A75,'PY1 Data(H)'!$A$1:$A$288,'PY1 Data(H)'!$A$1:$BR$288))</f>
        <v>#N/A</v>
      </c>
      <c r="L75" s="118" t="e" cm="1">
        <f t="array" ref="L75">_xlfn.XLOOKUP(L$1,'PY1 Data(H)'!$A$1:$BR$1,_xlfn.XLOOKUP($A75,'PY1 Data(H)'!$A$1:$A$288,'PY1 Data(H)'!$A$1:$BR$288))</f>
        <v>#N/A</v>
      </c>
      <c r="M75" s="118" t="e" cm="1">
        <f t="array" ref="M75">_xlfn.XLOOKUP(M$1,'PY1 Data(H)'!$A$1:$BR$1,_xlfn.XLOOKUP($A75,'PY1 Data(H)'!$A$1:$A$288,'PY1 Data(H)'!$A$1:$BR$288))</f>
        <v>#N/A</v>
      </c>
      <c r="N75" s="118" t="e" cm="1">
        <f t="array" ref="N75">_xlfn.XLOOKUP(N$1,'PY1 Data(H)'!$A$1:$BR$1,_xlfn.XLOOKUP($A75,'PY1 Data(H)'!$A$1:$A$288,'PY1 Data(H)'!$A$1:$BR$288))</f>
        <v>#N/A</v>
      </c>
      <c r="O75" s="118" t="e" cm="1">
        <f t="array" ref="O75">_xlfn.XLOOKUP(O$1,'PY1 Data(H)'!$A$1:$BR$1,_xlfn.XLOOKUP($A75,'PY1 Data(H)'!$A$1:$A$288,'PY1 Data(H)'!$A$1:$BR$288))</f>
        <v>#N/A</v>
      </c>
      <c r="P75" s="118" t="e" cm="1">
        <f t="array" ref="P75">_xlfn.XLOOKUP(P$1,'PY1 Data(H)'!$A$1:$BR$1,_xlfn.XLOOKUP($A75,'PY1 Data(H)'!$A$1:$A$288,'PY1 Data(H)'!$A$1:$BR$288))</f>
        <v>#N/A</v>
      </c>
      <c r="Q75" s="118" t="e" cm="1">
        <f t="array" ref="Q75">_xlfn.XLOOKUP(Q$1,'PY1 Data(H)'!$A$1:$BR$1,_xlfn.XLOOKUP($A75,'PY1 Data(H)'!$A$1:$A$288,'PY1 Data(H)'!$A$1:$BR$288))</f>
        <v>#N/A</v>
      </c>
      <c r="R75" s="118" t="e" cm="1">
        <f t="array" ref="R75">_xlfn.XLOOKUP(R$1,'PY1 Data(H)'!$A$1:$BR$1,_xlfn.XLOOKUP($A75,'PY1 Data(H)'!$A$1:$A$288,'PY1 Data(H)'!$A$1:$BR$288))</f>
        <v>#N/A</v>
      </c>
      <c r="S75" s="118" t="e" cm="1">
        <f t="array" ref="S75">_xlfn.XLOOKUP(S$1,'PY1 Data(H)'!$A$1:$BR$1,_xlfn.XLOOKUP($A75,'PY1 Data(H)'!$A$1:$A$288,'PY1 Data(H)'!$A$1:$BR$288))</f>
        <v>#N/A</v>
      </c>
      <c r="T75" s="118" t="e" cm="1">
        <f t="array" ref="T75">_xlfn.XLOOKUP(T$1,'PY1 Data(H)'!$A$1:$BR$1,_xlfn.XLOOKUP($A75,'PY1 Data(H)'!$A$1:$A$288,'PY1 Data(H)'!$A$1:$BR$288))</f>
        <v>#N/A</v>
      </c>
      <c r="U75" s="118" t="e" cm="1">
        <f t="array" ref="U75">_xlfn.XLOOKUP(U$1,'PY1 Data(H)'!$A$1:$BR$1,_xlfn.XLOOKUP($A75,'PY1 Data(H)'!$A$1:$A$288,'PY1 Data(H)'!$A$1:$BR$288))</f>
        <v>#N/A</v>
      </c>
      <c r="V75" s="118" t="e" cm="1">
        <f t="array" ref="V75">_xlfn.XLOOKUP(V$1,'PY1 Data(H)'!$A$1:$BR$1,_xlfn.XLOOKUP($A75,'PY1 Data(H)'!$A$1:$A$288,'PY1 Data(H)'!$A$1:$BR$288))</f>
        <v>#N/A</v>
      </c>
      <c r="W75" s="118" t="e" cm="1">
        <f t="array" ref="W75">_xlfn.XLOOKUP(W$1,'PY1 Data(H)'!$A$1:$BR$1,_xlfn.XLOOKUP($A75,'PY1 Data(H)'!$A$1:$A$288,'PY1 Data(H)'!$A$1:$BR$288))</f>
        <v>#N/A</v>
      </c>
      <c r="X75" s="118" t="e" cm="1">
        <f t="array" ref="X75">_xlfn.XLOOKUP(X$1,'PY1 Data(H)'!$A$1:$BR$1,_xlfn.XLOOKUP($A75,'PY1 Data(H)'!$A$1:$A$288,'PY1 Data(H)'!$A$1:$BR$288))</f>
        <v>#N/A</v>
      </c>
      <c r="Y75" s="118" t="e" cm="1">
        <f t="array" ref="Y75">_xlfn.XLOOKUP(Y$1,'PY1 Data(H)'!$A$1:$BR$1,_xlfn.XLOOKUP($A75,'PY1 Data(H)'!$A$1:$A$288,'PY1 Data(H)'!$A$1:$BR$288))</f>
        <v>#N/A</v>
      </c>
      <c r="Z75" s="118" t="e" cm="1">
        <f t="array" ref="Z75">_xlfn.XLOOKUP(Z$1,'PY1 Data(H)'!$A$1:$BR$1,_xlfn.XLOOKUP($A75,'PY1 Data(H)'!$A$1:$A$288,'PY1 Data(H)'!$A$1:$BR$288))</f>
        <v>#N/A</v>
      </c>
      <c r="AA75" s="118" t="e" cm="1">
        <f t="array" ref="AA75">_xlfn.XLOOKUP(AA$1,'PY1 Data(H)'!$A$1:$BR$1,_xlfn.XLOOKUP($A75,'PY1 Data(H)'!$A$1:$A$288,'PY1 Data(H)'!$A$1:$BR$288))</f>
        <v>#N/A</v>
      </c>
      <c r="AB75" s="118" t="e" cm="1">
        <f t="array" ref="AB75">_xlfn.XLOOKUP(AB$1,'PY1 Data(H)'!$A$1:$BR$1,_xlfn.XLOOKUP($A75,'PY1 Data(H)'!$A$1:$A$288,'PY1 Data(H)'!$A$1:$BR$288))</f>
        <v>#N/A</v>
      </c>
      <c r="AC75" s="118" t="e" cm="1">
        <f t="array" ref="AC75">_xlfn.XLOOKUP(AC$1,'PY1 Data(H)'!$A$1:$BR$1,_xlfn.XLOOKUP($A75,'PY1 Data(H)'!$A$1:$A$288,'PY1 Data(H)'!$A$1:$BR$288))</f>
        <v>#N/A</v>
      </c>
      <c r="AD75" s="118" t="e" cm="1">
        <f t="array" ref="AD75">_xlfn.XLOOKUP(AD$1,'PY1 Data(H)'!$A$1:$BR$1,_xlfn.XLOOKUP($A75,'PY1 Data(H)'!$A$1:$A$288,'PY1 Data(H)'!$A$1:$BR$288))</f>
        <v>#N/A</v>
      </c>
      <c r="AE75" s="118" t="e" cm="1">
        <f t="array" ref="AE75">_xlfn.XLOOKUP(AE$1,'PY1 Data(H)'!$A$1:$BR$1,_xlfn.XLOOKUP($A75,'PY1 Data(H)'!$A$1:$A$288,'PY1 Data(H)'!$A$1:$BR$288))</f>
        <v>#N/A</v>
      </c>
      <c r="AF75" s="118" t="e" cm="1">
        <f t="array" ref="AF75">_xlfn.XLOOKUP(AF$1,'PY1 Data(H)'!$A$1:$BR$1,_xlfn.XLOOKUP($A75,'PY1 Data(H)'!$A$1:$A$288,'PY1 Data(H)'!$A$1:$BR$288))</f>
        <v>#N/A</v>
      </c>
      <c r="AG75" s="118" t="e" cm="1">
        <f t="array" ref="AG75">_xlfn.XLOOKUP(AG$1,'PY1 Data(H)'!$A$1:$BR$1,_xlfn.XLOOKUP($A75,'PY1 Data(H)'!$A$1:$A$288,'PY1 Data(H)'!$A$1:$BR$288))</f>
        <v>#N/A</v>
      </c>
      <c r="AH75" s="118" t="e" cm="1">
        <f t="array" ref="AH75">_xlfn.XLOOKUP(AH$1,'PY1 Data(H)'!$A$1:$BR$1,_xlfn.XLOOKUP($A75,'PY1 Data(H)'!$A$1:$A$288,'PY1 Data(H)'!$A$1:$BR$288))</f>
        <v>#N/A</v>
      </c>
      <c r="AI75" s="118" t="e" cm="1">
        <f t="array" ref="AI75">_xlfn.XLOOKUP(AI$1,'PY1 Data(H)'!$A$1:$BR$1,_xlfn.XLOOKUP($A75,'PY1 Data(H)'!$A$1:$A$288,'PY1 Data(H)'!$A$1:$BR$288))</f>
        <v>#N/A</v>
      </c>
      <c r="AJ75" s="118" t="e" cm="1">
        <f t="array" ref="AJ75">_xlfn.XLOOKUP(AJ$1,'PY1 Data(H)'!$A$1:$BR$1,_xlfn.XLOOKUP($A75,'PY1 Data(H)'!$A$1:$A$288,'PY1 Data(H)'!$A$1:$BR$288))</f>
        <v>#N/A</v>
      </c>
      <c r="AK75" s="118" t="e" cm="1">
        <f t="array" ref="AK75">_xlfn.XLOOKUP(AK$1,'PY1 Data(H)'!$A$1:$BR$1,_xlfn.XLOOKUP($A75,'PY1 Data(H)'!$A$1:$A$288,'PY1 Data(H)'!$A$1:$BR$288))</f>
        <v>#N/A</v>
      </c>
      <c r="AL75" s="118" t="e" cm="1">
        <f t="array" ref="AL75">_xlfn.XLOOKUP(AL$1,'PY1 Data(H)'!$A$1:$BR$1,_xlfn.XLOOKUP($A75,'PY1 Data(H)'!$A$1:$A$288,'PY1 Data(H)'!$A$1:$BR$288))</f>
        <v>#N/A</v>
      </c>
      <c r="AM75" s="118" t="e" cm="1">
        <f t="array" ref="AM75">_xlfn.XLOOKUP(AM$1,'PY1 Data(H)'!$A$1:$BR$1,_xlfn.XLOOKUP($A75,'PY1 Data(H)'!$A$1:$A$288,'PY1 Data(H)'!$A$1:$BR$288))</f>
        <v>#N/A</v>
      </c>
      <c r="AN75" s="118" t="e" cm="1">
        <f t="array" ref="AN75">_xlfn.XLOOKUP(AN$1,'PY1 Data(H)'!$A$1:$BR$1,_xlfn.XLOOKUP($A75,'PY1 Data(H)'!$A$1:$A$288,'PY1 Data(H)'!$A$1:$BR$288))</f>
        <v>#N/A</v>
      </c>
      <c r="AO75" s="118" t="e" cm="1">
        <f t="array" ref="AO75">_xlfn.XLOOKUP(AO$1,'PY1 Data(H)'!$A$1:$BR$1,_xlfn.XLOOKUP($A75,'PY1 Data(H)'!$A$1:$A$288,'PY1 Data(H)'!$A$1:$BR$288))</f>
        <v>#N/A</v>
      </c>
      <c r="AP75" s="118" t="e" cm="1">
        <f t="array" ref="AP75">_xlfn.XLOOKUP(AP$1,'PY1 Data(H)'!$A$1:$BR$1,_xlfn.XLOOKUP($A75,'PY1 Data(H)'!$A$1:$A$288,'PY1 Data(H)'!$A$1:$BR$288))</f>
        <v>#N/A</v>
      </c>
      <c r="AQ75" s="118" t="e" cm="1">
        <f t="array" ref="AQ75">_xlfn.XLOOKUP(AQ$1,'PY1 Data(H)'!$A$1:$BR$1,_xlfn.XLOOKUP($A75,'PY1 Data(H)'!$A$1:$A$288,'PY1 Data(H)'!$A$1:$BR$288))</f>
        <v>#N/A</v>
      </c>
      <c r="AR75" s="118" t="e" cm="1">
        <f t="array" ref="AR75">_xlfn.XLOOKUP(AR$1,'PY1 Data(H)'!$A$1:$BR$1,_xlfn.XLOOKUP($A75,'PY1 Data(H)'!$A$1:$A$288,'PY1 Data(H)'!$A$1:$BR$288))</f>
        <v>#N/A</v>
      </c>
      <c r="AS75" s="118" t="e" cm="1">
        <f t="array" ref="AS75">_xlfn.XLOOKUP(AS$1,'PY1 Data(H)'!$A$1:$BR$1,_xlfn.XLOOKUP($A75,'PY1 Data(H)'!$A$1:$A$288,'PY1 Data(H)'!$A$1:$BR$288))</f>
        <v>#N/A</v>
      </c>
      <c r="AT75" s="118" t="e" cm="1">
        <f t="array" ref="AT75">_xlfn.XLOOKUP(AT$1,'PY1 Data(H)'!$A$1:$BR$1,_xlfn.XLOOKUP($A75,'PY1 Data(H)'!$A$1:$A$288,'PY1 Data(H)'!$A$1:$BR$288))</f>
        <v>#N/A</v>
      </c>
      <c r="AU75" s="118" t="e" cm="1">
        <f t="array" ref="AU75">_xlfn.XLOOKUP(AU$1,'PY1 Data(H)'!$A$1:$BR$1,_xlfn.XLOOKUP($A75,'PY1 Data(H)'!$A$1:$A$288,'PY1 Data(H)'!$A$1:$BR$288))</f>
        <v>#N/A</v>
      </c>
      <c r="AV75" s="118" t="e" cm="1">
        <f t="array" ref="AV75">_xlfn.XLOOKUP(AV$1,'PY1 Data(H)'!$A$1:$BR$1,_xlfn.XLOOKUP($A75,'PY1 Data(H)'!$A$1:$A$288,'PY1 Data(H)'!$A$1:$BR$288))</f>
        <v>#N/A</v>
      </c>
      <c r="AW75" s="118" t="e" cm="1">
        <f t="array" ref="AW75">_xlfn.XLOOKUP(AW$1,'PY1 Data(H)'!$A$1:$BR$1,_xlfn.XLOOKUP($A75,'PY1 Data(H)'!$A$1:$A$288,'PY1 Data(H)'!$A$1:$BR$288))</f>
        <v>#N/A</v>
      </c>
      <c r="AX75" s="118" t="e" cm="1">
        <f t="array" ref="AX75">_xlfn.XLOOKUP(AX$1,'PY1 Data(H)'!$A$1:$BR$1,_xlfn.XLOOKUP($A75,'PY1 Data(H)'!$A$1:$A$288,'PY1 Data(H)'!$A$1:$BR$288))</f>
        <v>#N/A</v>
      </c>
      <c r="AY75" s="118" t="e" cm="1">
        <f t="array" ref="AY75">_xlfn.XLOOKUP(AY$1,'PY1 Data(H)'!$A$1:$BR$1,_xlfn.XLOOKUP($A75,'PY1 Data(H)'!$A$1:$A$288,'PY1 Data(H)'!$A$1:$BR$288))</f>
        <v>#N/A</v>
      </c>
      <c r="AZ75" s="118" t="e" cm="1">
        <f t="array" ref="AZ75">_xlfn.XLOOKUP(AZ$1,'PY1 Data(H)'!$A$1:$BR$1,_xlfn.XLOOKUP($A75,'PY1 Data(H)'!$A$1:$A$288,'PY1 Data(H)'!$A$1:$BR$288))</f>
        <v>#N/A</v>
      </c>
      <c r="BA75" s="118" t="e" cm="1">
        <f t="array" ref="BA75">_xlfn.XLOOKUP(BA$1,'PY1 Data(H)'!$A$1:$BR$1,_xlfn.XLOOKUP($A75,'PY1 Data(H)'!$A$1:$A$288,'PY1 Data(H)'!$A$1:$BR$288))</f>
        <v>#N/A</v>
      </c>
      <c r="BB75" s="118" t="e" cm="1">
        <f t="array" ref="BB75">_xlfn.XLOOKUP(BB$1,'PY1 Data(H)'!$A$1:$BR$1,_xlfn.XLOOKUP($A75,'PY1 Data(H)'!$A$1:$A$288,'PY1 Data(H)'!$A$1:$BR$288))</f>
        <v>#N/A</v>
      </c>
      <c r="BC75" s="118" t="e" cm="1">
        <f t="array" ref="BC75">_xlfn.XLOOKUP(BC$1,'PY1 Data(H)'!$A$1:$BR$1,_xlfn.XLOOKUP($A75,'PY1 Data(H)'!$A$1:$A$288,'PY1 Data(H)'!$A$1:$BR$288))</f>
        <v>#N/A</v>
      </c>
      <c r="BD75" s="118" t="e" cm="1">
        <f t="array" ref="BD75">_xlfn.XLOOKUP(BD$1,'PY1 Data(H)'!$A$1:$BR$1,_xlfn.XLOOKUP($A75,'PY1 Data(H)'!$A$1:$A$288,'PY1 Data(H)'!$A$1:$BR$288))</f>
        <v>#N/A</v>
      </c>
      <c r="BE75" s="118" t="e" cm="1">
        <f t="array" ref="BE75">_xlfn.XLOOKUP(BE$1,'PY1 Data(H)'!$A$1:$BR$1,_xlfn.XLOOKUP($A75,'PY1 Data(H)'!$A$1:$A$288,'PY1 Data(H)'!$A$1:$BR$288))</f>
        <v>#N/A</v>
      </c>
      <c r="BF75" s="118" t="e" cm="1">
        <f t="array" ref="BF75">_xlfn.XLOOKUP(BF$1,'PY1 Data(H)'!$A$1:$BR$1,_xlfn.XLOOKUP($A75,'PY1 Data(H)'!$A$1:$A$288,'PY1 Data(H)'!$A$1:$BR$288))</f>
        <v>#N/A</v>
      </c>
      <c r="BG75" s="118" t="e" cm="1">
        <f t="array" ref="BG75">_xlfn.XLOOKUP(BG$1,'PY1 Data(H)'!$A$1:$BR$1,_xlfn.XLOOKUP($A75,'PY1 Data(H)'!$A$1:$A$288,'PY1 Data(H)'!$A$1:$BR$288))</f>
        <v>#N/A</v>
      </c>
      <c r="BH75" s="118" t="e" cm="1">
        <f t="array" ref="BH75">_xlfn.XLOOKUP(BH$1,'PY1 Data(H)'!$A$1:$BR$1,_xlfn.XLOOKUP($A75,'PY1 Data(H)'!$A$1:$A$288,'PY1 Data(H)'!$A$1:$BR$288))</f>
        <v>#N/A</v>
      </c>
    </row>
    <row r="76" spans="1:60" x14ac:dyDescent="0.3">
      <c r="D76" s="118" t="e" cm="1">
        <f t="array" ref="D76">_xlfn.XLOOKUP(D$1,'PY1 Data(H)'!$A$1:$BR$1,_xlfn.XLOOKUP($A76,'PY1 Data(H)'!$A$1:$A$288,'PY1 Data(H)'!$A$1:$BR$288))</f>
        <v>#N/A</v>
      </c>
      <c r="E76" s="118" t="e" cm="1">
        <f t="array" ref="E76">_xlfn.XLOOKUP(E$1,'PY1 Data(H)'!$A$1:$BR$1,_xlfn.XLOOKUP($A76,'PY1 Data(H)'!$A$1:$A$288,'PY1 Data(H)'!$A$1:$BR$288))</f>
        <v>#N/A</v>
      </c>
      <c r="F76" s="118" t="e" cm="1">
        <f t="array" ref="F76">_xlfn.XLOOKUP(F$1,'PY1 Data(H)'!$A$1:$BR$1,_xlfn.XLOOKUP($A76,'PY1 Data(H)'!$A$1:$A$288,'PY1 Data(H)'!$A$1:$BR$288))</f>
        <v>#N/A</v>
      </c>
      <c r="G76" s="118" t="e" cm="1">
        <f t="array" ref="G76">_xlfn.XLOOKUP(G$1,'PY1 Data(H)'!$A$1:$BR$1,_xlfn.XLOOKUP($A76,'PY1 Data(H)'!$A$1:$A$288,'PY1 Data(H)'!$A$1:$BR$288))</f>
        <v>#N/A</v>
      </c>
      <c r="H76" s="118" t="e" cm="1">
        <f t="array" ref="H76">_xlfn.XLOOKUP(H$1,'PY1 Data(H)'!$A$1:$BR$1,_xlfn.XLOOKUP($A76,'PY1 Data(H)'!$A$1:$A$288,'PY1 Data(H)'!$A$1:$BR$288))</f>
        <v>#N/A</v>
      </c>
      <c r="I76" s="118" t="e" cm="1">
        <f t="array" ref="I76">_xlfn.XLOOKUP(I$1,'PY1 Data(H)'!$A$1:$BR$1,_xlfn.XLOOKUP($A76,'PY1 Data(H)'!$A$1:$A$288,'PY1 Data(H)'!$A$1:$BR$288))</f>
        <v>#N/A</v>
      </c>
      <c r="J76" s="118" t="e" cm="1">
        <f t="array" ref="J76">_xlfn.XLOOKUP(J$1,'PY1 Data(H)'!$A$1:$BR$1,_xlfn.XLOOKUP($A76,'PY1 Data(H)'!$A$1:$A$288,'PY1 Data(H)'!$A$1:$BR$288))</f>
        <v>#N/A</v>
      </c>
      <c r="K76" s="118" t="e" cm="1">
        <f t="array" ref="K76">_xlfn.XLOOKUP(K$1,'PY1 Data(H)'!$A$1:$BR$1,_xlfn.XLOOKUP($A76,'PY1 Data(H)'!$A$1:$A$288,'PY1 Data(H)'!$A$1:$BR$288))</f>
        <v>#N/A</v>
      </c>
      <c r="L76" s="118" t="e" cm="1">
        <f t="array" ref="L76">_xlfn.XLOOKUP(L$1,'PY1 Data(H)'!$A$1:$BR$1,_xlfn.XLOOKUP($A76,'PY1 Data(H)'!$A$1:$A$288,'PY1 Data(H)'!$A$1:$BR$288))</f>
        <v>#N/A</v>
      </c>
      <c r="M76" s="118" t="e" cm="1">
        <f t="array" ref="M76">_xlfn.XLOOKUP(M$1,'PY1 Data(H)'!$A$1:$BR$1,_xlfn.XLOOKUP($A76,'PY1 Data(H)'!$A$1:$A$288,'PY1 Data(H)'!$A$1:$BR$288))</f>
        <v>#N/A</v>
      </c>
      <c r="N76" s="118" t="e" cm="1">
        <f t="array" ref="N76">_xlfn.XLOOKUP(N$1,'PY1 Data(H)'!$A$1:$BR$1,_xlfn.XLOOKUP($A76,'PY1 Data(H)'!$A$1:$A$288,'PY1 Data(H)'!$A$1:$BR$288))</f>
        <v>#N/A</v>
      </c>
      <c r="O76" s="118" t="e" cm="1">
        <f t="array" ref="O76">_xlfn.XLOOKUP(O$1,'PY1 Data(H)'!$A$1:$BR$1,_xlfn.XLOOKUP($A76,'PY1 Data(H)'!$A$1:$A$288,'PY1 Data(H)'!$A$1:$BR$288))</f>
        <v>#N/A</v>
      </c>
      <c r="P76" s="118" t="e" cm="1">
        <f t="array" ref="P76">_xlfn.XLOOKUP(P$1,'PY1 Data(H)'!$A$1:$BR$1,_xlfn.XLOOKUP($A76,'PY1 Data(H)'!$A$1:$A$288,'PY1 Data(H)'!$A$1:$BR$288))</f>
        <v>#N/A</v>
      </c>
      <c r="Q76" s="118" t="e" cm="1">
        <f t="array" ref="Q76">_xlfn.XLOOKUP(Q$1,'PY1 Data(H)'!$A$1:$BR$1,_xlfn.XLOOKUP($A76,'PY1 Data(H)'!$A$1:$A$288,'PY1 Data(H)'!$A$1:$BR$288))</f>
        <v>#N/A</v>
      </c>
      <c r="R76" s="118" t="e" cm="1">
        <f t="array" ref="R76">_xlfn.XLOOKUP(R$1,'PY1 Data(H)'!$A$1:$BR$1,_xlfn.XLOOKUP($A76,'PY1 Data(H)'!$A$1:$A$288,'PY1 Data(H)'!$A$1:$BR$288))</f>
        <v>#N/A</v>
      </c>
      <c r="S76" s="118" t="e" cm="1">
        <f t="array" ref="S76">_xlfn.XLOOKUP(S$1,'PY1 Data(H)'!$A$1:$BR$1,_xlfn.XLOOKUP($A76,'PY1 Data(H)'!$A$1:$A$288,'PY1 Data(H)'!$A$1:$BR$288))</f>
        <v>#N/A</v>
      </c>
      <c r="T76" s="118" t="e" cm="1">
        <f t="array" ref="T76">_xlfn.XLOOKUP(T$1,'PY1 Data(H)'!$A$1:$BR$1,_xlfn.XLOOKUP($A76,'PY1 Data(H)'!$A$1:$A$288,'PY1 Data(H)'!$A$1:$BR$288))</f>
        <v>#N/A</v>
      </c>
      <c r="U76" s="118" t="e" cm="1">
        <f t="array" ref="U76">_xlfn.XLOOKUP(U$1,'PY1 Data(H)'!$A$1:$BR$1,_xlfn.XLOOKUP($A76,'PY1 Data(H)'!$A$1:$A$288,'PY1 Data(H)'!$A$1:$BR$288))</f>
        <v>#N/A</v>
      </c>
      <c r="V76" s="118" t="e" cm="1">
        <f t="array" ref="V76">_xlfn.XLOOKUP(V$1,'PY1 Data(H)'!$A$1:$BR$1,_xlfn.XLOOKUP($A76,'PY1 Data(H)'!$A$1:$A$288,'PY1 Data(H)'!$A$1:$BR$288))</f>
        <v>#N/A</v>
      </c>
      <c r="W76" s="118" t="e" cm="1">
        <f t="array" ref="W76">_xlfn.XLOOKUP(W$1,'PY1 Data(H)'!$A$1:$BR$1,_xlfn.XLOOKUP($A76,'PY1 Data(H)'!$A$1:$A$288,'PY1 Data(H)'!$A$1:$BR$288))</f>
        <v>#N/A</v>
      </c>
      <c r="X76" s="118" t="e" cm="1">
        <f t="array" ref="X76">_xlfn.XLOOKUP(X$1,'PY1 Data(H)'!$A$1:$BR$1,_xlfn.XLOOKUP($A76,'PY1 Data(H)'!$A$1:$A$288,'PY1 Data(H)'!$A$1:$BR$288))</f>
        <v>#N/A</v>
      </c>
      <c r="Y76" s="118" t="e" cm="1">
        <f t="array" ref="Y76">_xlfn.XLOOKUP(Y$1,'PY1 Data(H)'!$A$1:$BR$1,_xlfn.XLOOKUP($A76,'PY1 Data(H)'!$A$1:$A$288,'PY1 Data(H)'!$A$1:$BR$288))</f>
        <v>#N/A</v>
      </c>
      <c r="Z76" s="118" t="e" cm="1">
        <f t="array" ref="Z76">_xlfn.XLOOKUP(Z$1,'PY1 Data(H)'!$A$1:$BR$1,_xlfn.XLOOKUP($A76,'PY1 Data(H)'!$A$1:$A$288,'PY1 Data(H)'!$A$1:$BR$288))</f>
        <v>#N/A</v>
      </c>
      <c r="AA76" s="118" t="e" cm="1">
        <f t="array" ref="AA76">_xlfn.XLOOKUP(AA$1,'PY1 Data(H)'!$A$1:$BR$1,_xlfn.XLOOKUP($A76,'PY1 Data(H)'!$A$1:$A$288,'PY1 Data(H)'!$A$1:$BR$288))</f>
        <v>#N/A</v>
      </c>
      <c r="AB76" s="118" t="e" cm="1">
        <f t="array" ref="AB76">_xlfn.XLOOKUP(AB$1,'PY1 Data(H)'!$A$1:$BR$1,_xlfn.XLOOKUP($A76,'PY1 Data(H)'!$A$1:$A$288,'PY1 Data(H)'!$A$1:$BR$288))</f>
        <v>#N/A</v>
      </c>
      <c r="AC76" s="118" t="e" cm="1">
        <f t="array" ref="AC76">_xlfn.XLOOKUP(AC$1,'PY1 Data(H)'!$A$1:$BR$1,_xlfn.XLOOKUP($A76,'PY1 Data(H)'!$A$1:$A$288,'PY1 Data(H)'!$A$1:$BR$288))</f>
        <v>#N/A</v>
      </c>
      <c r="AD76" s="118" t="e" cm="1">
        <f t="array" ref="AD76">_xlfn.XLOOKUP(AD$1,'PY1 Data(H)'!$A$1:$BR$1,_xlfn.XLOOKUP($A76,'PY1 Data(H)'!$A$1:$A$288,'PY1 Data(H)'!$A$1:$BR$288))</f>
        <v>#N/A</v>
      </c>
      <c r="AE76" s="118" t="e" cm="1">
        <f t="array" ref="AE76">_xlfn.XLOOKUP(AE$1,'PY1 Data(H)'!$A$1:$BR$1,_xlfn.XLOOKUP($A76,'PY1 Data(H)'!$A$1:$A$288,'PY1 Data(H)'!$A$1:$BR$288))</f>
        <v>#N/A</v>
      </c>
      <c r="AF76" s="118" t="e" cm="1">
        <f t="array" ref="AF76">_xlfn.XLOOKUP(AF$1,'PY1 Data(H)'!$A$1:$BR$1,_xlfn.XLOOKUP($A76,'PY1 Data(H)'!$A$1:$A$288,'PY1 Data(H)'!$A$1:$BR$288))</f>
        <v>#N/A</v>
      </c>
      <c r="AG76" s="118" t="e" cm="1">
        <f t="array" ref="AG76">_xlfn.XLOOKUP(AG$1,'PY1 Data(H)'!$A$1:$BR$1,_xlfn.XLOOKUP($A76,'PY1 Data(H)'!$A$1:$A$288,'PY1 Data(H)'!$A$1:$BR$288))</f>
        <v>#N/A</v>
      </c>
      <c r="AH76" s="118" t="e" cm="1">
        <f t="array" ref="AH76">_xlfn.XLOOKUP(AH$1,'PY1 Data(H)'!$A$1:$BR$1,_xlfn.XLOOKUP($A76,'PY1 Data(H)'!$A$1:$A$288,'PY1 Data(H)'!$A$1:$BR$288))</f>
        <v>#N/A</v>
      </c>
      <c r="AI76" s="118" t="e" cm="1">
        <f t="array" ref="AI76">_xlfn.XLOOKUP(AI$1,'PY1 Data(H)'!$A$1:$BR$1,_xlfn.XLOOKUP($A76,'PY1 Data(H)'!$A$1:$A$288,'PY1 Data(H)'!$A$1:$BR$288))</f>
        <v>#N/A</v>
      </c>
      <c r="AJ76" s="118" t="e" cm="1">
        <f t="array" ref="AJ76">_xlfn.XLOOKUP(AJ$1,'PY1 Data(H)'!$A$1:$BR$1,_xlfn.XLOOKUP($A76,'PY1 Data(H)'!$A$1:$A$288,'PY1 Data(H)'!$A$1:$BR$288))</f>
        <v>#N/A</v>
      </c>
      <c r="AK76" s="118" t="e" cm="1">
        <f t="array" ref="AK76">_xlfn.XLOOKUP(AK$1,'PY1 Data(H)'!$A$1:$BR$1,_xlfn.XLOOKUP($A76,'PY1 Data(H)'!$A$1:$A$288,'PY1 Data(H)'!$A$1:$BR$288))</f>
        <v>#N/A</v>
      </c>
      <c r="AL76" s="118" t="e" cm="1">
        <f t="array" ref="AL76">_xlfn.XLOOKUP(AL$1,'PY1 Data(H)'!$A$1:$BR$1,_xlfn.XLOOKUP($A76,'PY1 Data(H)'!$A$1:$A$288,'PY1 Data(H)'!$A$1:$BR$288))</f>
        <v>#N/A</v>
      </c>
      <c r="AM76" s="118" t="e" cm="1">
        <f t="array" ref="AM76">_xlfn.XLOOKUP(AM$1,'PY1 Data(H)'!$A$1:$BR$1,_xlfn.XLOOKUP($A76,'PY1 Data(H)'!$A$1:$A$288,'PY1 Data(H)'!$A$1:$BR$288))</f>
        <v>#N/A</v>
      </c>
      <c r="AN76" s="118" t="e" cm="1">
        <f t="array" ref="AN76">_xlfn.XLOOKUP(AN$1,'PY1 Data(H)'!$A$1:$BR$1,_xlfn.XLOOKUP($A76,'PY1 Data(H)'!$A$1:$A$288,'PY1 Data(H)'!$A$1:$BR$288))</f>
        <v>#N/A</v>
      </c>
      <c r="AO76" s="118" t="e" cm="1">
        <f t="array" ref="AO76">_xlfn.XLOOKUP(AO$1,'PY1 Data(H)'!$A$1:$BR$1,_xlfn.XLOOKUP($A76,'PY1 Data(H)'!$A$1:$A$288,'PY1 Data(H)'!$A$1:$BR$288))</f>
        <v>#N/A</v>
      </c>
      <c r="AP76" s="118" t="e" cm="1">
        <f t="array" ref="AP76">_xlfn.XLOOKUP(AP$1,'PY1 Data(H)'!$A$1:$BR$1,_xlfn.XLOOKUP($A76,'PY1 Data(H)'!$A$1:$A$288,'PY1 Data(H)'!$A$1:$BR$288))</f>
        <v>#N/A</v>
      </c>
      <c r="AQ76" s="118" t="e" cm="1">
        <f t="array" ref="AQ76">_xlfn.XLOOKUP(AQ$1,'PY1 Data(H)'!$A$1:$BR$1,_xlfn.XLOOKUP($A76,'PY1 Data(H)'!$A$1:$A$288,'PY1 Data(H)'!$A$1:$BR$288))</f>
        <v>#N/A</v>
      </c>
      <c r="AR76" s="118" t="e" cm="1">
        <f t="array" ref="AR76">_xlfn.XLOOKUP(AR$1,'PY1 Data(H)'!$A$1:$BR$1,_xlfn.XLOOKUP($A76,'PY1 Data(H)'!$A$1:$A$288,'PY1 Data(H)'!$A$1:$BR$288))</f>
        <v>#N/A</v>
      </c>
      <c r="AS76" s="118" t="e" cm="1">
        <f t="array" ref="AS76">_xlfn.XLOOKUP(AS$1,'PY1 Data(H)'!$A$1:$BR$1,_xlfn.XLOOKUP($A76,'PY1 Data(H)'!$A$1:$A$288,'PY1 Data(H)'!$A$1:$BR$288))</f>
        <v>#N/A</v>
      </c>
      <c r="AT76" s="118" t="e" cm="1">
        <f t="array" ref="AT76">_xlfn.XLOOKUP(AT$1,'PY1 Data(H)'!$A$1:$BR$1,_xlfn.XLOOKUP($A76,'PY1 Data(H)'!$A$1:$A$288,'PY1 Data(H)'!$A$1:$BR$288))</f>
        <v>#N/A</v>
      </c>
      <c r="AU76" s="118" t="e" cm="1">
        <f t="array" ref="AU76">_xlfn.XLOOKUP(AU$1,'PY1 Data(H)'!$A$1:$BR$1,_xlfn.XLOOKUP($A76,'PY1 Data(H)'!$A$1:$A$288,'PY1 Data(H)'!$A$1:$BR$288))</f>
        <v>#N/A</v>
      </c>
      <c r="AV76" s="118" t="e" cm="1">
        <f t="array" ref="AV76">_xlfn.XLOOKUP(AV$1,'PY1 Data(H)'!$A$1:$BR$1,_xlfn.XLOOKUP($A76,'PY1 Data(H)'!$A$1:$A$288,'PY1 Data(H)'!$A$1:$BR$288))</f>
        <v>#N/A</v>
      </c>
      <c r="AW76" s="118" t="e" cm="1">
        <f t="array" ref="AW76">_xlfn.XLOOKUP(AW$1,'PY1 Data(H)'!$A$1:$BR$1,_xlfn.XLOOKUP($A76,'PY1 Data(H)'!$A$1:$A$288,'PY1 Data(H)'!$A$1:$BR$288))</f>
        <v>#N/A</v>
      </c>
      <c r="AX76" s="118" t="e" cm="1">
        <f t="array" ref="AX76">_xlfn.XLOOKUP(AX$1,'PY1 Data(H)'!$A$1:$BR$1,_xlfn.XLOOKUP($A76,'PY1 Data(H)'!$A$1:$A$288,'PY1 Data(H)'!$A$1:$BR$288))</f>
        <v>#N/A</v>
      </c>
      <c r="AY76" s="118" t="e" cm="1">
        <f t="array" ref="AY76">_xlfn.XLOOKUP(AY$1,'PY1 Data(H)'!$A$1:$BR$1,_xlfn.XLOOKUP($A76,'PY1 Data(H)'!$A$1:$A$288,'PY1 Data(H)'!$A$1:$BR$288))</f>
        <v>#N/A</v>
      </c>
      <c r="AZ76" s="118" t="e" cm="1">
        <f t="array" ref="AZ76">_xlfn.XLOOKUP(AZ$1,'PY1 Data(H)'!$A$1:$BR$1,_xlfn.XLOOKUP($A76,'PY1 Data(H)'!$A$1:$A$288,'PY1 Data(H)'!$A$1:$BR$288))</f>
        <v>#N/A</v>
      </c>
      <c r="BA76" s="118" t="e" cm="1">
        <f t="array" ref="BA76">_xlfn.XLOOKUP(BA$1,'PY1 Data(H)'!$A$1:$BR$1,_xlfn.XLOOKUP($A76,'PY1 Data(H)'!$A$1:$A$288,'PY1 Data(H)'!$A$1:$BR$288))</f>
        <v>#N/A</v>
      </c>
      <c r="BB76" s="118" t="e" cm="1">
        <f t="array" ref="BB76">_xlfn.XLOOKUP(BB$1,'PY1 Data(H)'!$A$1:$BR$1,_xlfn.XLOOKUP($A76,'PY1 Data(H)'!$A$1:$A$288,'PY1 Data(H)'!$A$1:$BR$288))</f>
        <v>#N/A</v>
      </c>
      <c r="BC76" s="118" t="e" cm="1">
        <f t="array" ref="BC76">_xlfn.XLOOKUP(BC$1,'PY1 Data(H)'!$A$1:$BR$1,_xlfn.XLOOKUP($A76,'PY1 Data(H)'!$A$1:$A$288,'PY1 Data(H)'!$A$1:$BR$288))</f>
        <v>#N/A</v>
      </c>
      <c r="BD76" s="118" t="e" cm="1">
        <f t="array" ref="BD76">_xlfn.XLOOKUP(BD$1,'PY1 Data(H)'!$A$1:$BR$1,_xlfn.XLOOKUP($A76,'PY1 Data(H)'!$A$1:$A$288,'PY1 Data(H)'!$A$1:$BR$288))</f>
        <v>#N/A</v>
      </c>
      <c r="BE76" s="118" t="e" cm="1">
        <f t="array" ref="BE76">_xlfn.XLOOKUP(BE$1,'PY1 Data(H)'!$A$1:$BR$1,_xlfn.XLOOKUP($A76,'PY1 Data(H)'!$A$1:$A$288,'PY1 Data(H)'!$A$1:$BR$288))</f>
        <v>#N/A</v>
      </c>
      <c r="BF76" s="118" t="e" cm="1">
        <f t="array" ref="BF76">_xlfn.XLOOKUP(BF$1,'PY1 Data(H)'!$A$1:$BR$1,_xlfn.XLOOKUP($A76,'PY1 Data(H)'!$A$1:$A$288,'PY1 Data(H)'!$A$1:$BR$288))</f>
        <v>#N/A</v>
      </c>
      <c r="BG76" s="118" t="e" cm="1">
        <f t="array" ref="BG76">_xlfn.XLOOKUP(BG$1,'PY1 Data(H)'!$A$1:$BR$1,_xlfn.XLOOKUP($A76,'PY1 Data(H)'!$A$1:$A$288,'PY1 Data(H)'!$A$1:$BR$288))</f>
        <v>#N/A</v>
      </c>
      <c r="BH76" s="118" t="e" cm="1">
        <f t="array" ref="BH76">_xlfn.XLOOKUP(BH$1,'PY1 Data(H)'!$A$1:$BR$1,_xlfn.XLOOKUP($A76,'PY1 Data(H)'!$A$1:$A$288,'PY1 Data(H)'!$A$1:$BR$288))</f>
        <v>#N/A</v>
      </c>
    </row>
    <row r="77" spans="1:60" x14ac:dyDescent="0.3">
      <c r="A77">
        <v>6</v>
      </c>
      <c r="D77" s="118" cm="1">
        <f t="array" ref="D77">_xlfn.XLOOKUP(D$1,'PY1 Data(H)'!$A$1:$BR$1,_xlfn.XLOOKUP($A77,'PY1 Data(H)'!$A$1:$A$288,'PY1 Data(H)'!$A$1:$BR$288))</f>
        <v>0</v>
      </c>
      <c r="E77" s="118" cm="1">
        <f t="array" ref="E77">_xlfn.XLOOKUP(E$1,'PY1 Data(H)'!$A$1:$BR$1,_xlfn.XLOOKUP($A77,'PY1 Data(H)'!$A$1:$A$288,'PY1 Data(H)'!$A$1:$BR$288))</f>
        <v>0</v>
      </c>
      <c r="F77" s="118" cm="1">
        <f t="array" ref="F77">_xlfn.XLOOKUP(F$1,'PY1 Data(H)'!$A$1:$BR$1,_xlfn.XLOOKUP($A77,'PY1 Data(H)'!$A$1:$A$288,'PY1 Data(H)'!$A$1:$BR$288))</f>
        <v>0</v>
      </c>
      <c r="G77" s="118" cm="1">
        <f t="array" ref="G77">_xlfn.XLOOKUP(G$1,'PY1 Data(H)'!$A$1:$BR$1,_xlfn.XLOOKUP($A77,'PY1 Data(H)'!$A$1:$A$288,'PY1 Data(H)'!$A$1:$BR$288))</f>
        <v>0</v>
      </c>
      <c r="H77" s="118" cm="1">
        <f t="array" ref="H77">_xlfn.XLOOKUP(H$1,'PY1 Data(H)'!$A$1:$BR$1,_xlfn.XLOOKUP($A77,'PY1 Data(H)'!$A$1:$A$288,'PY1 Data(H)'!$A$1:$BR$288))</f>
        <v>0</v>
      </c>
      <c r="I77" s="118" cm="1">
        <f t="array" ref="I77">_xlfn.XLOOKUP(I$1,'PY1 Data(H)'!$A$1:$BR$1,_xlfn.XLOOKUP($A77,'PY1 Data(H)'!$A$1:$A$288,'PY1 Data(H)'!$A$1:$BR$288))</f>
        <v>0</v>
      </c>
      <c r="J77" s="118" cm="1">
        <f t="array" ref="J77">_xlfn.XLOOKUP(J$1,'PY1 Data(H)'!$A$1:$BR$1,_xlfn.XLOOKUP($A77,'PY1 Data(H)'!$A$1:$A$288,'PY1 Data(H)'!$A$1:$BR$288))</f>
        <v>0</v>
      </c>
      <c r="K77" s="118" cm="1">
        <f t="array" ref="K77">_xlfn.XLOOKUP(K$1,'PY1 Data(H)'!$A$1:$BR$1,_xlfn.XLOOKUP($A77,'PY1 Data(H)'!$A$1:$A$288,'PY1 Data(H)'!$A$1:$BR$288))</f>
        <v>0</v>
      </c>
      <c r="L77" s="118" cm="1">
        <f t="array" ref="L77">_xlfn.XLOOKUP(L$1,'PY1 Data(H)'!$A$1:$BR$1,_xlfn.XLOOKUP($A77,'PY1 Data(H)'!$A$1:$A$288,'PY1 Data(H)'!$A$1:$BR$288))</f>
        <v>0</v>
      </c>
      <c r="M77" s="118" cm="1">
        <f t="array" ref="M77">_xlfn.XLOOKUP(M$1,'PY1 Data(H)'!$A$1:$BR$1,_xlfn.XLOOKUP($A77,'PY1 Data(H)'!$A$1:$A$288,'PY1 Data(H)'!$A$1:$BR$288))</f>
        <v>0</v>
      </c>
      <c r="N77" s="118" cm="1">
        <f t="array" ref="N77">_xlfn.XLOOKUP(N$1,'PY1 Data(H)'!$A$1:$BR$1,_xlfn.XLOOKUP($A77,'PY1 Data(H)'!$A$1:$A$288,'PY1 Data(H)'!$A$1:$BR$288))</f>
        <v>0</v>
      </c>
      <c r="O77" s="118" cm="1">
        <f t="array" ref="O77">_xlfn.XLOOKUP(O$1,'PY1 Data(H)'!$A$1:$BR$1,_xlfn.XLOOKUP($A77,'PY1 Data(H)'!$A$1:$A$288,'PY1 Data(H)'!$A$1:$BR$288))</f>
        <v>0</v>
      </c>
      <c r="P77" s="118" cm="1">
        <f t="array" ref="P77">_xlfn.XLOOKUP(P$1,'PY1 Data(H)'!$A$1:$BR$1,_xlfn.XLOOKUP($A77,'PY1 Data(H)'!$A$1:$A$288,'PY1 Data(H)'!$A$1:$BR$288))</f>
        <v>0</v>
      </c>
      <c r="Q77" s="118" cm="1">
        <f t="array" ref="Q77">_xlfn.XLOOKUP(Q$1,'PY1 Data(H)'!$A$1:$BR$1,_xlfn.XLOOKUP($A77,'PY1 Data(H)'!$A$1:$A$288,'PY1 Data(H)'!$A$1:$BR$288))</f>
        <v>0</v>
      </c>
      <c r="R77" s="118" cm="1">
        <f t="array" ref="R77">_xlfn.XLOOKUP(R$1,'PY1 Data(H)'!$A$1:$BR$1,_xlfn.XLOOKUP($A77,'PY1 Data(H)'!$A$1:$A$288,'PY1 Data(H)'!$A$1:$BR$288))</f>
        <v>0</v>
      </c>
      <c r="S77" s="118" cm="1">
        <f t="array" ref="S77">_xlfn.XLOOKUP(S$1,'PY1 Data(H)'!$A$1:$BR$1,_xlfn.XLOOKUP($A77,'PY1 Data(H)'!$A$1:$A$288,'PY1 Data(H)'!$A$1:$BR$288))</f>
        <v>1961805</v>
      </c>
      <c r="T77" s="118" cm="1">
        <f t="array" ref="T77">_xlfn.XLOOKUP(T$1,'PY1 Data(H)'!$A$1:$BR$1,_xlfn.XLOOKUP($A77,'PY1 Data(H)'!$A$1:$A$288,'PY1 Data(H)'!$A$1:$BR$288))</f>
        <v>0</v>
      </c>
      <c r="U77" s="118" cm="1">
        <f t="array" ref="U77">_xlfn.XLOOKUP(U$1,'PY1 Data(H)'!$A$1:$BR$1,_xlfn.XLOOKUP($A77,'PY1 Data(H)'!$A$1:$A$288,'PY1 Data(H)'!$A$1:$BR$288))</f>
        <v>0</v>
      </c>
      <c r="V77" s="118" cm="1">
        <f t="array" ref="V77">_xlfn.XLOOKUP(V$1,'PY1 Data(H)'!$A$1:$BR$1,_xlfn.XLOOKUP($A77,'PY1 Data(H)'!$A$1:$A$288,'PY1 Data(H)'!$A$1:$BR$288))</f>
        <v>0</v>
      </c>
      <c r="W77" s="118" cm="1">
        <f t="array" ref="W77">_xlfn.XLOOKUP(W$1,'PY1 Data(H)'!$A$1:$BR$1,_xlfn.XLOOKUP($A77,'PY1 Data(H)'!$A$1:$A$288,'PY1 Data(H)'!$A$1:$BR$288))</f>
        <v>7219815</v>
      </c>
      <c r="X77" s="118" cm="1">
        <f t="array" ref="X77">_xlfn.XLOOKUP(X$1,'PY1 Data(H)'!$A$1:$BR$1,_xlfn.XLOOKUP($A77,'PY1 Data(H)'!$A$1:$A$288,'PY1 Data(H)'!$A$1:$BR$288))</f>
        <v>0</v>
      </c>
      <c r="Y77" s="118" cm="1">
        <f t="array" ref="Y77">_xlfn.XLOOKUP(Y$1,'PY1 Data(H)'!$A$1:$BR$1,_xlfn.XLOOKUP($A77,'PY1 Data(H)'!$A$1:$A$288,'PY1 Data(H)'!$A$1:$BR$288))</f>
        <v>0</v>
      </c>
      <c r="Z77" s="118" cm="1">
        <f t="array" ref="Z77">_xlfn.XLOOKUP(Z$1,'PY1 Data(H)'!$A$1:$BR$1,_xlfn.XLOOKUP($A77,'PY1 Data(H)'!$A$1:$A$288,'PY1 Data(H)'!$A$1:$BR$288))</f>
        <v>0</v>
      </c>
      <c r="AA77" s="118" cm="1">
        <f t="array" ref="AA77">_xlfn.XLOOKUP(AA$1,'PY1 Data(H)'!$A$1:$BR$1,_xlfn.XLOOKUP($A77,'PY1 Data(H)'!$A$1:$A$288,'PY1 Data(H)'!$A$1:$BR$288))</f>
        <v>0</v>
      </c>
      <c r="AB77" s="118" cm="1">
        <f t="array" ref="AB77">_xlfn.XLOOKUP(AB$1,'PY1 Data(H)'!$A$1:$BR$1,_xlfn.XLOOKUP($A77,'PY1 Data(H)'!$A$1:$A$288,'PY1 Data(H)'!$A$1:$BR$288))</f>
        <v>0</v>
      </c>
      <c r="AC77" s="118" cm="1">
        <f t="array" ref="AC77">_xlfn.XLOOKUP(AC$1,'PY1 Data(H)'!$A$1:$BR$1,_xlfn.XLOOKUP($A77,'PY1 Data(H)'!$A$1:$A$288,'PY1 Data(H)'!$A$1:$BR$288))</f>
        <v>0</v>
      </c>
      <c r="AD77" s="118" cm="1">
        <f t="array" ref="AD77">_xlfn.XLOOKUP(AD$1,'PY1 Data(H)'!$A$1:$BR$1,_xlfn.XLOOKUP($A77,'PY1 Data(H)'!$A$1:$A$288,'PY1 Data(H)'!$A$1:$BR$288))</f>
        <v>0</v>
      </c>
      <c r="AE77" s="118" cm="1">
        <f t="array" ref="AE77">_xlfn.XLOOKUP(AE$1,'PY1 Data(H)'!$A$1:$BR$1,_xlfn.XLOOKUP($A77,'PY1 Data(H)'!$A$1:$A$288,'PY1 Data(H)'!$A$1:$BR$288))</f>
        <v>0</v>
      </c>
      <c r="AF77" s="118" cm="1">
        <f t="array" ref="AF77">_xlfn.XLOOKUP(AF$1,'PY1 Data(H)'!$A$1:$BR$1,_xlfn.XLOOKUP($A77,'PY1 Data(H)'!$A$1:$A$288,'PY1 Data(H)'!$A$1:$BR$288))</f>
        <v>0</v>
      </c>
      <c r="AG77" s="118" cm="1">
        <f t="array" ref="AG77">_xlfn.XLOOKUP(AG$1,'PY1 Data(H)'!$A$1:$BR$1,_xlfn.XLOOKUP($A77,'PY1 Data(H)'!$A$1:$A$288,'PY1 Data(H)'!$A$1:$BR$288))</f>
        <v>0</v>
      </c>
      <c r="AH77" s="118" cm="1">
        <f t="array" ref="AH77">_xlfn.XLOOKUP(AH$1,'PY1 Data(H)'!$A$1:$BR$1,_xlfn.XLOOKUP($A77,'PY1 Data(H)'!$A$1:$A$288,'PY1 Data(H)'!$A$1:$BR$288))</f>
        <v>0</v>
      </c>
      <c r="AI77" s="118" cm="1">
        <f t="array" ref="AI77">_xlfn.XLOOKUP(AI$1,'PY1 Data(H)'!$A$1:$BR$1,_xlfn.XLOOKUP($A77,'PY1 Data(H)'!$A$1:$A$288,'PY1 Data(H)'!$A$1:$BR$288))</f>
        <v>0</v>
      </c>
      <c r="AJ77" s="118" cm="1">
        <f t="array" ref="AJ77">_xlfn.XLOOKUP(AJ$1,'PY1 Data(H)'!$A$1:$BR$1,_xlfn.XLOOKUP($A77,'PY1 Data(H)'!$A$1:$A$288,'PY1 Data(H)'!$A$1:$BR$288))</f>
        <v>0</v>
      </c>
      <c r="AK77" s="118" cm="1">
        <f t="array" ref="AK77">_xlfn.XLOOKUP(AK$1,'PY1 Data(H)'!$A$1:$BR$1,_xlfn.XLOOKUP($A77,'PY1 Data(H)'!$A$1:$A$288,'PY1 Data(H)'!$A$1:$BR$288))</f>
        <v>0</v>
      </c>
      <c r="AL77" s="118" cm="1">
        <f t="array" ref="AL77">_xlfn.XLOOKUP(AL$1,'PY1 Data(H)'!$A$1:$BR$1,_xlfn.XLOOKUP($A77,'PY1 Data(H)'!$A$1:$A$288,'PY1 Data(H)'!$A$1:$BR$288))</f>
        <v>0</v>
      </c>
      <c r="AM77" s="118" cm="1">
        <f t="array" ref="AM77">_xlfn.XLOOKUP(AM$1,'PY1 Data(H)'!$A$1:$BR$1,_xlfn.XLOOKUP($A77,'PY1 Data(H)'!$A$1:$A$288,'PY1 Data(H)'!$A$1:$BR$288))</f>
        <v>0</v>
      </c>
      <c r="AN77" s="118" cm="1">
        <f t="array" ref="AN77">_xlfn.XLOOKUP(AN$1,'PY1 Data(H)'!$A$1:$BR$1,_xlfn.XLOOKUP($A77,'PY1 Data(H)'!$A$1:$A$288,'PY1 Data(H)'!$A$1:$BR$288))</f>
        <v>0</v>
      </c>
      <c r="AO77" s="118" cm="1">
        <f t="array" ref="AO77">_xlfn.XLOOKUP(AO$1,'PY1 Data(H)'!$A$1:$BR$1,_xlfn.XLOOKUP($A77,'PY1 Data(H)'!$A$1:$A$288,'PY1 Data(H)'!$A$1:$BR$288))</f>
        <v>0</v>
      </c>
      <c r="AP77" s="118" cm="1">
        <f t="array" ref="AP77">_xlfn.XLOOKUP(AP$1,'PY1 Data(H)'!$A$1:$BR$1,_xlfn.XLOOKUP($A77,'PY1 Data(H)'!$A$1:$A$288,'PY1 Data(H)'!$A$1:$BR$288))</f>
        <v>0</v>
      </c>
      <c r="AQ77" s="118" cm="1">
        <f t="array" ref="AQ77">_xlfn.XLOOKUP(AQ$1,'PY1 Data(H)'!$A$1:$BR$1,_xlfn.XLOOKUP($A77,'PY1 Data(H)'!$A$1:$A$288,'PY1 Data(H)'!$A$1:$BR$288))</f>
        <v>0</v>
      </c>
      <c r="AR77" s="118" cm="1">
        <f t="array" ref="AR77">_xlfn.XLOOKUP(AR$1,'PY1 Data(H)'!$A$1:$BR$1,_xlfn.XLOOKUP($A77,'PY1 Data(H)'!$A$1:$A$288,'PY1 Data(H)'!$A$1:$BR$288))</f>
        <v>0</v>
      </c>
      <c r="AS77" s="118" cm="1">
        <f t="array" ref="AS77">_xlfn.XLOOKUP(AS$1,'PY1 Data(H)'!$A$1:$BR$1,_xlfn.XLOOKUP($A77,'PY1 Data(H)'!$A$1:$A$288,'PY1 Data(H)'!$A$1:$BR$288))</f>
        <v>0</v>
      </c>
      <c r="AT77" s="118" cm="1">
        <f t="array" ref="AT77">_xlfn.XLOOKUP(AT$1,'PY1 Data(H)'!$A$1:$BR$1,_xlfn.XLOOKUP($A77,'PY1 Data(H)'!$A$1:$A$288,'PY1 Data(H)'!$A$1:$BR$288))</f>
        <v>0</v>
      </c>
      <c r="AU77" s="118" cm="1">
        <f t="array" ref="AU77">_xlfn.XLOOKUP(AU$1,'PY1 Data(H)'!$A$1:$BR$1,_xlfn.XLOOKUP($A77,'PY1 Data(H)'!$A$1:$A$288,'PY1 Data(H)'!$A$1:$BR$288))</f>
        <v>618371</v>
      </c>
      <c r="AV77" s="118" cm="1">
        <f t="array" ref="AV77">_xlfn.XLOOKUP(AV$1,'PY1 Data(H)'!$A$1:$BR$1,_xlfn.XLOOKUP($A77,'PY1 Data(H)'!$A$1:$A$288,'PY1 Data(H)'!$A$1:$BR$288))</f>
        <v>0</v>
      </c>
      <c r="AW77" s="118" cm="1">
        <f t="array" ref="AW77">_xlfn.XLOOKUP(AW$1,'PY1 Data(H)'!$A$1:$BR$1,_xlfn.XLOOKUP($A77,'PY1 Data(H)'!$A$1:$A$288,'PY1 Data(H)'!$A$1:$BR$288))</f>
        <v>2341695</v>
      </c>
      <c r="AX77" s="118" cm="1">
        <f t="array" ref="AX77">_xlfn.XLOOKUP(AX$1,'PY1 Data(H)'!$A$1:$BR$1,_xlfn.XLOOKUP($A77,'PY1 Data(H)'!$A$1:$A$288,'PY1 Data(H)'!$A$1:$BR$288))</f>
        <v>0</v>
      </c>
      <c r="AY77" s="118" cm="1">
        <f t="array" ref="AY77">_xlfn.XLOOKUP(AY$1,'PY1 Data(H)'!$A$1:$BR$1,_xlfn.XLOOKUP($A77,'PY1 Data(H)'!$A$1:$A$288,'PY1 Data(H)'!$A$1:$BR$288))</f>
        <v>0</v>
      </c>
      <c r="AZ77" s="118" cm="1">
        <f t="array" ref="AZ77">_xlfn.XLOOKUP(AZ$1,'PY1 Data(H)'!$A$1:$BR$1,_xlfn.XLOOKUP($A77,'PY1 Data(H)'!$A$1:$A$288,'PY1 Data(H)'!$A$1:$BR$288))</f>
        <v>0</v>
      </c>
      <c r="BA77" s="118" cm="1">
        <f t="array" ref="BA77">_xlfn.XLOOKUP(BA$1,'PY1 Data(H)'!$A$1:$BR$1,_xlfn.XLOOKUP($A77,'PY1 Data(H)'!$A$1:$A$288,'PY1 Data(H)'!$A$1:$BR$288))</f>
        <v>0</v>
      </c>
      <c r="BB77" s="118" cm="1">
        <f t="array" ref="BB77">_xlfn.XLOOKUP(BB$1,'PY1 Data(H)'!$A$1:$BR$1,_xlfn.XLOOKUP($A77,'PY1 Data(H)'!$A$1:$A$288,'PY1 Data(H)'!$A$1:$BR$288))</f>
        <v>0</v>
      </c>
      <c r="BC77" s="118" cm="1">
        <f t="array" ref="BC77">_xlfn.XLOOKUP(BC$1,'PY1 Data(H)'!$A$1:$BR$1,_xlfn.XLOOKUP($A77,'PY1 Data(H)'!$A$1:$A$288,'PY1 Data(H)'!$A$1:$BR$288))</f>
        <v>0</v>
      </c>
      <c r="BD77" s="118" cm="1">
        <f t="array" ref="BD77">_xlfn.XLOOKUP(BD$1,'PY1 Data(H)'!$A$1:$BR$1,_xlfn.XLOOKUP($A77,'PY1 Data(H)'!$A$1:$A$288,'PY1 Data(H)'!$A$1:$BR$288))</f>
        <v>0</v>
      </c>
      <c r="BE77" s="118" cm="1">
        <f t="array" ref="BE77">_xlfn.XLOOKUP(BE$1,'PY1 Data(H)'!$A$1:$BR$1,_xlfn.XLOOKUP($A77,'PY1 Data(H)'!$A$1:$A$288,'PY1 Data(H)'!$A$1:$BR$288))</f>
        <v>0</v>
      </c>
      <c r="BF77" s="118" cm="1">
        <f t="array" ref="BF77">_xlfn.XLOOKUP(BF$1,'PY1 Data(H)'!$A$1:$BR$1,_xlfn.XLOOKUP($A77,'PY1 Data(H)'!$A$1:$A$288,'PY1 Data(H)'!$A$1:$BR$288))</f>
        <v>4426831</v>
      </c>
      <c r="BG77" s="118" cm="1">
        <f t="array" ref="BG77">_xlfn.XLOOKUP(BG$1,'PY1 Data(H)'!$A$1:$BR$1,_xlfn.XLOOKUP($A77,'PY1 Data(H)'!$A$1:$A$288,'PY1 Data(H)'!$A$1:$BR$288))</f>
        <v>0</v>
      </c>
      <c r="BH77" s="118" cm="1">
        <f t="array" ref="BH77">_xlfn.XLOOKUP(BH$1,'PY1 Data(H)'!$A$1:$BR$1,_xlfn.XLOOKUP($A77,'PY1 Data(H)'!$A$1:$A$288,'PY1 Data(H)'!$A$1:$BR$288))</f>
        <v>0</v>
      </c>
    </row>
  </sheetData>
  <sheetProtection algorithmName="SHA-512" hashValue="w/uK6B6+IfyJNZvQxSjK1BBwUTOpJSEylwkYhYycywJIJ3yQwUtEqEhNxrF5OJaz1QQ4ANlMgEeC5/ljAvqbsQ==" saltValue="usV+mo8E4YIskFwl45QU6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AC5A-C67A-4149-8E12-FFD1DD682630}">
  <dimension ref="A1:BH79"/>
  <sheetViews>
    <sheetView workbookViewId="0">
      <selection activeCell="C1" sqref="C1"/>
    </sheetView>
  </sheetViews>
  <sheetFormatPr defaultRowHeight="14.4" x14ac:dyDescent="0.3"/>
  <cols>
    <col min="4" max="60" width="20.77734375" customWidth="1"/>
  </cols>
  <sheetData>
    <row r="1" spans="1:60" x14ac:dyDescent="0.3">
      <c r="D1" t="s">
        <v>774</v>
      </c>
      <c r="E1" t="s">
        <v>775</v>
      </c>
      <c r="F1" t="s">
        <v>776</v>
      </c>
      <c r="G1" t="s">
        <v>777</v>
      </c>
      <c r="H1" t="s">
        <v>778</v>
      </c>
      <c r="I1" t="s">
        <v>779</v>
      </c>
      <c r="J1" t="s">
        <v>780</v>
      </c>
      <c r="K1" t="s">
        <v>781</v>
      </c>
      <c r="L1" t="s">
        <v>782</v>
      </c>
      <c r="M1" t="s">
        <v>783</v>
      </c>
      <c r="N1" t="s">
        <v>784</v>
      </c>
      <c r="O1" t="s">
        <v>785</v>
      </c>
      <c r="P1" t="s">
        <v>786</v>
      </c>
      <c r="Q1" t="s">
        <v>787</v>
      </c>
      <c r="R1" t="s">
        <v>788</v>
      </c>
      <c r="S1" t="s">
        <v>789</v>
      </c>
      <c r="T1" t="s">
        <v>790</v>
      </c>
      <c r="U1" t="s">
        <v>791</v>
      </c>
      <c r="V1" t="s">
        <v>792</v>
      </c>
      <c r="W1" t="s">
        <v>793</v>
      </c>
      <c r="X1" t="s">
        <v>794</v>
      </c>
      <c r="Y1" t="s">
        <v>795</v>
      </c>
      <c r="Z1" t="s">
        <v>796</v>
      </c>
      <c r="AA1" t="s">
        <v>797</v>
      </c>
      <c r="AB1" t="s">
        <v>798</v>
      </c>
      <c r="AC1" t="s">
        <v>799</v>
      </c>
      <c r="AD1" t="s">
        <v>800</v>
      </c>
      <c r="AE1" t="s">
        <v>801</v>
      </c>
      <c r="AF1" t="s">
        <v>802</v>
      </c>
      <c r="AG1" t="s">
        <v>803</v>
      </c>
      <c r="AH1" t="s">
        <v>804</v>
      </c>
      <c r="AI1" t="s">
        <v>805</v>
      </c>
      <c r="AJ1" t="s">
        <v>806</v>
      </c>
      <c r="AK1" t="s">
        <v>807</v>
      </c>
      <c r="AL1" t="s">
        <v>808</v>
      </c>
      <c r="AM1" t="s">
        <v>809</v>
      </c>
      <c r="AN1" t="s">
        <v>810</v>
      </c>
      <c r="AO1" t="s">
        <v>811</v>
      </c>
      <c r="AP1" t="s">
        <v>812</v>
      </c>
      <c r="AQ1" t="s">
        <v>813</v>
      </c>
      <c r="AR1" t="s">
        <v>814</v>
      </c>
      <c r="AS1" t="s">
        <v>815</v>
      </c>
      <c r="AT1" t="s">
        <v>816</v>
      </c>
      <c r="AU1" t="s">
        <v>817</v>
      </c>
      <c r="AV1" t="s">
        <v>818</v>
      </c>
      <c r="AW1" t="s">
        <v>819</v>
      </c>
      <c r="AX1" t="s">
        <v>820</v>
      </c>
      <c r="AY1" t="s">
        <v>821</v>
      </c>
      <c r="AZ1" t="s">
        <v>822</v>
      </c>
      <c r="BA1" t="s">
        <v>823</v>
      </c>
      <c r="BB1" t="s">
        <v>824</v>
      </c>
      <c r="BC1" t="s">
        <v>825</v>
      </c>
      <c r="BD1" t="s">
        <v>826</v>
      </c>
      <c r="BE1" t="s">
        <v>827</v>
      </c>
      <c r="BF1" t="s">
        <v>828</v>
      </c>
      <c r="BG1" t="s">
        <v>829</v>
      </c>
      <c r="BH1" t="s">
        <v>830</v>
      </c>
    </row>
    <row r="2" spans="1:60" x14ac:dyDescent="0.3">
      <c r="D2">
        <v>52821</v>
      </c>
      <c r="E2">
        <v>52823</v>
      </c>
      <c r="F2">
        <v>52824</v>
      </c>
      <c r="G2">
        <v>52825</v>
      </c>
      <c r="H2">
        <v>52826</v>
      </c>
      <c r="I2">
        <v>52827</v>
      </c>
      <c r="J2">
        <v>52828</v>
      </c>
      <c r="K2">
        <v>52829</v>
      </c>
      <c r="L2">
        <v>52830</v>
      </c>
      <c r="M2">
        <v>52831</v>
      </c>
      <c r="N2">
        <v>52832</v>
      </c>
      <c r="O2">
        <v>52833</v>
      </c>
      <c r="P2">
        <v>52834</v>
      </c>
      <c r="Q2">
        <v>52835</v>
      </c>
      <c r="R2">
        <v>52994</v>
      </c>
      <c r="S2">
        <v>52836</v>
      </c>
      <c r="T2">
        <v>52837</v>
      </c>
      <c r="U2">
        <v>52838</v>
      </c>
      <c r="V2">
        <v>524017</v>
      </c>
      <c r="W2">
        <v>52839</v>
      </c>
      <c r="X2">
        <v>52840</v>
      </c>
      <c r="Y2">
        <v>52841</v>
      </c>
      <c r="Z2">
        <v>52842</v>
      </c>
      <c r="AA2">
        <v>52843</v>
      </c>
      <c r="AB2">
        <v>52844</v>
      </c>
      <c r="AC2">
        <v>52845</v>
      </c>
      <c r="AD2">
        <v>52846</v>
      </c>
      <c r="AE2">
        <v>52847</v>
      </c>
      <c r="AF2">
        <v>52848</v>
      </c>
      <c r="AG2">
        <v>52849</v>
      </c>
      <c r="AH2">
        <v>52850</v>
      </c>
      <c r="AI2">
        <v>52851</v>
      </c>
      <c r="AJ2">
        <v>52995</v>
      </c>
      <c r="AK2">
        <v>52852</v>
      </c>
      <c r="AL2">
        <v>52853</v>
      </c>
      <c r="AM2">
        <v>52854</v>
      </c>
      <c r="AN2">
        <v>52856</v>
      </c>
      <c r="AO2">
        <v>52857</v>
      </c>
      <c r="AP2">
        <v>52858</v>
      </c>
      <c r="AQ2">
        <v>52859</v>
      </c>
      <c r="AR2">
        <v>52860</v>
      </c>
      <c r="AS2">
        <v>52861</v>
      </c>
      <c r="AT2">
        <v>52862</v>
      </c>
      <c r="AU2">
        <v>52863</v>
      </c>
      <c r="AV2">
        <v>52864</v>
      </c>
      <c r="AW2">
        <v>52865</v>
      </c>
      <c r="AX2">
        <v>52866</v>
      </c>
      <c r="AY2">
        <v>52867</v>
      </c>
      <c r="AZ2">
        <v>52868</v>
      </c>
      <c r="BA2">
        <v>52869</v>
      </c>
      <c r="BB2">
        <v>52870</v>
      </c>
      <c r="BC2">
        <v>52871</v>
      </c>
      <c r="BD2">
        <v>52872</v>
      </c>
      <c r="BE2">
        <v>52873</v>
      </c>
      <c r="BF2">
        <v>52996</v>
      </c>
      <c r="BG2">
        <v>52874</v>
      </c>
      <c r="BH2">
        <v>52875</v>
      </c>
    </row>
    <row r="3" spans="1:60" x14ac:dyDescent="0.3">
      <c r="A3">
        <v>333</v>
      </c>
      <c r="D3">
        <v>902195</v>
      </c>
      <c r="E3">
        <v>11527872</v>
      </c>
      <c r="F3">
        <v>7285956</v>
      </c>
      <c r="G3">
        <v>3079889</v>
      </c>
      <c r="H3">
        <v>5943949</v>
      </c>
      <c r="I3">
        <v>3430067</v>
      </c>
      <c r="J3">
        <v>2629738</v>
      </c>
      <c r="K3">
        <v>7036266</v>
      </c>
      <c r="L3">
        <v>9230789</v>
      </c>
      <c r="M3">
        <v>2890382</v>
      </c>
      <c r="N3">
        <v>6392046</v>
      </c>
      <c r="O3">
        <v>17669646</v>
      </c>
      <c r="P3">
        <v>15468726</v>
      </c>
      <c r="Q3">
        <v>2578803</v>
      </c>
      <c r="R3">
        <v>12678365</v>
      </c>
      <c r="S3">
        <v>41633055</v>
      </c>
      <c r="T3">
        <v>4259107</v>
      </c>
      <c r="U3">
        <v>3128082</v>
      </c>
      <c r="V3">
        <v>758581</v>
      </c>
      <c r="W3">
        <v>74740481</v>
      </c>
      <c r="X3">
        <v>15200945</v>
      </c>
      <c r="Y3">
        <v>2327353</v>
      </c>
      <c r="Z3">
        <v>14151876</v>
      </c>
      <c r="AA3">
        <v>1898603</v>
      </c>
      <c r="AB3">
        <v>4300353</v>
      </c>
      <c r="AC3">
        <v>20683899</v>
      </c>
      <c r="AD3">
        <v>2617990</v>
      </c>
      <c r="AE3">
        <v>10989424</v>
      </c>
      <c r="AF3">
        <v>9747412</v>
      </c>
      <c r="AG3">
        <v>4855226</v>
      </c>
      <c r="AH3">
        <v>23501506</v>
      </c>
      <c r="AI3">
        <v>25541705</v>
      </c>
      <c r="AJ3">
        <v>16875330</v>
      </c>
      <c r="AK3">
        <v>14875461</v>
      </c>
      <c r="AL3">
        <v>9882621</v>
      </c>
      <c r="AM3">
        <v>0</v>
      </c>
      <c r="AN3">
        <v>7910669</v>
      </c>
      <c r="AO3">
        <v>5760946</v>
      </c>
      <c r="AP3">
        <v>7971375</v>
      </c>
      <c r="AQ3">
        <v>5252924</v>
      </c>
      <c r="AR3">
        <v>1237206</v>
      </c>
      <c r="AS3">
        <v>3665005</v>
      </c>
      <c r="AT3">
        <v>1081810</v>
      </c>
      <c r="AU3">
        <v>32996567</v>
      </c>
      <c r="AV3">
        <v>6769093</v>
      </c>
      <c r="AW3">
        <v>181679842</v>
      </c>
      <c r="AX3">
        <v>3564993</v>
      </c>
      <c r="AY3">
        <v>2330224</v>
      </c>
      <c r="AZ3">
        <v>5618674</v>
      </c>
      <c r="BA3">
        <v>6895904</v>
      </c>
      <c r="BB3">
        <v>2981579</v>
      </c>
      <c r="BC3">
        <v>6585643</v>
      </c>
      <c r="BD3">
        <v>14712204</v>
      </c>
      <c r="BE3">
        <v>18156899</v>
      </c>
      <c r="BF3">
        <v>39530793</v>
      </c>
      <c r="BG3">
        <v>4566745</v>
      </c>
      <c r="BH3">
        <v>4747897</v>
      </c>
    </row>
    <row r="4" spans="1:60" x14ac:dyDescent="0.3">
      <c r="A4">
        <v>500</v>
      </c>
      <c r="D4">
        <v>0</v>
      </c>
      <c r="E4">
        <v>0</v>
      </c>
      <c r="F4">
        <v>0</v>
      </c>
      <c r="G4">
        <v>0</v>
      </c>
      <c r="H4">
        <v>0</v>
      </c>
      <c r="I4">
        <v>0</v>
      </c>
      <c r="J4">
        <v>0</v>
      </c>
      <c r="K4">
        <v>0</v>
      </c>
      <c r="L4">
        <v>0</v>
      </c>
      <c r="M4">
        <v>0</v>
      </c>
      <c r="N4">
        <v>0</v>
      </c>
      <c r="O4">
        <v>0</v>
      </c>
      <c r="P4">
        <v>15169142</v>
      </c>
      <c r="Q4">
        <v>0</v>
      </c>
      <c r="R4">
        <v>0</v>
      </c>
      <c r="S4">
        <v>0</v>
      </c>
      <c r="T4">
        <v>2505401</v>
      </c>
      <c r="U4">
        <v>0</v>
      </c>
      <c r="V4">
        <v>0</v>
      </c>
      <c r="W4">
        <v>0</v>
      </c>
      <c r="X4">
        <v>0</v>
      </c>
      <c r="Y4">
        <v>0</v>
      </c>
      <c r="Z4">
        <v>0</v>
      </c>
      <c r="AA4">
        <v>79586</v>
      </c>
      <c r="AB4">
        <v>0</v>
      </c>
      <c r="AC4">
        <v>0</v>
      </c>
      <c r="AD4">
        <v>103358</v>
      </c>
      <c r="AE4">
        <v>0</v>
      </c>
      <c r="AF4">
        <v>0</v>
      </c>
      <c r="AG4">
        <v>0</v>
      </c>
      <c r="AH4">
        <v>0</v>
      </c>
      <c r="AI4">
        <v>0</v>
      </c>
      <c r="AJ4">
        <v>0</v>
      </c>
      <c r="AK4">
        <v>0</v>
      </c>
      <c r="AL4">
        <v>0</v>
      </c>
      <c r="AM4">
        <v>0</v>
      </c>
      <c r="AN4">
        <v>0</v>
      </c>
      <c r="AO4">
        <v>0</v>
      </c>
      <c r="AP4">
        <v>0</v>
      </c>
      <c r="AQ4">
        <v>62753</v>
      </c>
      <c r="AR4">
        <v>0</v>
      </c>
      <c r="AS4">
        <v>0</v>
      </c>
      <c r="AT4">
        <v>16519</v>
      </c>
      <c r="AU4">
        <v>0</v>
      </c>
      <c r="AV4">
        <v>202148</v>
      </c>
      <c r="AW4">
        <v>38680</v>
      </c>
      <c r="AX4">
        <v>0</v>
      </c>
      <c r="AY4">
        <v>0</v>
      </c>
      <c r="AZ4">
        <v>0</v>
      </c>
      <c r="BA4">
        <v>0</v>
      </c>
      <c r="BB4">
        <v>0</v>
      </c>
      <c r="BC4">
        <v>0</v>
      </c>
      <c r="BD4">
        <v>0</v>
      </c>
      <c r="BE4">
        <v>0</v>
      </c>
      <c r="BF4">
        <v>0</v>
      </c>
      <c r="BG4">
        <v>0</v>
      </c>
      <c r="BH4">
        <v>0</v>
      </c>
    </row>
    <row r="5" spans="1:60" x14ac:dyDescent="0.3">
      <c r="A5">
        <v>385</v>
      </c>
      <c r="D5">
        <v>95184075</v>
      </c>
      <c r="E5">
        <v>154325621</v>
      </c>
      <c r="F5">
        <v>106526827</v>
      </c>
      <c r="G5">
        <v>34589672</v>
      </c>
      <c r="H5">
        <v>141020867</v>
      </c>
      <c r="I5">
        <v>82199632</v>
      </c>
      <c r="J5">
        <v>41841990</v>
      </c>
      <c r="K5">
        <v>49750062</v>
      </c>
      <c r="L5">
        <v>106043562</v>
      </c>
      <c r="M5">
        <v>29637974</v>
      </c>
      <c r="N5">
        <v>53156470</v>
      </c>
      <c r="O5">
        <v>278956212</v>
      </c>
      <c r="P5">
        <v>100553012</v>
      </c>
      <c r="Q5">
        <v>37259671</v>
      </c>
      <c r="R5">
        <v>197040738</v>
      </c>
      <c r="S5">
        <v>419002311</v>
      </c>
      <c r="T5">
        <v>64149989</v>
      </c>
      <c r="U5">
        <v>29067652</v>
      </c>
      <c r="V5">
        <v>2391168</v>
      </c>
      <c r="W5">
        <v>433329770</v>
      </c>
      <c r="X5">
        <v>126719546</v>
      </c>
      <c r="Y5">
        <v>14783386</v>
      </c>
      <c r="Z5">
        <v>216632501</v>
      </c>
      <c r="AA5">
        <v>29749251</v>
      </c>
      <c r="AB5">
        <v>42120640</v>
      </c>
      <c r="AC5">
        <v>295155411</v>
      </c>
      <c r="AD5">
        <v>24241773</v>
      </c>
      <c r="AE5">
        <v>228708715</v>
      </c>
      <c r="AF5">
        <v>80331177</v>
      </c>
      <c r="AG5">
        <v>44529684</v>
      </c>
      <c r="AH5">
        <v>198460133</v>
      </c>
      <c r="AI5">
        <v>135112262</v>
      </c>
      <c r="AJ5">
        <v>207676971</v>
      </c>
      <c r="AK5">
        <v>134732392</v>
      </c>
      <c r="AL5">
        <v>132610126</v>
      </c>
      <c r="AM5">
        <v>0</v>
      </c>
      <c r="AN5">
        <v>83936310</v>
      </c>
      <c r="AO5">
        <v>97129846</v>
      </c>
      <c r="AP5">
        <v>120581553</v>
      </c>
      <c r="AQ5">
        <v>40647253</v>
      </c>
      <c r="AR5">
        <v>27855954</v>
      </c>
      <c r="AS5">
        <v>54549365</v>
      </c>
      <c r="AT5">
        <v>10802684</v>
      </c>
      <c r="AU5">
        <v>796287191</v>
      </c>
      <c r="AV5">
        <v>60026100</v>
      </c>
      <c r="AW5">
        <v>4658718995</v>
      </c>
      <c r="AX5">
        <v>23053268</v>
      </c>
      <c r="AY5">
        <v>19921453</v>
      </c>
      <c r="AZ5">
        <v>43276172</v>
      </c>
      <c r="BA5">
        <v>151109952</v>
      </c>
      <c r="BB5">
        <v>8791326</v>
      </c>
      <c r="BC5">
        <v>22162968</v>
      </c>
      <c r="BD5">
        <v>106532661</v>
      </c>
      <c r="BE5">
        <v>122701199</v>
      </c>
      <c r="BF5">
        <v>928952254</v>
      </c>
      <c r="BG5">
        <v>59160548</v>
      </c>
      <c r="BH5">
        <v>37406764</v>
      </c>
    </row>
    <row r="6" spans="1:60" x14ac:dyDescent="0.3">
      <c r="A6">
        <v>575</v>
      </c>
      <c r="D6">
        <v>116331</v>
      </c>
      <c r="E6">
        <v>88504</v>
      </c>
      <c r="F6">
        <v>0</v>
      </c>
      <c r="G6">
        <v>0</v>
      </c>
      <c r="H6">
        <v>405983</v>
      </c>
      <c r="I6">
        <v>0</v>
      </c>
      <c r="J6">
        <v>68289</v>
      </c>
      <c r="K6">
        <v>0</v>
      </c>
      <c r="L6">
        <v>0</v>
      </c>
      <c r="M6">
        <v>0</v>
      </c>
      <c r="N6">
        <v>0</v>
      </c>
      <c r="O6">
        <v>0</v>
      </c>
      <c r="P6">
        <v>0</v>
      </c>
      <c r="Q6">
        <v>0</v>
      </c>
      <c r="R6">
        <v>0</v>
      </c>
      <c r="S6">
        <v>0</v>
      </c>
      <c r="T6">
        <v>0</v>
      </c>
      <c r="U6">
        <v>30234</v>
      </c>
      <c r="V6">
        <v>0</v>
      </c>
      <c r="W6">
        <v>1335</v>
      </c>
      <c r="X6">
        <v>0</v>
      </c>
      <c r="Y6">
        <v>0</v>
      </c>
      <c r="Z6">
        <v>0</v>
      </c>
      <c r="AA6">
        <v>85000</v>
      </c>
      <c r="AB6">
        <v>0</v>
      </c>
      <c r="AC6">
        <v>0</v>
      </c>
      <c r="AD6">
        <v>0</v>
      </c>
      <c r="AE6">
        <v>0</v>
      </c>
      <c r="AF6">
        <v>0</v>
      </c>
      <c r="AG6">
        <v>0</v>
      </c>
      <c r="AH6">
        <v>0</v>
      </c>
      <c r="AI6">
        <v>300850</v>
      </c>
      <c r="AJ6">
        <v>764569</v>
      </c>
      <c r="AK6">
        <v>0</v>
      </c>
      <c r="AL6">
        <v>0</v>
      </c>
      <c r="AM6">
        <v>0</v>
      </c>
      <c r="AN6">
        <v>224507</v>
      </c>
      <c r="AO6">
        <v>0</v>
      </c>
      <c r="AP6">
        <v>251057</v>
      </c>
      <c r="AQ6">
        <v>173410</v>
      </c>
      <c r="AR6">
        <v>63592</v>
      </c>
      <c r="AS6">
        <v>38444</v>
      </c>
      <c r="AT6">
        <v>0</v>
      </c>
      <c r="AU6">
        <v>0</v>
      </c>
      <c r="AV6">
        <v>32293</v>
      </c>
      <c r="AW6">
        <v>0</v>
      </c>
      <c r="AX6">
        <v>0</v>
      </c>
      <c r="AY6">
        <v>0</v>
      </c>
      <c r="AZ6">
        <v>0</v>
      </c>
      <c r="BA6">
        <v>0</v>
      </c>
      <c r="BB6">
        <v>0</v>
      </c>
      <c r="BC6">
        <v>0</v>
      </c>
      <c r="BD6">
        <v>0</v>
      </c>
      <c r="BE6">
        <v>0</v>
      </c>
      <c r="BF6">
        <v>226467</v>
      </c>
      <c r="BG6">
        <v>38000</v>
      </c>
      <c r="BH6">
        <v>0</v>
      </c>
    </row>
    <row r="7" spans="1:60" x14ac:dyDescent="0.3">
      <c r="A7">
        <v>576</v>
      </c>
      <c r="D7">
        <v>0</v>
      </c>
      <c r="E7">
        <v>0</v>
      </c>
      <c r="F7">
        <v>10405</v>
      </c>
      <c r="G7">
        <v>0</v>
      </c>
      <c r="H7">
        <v>0</v>
      </c>
      <c r="I7">
        <v>0</v>
      </c>
      <c r="J7">
        <v>0</v>
      </c>
      <c r="K7">
        <v>0</v>
      </c>
      <c r="L7">
        <v>0</v>
      </c>
      <c r="M7">
        <v>0</v>
      </c>
      <c r="N7">
        <v>0</v>
      </c>
      <c r="O7">
        <v>0</v>
      </c>
      <c r="P7">
        <v>0</v>
      </c>
      <c r="Q7">
        <v>0</v>
      </c>
      <c r="R7">
        <v>-84014</v>
      </c>
      <c r="S7">
        <v>0</v>
      </c>
      <c r="T7">
        <v>106243</v>
      </c>
      <c r="U7">
        <v>0</v>
      </c>
      <c r="V7">
        <v>0</v>
      </c>
      <c r="W7">
        <v>0</v>
      </c>
      <c r="X7">
        <v>30236</v>
      </c>
      <c r="Y7">
        <v>0</v>
      </c>
      <c r="Z7">
        <v>34812</v>
      </c>
      <c r="AA7">
        <v>0</v>
      </c>
      <c r="AB7">
        <v>0</v>
      </c>
      <c r="AC7">
        <v>0</v>
      </c>
      <c r="AD7">
        <v>0</v>
      </c>
      <c r="AE7">
        <v>0</v>
      </c>
      <c r="AF7">
        <v>0</v>
      </c>
      <c r="AG7">
        <v>0</v>
      </c>
      <c r="AH7">
        <v>130597</v>
      </c>
      <c r="AI7">
        <v>0</v>
      </c>
      <c r="AJ7">
        <v>0</v>
      </c>
      <c r="AK7">
        <v>0</v>
      </c>
      <c r="AL7">
        <v>0</v>
      </c>
      <c r="AM7">
        <v>0</v>
      </c>
      <c r="AN7">
        <v>0</v>
      </c>
      <c r="AO7">
        <v>0</v>
      </c>
      <c r="AP7">
        <v>0</v>
      </c>
      <c r="AQ7">
        <v>0</v>
      </c>
      <c r="AR7">
        <v>0</v>
      </c>
      <c r="AS7">
        <v>0</v>
      </c>
      <c r="AT7">
        <v>0</v>
      </c>
      <c r="AU7">
        <v>0</v>
      </c>
      <c r="AV7">
        <v>0</v>
      </c>
      <c r="AW7">
        <v>4698</v>
      </c>
      <c r="AX7">
        <v>17751</v>
      </c>
      <c r="AY7">
        <v>205</v>
      </c>
      <c r="AZ7">
        <v>2775</v>
      </c>
      <c r="BA7">
        <v>0</v>
      </c>
      <c r="BB7">
        <v>0</v>
      </c>
      <c r="BC7">
        <v>0</v>
      </c>
      <c r="BD7">
        <v>0</v>
      </c>
      <c r="BE7">
        <v>0</v>
      </c>
      <c r="BF7">
        <v>0</v>
      </c>
      <c r="BG7">
        <v>0</v>
      </c>
      <c r="BH7">
        <v>0</v>
      </c>
    </row>
    <row r="8" spans="1:60" x14ac:dyDescent="0.3">
      <c r="A8">
        <v>626</v>
      </c>
      <c r="D8">
        <v>466054</v>
      </c>
      <c r="E8">
        <v>3651330</v>
      </c>
      <c r="F8">
        <v>6998291</v>
      </c>
      <c r="G8">
        <v>1207742</v>
      </c>
      <c r="H8">
        <v>4223368</v>
      </c>
      <c r="I8">
        <v>1533479</v>
      </c>
      <c r="J8">
        <v>2075070</v>
      </c>
      <c r="K8">
        <v>3245673</v>
      </c>
      <c r="L8">
        <v>4449284</v>
      </c>
      <c r="M8">
        <v>1091687</v>
      </c>
      <c r="N8">
        <v>1168921</v>
      </c>
      <c r="O8">
        <v>6494774</v>
      </c>
      <c r="P8">
        <v>8829847</v>
      </c>
      <c r="Q8">
        <v>784702</v>
      </c>
      <c r="R8">
        <v>12158428</v>
      </c>
      <c r="S8">
        <v>20176425</v>
      </c>
      <c r="T8">
        <v>2111481</v>
      </c>
      <c r="U8">
        <v>1073126</v>
      </c>
      <c r="V8">
        <v>45393</v>
      </c>
      <c r="W8">
        <v>8651423</v>
      </c>
      <c r="X8">
        <v>6728644</v>
      </c>
      <c r="Y8">
        <v>1263001</v>
      </c>
      <c r="Z8">
        <v>3991094</v>
      </c>
      <c r="AA8">
        <v>1807038</v>
      </c>
      <c r="AB8">
        <v>2695177</v>
      </c>
      <c r="AC8">
        <v>13148645</v>
      </c>
      <c r="AD8">
        <v>1577446</v>
      </c>
      <c r="AE8">
        <v>13102108</v>
      </c>
      <c r="AF8">
        <v>7308565</v>
      </c>
      <c r="AG8">
        <v>2052035</v>
      </c>
      <c r="AH8">
        <v>9009179</v>
      </c>
      <c r="AI8">
        <v>4647873</v>
      </c>
      <c r="AJ8">
        <v>5917649</v>
      </c>
      <c r="AK8">
        <v>4991982</v>
      </c>
      <c r="AL8">
        <v>6826711</v>
      </c>
      <c r="AM8">
        <v>0</v>
      </c>
      <c r="AN8">
        <v>5380442</v>
      </c>
      <c r="AO8">
        <v>3349851</v>
      </c>
      <c r="AP8">
        <v>3516180</v>
      </c>
      <c r="AQ8">
        <v>1914474</v>
      </c>
      <c r="AR8">
        <v>2137615</v>
      </c>
      <c r="AS8">
        <v>3086902</v>
      </c>
      <c r="AT8">
        <v>564104</v>
      </c>
      <c r="AU8">
        <v>31711415</v>
      </c>
      <c r="AV8">
        <v>3147746</v>
      </c>
      <c r="AW8">
        <v>107081596</v>
      </c>
      <c r="AX8">
        <v>1003209</v>
      </c>
      <c r="AY8">
        <v>876859</v>
      </c>
      <c r="AZ8">
        <v>3369748</v>
      </c>
      <c r="BA8">
        <v>13038201</v>
      </c>
      <c r="BB8">
        <v>253909</v>
      </c>
      <c r="BC8">
        <v>978539</v>
      </c>
      <c r="BD8">
        <v>7560311</v>
      </c>
      <c r="BE8">
        <v>7164991</v>
      </c>
      <c r="BF8">
        <v>37666498</v>
      </c>
      <c r="BG8">
        <v>4778228</v>
      </c>
      <c r="BH8">
        <v>1263772</v>
      </c>
    </row>
    <row r="9" spans="1:60" x14ac:dyDescent="0.3">
      <c r="A9">
        <v>627</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row>
    <row r="10" spans="1:60" x14ac:dyDescent="0.3">
      <c r="A10">
        <v>628</v>
      </c>
      <c r="D10">
        <v>0</v>
      </c>
      <c r="E10">
        <v>2538994</v>
      </c>
      <c r="F10">
        <v>3500000</v>
      </c>
      <c r="G10">
        <v>0</v>
      </c>
      <c r="H10">
        <v>0</v>
      </c>
      <c r="I10">
        <v>1291381</v>
      </c>
      <c r="J10">
        <v>763678</v>
      </c>
      <c r="K10">
        <v>0</v>
      </c>
      <c r="L10">
        <v>2230000</v>
      </c>
      <c r="M10">
        <v>0</v>
      </c>
      <c r="N10">
        <v>964459</v>
      </c>
      <c r="O10">
        <v>3060105</v>
      </c>
      <c r="P10">
        <v>1722578</v>
      </c>
      <c r="Q10">
        <v>0</v>
      </c>
      <c r="R10">
        <v>5381340</v>
      </c>
      <c r="S10">
        <v>8266782</v>
      </c>
      <c r="T10">
        <v>935313</v>
      </c>
      <c r="U10">
        <v>789474</v>
      </c>
      <c r="V10">
        <v>21914</v>
      </c>
      <c r="W10">
        <v>5431023</v>
      </c>
      <c r="X10">
        <v>1800961</v>
      </c>
      <c r="Y10">
        <v>546569</v>
      </c>
      <c r="Z10">
        <v>1250431</v>
      </c>
      <c r="AA10">
        <v>792009</v>
      </c>
      <c r="AB10">
        <v>1007510</v>
      </c>
      <c r="AC10">
        <v>3231071</v>
      </c>
      <c r="AD10">
        <v>850482</v>
      </c>
      <c r="AE10">
        <v>4377883</v>
      </c>
      <c r="AF10">
        <v>2856787</v>
      </c>
      <c r="AG10">
        <v>1197359</v>
      </c>
      <c r="AH10">
        <v>0</v>
      </c>
      <c r="AI10">
        <v>2704727</v>
      </c>
      <c r="AJ10">
        <v>0</v>
      </c>
      <c r="AK10">
        <v>0</v>
      </c>
      <c r="AL10">
        <v>2337270</v>
      </c>
      <c r="AM10">
        <v>0</v>
      </c>
      <c r="AN10">
        <v>2297838</v>
      </c>
      <c r="AO10">
        <v>0</v>
      </c>
      <c r="AP10">
        <v>2327534</v>
      </c>
      <c r="AQ10">
        <v>888700</v>
      </c>
      <c r="AR10">
        <v>720099</v>
      </c>
      <c r="AS10">
        <v>1403527</v>
      </c>
      <c r="AT10">
        <v>278757</v>
      </c>
      <c r="AU10">
        <v>10304111</v>
      </c>
      <c r="AV10">
        <v>1678082</v>
      </c>
      <c r="AW10">
        <v>65000</v>
      </c>
      <c r="AX10">
        <v>0</v>
      </c>
      <c r="AY10">
        <v>778833</v>
      </c>
      <c r="AZ10">
        <v>1446060</v>
      </c>
      <c r="BA10">
        <v>5740795</v>
      </c>
      <c r="BB10">
        <v>380443</v>
      </c>
      <c r="BC10">
        <v>27561</v>
      </c>
      <c r="BD10">
        <v>4128151</v>
      </c>
      <c r="BE10">
        <v>3069214</v>
      </c>
      <c r="BF10">
        <v>0</v>
      </c>
      <c r="BG10">
        <v>1578674</v>
      </c>
      <c r="BH10">
        <v>878102</v>
      </c>
    </row>
    <row r="11" spans="1:60" x14ac:dyDescent="0.3">
      <c r="A11">
        <v>629</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row>
    <row r="12" spans="1:60" x14ac:dyDescent="0.3">
      <c r="A12">
        <v>630</v>
      </c>
      <c r="D12">
        <v>0</v>
      </c>
      <c r="E12">
        <v>0</v>
      </c>
      <c r="F12">
        <v>0</v>
      </c>
      <c r="G12">
        <v>0</v>
      </c>
      <c r="H12">
        <v>0</v>
      </c>
      <c r="I12">
        <v>0</v>
      </c>
      <c r="J12">
        <v>0</v>
      </c>
      <c r="K12">
        <v>0</v>
      </c>
      <c r="L12">
        <v>0</v>
      </c>
      <c r="M12">
        <v>0</v>
      </c>
      <c r="N12">
        <v>0</v>
      </c>
      <c r="O12">
        <v>0</v>
      </c>
      <c r="P12">
        <v>1066667</v>
      </c>
      <c r="Q12">
        <v>0</v>
      </c>
      <c r="R12">
        <v>0</v>
      </c>
      <c r="S12">
        <v>374949</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row>
    <row r="13" spans="1:60" x14ac:dyDescent="0.3">
      <c r="A13">
        <v>631</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row>
    <row r="14" spans="1:60" x14ac:dyDescent="0.3">
      <c r="A14">
        <v>338</v>
      </c>
      <c r="D14">
        <v>110385475</v>
      </c>
      <c r="E14">
        <v>200487245</v>
      </c>
      <c r="F14">
        <v>151544443</v>
      </c>
      <c r="G14">
        <v>60359148</v>
      </c>
      <c r="H14">
        <v>205389581</v>
      </c>
      <c r="I14">
        <v>84965970</v>
      </c>
      <c r="J14">
        <v>47439868</v>
      </c>
      <c r="K14">
        <v>65747649</v>
      </c>
      <c r="L14">
        <v>118939371</v>
      </c>
      <c r="M14">
        <v>37201647</v>
      </c>
      <c r="N14">
        <v>73753405</v>
      </c>
      <c r="O14">
        <v>249316770</v>
      </c>
      <c r="P14">
        <v>136240136</v>
      </c>
      <c r="Q14">
        <v>32689880</v>
      </c>
      <c r="R14">
        <v>269918988</v>
      </c>
      <c r="S14">
        <v>541121127</v>
      </c>
      <c r="T14">
        <v>61970832</v>
      </c>
      <c r="U14">
        <v>36550076</v>
      </c>
      <c r="V14">
        <v>3282758</v>
      </c>
      <c r="W14">
        <v>462907583</v>
      </c>
      <c r="X14">
        <v>175615294</v>
      </c>
      <c r="Y14">
        <v>32276132</v>
      </c>
      <c r="Z14">
        <v>169705050</v>
      </c>
      <c r="AA14">
        <v>34841652</v>
      </c>
      <c r="AB14">
        <v>94529733</v>
      </c>
      <c r="AC14">
        <v>454794029</v>
      </c>
      <c r="AD14">
        <v>49777477</v>
      </c>
      <c r="AE14">
        <v>305208101</v>
      </c>
      <c r="AF14">
        <v>129632667</v>
      </c>
      <c r="AG14">
        <v>54302750</v>
      </c>
      <c r="AH14">
        <v>385604319</v>
      </c>
      <c r="AI14">
        <v>216904907</v>
      </c>
      <c r="AJ14">
        <v>360589429</v>
      </c>
      <c r="AK14">
        <v>160196453</v>
      </c>
      <c r="AL14">
        <v>149489085</v>
      </c>
      <c r="AM14">
        <v>0</v>
      </c>
      <c r="AN14">
        <v>151748267</v>
      </c>
      <c r="AO14">
        <v>116721393</v>
      </c>
      <c r="AP14">
        <v>146067597</v>
      </c>
      <c r="AQ14">
        <v>45832793</v>
      </c>
      <c r="AR14">
        <v>50066051</v>
      </c>
      <c r="AS14">
        <v>74210024</v>
      </c>
      <c r="AT14">
        <v>16830581</v>
      </c>
      <c r="AU14">
        <v>793149764</v>
      </c>
      <c r="AV14">
        <v>107523860</v>
      </c>
      <c r="AW14">
        <v>3380625242</v>
      </c>
      <c r="AX14">
        <v>40494106</v>
      </c>
      <c r="AY14">
        <v>27514675</v>
      </c>
      <c r="AZ14">
        <v>102021583</v>
      </c>
      <c r="BA14">
        <v>324533435</v>
      </c>
      <c r="BB14">
        <v>19817276</v>
      </c>
      <c r="BC14">
        <v>41639551</v>
      </c>
      <c r="BD14">
        <v>181128532</v>
      </c>
      <c r="BE14">
        <v>199813966</v>
      </c>
      <c r="BF14">
        <v>1108216533</v>
      </c>
      <c r="BG14">
        <v>100391159</v>
      </c>
      <c r="BH14">
        <v>46801612</v>
      </c>
    </row>
    <row r="15" spans="1:60" x14ac:dyDescent="0.3">
      <c r="A15">
        <v>335</v>
      </c>
      <c r="D15">
        <v>0</v>
      </c>
      <c r="E15">
        <v>0</v>
      </c>
      <c r="F15">
        <v>0</v>
      </c>
      <c r="G15">
        <v>0</v>
      </c>
      <c r="H15">
        <v>0</v>
      </c>
      <c r="I15">
        <v>0</v>
      </c>
      <c r="J15">
        <v>0</v>
      </c>
      <c r="K15">
        <v>0</v>
      </c>
      <c r="L15">
        <v>104836</v>
      </c>
      <c r="M15">
        <v>0</v>
      </c>
      <c r="N15">
        <v>0</v>
      </c>
      <c r="O15">
        <v>0</v>
      </c>
      <c r="P15">
        <v>0</v>
      </c>
      <c r="Q15">
        <v>11354</v>
      </c>
      <c r="R15">
        <v>237250</v>
      </c>
      <c r="S15">
        <v>102118</v>
      </c>
      <c r="T15">
        <v>0</v>
      </c>
      <c r="U15">
        <v>0</v>
      </c>
      <c r="V15">
        <v>0</v>
      </c>
      <c r="W15">
        <v>0</v>
      </c>
      <c r="X15">
        <v>56771</v>
      </c>
      <c r="Y15">
        <v>0</v>
      </c>
      <c r="Z15">
        <v>0</v>
      </c>
      <c r="AA15">
        <v>0</v>
      </c>
      <c r="AB15">
        <v>0</v>
      </c>
      <c r="AC15">
        <v>0</v>
      </c>
      <c r="AD15">
        <v>0</v>
      </c>
      <c r="AE15">
        <v>0</v>
      </c>
      <c r="AF15">
        <v>0</v>
      </c>
      <c r="AG15">
        <v>938</v>
      </c>
      <c r="AH15">
        <v>0</v>
      </c>
      <c r="AI15">
        <v>0</v>
      </c>
      <c r="AJ15">
        <v>0</v>
      </c>
      <c r="AK15">
        <v>4203876</v>
      </c>
      <c r="AL15">
        <v>0</v>
      </c>
      <c r="AM15">
        <v>0</v>
      </c>
      <c r="AN15">
        <v>0</v>
      </c>
      <c r="AO15">
        <v>235087</v>
      </c>
      <c r="AP15">
        <v>0</v>
      </c>
      <c r="AQ15">
        <v>100903</v>
      </c>
      <c r="AR15">
        <v>0</v>
      </c>
      <c r="AS15">
        <v>0</v>
      </c>
      <c r="AT15">
        <v>0</v>
      </c>
      <c r="AU15">
        <v>232164</v>
      </c>
      <c r="AV15">
        <v>0</v>
      </c>
      <c r="AW15">
        <v>0</v>
      </c>
      <c r="AX15">
        <v>0</v>
      </c>
      <c r="AY15">
        <v>0</v>
      </c>
      <c r="AZ15">
        <v>0</v>
      </c>
      <c r="BA15">
        <v>0</v>
      </c>
      <c r="BB15">
        <v>0</v>
      </c>
      <c r="BC15">
        <v>0</v>
      </c>
      <c r="BD15">
        <v>130848</v>
      </c>
      <c r="BE15">
        <v>0</v>
      </c>
      <c r="BF15">
        <v>4688164</v>
      </c>
      <c r="BG15">
        <v>729082</v>
      </c>
      <c r="BH15">
        <v>0</v>
      </c>
    </row>
    <row r="16" spans="1:60" x14ac:dyDescent="0.3">
      <c r="A16">
        <v>252</v>
      </c>
      <c r="D16">
        <v>75591436</v>
      </c>
      <c r="E16">
        <v>109190243</v>
      </c>
      <c r="F16">
        <v>74725188</v>
      </c>
      <c r="G16">
        <v>20716431</v>
      </c>
      <c r="H16">
        <v>101047208</v>
      </c>
      <c r="I16">
        <v>63960082</v>
      </c>
      <c r="J16">
        <v>29351454</v>
      </c>
      <c r="K16">
        <v>29692850</v>
      </c>
      <c r="L16">
        <v>78825653</v>
      </c>
      <c r="M16">
        <v>21179794</v>
      </c>
      <c r="N16">
        <v>35451338</v>
      </c>
      <c r="O16">
        <v>221463599</v>
      </c>
      <c r="P16">
        <v>31236885</v>
      </c>
      <c r="Q16">
        <v>28445486</v>
      </c>
      <c r="R16">
        <v>137474289</v>
      </c>
      <c r="S16">
        <v>290728410</v>
      </c>
      <c r="T16">
        <v>48633379</v>
      </c>
      <c r="U16">
        <v>20224442</v>
      </c>
      <c r="V16">
        <v>1116209</v>
      </c>
      <c r="W16">
        <v>285384399</v>
      </c>
      <c r="X16">
        <v>83322887</v>
      </c>
      <c r="Y16">
        <v>6729442</v>
      </c>
      <c r="Z16">
        <v>170954378</v>
      </c>
      <c r="AA16">
        <v>21772140</v>
      </c>
      <c r="AB16">
        <v>21834116</v>
      </c>
      <c r="AC16">
        <v>193138750</v>
      </c>
      <c r="AD16">
        <v>14031123</v>
      </c>
      <c r="AE16">
        <v>165141209</v>
      </c>
      <c r="AF16">
        <v>49251411</v>
      </c>
      <c r="AG16">
        <v>30027294</v>
      </c>
      <c r="AH16">
        <v>112552243</v>
      </c>
      <c r="AI16">
        <v>65698678</v>
      </c>
      <c r="AJ16">
        <v>122160490</v>
      </c>
      <c r="AK16">
        <v>96705540</v>
      </c>
      <c r="AL16">
        <v>98139678</v>
      </c>
      <c r="AM16">
        <v>0</v>
      </c>
      <c r="AN16">
        <v>49576891</v>
      </c>
      <c r="AO16">
        <v>73402855</v>
      </c>
      <c r="AP16">
        <v>88145809</v>
      </c>
      <c r="AQ16">
        <v>25602321</v>
      </c>
      <c r="AR16">
        <v>17937210</v>
      </c>
      <c r="AS16">
        <v>38949599</v>
      </c>
      <c r="AT16">
        <v>6345519</v>
      </c>
      <c r="AU16">
        <v>636437194</v>
      </c>
      <c r="AV16">
        <v>38640289</v>
      </c>
      <c r="AW16">
        <v>3892210778</v>
      </c>
      <c r="AX16">
        <v>13772204</v>
      </c>
      <c r="AY16">
        <v>16356619</v>
      </c>
      <c r="AZ16">
        <v>18993445</v>
      </c>
      <c r="BA16">
        <v>90752776</v>
      </c>
      <c r="BB16">
        <v>3038843</v>
      </c>
      <c r="BC16">
        <v>8386536</v>
      </c>
      <c r="BD16">
        <v>63326824</v>
      </c>
      <c r="BE16">
        <v>73443123</v>
      </c>
      <c r="BF16">
        <v>691413997</v>
      </c>
      <c r="BG16">
        <v>38357456</v>
      </c>
      <c r="BH16">
        <v>26071479</v>
      </c>
    </row>
    <row r="17" spans="1:60" x14ac:dyDescent="0.3">
      <c r="A17">
        <v>253</v>
      </c>
      <c r="D17">
        <v>1093088</v>
      </c>
      <c r="E17">
        <v>3794063</v>
      </c>
      <c r="F17">
        <v>2506283</v>
      </c>
      <c r="G17">
        <v>1504779</v>
      </c>
      <c r="H17">
        <v>6267568</v>
      </c>
      <c r="I17">
        <v>1368134</v>
      </c>
      <c r="J17">
        <v>1235638</v>
      </c>
      <c r="K17">
        <v>2817903</v>
      </c>
      <c r="L17">
        <v>1940337</v>
      </c>
      <c r="M17">
        <v>1344962</v>
      </c>
      <c r="N17">
        <v>1856413</v>
      </c>
      <c r="O17">
        <v>5553782</v>
      </c>
      <c r="P17">
        <v>18663220</v>
      </c>
      <c r="Q17">
        <v>384204</v>
      </c>
      <c r="R17">
        <v>2812822</v>
      </c>
      <c r="S17">
        <v>9777046</v>
      </c>
      <c r="T17">
        <v>3427969</v>
      </c>
      <c r="U17">
        <v>565203</v>
      </c>
      <c r="V17">
        <v>66952</v>
      </c>
      <c r="W17">
        <v>53168504</v>
      </c>
      <c r="X17">
        <v>4140875</v>
      </c>
      <c r="Y17">
        <v>1223787</v>
      </c>
      <c r="Z17">
        <v>5764867</v>
      </c>
      <c r="AA17">
        <v>545104</v>
      </c>
      <c r="AB17">
        <v>1523014</v>
      </c>
      <c r="AC17">
        <v>7586331</v>
      </c>
      <c r="AD17">
        <v>697840</v>
      </c>
      <c r="AE17">
        <v>5860922</v>
      </c>
      <c r="AF17">
        <v>4211669</v>
      </c>
      <c r="AG17">
        <v>1335621</v>
      </c>
      <c r="AH17">
        <v>14755766</v>
      </c>
      <c r="AI17">
        <v>11263396</v>
      </c>
      <c r="AJ17">
        <v>10044010</v>
      </c>
      <c r="AK17">
        <v>7270594</v>
      </c>
      <c r="AL17">
        <v>2799021</v>
      </c>
      <c r="AM17">
        <v>0</v>
      </c>
      <c r="AN17">
        <v>3334514</v>
      </c>
      <c r="AO17">
        <v>2087094</v>
      </c>
      <c r="AP17">
        <v>2271941</v>
      </c>
      <c r="AQ17">
        <v>514792</v>
      </c>
      <c r="AR17">
        <v>493196</v>
      </c>
      <c r="AS17">
        <v>1525261</v>
      </c>
      <c r="AT17">
        <v>636192</v>
      </c>
      <c r="AU17">
        <v>13137634</v>
      </c>
      <c r="AV17">
        <v>1484834</v>
      </c>
      <c r="AW17">
        <v>21662737</v>
      </c>
      <c r="AX17">
        <v>509349</v>
      </c>
      <c r="AY17">
        <v>969432</v>
      </c>
      <c r="AZ17">
        <v>1637440</v>
      </c>
      <c r="BA17">
        <v>2347049</v>
      </c>
      <c r="BB17">
        <v>1138165</v>
      </c>
      <c r="BC17">
        <v>3298905</v>
      </c>
      <c r="BD17">
        <v>10332925</v>
      </c>
      <c r="BE17">
        <v>4039965</v>
      </c>
      <c r="BF17">
        <v>18191219</v>
      </c>
      <c r="BG17">
        <v>1455619</v>
      </c>
      <c r="BH17">
        <v>2491899</v>
      </c>
    </row>
    <row r="18" spans="1:60" x14ac:dyDescent="0.3">
      <c r="A18">
        <v>254</v>
      </c>
      <c r="D18">
        <v>-91885924</v>
      </c>
      <c r="E18">
        <v>-159145930</v>
      </c>
      <c r="F18">
        <v>-122249087</v>
      </c>
      <c r="G18">
        <v>-47990686</v>
      </c>
      <c r="H18">
        <v>-171683490</v>
      </c>
      <c r="I18">
        <v>-68094554</v>
      </c>
      <c r="J18">
        <v>-36184970</v>
      </c>
      <c r="K18">
        <v>-48508340</v>
      </c>
      <c r="L18">
        <v>-93661799</v>
      </c>
      <c r="M18">
        <v>-30088429</v>
      </c>
      <c r="N18">
        <v>-57904686</v>
      </c>
      <c r="O18">
        <v>-197377939</v>
      </c>
      <c r="P18">
        <v>-85587229</v>
      </c>
      <c r="Q18">
        <v>-24259899</v>
      </c>
      <c r="R18">
        <v>-213165361</v>
      </c>
      <c r="S18">
        <v>-422624272</v>
      </c>
      <c r="T18">
        <v>-49882191</v>
      </c>
      <c r="U18">
        <v>-28272069</v>
      </c>
      <c r="V18">
        <v>-2074751</v>
      </c>
      <c r="W18">
        <v>-368130716</v>
      </c>
      <c r="X18">
        <v>-136359510</v>
      </c>
      <c r="Y18">
        <v>-25445975</v>
      </c>
      <c r="Z18">
        <v>-129791794</v>
      </c>
      <c r="AA18">
        <v>-27409645</v>
      </c>
      <c r="AB18">
        <v>-75766223</v>
      </c>
      <c r="AC18">
        <v>-360363699</v>
      </c>
      <c r="AD18">
        <v>-40264667</v>
      </c>
      <c r="AE18">
        <v>-247501517</v>
      </c>
      <c r="AF18">
        <v>-102764570</v>
      </c>
      <c r="AG18">
        <v>-41135981</v>
      </c>
      <c r="AH18">
        <v>-314452195</v>
      </c>
      <c r="AI18">
        <v>-158754719</v>
      </c>
      <c r="AJ18">
        <v>-285116958</v>
      </c>
      <c r="AK18">
        <v>-129440195</v>
      </c>
      <c r="AL18">
        <v>-117817658</v>
      </c>
      <c r="AM18">
        <v>0</v>
      </c>
      <c r="AN18">
        <v>-120723362</v>
      </c>
      <c r="AO18">
        <v>-95081496</v>
      </c>
      <c r="AP18">
        <v>-115903794</v>
      </c>
      <c r="AQ18">
        <v>-31302653</v>
      </c>
      <c r="AR18">
        <v>-40640503</v>
      </c>
      <c r="AS18">
        <v>-60135519</v>
      </c>
      <c r="AT18">
        <v>-13009608</v>
      </c>
      <c r="AU18">
        <v>-646437401</v>
      </c>
      <c r="AV18">
        <v>-87622883</v>
      </c>
      <c r="AW18">
        <v>-2635779762</v>
      </c>
      <c r="AX18">
        <v>-31722391</v>
      </c>
      <c r="AY18">
        <v>-24919273</v>
      </c>
      <c r="AZ18">
        <v>-79376296</v>
      </c>
      <c r="BA18">
        <v>-266523308</v>
      </c>
      <c r="BB18">
        <v>-15202958</v>
      </c>
      <c r="BC18">
        <v>-31162024</v>
      </c>
      <c r="BD18">
        <v>-148255620</v>
      </c>
      <c r="BE18">
        <v>-154595855</v>
      </c>
      <c r="BF18">
        <v>-888869495</v>
      </c>
      <c r="BG18">
        <v>-81043686</v>
      </c>
      <c r="BH18">
        <v>-37958226</v>
      </c>
    </row>
    <row r="19" spans="1:60" x14ac:dyDescent="0.3">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c r="AI19" t="e">
        <v>#N/A</v>
      </c>
      <c r="AJ19" t="e">
        <v>#N/A</v>
      </c>
      <c r="AK19" t="e">
        <v>#N/A</v>
      </c>
      <c r="AL19" t="e">
        <v>#N/A</v>
      </c>
      <c r="AM19" t="e">
        <v>#N/A</v>
      </c>
      <c r="AN19" t="e">
        <v>#N/A</v>
      </c>
      <c r="AO19" t="e">
        <v>#N/A</v>
      </c>
      <c r="AP19" t="e">
        <v>#N/A</v>
      </c>
      <c r="AQ19" t="e">
        <v>#N/A</v>
      </c>
      <c r="AR19" t="e">
        <v>#N/A</v>
      </c>
      <c r="AS19" t="e">
        <v>#N/A</v>
      </c>
      <c r="AT19" t="e">
        <v>#N/A</v>
      </c>
      <c r="AU19" t="e">
        <v>#N/A</v>
      </c>
      <c r="AV19" t="e">
        <v>#N/A</v>
      </c>
      <c r="AW19" t="e">
        <v>#N/A</v>
      </c>
      <c r="AX19" t="e">
        <v>#N/A</v>
      </c>
      <c r="AY19" t="e">
        <v>#N/A</v>
      </c>
      <c r="AZ19" t="e">
        <v>#N/A</v>
      </c>
      <c r="BA19" t="e">
        <v>#N/A</v>
      </c>
      <c r="BB19" t="e">
        <v>#N/A</v>
      </c>
      <c r="BC19" t="e">
        <v>#N/A</v>
      </c>
      <c r="BD19" t="e">
        <v>#N/A</v>
      </c>
      <c r="BE19" t="e">
        <v>#N/A</v>
      </c>
      <c r="BF19" t="e">
        <v>#N/A</v>
      </c>
      <c r="BG19" t="e">
        <v>#N/A</v>
      </c>
      <c r="BH19" t="e">
        <v>#N/A</v>
      </c>
    </row>
    <row r="20" spans="1:60" x14ac:dyDescent="0.3">
      <c r="A20">
        <v>502</v>
      </c>
      <c r="D20">
        <v>175599</v>
      </c>
      <c r="E20">
        <v>975350</v>
      </c>
      <c r="F20">
        <v>2323971</v>
      </c>
      <c r="G20">
        <v>1112238</v>
      </c>
      <c r="H20">
        <v>2392492</v>
      </c>
      <c r="I20">
        <v>623245</v>
      </c>
      <c r="J20">
        <v>515425</v>
      </c>
      <c r="K20">
        <v>1370133</v>
      </c>
      <c r="L20">
        <v>1168654</v>
      </c>
      <c r="M20">
        <v>321705</v>
      </c>
      <c r="N20">
        <v>830031</v>
      </c>
      <c r="O20">
        <v>1977651</v>
      </c>
      <c r="P20">
        <v>2626436</v>
      </c>
      <c r="Q20">
        <v>366059</v>
      </c>
      <c r="R20">
        <v>2198234</v>
      </c>
      <c r="S20">
        <v>3384217</v>
      </c>
      <c r="T20">
        <v>1927994</v>
      </c>
      <c r="U20">
        <v>471741</v>
      </c>
      <c r="V20">
        <v>0</v>
      </c>
      <c r="W20">
        <v>6831317</v>
      </c>
      <c r="X20">
        <v>1356242</v>
      </c>
      <c r="Y20">
        <v>364853</v>
      </c>
      <c r="Z20">
        <v>3288974</v>
      </c>
      <c r="AA20">
        <v>60202</v>
      </c>
      <c r="AB20">
        <v>978333</v>
      </c>
      <c r="AC20">
        <v>2930537</v>
      </c>
      <c r="AD20">
        <v>78297</v>
      </c>
      <c r="AE20">
        <v>4071079</v>
      </c>
      <c r="AF20">
        <v>1238277</v>
      </c>
      <c r="AG20">
        <v>438866</v>
      </c>
      <c r="AH20">
        <v>9597957</v>
      </c>
      <c r="AI20">
        <v>2543702</v>
      </c>
      <c r="AJ20">
        <v>5192537</v>
      </c>
      <c r="AK20">
        <v>899131</v>
      </c>
      <c r="AL20">
        <v>3700313</v>
      </c>
      <c r="AM20">
        <v>0</v>
      </c>
      <c r="AN20">
        <v>1868505</v>
      </c>
      <c r="AO20">
        <v>921717</v>
      </c>
      <c r="AP20">
        <v>1971539</v>
      </c>
      <c r="AQ20">
        <v>1119227</v>
      </c>
      <c r="AR20">
        <v>10873473</v>
      </c>
      <c r="AS20">
        <v>595857</v>
      </c>
      <c r="AT20">
        <v>397054</v>
      </c>
      <c r="AU20">
        <v>3881858</v>
      </c>
      <c r="AV20">
        <v>826557</v>
      </c>
      <c r="AW20">
        <v>20683416</v>
      </c>
      <c r="AX20">
        <v>1563207</v>
      </c>
      <c r="AY20">
        <v>182659</v>
      </c>
      <c r="AZ20">
        <v>735396</v>
      </c>
      <c r="BA20">
        <v>4605320</v>
      </c>
      <c r="BB20">
        <v>229998</v>
      </c>
      <c r="BC20">
        <v>1223797</v>
      </c>
      <c r="BD20">
        <v>2043624</v>
      </c>
      <c r="BE20">
        <v>1044877</v>
      </c>
      <c r="BF20">
        <v>12150431</v>
      </c>
      <c r="BG20">
        <v>2239031</v>
      </c>
      <c r="BH20">
        <v>451139</v>
      </c>
    </row>
    <row r="21" spans="1:60" x14ac:dyDescent="0.3">
      <c r="A21">
        <v>503</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row>
    <row r="22" spans="1:60" x14ac:dyDescent="0.3">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c r="AH22" t="e">
        <v>#N/A</v>
      </c>
      <c r="AI22" t="e">
        <v>#N/A</v>
      </c>
      <c r="AJ22" t="e">
        <v>#N/A</v>
      </c>
      <c r="AK22" t="e">
        <v>#N/A</v>
      </c>
      <c r="AL22" t="e">
        <v>#N/A</v>
      </c>
      <c r="AM22" t="e">
        <v>#N/A</v>
      </c>
      <c r="AN22" t="e">
        <v>#N/A</v>
      </c>
      <c r="AO22" t="e">
        <v>#N/A</v>
      </c>
      <c r="AP22" t="e">
        <v>#N/A</v>
      </c>
      <c r="AQ22" t="e">
        <v>#N/A</v>
      </c>
      <c r="AR22" t="e">
        <v>#N/A</v>
      </c>
      <c r="AS22" t="e">
        <v>#N/A</v>
      </c>
      <c r="AT22" t="e">
        <v>#N/A</v>
      </c>
      <c r="AU22" t="e">
        <v>#N/A</v>
      </c>
      <c r="AV22" t="e">
        <v>#N/A</v>
      </c>
      <c r="AW22" t="e">
        <v>#N/A</v>
      </c>
      <c r="AX22" t="e">
        <v>#N/A</v>
      </c>
      <c r="AY22" t="e">
        <v>#N/A</v>
      </c>
      <c r="AZ22" t="e">
        <v>#N/A</v>
      </c>
      <c r="BA22" t="e">
        <v>#N/A</v>
      </c>
      <c r="BB22" t="e">
        <v>#N/A</v>
      </c>
      <c r="BC22" t="e">
        <v>#N/A</v>
      </c>
      <c r="BD22" t="e">
        <v>#N/A</v>
      </c>
      <c r="BE22" t="e">
        <v>#N/A</v>
      </c>
      <c r="BF22" t="e">
        <v>#N/A</v>
      </c>
      <c r="BG22" t="e">
        <v>#N/A</v>
      </c>
      <c r="BH22" t="e">
        <v>#N/A</v>
      </c>
    </row>
    <row r="23" spans="1:60" x14ac:dyDescent="0.3">
      <c r="A23">
        <v>388</v>
      </c>
      <c r="D23">
        <v>59647038</v>
      </c>
      <c r="E23">
        <v>95184792</v>
      </c>
      <c r="F23">
        <v>85866358</v>
      </c>
      <c r="G23">
        <v>32466515</v>
      </c>
      <c r="H23">
        <v>110411327</v>
      </c>
      <c r="I23">
        <v>49288437</v>
      </c>
      <c r="J23">
        <v>28232180</v>
      </c>
      <c r="K23">
        <v>37852971</v>
      </c>
      <c r="L23">
        <v>62628179</v>
      </c>
      <c r="M23">
        <v>20187636</v>
      </c>
      <c r="N23">
        <v>40150488</v>
      </c>
      <c r="O23">
        <v>132751982</v>
      </c>
      <c r="P23">
        <v>68082385</v>
      </c>
      <c r="Q23">
        <v>19279337</v>
      </c>
      <c r="R23">
        <v>141583350</v>
      </c>
      <c r="S23">
        <v>292245598</v>
      </c>
      <c r="T23">
        <v>28316710</v>
      </c>
      <c r="U23">
        <v>23361832</v>
      </c>
      <c r="V23">
        <v>1818182</v>
      </c>
      <c r="W23">
        <v>272720402</v>
      </c>
      <c r="X23">
        <v>102416459</v>
      </c>
      <c r="Y23">
        <v>18357610</v>
      </c>
      <c r="Z23">
        <v>98803228</v>
      </c>
      <c r="AA23">
        <v>19467192</v>
      </c>
      <c r="AB23">
        <v>48533559</v>
      </c>
      <c r="AC23">
        <v>242226786</v>
      </c>
      <c r="AD23">
        <v>26806934</v>
      </c>
      <c r="AE23">
        <v>143836993</v>
      </c>
      <c r="AF23">
        <v>71514060</v>
      </c>
      <c r="AG23">
        <v>28428686</v>
      </c>
      <c r="AH23">
        <v>218524067</v>
      </c>
      <c r="AI23">
        <v>114655028</v>
      </c>
      <c r="AJ23">
        <v>196492353</v>
      </c>
      <c r="AK23">
        <v>83329285</v>
      </c>
      <c r="AL23">
        <v>78772012</v>
      </c>
      <c r="AM23">
        <v>0</v>
      </c>
      <c r="AN23">
        <v>80981503</v>
      </c>
      <c r="AO23">
        <v>60868777</v>
      </c>
      <c r="AP23">
        <v>73926016</v>
      </c>
      <c r="AQ23">
        <v>22312415</v>
      </c>
      <c r="AR23">
        <v>24613008</v>
      </c>
      <c r="AS23">
        <v>41009329</v>
      </c>
      <c r="AT23">
        <v>9545578</v>
      </c>
      <c r="AU23">
        <v>409530137</v>
      </c>
      <c r="AV23">
        <v>57406946</v>
      </c>
      <c r="AW23">
        <v>1734288531</v>
      </c>
      <c r="AX23">
        <v>23649838</v>
      </c>
      <c r="AY23">
        <v>15645520</v>
      </c>
      <c r="AZ23">
        <v>52789975</v>
      </c>
      <c r="BA23">
        <v>173148269</v>
      </c>
      <c r="BB23">
        <v>10586658</v>
      </c>
      <c r="BC23">
        <v>24150708</v>
      </c>
      <c r="BD23">
        <v>89061988</v>
      </c>
      <c r="BE23">
        <v>107477405</v>
      </c>
      <c r="BF23">
        <v>576891186</v>
      </c>
      <c r="BG23">
        <v>50532909</v>
      </c>
      <c r="BH23">
        <v>23221980</v>
      </c>
    </row>
    <row r="24" spans="1:60" x14ac:dyDescent="0.3">
      <c r="A24">
        <v>339</v>
      </c>
      <c r="D24">
        <v>82879</v>
      </c>
      <c r="E24">
        <v>32338</v>
      </c>
      <c r="F24">
        <v>1185663</v>
      </c>
      <c r="G24">
        <v>233515</v>
      </c>
      <c r="H24">
        <v>7023</v>
      </c>
      <c r="I24">
        <v>420359</v>
      </c>
      <c r="J24">
        <v>39032</v>
      </c>
      <c r="K24">
        <v>107343</v>
      </c>
      <c r="L24">
        <v>196464</v>
      </c>
      <c r="M24">
        <v>446636</v>
      </c>
      <c r="N24">
        <v>620753</v>
      </c>
      <c r="O24">
        <v>2692699</v>
      </c>
      <c r="P24">
        <v>52371</v>
      </c>
      <c r="Q24">
        <v>188952</v>
      </c>
      <c r="R24">
        <v>927222</v>
      </c>
      <c r="S24">
        <v>3097</v>
      </c>
      <c r="T24">
        <v>16443</v>
      </c>
      <c r="U24">
        <v>55537</v>
      </c>
      <c r="V24">
        <v>0</v>
      </c>
      <c r="W24">
        <v>3019402</v>
      </c>
      <c r="X24">
        <v>533261</v>
      </c>
      <c r="Y24">
        <v>422958</v>
      </c>
      <c r="Z24">
        <v>922432</v>
      </c>
      <c r="AA24">
        <v>209156</v>
      </c>
      <c r="AB24">
        <v>172897</v>
      </c>
      <c r="AC24">
        <v>725684</v>
      </c>
      <c r="AD24">
        <v>65000</v>
      </c>
      <c r="AE24">
        <v>1551421</v>
      </c>
      <c r="AF24">
        <v>976066</v>
      </c>
      <c r="AG24">
        <v>210088</v>
      </c>
      <c r="AH24">
        <v>9074191</v>
      </c>
      <c r="AI24">
        <v>1330228</v>
      </c>
      <c r="AJ24">
        <v>3350520</v>
      </c>
      <c r="AK24">
        <v>43416</v>
      </c>
      <c r="AL24">
        <v>2275121</v>
      </c>
      <c r="AM24">
        <v>0</v>
      </c>
      <c r="AN24">
        <v>24244</v>
      </c>
      <c r="AO24">
        <v>3241</v>
      </c>
      <c r="AP24">
        <v>105871</v>
      </c>
      <c r="AQ24">
        <v>107111</v>
      </c>
      <c r="AR24">
        <v>5947</v>
      </c>
      <c r="AS24">
        <v>988926</v>
      </c>
      <c r="AT24">
        <v>40935</v>
      </c>
      <c r="AU24">
        <v>5453089</v>
      </c>
      <c r="AV24">
        <v>246508</v>
      </c>
      <c r="AW24">
        <v>13947</v>
      </c>
      <c r="AX24">
        <v>820</v>
      </c>
      <c r="AY24">
        <v>14215</v>
      </c>
      <c r="AZ24">
        <v>91768</v>
      </c>
      <c r="BA24">
        <v>831708</v>
      </c>
      <c r="BB24">
        <v>30266</v>
      </c>
      <c r="BC24">
        <v>444527</v>
      </c>
      <c r="BD24">
        <v>2236295</v>
      </c>
      <c r="BE24">
        <v>1165020</v>
      </c>
      <c r="BF24">
        <v>428397</v>
      </c>
      <c r="BG24">
        <v>11593</v>
      </c>
      <c r="BH24">
        <v>296937</v>
      </c>
    </row>
    <row r="25" spans="1:60" x14ac:dyDescent="0.3">
      <c r="A25">
        <v>504</v>
      </c>
      <c r="D25">
        <v>44309705</v>
      </c>
      <c r="E25">
        <v>73366888</v>
      </c>
      <c r="F25">
        <v>68963867</v>
      </c>
      <c r="G25">
        <v>25830448</v>
      </c>
      <c r="H25">
        <v>82494295</v>
      </c>
      <c r="I25">
        <v>36806540</v>
      </c>
      <c r="J25">
        <v>22547035</v>
      </c>
      <c r="K25">
        <v>29502650</v>
      </c>
      <c r="L25">
        <v>51306147</v>
      </c>
      <c r="M25">
        <v>16282934</v>
      </c>
      <c r="N25">
        <v>35135229</v>
      </c>
      <c r="O25">
        <v>93345535</v>
      </c>
      <c r="P25">
        <v>40334311</v>
      </c>
      <c r="Q25">
        <v>14967296</v>
      </c>
      <c r="R25">
        <v>114660862</v>
      </c>
      <c r="S25">
        <v>194852575</v>
      </c>
      <c r="T25">
        <v>22439874</v>
      </c>
      <c r="U25">
        <v>17877572</v>
      </c>
      <c r="V25">
        <v>1833848</v>
      </c>
      <c r="W25">
        <v>206906257</v>
      </c>
      <c r="X25">
        <v>55105942</v>
      </c>
      <c r="Y25">
        <v>14744511</v>
      </c>
      <c r="Z25">
        <v>75284733</v>
      </c>
      <c r="AA25">
        <v>15096181</v>
      </c>
      <c r="AB25">
        <v>38224799</v>
      </c>
      <c r="AC25">
        <v>199603999</v>
      </c>
      <c r="AD25">
        <v>20957480</v>
      </c>
      <c r="AE25">
        <v>120634223</v>
      </c>
      <c r="AF25">
        <v>59117433</v>
      </c>
      <c r="AG25">
        <v>22354460</v>
      </c>
      <c r="AH25">
        <v>198611828</v>
      </c>
      <c r="AI25">
        <v>99300003</v>
      </c>
      <c r="AJ25">
        <v>145194291</v>
      </c>
      <c r="AK25">
        <v>62822817</v>
      </c>
      <c r="AL25">
        <v>65431876</v>
      </c>
      <c r="AM25">
        <v>0</v>
      </c>
      <c r="AN25">
        <v>66247394</v>
      </c>
      <c r="AO25">
        <v>50399513</v>
      </c>
      <c r="AP25">
        <v>61287292</v>
      </c>
      <c r="AQ25">
        <v>16977113</v>
      </c>
      <c r="AR25">
        <v>18320503</v>
      </c>
      <c r="AS25">
        <v>27350751</v>
      </c>
      <c r="AT25">
        <v>6859721</v>
      </c>
      <c r="AU25">
        <v>284002564</v>
      </c>
      <c r="AV25">
        <v>51854099</v>
      </c>
      <c r="AW25">
        <v>1156494973</v>
      </c>
      <c r="AX25">
        <v>20459248</v>
      </c>
      <c r="AY25">
        <v>13521708</v>
      </c>
      <c r="AZ25">
        <v>36381776</v>
      </c>
      <c r="BA25">
        <v>147039661</v>
      </c>
      <c r="BB25">
        <v>9726478</v>
      </c>
      <c r="BC25">
        <v>21899863</v>
      </c>
      <c r="BD25">
        <v>71972104</v>
      </c>
      <c r="BE25">
        <v>86485293</v>
      </c>
      <c r="BF25">
        <v>419220199</v>
      </c>
      <c r="BG25">
        <v>42395092</v>
      </c>
      <c r="BH25">
        <v>19647100</v>
      </c>
    </row>
    <row r="26" spans="1:60" x14ac:dyDescent="0.3">
      <c r="A26">
        <v>505</v>
      </c>
      <c r="D26">
        <v>104590</v>
      </c>
      <c r="E26">
        <v>547688</v>
      </c>
      <c r="F26">
        <v>531175</v>
      </c>
      <c r="G26">
        <v>0</v>
      </c>
      <c r="H26">
        <v>292621</v>
      </c>
      <c r="I26">
        <v>131603</v>
      </c>
      <c r="J26">
        <v>213397</v>
      </c>
      <c r="K26">
        <v>5357948</v>
      </c>
      <c r="L26">
        <v>0</v>
      </c>
      <c r="M26">
        <v>130974</v>
      </c>
      <c r="N26">
        <v>152394</v>
      </c>
      <c r="O26">
        <v>818922</v>
      </c>
      <c r="P26">
        <v>0</v>
      </c>
      <c r="Q26">
        <v>0</v>
      </c>
      <c r="R26">
        <v>942320</v>
      </c>
      <c r="S26">
        <v>0</v>
      </c>
      <c r="T26">
        <v>0</v>
      </c>
      <c r="U26">
        <v>236544</v>
      </c>
      <c r="V26">
        <v>0</v>
      </c>
      <c r="W26">
        <v>1252699</v>
      </c>
      <c r="X26">
        <v>217147</v>
      </c>
      <c r="Y26">
        <v>363093</v>
      </c>
      <c r="Z26">
        <v>1006465</v>
      </c>
      <c r="AA26">
        <v>0</v>
      </c>
      <c r="AB26">
        <v>603314</v>
      </c>
      <c r="AC26">
        <v>4106672</v>
      </c>
      <c r="AD26">
        <v>43101</v>
      </c>
      <c r="AE26">
        <v>1328757</v>
      </c>
      <c r="AF26">
        <v>382564</v>
      </c>
      <c r="AG26">
        <v>0</v>
      </c>
      <c r="AH26">
        <v>0</v>
      </c>
      <c r="AI26">
        <v>561685</v>
      </c>
      <c r="AJ26">
        <v>1004281</v>
      </c>
      <c r="AK26">
        <v>0</v>
      </c>
      <c r="AL26">
        <v>1077730</v>
      </c>
      <c r="AM26">
        <v>0</v>
      </c>
      <c r="AN26">
        <v>43880</v>
      </c>
      <c r="AO26">
        <v>411430</v>
      </c>
      <c r="AP26">
        <v>246076</v>
      </c>
      <c r="AQ26">
        <v>4000</v>
      </c>
      <c r="AR26">
        <v>0</v>
      </c>
      <c r="AS26">
        <v>0</v>
      </c>
      <c r="AT26">
        <v>52453</v>
      </c>
      <c r="AU26">
        <v>565854</v>
      </c>
      <c r="AV26">
        <v>369403</v>
      </c>
      <c r="AW26">
        <v>0</v>
      </c>
      <c r="AX26">
        <v>333053</v>
      </c>
      <c r="AY26">
        <v>87407</v>
      </c>
      <c r="AZ26">
        <v>114660</v>
      </c>
      <c r="BA26">
        <v>543520</v>
      </c>
      <c r="BB26">
        <v>0</v>
      </c>
      <c r="BC26">
        <v>7225</v>
      </c>
      <c r="BD26">
        <v>305080</v>
      </c>
      <c r="BE26">
        <v>0</v>
      </c>
      <c r="BF26">
        <v>0</v>
      </c>
      <c r="BG26">
        <v>255919</v>
      </c>
      <c r="BH26">
        <v>109452</v>
      </c>
    </row>
    <row r="27" spans="1:60" x14ac:dyDescent="0.3">
      <c r="A27">
        <v>341</v>
      </c>
      <c r="D27">
        <v>14776052</v>
      </c>
      <c r="E27">
        <v>24173074</v>
      </c>
      <c r="F27">
        <v>14299436</v>
      </c>
      <c r="G27">
        <v>8533396</v>
      </c>
      <c r="H27">
        <v>30957991</v>
      </c>
      <c r="I27">
        <v>13557167</v>
      </c>
      <c r="J27">
        <v>5747590</v>
      </c>
      <c r="K27">
        <v>8683902</v>
      </c>
      <c r="L27">
        <v>19129680</v>
      </c>
      <c r="M27">
        <v>5105756</v>
      </c>
      <c r="N27">
        <v>8246598</v>
      </c>
      <c r="O27">
        <v>71379223</v>
      </c>
      <c r="P27">
        <v>28164938</v>
      </c>
      <c r="Q27">
        <v>3976016</v>
      </c>
      <c r="R27">
        <v>32812953</v>
      </c>
      <c r="S27">
        <v>97351797</v>
      </c>
      <c r="T27">
        <v>9324900</v>
      </c>
      <c r="U27">
        <v>5629239</v>
      </c>
      <c r="V27">
        <v>313929</v>
      </c>
      <c r="W27">
        <v>113780523</v>
      </c>
      <c r="X27">
        <v>52440738</v>
      </c>
      <c r="Y27">
        <v>5011011</v>
      </c>
      <c r="Z27">
        <v>23455421</v>
      </c>
      <c r="AA27">
        <v>5233050</v>
      </c>
      <c r="AB27">
        <v>12506038</v>
      </c>
      <c r="AC27">
        <v>49685208</v>
      </c>
      <c r="AD27">
        <v>7559604</v>
      </c>
      <c r="AE27">
        <v>51578528</v>
      </c>
      <c r="AF27">
        <v>15150059</v>
      </c>
      <c r="AG27">
        <v>7022632</v>
      </c>
      <c r="AH27">
        <v>15666420</v>
      </c>
      <c r="AI27">
        <v>19341970</v>
      </c>
      <c r="AJ27">
        <v>47811813</v>
      </c>
      <c r="AK27">
        <v>40858971</v>
      </c>
      <c r="AL27">
        <v>17597567</v>
      </c>
      <c r="AM27">
        <v>0</v>
      </c>
      <c r="AN27">
        <v>18345028</v>
      </c>
      <c r="AO27">
        <v>15741636</v>
      </c>
      <c r="AP27">
        <v>21838675</v>
      </c>
      <c r="AQ27">
        <v>9105708</v>
      </c>
      <c r="AR27">
        <v>7294334</v>
      </c>
      <c r="AS27">
        <v>16778003</v>
      </c>
      <c r="AT27">
        <v>2843266</v>
      </c>
      <c r="AU27">
        <v>134444080</v>
      </c>
      <c r="AV27">
        <v>12820991</v>
      </c>
      <c r="AW27">
        <v>816356918</v>
      </c>
      <c r="AX27">
        <v>6272625</v>
      </c>
      <c r="AY27">
        <v>3791003</v>
      </c>
      <c r="AZ27">
        <v>18785533</v>
      </c>
      <c r="BA27">
        <v>34920336</v>
      </c>
      <c r="BB27">
        <v>3286107</v>
      </c>
      <c r="BC27">
        <v>3490994</v>
      </c>
      <c r="BD27">
        <v>20021576</v>
      </c>
      <c r="BE27">
        <v>30266695</v>
      </c>
      <c r="BF27">
        <v>212654903</v>
      </c>
      <c r="BG27">
        <v>9558388</v>
      </c>
      <c r="BH27">
        <v>5663621</v>
      </c>
    </row>
    <row r="28" spans="1:60" x14ac:dyDescent="0.3">
      <c r="A28">
        <v>386</v>
      </c>
      <c r="D28">
        <v>0</v>
      </c>
      <c r="E28">
        <v>0</v>
      </c>
      <c r="F28">
        <v>0</v>
      </c>
      <c r="G28">
        <v>0</v>
      </c>
      <c r="H28">
        <v>0</v>
      </c>
      <c r="I28">
        <v>0</v>
      </c>
      <c r="J28">
        <v>0</v>
      </c>
      <c r="K28">
        <v>0</v>
      </c>
      <c r="L28">
        <v>0</v>
      </c>
      <c r="M28">
        <v>0</v>
      </c>
      <c r="N28">
        <v>0</v>
      </c>
      <c r="O28">
        <v>112854</v>
      </c>
      <c r="P28">
        <v>0</v>
      </c>
      <c r="Q28">
        <v>0</v>
      </c>
      <c r="R28">
        <v>0</v>
      </c>
      <c r="S28">
        <v>202485</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row>
    <row r="29" spans="1:60" x14ac:dyDescent="0.3">
      <c r="A29">
        <v>387</v>
      </c>
      <c r="D29">
        <v>81690</v>
      </c>
      <c r="E29">
        <v>229068</v>
      </c>
      <c r="F29">
        <v>726407</v>
      </c>
      <c r="G29">
        <v>46400</v>
      </c>
      <c r="H29">
        <v>45000</v>
      </c>
      <c r="I29">
        <v>45011</v>
      </c>
      <c r="J29">
        <v>45000</v>
      </c>
      <c r="K29">
        <v>0</v>
      </c>
      <c r="L29">
        <v>45995</v>
      </c>
      <c r="M29">
        <v>82985</v>
      </c>
      <c r="N29">
        <v>136277</v>
      </c>
      <c r="O29">
        <v>0</v>
      </c>
      <c r="P29">
        <v>356603</v>
      </c>
      <c r="Q29">
        <v>0</v>
      </c>
      <c r="R29">
        <v>172520</v>
      </c>
      <c r="S29">
        <v>81908</v>
      </c>
      <c r="T29">
        <v>15156</v>
      </c>
      <c r="U29">
        <v>51085</v>
      </c>
      <c r="V29">
        <v>0</v>
      </c>
      <c r="W29">
        <v>45000</v>
      </c>
      <c r="X29">
        <v>43920</v>
      </c>
      <c r="Y29">
        <v>0</v>
      </c>
      <c r="Z29">
        <v>45000</v>
      </c>
      <c r="AA29">
        <v>189033</v>
      </c>
      <c r="AB29">
        <v>46712</v>
      </c>
      <c r="AC29">
        <v>45417</v>
      </c>
      <c r="AD29">
        <v>89810</v>
      </c>
      <c r="AE29">
        <v>215379</v>
      </c>
      <c r="AF29">
        <v>226375</v>
      </c>
      <c r="AG29">
        <v>79914</v>
      </c>
      <c r="AH29">
        <v>0</v>
      </c>
      <c r="AI29">
        <v>78326</v>
      </c>
      <c r="AJ29">
        <v>108819</v>
      </c>
      <c r="AK29">
        <v>45000</v>
      </c>
      <c r="AL29">
        <v>59308</v>
      </c>
      <c r="AM29">
        <v>0</v>
      </c>
      <c r="AN29">
        <v>118930</v>
      </c>
      <c r="AO29">
        <v>45000</v>
      </c>
      <c r="AP29">
        <v>49500</v>
      </c>
      <c r="AQ29">
        <v>50357</v>
      </c>
      <c r="AR29">
        <v>84582</v>
      </c>
      <c r="AS29">
        <v>391976</v>
      </c>
      <c r="AT29">
        <v>66829</v>
      </c>
      <c r="AU29">
        <v>648026</v>
      </c>
      <c r="AV29">
        <v>60098</v>
      </c>
      <c r="AW29">
        <v>3790656</v>
      </c>
      <c r="AX29">
        <v>90820</v>
      </c>
      <c r="AY29">
        <v>95971</v>
      </c>
      <c r="AZ29">
        <v>116686</v>
      </c>
      <c r="BA29">
        <v>308800</v>
      </c>
      <c r="BB29">
        <v>52654</v>
      </c>
      <c r="BC29">
        <v>0</v>
      </c>
      <c r="BD29">
        <v>114187</v>
      </c>
      <c r="BE29">
        <v>47979</v>
      </c>
      <c r="BF29">
        <v>202040</v>
      </c>
      <c r="BG29">
        <v>45241</v>
      </c>
      <c r="BH29">
        <v>58317</v>
      </c>
    </row>
    <row r="30" spans="1:60" x14ac:dyDescent="0.3">
      <c r="A30">
        <v>389</v>
      </c>
      <c r="D30">
        <v>0</v>
      </c>
      <c r="E30">
        <v>0</v>
      </c>
      <c r="F30">
        <v>0</v>
      </c>
      <c r="G30">
        <v>0</v>
      </c>
      <c r="H30">
        <v>0</v>
      </c>
      <c r="I30">
        <v>0</v>
      </c>
      <c r="J30">
        <v>0</v>
      </c>
      <c r="K30">
        <v>8357</v>
      </c>
      <c r="L30">
        <v>0</v>
      </c>
      <c r="M30">
        <v>0</v>
      </c>
      <c r="N30">
        <v>0</v>
      </c>
      <c r="O30">
        <v>0</v>
      </c>
      <c r="P30">
        <v>0</v>
      </c>
      <c r="Q30">
        <v>0</v>
      </c>
      <c r="R30">
        <v>0</v>
      </c>
      <c r="S30">
        <v>-473487</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row>
    <row r="31" spans="1:60" x14ac:dyDescent="0.3">
      <c r="A31">
        <v>255</v>
      </c>
      <c r="D31">
        <v>-455502</v>
      </c>
      <c r="E31">
        <v>2706128</v>
      </c>
      <c r="F31">
        <v>-1612624</v>
      </c>
      <c r="G31">
        <v>2084444</v>
      </c>
      <c r="H31">
        <v>3295603</v>
      </c>
      <c r="I31">
        <v>1582221</v>
      </c>
      <c r="J31">
        <v>269874</v>
      </c>
      <c r="K31">
        <v>5807229</v>
      </c>
      <c r="L31">
        <v>7958117</v>
      </c>
      <c r="M31">
        <v>1695679</v>
      </c>
      <c r="N31">
        <v>3868209</v>
      </c>
      <c r="O31">
        <v>35597251</v>
      </c>
      <c r="P31">
        <v>112632</v>
      </c>
      <c r="Q31">
        <v>-147073</v>
      </c>
      <c r="R31">
        <v>7587487</v>
      </c>
      <c r="S31">
        <v>-391039</v>
      </c>
      <c r="T31">
        <v>3449351</v>
      </c>
      <c r="U31">
        <v>385975</v>
      </c>
      <c r="V31">
        <v>329595</v>
      </c>
      <c r="W31">
        <v>52193479</v>
      </c>
      <c r="X31">
        <v>5836709</v>
      </c>
      <c r="Y31">
        <v>2183963</v>
      </c>
      <c r="Z31">
        <v>1820823</v>
      </c>
      <c r="AA31">
        <v>882162</v>
      </c>
      <c r="AB31">
        <v>2926777</v>
      </c>
      <c r="AC31">
        <v>11849360</v>
      </c>
      <c r="AD31">
        <v>1728441</v>
      </c>
      <c r="AE31">
        <v>31040557</v>
      </c>
      <c r="AF31">
        <v>3885687</v>
      </c>
      <c r="AG31">
        <v>1078580</v>
      </c>
      <c r="AH31">
        <v>4828372</v>
      </c>
      <c r="AI31">
        <v>5800532</v>
      </c>
      <c r="AJ31">
        <v>759733</v>
      </c>
      <c r="AK31">
        <v>20350919</v>
      </c>
      <c r="AL31">
        <v>7550974</v>
      </c>
      <c r="AM31">
        <v>0</v>
      </c>
      <c r="AN31">
        <v>3560113</v>
      </c>
      <c r="AO31">
        <v>5642043</v>
      </c>
      <c r="AP31">
        <v>9502398</v>
      </c>
      <c r="AQ31">
        <v>3831160</v>
      </c>
      <c r="AR31">
        <v>923194</v>
      </c>
      <c r="AS31">
        <v>3716375</v>
      </c>
      <c r="AT31">
        <v>183968</v>
      </c>
      <c r="AU31">
        <v>14287424</v>
      </c>
      <c r="AV31">
        <v>7823957</v>
      </c>
      <c r="AW31">
        <v>234786651</v>
      </c>
      <c r="AX31">
        <v>3325088</v>
      </c>
      <c r="AY31">
        <v>1672842</v>
      </c>
      <c r="AZ31">
        <v>2467076</v>
      </c>
      <c r="BA31">
        <v>9878156</v>
      </c>
      <c r="BB31">
        <v>2403629</v>
      </c>
      <c r="BC31">
        <v>1691901</v>
      </c>
      <c r="BD31">
        <v>5358880</v>
      </c>
      <c r="BE31">
        <v>10391624</v>
      </c>
      <c r="BF31">
        <v>55210273</v>
      </c>
      <c r="BG31">
        <v>1642842</v>
      </c>
      <c r="BH31">
        <v>2436813</v>
      </c>
    </row>
    <row r="32" spans="1:60" x14ac:dyDescent="0.3">
      <c r="A32">
        <v>376</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19106</v>
      </c>
      <c r="AU32">
        <v>0</v>
      </c>
      <c r="AV32">
        <v>0</v>
      </c>
      <c r="AW32">
        <v>0</v>
      </c>
      <c r="AX32">
        <v>0</v>
      </c>
      <c r="AY32">
        <v>0</v>
      </c>
      <c r="AZ32">
        <v>0</v>
      </c>
      <c r="BA32">
        <v>0</v>
      </c>
      <c r="BB32">
        <v>0</v>
      </c>
      <c r="BC32">
        <v>0</v>
      </c>
      <c r="BD32">
        <v>0</v>
      </c>
      <c r="BE32">
        <v>0</v>
      </c>
      <c r="BF32">
        <v>0</v>
      </c>
      <c r="BG32">
        <v>0</v>
      </c>
      <c r="BH32">
        <v>0</v>
      </c>
    </row>
    <row r="33" spans="1:60" x14ac:dyDescent="0.3">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c r="AH33" t="e">
        <v>#N/A</v>
      </c>
      <c r="AI33" t="e">
        <v>#N/A</v>
      </c>
      <c r="AJ33" t="e">
        <v>#N/A</v>
      </c>
      <c r="AK33" t="e">
        <v>#N/A</v>
      </c>
      <c r="AL33" t="e">
        <v>#N/A</v>
      </c>
      <c r="AM33" t="e">
        <v>#N/A</v>
      </c>
      <c r="AN33" t="e">
        <v>#N/A</v>
      </c>
      <c r="AO33" t="e">
        <v>#N/A</v>
      </c>
      <c r="AP33" t="e">
        <v>#N/A</v>
      </c>
      <c r="AQ33" t="e">
        <v>#N/A</v>
      </c>
      <c r="AR33" t="e">
        <v>#N/A</v>
      </c>
      <c r="AS33" t="e">
        <v>#N/A</v>
      </c>
      <c r="AT33" t="e">
        <v>#N/A</v>
      </c>
      <c r="AU33" t="e">
        <v>#N/A</v>
      </c>
      <c r="AV33" t="e">
        <v>#N/A</v>
      </c>
      <c r="AW33" t="e">
        <v>#N/A</v>
      </c>
      <c r="AX33" t="e">
        <v>#N/A</v>
      </c>
      <c r="AY33" t="e">
        <v>#N/A</v>
      </c>
      <c r="AZ33" t="e">
        <v>#N/A</v>
      </c>
      <c r="BA33" t="e">
        <v>#N/A</v>
      </c>
      <c r="BB33" t="e">
        <v>#N/A</v>
      </c>
      <c r="BC33" t="e">
        <v>#N/A</v>
      </c>
      <c r="BD33" t="e">
        <v>#N/A</v>
      </c>
      <c r="BE33" t="e">
        <v>#N/A</v>
      </c>
      <c r="BF33" t="e">
        <v>#N/A</v>
      </c>
      <c r="BG33" t="e">
        <v>#N/A</v>
      </c>
      <c r="BH33" t="e">
        <v>#N/A</v>
      </c>
    </row>
    <row r="34" spans="1:60" x14ac:dyDescent="0.3">
      <c r="A34">
        <v>592</v>
      </c>
      <c r="D34">
        <v>1618875</v>
      </c>
      <c r="E34">
        <v>1804568</v>
      </c>
      <c r="F34">
        <v>357124</v>
      </c>
      <c r="G34">
        <v>11634</v>
      </c>
      <c r="H34">
        <v>2372602</v>
      </c>
      <c r="I34">
        <v>402569</v>
      </c>
      <c r="J34">
        <v>115754</v>
      </c>
      <c r="K34">
        <v>185642</v>
      </c>
      <c r="L34">
        <v>589673</v>
      </c>
      <c r="M34">
        <v>60493</v>
      </c>
      <c r="N34">
        <v>309564</v>
      </c>
      <c r="O34">
        <v>866299</v>
      </c>
      <c r="P34">
        <v>46281</v>
      </c>
      <c r="Q34">
        <v>209387</v>
      </c>
      <c r="R34">
        <v>-1249190</v>
      </c>
      <c r="S34">
        <v>-215264</v>
      </c>
      <c r="T34">
        <v>138135</v>
      </c>
      <c r="U34">
        <v>315741</v>
      </c>
      <c r="V34">
        <v>0</v>
      </c>
      <c r="W34">
        <v>-88585</v>
      </c>
      <c r="X34">
        <v>387281</v>
      </c>
      <c r="Y34">
        <v>183135</v>
      </c>
      <c r="Z34">
        <v>561967</v>
      </c>
      <c r="AA34">
        <v>59130</v>
      </c>
      <c r="AB34">
        <v>9888</v>
      </c>
      <c r="AC34">
        <v>-477373</v>
      </c>
      <c r="AD34">
        <v>240784</v>
      </c>
      <c r="AE34">
        <v>109751</v>
      </c>
      <c r="AF34">
        <v>605509</v>
      </c>
      <c r="AG34">
        <v>164663</v>
      </c>
      <c r="AH34">
        <v>5601580</v>
      </c>
      <c r="AI34">
        <v>1089420</v>
      </c>
      <c r="AJ34">
        <v>946797</v>
      </c>
      <c r="AK34">
        <v>947220</v>
      </c>
      <c r="AL34">
        <v>2488786</v>
      </c>
      <c r="AM34">
        <v>0</v>
      </c>
      <c r="AN34">
        <v>839363</v>
      </c>
      <c r="AO34">
        <v>81128</v>
      </c>
      <c r="AP34">
        <v>2418432</v>
      </c>
      <c r="AQ34">
        <v>522337</v>
      </c>
      <c r="AR34">
        <v>5782616</v>
      </c>
      <c r="AS34">
        <v>567501</v>
      </c>
      <c r="AT34">
        <v>105173</v>
      </c>
      <c r="AU34">
        <v>-461652</v>
      </c>
      <c r="AV34">
        <v>-90191</v>
      </c>
      <c r="AW34">
        <v>-1793903</v>
      </c>
      <c r="AX34">
        <v>721229</v>
      </c>
      <c r="AY34">
        <v>109795</v>
      </c>
      <c r="AZ34">
        <v>-276064</v>
      </c>
      <c r="BA34">
        <v>713696</v>
      </c>
      <c r="BB34">
        <v>-12326</v>
      </c>
      <c r="BC34">
        <v>295715</v>
      </c>
      <c r="BD34">
        <v>1527492</v>
      </c>
      <c r="BE34">
        <v>-171584</v>
      </c>
      <c r="BF34">
        <v>-360986</v>
      </c>
      <c r="BG34">
        <v>1761810</v>
      </c>
      <c r="BH34">
        <v>48124</v>
      </c>
    </row>
    <row r="35" spans="1:60" x14ac:dyDescent="0.3">
      <c r="A35">
        <v>591</v>
      </c>
      <c r="D35">
        <v>775237</v>
      </c>
      <c r="E35">
        <v>3047350</v>
      </c>
      <c r="F35">
        <v>4175374</v>
      </c>
      <c r="G35">
        <v>1615121</v>
      </c>
      <c r="H35">
        <v>4655147</v>
      </c>
      <c r="I35">
        <v>2309715</v>
      </c>
      <c r="J35">
        <v>1671326</v>
      </c>
      <c r="K35">
        <v>1538161</v>
      </c>
      <c r="L35">
        <v>3128022</v>
      </c>
      <c r="M35">
        <v>810907</v>
      </c>
      <c r="N35">
        <v>2100748</v>
      </c>
      <c r="O35">
        <v>3932859</v>
      </c>
      <c r="P35">
        <v>2658139</v>
      </c>
      <c r="Q35">
        <v>1028117</v>
      </c>
      <c r="R35">
        <v>5111976</v>
      </c>
      <c r="S35">
        <v>8877189</v>
      </c>
      <c r="T35">
        <v>2238481</v>
      </c>
      <c r="U35">
        <v>1083267</v>
      </c>
      <c r="V35">
        <v>0</v>
      </c>
      <c r="W35">
        <v>8479810</v>
      </c>
      <c r="X35">
        <v>3500547</v>
      </c>
      <c r="Y35">
        <v>782615</v>
      </c>
      <c r="Z35">
        <v>4119929</v>
      </c>
      <c r="AA35">
        <v>862891</v>
      </c>
      <c r="AB35">
        <v>1864746</v>
      </c>
      <c r="AC35">
        <v>7408275</v>
      </c>
      <c r="AD35">
        <v>1273208</v>
      </c>
      <c r="AE35">
        <v>6520163</v>
      </c>
      <c r="AF35">
        <v>3812821</v>
      </c>
      <c r="AG35">
        <v>942525</v>
      </c>
      <c r="AH35">
        <v>21445960</v>
      </c>
      <c r="AI35">
        <v>4687949</v>
      </c>
      <c r="AJ35">
        <v>10409174</v>
      </c>
      <c r="AK35">
        <v>3150187</v>
      </c>
      <c r="AL35">
        <v>5229947</v>
      </c>
      <c r="AM35">
        <v>0</v>
      </c>
      <c r="AN35">
        <v>3588712</v>
      </c>
      <c r="AO35">
        <v>2965565</v>
      </c>
      <c r="AP35">
        <v>3597068</v>
      </c>
      <c r="AQ35">
        <v>2191088</v>
      </c>
      <c r="AR35">
        <v>5864928</v>
      </c>
      <c r="AS35">
        <v>1962990</v>
      </c>
      <c r="AT35">
        <v>532526</v>
      </c>
      <c r="AU35">
        <v>11572456</v>
      </c>
      <c r="AV35">
        <v>2336999</v>
      </c>
      <c r="AW35">
        <v>33553905</v>
      </c>
      <c r="AX35">
        <v>1823608</v>
      </c>
      <c r="AY35">
        <v>1003238</v>
      </c>
      <c r="AZ35">
        <v>2112383</v>
      </c>
      <c r="BA35">
        <v>5391667</v>
      </c>
      <c r="BB35">
        <v>644499</v>
      </c>
      <c r="BC35">
        <v>1452668</v>
      </c>
      <c r="BD35">
        <v>5175521</v>
      </c>
      <c r="BE35">
        <v>3913143</v>
      </c>
      <c r="BF35">
        <v>17801590</v>
      </c>
      <c r="BG35">
        <v>3986909</v>
      </c>
      <c r="BH35">
        <v>776409</v>
      </c>
    </row>
    <row r="36" spans="1:60" x14ac:dyDescent="0.3">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c r="AH36" t="e">
        <v>#N/A</v>
      </c>
      <c r="AI36" t="e">
        <v>#N/A</v>
      </c>
      <c r="AJ36" t="e">
        <v>#N/A</v>
      </c>
      <c r="AK36" t="e">
        <v>#N/A</v>
      </c>
      <c r="AL36" t="e">
        <v>#N/A</v>
      </c>
      <c r="AM36" t="e">
        <v>#N/A</v>
      </c>
      <c r="AN36" t="e">
        <v>#N/A</v>
      </c>
      <c r="AO36" t="e">
        <v>#N/A</v>
      </c>
      <c r="AP36" t="e">
        <v>#N/A</v>
      </c>
      <c r="AQ36" t="e">
        <v>#N/A</v>
      </c>
      <c r="AR36" t="e">
        <v>#N/A</v>
      </c>
      <c r="AS36" t="e">
        <v>#N/A</v>
      </c>
      <c r="AT36" t="e">
        <v>#N/A</v>
      </c>
      <c r="AU36" t="e">
        <v>#N/A</v>
      </c>
      <c r="AV36" t="e">
        <v>#N/A</v>
      </c>
      <c r="AW36" t="e">
        <v>#N/A</v>
      </c>
      <c r="AX36" t="e">
        <v>#N/A</v>
      </c>
      <c r="AY36" t="e">
        <v>#N/A</v>
      </c>
      <c r="AZ36" t="e">
        <v>#N/A</v>
      </c>
      <c r="BA36" t="e">
        <v>#N/A</v>
      </c>
      <c r="BB36" t="e">
        <v>#N/A</v>
      </c>
      <c r="BC36" t="e">
        <v>#N/A</v>
      </c>
      <c r="BD36" t="e">
        <v>#N/A</v>
      </c>
      <c r="BE36" t="e">
        <v>#N/A</v>
      </c>
      <c r="BF36" t="e">
        <v>#N/A</v>
      </c>
      <c r="BG36" t="e">
        <v>#N/A</v>
      </c>
      <c r="BH36" t="e">
        <v>#N/A</v>
      </c>
    </row>
    <row r="37" spans="1:60" x14ac:dyDescent="0.3">
      <c r="A37">
        <v>506</v>
      </c>
      <c r="D37">
        <v>380850</v>
      </c>
      <c r="E37">
        <v>6296022</v>
      </c>
      <c r="F37">
        <v>3086200</v>
      </c>
      <c r="G37">
        <v>2029216</v>
      </c>
      <c r="H37">
        <v>1386480</v>
      </c>
      <c r="I37">
        <v>2205577</v>
      </c>
      <c r="J37">
        <v>656742</v>
      </c>
      <c r="K37">
        <v>4143190</v>
      </c>
      <c r="L37">
        <v>6974233</v>
      </c>
      <c r="M37">
        <v>1785000</v>
      </c>
      <c r="N37">
        <v>4684653</v>
      </c>
      <c r="O37">
        <v>7152031</v>
      </c>
      <c r="P37">
        <v>4305448</v>
      </c>
      <c r="Q37">
        <v>1495355</v>
      </c>
      <c r="R37">
        <v>7191758</v>
      </c>
      <c r="S37">
        <v>33489846</v>
      </c>
      <c r="T37">
        <v>3477122</v>
      </c>
      <c r="U37">
        <v>1209182</v>
      </c>
      <c r="V37">
        <v>706270</v>
      </c>
      <c r="W37">
        <v>22510765</v>
      </c>
      <c r="X37">
        <v>8973253</v>
      </c>
      <c r="Y37">
        <v>1099899</v>
      </c>
      <c r="Z37">
        <v>6518897</v>
      </c>
      <c r="AA37">
        <v>1096082</v>
      </c>
      <c r="AB37">
        <v>3264509</v>
      </c>
      <c r="AC37">
        <v>7981878</v>
      </c>
      <c r="AD37">
        <v>1279141</v>
      </c>
      <c r="AE37">
        <v>8671203</v>
      </c>
      <c r="AF37">
        <v>6164794</v>
      </c>
      <c r="AG37">
        <v>2552575</v>
      </c>
      <c r="AH37">
        <v>7785599</v>
      </c>
      <c r="AI37">
        <v>13990795</v>
      </c>
      <c r="AJ37">
        <v>4840056</v>
      </c>
      <c r="AK37">
        <v>4396844</v>
      </c>
      <c r="AL37">
        <v>8141705</v>
      </c>
      <c r="AM37">
        <v>0</v>
      </c>
      <c r="AN37">
        <v>1794635</v>
      </c>
      <c r="AO37">
        <v>2980974</v>
      </c>
      <c r="AP37">
        <v>4528203</v>
      </c>
      <c r="AQ37">
        <v>43145</v>
      </c>
      <c r="AR37">
        <v>709238</v>
      </c>
      <c r="AS37">
        <v>1934704</v>
      </c>
      <c r="AT37">
        <v>371311</v>
      </c>
      <c r="AU37">
        <v>16823434</v>
      </c>
      <c r="AV37">
        <v>1924009</v>
      </c>
      <c r="AW37">
        <v>143416902</v>
      </c>
      <c r="AX37">
        <v>1875675</v>
      </c>
      <c r="AY37">
        <v>1229542</v>
      </c>
      <c r="AZ37">
        <v>4394935</v>
      </c>
      <c r="BA37">
        <v>1237418</v>
      </c>
      <c r="BB37">
        <v>1477240</v>
      </c>
      <c r="BC37">
        <v>1885098</v>
      </c>
      <c r="BD37">
        <v>11036639</v>
      </c>
      <c r="BE37">
        <v>13503844</v>
      </c>
      <c r="BF37">
        <v>24677649</v>
      </c>
      <c r="BG37">
        <v>2263152</v>
      </c>
      <c r="BH37">
        <v>2376763</v>
      </c>
    </row>
    <row r="38" spans="1:60" x14ac:dyDescent="0.3">
      <c r="A38">
        <v>536</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79586</v>
      </c>
      <c r="AB38">
        <v>0</v>
      </c>
      <c r="AC38">
        <v>0</v>
      </c>
      <c r="AD38">
        <v>0</v>
      </c>
      <c r="AE38">
        <v>0</v>
      </c>
      <c r="AF38">
        <v>0</v>
      </c>
      <c r="AG38">
        <v>0</v>
      </c>
      <c r="AH38">
        <v>0</v>
      </c>
      <c r="AI38">
        <v>0</v>
      </c>
      <c r="AJ38">
        <v>0</v>
      </c>
      <c r="AK38">
        <v>0</v>
      </c>
      <c r="AL38">
        <v>0</v>
      </c>
      <c r="AM38">
        <v>0</v>
      </c>
      <c r="AN38">
        <v>0</v>
      </c>
      <c r="AO38">
        <v>0</v>
      </c>
      <c r="AP38">
        <v>0</v>
      </c>
      <c r="AQ38">
        <v>0</v>
      </c>
      <c r="AR38">
        <v>0</v>
      </c>
      <c r="AS38">
        <v>0</v>
      </c>
      <c r="AT38">
        <v>16519</v>
      </c>
      <c r="AU38">
        <v>0</v>
      </c>
      <c r="AV38">
        <v>0</v>
      </c>
      <c r="AW38">
        <v>38680</v>
      </c>
      <c r="AX38">
        <v>0</v>
      </c>
      <c r="AY38">
        <v>0</v>
      </c>
      <c r="AZ38">
        <v>0</v>
      </c>
      <c r="BA38">
        <v>0</v>
      </c>
      <c r="BB38">
        <v>0</v>
      </c>
      <c r="BC38">
        <v>0</v>
      </c>
      <c r="BD38">
        <v>0</v>
      </c>
      <c r="BE38">
        <v>0</v>
      </c>
      <c r="BF38">
        <v>0</v>
      </c>
      <c r="BG38">
        <v>0</v>
      </c>
      <c r="BH38">
        <v>0</v>
      </c>
    </row>
    <row r="39" spans="1:60" x14ac:dyDescent="0.3">
      <c r="A39">
        <v>586</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row>
    <row r="40" spans="1:60" x14ac:dyDescent="0.3">
      <c r="A40">
        <v>379</v>
      </c>
      <c r="D40">
        <v>614783</v>
      </c>
      <c r="E40">
        <v>7073286</v>
      </c>
      <c r="F40">
        <v>4116289</v>
      </c>
      <c r="G40">
        <v>2069832</v>
      </c>
      <c r="H40">
        <v>1747849</v>
      </c>
      <c r="I40">
        <v>2277526</v>
      </c>
      <c r="J40">
        <v>1128668</v>
      </c>
      <c r="K40">
        <v>4486457</v>
      </c>
      <c r="L40">
        <v>7039510</v>
      </c>
      <c r="M40">
        <v>1791534</v>
      </c>
      <c r="N40">
        <v>4787631</v>
      </c>
      <c r="O40">
        <v>7475895</v>
      </c>
      <c r="P40">
        <v>4465068</v>
      </c>
      <c r="Q40">
        <v>1536930</v>
      </c>
      <c r="R40">
        <v>7862279</v>
      </c>
      <c r="S40">
        <v>35085510</v>
      </c>
      <c r="T40">
        <v>3520896</v>
      </c>
      <c r="U40">
        <v>1454951</v>
      </c>
      <c r="V40">
        <v>718972</v>
      </c>
      <c r="W40">
        <v>23783457</v>
      </c>
      <c r="X40">
        <v>9022291</v>
      </c>
      <c r="Y40">
        <v>1100322</v>
      </c>
      <c r="Z40">
        <v>6624331</v>
      </c>
      <c r="AA40">
        <v>1270874</v>
      </c>
      <c r="AB40">
        <v>3264509</v>
      </c>
      <c r="AC40">
        <v>13360107</v>
      </c>
      <c r="AD40">
        <v>1285141</v>
      </c>
      <c r="AE40">
        <v>11574582</v>
      </c>
      <c r="AF40">
        <v>6165234</v>
      </c>
      <c r="AG40">
        <v>2552575</v>
      </c>
      <c r="AH40">
        <v>9555428</v>
      </c>
      <c r="AI40">
        <v>15366486</v>
      </c>
      <c r="AJ40">
        <v>6028510</v>
      </c>
      <c r="AK40">
        <v>4438738</v>
      </c>
      <c r="AL40">
        <v>9422589</v>
      </c>
      <c r="AM40">
        <v>0</v>
      </c>
      <c r="AN40">
        <v>1794635</v>
      </c>
      <c r="AO40">
        <v>3157296</v>
      </c>
      <c r="AP40">
        <v>4988966</v>
      </c>
      <c r="AQ40">
        <v>58353</v>
      </c>
      <c r="AR40">
        <v>851536</v>
      </c>
      <c r="AS40">
        <v>1995883</v>
      </c>
      <c r="AT40">
        <v>398031</v>
      </c>
      <c r="AU40">
        <v>16878923</v>
      </c>
      <c r="AV40">
        <v>2228717</v>
      </c>
      <c r="AW40">
        <v>150391632</v>
      </c>
      <c r="AX40">
        <v>1881710</v>
      </c>
      <c r="AY40">
        <v>1489334</v>
      </c>
      <c r="AZ40">
        <v>4821705</v>
      </c>
      <c r="BA40">
        <v>2094570</v>
      </c>
      <c r="BB40">
        <v>1564746</v>
      </c>
      <c r="BC40">
        <v>1892139</v>
      </c>
      <c r="BD40">
        <v>11794293</v>
      </c>
      <c r="BE40">
        <v>14204726</v>
      </c>
      <c r="BF40">
        <v>26914047</v>
      </c>
      <c r="BG40">
        <v>2335555</v>
      </c>
      <c r="BH40">
        <v>2487250</v>
      </c>
    </row>
    <row r="41" spans="1:60" x14ac:dyDescent="0.3">
      <c r="A41">
        <v>4</v>
      </c>
      <c r="D41">
        <v>157251</v>
      </c>
      <c r="E41">
        <v>1987402</v>
      </c>
      <c r="F41">
        <v>565338</v>
      </c>
      <c r="G41">
        <v>320195</v>
      </c>
      <c r="H41">
        <v>114764</v>
      </c>
      <c r="I41">
        <v>139844</v>
      </c>
      <c r="J41">
        <v>184768</v>
      </c>
      <c r="K41">
        <v>735080</v>
      </c>
      <c r="L41">
        <v>406659</v>
      </c>
      <c r="M41">
        <v>255370</v>
      </c>
      <c r="N41">
        <v>720461</v>
      </c>
      <c r="O41">
        <v>1100852</v>
      </c>
      <c r="P41">
        <v>225117</v>
      </c>
      <c r="Q41">
        <v>111365</v>
      </c>
      <c r="R41">
        <v>2170921</v>
      </c>
      <c r="S41">
        <v>8808712</v>
      </c>
      <c r="T41">
        <v>326807</v>
      </c>
      <c r="U41">
        <v>549061</v>
      </c>
      <c r="V41">
        <v>398</v>
      </c>
      <c r="W41">
        <v>1097449</v>
      </c>
      <c r="X41">
        <v>2408187</v>
      </c>
      <c r="Y41">
        <v>59469</v>
      </c>
      <c r="Z41">
        <v>410811</v>
      </c>
      <c r="AA41">
        <v>362913</v>
      </c>
      <c r="AB41">
        <v>1089530</v>
      </c>
      <c r="AC41">
        <v>1760201</v>
      </c>
      <c r="AD41">
        <v>178531</v>
      </c>
      <c r="AE41">
        <v>723185</v>
      </c>
      <c r="AF41">
        <v>1548071</v>
      </c>
      <c r="AG41">
        <v>133446</v>
      </c>
      <c r="AH41">
        <v>1422557</v>
      </c>
      <c r="AI41">
        <v>889568</v>
      </c>
      <c r="AJ41">
        <v>1155157</v>
      </c>
      <c r="AK41">
        <v>677170</v>
      </c>
      <c r="AL41">
        <v>1291019</v>
      </c>
      <c r="AM41">
        <v>0</v>
      </c>
      <c r="AN41">
        <v>229441</v>
      </c>
      <c r="AO41">
        <v>299567</v>
      </c>
      <c r="AP41">
        <v>531264</v>
      </c>
      <c r="AQ41">
        <v>0</v>
      </c>
      <c r="AR41">
        <v>522970</v>
      </c>
      <c r="AS41">
        <v>245157</v>
      </c>
      <c r="AT41">
        <v>13413</v>
      </c>
      <c r="AU41">
        <v>3898138</v>
      </c>
      <c r="AV41">
        <v>183459</v>
      </c>
      <c r="AW41">
        <v>21843377</v>
      </c>
      <c r="AX41">
        <v>347917</v>
      </c>
      <c r="AY41">
        <v>72438</v>
      </c>
      <c r="AZ41">
        <v>405279</v>
      </c>
      <c r="BA41">
        <v>1250593</v>
      </c>
      <c r="BB41">
        <v>101388</v>
      </c>
      <c r="BC41">
        <v>66095</v>
      </c>
      <c r="BD41">
        <v>5966760</v>
      </c>
      <c r="BE41">
        <v>849053</v>
      </c>
      <c r="BF41">
        <v>6634369</v>
      </c>
      <c r="BG41">
        <v>672438</v>
      </c>
      <c r="BH41">
        <v>341403</v>
      </c>
    </row>
    <row r="42" spans="1:60" x14ac:dyDescent="0.3">
      <c r="A42">
        <v>5</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1532</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row>
    <row r="43" spans="1:60" x14ac:dyDescent="0.3">
      <c r="A43">
        <v>380</v>
      </c>
      <c r="D43">
        <v>0</v>
      </c>
      <c r="E43">
        <v>0</v>
      </c>
      <c r="F43">
        <v>99739</v>
      </c>
      <c r="G43">
        <v>0</v>
      </c>
      <c r="H43">
        <v>0</v>
      </c>
      <c r="I43">
        <v>0</v>
      </c>
      <c r="J43">
        <v>0</v>
      </c>
      <c r="K43">
        <v>0</v>
      </c>
      <c r="L43">
        <v>0</v>
      </c>
      <c r="M43">
        <v>0</v>
      </c>
      <c r="N43">
        <v>0</v>
      </c>
      <c r="O43">
        <v>0</v>
      </c>
      <c r="P43">
        <v>58577</v>
      </c>
      <c r="Q43">
        <v>0</v>
      </c>
      <c r="R43">
        <v>0</v>
      </c>
      <c r="S43">
        <v>0</v>
      </c>
      <c r="T43">
        <v>0</v>
      </c>
      <c r="U43">
        <v>0</v>
      </c>
      <c r="V43">
        <v>0</v>
      </c>
      <c r="W43">
        <v>0</v>
      </c>
      <c r="X43">
        <v>0</v>
      </c>
      <c r="Y43">
        <v>0</v>
      </c>
      <c r="Z43">
        <v>0</v>
      </c>
      <c r="AA43">
        <v>0</v>
      </c>
      <c r="AB43">
        <v>0</v>
      </c>
      <c r="AC43">
        <v>0</v>
      </c>
      <c r="AD43">
        <v>0</v>
      </c>
      <c r="AE43">
        <v>32782</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row>
    <row r="44" spans="1:60" x14ac:dyDescent="0.3">
      <c r="A44">
        <v>391</v>
      </c>
      <c r="D44">
        <v>233933</v>
      </c>
      <c r="E44">
        <v>95771</v>
      </c>
      <c r="F44">
        <v>8359</v>
      </c>
      <c r="G44">
        <v>40616</v>
      </c>
      <c r="H44">
        <v>361369</v>
      </c>
      <c r="I44">
        <v>71949</v>
      </c>
      <c r="J44">
        <v>27524</v>
      </c>
      <c r="K44">
        <v>90517</v>
      </c>
      <c r="L44">
        <v>65277</v>
      </c>
      <c r="M44">
        <v>6534</v>
      </c>
      <c r="N44">
        <v>15919</v>
      </c>
      <c r="O44">
        <v>100</v>
      </c>
      <c r="P44">
        <v>159620</v>
      </c>
      <c r="Q44">
        <v>41575</v>
      </c>
      <c r="R44">
        <v>80025</v>
      </c>
      <c r="S44">
        <v>532262</v>
      </c>
      <c r="T44">
        <v>43774</v>
      </c>
      <c r="U44">
        <v>141653</v>
      </c>
      <c r="V44">
        <v>12702</v>
      </c>
      <c r="W44">
        <v>280412</v>
      </c>
      <c r="X44">
        <v>49038</v>
      </c>
      <c r="Y44">
        <v>423</v>
      </c>
      <c r="Z44">
        <v>105434</v>
      </c>
      <c r="AA44">
        <v>95206</v>
      </c>
      <c r="AB44">
        <v>0</v>
      </c>
      <c r="AC44">
        <v>44674</v>
      </c>
      <c r="AD44">
        <v>6000</v>
      </c>
      <c r="AE44">
        <v>362928</v>
      </c>
      <c r="AF44">
        <v>440</v>
      </c>
      <c r="AG44">
        <v>0</v>
      </c>
      <c r="AH44">
        <v>11194</v>
      </c>
      <c r="AI44">
        <v>1375691</v>
      </c>
      <c r="AJ44">
        <v>40849</v>
      </c>
      <c r="AK44">
        <v>41894</v>
      </c>
      <c r="AL44">
        <v>433927</v>
      </c>
      <c r="AM44">
        <v>0</v>
      </c>
      <c r="AN44">
        <v>0</v>
      </c>
      <c r="AO44">
        <v>176322</v>
      </c>
      <c r="AP44">
        <v>42587</v>
      </c>
      <c r="AQ44">
        <v>15208</v>
      </c>
      <c r="AR44">
        <v>142298</v>
      </c>
      <c r="AS44">
        <v>61179</v>
      </c>
      <c r="AT44">
        <v>10201</v>
      </c>
      <c r="AU44">
        <v>67386</v>
      </c>
      <c r="AV44">
        <v>183178</v>
      </c>
      <c r="AW44">
        <v>5077480</v>
      </c>
      <c r="AX44">
        <v>6035</v>
      </c>
      <c r="AY44">
        <v>108676</v>
      </c>
      <c r="AZ44">
        <v>100494</v>
      </c>
      <c r="BA44">
        <v>7485</v>
      </c>
      <c r="BB44">
        <v>87506</v>
      </c>
      <c r="BC44">
        <v>7041</v>
      </c>
      <c r="BD44">
        <v>493945</v>
      </c>
      <c r="BE44">
        <v>33718</v>
      </c>
      <c r="BF44">
        <v>5567858</v>
      </c>
      <c r="BG44">
        <v>72403</v>
      </c>
      <c r="BH44">
        <v>14059</v>
      </c>
    </row>
    <row r="45" spans="1:60" x14ac:dyDescent="0.3">
      <c r="A45">
        <v>7</v>
      </c>
      <c r="D45">
        <v>0</v>
      </c>
      <c r="E45">
        <v>681493</v>
      </c>
      <c r="F45">
        <v>921991</v>
      </c>
      <c r="G45">
        <v>52632</v>
      </c>
      <c r="H45">
        <v>0</v>
      </c>
      <c r="I45">
        <v>0</v>
      </c>
      <c r="J45">
        <v>444402</v>
      </c>
      <c r="K45">
        <v>252750</v>
      </c>
      <c r="L45">
        <v>0</v>
      </c>
      <c r="M45">
        <v>0</v>
      </c>
      <c r="N45">
        <v>87059</v>
      </c>
      <c r="O45">
        <v>323764</v>
      </c>
      <c r="P45">
        <v>0</v>
      </c>
      <c r="Q45">
        <v>0</v>
      </c>
      <c r="R45">
        <v>420771</v>
      </c>
      <c r="S45">
        <v>1386325</v>
      </c>
      <c r="T45">
        <v>0</v>
      </c>
      <c r="U45">
        <v>104116</v>
      </c>
      <c r="V45">
        <v>0</v>
      </c>
      <c r="W45">
        <v>992280</v>
      </c>
      <c r="X45">
        <v>0</v>
      </c>
      <c r="Y45">
        <v>0</v>
      </c>
      <c r="Z45">
        <v>0</v>
      </c>
      <c r="AA45">
        <v>0</v>
      </c>
      <c r="AB45">
        <v>0</v>
      </c>
      <c r="AC45">
        <v>391674</v>
      </c>
      <c r="AD45">
        <v>0</v>
      </c>
      <c r="AE45">
        <v>2507670</v>
      </c>
      <c r="AF45">
        <v>0</v>
      </c>
      <c r="AG45">
        <v>0</v>
      </c>
      <c r="AH45">
        <v>1758635</v>
      </c>
      <c r="AI45">
        <v>0</v>
      </c>
      <c r="AJ45">
        <v>1114790</v>
      </c>
      <c r="AK45">
        <v>0</v>
      </c>
      <c r="AL45">
        <v>846957</v>
      </c>
      <c r="AM45">
        <v>0</v>
      </c>
      <c r="AN45">
        <v>0</v>
      </c>
      <c r="AO45">
        <v>0</v>
      </c>
      <c r="AP45">
        <v>418176</v>
      </c>
      <c r="AQ45">
        <v>0</v>
      </c>
      <c r="AR45">
        <v>0</v>
      </c>
      <c r="AS45">
        <v>0</v>
      </c>
      <c r="AT45">
        <v>0</v>
      </c>
      <c r="AU45">
        <v>0</v>
      </c>
      <c r="AV45">
        <v>121530</v>
      </c>
      <c r="AW45">
        <v>4328945</v>
      </c>
      <c r="AX45">
        <v>0</v>
      </c>
      <c r="AY45">
        <v>151116</v>
      </c>
      <c r="AZ45">
        <v>100494</v>
      </c>
      <c r="BA45">
        <v>849667</v>
      </c>
      <c r="BB45">
        <v>0</v>
      </c>
      <c r="BC45">
        <v>0</v>
      </c>
      <c r="BD45">
        <v>263709</v>
      </c>
      <c r="BE45">
        <v>667164</v>
      </c>
      <c r="BF45">
        <v>1095371</v>
      </c>
      <c r="BG45">
        <v>0</v>
      </c>
      <c r="BH45">
        <v>96428</v>
      </c>
    </row>
    <row r="46" spans="1:60" x14ac:dyDescent="0.3">
      <c r="A46">
        <v>645</v>
      </c>
      <c r="D46">
        <v>0</v>
      </c>
      <c r="E46">
        <v>0</v>
      </c>
      <c r="F46">
        <v>1020000</v>
      </c>
      <c r="G46">
        <v>0</v>
      </c>
      <c r="H46">
        <v>0</v>
      </c>
      <c r="I46">
        <v>361299</v>
      </c>
      <c r="J46">
        <v>165550</v>
      </c>
      <c r="K46">
        <v>785181</v>
      </c>
      <c r="L46">
        <v>200000</v>
      </c>
      <c r="M46">
        <v>211609</v>
      </c>
      <c r="N46">
        <v>983016</v>
      </c>
      <c r="O46">
        <v>2100000</v>
      </c>
      <c r="P46">
        <v>0</v>
      </c>
      <c r="Q46">
        <v>0</v>
      </c>
      <c r="R46">
        <v>0</v>
      </c>
      <c r="S46">
        <v>12394487</v>
      </c>
      <c r="T46">
        <v>0</v>
      </c>
      <c r="U46">
        <v>0</v>
      </c>
      <c r="V46">
        <v>0</v>
      </c>
      <c r="W46">
        <v>7219815</v>
      </c>
      <c r="X46">
        <v>2710995</v>
      </c>
      <c r="Y46">
        <v>0</v>
      </c>
      <c r="Z46">
        <v>1007183</v>
      </c>
      <c r="AA46">
        <v>125000</v>
      </c>
      <c r="AB46">
        <v>400251</v>
      </c>
      <c r="AC46">
        <v>957055</v>
      </c>
      <c r="AD46">
        <v>150000</v>
      </c>
      <c r="AE46">
        <v>0</v>
      </c>
      <c r="AF46">
        <v>2448748</v>
      </c>
      <c r="AG46">
        <v>770550</v>
      </c>
      <c r="AH46">
        <v>0</v>
      </c>
      <c r="AI46">
        <v>6287569</v>
      </c>
      <c r="AJ46">
        <v>1063764</v>
      </c>
      <c r="AK46">
        <v>0</v>
      </c>
      <c r="AL46">
        <v>417794</v>
      </c>
      <c r="AM46">
        <v>0</v>
      </c>
      <c r="AN46">
        <v>0</v>
      </c>
      <c r="AO46">
        <v>0</v>
      </c>
      <c r="AP46">
        <v>0</v>
      </c>
      <c r="AQ46">
        <v>0</v>
      </c>
      <c r="AR46">
        <v>0</v>
      </c>
      <c r="AS46">
        <v>123720</v>
      </c>
      <c r="AT46">
        <v>0</v>
      </c>
      <c r="AU46">
        <v>2860000</v>
      </c>
      <c r="AV46">
        <v>0</v>
      </c>
      <c r="AW46">
        <v>74534097</v>
      </c>
      <c r="AX46">
        <v>0</v>
      </c>
      <c r="AY46">
        <v>0</v>
      </c>
      <c r="AZ46">
        <v>0</v>
      </c>
      <c r="BA46">
        <v>0</v>
      </c>
      <c r="BB46">
        <v>72090</v>
      </c>
      <c r="BC46">
        <v>0</v>
      </c>
      <c r="BD46">
        <v>1127708</v>
      </c>
      <c r="BE46">
        <v>3419203</v>
      </c>
      <c r="BF46">
        <v>7057699</v>
      </c>
      <c r="BG46">
        <v>400000</v>
      </c>
      <c r="BH46">
        <v>0</v>
      </c>
    </row>
    <row r="47" spans="1:60" x14ac:dyDescent="0.3">
      <c r="A47">
        <v>646</v>
      </c>
      <c r="D47">
        <v>223599</v>
      </c>
      <c r="E47">
        <v>4308620</v>
      </c>
      <c r="F47">
        <v>1500862</v>
      </c>
      <c r="G47">
        <v>0</v>
      </c>
      <c r="H47">
        <v>1271716</v>
      </c>
      <c r="I47">
        <v>1704434</v>
      </c>
      <c r="J47">
        <v>306424</v>
      </c>
      <c r="K47">
        <v>2622929</v>
      </c>
      <c r="L47">
        <v>6367574</v>
      </c>
      <c r="M47">
        <v>1318022</v>
      </c>
      <c r="N47">
        <v>2981176</v>
      </c>
      <c r="O47">
        <v>3951179</v>
      </c>
      <c r="P47">
        <v>4021754</v>
      </c>
      <c r="Q47">
        <v>1383990</v>
      </c>
      <c r="R47">
        <v>5190562</v>
      </c>
      <c r="S47">
        <v>11963724</v>
      </c>
      <c r="T47">
        <v>3150315</v>
      </c>
      <c r="U47">
        <v>660121</v>
      </c>
      <c r="V47">
        <v>705872</v>
      </c>
      <c r="W47">
        <v>9193501</v>
      </c>
      <c r="X47">
        <v>3854071</v>
      </c>
      <c r="Y47">
        <v>1040430</v>
      </c>
      <c r="Z47">
        <v>5099371</v>
      </c>
      <c r="AA47">
        <v>687755</v>
      </c>
      <c r="AB47">
        <v>1774728</v>
      </c>
      <c r="AC47">
        <v>3660034</v>
      </c>
      <c r="AD47">
        <v>950610</v>
      </c>
      <c r="AE47">
        <v>7050770</v>
      </c>
      <c r="AF47">
        <v>2167975</v>
      </c>
      <c r="AG47">
        <v>1648579</v>
      </c>
      <c r="AH47">
        <v>6363042</v>
      </c>
      <c r="AI47">
        <v>6813658</v>
      </c>
      <c r="AJ47">
        <v>2653950</v>
      </c>
      <c r="AK47">
        <v>1719674</v>
      </c>
      <c r="AL47">
        <v>6204100</v>
      </c>
      <c r="AM47">
        <v>0</v>
      </c>
      <c r="AN47">
        <v>1565194</v>
      </c>
      <c r="AO47">
        <v>2681407</v>
      </c>
      <c r="AP47">
        <v>3996939</v>
      </c>
      <c r="AQ47">
        <v>58353</v>
      </c>
      <c r="AR47">
        <v>-33327</v>
      </c>
      <c r="AS47">
        <v>1565827</v>
      </c>
      <c r="AT47">
        <v>374417</v>
      </c>
      <c r="AU47">
        <v>9446925</v>
      </c>
      <c r="AV47">
        <v>1740550</v>
      </c>
      <c r="AW47">
        <v>44697733</v>
      </c>
      <c r="AX47">
        <v>1527758</v>
      </c>
      <c r="AY47">
        <v>1157104</v>
      </c>
      <c r="AZ47">
        <v>3989656</v>
      </c>
      <c r="BA47">
        <v>-13175</v>
      </c>
      <c r="BB47">
        <v>1303762</v>
      </c>
      <c r="BC47">
        <v>1819003</v>
      </c>
      <c r="BD47">
        <v>3880955</v>
      </c>
      <c r="BE47">
        <v>9235588</v>
      </c>
      <c r="BF47">
        <v>6558750</v>
      </c>
      <c r="BG47">
        <v>1190714</v>
      </c>
      <c r="BH47">
        <v>2035360</v>
      </c>
    </row>
    <row r="48" spans="1:60" x14ac:dyDescent="0.3">
      <c r="A48">
        <v>9</v>
      </c>
      <c r="D48">
        <v>457532</v>
      </c>
      <c r="E48">
        <v>5085884</v>
      </c>
      <c r="F48">
        <v>3451212</v>
      </c>
      <c r="G48">
        <v>1749637</v>
      </c>
      <c r="H48">
        <v>1633085</v>
      </c>
      <c r="I48">
        <v>2137682</v>
      </c>
      <c r="J48">
        <v>943900</v>
      </c>
      <c r="K48">
        <v>3751377</v>
      </c>
      <c r="L48">
        <v>6632851</v>
      </c>
      <c r="M48">
        <v>1536164</v>
      </c>
      <c r="N48">
        <v>4067170</v>
      </c>
      <c r="O48">
        <v>6375043</v>
      </c>
      <c r="P48">
        <v>4181374</v>
      </c>
      <c r="Q48">
        <v>1425565</v>
      </c>
      <c r="R48">
        <v>5691358</v>
      </c>
      <c r="S48">
        <v>26276798</v>
      </c>
      <c r="T48">
        <v>3194089</v>
      </c>
      <c r="U48">
        <v>905890</v>
      </c>
      <c r="V48">
        <v>718574</v>
      </c>
      <c r="W48">
        <v>22686008</v>
      </c>
      <c r="X48">
        <v>6614104</v>
      </c>
      <c r="Y48">
        <v>1040853</v>
      </c>
      <c r="Z48">
        <v>6211988</v>
      </c>
      <c r="AA48">
        <v>907961</v>
      </c>
      <c r="AB48">
        <v>2174979</v>
      </c>
      <c r="AC48">
        <v>11599906</v>
      </c>
      <c r="AD48">
        <v>1106610</v>
      </c>
      <c r="AE48">
        <v>10818615</v>
      </c>
      <c r="AF48">
        <v>4617163</v>
      </c>
      <c r="AG48">
        <v>2419129</v>
      </c>
      <c r="AH48">
        <v>8132871</v>
      </c>
      <c r="AI48">
        <v>14476918</v>
      </c>
      <c r="AJ48">
        <v>4873353</v>
      </c>
      <c r="AK48">
        <v>3761568</v>
      </c>
      <c r="AL48">
        <v>8131570</v>
      </c>
      <c r="AM48">
        <v>0</v>
      </c>
      <c r="AN48">
        <v>1565194</v>
      </c>
      <c r="AO48">
        <v>2857729</v>
      </c>
      <c r="AP48">
        <v>4457702</v>
      </c>
      <c r="AQ48">
        <v>58353</v>
      </c>
      <c r="AR48">
        <v>328566</v>
      </c>
      <c r="AS48">
        <v>1750726</v>
      </c>
      <c r="AT48">
        <v>384618</v>
      </c>
      <c r="AU48">
        <v>12980785</v>
      </c>
      <c r="AV48">
        <v>2045258</v>
      </c>
      <c r="AW48">
        <v>128548255</v>
      </c>
      <c r="AX48">
        <v>1533793</v>
      </c>
      <c r="AY48">
        <v>1416896</v>
      </c>
      <c r="AZ48">
        <v>4416426</v>
      </c>
      <c r="BA48">
        <v>843977</v>
      </c>
      <c r="BB48">
        <v>1463358</v>
      </c>
      <c r="BC48">
        <v>1826044</v>
      </c>
      <c r="BD48">
        <v>5827533</v>
      </c>
      <c r="BE48">
        <v>13355673</v>
      </c>
      <c r="BF48">
        <v>20279678</v>
      </c>
      <c r="BG48">
        <v>1663117</v>
      </c>
      <c r="BH48">
        <v>2145847</v>
      </c>
    </row>
    <row r="49" spans="1:60" x14ac:dyDescent="0.3">
      <c r="A49">
        <v>1052</v>
      </c>
      <c r="D49" t="e">
        <v>#N/A</v>
      </c>
      <c r="E49" t="e">
        <v>#N/A</v>
      </c>
      <c r="F49" t="e">
        <v>#N/A</v>
      </c>
      <c r="G49" t="e">
        <v>#N/A</v>
      </c>
      <c r="H49" t="e">
        <v>#N/A</v>
      </c>
      <c r="I49" t="e">
        <v>#N/A</v>
      </c>
      <c r="J49" t="e">
        <v>#N/A</v>
      </c>
      <c r="K49" t="e">
        <v>#N/A</v>
      </c>
      <c r="L49" t="e">
        <v>#N/A</v>
      </c>
      <c r="M49" t="e">
        <v>#N/A</v>
      </c>
      <c r="N49" t="e">
        <v>#N/A</v>
      </c>
      <c r="O49" t="e">
        <v>#N/A</v>
      </c>
      <c r="P49" t="e">
        <v>#N/A</v>
      </c>
      <c r="Q49" t="e">
        <v>#N/A</v>
      </c>
      <c r="R49" t="e">
        <v>#N/A</v>
      </c>
      <c r="S49" t="e">
        <v>#N/A</v>
      </c>
      <c r="T49" t="e">
        <v>#N/A</v>
      </c>
      <c r="U49" t="e">
        <v>#N/A</v>
      </c>
      <c r="V49" t="e">
        <v>#N/A</v>
      </c>
      <c r="W49" t="e">
        <v>#N/A</v>
      </c>
      <c r="X49" t="e">
        <v>#N/A</v>
      </c>
      <c r="Y49" t="e">
        <v>#N/A</v>
      </c>
      <c r="Z49" t="e">
        <v>#N/A</v>
      </c>
      <c r="AA49" t="e">
        <v>#N/A</v>
      </c>
      <c r="AB49" t="e">
        <v>#N/A</v>
      </c>
      <c r="AC49" t="e">
        <v>#N/A</v>
      </c>
      <c r="AD49" t="e">
        <v>#N/A</v>
      </c>
      <c r="AE49" t="e">
        <v>#N/A</v>
      </c>
      <c r="AF49" t="e">
        <v>#N/A</v>
      </c>
      <c r="AG49" t="e">
        <v>#N/A</v>
      </c>
      <c r="AH49" t="e">
        <v>#N/A</v>
      </c>
      <c r="AI49" t="e">
        <v>#N/A</v>
      </c>
      <c r="AJ49" t="e">
        <v>#N/A</v>
      </c>
      <c r="AK49" t="e">
        <v>#N/A</v>
      </c>
      <c r="AL49" t="e">
        <v>#N/A</v>
      </c>
      <c r="AM49" t="e">
        <v>#N/A</v>
      </c>
      <c r="AN49" t="e">
        <v>#N/A</v>
      </c>
      <c r="AO49" t="e">
        <v>#N/A</v>
      </c>
      <c r="AP49" t="e">
        <v>#N/A</v>
      </c>
      <c r="AQ49" t="e">
        <v>#N/A</v>
      </c>
      <c r="AR49" t="e">
        <v>#N/A</v>
      </c>
      <c r="AS49" t="e">
        <v>#N/A</v>
      </c>
      <c r="AT49" t="e">
        <v>#N/A</v>
      </c>
      <c r="AU49" t="e">
        <v>#N/A</v>
      </c>
      <c r="AV49" t="e">
        <v>#N/A</v>
      </c>
      <c r="AW49" t="e">
        <v>#N/A</v>
      </c>
      <c r="AX49" t="e">
        <v>#N/A</v>
      </c>
      <c r="AY49" t="e">
        <v>#N/A</v>
      </c>
      <c r="AZ49" t="e">
        <v>#N/A</v>
      </c>
      <c r="BA49" t="e">
        <v>#N/A</v>
      </c>
      <c r="BB49" t="e">
        <v>#N/A</v>
      </c>
      <c r="BC49" t="e">
        <v>#N/A</v>
      </c>
      <c r="BD49" t="e">
        <v>#N/A</v>
      </c>
      <c r="BE49" t="e">
        <v>#N/A</v>
      </c>
      <c r="BF49" t="e">
        <v>#N/A</v>
      </c>
      <c r="BG49" t="e">
        <v>#N/A</v>
      </c>
      <c r="BH49" t="e">
        <v>#N/A</v>
      </c>
    </row>
    <row r="50" spans="1:60" x14ac:dyDescent="0.3">
      <c r="D50" t="e">
        <v>#N/A</v>
      </c>
      <c r="E50" t="e">
        <v>#N/A</v>
      </c>
      <c r="F50" t="e">
        <v>#N/A</v>
      </c>
      <c r="G50" t="e">
        <v>#N/A</v>
      </c>
      <c r="H50" t="e">
        <v>#N/A</v>
      </c>
      <c r="I50" t="e">
        <v>#N/A</v>
      </c>
      <c r="J50" t="e">
        <v>#N/A</v>
      </c>
      <c r="K50" t="e">
        <v>#N/A</v>
      </c>
      <c r="L50" t="e">
        <v>#N/A</v>
      </c>
      <c r="M50" t="e">
        <v>#N/A</v>
      </c>
      <c r="N50" t="e">
        <v>#N/A</v>
      </c>
      <c r="O50" t="e">
        <v>#N/A</v>
      </c>
      <c r="P50" t="e">
        <v>#N/A</v>
      </c>
      <c r="Q50" t="e">
        <v>#N/A</v>
      </c>
      <c r="R50" t="e">
        <v>#N/A</v>
      </c>
      <c r="S50" t="e">
        <v>#N/A</v>
      </c>
      <c r="T50" t="e">
        <v>#N/A</v>
      </c>
      <c r="U50" t="e">
        <v>#N/A</v>
      </c>
      <c r="V50" t="e">
        <v>#N/A</v>
      </c>
      <c r="W50" t="e">
        <v>#N/A</v>
      </c>
      <c r="X50" t="e">
        <v>#N/A</v>
      </c>
      <c r="Y50" t="e">
        <v>#N/A</v>
      </c>
      <c r="Z50" t="e">
        <v>#N/A</v>
      </c>
      <c r="AA50" t="e">
        <v>#N/A</v>
      </c>
      <c r="AB50" t="e">
        <v>#N/A</v>
      </c>
      <c r="AC50" t="e">
        <v>#N/A</v>
      </c>
      <c r="AD50" t="e">
        <v>#N/A</v>
      </c>
      <c r="AE50" t="e">
        <v>#N/A</v>
      </c>
      <c r="AF50" t="e">
        <v>#N/A</v>
      </c>
      <c r="AG50" t="e">
        <v>#N/A</v>
      </c>
      <c r="AH50" t="e">
        <v>#N/A</v>
      </c>
      <c r="AI50" t="e">
        <v>#N/A</v>
      </c>
      <c r="AJ50" t="e">
        <v>#N/A</v>
      </c>
      <c r="AK50" t="e">
        <v>#N/A</v>
      </c>
      <c r="AL50" t="e">
        <v>#N/A</v>
      </c>
      <c r="AM50" t="e">
        <v>#N/A</v>
      </c>
      <c r="AN50" t="e">
        <v>#N/A</v>
      </c>
      <c r="AO50" t="e">
        <v>#N/A</v>
      </c>
      <c r="AP50" t="e">
        <v>#N/A</v>
      </c>
      <c r="AQ50" t="e">
        <v>#N/A</v>
      </c>
      <c r="AR50" t="e">
        <v>#N/A</v>
      </c>
      <c r="AS50" t="e">
        <v>#N/A</v>
      </c>
      <c r="AT50" t="e">
        <v>#N/A</v>
      </c>
      <c r="AU50" t="e">
        <v>#N/A</v>
      </c>
      <c r="AV50" t="e">
        <v>#N/A</v>
      </c>
      <c r="AW50" t="e">
        <v>#N/A</v>
      </c>
      <c r="AX50" t="e">
        <v>#N/A</v>
      </c>
      <c r="AY50" t="e">
        <v>#N/A</v>
      </c>
      <c r="AZ50" t="e">
        <v>#N/A</v>
      </c>
      <c r="BA50" t="e">
        <v>#N/A</v>
      </c>
      <c r="BB50" t="e">
        <v>#N/A</v>
      </c>
      <c r="BC50" t="e">
        <v>#N/A</v>
      </c>
      <c r="BD50" t="e">
        <v>#N/A</v>
      </c>
      <c r="BE50" t="e">
        <v>#N/A</v>
      </c>
      <c r="BF50" t="e">
        <v>#N/A</v>
      </c>
      <c r="BG50" t="e">
        <v>#N/A</v>
      </c>
      <c r="BH50" t="e">
        <v>#N/A</v>
      </c>
    </row>
    <row r="51" spans="1:60" x14ac:dyDescent="0.3">
      <c r="A51">
        <v>16</v>
      </c>
      <c r="D51">
        <v>11999361</v>
      </c>
      <c r="E51">
        <v>19110891</v>
      </c>
      <c r="F51">
        <v>10173142</v>
      </c>
      <c r="G51">
        <v>5615007</v>
      </c>
      <c r="H51">
        <v>19281268</v>
      </c>
      <c r="I51">
        <v>10337459</v>
      </c>
      <c r="J51">
        <v>3051537</v>
      </c>
      <c r="K51">
        <v>6198483</v>
      </c>
      <c r="L51">
        <v>12457705</v>
      </c>
      <c r="M51">
        <v>2871833</v>
      </c>
      <c r="N51">
        <v>5762764</v>
      </c>
      <c r="O51">
        <v>30753543</v>
      </c>
      <c r="P51">
        <v>20966860</v>
      </c>
      <c r="Q51">
        <v>3139628</v>
      </c>
      <c r="R51">
        <v>23608021</v>
      </c>
      <c r="S51">
        <v>85231929</v>
      </c>
      <c r="T51">
        <v>6845934</v>
      </c>
      <c r="U51">
        <v>3539977</v>
      </c>
      <c r="V51">
        <v>313929</v>
      </c>
      <c r="W51">
        <v>57097128</v>
      </c>
      <c r="X51">
        <v>35927859</v>
      </c>
      <c r="Y51">
        <v>4028615</v>
      </c>
      <c r="Z51">
        <v>20537907</v>
      </c>
      <c r="AA51">
        <v>2992303</v>
      </c>
      <c r="AB51">
        <v>10539157</v>
      </c>
      <c r="AC51">
        <v>45706595</v>
      </c>
      <c r="AD51">
        <v>5553482</v>
      </c>
      <c r="AE51">
        <v>27388698</v>
      </c>
      <c r="AF51">
        <v>8995084</v>
      </c>
      <c r="AG51">
        <v>4548426</v>
      </c>
      <c r="AH51">
        <v>20847635</v>
      </c>
      <c r="AI51">
        <v>16226643</v>
      </c>
      <c r="AJ51">
        <v>38544542</v>
      </c>
      <c r="AK51">
        <v>15618381</v>
      </c>
      <c r="AL51">
        <v>12979677</v>
      </c>
      <c r="AM51">
        <v>0</v>
      </c>
      <c r="AN51">
        <v>12744317</v>
      </c>
      <c r="AO51">
        <v>13101327</v>
      </c>
      <c r="AP51">
        <v>10031846</v>
      </c>
      <c r="AQ51">
        <v>1094251</v>
      </c>
      <c r="AR51">
        <v>5889961</v>
      </c>
      <c r="AS51">
        <v>12885779</v>
      </c>
      <c r="AT51">
        <v>686299</v>
      </c>
      <c r="AU51">
        <v>109440946</v>
      </c>
      <c r="AV51">
        <v>7488958</v>
      </c>
      <c r="AW51">
        <v>529806584</v>
      </c>
      <c r="AX51">
        <v>5097160</v>
      </c>
      <c r="AY51">
        <v>1820437</v>
      </c>
      <c r="AZ51">
        <v>15946242</v>
      </c>
      <c r="BA51">
        <v>19887779</v>
      </c>
      <c r="BB51">
        <v>2223923</v>
      </c>
      <c r="BC51">
        <v>2332986</v>
      </c>
      <c r="BD51">
        <v>17579266</v>
      </c>
      <c r="BE51">
        <v>22745687</v>
      </c>
      <c r="BF51">
        <v>136994920</v>
      </c>
      <c r="BG51">
        <v>7397272</v>
      </c>
      <c r="BH51">
        <v>3730014</v>
      </c>
    </row>
    <row r="52" spans="1:60" x14ac:dyDescent="0.3">
      <c r="A52">
        <v>532</v>
      </c>
      <c r="D52">
        <v>11906659</v>
      </c>
      <c r="E52">
        <v>16971228</v>
      </c>
      <c r="F52">
        <v>10005119</v>
      </c>
      <c r="G52">
        <v>5342958</v>
      </c>
      <c r="H52">
        <v>19169360</v>
      </c>
      <c r="I52">
        <v>9635392</v>
      </c>
      <c r="J52">
        <v>2843434</v>
      </c>
      <c r="K52">
        <v>5135977</v>
      </c>
      <c r="L52">
        <v>11671757</v>
      </c>
      <c r="M52">
        <v>2265542</v>
      </c>
      <c r="N52">
        <v>4782618</v>
      </c>
      <c r="O52">
        <v>28014069</v>
      </c>
      <c r="P52">
        <v>24321452</v>
      </c>
      <c r="Q52">
        <v>3156101</v>
      </c>
      <c r="R52">
        <v>22184843</v>
      </c>
      <c r="S52">
        <v>86484627</v>
      </c>
      <c r="T52">
        <v>6220440</v>
      </c>
      <c r="U52">
        <v>3514444</v>
      </c>
      <c r="V52">
        <v>255649</v>
      </c>
      <c r="W52">
        <v>52661652</v>
      </c>
      <c r="X52">
        <v>35437603</v>
      </c>
      <c r="Y52">
        <v>3389312</v>
      </c>
      <c r="Z52">
        <v>18551164</v>
      </c>
      <c r="AA52">
        <v>2499031</v>
      </c>
      <c r="AB52">
        <v>9993919</v>
      </c>
      <c r="AC52">
        <v>41345807</v>
      </c>
      <c r="AD52">
        <v>5029155</v>
      </c>
      <c r="AE52">
        <v>24507777</v>
      </c>
      <c r="AF52">
        <v>7504401</v>
      </c>
      <c r="AG52">
        <v>3656427</v>
      </c>
      <c r="AH52">
        <v>17148776</v>
      </c>
      <c r="AI52">
        <v>16864957</v>
      </c>
      <c r="AJ52">
        <v>40019400</v>
      </c>
      <c r="AK52">
        <v>15594300</v>
      </c>
      <c r="AL52">
        <v>9823834</v>
      </c>
      <c r="AM52">
        <v>0</v>
      </c>
      <c r="AN52">
        <v>11864206</v>
      </c>
      <c r="AO52">
        <v>11236333</v>
      </c>
      <c r="AP52">
        <v>8464175</v>
      </c>
      <c r="AQ52">
        <v>1092398</v>
      </c>
      <c r="AR52">
        <v>5046414</v>
      </c>
      <c r="AS52">
        <v>11976600</v>
      </c>
      <c r="AT52">
        <v>645787</v>
      </c>
      <c r="AU52">
        <v>97893432</v>
      </c>
      <c r="AV52">
        <v>6576216</v>
      </c>
      <c r="AW52">
        <v>486863843</v>
      </c>
      <c r="AX52">
        <v>4562456</v>
      </c>
      <c r="AY52">
        <v>1401702</v>
      </c>
      <c r="AZ52">
        <v>15710633</v>
      </c>
      <c r="BA52">
        <v>14170862</v>
      </c>
      <c r="BB52">
        <v>1630852</v>
      </c>
      <c r="BC52">
        <v>2002427</v>
      </c>
      <c r="BD52">
        <v>17485444</v>
      </c>
      <c r="BE52">
        <v>17465760</v>
      </c>
      <c r="BF52">
        <v>126247175</v>
      </c>
      <c r="BG52">
        <v>7349954</v>
      </c>
      <c r="BH52">
        <v>2883006</v>
      </c>
    </row>
    <row r="53" spans="1:60" x14ac:dyDescent="0.3">
      <c r="A53">
        <v>17</v>
      </c>
      <c r="D53">
        <v>0</v>
      </c>
      <c r="E53">
        <v>0</v>
      </c>
      <c r="F53">
        <v>0</v>
      </c>
      <c r="G53">
        <v>0</v>
      </c>
      <c r="H53">
        <v>0</v>
      </c>
      <c r="I53">
        <v>0</v>
      </c>
      <c r="J53">
        <v>0</v>
      </c>
      <c r="K53">
        <v>0</v>
      </c>
      <c r="L53">
        <v>0</v>
      </c>
      <c r="M53">
        <v>0</v>
      </c>
      <c r="N53">
        <v>0</v>
      </c>
      <c r="O53">
        <v>0</v>
      </c>
      <c r="P53">
        <v>0</v>
      </c>
      <c r="Q53">
        <v>0</v>
      </c>
      <c r="R53">
        <v>0</v>
      </c>
      <c r="S53">
        <v>0</v>
      </c>
      <c r="T53">
        <v>65214</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105000</v>
      </c>
    </row>
    <row r="54" spans="1:60" x14ac:dyDescent="0.3">
      <c r="A54">
        <v>20</v>
      </c>
      <c r="D54">
        <v>0</v>
      </c>
      <c r="E54">
        <v>0</v>
      </c>
      <c r="F54">
        <v>0</v>
      </c>
      <c r="G54">
        <v>0</v>
      </c>
      <c r="H54">
        <v>0</v>
      </c>
      <c r="I54">
        <v>0</v>
      </c>
      <c r="J54">
        <v>0</v>
      </c>
      <c r="K54">
        <v>0</v>
      </c>
      <c r="L54">
        <v>0</v>
      </c>
      <c r="M54">
        <v>312</v>
      </c>
      <c r="N54">
        <v>0</v>
      </c>
      <c r="O54">
        <v>0</v>
      </c>
      <c r="P54">
        <v>256072</v>
      </c>
      <c r="Q54">
        <v>0</v>
      </c>
      <c r="R54">
        <v>10000</v>
      </c>
      <c r="S54">
        <v>130</v>
      </c>
      <c r="T54">
        <v>0</v>
      </c>
      <c r="U54">
        <v>0</v>
      </c>
      <c r="V54">
        <v>0</v>
      </c>
      <c r="W54">
        <v>0</v>
      </c>
      <c r="X54">
        <v>0</v>
      </c>
      <c r="Y54">
        <v>65000</v>
      </c>
      <c r="Z54">
        <v>0</v>
      </c>
      <c r="AA54">
        <v>0</v>
      </c>
      <c r="AB54">
        <v>0</v>
      </c>
      <c r="AC54">
        <v>2500000</v>
      </c>
      <c r="AD54">
        <v>44748</v>
      </c>
      <c r="AE54">
        <v>215379</v>
      </c>
      <c r="AF54">
        <v>0</v>
      </c>
      <c r="AG54">
        <v>0</v>
      </c>
      <c r="AH54">
        <v>0</v>
      </c>
      <c r="AI54">
        <v>0</v>
      </c>
      <c r="AJ54">
        <v>0</v>
      </c>
      <c r="AK54">
        <v>0</v>
      </c>
      <c r="AL54">
        <v>0</v>
      </c>
      <c r="AM54">
        <v>0</v>
      </c>
      <c r="AN54">
        <v>0</v>
      </c>
      <c r="AO54">
        <v>0</v>
      </c>
      <c r="AP54">
        <v>0</v>
      </c>
      <c r="AQ54">
        <v>0</v>
      </c>
      <c r="AR54">
        <v>40579</v>
      </c>
      <c r="AS54">
        <v>250000</v>
      </c>
      <c r="AT54">
        <v>0</v>
      </c>
      <c r="AU54">
        <v>600000</v>
      </c>
      <c r="AV54">
        <v>0</v>
      </c>
      <c r="AW54">
        <v>3617283</v>
      </c>
      <c r="AX54">
        <v>0</v>
      </c>
      <c r="AY54">
        <v>15850</v>
      </c>
      <c r="AZ54">
        <v>0</v>
      </c>
      <c r="BA54">
        <v>0</v>
      </c>
      <c r="BB54">
        <v>0</v>
      </c>
      <c r="BC54">
        <v>0</v>
      </c>
      <c r="BD54">
        <v>48187</v>
      </c>
      <c r="BE54">
        <v>53762</v>
      </c>
      <c r="BF54">
        <v>202040</v>
      </c>
      <c r="BG54">
        <v>0</v>
      </c>
      <c r="BH54">
        <v>0</v>
      </c>
    </row>
    <row r="55" spans="1:60" x14ac:dyDescent="0.3">
      <c r="A55">
        <v>533</v>
      </c>
      <c r="D55">
        <v>0</v>
      </c>
      <c r="E55">
        <v>0</v>
      </c>
      <c r="F55">
        <v>0</v>
      </c>
      <c r="G55">
        <v>0</v>
      </c>
      <c r="H55">
        <v>0</v>
      </c>
      <c r="I55">
        <v>0</v>
      </c>
      <c r="J55">
        <v>0</v>
      </c>
      <c r="K55">
        <v>0</v>
      </c>
      <c r="L55">
        <v>0</v>
      </c>
      <c r="M55">
        <v>0</v>
      </c>
      <c r="N55">
        <v>0</v>
      </c>
      <c r="O55">
        <v>0</v>
      </c>
      <c r="P55">
        <v>5360628</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row>
    <row r="56" spans="1:60" x14ac:dyDescent="0.3">
      <c r="A56">
        <v>23</v>
      </c>
      <c r="D56">
        <v>92702</v>
      </c>
      <c r="E56">
        <v>2139663</v>
      </c>
      <c r="F56">
        <v>168023</v>
      </c>
      <c r="G56">
        <v>272049</v>
      </c>
      <c r="H56">
        <v>111908</v>
      </c>
      <c r="I56">
        <v>702067</v>
      </c>
      <c r="J56">
        <v>208103</v>
      </c>
      <c r="K56">
        <v>1062506</v>
      </c>
      <c r="L56">
        <v>785948</v>
      </c>
      <c r="M56">
        <v>605979</v>
      </c>
      <c r="N56">
        <v>980146</v>
      </c>
      <c r="O56">
        <v>2739474</v>
      </c>
      <c r="P56">
        <v>1749964</v>
      </c>
      <c r="Q56">
        <v>-16473</v>
      </c>
      <c r="R56">
        <v>1413178</v>
      </c>
      <c r="S56">
        <v>-1252828</v>
      </c>
      <c r="T56">
        <v>690708</v>
      </c>
      <c r="U56">
        <v>25533</v>
      </c>
      <c r="V56">
        <v>58280</v>
      </c>
      <c r="W56">
        <v>4435476</v>
      </c>
      <c r="X56">
        <v>490256</v>
      </c>
      <c r="Y56">
        <v>574303</v>
      </c>
      <c r="Z56">
        <v>1986743</v>
      </c>
      <c r="AA56">
        <v>493272</v>
      </c>
      <c r="AB56">
        <v>545238</v>
      </c>
      <c r="AC56">
        <v>1860788</v>
      </c>
      <c r="AD56">
        <v>479579</v>
      </c>
      <c r="AE56">
        <v>2665542</v>
      </c>
      <c r="AF56">
        <v>1490683</v>
      </c>
      <c r="AG56">
        <v>891999</v>
      </c>
      <c r="AH56">
        <v>3698859</v>
      </c>
      <c r="AI56">
        <v>-638314</v>
      </c>
      <c r="AJ56">
        <v>-1474858</v>
      </c>
      <c r="AK56">
        <v>24081</v>
      </c>
      <c r="AL56">
        <v>3155843</v>
      </c>
      <c r="AM56">
        <v>0</v>
      </c>
      <c r="AN56">
        <v>880111</v>
      </c>
      <c r="AO56">
        <v>1864994</v>
      </c>
      <c r="AP56">
        <v>1567671</v>
      </c>
      <c r="AQ56">
        <v>1853</v>
      </c>
      <c r="AR56">
        <v>802968</v>
      </c>
      <c r="AS56">
        <v>659179</v>
      </c>
      <c r="AT56">
        <v>40512</v>
      </c>
      <c r="AU56">
        <v>10947514</v>
      </c>
      <c r="AV56">
        <v>912742</v>
      </c>
      <c r="AW56">
        <v>39325458</v>
      </c>
      <c r="AX56">
        <v>534704</v>
      </c>
      <c r="AY56">
        <v>402885</v>
      </c>
      <c r="AZ56">
        <v>235609</v>
      </c>
      <c r="BA56">
        <v>5716917</v>
      </c>
      <c r="BB56">
        <v>593071</v>
      </c>
      <c r="BC56">
        <v>330559</v>
      </c>
      <c r="BD56">
        <v>45635</v>
      </c>
      <c r="BE56">
        <v>5226165</v>
      </c>
      <c r="BF56">
        <v>10545705</v>
      </c>
      <c r="BG56">
        <v>47318</v>
      </c>
      <c r="BH56">
        <v>952008</v>
      </c>
    </row>
    <row r="57" spans="1:60" x14ac:dyDescent="0.3">
      <c r="A57">
        <v>507</v>
      </c>
      <c r="D57">
        <v>0</v>
      </c>
      <c r="E57">
        <v>44487</v>
      </c>
      <c r="F57">
        <v>195875</v>
      </c>
      <c r="G57">
        <v>0</v>
      </c>
      <c r="H57">
        <v>0</v>
      </c>
      <c r="I57">
        <v>0</v>
      </c>
      <c r="J57">
        <v>30843</v>
      </c>
      <c r="K57">
        <v>4682</v>
      </c>
      <c r="L57">
        <v>0</v>
      </c>
      <c r="M57">
        <v>-1</v>
      </c>
      <c r="N57">
        <v>-26338</v>
      </c>
      <c r="O57">
        <v>149239</v>
      </c>
      <c r="P57">
        <v>0</v>
      </c>
      <c r="Q57">
        <v>0</v>
      </c>
      <c r="R57">
        <v>38291</v>
      </c>
      <c r="S57">
        <v>2946</v>
      </c>
      <c r="T57">
        <v>0</v>
      </c>
      <c r="U57">
        <v>44256</v>
      </c>
      <c r="V57">
        <v>0</v>
      </c>
      <c r="W57">
        <v>98064</v>
      </c>
      <c r="X57">
        <v>0</v>
      </c>
      <c r="Y57">
        <v>0</v>
      </c>
      <c r="Z57">
        <v>0</v>
      </c>
      <c r="AA57">
        <v>0</v>
      </c>
      <c r="AB57">
        <v>0</v>
      </c>
      <c r="AC57">
        <v>23842</v>
      </c>
      <c r="AD57">
        <v>0</v>
      </c>
      <c r="AE57">
        <v>-16190</v>
      </c>
      <c r="AF57">
        <v>0</v>
      </c>
      <c r="AG57">
        <v>0</v>
      </c>
      <c r="AH57">
        <v>0</v>
      </c>
      <c r="AI57">
        <v>0</v>
      </c>
      <c r="AJ57">
        <v>0</v>
      </c>
      <c r="AK57">
        <v>0</v>
      </c>
      <c r="AL57">
        <v>24531</v>
      </c>
      <c r="AM57">
        <v>0</v>
      </c>
      <c r="AN57">
        <v>0</v>
      </c>
      <c r="AO57">
        <v>0</v>
      </c>
      <c r="AP57">
        <v>-125697</v>
      </c>
      <c r="AQ57">
        <v>0</v>
      </c>
      <c r="AR57">
        <v>0</v>
      </c>
      <c r="AS57">
        <v>0</v>
      </c>
      <c r="AT57">
        <v>0</v>
      </c>
      <c r="AU57">
        <v>0</v>
      </c>
      <c r="AV57">
        <v>8848</v>
      </c>
      <c r="AW57">
        <v>-1666154</v>
      </c>
      <c r="AX57">
        <v>0</v>
      </c>
      <c r="AY57">
        <v>-23628</v>
      </c>
      <c r="AZ57">
        <v>5955</v>
      </c>
      <c r="BA57">
        <v>171064</v>
      </c>
      <c r="BB57">
        <v>0</v>
      </c>
      <c r="BC57">
        <v>0</v>
      </c>
      <c r="BD57">
        <v>28087</v>
      </c>
      <c r="BE57">
        <v>33900</v>
      </c>
      <c r="BF57">
        <v>-163881</v>
      </c>
      <c r="BG57">
        <v>0</v>
      </c>
      <c r="BH57">
        <v>870</v>
      </c>
    </row>
    <row r="58" spans="1:60" x14ac:dyDescent="0.3">
      <c r="A58">
        <v>546</v>
      </c>
      <c r="D58">
        <v>0</v>
      </c>
      <c r="E58">
        <v>0</v>
      </c>
      <c r="F58">
        <v>0</v>
      </c>
      <c r="G58">
        <v>1602047</v>
      </c>
      <c r="H58">
        <v>0</v>
      </c>
      <c r="I58">
        <v>0</v>
      </c>
      <c r="J58">
        <v>0</v>
      </c>
      <c r="K58">
        <v>0</v>
      </c>
      <c r="L58">
        <v>0</v>
      </c>
      <c r="M58">
        <v>0</v>
      </c>
      <c r="N58">
        <v>0</v>
      </c>
      <c r="O58">
        <v>0</v>
      </c>
      <c r="P58">
        <v>8645642</v>
      </c>
      <c r="Q58">
        <v>966602</v>
      </c>
      <c r="R58">
        <v>0</v>
      </c>
      <c r="S58">
        <v>0</v>
      </c>
      <c r="T58">
        <v>0</v>
      </c>
      <c r="U58">
        <v>0</v>
      </c>
      <c r="V58">
        <v>0</v>
      </c>
      <c r="W58">
        <v>0</v>
      </c>
      <c r="X58">
        <v>0</v>
      </c>
      <c r="Y58">
        <v>0</v>
      </c>
      <c r="Z58">
        <v>0</v>
      </c>
      <c r="AA58">
        <v>0</v>
      </c>
      <c r="AB58">
        <v>0</v>
      </c>
      <c r="AC58">
        <v>0</v>
      </c>
      <c r="AD58">
        <v>0</v>
      </c>
      <c r="AE58">
        <v>2486624</v>
      </c>
      <c r="AF58">
        <v>0</v>
      </c>
      <c r="AG58">
        <v>2239459</v>
      </c>
      <c r="AH58">
        <v>0</v>
      </c>
      <c r="AI58">
        <v>0</v>
      </c>
      <c r="AJ58">
        <v>0</v>
      </c>
      <c r="AK58">
        <v>0</v>
      </c>
      <c r="AL58">
        <v>0</v>
      </c>
      <c r="AM58">
        <v>0</v>
      </c>
      <c r="AN58">
        <v>0</v>
      </c>
      <c r="AO58">
        <v>0</v>
      </c>
      <c r="AP58">
        <v>0</v>
      </c>
      <c r="AQ58">
        <v>0</v>
      </c>
      <c r="AR58">
        <v>1613165</v>
      </c>
      <c r="AS58">
        <v>0</v>
      </c>
      <c r="AT58">
        <v>0</v>
      </c>
      <c r="AU58">
        <v>0</v>
      </c>
      <c r="AV58">
        <v>0</v>
      </c>
      <c r="AW58">
        <v>0</v>
      </c>
      <c r="AX58">
        <v>0</v>
      </c>
      <c r="AY58">
        <v>0</v>
      </c>
      <c r="AZ58">
        <v>0</v>
      </c>
      <c r="BA58">
        <v>0</v>
      </c>
      <c r="BB58">
        <v>1440600</v>
      </c>
      <c r="BC58">
        <v>0</v>
      </c>
      <c r="BD58">
        <v>0</v>
      </c>
      <c r="BE58">
        <v>0</v>
      </c>
      <c r="BF58">
        <v>0</v>
      </c>
      <c r="BG58">
        <v>0</v>
      </c>
      <c r="BH58">
        <v>0</v>
      </c>
    </row>
    <row r="59" spans="1:60" x14ac:dyDescent="0.3">
      <c r="A59">
        <v>149</v>
      </c>
      <c r="D59">
        <v>11835081</v>
      </c>
      <c r="E59">
        <v>18912278</v>
      </c>
      <c r="F59">
        <v>9900000</v>
      </c>
      <c r="G59">
        <v>3961285</v>
      </c>
      <c r="H59">
        <v>19281268</v>
      </c>
      <c r="I59">
        <v>8918672</v>
      </c>
      <c r="J59">
        <v>2951120</v>
      </c>
      <c r="K59">
        <v>6000000</v>
      </c>
      <c r="L59">
        <v>9243000</v>
      </c>
      <c r="M59">
        <v>2334809</v>
      </c>
      <c r="N59">
        <v>5556387</v>
      </c>
      <c r="O59">
        <v>30350000</v>
      </c>
      <c r="P59">
        <v>13095000</v>
      </c>
      <c r="Q59">
        <v>2043619</v>
      </c>
      <c r="R59">
        <v>23096054</v>
      </c>
      <c r="S59">
        <v>82887553</v>
      </c>
      <c r="T59">
        <v>511576</v>
      </c>
      <c r="U59">
        <v>3500000</v>
      </c>
      <c r="V59">
        <v>0</v>
      </c>
      <c r="W59">
        <v>56455917</v>
      </c>
      <c r="X59">
        <v>35617252</v>
      </c>
      <c r="Y59">
        <v>4000000</v>
      </c>
      <c r="Z59">
        <v>20220842</v>
      </c>
      <c r="AA59">
        <v>2900000</v>
      </c>
      <c r="AB59">
        <v>10442896</v>
      </c>
      <c r="AC59">
        <v>41497811</v>
      </c>
      <c r="AD59">
        <v>5429441</v>
      </c>
      <c r="AE59">
        <v>20514073</v>
      </c>
      <c r="AF59">
        <v>7873240</v>
      </c>
      <c r="AG59">
        <v>2139822</v>
      </c>
      <c r="AH59">
        <v>13305000</v>
      </c>
      <c r="AI59">
        <v>15834840</v>
      </c>
      <c r="AJ59">
        <v>37962067</v>
      </c>
      <c r="AK59">
        <v>15415884</v>
      </c>
      <c r="AL59">
        <v>9358327</v>
      </c>
      <c r="AM59">
        <v>0</v>
      </c>
      <c r="AN59">
        <v>12422530</v>
      </c>
      <c r="AO59">
        <v>12969071</v>
      </c>
      <c r="AP59">
        <v>9446240</v>
      </c>
      <c r="AQ59">
        <v>1048617</v>
      </c>
      <c r="AR59">
        <v>3178147</v>
      </c>
      <c r="AS59">
        <v>12794494</v>
      </c>
      <c r="AT59">
        <v>567595</v>
      </c>
      <c r="AU59">
        <v>108696045</v>
      </c>
      <c r="AV59">
        <v>7202436</v>
      </c>
      <c r="AW59">
        <v>525073614</v>
      </c>
      <c r="AX59">
        <v>4985886</v>
      </c>
      <c r="AY59">
        <v>1735000</v>
      </c>
      <c r="AZ59">
        <v>13864099</v>
      </c>
      <c r="BA59">
        <v>19467996</v>
      </c>
      <c r="BB59">
        <v>761623</v>
      </c>
      <c r="BC59">
        <v>2272697</v>
      </c>
      <c r="BD59">
        <v>12769284</v>
      </c>
      <c r="BE59">
        <v>22461930</v>
      </c>
      <c r="BF59">
        <v>135629423</v>
      </c>
      <c r="BG59">
        <v>7217959</v>
      </c>
      <c r="BH59">
        <v>3338872</v>
      </c>
    </row>
    <row r="60" spans="1:60" x14ac:dyDescent="0.3">
      <c r="A60">
        <v>150</v>
      </c>
      <c r="D60">
        <v>768981</v>
      </c>
      <c r="E60">
        <v>1600506</v>
      </c>
      <c r="F60">
        <v>240177</v>
      </c>
      <c r="G60">
        <v>1070248</v>
      </c>
      <c r="H60">
        <v>6451301</v>
      </c>
      <c r="I60">
        <v>2661570</v>
      </c>
      <c r="J60">
        <v>1389808</v>
      </c>
      <c r="K60">
        <v>1500001</v>
      </c>
      <c r="L60">
        <v>1701414</v>
      </c>
      <c r="M60">
        <v>425421</v>
      </c>
      <c r="N60">
        <v>1446173</v>
      </c>
      <c r="O60">
        <v>34870069</v>
      </c>
      <c r="P60">
        <v>2541814</v>
      </c>
      <c r="Q60">
        <v>565861</v>
      </c>
      <c r="R60">
        <v>2239395</v>
      </c>
      <c r="S60">
        <v>7430693</v>
      </c>
      <c r="T60">
        <v>1683685</v>
      </c>
      <c r="U60">
        <v>324250</v>
      </c>
      <c r="V60">
        <v>0</v>
      </c>
      <c r="W60">
        <v>39153152</v>
      </c>
      <c r="X60">
        <v>15192901</v>
      </c>
      <c r="Y60">
        <v>579879</v>
      </c>
      <c r="Z60">
        <v>2417484</v>
      </c>
      <c r="AA60">
        <v>564535</v>
      </c>
      <c r="AB60">
        <v>971324</v>
      </c>
      <c r="AC60">
        <v>3914729</v>
      </c>
      <c r="AD60">
        <v>312000</v>
      </c>
      <c r="AE60">
        <v>25287741</v>
      </c>
      <c r="AF60">
        <v>2350255</v>
      </c>
      <c r="AG60">
        <v>255023</v>
      </c>
      <c r="AH60">
        <v>0</v>
      </c>
      <c r="AI60">
        <v>2291999</v>
      </c>
      <c r="AJ60">
        <v>4113836</v>
      </c>
      <c r="AK60">
        <v>18310502</v>
      </c>
      <c r="AL60">
        <v>1575481</v>
      </c>
      <c r="AM60">
        <v>0</v>
      </c>
      <c r="AN60">
        <v>2945000</v>
      </c>
      <c r="AO60">
        <v>1533106</v>
      </c>
      <c r="AP60">
        <v>8081277</v>
      </c>
      <c r="AQ60">
        <v>942583</v>
      </c>
      <c r="AR60">
        <v>964953</v>
      </c>
      <c r="AS60">
        <v>3093002</v>
      </c>
      <c r="AT60">
        <v>100000</v>
      </c>
      <c r="AU60">
        <v>24113621</v>
      </c>
      <c r="AV60">
        <v>1886621</v>
      </c>
      <c r="AW60">
        <v>255970316</v>
      </c>
      <c r="AX60">
        <v>309884</v>
      </c>
      <c r="AY60">
        <v>400000</v>
      </c>
      <c r="AZ60">
        <v>1554493</v>
      </c>
      <c r="BA60">
        <v>5412040</v>
      </c>
      <c r="BB60">
        <v>198298</v>
      </c>
      <c r="BC60">
        <v>445303</v>
      </c>
      <c r="BD60">
        <v>3506487</v>
      </c>
      <c r="BE60">
        <v>1230425</v>
      </c>
      <c r="BF60">
        <v>61504039</v>
      </c>
      <c r="BG60">
        <v>502816</v>
      </c>
      <c r="BH60">
        <v>394627</v>
      </c>
    </row>
    <row r="61" spans="1:60" x14ac:dyDescent="0.3">
      <c r="A61">
        <v>587</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row>
    <row r="62" spans="1:60" x14ac:dyDescent="0.3">
      <c r="A62">
        <v>588</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row>
    <row r="63" spans="1:60" s="401" customFormat="1" x14ac:dyDescent="0.3">
      <c r="A63" s="401">
        <v>31</v>
      </c>
      <c r="D63" s="530">
        <v>1618875</v>
      </c>
      <c r="E63" s="401">
        <v>1804568</v>
      </c>
      <c r="F63" s="401">
        <v>357124</v>
      </c>
      <c r="G63" s="530">
        <v>11634</v>
      </c>
      <c r="H63" s="530">
        <v>2372602</v>
      </c>
      <c r="I63" s="401">
        <v>402569</v>
      </c>
      <c r="J63" s="401">
        <v>115754</v>
      </c>
      <c r="K63" s="401">
        <v>185642</v>
      </c>
      <c r="L63" s="530">
        <v>589673</v>
      </c>
      <c r="M63" s="401">
        <v>60493</v>
      </c>
      <c r="N63" s="401">
        <v>309564</v>
      </c>
      <c r="O63" s="530">
        <v>866299</v>
      </c>
      <c r="P63" s="401">
        <v>50748</v>
      </c>
      <c r="Q63" s="530">
        <v>230801</v>
      </c>
      <c r="R63" s="401">
        <v>-1249190</v>
      </c>
      <c r="S63" s="401">
        <v>-215264</v>
      </c>
      <c r="T63" s="530">
        <v>138135</v>
      </c>
      <c r="U63" s="401">
        <v>315741</v>
      </c>
      <c r="V63" s="530">
        <v>0</v>
      </c>
      <c r="W63" s="530">
        <v>-88585</v>
      </c>
      <c r="X63" s="401">
        <v>387281</v>
      </c>
      <c r="Y63" s="401">
        <v>183135</v>
      </c>
      <c r="Z63" s="401">
        <v>561967</v>
      </c>
      <c r="AA63" s="401">
        <v>59130</v>
      </c>
      <c r="AB63" s="401">
        <v>-3807</v>
      </c>
      <c r="AC63" s="530">
        <v>-477373</v>
      </c>
      <c r="AD63" s="401">
        <v>240784</v>
      </c>
      <c r="AE63" s="530">
        <v>109751</v>
      </c>
      <c r="AF63" s="401">
        <v>605509</v>
      </c>
      <c r="AG63" s="401">
        <v>164663</v>
      </c>
      <c r="AH63" s="530">
        <v>5601580</v>
      </c>
      <c r="AI63" s="401">
        <v>1089420</v>
      </c>
      <c r="AJ63" s="530">
        <v>946797</v>
      </c>
      <c r="AK63" s="401">
        <v>947220</v>
      </c>
      <c r="AL63" s="401">
        <v>2488786</v>
      </c>
      <c r="AM63" s="532">
        <v>0</v>
      </c>
      <c r="AN63" s="530">
        <v>839363</v>
      </c>
      <c r="AO63" s="401">
        <v>81128</v>
      </c>
      <c r="AP63" s="530">
        <v>2418432</v>
      </c>
      <c r="AQ63" s="401">
        <v>522337</v>
      </c>
      <c r="AR63" s="401">
        <v>5742037</v>
      </c>
      <c r="AS63" s="401">
        <v>567501</v>
      </c>
      <c r="AT63" s="401">
        <v>105173</v>
      </c>
      <c r="AU63" s="401">
        <v>-461652</v>
      </c>
      <c r="AV63" s="401">
        <v>-90191</v>
      </c>
      <c r="AW63" s="401">
        <v>-1793903</v>
      </c>
      <c r="AX63" s="401">
        <v>721229</v>
      </c>
      <c r="AY63" s="530">
        <v>109795</v>
      </c>
      <c r="AZ63" s="401">
        <v>-276064</v>
      </c>
      <c r="BA63" s="401">
        <v>713696</v>
      </c>
      <c r="BB63" s="401">
        <v>-12326</v>
      </c>
      <c r="BC63" s="401">
        <v>295715</v>
      </c>
      <c r="BD63" s="401">
        <v>1527492</v>
      </c>
      <c r="BE63" s="401">
        <v>-171584</v>
      </c>
      <c r="BF63" s="401">
        <v>-360986</v>
      </c>
      <c r="BG63" s="401">
        <v>1761810</v>
      </c>
      <c r="BH63" s="401">
        <v>48124</v>
      </c>
    </row>
    <row r="64" spans="1:60" x14ac:dyDescent="0.3">
      <c r="D64" t="e">
        <v>#N/A</v>
      </c>
      <c r="E64" t="e">
        <v>#N/A</v>
      </c>
      <c r="F64" t="e">
        <v>#N/A</v>
      </c>
      <c r="G64" t="e">
        <v>#N/A</v>
      </c>
      <c r="H64" t="e">
        <v>#N/A</v>
      </c>
      <c r="I64" t="e">
        <v>#N/A</v>
      </c>
      <c r="J64" t="e">
        <v>#N/A</v>
      </c>
      <c r="K64" t="e">
        <v>#N/A</v>
      </c>
      <c r="L64" t="e">
        <v>#N/A</v>
      </c>
      <c r="M64" t="e">
        <v>#N/A</v>
      </c>
      <c r="N64" t="e">
        <v>#N/A</v>
      </c>
      <c r="O64" t="e">
        <v>#N/A</v>
      </c>
      <c r="P64" t="e">
        <v>#N/A</v>
      </c>
      <c r="Q64" t="e">
        <v>#N/A</v>
      </c>
      <c r="R64" t="e">
        <v>#N/A</v>
      </c>
      <c r="S64" t="e">
        <v>#N/A</v>
      </c>
      <c r="T64" t="e">
        <v>#N/A</v>
      </c>
      <c r="U64" t="e">
        <v>#N/A</v>
      </c>
      <c r="V64" t="e">
        <v>#N/A</v>
      </c>
      <c r="W64" t="e">
        <v>#N/A</v>
      </c>
      <c r="X64" t="e">
        <v>#N/A</v>
      </c>
      <c r="Y64" t="e">
        <v>#N/A</v>
      </c>
      <c r="Z64" t="e">
        <v>#N/A</v>
      </c>
      <c r="AA64" t="e">
        <v>#N/A</v>
      </c>
      <c r="AB64" t="e">
        <v>#N/A</v>
      </c>
      <c r="AC64" t="e">
        <v>#N/A</v>
      </c>
      <c r="AD64" t="e">
        <v>#N/A</v>
      </c>
      <c r="AE64" t="e">
        <v>#N/A</v>
      </c>
      <c r="AF64" t="e">
        <v>#N/A</v>
      </c>
      <c r="AG64" t="e">
        <v>#N/A</v>
      </c>
      <c r="AH64" t="e">
        <v>#N/A</v>
      </c>
      <c r="AI64" t="e">
        <v>#N/A</v>
      </c>
      <c r="AJ64" t="e">
        <v>#N/A</v>
      </c>
      <c r="AK64" t="e">
        <v>#N/A</v>
      </c>
      <c r="AL64" t="e">
        <v>#N/A</v>
      </c>
      <c r="AM64" t="e">
        <v>#N/A</v>
      </c>
      <c r="AN64" t="e">
        <v>#N/A</v>
      </c>
      <c r="AO64" t="e">
        <v>#N/A</v>
      </c>
      <c r="AP64" t="e">
        <v>#N/A</v>
      </c>
      <c r="AQ64" t="e">
        <v>#N/A</v>
      </c>
      <c r="AR64" t="e">
        <v>#N/A</v>
      </c>
      <c r="AS64" t="e">
        <v>#N/A</v>
      </c>
      <c r="AT64" t="e">
        <v>#N/A</v>
      </c>
      <c r="AU64" t="e">
        <v>#N/A</v>
      </c>
      <c r="AV64" t="e">
        <v>#N/A</v>
      </c>
      <c r="AW64" t="e">
        <v>#N/A</v>
      </c>
      <c r="AX64" t="e">
        <v>#N/A</v>
      </c>
      <c r="AY64" t="e">
        <v>#N/A</v>
      </c>
      <c r="AZ64" t="e">
        <v>#N/A</v>
      </c>
      <c r="BA64" t="e">
        <v>#N/A</v>
      </c>
      <c r="BB64" t="e">
        <v>#N/A</v>
      </c>
      <c r="BC64" t="e">
        <v>#N/A</v>
      </c>
      <c r="BD64" t="e">
        <v>#N/A</v>
      </c>
      <c r="BE64" t="e">
        <v>#N/A</v>
      </c>
      <c r="BF64" t="e">
        <v>#N/A</v>
      </c>
      <c r="BG64" t="e">
        <v>#N/A</v>
      </c>
      <c r="BH64" t="e">
        <v>#N/A</v>
      </c>
    </row>
    <row r="65" spans="1:60" x14ac:dyDescent="0.3">
      <c r="A65">
        <v>512</v>
      </c>
      <c r="D65">
        <v>0</v>
      </c>
      <c r="E65">
        <v>0</v>
      </c>
      <c r="F65">
        <v>1498920</v>
      </c>
      <c r="G65">
        <v>0</v>
      </c>
      <c r="H65">
        <v>0</v>
      </c>
      <c r="I65">
        <v>69815</v>
      </c>
      <c r="J65">
        <v>0</v>
      </c>
      <c r="K65">
        <v>0</v>
      </c>
      <c r="L65">
        <v>0</v>
      </c>
      <c r="M65">
        <v>0</v>
      </c>
      <c r="N65">
        <v>0</v>
      </c>
      <c r="O65">
        <v>362510</v>
      </c>
      <c r="P65">
        <v>217617</v>
      </c>
      <c r="Q65">
        <v>20981</v>
      </c>
      <c r="R65">
        <v>0</v>
      </c>
      <c r="S65">
        <v>0</v>
      </c>
      <c r="T65">
        <v>266422</v>
      </c>
      <c r="U65">
        <v>30008</v>
      </c>
      <c r="V65">
        <v>0</v>
      </c>
      <c r="W65">
        <v>153140</v>
      </c>
      <c r="X65">
        <v>116661</v>
      </c>
      <c r="Y65">
        <v>0</v>
      </c>
      <c r="Z65">
        <v>0</v>
      </c>
      <c r="AA65">
        <v>0</v>
      </c>
      <c r="AB65">
        <v>208960</v>
      </c>
      <c r="AC65">
        <v>0</v>
      </c>
      <c r="AD65">
        <v>0</v>
      </c>
      <c r="AE65">
        <v>0</v>
      </c>
      <c r="AF65">
        <v>0</v>
      </c>
      <c r="AG65">
        <v>115200</v>
      </c>
      <c r="AH65">
        <v>0</v>
      </c>
      <c r="AI65">
        <v>120627</v>
      </c>
      <c r="AJ65">
        <v>0</v>
      </c>
      <c r="AK65">
        <v>244873</v>
      </c>
      <c r="AL65">
        <v>4495</v>
      </c>
      <c r="AM65">
        <v>0</v>
      </c>
      <c r="AN65">
        <v>0</v>
      </c>
      <c r="AO65">
        <v>0</v>
      </c>
      <c r="AP65">
        <v>0</v>
      </c>
      <c r="AQ65">
        <v>0</v>
      </c>
      <c r="AR65">
        <v>0</v>
      </c>
      <c r="AS65">
        <v>349582</v>
      </c>
      <c r="AT65">
        <v>0</v>
      </c>
      <c r="AU65">
        <v>0</v>
      </c>
      <c r="AV65">
        <v>0</v>
      </c>
      <c r="AW65">
        <v>0</v>
      </c>
      <c r="AX65">
        <v>0</v>
      </c>
      <c r="AY65">
        <v>11879</v>
      </c>
      <c r="AZ65">
        <v>123660</v>
      </c>
      <c r="BA65">
        <v>475093</v>
      </c>
      <c r="BB65">
        <v>0</v>
      </c>
      <c r="BC65">
        <v>179953</v>
      </c>
      <c r="BD65">
        <v>0</v>
      </c>
      <c r="BE65">
        <v>136015</v>
      </c>
      <c r="BF65">
        <v>0</v>
      </c>
      <c r="BG65">
        <v>0</v>
      </c>
      <c r="BH65">
        <v>162782</v>
      </c>
    </row>
    <row r="66" spans="1:60" x14ac:dyDescent="0.3">
      <c r="D66" t="e">
        <v>#N/A</v>
      </c>
      <c r="E66" t="e">
        <v>#N/A</v>
      </c>
      <c r="F66" t="e">
        <v>#N/A</v>
      </c>
      <c r="G66" t="e">
        <v>#N/A</v>
      </c>
      <c r="H66" t="e">
        <v>#N/A</v>
      </c>
      <c r="I66" t="e">
        <v>#N/A</v>
      </c>
      <c r="J66" t="e">
        <v>#N/A</v>
      </c>
      <c r="K66" t="e">
        <v>#N/A</v>
      </c>
      <c r="L66" t="e">
        <v>#N/A</v>
      </c>
      <c r="M66" t="e">
        <v>#N/A</v>
      </c>
      <c r="N66" t="e">
        <v>#N/A</v>
      </c>
      <c r="O66" t="e">
        <v>#N/A</v>
      </c>
      <c r="P66" t="e">
        <v>#N/A</v>
      </c>
      <c r="Q66" t="e">
        <v>#N/A</v>
      </c>
      <c r="R66" t="e">
        <v>#N/A</v>
      </c>
      <c r="S66" t="e">
        <v>#N/A</v>
      </c>
      <c r="T66" t="e">
        <v>#N/A</v>
      </c>
      <c r="U66" t="e">
        <v>#N/A</v>
      </c>
      <c r="V66" t="e">
        <v>#N/A</v>
      </c>
      <c r="W66" t="e">
        <v>#N/A</v>
      </c>
      <c r="X66" t="e">
        <v>#N/A</v>
      </c>
      <c r="Y66" t="e">
        <v>#N/A</v>
      </c>
      <c r="Z66" t="e">
        <v>#N/A</v>
      </c>
      <c r="AA66" t="e">
        <v>#N/A</v>
      </c>
      <c r="AB66" t="e">
        <v>#N/A</v>
      </c>
      <c r="AC66" t="e">
        <v>#N/A</v>
      </c>
      <c r="AD66" t="e">
        <v>#N/A</v>
      </c>
      <c r="AE66" t="e">
        <v>#N/A</v>
      </c>
      <c r="AF66" t="e">
        <v>#N/A</v>
      </c>
      <c r="AG66" t="e">
        <v>#N/A</v>
      </c>
      <c r="AH66" t="e">
        <v>#N/A</v>
      </c>
      <c r="AI66" t="e">
        <v>#N/A</v>
      </c>
      <c r="AJ66" t="e">
        <v>#N/A</v>
      </c>
      <c r="AK66" t="e">
        <v>#N/A</v>
      </c>
      <c r="AL66" t="e">
        <v>#N/A</v>
      </c>
      <c r="AM66" t="e">
        <v>#N/A</v>
      </c>
      <c r="AN66" t="e">
        <v>#N/A</v>
      </c>
      <c r="AO66" t="e">
        <v>#N/A</v>
      </c>
      <c r="AP66" t="e">
        <v>#N/A</v>
      </c>
      <c r="AQ66" t="e">
        <v>#N/A</v>
      </c>
      <c r="AR66" t="e">
        <v>#N/A</v>
      </c>
      <c r="AS66" t="e">
        <v>#N/A</v>
      </c>
      <c r="AT66" t="e">
        <v>#N/A</v>
      </c>
      <c r="AU66" t="e">
        <v>#N/A</v>
      </c>
      <c r="AV66" t="e">
        <v>#N/A</v>
      </c>
      <c r="AW66" t="e">
        <v>#N/A</v>
      </c>
      <c r="AX66" t="e">
        <v>#N/A</v>
      </c>
      <c r="AY66" t="e">
        <v>#N/A</v>
      </c>
      <c r="AZ66" t="e">
        <v>#N/A</v>
      </c>
      <c r="BA66" t="e">
        <v>#N/A</v>
      </c>
      <c r="BB66" t="e">
        <v>#N/A</v>
      </c>
      <c r="BC66" t="e">
        <v>#N/A</v>
      </c>
      <c r="BD66" t="e">
        <v>#N/A</v>
      </c>
      <c r="BE66" t="e">
        <v>#N/A</v>
      </c>
      <c r="BF66" t="e">
        <v>#N/A</v>
      </c>
      <c r="BG66" t="e">
        <v>#N/A</v>
      </c>
      <c r="BH66" t="e">
        <v>#N/A</v>
      </c>
    </row>
    <row r="67" spans="1:60" x14ac:dyDescent="0.3">
      <c r="A67">
        <v>622</v>
      </c>
      <c r="D67">
        <v>25557048</v>
      </c>
      <c r="E67">
        <v>47049713</v>
      </c>
      <c r="F67">
        <v>36072010</v>
      </c>
      <c r="G67">
        <v>14105732</v>
      </c>
      <c r="H67">
        <v>48550297</v>
      </c>
      <c r="I67">
        <v>20528521</v>
      </c>
      <c r="J67">
        <v>11373992</v>
      </c>
      <c r="K67">
        <v>15216067</v>
      </c>
      <c r="L67">
        <v>28825228</v>
      </c>
      <c r="M67">
        <v>8665208</v>
      </c>
      <c r="N67">
        <v>17412574</v>
      </c>
      <c r="O67">
        <v>60126058</v>
      </c>
      <c r="P67">
        <v>27702811</v>
      </c>
      <c r="Q67">
        <v>8111853</v>
      </c>
      <c r="R67">
        <v>62068843</v>
      </c>
      <c r="S67">
        <v>130625721</v>
      </c>
      <c r="T67">
        <v>14363078</v>
      </c>
      <c r="U67">
        <v>8415111</v>
      </c>
      <c r="V67">
        <v>716462</v>
      </c>
      <c r="W67">
        <v>115856686</v>
      </c>
      <c r="X67">
        <v>40100148</v>
      </c>
      <c r="Y67">
        <v>7719187</v>
      </c>
      <c r="Z67">
        <v>41607981</v>
      </c>
      <c r="AA67">
        <v>8366783</v>
      </c>
      <c r="AB67">
        <v>21597778</v>
      </c>
      <c r="AC67">
        <v>110667306</v>
      </c>
      <c r="AD67">
        <v>11823442</v>
      </c>
      <c r="AE67">
        <v>70009122</v>
      </c>
      <c r="AF67">
        <v>30252112</v>
      </c>
      <c r="AG67">
        <v>12992980</v>
      </c>
      <c r="AH67">
        <v>92298001</v>
      </c>
      <c r="AI67">
        <v>48977999</v>
      </c>
      <c r="AJ67">
        <v>85064508</v>
      </c>
      <c r="AK67">
        <v>38280599</v>
      </c>
      <c r="AL67">
        <v>35449787</v>
      </c>
      <c r="AM67">
        <v>0</v>
      </c>
      <c r="AN67">
        <v>36179540</v>
      </c>
      <c r="AO67">
        <v>26853447</v>
      </c>
      <c r="AP67">
        <v>34024112</v>
      </c>
      <c r="AQ67">
        <v>10529460</v>
      </c>
      <c r="AR67">
        <v>12464996</v>
      </c>
      <c r="AS67">
        <v>18112122</v>
      </c>
      <c r="AT67">
        <v>4078882</v>
      </c>
      <c r="AU67">
        <v>191695381</v>
      </c>
      <c r="AV67">
        <v>23060908</v>
      </c>
      <c r="AW67">
        <v>809760809</v>
      </c>
      <c r="AX67">
        <v>8320871</v>
      </c>
      <c r="AY67">
        <v>5973339</v>
      </c>
      <c r="AZ67">
        <v>24931201</v>
      </c>
      <c r="BA67">
        <v>78328795</v>
      </c>
      <c r="BB67">
        <v>4302399</v>
      </c>
      <c r="BC67">
        <v>10183915</v>
      </c>
      <c r="BD67">
        <v>42800474</v>
      </c>
      <c r="BE67">
        <v>46949432</v>
      </c>
      <c r="BF67">
        <v>247807799</v>
      </c>
      <c r="BG67">
        <v>23557478</v>
      </c>
      <c r="BH67">
        <v>10798889</v>
      </c>
    </row>
    <row r="68" spans="1:60" x14ac:dyDescent="0.3">
      <c r="A68">
        <v>577</v>
      </c>
      <c r="D68">
        <v>2</v>
      </c>
      <c r="E68">
        <v>2</v>
      </c>
      <c r="F68">
        <v>2</v>
      </c>
      <c r="G68">
        <v>2</v>
      </c>
      <c r="H68">
        <v>2</v>
      </c>
      <c r="I68">
        <v>2</v>
      </c>
      <c r="J68">
        <v>2</v>
      </c>
      <c r="K68">
        <v>2</v>
      </c>
      <c r="L68">
        <v>0</v>
      </c>
      <c r="M68">
        <v>2</v>
      </c>
      <c r="N68">
        <v>2</v>
      </c>
      <c r="O68">
        <v>2</v>
      </c>
      <c r="P68">
        <v>2</v>
      </c>
      <c r="Q68">
        <v>2</v>
      </c>
      <c r="R68">
        <v>2</v>
      </c>
      <c r="S68">
        <v>2</v>
      </c>
      <c r="T68">
        <v>0</v>
      </c>
      <c r="U68">
        <v>2</v>
      </c>
      <c r="V68">
        <v>0</v>
      </c>
      <c r="W68">
        <v>2</v>
      </c>
      <c r="X68">
        <v>2</v>
      </c>
      <c r="Y68">
        <v>2</v>
      </c>
      <c r="Z68">
        <v>2</v>
      </c>
      <c r="AA68">
        <v>2</v>
      </c>
      <c r="AB68">
        <v>2</v>
      </c>
      <c r="AC68">
        <v>2</v>
      </c>
      <c r="AD68">
        <v>2</v>
      </c>
      <c r="AE68">
        <v>2</v>
      </c>
      <c r="AF68">
        <v>2</v>
      </c>
      <c r="AG68">
        <v>0</v>
      </c>
      <c r="AH68">
        <v>2</v>
      </c>
      <c r="AI68">
        <v>2</v>
      </c>
      <c r="AJ68">
        <v>2</v>
      </c>
      <c r="AK68">
        <v>0</v>
      </c>
      <c r="AL68">
        <v>0</v>
      </c>
      <c r="AM68">
        <v>0</v>
      </c>
      <c r="AN68">
        <v>2</v>
      </c>
      <c r="AO68">
        <v>2</v>
      </c>
      <c r="AP68">
        <v>2</v>
      </c>
      <c r="AQ68">
        <v>2</v>
      </c>
      <c r="AR68">
        <v>2</v>
      </c>
      <c r="AS68">
        <v>2</v>
      </c>
      <c r="AT68">
        <v>2</v>
      </c>
      <c r="AU68">
        <v>0</v>
      </c>
      <c r="AV68">
        <v>2</v>
      </c>
      <c r="AW68">
        <v>2</v>
      </c>
      <c r="AX68">
        <v>0</v>
      </c>
      <c r="AY68">
        <v>2</v>
      </c>
      <c r="AZ68">
        <v>0</v>
      </c>
      <c r="BA68">
        <v>0</v>
      </c>
      <c r="BB68">
        <v>2</v>
      </c>
      <c r="BC68">
        <v>2</v>
      </c>
      <c r="BD68">
        <v>2</v>
      </c>
      <c r="BE68">
        <v>0</v>
      </c>
      <c r="BF68">
        <v>2</v>
      </c>
      <c r="BG68">
        <v>2</v>
      </c>
      <c r="BH68">
        <v>0</v>
      </c>
    </row>
    <row r="69" spans="1:60" x14ac:dyDescent="0.3">
      <c r="D69" t="e">
        <v>#N/A</v>
      </c>
      <c r="E69" t="e">
        <v>#N/A</v>
      </c>
      <c r="F69" t="e">
        <v>#N/A</v>
      </c>
      <c r="G69" t="e">
        <v>#N/A</v>
      </c>
      <c r="H69" t="e">
        <v>#N/A</v>
      </c>
      <c r="I69" t="e">
        <v>#N/A</v>
      </c>
      <c r="J69" t="e">
        <v>#N/A</v>
      </c>
      <c r="K69" t="e">
        <v>#N/A</v>
      </c>
      <c r="L69" t="e">
        <v>#N/A</v>
      </c>
      <c r="M69" t="e">
        <v>#N/A</v>
      </c>
      <c r="N69" t="e">
        <v>#N/A</v>
      </c>
      <c r="O69" t="e">
        <v>#N/A</v>
      </c>
      <c r="P69" t="e">
        <v>#N/A</v>
      </c>
      <c r="Q69" t="e">
        <v>#N/A</v>
      </c>
      <c r="R69" t="e">
        <v>#N/A</v>
      </c>
      <c r="S69" t="e">
        <v>#N/A</v>
      </c>
      <c r="T69" t="e">
        <v>#N/A</v>
      </c>
      <c r="U69" t="e">
        <v>#N/A</v>
      </c>
      <c r="V69" t="e">
        <v>#N/A</v>
      </c>
      <c r="W69" t="e">
        <v>#N/A</v>
      </c>
      <c r="X69" t="e">
        <v>#N/A</v>
      </c>
      <c r="Y69" t="e">
        <v>#N/A</v>
      </c>
      <c r="Z69" t="e">
        <v>#N/A</v>
      </c>
      <c r="AA69" t="e">
        <v>#N/A</v>
      </c>
      <c r="AB69" t="e">
        <v>#N/A</v>
      </c>
      <c r="AC69" t="e">
        <v>#N/A</v>
      </c>
      <c r="AD69" t="e">
        <v>#N/A</v>
      </c>
      <c r="AE69" t="e">
        <v>#N/A</v>
      </c>
      <c r="AF69" t="e">
        <v>#N/A</v>
      </c>
      <c r="AG69" t="e">
        <v>#N/A</v>
      </c>
      <c r="AH69" t="e">
        <v>#N/A</v>
      </c>
      <c r="AI69" t="e">
        <v>#N/A</v>
      </c>
      <c r="AJ69" t="e">
        <v>#N/A</v>
      </c>
      <c r="AK69" t="e">
        <v>#N/A</v>
      </c>
      <c r="AL69" t="e">
        <v>#N/A</v>
      </c>
      <c r="AM69" t="e">
        <v>#N/A</v>
      </c>
      <c r="AN69" t="e">
        <v>#N/A</v>
      </c>
      <c r="AO69" t="e">
        <v>#N/A</v>
      </c>
      <c r="AP69" t="e">
        <v>#N/A</v>
      </c>
      <c r="AQ69" t="e">
        <v>#N/A</v>
      </c>
      <c r="AR69" t="e">
        <v>#N/A</v>
      </c>
      <c r="AS69" t="e">
        <v>#N/A</v>
      </c>
      <c r="AT69" t="e">
        <v>#N/A</v>
      </c>
      <c r="AU69" t="e">
        <v>#N/A</v>
      </c>
      <c r="AV69" t="e">
        <v>#N/A</v>
      </c>
      <c r="AW69" t="e">
        <v>#N/A</v>
      </c>
      <c r="AX69" t="e">
        <v>#N/A</v>
      </c>
      <c r="AY69" t="e">
        <v>#N/A</v>
      </c>
      <c r="AZ69" t="e">
        <v>#N/A</v>
      </c>
      <c r="BA69" t="e">
        <v>#N/A</v>
      </c>
      <c r="BB69" t="e">
        <v>#N/A</v>
      </c>
      <c r="BC69" t="e">
        <v>#N/A</v>
      </c>
      <c r="BD69" t="e">
        <v>#N/A</v>
      </c>
      <c r="BE69" t="e">
        <v>#N/A</v>
      </c>
      <c r="BF69" t="e">
        <v>#N/A</v>
      </c>
      <c r="BG69" t="e">
        <v>#N/A</v>
      </c>
      <c r="BH69" t="e">
        <v>#N/A</v>
      </c>
    </row>
    <row r="70" spans="1:60" x14ac:dyDescent="0.3">
      <c r="A70">
        <v>621</v>
      </c>
      <c r="D70">
        <v>51678811</v>
      </c>
      <c r="E70">
        <v>95684983</v>
      </c>
      <c r="F70">
        <v>72620305</v>
      </c>
      <c r="G70">
        <v>27995904</v>
      </c>
      <c r="H70">
        <v>97542223</v>
      </c>
      <c r="I70">
        <v>41136340</v>
      </c>
      <c r="J70">
        <v>22249976</v>
      </c>
      <c r="K70">
        <v>29975128</v>
      </c>
      <c r="L70">
        <v>57116035</v>
      </c>
      <c r="M70">
        <v>17457476</v>
      </c>
      <c r="N70">
        <v>33870937</v>
      </c>
      <c r="O70">
        <v>121892374</v>
      </c>
      <c r="P70">
        <v>55401806</v>
      </c>
      <c r="Q70">
        <v>15974813</v>
      </c>
      <c r="R70">
        <v>122348533</v>
      </c>
      <c r="S70">
        <v>260085848</v>
      </c>
      <c r="T70">
        <v>29442284</v>
      </c>
      <c r="U70">
        <v>16678334</v>
      </c>
      <c r="V70">
        <v>1248388</v>
      </c>
      <c r="W70">
        <v>233171846</v>
      </c>
      <c r="X70">
        <v>81380270</v>
      </c>
      <c r="Y70">
        <v>15602223</v>
      </c>
      <c r="Z70">
        <v>83378760</v>
      </c>
      <c r="AA70">
        <v>17087565</v>
      </c>
      <c r="AB70">
        <v>43685877</v>
      </c>
      <c r="AC70">
        <v>224978470</v>
      </c>
      <c r="AD70">
        <v>23480843</v>
      </c>
      <c r="AE70">
        <v>140235532</v>
      </c>
      <c r="AF70">
        <v>61364257</v>
      </c>
      <c r="AG70">
        <v>26109965</v>
      </c>
      <c r="AH70">
        <v>186628760</v>
      </c>
      <c r="AI70">
        <v>97169457</v>
      </c>
      <c r="AJ70">
        <v>171945048</v>
      </c>
      <c r="AK70">
        <v>76709081</v>
      </c>
      <c r="AL70">
        <v>69636753</v>
      </c>
      <c r="AM70">
        <v>0</v>
      </c>
      <c r="AN70">
        <v>72244995</v>
      </c>
      <c r="AO70">
        <v>53421258</v>
      </c>
      <c r="AP70">
        <v>67738655</v>
      </c>
      <c r="AQ70">
        <v>20924897</v>
      </c>
      <c r="AR70">
        <v>25500282</v>
      </c>
      <c r="AS70">
        <v>36208317</v>
      </c>
      <c r="AT70">
        <v>8390798</v>
      </c>
      <c r="AU70">
        <v>380897241</v>
      </c>
      <c r="AV70">
        <v>45495459</v>
      </c>
      <c r="AW70">
        <v>1632187418</v>
      </c>
      <c r="AX70">
        <v>17237027</v>
      </c>
      <c r="AY70">
        <v>11704241</v>
      </c>
      <c r="AZ70">
        <v>50704690</v>
      </c>
      <c r="BA70">
        <v>156100760</v>
      </c>
      <c r="BB70">
        <v>8500043</v>
      </c>
      <c r="BC70">
        <v>20151018</v>
      </c>
      <c r="BD70">
        <v>85545368</v>
      </c>
      <c r="BE70">
        <v>93091220</v>
      </c>
      <c r="BF70">
        <v>491772118</v>
      </c>
      <c r="BG70">
        <v>47219635</v>
      </c>
      <c r="BH70">
        <v>21117222</v>
      </c>
    </row>
    <row r="71" spans="1:60" x14ac:dyDescent="0.3">
      <c r="A71">
        <v>547</v>
      </c>
      <c r="D71">
        <v>4</v>
      </c>
      <c r="E71">
        <v>4</v>
      </c>
      <c r="F71">
        <v>4</v>
      </c>
      <c r="G71">
        <v>4</v>
      </c>
      <c r="H71">
        <v>4</v>
      </c>
      <c r="I71">
        <v>4</v>
      </c>
      <c r="J71">
        <v>4</v>
      </c>
      <c r="K71">
        <v>4</v>
      </c>
      <c r="L71">
        <v>4</v>
      </c>
      <c r="M71">
        <v>4</v>
      </c>
      <c r="N71">
        <v>4</v>
      </c>
      <c r="O71">
        <v>4</v>
      </c>
      <c r="P71">
        <v>4</v>
      </c>
      <c r="Q71">
        <v>4</v>
      </c>
      <c r="R71">
        <v>4</v>
      </c>
      <c r="S71">
        <v>4</v>
      </c>
      <c r="T71">
        <v>4</v>
      </c>
      <c r="U71">
        <v>4</v>
      </c>
      <c r="V71">
        <v>4</v>
      </c>
      <c r="W71">
        <v>4</v>
      </c>
      <c r="X71">
        <v>4</v>
      </c>
      <c r="Y71">
        <v>4</v>
      </c>
      <c r="Z71">
        <v>4</v>
      </c>
      <c r="AA71">
        <v>4</v>
      </c>
      <c r="AB71">
        <v>4</v>
      </c>
      <c r="AC71">
        <v>4</v>
      </c>
      <c r="AD71">
        <v>4</v>
      </c>
      <c r="AE71">
        <v>4</v>
      </c>
      <c r="AF71">
        <v>4</v>
      </c>
      <c r="AG71">
        <v>4</v>
      </c>
      <c r="AH71">
        <v>4</v>
      </c>
      <c r="AI71">
        <v>4</v>
      </c>
      <c r="AJ71">
        <v>4</v>
      </c>
      <c r="AK71">
        <v>4</v>
      </c>
      <c r="AL71">
        <v>4</v>
      </c>
      <c r="AM71">
        <v>0</v>
      </c>
      <c r="AN71">
        <v>4</v>
      </c>
      <c r="AO71">
        <v>4</v>
      </c>
      <c r="AP71">
        <v>4</v>
      </c>
      <c r="AQ71">
        <v>4</v>
      </c>
      <c r="AR71">
        <v>4</v>
      </c>
      <c r="AS71">
        <v>4</v>
      </c>
      <c r="AT71">
        <v>4</v>
      </c>
      <c r="AU71">
        <v>4</v>
      </c>
      <c r="AV71">
        <v>4</v>
      </c>
      <c r="AW71">
        <v>4</v>
      </c>
      <c r="AX71">
        <v>4</v>
      </c>
      <c r="AY71">
        <v>4</v>
      </c>
      <c r="AZ71">
        <v>4</v>
      </c>
      <c r="BA71">
        <v>4</v>
      </c>
      <c r="BB71">
        <v>4</v>
      </c>
      <c r="BC71">
        <v>1</v>
      </c>
      <c r="BD71">
        <v>4</v>
      </c>
      <c r="BE71">
        <v>4</v>
      </c>
      <c r="BF71">
        <v>4</v>
      </c>
      <c r="BG71">
        <v>4</v>
      </c>
      <c r="BH71">
        <v>4</v>
      </c>
    </row>
    <row r="72" spans="1:60" x14ac:dyDescent="0.3">
      <c r="A72">
        <v>659</v>
      </c>
      <c r="D72">
        <v>0</v>
      </c>
      <c r="E72">
        <v>0</v>
      </c>
      <c r="F72">
        <v>0</v>
      </c>
      <c r="G72">
        <v>0</v>
      </c>
      <c r="H72">
        <v>0</v>
      </c>
      <c r="I72">
        <v>0</v>
      </c>
      <c r="J72">
        <v>0</v>
      </c>
      <c r="K72">
        <v>29975128</v>
      </c>
      <c r="L72">
        <v>29802158000</v>
      </c>
      <c r="M72">
        <v>0</v>
      </c>
      <c r="N72">
        <v>0</v>
      </c>
      <c r="O72">
        <v>0</v>
      </c>
      <c r="P72">
        <v>0</v>
      </c>
      <c r="Q72">
        <v>0</v>
      </c>
      <c r="R72">
        <v>0</v>
      </c>
      <c r="S72">
        <v>259621029</v>
      </c>
      <c r="T72">
        <v>0</v>
      </c>
      <c r="U72">
        <v>0</v>
      </c>
      <c r="V72">
        <v>0</v>
      </c>
      <c r="W72">
        <v>0</v>
      </c>
      <c r="X72">
        <v>0</v>
      </c>
      <c r="Y72">
        <v>15602223</v>
      </c>
      <c r="Z72">
        <v>0</v>
      </c>
      <c r="AA72">
        <v>0</v>
      </c>
      <c r="AB72">
        <v>0</v>
      </c>
      <c r="AC72">
        <v>0</v>
      </c>
      <c r="AD72">
        <v>0</v>
      </c>
      <c r="AE72">
        <v>140235532</v>
      </c>
      <c r="AF72">
        <v>0</v>
      </c>
      <c r="AG72">
        <v>0</v>
      </c>
      <c r="AH72">
        <v>186628760</v>
      </c>
      <c r="AI72">
        <v>0</v>
      </c>
      <c r="AJ72">
        <v>0</v>
      </c>
      <c r="AK72">
        <v>0</v>
      </c>
      <c r="AL72">
        <v>0</v>
      </c>
      <c r="AM72">
        <v>0</v>
      </c>
      <c r="AN72">
        <v>0</v>
      </c>
      <c r="AO72">
        <v>53421258</v>
      </c>
      <c r="AP72">
        <v>0</v>
      </c>
      <c r="AQ72">
        <v>29802158000</v>
      </c>
      <c r="AR72">
        <v>0</v>
      </c>
      <c r="AS72">
        <v>0</v>
      </c>
      <c r="AT72">
        <v>0</v>
      </c>
      <c r="AU72">
        <v>0</v>
      </c>
      <c r="AV72">
        <v>0</v>
      </c>
      <c r="AW72">
        <v>0</v>
      </c>
      <c r="AX72">
        <v>0</v>
      </c>
      <c r="AY72">
        <v>0</v>
      </c>
      <c r="AZ72">
        <v>0</v>
      </c>
      <c r="BA72">
        <v>0</v>
      </c>
      <c r="BB72">
        <v>0</v>
      </c>
      <c r="BC72">
        <v>906761</v>
      </c>
      <c r="BD72">
        <v>0</v>
      </c>
      <c r="BE72">
        <v>0</v>
      </c>
      <c r="BF72">
        <v>540312747</v>
      </c>
      <c r="BG72">
        <v>0</v>
      </c>
      <c r="BH72">
        <v>0</v>
      </c>
    </row>
    <row r="73" spans="1:60" x14ac:dyDescent="0.3">
      <c r="A73">
        <v>660</v>
      </c>
      <c r="D73">
        <v>0</v>
      </c>
      <c r="E73">
        <v>0</v>
      </c>
      <c r="F73">
        <v>0</v>
      </c>
      <c r="G73">
        <v>0</v>
      </c>
      <c r="H73">
        <v>0</v>
      </c>
      <c r="I73">
        <v>0</v>
      </c>
      <c r="J73">
        <v>0</v>
      </c>
      <c r="K73">
        <v>1318906</v>
      </c>
      <c r="L73">
        <v>2061207000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2061307000</v>
      </c>
      <c r="AR73">
        <v>0</v>
      </c>
      <c r="AS73">
        <v>0</v>
      </c>
      <c r="AT73">
        <v>0</v>
      </c>
      <c r="AU73">
        <v>0</v>
      </c>
      <c r="AV73">
        <v>0</v>
      </c>
      <c r="AW73">
        <v>0</v>
      </c>
      <c r="AX73">
        <v>0</v>
      </c>
      <c r="AY73">
        <v>0</v>
      </c>
      <c r="AZ73">
        <v>0</v>
      </c>
      <c r="BA73">
        <v>0</v>
      </c>
      <c r="BB73">
        <v>0</v>
      </c>
      <c r="BC73">
        <v>0</v>
      </c>
      <c r="BD73">
        <v>0</v>
      </c>
      <c r="BE73">
        <v>0</v>
      </c>
      <c r="BF73">
        <v>0</v>
      </c>
      <c r="BG73">
        <v>0</v>
      </c>
      <c r="BH73">
        <v>0</v>
      </c>
    </row>
    <row r="74" spans="1:60" x14ac:dyDescent="0.3">
      <c r="A74">
        <v>661</v>
      </c>
      <c r="D74">
        <v>0</v>
      </c>
      <c r="E74">
        <v>0</v>
      </c>
      <c r="F74">
        <v>0</v>
      </c>
      <c r="G74">
        <v>0</v>
      </c>
      <c r="H74">
        <v>0</v>
      </c>
      <c r="I74">
        <v>0</v>
      </c>
      <c r="J74">
        <v>0</v>
      </c>
      <c r="K74">
        <v>4.4000000000000004</v>
      </c>
      <c r="L74">
        <v>6.9</v>
      </c>
      <c r="M74">
        <v>0</v>
      </c>
      <c r="N74">
        <v>0</v>
      </c>
      <c r="O74">
        <v>0</v>
      </c>
      <c r="P74">
        <v>0</v>
      </c>
      <c r="Q74">
        <v>0</v>
      </c>
      <c r="R74">
        <v>0</v>
      </c>
      <c r="S74">
        <v>0</v>
      </c>
      <c r="T74">
        <v>0</v>
      </c>
      <c r="U74">
        <v>0</v>
      </c>
      <c r="V74">
        <v>0</v>
      </c>
      <c r="W74">
        <v>0</v>
      </c>
      <c r="X74">
        <v>0</v>
      </c>
      <c r="Y74">
        <v>4.4000000000000004</v>
      </c>
      <c r="Z74">
        <v>0</v>
      </c>
      <c r="AA74">
        <v>0</v>
      </c>
      <c r="AB74">
        <v>0</v>
      </c>
      <c r="AC74">
        <v>0</v>
      </c>
      <c r="AD74">
        <v>0</v>
      </c>
      <c r="AE74">
        <v>0</v>
      </c>
      <c r="AF74">
        <v>0</v>
      </c>
      <c r="AG74">
        <v>0</v>
      </c>
      <c r="AH74">
        <v>0</v>
      </c>
      <c r="AI74">
        <v>0</v>
      </c>
      <c r="AJ74">
        <v>0</v>
      </c>
      <c r="AK74">
        <v>0</v>
      </c>
      <c r="AL74">
        <v>0</v>
      </c>
      <c r="AM74">
        <v>0</v>
      </c>
      <c r="AN74">
        <v>0</v>
      </c>
      <c r="AO74">
        <v>0</v>
      </c>
      <c r="AP74">
        <v>0</v>
      </c>
      <c r="AQ74">
        <v>6.9</v>
      </c>
      <c r="AR74">
        <v>0</v>
      </c>
      <c r="AS74">
        <v>0</v>
      </c>
      <c r="AT74">
        <v>0</v>
      </c>
      <c r="AU74">
        <v>0</v>
      </c>
      <c r="AV74">
        <v>0</v>
      </c>
      <c r="AW74">
        <v>0</v>
      </c>
      <c r="AX74">
        <v>0</v>
      </c>
      <c r="AY74">
        <v>0</v>
      </c>
      <c r="AZ74">
        <v>0</v>
      </c>
      <c r="BA74">
        <v>0</v>
      </c>
      <c r="BB74">
        <v>0</v>
      </c>
      <c r="BC74">
        <v>0</v>
      </c>
      <c r="BD74">
        <v>0</v>
      </c>
      <c r="BE74">
        <v>0</v>
      </c>
      <c r="BF74">
        <v>0</v>
      </c>
      <c r="BG74">
        <v>0</v>
      </c>
      <c r="BH74">
        <v>0</v>
      </c>
    </row>
    <row r="75" spans="1:60" x14ac:dyDescent="0.3">
      <c r="D75" t="e">
        <v>#N/A</v>
      </c>
      <c r="E75" t="e">
        <v>#N/A</v>
      </c>
      <c r="F75" t="e">
        <v>#N/A</v>
      </c>
      <c r="G75" t="e">
        <v>#N/A</v>
      </c>
      <c r="H75" t="e">
        <v>#N/A</v>
      </c>
      <c r="I75" t="e">
        <v>#N/A</v>
      </c>
      <c r="J75" t="e">
        <v>#N/A</v>
      </c>
      <c r="K75" t="e">
        <v>#N/A</v>
      </c>
      <c r="L75" t="e">
        <v>#N/A</v>
      </c>
      <c r="M75" t="e">
        <v>#N/A</v>
      </c>
      <c r="N75" t="e">
        <v>#N/A</v>
      </c>
      <c r="O75" t="e">
        <v>#N/A</v>
      </c>
      <c r="P75" t="e">
        <v>#N/A</v>
      </c>
      <c r="Q75" t="e">
        <v>#N/A</v>
      </c>
      <c r="R75" t="e">
        <v>#N/A</v>
      </c>
      <c r="S75" t="e">
        <v>#N/A</v>
      </c>
      <c r="T75" t="e">
        <v>#N/A</v>
      </c>
      <c r="U75" t="e">
        <v>#N/A</v>
      </c>
      <c r="V75" t="e">
        <v>#N/A</v>
      </c>
      <c r="W75" t="e">
        <v>#N/A</v>
      </c>
      <c r="X75" t="e">
        <v>#N/A</v>
      </c>
      <c r="Y75" t="e">
        <v>#N/A</v>
      </c>
      <c r="Z75" t="e">
        <v>#N/A</v>
      </c>
      <c r="AA75" t="e">
        <v>#N/A</v>
      </c>
      <c r="AB75" t="e">
        <v>#N/A</v>
      </c>
      <c r="AC75" t="e">
        <v>#N/A</v>
      </c>
      <c r="AD75" t="e">
        <v>#N/A</v>
      </c>
      <c r="AE75" t="e">
        <v>#N/A</v>
      </c>
      <c r="AF75" t="e">
        <v>#N/A</v>
      </c>
      <c r="AG75" t="e">
        <v>#N/A</v>
      </c>
      <c r="AH75" t="e">
        <v>#N/A</v>
      </c>
      <c r="AI75" t="e">
        <v>#N/A</v>
      </c>
      <c r="AJ75" t="e">
        <v>#N/A</v>
      </c>
      <c r="AK75" t="e">
        <v>#N/A</v>
      </c>
      <c r="AL75" t="e">
        <v>#N/A</v>
      </c>
      <c r="AM75" t="e">
        <v>#N/A</v>
      </c>
      <c r="AN75" t="e">
        <v>#N/A</v>
      </c>
      <c r="AO75" t="e">
        <v>#N/A</v>
      </c>
      <c r="AP75" t="e">
        <v>#N/A</v>
      </c>
      <c r="AQ75" t="e">
        <v>#N/A</v>
      </c>
      <c r="AR75" t="e">
        <v>#N/A</v>
      </c>
      <c r="AS75" t="e">
        <v>#N/A</v>
      </c>
      <c r="AT75" t="e">
        <v>#N/A</v>
      </c>
      <c r="AU75" t="e">
        <v>#N/A</v>
      </c>
      <c r="AV75" t="e">
        <v>#N/A</v>
      </c>
      <c r="AW75" t="e">
        <v>#N/A</v>
      </c>
      <c r="AX75" t="e">
        <v>#N/A</v>
      </c>
      <c r="AY75" t="e">
        <v>#N/A</v>
      </c>
      <c r="AZ75" t="e">
        <v>#N/A</v>
      </c>
      <c r="BA75" t="e">
        <v>#N/A</v>
      </c>
      <c r="BB75" t="e">
        <v>#N/A</v>
      </c>
      <c r="BC75" t="e">
        <v>#N/A</v>
      </c>
      <c r="BD75" t="e">
        <v>#N/A</v>
      </c>
      <c r="BE75" t="e">
        <v>#N/A</v>
      </c>
      <c r="BF75" t="e">
        <v>#N/A</v>
      </c>
      <c r="BG75" t="e">
        <v>#N/A</v>
      </c>
      <c r="BH75" t="e">
        <v>#N/A</v>
      </c>
    </row>
    <row r="76" spans="1:60" x14ac:dyDescent="0.3">
      <c r="D76" t="e">
        <v>#N/A</v>
      </c>
      <c r="E76" t="e">
        <v>#N/A</v>
      </c>
      <c r="F76" t="e">
        <v>#N/A</v>
      </c>
      <c r="G76" t="e">
        <v>#N/A</v>
      </c>
      <c r="H76" t="e">
        <v>#N/A</v>
      </c>
      <c r="I76" t="e">
        <v>#N/A</v>
      </c>
      <c r="J76" t="e">
        <v>#N/A</v>
      </c>
      <c r="K76" t="e">
        <v>#N/A</v>
      </c>
      <c r="L76" t="e">
        <v>#N/A</v>
      </c>
      <c r="M76" t="e">
        <v>#N/A</v>
      </c>
      <c r="N76" t="e">
        <v>#N/A</v>
      </c>
      <c r="O76" t="e">
        <v>#N/A</v>
      </c>
      <c r="P76" t="e">
        <v>#N/A</v>
      </c>
      <c r="Q76" t="e">
        <v>#N/A</v>
      </c>
      <c r="R76" t="e">
        <v>#N/A</v>
      </c>
      <c r="S76" t="e">
        <v>#N/A</v>
      </c>
      <c r="T76" t="e">
        <v>#N/A</v>
      </c>
      <c r="U76" t="e">
        <v>#N/A</v>
      </c>
      <c r="V76" t="e">
        <v>#N/A</v>
      </c>
      <c r="W76" t="e">
        <v>#N/A</v>
      </c>
      <c r="X76" t="e">
        <v>#N/A</v>
      </c>
      <c r="Y76" t="e">
        <v>#N/A</v>
      </c>
      <c r="Z76" t="e">
        <v>#N/A</v>
      </c>
      <c r="AA76" t="e">
        <v>#N/A</v>
      </c>
      <c r="AB76" t="e">
        <v>#N/A</v>
      </c>
      <c r="AC76" t="e">
        <v>#N/A</v>
      </c>
      <c r="AD76" t="e">
        <v>#N/A</v>
      </c>
      <c r="AE76" t="e">
        <v>#N/A</v>
      </c>
      <c r="AF76" t="e">
        <v>#N/A</v>
      </c>
      <c r="AG76" t="e">
        <v>#N/A</v>
      </c>
      <c r="AH76" t="e">
        <v>#N/A</v>
      </c>
      <c r="AI76" t="e">
        <v>#N/A</v>
      </c>
      <c r="AJ76" t="e">
        <v>#N/A</v>
      </c>
      <c r="AK76" t="e">
        <v>#N/A</v>
      </c>
      <c r="AL76" t="e">
        <v>#N/A</v>
      </c>
      <c r="AM76" t="e">
        <v>#N/A</v>
      </c>
      <c r="AN76" t="e">
        <v>#N/A</v>
      </c>
      <c r="AO76" t="e">
        <v>#N/A</v>
      </c>
      <c r="AP76" t="e">
        <v>#N/A</v>
      </c>
      <c r="AQ76" t="e">
        <v>#N/A</v>
      </c>
      <c r="AR76" t="e">
        <v>#N/A</v>
      </c>
      <c r="AS76" t="e">
        <v>#N/A</v>
      </c>
      <c r="AT76" t="e">
        <v>#N/A</v>
      </c>
      <c r="AU76" t="e">
        <v>#N/A</v>
      </c>
      <c r="AV76" t="e">
        <v>#N/A</v>
      </c>
      <c r="AW76" t="e">
        <v>#N/A</v>
      </c>
      <c r="AX76" t="e">
        <v>#N/A</v>
      </c>
      <c r="AY76" t="e">
        <v>#N/A</v>
      </c>
      <c r="AZ76" t="e">
        <v>#N/A</v>
      </c>
      <c r="BA76" t="e">
        <v>#N/A</v>
      </c>
      <c r="BB76" t="e">
        <v>#N/A</v>
      </c>
      <c r="BC76" t="e">
        <v>#N/A</v>
      </c>
      <c r="BD76" t="e">
        <v>#N/A</v>
      </c>
      <c r="BE76" t="e">
        <v>#N/A</v>
      </c>
      <c r="BF76" t="e">
        <v>#N/A</v>
      </c>
      <c r="BG76" t="e">
        <v>#N/A</v>
      </c>
      <c r="BH76" t="e">
        <v>#N/A</v>
      </c>
    </row>
    <row r="77" spans="1:60" x14ac:dyDescent="0.3">
      <c r="A77">
        <v>6</v>
      </c>
      <c r="D77">
        <v>0</v>
      </c>
      <c r="E77">
        <v>0</v>
      </c>
      <c r="F77">
        <v>0</v>
      </c>
      <c r="G77">
        <v>0</v>
      </c>
      <c r="H77">
        <v>0</v>
      </c>
      <c r="I77">
        <v>0</v>
      </c>
      <c r="J77">
        <v>0</v>
      </c>
      <c r="K77">
        <v>0</v>
      </c>
      <c r="L77">
        <v>0</v>
      </c>
      <c r="M77">
        <v>0</v>
      </c>
      <c r="N77">
        <v>0</v>
      </c>
      <c r="O77">
        <v>0</v>
      </c>
      <c r="P77">
        <v>0</v>
      </c>
      <c r="Q77">
        <v>0</v>
      </c>
      <c r="R77">
        <v>0</v>
      </c>
      <c r="S77">
        <v>1961805</v>
      </c>
      <c r="T77">
        <v>0</v>
      </c>
      <c r="U77">
        <v>0</v>
      </c>
      <c r="V77">
        <v>0</v>
      </c>
      <c r="W77">
        <v>7219815</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618371</v>
      </c>
      <c r="AV77">
        <v>0</v>
      </c>
      <c r="AW77">
        <v>2341695</v>
      </c>
      <c r="AX77">
        <v>0</v>
      </c>
      <c r="AY77">
        <v>0</v>
      </c>
      <c r="AZ77">
        <v>0</v>
      </c>
      <c r="BA77">
        <v>0</v>
      </c>
      <c r="BB77">
        <v>0</v>
      </c>
      <c r="BC77">
        <v>0</v>
      </c>
      <c r="BD77">
        <v>0</v>
      </c>
      <c r="BE77">
        <v>0</v>
      </c>
      <c r="BF77">
        <v>4426831</v>
      </c>
      <c r="BG77">
        <v>0</v>
      </c>
      <c r="BH77">
        <v>0</v>
      </c>
    </row>
    <row r="79" spans="1:60" x14ac:dyDescent="0.3">
      <c r="D79" t="str">
        <f>D1</f>
        <v>Kannapolis City Schools</v>
      </c>
      <c r="E79" s="118" t="str">
        <f t="shared" ref="E79:BH79" si="0">E1</f>
        <v>Lee County Schools</v>
      </c>
      <c r="F79" s="118" t="str">
        <f t="shared" si="0"/>
        <v>Lenoir County Schools</v>
      </c>
      <c r="G79" s="118" t="str">
        <f t="shared" si="0"/>
        <v>Lexington City Schools</v>
      </c>
      <c r="H79" s="118" t="str">
        <f t="shared" si="0"/>
        <v>Lincoln County Schools</v>
      </c>
      <c r="I79" s="118" t="str">
        <f t="shared" si="0"/>
        <v>Macon County Schools</v>
      </c>
      <c r="J79" s="118" t="str">
        <f t="shared" si="0"/>
        <v>Madison County Schools</v>
      </c>
      <c r="K79" s="118" t="str">
        <f t="shared" si="0"/>
        <v>Martin County Schools</v>
      </c>
      <c r="L79" s="118" t="str">
        <f t="shared" si="0"/>
        <v>McDowell County Schools</v>
      </c>
      <c r="M79" s="118" t="str">
        <f t="shared" si="0"/>
        <v>Mitchell County Schools</v>
      </c>
      <c r="N79" s="118" t="str">
        <f t="shared" si="0"/>
        <v>Montgomery County Schools</v>
      </c>
      <c r="O79" s="118" t="str">
        <f t="shared" si="0"/>
        <v>Moore County Schools</v>
      </c>
      <c r="P79" s="118" t="str">
        <f t="shared" si="0"/>
        <v>Mooresville Graded School District</v>
      </c>
      <c r="Q79" s="118" t="str">
        <f t="shared" si="0"/>
        <v>Mount Airy City Schools</v>
      </c>
      <c r="R79" s="118" t="str">
        <f t="shared" si="0"/>
        <v>Nash County Public Schools</v>
      </c>
      <c r="S79" s="118" t="str">
        <f t="shared" si="0"/>
        <v>New Hanover County Schools</v>
      </c>
      <c r="T79" s="118" t="str">
        <f t="shared" si="0"/>
        <v>Newton/Conover City Schools</v>
      </c>
      <c r="U79" s="118" t="str">
        <f t="shared" si="0"/>
        <v>Northampton County Schools</v>
      </c>
      <c r="V79" s="118" t="str">
        <f t="shared" si="0"/>
        <v>Northeast Regional School of Biotechnology and Agriscience</v>
      </c>
      <c r="W79" s="118" t="str">
        <f t="shared" si="0"/>
        <v>Onslow County Schools</v>
      </c>
      <c r="X79" s="118" t="str">
        <f t="shared" si="0"/>
        <v>Orange County Schools</v>
      </c>
      <c r="Y79" s="118" t="str">
        <f t="shared" si="0"/>
        <v>Pamlico County Schools</v>
      </c>
      <c r="Z79" s="118" t="str">
        <f t="shared" si="0"/>
        <v>Pender County Schools</v>
      </c>
      <c r="AA79" s="118" t="str">
        <f t="shared" si="0"/>
        <v>Perquimans County Schools</v>
      </c>
      <c r="AB79" s="118" t="str">
        <f t="shared" si="0"/>
        <v>Person County Schools</v>
      </c>
      <c r="AC79" s="118" t="str">
        <f t="shared" si="0"/>
        <v>Pitt County Schools</v>
      </c>
      <c r="AD79" s="118" t="str">
        <f t="shared" si="0"/>
        <v>Polk County Schools</v>
      </c>
      <c r="AE79" s="118" t="str">
        <f t="shared" si="0"/>
        <v>Randolph County Schools</v>
      </c>
      <c r="AF79" s="118" t="str">
        <f t="shared" si="0"/>
        <v>Richmond County Schools</v>
      </c>
      <c r="AG79" s="118" t="str">
        <f t="shared" si="0"/>
        <v>Roanoke Rapids City Schools</v>
      </c>
      <c r="AH79" s="118" t="str">
        <f t="shared" si="0"/>
        <v>Robeson County Schools</v>
      </c>
      <c r="AI79" s="118" t="str">
        <f t="shared" si="0"/>
        <v>Rockingham County Schools</v>
      </c>
      <c r="AJ79" s="118" t="str">
        <f t="shared" si="0"/>
        <v>Rowan County/Salisbury City Schools</v>
      </c>
      <c r="AK79" s="118" t="str">
        <f t="shared" si="0"/>
        <v>Rutherford County Schools</v>
      </c>
      <c r="AL79" s="118" t="str">
        <f t="shared" si="0"/>
        <v>Sampson County Schools</v>
      </c>
      <c r="AM79" s="118" t="str">
        <f t="shared" si="0"/>
        <v>Scotland County Schools</v>
      </c>
      <c r="AN79" s="118" t="str">
        <f t="shared" si="0"/>
        <v>Stanly County Schools</v>
      </c>
      <c r="AO79" s="118" t="str">
        <f t="shared" si="0"/>
        <v>Stokes County Schools</v>
      </c>
      <c r="AP79" s="118" t="str">
        <f t="shared" si="0"/>
        <v>Surry County Schools</v>
      </c>
      <c r="AQ79" s="118" t="str">
        <f t="shared" si="0"/>
        <v>Swain County Schools</v>
      </c>
      <c r="AR79" s="118" t="str">
        <f t="shared" si="0"/>
        <v>Thomasville City Schools</v>
      </c>
      <c r="AS79" s="118" t="str">
        <f t="shared" si="0"/>
        <v>Transylvania County Schools</v>
      </c>
      <c r="AT79" s="118" t="str">
        <f t="shared" si="0"/>
        <v>Tyrrell County Schools</v>
      </c>
      <c r="AU79" s="118" t="str">
        <f t="shared" si="0"/>
        <v>Union County Schools</v>
      </c>
      <c r="AV79" s="118" t="str">
        <f t="shared" si="0"/>
        <v>Vance County Schools</v>
      </c>
      <c r="AW79" s="118" t="str">
        <f t="shared" si="0"/>
        <v>Wake County Schools</v>
      </c>
      <c r="AX79" s="118" t="str">
        <f t="shared" si="0"/>
        <v>Warren County Schools</v>
      </c>
      <c r="AY79" s="118" t="str">
        <f t="shared" si="0"/>
        <v>Washington County Schools</v>
      </c>
      <c r="AZ79" s="118" t="str">
        <f t="shared" si="0"/>
        <v>Watauga County Schools</v>
      </c>
      <c r="BA79" s="118" t="str">
        <f t="shared" si="0"/>
        <v>Wayne County Public Schools</v>
      </c>
      <c r="BB79" s="118" t="str">
        <f t="shared" si="0"/>
        <v>Weldon City Schools</v>
      </c>
      <c r="BC79" s="118" t="str">
        <f t="shared" si="0"/>
        <v>Whiteville City Schools</v>
      </c>
      <c r="BD79" s="118" t="str">
        <f t="shared" si="0"/>
        <v>Wilkes County Schools</v>
      </c>
      <c r="BE79" s="118" t="str">
        <f t="shared" si="0"/>
        <v>Wilson County Schools</v>
      </c>
      <c r="BF79" s="118" t="str">
        <f t="shared" si="0"/>
        <v>Winston-Salem/Forsyth County Schools</v>
      </c>
      <c r="BG79" s="118" t="str">
        <f t="shared" si="0"/>
        <v>Yadkin County Schools</v>
      </c>
      <c r="BH79" s="118" t="str">
        <f t="shared" si="0"/>
        <v>Yancey County Schools</v>
      </c>
    </row>
  </sheetData>
  <sheetProtection algorithmName="SHA-512" hashValue="+qnTvnvj/5022/meGernVfy5nWFLj/mZ6lu+CUkpq/7d9GDonixgyL66u0T7KEr6ll3Ct6mqjL+ZV0am31MWgA==" saltValue="pT1dA4EqSBfD1CYgDcQgT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BH162"/>
  <sheetViews>
    <sheetView workbookViewId="0">
      <selection activeCell="B1" sqref="B1"/>
    </sheetView>
  </sheetViews>
  <sheetFormatPr defaultColWidth="8.88671875" defaultRowHeight="14.4" x14ac:dyDescent="0.3"/>
  <cols>
    <col min="1" max="1" width="29.33203125" style="449" customWidth="1"/>
    <col min="2" max="2" width="72.6640625" style="450" customWidth="1"/>
    <col min="3" max="3" width="54.33203125" style="452" customWidth="1"/>
    <col min="4" max="60" width="20.77734375" style="452" customWidth="1"/>
    <col min="61" max="16384" width="8.88671875" style="452"/>
  </cols>
  <sheetData>
    <row r="1" spans="1:60" s="450" customFormat="1" ht="57.6" x14ac:dyDescent="0.3">
      <c r="A1" s="451" t="s">
        <v>720</v>
      </c>
      <c r="B1" s="450" t="s">
        <v>229</v>
      </c>
      <c r="C1" s="450" t="s">
        <v>229</v>
      </c>
      <c r="D1" s="450" t="s">
        <v>774</v>
      </c>
      <c r="E1" s="450" t="s">
        <v>775</v>
      </c>
      <c r="F1" s="450" t="s">
        <v>776</v>
      </c>
      <c r="G1" s="450" t="s">
        <v>777</v>
      </c>
      <c r="H1" s="450" t="s">
        <v>778</v>
      </c>
      <c r="I1" s="450" t="s">
        <v>779</v>
      </c>
      <c r="J1" s="450" t="s">
        <v>780</v>
      </c>
      <c r="K1" s="450" t="s">
        <v>781</v>
      </c>
      <c r="L1" s="450" t="s">
        <v>782</v>
      </c>
      <c r="M1" s="450" t="s">
        <v>783</v>
      </c>
      <c r="N1" s="450" t="s">
        <v>784</v>
      </c>
      <c r="O1" s="450" t="s">
        <v>785</v>
      </c>
      <c r="P1" s="450" t="s">
        <v>786</v>
      </c>
      <c r="Q1" s="450" t="s">
        <v>787</v>
      </c>
      <c r="R1" s="450" t="s">
        <v>788</v>
      </c>
      <c r="S1" s="450" t="s">
        <v>789</v>
      </c>
      <c r="T1" s="450" t="s">
        <v>790</v>
      </c>
      <c r="U1" s="450" t="s">
        <v>791</v>
      </c>
      <c r="V1" s="450" t="s">
        <v>792</v>
      </c>
      <c r="W1" s="450" t="s">
        <v>793</v>
      </c>
      <c r="X1" s="450" t="s">
        <v>794</v>
      </c>
      <c r="Y1" s="450" t="s">
        <v>795</v>
      </c>
      <c r="Z1" s="450" t="s">
        <v>796</v>
      </c>
      <c r="AA1" s="450" t="s">
        <v>797</v>
      </c>
      <c r="AB1" s="450" t="s">
        <v>798</v>
      </c>
      <c r="AC1" s="450" t="s">
        <v>799</v>
      </c>
      <c r="AD1" s="450" t="s">
        <v>800</v>
      </c>
      <c r="AE1" s="450" t="s">
        <v>801</v>
      </c>
      <c r="AF1" s="450" t="s">
        <v>802</v>
      </c>
      <c r="AG1" s="450" t="s">
        <v>803</v>
      </c>
      <c r="AH1" s="450" t="s">
        <v>804</v>
      </c>
      <c r="AI1" s="450" t="s">
        <v>805</v>
      </c>
      <c r="AJ1" s="450" t="s">
        <v>806</v>
      </c>
      <c r="AK1" s="450" t="s">
        <v>807</v>
      </c>
      <c r="AL1" s="450" t="s">
        <v>808</v>
      </c>
      <c r="AM1" s="450" t="s">
        <v>809</v>
      </c>
      <c r="AN1" s="450" t="s">
        <v>810</v>
      </c>
      <c r="AO1" s="450" t="s">
        <v>811</v>
      </c>
      <c r="AP1" s="450" t="s">
        <v>812</v>
      </c>
      <c r="AQ1" s="450" t="s">
        <v>813</v>
      </c>
      <c r="AR1" s="450" t="s">
        <v>814</v>
      </c>
      <c r="AS1" s="450" t="s">
        <v>815</v>
      </c>
      <c r="AT1" s="450" t="s">
        <v>816</v>
      </c>
      <c r="AU1" s="450" t="s">
        <v>817</v>
      </c>
      <c r="AV1" s="450" t="s">
        <v>818</v>
      </c>
      <c r="AW1" s="450" t="s">
        <v>819</v>
      </c>
      <c r="AX1" s="450" t="s">
        <v>820</v>
      </c>
      <c r="AY1" s="450" t="s">
        <v>821</v>
      </c>
      <c r="AZ1" s="450" t="s">
        <v>822</v>
      </c>
      <c r="BA1" s="450" t="s">
        <v>823</v>
      </c>
      <c r="BB1" s="450" t="s">
        <v>824</v>
      </c>
      <c r="BC1" s="450" t="s">
        <v>825</v>
      </c>
      <c r="BD1" s="450" t="s">
        <v>826</v>
      </c>
      <c r="BE1" s="450" t="s">
        <v>827</v>
      </c>
      <c r="BF1" s="450" t="s">
        <v>828</v>
      </c>
      <c r="BG1" s="450" t="s">
        <v>829</v>
      </c>
      <c r="BH1" s="450" t="s">
        <v>830</v>
      </c>
    </row>
    <row r="2" spans="1:60" x14ac:dyDescent="0.3">
      <c r="A2" s="449" t="s">
        <v>400</v>
      </c>
      <c r="B2" s="450" t="s">
        <v>10</v>
      </c>
      <c r="C2" s="452" t="s">
        <v>2</v>
      </c>
      <c r="D2" s="452">
        <v>52821</v>
      </c>
      <c r="E2" s="452">
        <v>52823</v>
      </c>
      <c r="F2" s="452">
        <v>52824</v>
      </c>
      <c r="G2" s="452">
        <v>52825</v>
      </c>
      <c r="H2" s="452">
        <v>52826</v>
      </c>
      <c r="I2" s="452">
        <v>52827</v>
      </c>
      <c r="J2" s="452">
        <v>52828</v>
      </c>
      <c r="K2" s="452">
        <v>52829</v>
      </c>
      <c r="L2" s="452">
        <v>52830</v>
      </c>
      <c r="M2" s="452">
        <v>52831</v>
      </c>
      <c r="N2" s="452">
        <v>52832</v>
      </c>
      <c r="O2" s="452">
        <v>52833</v>
      </c>
      <c r="P2" s="452">
        <v>52834</v>
      </c>
      <c r="Q2" s="452">
        <v>52835</v>
      </c>
      <c r="R2" s="452">
        <v>52994</v>
      </c>
      <c r="S2" s="452">
        <v>52836</v>
      </c>
      <c r="T2" s="452">
        <v>52837</v>
      </c>
      <c r="U2" s="452">
        <v>52838</v>
      </c>
      <c r="V2" s="452">
        <v>524017</v>
      </c>
      <c r="W2" s="452">
        <v>52839</v>
      </c>
      <c r="X2" s="452">
        <v>52840</v>
      </c>
      <c r="Y2" s="452">
        <v>52841</v>
      </c>
      <c r="Z2" s="452">
        <v>52842</v>
      </c>
      <c r="AA2" s="452">
        <v>52843</v>
      </c>
      <c r="AB2" s="452">
        <v>52844</v>
      </c>
      <c r="AC2" s="452">
        <v>52845</v>
      </c>
      <c r="AD2" s="452">
        <v>52846</v>
      </c>
      <c r="AE2" s="452">
        <v>52847</v>
      </c>
      <c r="AF2" s="452">
        <v>52848</v>
      </c>
      <c r="AG2" s="452">
        <v>52849</v>
      </c>
      <c r="AH2" s="452">
        <v>52850</v>
      </c>
      <c r="AI2" s="452">
        <v>52851</v>
      </c>
      <c r="AJ2" s="452">
        <v>52995</v>
      </c>
      <c r="AK2" s="452">
        <v>52852</v>
      </c>
      <c r="AL2" s="452">
        <v>52853</v>
      </c>
      <c r="AM2" s="452">
        <v>52854</v>
      </c>
      <c r="AN2" s="452">
        <v>52856</v>
      </c>
      <c r="AO2" s="452">
        <v>52857</v>
      </c>
      <c r="AP2" s="452">
        <v>52858</v>
      </c>
      <c r="AQ2" s="452">
        <v>52859</v>
      </c>
      <c r="AR2" s="452">
        <v>52860</v>
      </c>
      <c r="AS2" s="452">
        <v>52861</v>
      </c>
      <c r="AT2" s="452">
        <v>52862</v>
      </c>
      <c r="AU2" s="452">
        <v>52863</v>
      </c>
      <c r="AV2" s="452">
        <v>52864</v>
      </c>
      <c r="AW2" s="452">
        <v>52865</v>
      </c>
      <c r="AX2" s="452">
        <v>52866</v>
      </c>
      <c r="AY2" s="452">
        <v>52867</v>
      </c>
      <c r="AZ2" s="452">
        <v>52868</v>
      </c>
      <c r="BA2" s="452">
        <v>52869</v>
      </c>
      <c r="BB2" s="452">
        <v>52870</v>
      </c>
      <c r="BC2" s="452">
        <v>52871</v>
      </c>
      <c r="BD2" s="452">
        <v>52872</v>
      </c>
      <c r="BE2" s="452">
        <v>52873</v>
      </c>
      <c r="BF2" s="452">
        <v>52996</v>
      </c>
      <c r="BG2" s="452">
        <v>52874</v>
      </c>
      <c r="BH2" s="452">
        <v>52875</v>
      </c>
    </row>
    <row r="3" spans="1:60" x14ac:dyDescent="0.3">
      <c r="A3" s="449">
        <v>4</v>
      </c>
      <c r="B3" s="450" t="s">
        <v>48</v>
      </c>
      <c r="D3" s="452">
        <v>161116</v>
      </c>
      <c r="E3" s="452">
        <v>2044163</v>
      </c>
      <c r="F3" s="452">
        <v>299179</v>
      </c>
      <c r="G3" s="452">
        <v>190285</v>
      </c>
      <c r="H3" s="452">
        <v>1793273</v>
      </c>
      <c r="I3" s="452">
        <v>132963</v>
      </c>
      <c r="J3" s="452">
        <v>188553</v>
      </c>
      <c r="K3" s="452">
        <v>566475</v>
      </c>
      <c r="L3" s="452">
        <v>303369</v>
      </c>
      <c r="M3" s="452">
        <v>151221</v>
      </c>
      <c r="N3" s="452">
        <v>123412</v>
      </c>
      <c r="O3" s="452">
        <v>1013858</v>
      </c>
      <c r="P3" s="452">
        <v>238584</v>
      </c>
      <c r="Q3" s="452">
        <v>66054</v>
      </c>
      <c r="R3" s="452">
        <v>3083485</v>
      </c>
      <c r="S3" s="452">
        <v>8305801</v>
      </c>
      <c r="T3" s="452">
        <v>298727</v>
      </c>
      <c r="U3" s="452">
        <v>231303</v>
      </c>
      <c r="W3" s="452">
        <v>1137770</v>
      </c>
      <c r="X3" s="452">
        <v>1975217</v>
      </c>
      <c r="Y3" s="452">
        <v>13529</v>
      </c>
      <c r="Z3" s="452">
        <v>341536</v>
      </c>
      <c r="AA3" s="452">
        <v>27607</v>
      </c>
      <c r="AB3" s="452">
        <v>222972</v>
      </c>
      <c r="AC3" s="452">
        <v>1041919</v>
      </c>
      <c r="AD3" s="452">
        <v>160925</v>
      </c>
      <c r="AE3" s="452">
        <v>640887</v>
      </c>
      <c r="AF3" s="452">
        <v>535249</v>
      </c>
      <c r="AG3" s="452">
        <v>145855</v>
      </c>
      <c r="AH3" s="452">
        <v>4593825</v>
      </c>
      <c r="AI3" s="452">
        <v>2039662</v>
      </c>
      <c r="AJ3" s="452">
        <v>1766237</v>
      </c>
      <c r="AK3" s="452">
        <v>1167295</v>
      </c>
      <c r="AL3" s="452">
        <v>412764</v>
      </c>
      <c r="AM3" s="452">
        <v>1837199</v>
      </c>
      <c r="AN3" s="452">
        <v>226208</v>
      </c>
      <c r="AO3" s="452">
        <v>302854</v>
      </c>
      <c r="AP3" s="452">
        <v>494430</v>
      </c>
      <c r="AQ3" s="452">
        <v>1903</v>
      </c>
      <c r="AR3" s="452">
        <v>660840</v>
      </c>
      <c r="AS3" s="452">
        <v>249956</v>
      </c>
      <c r="AT3" s="452">
        <v>10882</v>
      </c>
      <c r="AU3" s="452">
        <v>4400101</v>
      </c>
      <c r="AV3" s="452">
        <v>253641</v>
      </c>
      <c r="AW3" s="452">
        <v>20492017</v>
      </c>
      <c r="AX3" s="452">
        <v>94790</v>
      </c>
      <c r="AY3" s="452">
        <v>36034</v>
      </c>
      <c r="AZ3" s="452">
        <v>446637</v>
      </c>
      <c r="BA3" s="452">
        <v>6587775</v>
      </c>
      <c r="BB3" s="452">
        <v>93993</v>
      </c>
      <c r="BC3" s="452">
        <v>79664</v>
      </c>
      <c r="BD3" s="452">
        <v>4873010</v>
      </c>
      <c r="BE3" s="452">
        <v>826917</v>
      </c>
      <c r="BF3" s="452">
        <v>5164661</v>
      </c>
      <c r="BG3" s="452">
        <v>179756</v>
      </c>
      <c r="BH3" s="452">
        <v>256736</v>
      </c>
    </row>
    <row r="4" spans="1:60" x14ac:dyDescent="0.3">
      <c r="A4" s="449">
        <v>5</v>
      </c>
      <c r="B4" s="450" t="s">
        <v>49</v>
      </c>
      <c r="L4" s="452">
        <v>230595</v>
      </c>
      <c r="Z4" s="452">
        <v>1532</v>
      </c>
    </row>
    <row r="5" spans="1:60" x14ac:dyDescent="0.3">
      <c r="A5" s="449">
        <v>6</v>
      </c>
      <c r="B5" s="450" t="s">
        <v>158</v>
      </c>
      <c r="S5" s="452">
        <v>12749505</v>
      </c>
      <c r="W5" s="452">
        <v>6582159</v>
      </c>
      <c r="AU5" s="452">
        <v>305963</v>
      </c>
      <c r="AW5" s="452">
        <v>2034083</v>
      </c>
      <c r="BF5" s="452">
        <v>793806</v>
      </c>
    </row>
    <row r="6" spans="1:60" x14ac:dyDescent="0.3">
      <c r="A6" s="449">
        <v>7</v>
      </c>
      <c r="B6" s="450" t="s">
        <v>101</v>
      </c>
      <c r="E6" s="452">
        <v>637006</v>
      </c>
      <c r="F6" s="452">
        <v>641528</v>
      </c>
      <c r="G6" s="452">
        <v>48381</v>
      </c>
      <c r="J6" s="452">
        <v>408485</v>
      </c>
      <c r="K6" s="452">
        <v>248069</v>
      </c>
      <c r="N6" s="452">
        <v>113397</v>
      </c>
      <c r="O6" s="452">
        <v>174525</v>
      </c>
      <c r="R6" s="452">
        <v>382480</v>
      </c>
      <c r="S6" s="452">
        <v>2509326</v>
      </c>
      <c r="U6" s="452">
        <v>59860</v>
      </c>
      <c r="W6" s="452">
        <v>894216</v>
      </c>
      <c r="AC6" s="452">
        <v>367832</v>
      </c>
      <c r="AE6" s="452">
        <v>2518024</v>
      </c>
      <c r="AH6" s="452">
        <v>873957</v>
      </c>
      <c r="AL6" s="452">
        <v>793155</v>
      </c>
      <c r="AP6" s="452">
        <v>543873</v>
      </c>
      <c r="AR6" s="452">
        <v>13340</v>
      </c>
      <c r="AV6" s="452">
        <v>541377</v>
      </c>
      <c r="AW6" s="452">
        <v>5905099</v>
      </c>
      <c r="AY6" s="452">
        <v>174744</v>
      </c>
      <c r="AZ6" s="452">
        <v>268876</v>
      </c>
      <c r="BA6" s="452">
        <v>678603</v>
      </c>
      <c r="BD6" s="452">
        <v>235623</v>
      </c>
      <c r="BE6" s="452">
        <v>1046841</v>
      </c>
      <c r="BF6" s="452">
        <v>1247999</v>
      </c>
      <c r="BH6" s="452">
        <v>95558</v>
      </c>
    </row>
    <row r="7" spans="1:60" x14ac:dyDescent="0.3">
      <c r="A7" s="449">
        <v>9</v>
      </c>
      <c r="B7" s="450" t="s">
        <v>103</v>
      </c>
      <c r="D7" s="452">
        <v>364830</v>
      </c>
      <c r="E7" s="452">
        <v>2901734</v>
      </c>
      <c r="F7" s="452">
        <v>3087314</v>
      </c>
      <c r="G7" s="452">
        <v>1477588</v>
      </c>
      <c r="H7" s="452">
        <v>1521177</v>
      </c>
      <c r="I7" s="452">
        <v>1435615</v>
      </c>
      <c r="J7" s="452">
        <v>704954</v>
      </c>
      <c r="K7" s="452">
        <v>2684189</v>
      </c>
      <c r="L7" s="452">
        <v>5846903</v>
      </c>
      <c r="M7" s="452">
        <v>930186</v>
      </c>
      <c r="N7" s="452">
        <v>3113362</v>
      </c>
      <c r="O7" s="452">
        <v>3486330</v>
      </c>
      <c r="P7" s="452">
        <v>2431410</v>
      </c>
      <c r="Q7" s="452">
        <v>1442038</v>
      </c>
      <c r="R7" s="452">
        <v>4239889</v>
      </c>
      <c r="S7" s="452">
        <v>27526680</v>
      </c>
      <c r="T7" s="452">
        <v>2503381</v>
      </c>
      <c r="U7" s="452">
        <v>836101</v>
      </c>
      <c r="V7" s="452">
        <v>660294</v>
      </c>
      <c r="W7" s="452">
        <v>18152468</v>
      </c>
      <c r="X7" s="452">
        <v>6123848</v>
      </c>
      <c r="Y7" s="452">
        <v>466550</v>
      </c>
      <c r="Z7" s="452">
        <v>4225245</v>
      </c>
      <c r="AA7" s="452">
        <v>414689</v>
      </c>
      <c r="AB7" s="452">
        <v>1629741</v>
      </c>
      <c r="AC7" s="452">
        <v>9715276</v>
      </c>
      <c r="AD7" s="452">
        <v>627031</v>
      </c>
      <c r="AE7" s="452">
        <v>8169263</v>
      </c>
      <c r="AF7" s="452">
        <v>3126480</v>
      </c>
      <c r="AG7" s="452">
        <v>1527130</v>
      </c>
      <c r="AH7" s="452">
        <v>4434012</v>
      </c>
      <c r="AI7" s="452">
        <v>15115232</v>
      </c>
      <c r="AJ7" s="452">
        <v>6348211</v>
      </c>
      <c r="AK7" s="452">
        <v>3737487</v>
      </c>
      <c r="AL7" s="452">
        <v>4951196</v>
      </c>
      <c r="AM7" s="452">
        <v>1784661</v>
      </c>
      <c r="AN7" s="452">
        <v>685083</v>
      </c>
      <c r="AO7" s="452">
        <v>992735</v>
      </c>
      <c r="AP7" s="452">
        <v>3015728</v>
      </c>
      <c r="AQ7" s="452">
        <v>56500</v>
      </c>
      <c r="AR7" s="452">
        <v>-474402</v>
      </c>
      <c r="AS7" s="452">
        <v>1091547</v>
      </c>
      <c r="AT7" s="452">
        <v>344106</v>
      </c>
      <c r="AU7" s="452">
        <v>2033271</v>
      </c>
      <c r="AV7" s="452">
        <v>1123668</v>
      </c>
      <c r="AW7" s="452">
        <v>90888951</v>
      </c>
      <c r="AX7" s="452">
        <v>999089</v>
      </c>
      <c r="AY7" s="452">
        <v>1037639</v>
      </c>
      <c r="AZ7" s="452">
        <v>4174862</v>
      </c>
      <c r="BA7" s="452">
        <v>-5044004</v>
      </c>
      <c r="BB7" s="452">
        <v>870287</v>
      </c>
      <c r="BC7" s="452">
        <v>1495485</v>
      </c>
      <c r="BD7" s="452">
        <v>5753811</v>
      </c>
      <c r="BE7" s="452">
        <v>8095608</v>
      </c>
      <c r="BF7" s="452">
        <v>9897854</v>
      </c>
      <c r="BG7" s="452">
        <v>1615799</v>
      </c>
      <c r="BH7" s="452">
        <v>1192969</v>
      </c>
    </row>
    <row r="8" spans="1:60" x14ac:dyDescent="0.3">
      <c r="A8" s="449">
        <v>16</v>
      </c>
      <c r="B8" s="450" t="s">
        <v>105</v>
      </c>
      <c r="D8" s="452">
        <v>11568190</v>
      </c>
      <c r="E8" s="452">
        <v>19343968</v>
      </c>
      <c r="F8" s="452">
        <v>10239507</v>
      </c>
      <c r="G8" s="452">
        <v>5637341</v>
      </c>
      <c r="H8" s="452">
        <v>19869890</v>
      </c>
      <c r="I8" s="452">
        <v>9982663</v>
      </c>
      <c r="J8" s="452">
        <v>2895368</v>
      </c>
      <c r="K8" s="452">
        <v>6223096</v>
      </c>
      <c r="L8" s="452">
        <v>12450277</v>
      </c>
      <c r="M8" s="452">
        <v>2737301</v>
      </c>
      <c r="N8" s="452">
        <v>5545105</v>
      </c>
      <c r="O8" s="452">
        <v>31659093</v>
      </c>
      <c r="P8" s="452">
        <v>19466205</v>
      </c>
      <c r="Q8" s="452">
        <v>3123250</v>
      </c>
      <c r="R8" s="452">
        <v>23679326</v>
      </c>
      <c r="S8" s="452">
        <v>87979510</v>
      </c>
      <c r="T8" s="452">
        <v>6693818</v>
      </c>
      <c r="U8" s="452">
        <v>3566290</v>
      </c>
      <c r="V8" s="452">
        <v>335707</v>
      </c>
      <c r="W8" s="452">
        <v>54343278</v>
      </c>
      <c r="X8" s="452">
        <v>35639312</v>
      </c>
      <c r="Y8" s="452">
        <v>3934395</v>
      </c>
      <c r="Z8" s="452">
        <v>19159775</v>
      </c>
      <c r="AA8" s="452">
        <v>2966607</v>
      </c>
      <c r="AB8" s="452">
        <v>10549743</v>
      </c>
      <c r="AC8" s="452">
        <v>43176648</v>
      </c>
      <c r="AD8" s="452">
        <v>5271694</v>
      </c>
      <c r="AE8" s="452">
        <v>26517934</v>
      </c>
      <c r="AF8" s="452">
        <v>8543591</v>
      </c>
      <c r="AG8" s="452">
        <v>4191159</v>
      </c>
      <c r="AH8" s="452">
        <v>19962134</v>
      </c>
      <c r="AI8" s="452">
        <v>16543997</v>
      </c>
      <c r="AJ8" s="452">
        <v>38224788</v>
      </c>
      <c r="AK8" s="452">
        <v>16340765</v>
      </c>
      <c r="AL8" s="452">
        <v>12108004</v>
      </c>
      <c r="AM8" s="452">
        <v>14407942</v>
      </c>
      <c r="AN8" s="452">
        <v>12454323</v>
      </c>
      <c r="AO8" s="452">
        <v>13281402</v>
      </c>
      <c r="AP8" s="452">
        <v>10214234</v>
      </c>
      <c r="AQ8" s="452">
        <v>1004598</v>
      </c>
      <c r="AR8" s="452">
        <v>5848773</v>
      </c>
      <c r="AS8" s="452">
        <v>12867046</v>
      </c>
      <c r="AT8" s="452">
        <v>713757</v>
      </c>
      <c r="AU8" s="452">
        <v>103782884</v>
      </c>
      <c r="AV8" s="452">
        <v>7603382</v>
      </c>
      <c r="AW8" s="452">
        <v>517986114</v>
      </c>
      <c r="AX8" s="452">
        <v>4908197</v>
      </c>
      <c r="AY8" s="452">
        <v>1893626</v>
      </c>
      <c r="AZ8" s="452">
        <v>15267334</v>
      </c>
      <c r="BA8" s="452">
        <v>19467699</v>
      </c>
      <c r="BB8" s="452">
        <v>2215991</v>
      </c>
      <c r="BC8" s="452">
        <v>2258991</v>
      </c>
      <c r="BD8" s="452">
        <v>18956398</v>
      </c>
      <c r="BE8" s="452">
        <v>22089941</v>
      </c>
      <c r="BF8" s="452">
        <v>128203563</v>
      </c>
      <c r="BG8" s="452">
        <v>7322965</v>
      </c>
      <c r="BH8" s="452">
        <v>3259626</v>
      </c>
    </row>
    <row r="9" spans="1:60" x14ac:dyDescent="0.3">
      <c r="A9" s="449">
        <v>17</v>
      </c>
      <c r="B9" s="450" t="s">
        <v>108</v>
      </c>
      <c r="N9" s="452">
        <v>358537</v>
      </c>
      <c r="T9" s="452">
        <v>57988</v>
      </c>
      <c r="AN9" s="452">
        <v>500000</v>
      </c>
      <c r="BH9" s="452">
        <v>122798</v>
      </c>
    </row>
    <row r="10" spans="1:60" x14ac:dyDescent="0.3">
      <c r="A10" s="449">
        <v>20</v>
      </c>
      <c r="B10" s="450" t="s">
        <v>109</v>
      </c>
      <c r="L10" s="452">
        <v>10000</v>
      </c>
      <c r="M10" s="452">
        <v>10165</v>
      </c>
      <c r="P10" s="452">
        <v>94824</v>
      </c>
      <c r="S10" s="452">
        <v>71224</v>
      </c>
      <c r="X10" s="452">
        <v>205063</v>
      </c>
      <c r="Y10" s="452">
        <v>65000</v>
      </c>
      <c r="AC10" s="452">
        <v>1277000</v>
      </c>
      <c r="AD10" s="452">
        <v>48115</v>
      </c>
      <c r="AE10" s="452">
        <v>215721</v>
      </c>
      <c r="AS10" s="452">
        <v>250000</v>
      </c>
      <c r="AY10" s="452">
        <v>1000</v>
      </c>
      <c r="BD10" s="452">
        <v>46838</v>
      </c>
      <c r="BE10" s="452">
        <v>53762</v>
      </c>
    </row>
    <row r="11" spans="1:60" x14ac:dyDescent="0.3">
      <c r="A11" s="449">
        <v>23</v>
      </c>
      <c r="B11" s="450" t="s">
        <v>114</v>
      </c>
      <c r="D11" s="452">
        <v>13143</v>
      </c>
      <c r="E11" s="452">
        <v>2126787</v>
      </c>
      <c r="F11" s="452">
        <v>180868</v>
      </c>
      <c r="G11" s="452">
        <v>508403</v>
      </c>
      <c r="H11" s="452">
        <v>238480</v>
      </c>
      <c r="I11" s="452">
        <v>242270</v>
      </c>
      <c r="J11" s="452">
        <v>-109125</v>
      </c>
      <c r="K11" s="452">
        <v>-384278</v>
      </c>
      <c r="L11" s="452">
        <v>-129453</v>
      </c>
      <c r="M11" s="452">
        <v>350952</v>
      </c>
      <c r="N11" s="452">
        <v>455369</v>
      </c>
      <c r="O11" s="452">
        <v>1176536</v>
      </c>
      <c r="P11" s="452">
        <v>1076309</v>
      </c>
      <c r="Q11" s="452">
        <v>263828</v>
      </c>
      <c r="R11" s="452">
        <v>920360</v>
      </c>
      <c r="S11" s="452">
        <v>7940070</v>
      </c>
      <c r="T11" s="452">
        <v>290282</v>
      </c>
      <c r="U11" s="452">
        <v>-157323</v>
      </c>
      <c r="V11" s="452">
        <v>154064</v>
      </c>
      <c r="W11" s="452">
        <v>1919189</v>
      </c>
      <c r="X11" s="452">
        <v>1433464</v>
      </c>
      <c r="Y11" s="452">
        <v>134138</v>
      </c>
      <c r="Z11" s="452">
        <v>984886</v>
      </c>
      <c r="AA11" s="452">
        <v>181253</v>
      </c>
      <c r="AB11" s="452">
        <v>673544</v>
      </c>
      <c r="AC11" s="452">
        <v>2375872</v>
      </c>
      <c r="AD11" s="452">
        <v>79898</v>
      </c>
      <c r="AE11" s="452">
        <v>1222438</v>
      </c>
      <c r="AF11" s="452">
        <v>-42636</v>
      </c>
      <c r="AG11" s="452">
        <v>148292</v>
      </c>
      <c r="AH11" s="452">
        <v>2340035</v>
      </c>
      <c r="AI11" s="452">
        <v>655593</v>
      </c>
      <c r="AJ11" s="452">
        <v>-383900</v>
      </c>
      <c r="AK11" s="452">
        <v>2032375</v>
      </c>
      <c r="AL11" s="452">
        <v>1686235</v>
      </c>
      <c r="AM11" s="452">
        <v>-34296</v>
      </c>
      <c r="AN11" s="452">
        <v>208271</v>
      </c>
      <c r="AO11" s="452">
        <v>534129</v>
      </c>
      <c r="AP11" s="452">
        <v>-115408</v>
      </c>
      <c r="AQ11" s="452">
        <v>8782</v>
      </c>
      <c r="AR11" s="452">
        <v>262389</v>
      </c>
      <c r="AS11" s="452">
        <v>223103</v>
      </c>
      <c r="AT11" s="452">
        <v>23578</v>
      </c>
      <c r="AU11" s="452">
        <v>659821</v>
      </c>
      <c r="AV11" s="452">
        <v>287490</v>
      </c>
      <c r="AW11" s="452">
        <v>26693955</v>
      </c>
      <c r="AX11" s="452">
        <v>487343</v>
      </c>
      <c r="AY11" s="452">
        <v>326953</v>
      </c>
      <c r="AZ11" s="452">
        <v>134616</v>
      </c>
      <c r="BA11" s="452">
        <v>-2202514</v>
      </c>
      <c r="BB11" s="452">
        <v>604754</v>
      </c>
      <c r="BC11" s="452">
        <v>372661</v>
      </c>
      <c r="BD11" s="452">
        <v>1246504</v>
      </c>
      <c r="BE11" s="452">
        <v>2592153</v>
      </c>
      <c r="BF11" s="452">
        <v>3226028</v>
      </c>
      <c r="BG11" s="452">
        <v>975677</v>
      </c>
      <c r="BH11" s="452">
        <v>346294</v>
      </c>
    </row>
    <row r="12" spans="1:60" x14ac:dyDescent="0.3">
      <c r="A12" s="449">
        <v>31</v>
      </c>
      <c r="B12" s="450" t="s">
        <v>403</v>
      </c>
      <c r="D12" s="452">
        <v>-442400</v>
      </c>
      <c r="E12" s="452">
        <v>-515005</v>
      </c>
      <c r="F12" s="452">
        <v>159286</v>
      </c>
      <c r="G12" s="452">
        <v>-353287</v>
      </c>
      <c r="H12" s="452">
        <v>862550</v>
      </c>
      <c r="I12" s="452">
        <v>442461</v>
      </c>
      <c r="J12" s="452">
        <v>69590</v>
      </c>
      <c r="K12" s="452">
        <v>41366</v>
      </c>
      <c r="L12" s="452">
        <v>11241</v>
      </c>
      <c r="M12" s="452">
        <v>34005</v>
      </c>
      <c r="N12" s="452">
        <v>64364</v>
      </c>
      <c r="O12" s="452">
        <v>258116</v>
      </c>
      <c r="P12" s="452">
        <v>450941</v>
      </c>
      <c r="Q12" s="452">
        <v>124831</v>
      </c>
      <c r="R12" s="452">
        <v>1977873</v>
      </c>
      <c r="S12" s="452">
        <v>242384</v>
      </c>
      <c r="T12" s="452">
        <v>105353</v>
      </c>
      <c r="U12" s="452">
        <v>20404</v>
      </c>
      <c r="W12" s="452">
        <v>-150911</v>
      </c>
      <c r="X12" s="452">
        <v>110575</v>
      </c>
      <c r="Y12" s="452">
        <v>53691</v>
      </c>
      <c r="Z12" s="452">
        <v>657186</v>
      </c>
      <c r="AA12" s="452">
        <v>56843</v>
      </c>
      <c r="AB12" s="452">
        <v>272246</v>
      </c>
      <c r="AC12" s="452">
        <v>1515105</v>
      </c>
      <c r="AD12" s="452">
        <v>235847</v>
      </c>
      <c r="AE12" s="452">
        <v>-717748</v>
      </c>
      <c r="AF12" s="452">
        <v>-243501</v>
      </c>
      <c r="AG12" s="452">
        <v>26736</v>
      </c>
      <c r="AH12" s="452">
        <v>222555</v>
      </c>
      <c r="AI12" s="452">
        <v>25576</v>
      </c>
      <c r="AJ12" s="452">
        <v>577019</v>
      </c>
      <c r="AK12" s="452">
        <v>719903</v>
      </c>
      <c r="AL12" s="452">
        <v>-153149</v>
      </c>
      <c r="AM12" s="452">
        <v>23396</v>
      </c>
      <c r="AN12" s="452">
        <v>569475</v>
      </c>
      <c r="AO12" s="452">
        <v>443345</v>
      </c>
      <c r="AP12" s="452">
        <v>-634926</v>
      </c>
      <c r="AQ12" s="452">
        <v>375988</v>
      </c>
      <c r="AR12" s="452">
        <v>3150576</v>
      </c>
      <c r="AS12" s="452">
        <v>4357</v>
      </c>
      <c r="AT12" s="452">
        <v>43613</v>
      </c>
      <c r="AU12" s="452">
        <v>-1545816</v>
      </c>
      <c r="AV12" s="452">
        <v>434737</v>
      </c>
      <c r="AW12" s="452">
        <v>-5647649</v>
      </c>
      <c r="AX12" s="452">
        <v>-218743</v>
      </c>
      <c r="AY12" s="452">
        <v>95653</v>
      </c>
      <c r="AZ12" s="452">
        <v>369097</v>
      </c>
      <c r="BA12" s="452">
        <v>166909</v>
      </c>
      <c r="BB12" s="452">
        <v>107569</v>
      </c>
      <c r="BC12" s="452">
        <v>127050</v>
      </c>
      <c r="BD12" s="452">
        <v>96339</v>
      </c>
      <c r="BE12" s="452">
        <v>-602732</v>
      </c>
      <c r="BF12" s="452">
        <v>258683</v>
      </c>
      <c r="BG12" s="452">
        <v>94486</v>
      </c>
      <c r="BH12" s="452">
        <v>222975</v>
      </c>
    </row>
    <row r="13" spans="1:60" x14ac:dyDescent="0.3">
      <c r="A13" s="449">
        <v>44</v>
      </c>
      <c r="B13" s="450" t="s">
        <v>413</v>
      </c>
      <c r="D13" s="452">
        <v>0</v>
      </c>
      <c r="E13" s="452">
        <v>0</v>
      </c>
      <c r="F13" s="452">
        <v>0</v>
      </c>
      <c r="G13" s="452">
        <v>0</v>
      </c>
      <c r="H13" s="452">
        <v>0</v>
      </c>
      <c r="I13" s="452">
        <v>0</v>
      </c>
      <c r="J13" s="452">
        <v>0</v>
      </c>
      <c r="K13" s="452">
        <v>0</v>
      </c>
      <c r="L13" s="452">
        <v>0</v>
      </c>
      <c r="M13" s="452">
        <v>0</v>
      </c>
      <c r="N13" s="452">
        <v>0</v>
      </c>
      <c r="O13" s="452">
        <v>0</v>
      </c>
      <c r="P13" s="452">
        <v>0</v>
      </c>
      <c r="Q13" s="452">
        <v>0</v>
      </c>
      <c r="R13" s="452">
        <v>0</v>
      </c>
      <c r="S13" s="452">
        <v>0</v>
      </c>
      <c r="T13" s="452">
        <v>0</v>
      </c>
      <c r="U13" s="452">
        <v>0</v>
      </c>
      <c r="W13" s="452">
        <v>0</v>
      </c>
      <c r="X13" s="452">
        <v>0</v>
      </c>
      <c r="Y13" s="452">
        <v>0</v>
      </c>
      <c r="Z13" s="452">
        <v>0</v>
      </c>
      <c r="AA13" s="452">
        <v>0</v>
      </c>
      <c r="AB13" s="452">
        <v>0</v>
      </c>
      <c r="AC13" s="452">
        <v>0</v>
      </c>
      <c r="AD13" s="452">
        <v>0</v>
      </c>
      <c r="AE13" s="452">
        <v>0</v>
      </c>
      <c r="AF13" s="452">
        <v>0</v>
      </c>
      <c r="AG13" s="452">
        <v>0</v>
      </c>
      <c r="AH13" s="452">
        <v>0</v>
      </c>
      <c r="AI13" s="452">
        <v>0</v>
      </c>
      <c r="AJ13" s="452">
        <v>0</v>
      </c>
      <c r="AK13" s="452">
        <v>0</v>
      </c>
      <c r="AL13" s="452">
        <v>0</v>
      </c>
      <c r="AM13" s="452">
        <v>0</v>
      </c>
      <c r="AN13" s="452">
        <v>0</v>
      </c>
      <c r="AO13" s="452">
        <v>0</v>
      </c>
      <c r="AP13" s="452">
        <v>0</v>
      </c>
      <c r="AQ13" s="452">
        <v>0</v>
      </c>
      <c r="AR13" s="452">
        <v>0</v>
      </c>
      <c r="AS13" s="452">
        <v>0</v>
      </c>
      <c r="AT13" s="452">
        <v>0</v>
      </c>
      <c r="AU13" s="452">
        <v>0</v>
      </c>
      <c r="AV13" s="452">
        <v>0</v>
      </c>
      <c r="AW13" s="452">
        <v>0</v>
      </c>
      <c r="AX13" s="452">
        <v>0</v>
      </c>
      <c r="AY13" s="452">
        <v>0</v>
      </c>
      <c r="AZ13" s="452">
        <v>0</v>
      </c>
      <c r="BA13" s="452">
        <v>0</v>
      </c>
      <c r="BB13" s="452">
        <v>0</v>
      </c>
      <c r="BC13" s="452">
        <v>0</v>
      </c>
      <c r="BD13" s="452">
        <v>0</v>
      </c>
      <c r="BE13" s="452">
        <v>0</v>
      </c>
      <c r="BF13" s="452">
        <v>0</v>
      </c>
      <c r="BG13" s="452">
        <v>0</v>
      </c>
      <c r="BH13" s="452">
        <v>0</v>
      </c>
    </row>
    <row r="14" spans="1:60" x14ac:dyDescent="0.3">
      <c r="A14" s="449">
        <v>45</v>
      </c>
      <c r="B14" s="450" t="s">
        <v>414</v>
      </c>
      <c r="D14" s="452">
        <v>0</v>
      </c>
      <c r="E14" s="452">
        <v>0</v>
      </c>
      <c r="F14" s="452">
        <v>0</v>
      </c>
      <c r="G14" s="452">
        <v>0</v>
      </c>
      <c r="H14" s="452">
        <v>0</v>
      </c>
      <c r="I14" s="452">
        <v>0</v>
      </c>
      <c r="J14" s="452">
        <v>0</v>
      </c>
      <c r="K14" s="452">
        <v>0</v>
      </c>
      <c r="L14" s="452">
        <v>0</v>
      </c>
      <c r="M14" s="452">
        <v>0</v>
      </c>
      <c r="N14" s="452">
        <v>0</v>
      </c>
      <c r="O14" s="452">
        <v>0</v>
      </c>
      <c r="P14" s="452">
        <v>0</v>
      </c>
      <c r="Q14" s="452">
        <v>0</v>
      </c>
      <c r="R14" s="452">
        <v>0</v>
      </c>
      <c r="S14" s="452">
        <v>0</v>
      </c>
      <c r="T14" s="452">
        <v>0</v>
      </c>
      <c r="U14" s="452">
        <v>0</v>
      </c>
      <c r="W14" s="452">
        <v>0</v>
      </c>
      <c r="X14" s="452">
        <v>0</v>
      </c>
      <c r="Y14" s="452">
        <v>0</v>
      </c>
      <c r="Z14" s="452">
        <v>0</v>
      </c>
      <c r="AA14" s="452">
        <v>0</v>
      </c>
      <c r="AB14" s="452">
        <v>0</v>
      </c>
      <c r="AC14" s="452">
        <v>0</v>
      </c>
      <c r="AD14" s="452">
        <v>0</v>
      </c>
      <c r="AE14" s="452">
        <v>0</v>
      </c>
      <c r="AF14" s="452">
        <v>0</v>
      </c>
      <c r="AG14" s="452">
        <v>0</v>
      </c>
      <c r="AH14" s="452">
        <v>0</v>
      </c>
      <c r="AI14" s="452">
        <v>0</v>
      </c>
      <c r="AJ14" s="452">
        <v>0</v>
      </c>
      <c r="AK14" s="452">
        <v>0</v>
      </c>
      <c r="AL14" s="452">
        <v>0</v>
      </c>
      <c r="AM14" s="452">
        <v>0</v>
      </c>
      <c r="AN14" s="452">
        <v>0</v>
      </c>
      <c r="AO14" s="452">
        <v>0</v>
      </c>
      <c r="AP14" s="452">
        <v>0</v>
      </c>
      <c r="AQ14" s="452">
        <v>0</v>
      </c>
      <c r="AR14" s="452">
        <v>0</v>
      </c>
      <c r="AS14" s="452">
        <v>0</v>
      </c>
      <c r="AT14" s="452">
        <v>0</v>
      </c>
      <c r="AU14" s="452">
        <v>0</v>
      </c>
      <c r="AV14" s="452">
        <v>0</v>
      </c>
      <c r="AW14" s="452">
        <v>0</v>
      </c>
      <c r="AX14" s="452">
        <v>0</v>
      </c>
      <c r="AY14" s="452">
        <v>0</v>
      </c>
      <c r="AZ14" s="452">
        <v>0</v>
      </c>
      <c r="BA14" s="452">
        <v>0</v>
      </c>
      <c r="BB14" s="452">
        <v>0</v>
      </c>
      <c r="BC14" s="452">
        <v>0</v>
      </c>
      <c r="BD14" s="452">
        <v>0</v>
      </c>
      <c r="BE14" s="452">
        <v>0</v>
      </c>
      <c r="BF14" s="452">
        <v>0</v>
      </c>
      <c r="BG14" s="452">
        <v>0</v>
      </c>
      <c r="BH14" s="452">
        <v>0</v>
      </c>
    </row>
    <row r="15" spans="1:60" x14ac:dyDescent="0.3">
      <c r="A15" s="449">
        <v>47</v>
      </c>
      <c r="B15" s="450" t="s">
        <v>415</v>
      </c>
      <c r="D15" s="452">
        <v>0</v>
      </c>
      <c r="E15" s="452">
        <v>0</v>
      </c>
      <c r="F15" s="452">
        <v>0</v>
      </c>
      <c r="G15" s="452">
        <v>0</v>
      </c>
      <c r="H15" s="452">
        <v>0</v>
      </c>
      <c r="I15" s="452">
        <v>0</v>
      </c>
      <c r="J15" s="452">
        <v>0</v>
      </c>
      <c r="K15" s="452">
        <v>0</v>
      </c>
      <c r="L15" s="452">
        <v>0</v>
      </c>
      <c r="M15" s="452">
        <v>0</v>
      </c>
      <c r="N15" s="452">
        <v>0</v>
      </c>
      <c r="O15" s="452">
        <v>0</v>
      </c>
      <c r="P15" s="452">
        <v>0</v>
      </c>
      <c r="Q15" s="452">
        <v>0</v>
      </c>
      <c r="R15" s="452">
        <v>0</v>
      </c>
      <c r="S15" s="452">
        <v>0</v>
      </c>
      <c r="T15" s="452">
        <v>0</v>
      </c>
      <c r="U15" s="452">
        <v>0</v>
      </c>
      <c r="W15" s="452">
        <v>0</v>
      </c>
      <c r="X15" s="452">
        <v>0</v>
      </c>
      <c r="Y15" s="452">
        <v>0</v>
      </c>
      <c r="Z15" s="452">
        <v>0</v>
      </c>
      <c r="AA15" s="452">
        <v>0</v>
      </c>
      <c r="AB15" s="452">
        <v>0</v>
      </c>
      <c r="AC15" s="452">
        <v>0</v>
      </c>
      <c r="AD15" s="452">
        <v>0</v>
      </c>
      <c r="AE15" s="452">
        <v>0</v>
      </c>
      <c r="AF15" s="452">
        <v>0</v>
      </c>
      <c r="AG15" s="452">
        <v>0</v>
      </c>
      <c r="AH15" s="452">
        <v>0</v>
      </c>
      <c r="AI15" s="452">
        <v>0</v>
      </c>
      <c r="AJ15" s="452">
        <v>0</v>
      </c>
      <c r="AK15" s="452">
        <v>0</v>
      </c>
      <c r="AL15" s="452">
        <v>0</v>
      </c>
      <c r="AM15" s="452">
        <v>0</v>
      </c>
      <c r="AN15" s="452">
        <v>0</v>
      </c>
      <c r="AO15" s="452">
        <v>0</v>
      </c>
      <c r="AP15" s="452">
        <v>0</v>
      </c>
      <c r="AQ15" s="452">
        <v>0</v>
      </c>
      <c r="AR15" s="452">
        <v>0</v>
      </c>
      <c r="AS15" s="452">
        <v>0</v>
      </c>
      <c r="AT15" s="452">
        <v>0</v>
      </c>
      <c r="AU15" s="452">
        <v>0</v>
      </c>
      <c r="AV15" s="452">
        <v>0</v>
      </c>
      <c r="AW15" s="452">
        <v>0</v>
      </c>
      <c r="AX15" s="452">
        <v>0</v>
      </c>
      <c r="AY15" s="452">
        <v>0</v>
      </c>
      <c r="AZ15" s="452">
        <v>0</v>
      </c>
      <c r="BA15" s="452">
        <v>0</v>
      </c>
      <c r="BB15" s="452">
        <v>0</v>
      </c>
      <c r="BC15" s="452">
        <v>0</v>
      </c>
      <c r="BD15" s="452">
        <v>0</v>
      </c>
      <c r="BE15" s="452">
        <v>0</v>
      </c>
      <c r="BF15" s="452">
        <v>0</v>
      </c>
      <c r="BG15" s="452">
        <v>0</v>
      </c>
      <c r="BH15" s="452">
        <v>0</v>
      </c>
    </row>
    <row r="16" spans="1:60" x14ac:dyDescent="0.3">
      <c r="A16" s="449">
        <v>48</v>
      </c>
      <c r="B16" s="450" t="s">
        <v>52</v>
      </c>
      <c r="D16" s="452">
        <v>0</v>
      </c>
      <c r="E16" s="452">
        <v>0</v>
      </c>
      <c r="F16" s="452">
        <v>0</v>
      </c>
      <c r="G16" s="452">
        <v>0</v>
      </c>
      <c r="H16" s="452">
        <v>0</v>
      </c>
      <c r="I16" s="452">
        <v>0</v>
      </c>
      <c r="J16" s="452">
        <v>0</v>
      </c>
      <c r="K16" s="452">
        <v>0</v>
      </c>
      <c r="L16" s="452">
        <v>0</v>
      </c>
      <c r="M16" s="452">
        <v>0</v>
      </c>
      <c r="N16" s="452">
        <v>0</v>
      </c>
      <c r="O16" s="452">
        <v>0</v>
      </c>
      <c r="P16" s="452">
        <v>0</v>
      </c>
      <c r="Q16" s="452">
        <v>0</v>
      </c>
      <c r="R16" s="452">
        <v>0</v>
      </c>
      <c r="S16" s="452">
        <v>0</v>
      </c>
      <c r="T16" s="452">
        <v>0</v>
      </c>
      <c r="U16" s="452">
        <v>0</v>
      </c>
      <c r="W16" s="452">
        <v>0</v>
      </c>
      <c r="X16" s="452">
        <v>0</v>
      </c>
      <c r="Y16" s="452">
        <v>0</v>
      </c>
      <c r="Z16" s="452">
        <v>0</v>
      </c>
      <c r="AA16" s="452">
        <v>0</v>
      </c>
      <c r="AB16" s="452">
        <v>0</v>
      </c>
      <c r="AC16" s="452">
        <v>0</v>
      </c>
      <c r="AD16" s="452">
        <v>0</v>
      </c>
      <c r="AE16" s="452">
        <v>0</v>
      </c>
      <c r="AF16" s="452">
        <v>0</v>
      </c>
      <c r="AG16" s="452">
        <v>0</v>
      </c>
      <c r="AH16" s="452">
        <v>0</v>
      </c>
      <c r="AI16" s="452">
        <v>0</v>
      </c>
      <c r="AJ16" s="452">
        <v>0</v>
      </c>
      <c r="AK16" s="452">
        <v>0</v>
      </c>
      <c r="AL16" s="452">
        <v>0</v>
      </c>
      <c r="AM16" s="452">
        <v>0</v>
      </c>
      <c r="AN16" s="452">
        <v>0</v>
      </c>
      <c r="AO16" s="452">
        <v>0</v>
      </c>
      <c r="AP16" s="452">
        <v>0</v>
      </c>
      <c r="AQ16" s="452">
        <v>0</v>
      </c>
      <c r="AR16" s="452">
        <v>0</v>
      </c>
      <c r="AS16" s="452">
        <v>0</v>
      </c>
      <c r="AT16" s="452">
        <v>0</v>
      </c>
      <c r="AU16" s="452">
        <v>0</v>
      </c>
      <c r="AV16" s="452">
        <v>0</v>
      </c>
      <c r="AW16" s="452">
        <v>0</v>
      </c>
      <c r="AX16" s="452">
        <v>0</v>
      </c>
      <c r="AY16" s="452">
        <v>0</v>
      </c>
      <c r="AZ16" s="452">
        <v>0</v>
      </c>
      <c r="BA16" s="452">
        <v>0</v>
      </c>
      <c r="BB16" s="452">
        <v>0</v>
      </c>
      <c r="BC16" s="452">
        <v>0</v>
      </c>
      <c r="BD16" s="452">
        <v>0</v>
      </c>
      <c r="BE16" s="452">
        <v>0</v>
      </c>
      <c r="BF16" s="452">
        <v>0</v>
      </c>
      <c r="BG16" s="452">
        <v>0</v>
      </c>
      <c r="BH16" s="452">
        <v>0</v>
      </c>
    </row>
    <row r="17" spans="1:60" x14ac:dyDescent="0.3">
      <c r="A17" s="449">
        <v>149</v>
      </c>
      <c r="B17" s="450" t="s">
        <v>421</v>
      </c>
      <c r="D17" s="452">
        <v>11375237</v>
      </c>
      <c r="E17" s="452">
        <v>18912278</v>
      </c>
      <c r="F17" s="452">
        <v>10000000</v>
      </c>
      <c r="G17" s="452">
        <v>3910246</v>
      </c>
      <c r="H17" s="452">
        <v>19568705</v>
      </c>
      <c r="I17" s="452">
        <v>8909968</v>
      </c>
      <c r="J17" s="452">
        <v>2791120</v>
      </c>
      <c r="K17" s="452">
        <v>6044207</v>
      </c>
      <c r="L17" s="452">
        <v>9243000</v>
      </c>
      <c r="M17" s="452">
        <v>2321310</v>
      </c>
      <c r="N17" s="452">
        <v>5329824</v>
      </c>
      <c r="O17" s="452">
        <v>31089133</v>
      </c>
      <c r="P17" s="452">
        <v>11110275</v>
      </c>
      <c r="Q17" s="452">
        <v>2115080</v>
      </c>
      <c r="R17" s="452">
        <v>23115861</v>
      </c>
      <c r="S17" s="452">
        <v>81366950</v>
      </c>
      <c r="T17" s="452">
        <v>5245387</v>
      </c>
      <c r="U17" s="452">
        <v>3500000</v>
      </c>
      <c r="W17" s="452">
        <v>53023431</v>
      </c>
      <c r="X17" s="452">
        <v>35401202</v>
      </c>
      <c r="Y17" s="452">
        <v>3908414</v>
      </c>
      <c r="Z17" s="452">
        <v>18830040</v>
      </c>
      <c r="AA17" s="452">
        <v>2900000</v>
      </c>
      <c r="AB17" s="452">
        <v>10442896</v>
      </c>
      <c r="AC17" s="452">
        <v>40905920</v>
      </c>
      <c r="AD17" s="452">
        <v>5130055</v>
      </c>
      <c r="AE17" s="452">
        <v>20081808</v>
      </c>
      <c r="AF17" s="452">
        <v>7873240</v>
      </c>
      <c r="AG17" s="452">
        <v>2139822</v>
      </c>
      <c r="AH17" s="452">
        <v>13305000</v>
      </c>
      <c r="AI17" s="452">
        <v>15834840</v>
      </c>
      <c r="AJ17" s="452">
        <v>37487555</v>
      </c>
      <c r="AK17" s="452">
        <v>16173010</v>
      </c>
      <c r="AL17" s="452">
        <v>9020616</v>
      </c>
      <c r="AM17" s="452">
        <v>10044895</v>
      </c>
      <c r="AN17" s="452">
        <v>12250706</v>
      </c>
      <c r="AO17" s="452">
        <v>13143003</v>
      </c>
      <c r="AP17" s="452">
        <v>9916350</v>
      </c>
      <c r="AQ17" s="452">
        <v>942047</v>
      </c>
      <c r="AR17" s="452">
        <v>2867038</v>
      </c>
      <c r="AS17" s="452">
        <v>12740313</v>
      </c>
      <c r="AT17" s="452">
        <v>567595</v>
      </c>
      <c r="AU17" s="452">
        <v>102942093</v>
      </c>
      <c r="AV17" s="452">
        <v>7202440</v>
      </c>
      <c r="AW17" s="452">
        <v>513103536</v>
      </c>
      <c r="AX17" s="452">
        <v>4789331</v>
      </c>
      <c r="AY17" s="452">
        <v>1805006</v>
      </c>
      <c r="AZ17" s="452">
        <v>13664099</v>
      </c>
      <c r="BA17" s="452">
        <v>19053791</v>
      </c>
      <c r="BB17" s="452">
        <v>810863</v>
      </c>
      <c r="BC17" s="452">
        <v>2206501</v>
      </c>
      <c r="BD17" s="452">
        <v>13917773</v>
      </c>
      <c r="BE17" s="452">
        <v>21702347</v>
      </c>
      <c r="BF17" s="452">
        <v>125913734</v>
      </c>
      <c r="BG17" s="452">
        <v>7146494</v>
      </c>
      <c r="BH17" s="452">
        <v>2960900</v>
      </c>
    </row>
    <row r="18" spans="1:60" x14ac:dyDescent="0.3">
      <c r="A18" s="449">
        <v>150</v>
      </c>
      <c r="B18" s="450" t="s">
        <v>422</v>
      </c>
      <c r="D18" s="452">
        <v>1869380</v>
      </c>
      <c r="E18" s="452">
        <v>8282105</v>
      </c>
      <c r="F18" s="452">
        <v>383049</v>
      </c>
      <c r="G18" s="452">
        <v>1387956</v>
      </c>
      <c r="H18" s="452">
        <v>5488792</v>
      </c>
      <c r="I18" s="452">
        <v>2815946</v>
      </c>
      <c r="J18" s="452">
        <v>963077</v>
      </c>
      <c r="K18" s="452">
        <v>551114</v>
      </c>
      <c r="L18" s="452">
        <v>4154081</v>
      </c>
      <c r="M18" s="452">
        <v>272563</v>
      </c>
      <c r="N18" s="452">
        <v>408537</v>
      </c>
      <c r="O18" s="452">
        <v>73206282</v>
      </c>
      <c r="P18" s="452">
        <v>2293961</v>
      </c>
      <c r="Q18" s="452">
        <v>1604268</v>
      </c>
      <c r="R18" s="452">
        <v>1846558</v>
      </c>
      <c r="S18" s="452">
        <v>31222153</v>
      </c>
      <c r="T18" s="452">
        <v>842786</v>
      </c>
      <c r="U18" s="452">
        <v>347403</v>
      </c>
      <c r="W18" s="452">
        <v>19855101</v>
      </c>
      <c r="X18" s="452">
        <v>15139213</v>
      </c>
      <c r="Y18" s="452">
        <v>560372</v>
      </c>
      <c r="Z18" s="452">
        <v>3189084</v>
      </c>
      <c r="AA18" s="452">
        <v>486532</v>
      </c>
      <c r="AB18" s="452">
        <v>583201</v>
      </c>
      <c r="AC18" s="452">
        <v>2280288</v>
      </c>
      <c r="AD18" s="452">
        <v>977886</v>
      </c>
      <c r="AE18" s="452">
        <v>14007940</v>
      </c>
      <c r="AF18" s="452">
        <v>2379330</v>
      </c>
      <c r="AG18" s="452">
        <v>299435</v>
      </c>
      <c r="AI18" s="452">
        <v>2311233</v>
      </c>
      <c r="AJ18" s="452">
        <v>6675427</v>
      </c>
      <c r="AK18" s="452">
        <v>5027817</v>
      </c>
      <c r="AL18" s="452">
        <v>906747</v>
      </c>
      <c r="AM18" s="452">
        <v>13516681</v>
      </c>
      <c r="AN18" s="452">
        <v>4175000</v>
      </c>
      <c r="AO18" s="452">
        <v>1785748</v>
      </c>
      <c r="AP18" s="452">
        <v>15256116</v>
      </c>
      <c r="AQ18" s="452">
        <v>1081730</v>
      </c>
      <c r="AR18" s="452">
        <v>1265196</v>
      </c>
      <c r="AS18" s="452">
        <v>2716211</v>
      </c>
      <c r="AT18" s="452">
        <v>120000</v>
      </c>
      <c r="AU18" s="452">
        <v>42545304</v>
      </c>
      <c r="AV18" s="452">
        <v>807000</v>
      </c>
      <c r="AW18" s="452">
        <v>274820533</v>
      </c>
      <c r="AY18" s="452">
        <v>400000</v>
      </c>
      <c r="AZ18" s="452">
        <v>1260345</v>
      </c>
      <c r="BA18" s="452">
        <v>7361004</v>
      </c>
      <c r="BB18" s="452">
        <v>252199</v>
      </c>
      <c r="BC18" s="452">
        <v>210977</v>
      </c>
      <c r="BD18" s="452">
        <v>3089010</v>
      </c>
      <c r="BE18" s="452">
        <v>1432727</v>
      </c>
      <c r="BF18" s="452">
        <v>43304192</v>
      </c>
      <c r="BG18" s="452">
        <v>570885</v>
      </c>
      <c r="BH18" s="452">
        <v>421032</v>
      </c>
    </row>
    <row r="19" spans="1:60" x14ac:dyDescent="0.3">
      <c r="A19" s="449">
        <v>252</v>
      </c>
      <c r="B19" s="450" t="s">
        <v>33</v>
      </c>
      <c r="D19" s="452">
        <v>77495113</v>
      </c>
      <c r="E19" s="452">
        <v>112086085</v>
      </c>
      <c r="F19" s="452">
        <v>76251605</v>
      </c>
      <c r="G19" s="452">
        <v>20687441</v>
      </c>
      <c r="H19" s="452">
        <v>104995761</v>
      </c>
      <c r="I19" s="452">
        <v>64576551</v>
      </c>
      <c r="J19" s="452">
        <v>29944960</v>
      </c>
      <c r="K19" s="452">
        <v>27619351</v>
      </c>
      <c r="L19" s="452">
        <v>75445340</v>
      </c>
      <c r="M19" s="452">
        <v>22132869</v>
      </c>
      <c r="N19" s="452">
        <v>35838485</v>
      </c>
      <c r="O19" s="452">
        <v>197636773</v>
      </c>
      <c r="P19" s="452">
        <v>50953747</v>
      </c>
      <c r="Q19" s="452">
        <v>28403477</v>
      </c>
      <c r="R19" s="452">
        <v>139815707</v>
      </c>
      <c r="S19" s="452">
        <v>300642058</v>
      </c>
      <c r="T19" s="452">
        <v>48272030</v>
      </c>
      <c r="U19" s="452">
        <v>20718194</v>
      </c>
      <c r="V19" s="452">
        <v>1022671</v>
      </c>
      <c r="W19" s="452">
        <v>255457122</v>
      </c>
      <c r="X19" s="452">
        <v>79612167</v>
      </c>
      <c r="Y19" s="452">
        <v>6136015</v>
      </c>
      <c r="Z19" s="452">
        <v>172931189</v>
      </c>
      <c r="AA19" s="452">
        <v>22615328</v>
      </c>
      <c r="AB19" s="452">
        <v>21764753</v>
      </c>
      <c r="AC19" s="452">
        <v>195915978</v>
      </c>
      <c r="AD19" s="452">
        <v>14608407</v>
      </c>
      <c r="AE19" s="452">
        <v>146811343</v>
      </c>
      <c r="AF19" s="452">
        <v>50295547</v>
      </c>
      <c r="AG19" s="452">
        <v>30749175</v>
      </c>
      <c r="AH19" s="452">
        <v>118297474</v>
      </c>
      <c r="AI19" s="452">
        <v>68560223</v>
      </c>
      <c r="AJ19" s="452">
        <v>127999738</v>
      </c>
      <c r="AK19" s="452">
        <v>81359039</v>
      </c>
      <c r="AL19" s="452">
        <v>98997157</v>
      </c>
      <c r="AM19" s="452">
        <v>65574348</v>
      </c>
      <c r="AN19" s="452">
        <v>51604220</v>
      </c>
      <c r="AO19" s="452">
        <v>73951242</v>
      </c>
      <c r="AP19" s="452">
        <v>83938330</v>
      </c>
      <c r="AQ19" s="452">
        <v>21756510</v>
      </c>
      <c r="AR19" s="452">
        <v>18436681</v>
      </c>
      <c r="AS19" s="452">
        <v>37774767</v>
      </c>
      <c r="AT19" s="452">
        <v>6492569</v>
      </c>
      <c r="AU19" s="452">
        <v>635033673</v>
      </c>
      <c r="AV19" s="452">
        <v>39776920</v>
      </c>
      <c r="AW19" s="452">
        <v>3733190940</v>
      </c>
      <c r="AX19" s="452">
        <v>13954281</v>
      </c>
      <c r="AY19" s="452">
        <v>14565841</v>
      </c>
      <c r="AZ19" s="452">
        <v>17802293</v>
      </c>
      <c r="BA19" s="452">
        <v>91685653</v>
      </c>
      <c r="BB19" s="452">
        <v>3178019</v>
      </c>
      <c r="BC19" s="452">
        <v>8899148</v>
      </c>
      <c r="BD19" s="452">
        <v>66101931</v>
      </c>
      <c r="BE19" s="452">
        <v>75237536</v>
      </c>
      <c r="BF19" s="452">
        <v>661272174</v>
      </c>
      <c r="BG19" s="452">
        <v>39297662</v>
      </c>
      <c r="BH19" s="452">
        <v>26462926</v>
      </c>
    </row>
    <row r="20" spans="1:60" x14ac:dyDescent="0.3">
      <c r="A20" s="449">
        <v>253</v>
      </c>
      <c r="B20" s="450" t="s">
        <v>34</v>
      </c>
      <c r="D20" s="452">
        <v>840459</v>
      </c>
      <c r="E20" s="452">
        <v>3107591</v>
      </c>
      <c r="F20" s="452">
        <v>4056932</v>
      </c>
      <c r="G20" s="452">
        <v>949851</v>
      </c>
      <c r="H20" s="452">
        <v>4775395</v>
      </c>
      <c r="I20" s="452">
        <v>1257700</v>
      </c>
      <c r="J20" s="452">
        <v>1348047</v>
      </c>
      <c r="K20" s="452">
        <v>2311213</v>
      </c>
      <c r="L20" s="452">
        <v>2066090</v>
      </c>
      <c r="M20" s="452">
        <v>1334934</v>
      </c>
      <c r="N20" s="452">
        <v>1263135</v>
      </c>
      <c r="O20" s="452">
        <v>3181068</v>
      </c>
      <c r="P20" s="452">
        <v>3162056</v>
      </c>
      <c r="Q20" s="452">
        <v>425214</v>
      </c>
      <c r="R20" s="452">
        <v>3228905</v>
      </c>
      <c r="S20" s="452">
        <v>9858403</v>
      </c>
      <c r="T20" s="452">
        <v>3324494</v>
      </c>
      <c r="U20" s="452">
        <v>1278377</v>
      </c>
      <c r="V20" s="452">
        <v>48271</v>
      </c>
      <c r="W20" s="452">
        <v>39826521</v>
      </c>
      <c r="X20" s="452">
        <v>3818944</v>
      </c>
      <c r="Y20" s="452">
        <v>713857</v>
      </c>
      <c r="Z20" s="452">
        <v>6141169</v>
      </c>
      <c r="AA20" s="452">
        <v>468391</v>
      </c>
      <c r="AB20" s="452">
        <v>1010892</v>
      </c>
      <c r="AC20" s="452">
        <v>6857492</v>
      </c>
      <c r="AD20" s="452">
        <v>791070</v>
      </c>
      <c r="AE20" s="452">
        <v>5632618</v>
      </c>
      <c r="AF20" s="452">
        <v>4117614</v>
      </c>
      <c r="AG20" s="452">
        <v>1272203</v>
      </c>
      <c r="AH20" s="452">
        <v>19177103</v>
      </c>
      <c r="AI20" s="452">
        <v>7884515</v>
      </c>
      <c r="AJ20" s="452">
        <v>8563789</v>
      </c>
      <c r="AK20" s="452">
        <v>7091710</v>
      </c>
      <c r="AL20" s="452">
        <v>2087884</v>
      </c>
      <c r="AM20" s="452">
        <v>699008</v>
      </c>
      <c r="AN20" s="452">
        <v>2356900</v>
      </c>
      <c r="AO20" s="452">
        <v>1986320</v>
      </c>
      <c r="AP20" s="452">
        <v>2162591</v>
      </c>
      <c r="AQ20" s="452">
        <v>2421020</v>
      </c>
      <c r="AR20" s="452">
        <v>469889</v>
      </c>
      <c r="AS20" s="452">
        <v>1761970</v>
      </c>
      <c r="AT20" s="452">
        <v>737959</v>
      </c>
      <c r="AU20" s="452">
        <v>17194566</v>
      </c>
      <c r="AV20" s="452">
        <v>1154144</v>
      </c>
      <c r="AW20" s="452">
        <v>22443897</v>
      </c>
      <c r="AX20" s="452">
        <v>769091</v>
      </c>
      <c r="AY20" s="452">
        <v>548998</v>
      </c>
      <c r="AZ20" s="452">
        <v>1284913</v>
      </c>
      <c r="BA20" s="452">
        <v>2319923</v>
      </c>
      <c r="BB20" s="452">
        <v>909384</v>
      </c>
      <c r="BC20" s="452">
        <v>2845594</v>
      </c>
      <c r="BD20" s="452">
        <v>8073244</v>
      </c>
      <c r="BE20" s="452">
        <v>4231076</v>
      </c>
      <c r="BF20" s="452">
        <v>10684573</v>
      </c>
      <c r="BG20" s="452">
        <v>1471654</v>
      </c>
      <c r="BH20" s="452">
        <v>2109549</v>
      </c>
    </row>
    <row r="21" spans="1:60" x14ac:dyDescent="0.3">
      <c r="A21" s="449">
        <v>254</v>
      </c>
      <c r="B21" s="450" t="s">
        <v>35</v>
      </c>
      <c r="D21" s="452">
        <v>-93081470</v>
      </c>
      <c r="E21" s="452">
        <v>-164061428</v>
      </c>
      <c r="F21" s="452">
        <v>-123713529</v>
      </c>
      <c r="G21" s="452">
        <v>-49491212</v>
      </c>
      <c r="H21" s="452">
        <v>-177435473</v>
      </c>
      <c r="I21" s="452">
        <v>-70182810</v>
      </c>
      <c r="J21" s="452">
        <v>-37160759</v>
      </c>
      <c r="K21" s="452">
        <v>-51735380</v>
      </c>
      <c r="L21" s="452">
        <v>-98365356</v>
      </c>
      <c r="M21" s="452">
        <v>-32727155</v>
      </c>
      <c r="N21" s="452">
        <v>-61566764</v>
      </c>
      <c r="O21" s="452">
        <v>-206775650</v>
      </c>
      <c r="P21" s="452">
        <v>-89915559</v>
      </c>
      <c r="Q21" s="452">
        <v>-24111827</v>
      </c>
      <c r="R21" s="452">
        <v>-223510349</v>
      </c>
      <c r="S21" s="452">
        <v>-432228238</v>
      </c>
      <c r="T21" s="452">
        <v>-52866718</v>
      </c>
      <c r="U21" s="452">
        <v>-29864970</v>
      </c>
      <c r="V21" s="452">
        <v>-2292127</v>
      </c>
      <c r="W21" s="452">
        <v>-377054935</v>
      </c>
      <c r="X21" s="452">
        <v>-138163568</v>
      </c>
      <c r="Y21" s="452">
        <v>-26526581</v>
      </c>
      <c r="Z21" s="452">
        <v>-133965730</v>
      </c>
      <c r="AA21" s="452">
        <v>-29058282</v>
      </c>
      <c r="AB21" s="452">
        <v>-78111515</v>
      </c>
      <c r="AC21" s="452">
        <v>-374261448</v>
      </c>
      <c r="AD21" s="452">
        <v>-42663622</v>
      </c>
      <c r="AE21" s="452">
        <v>-259983904</v>
      </c>
      <c r="AF21" s="452">
        <v>-107600338</v>
      </c>
      <c r="AG21" s="452">
        <v>-42873024</v>
      </c>
      <c r="AH21" s="452">
        <v>-329447135</v>
      </c>
      <c r="AI21" s="452">
        <v>-164037915</v>
      </c>
      <c r="AJ21" s="452">
        <v>-290235718</v>
      </c>
      <c r="AK21" s="452">
        <v>-134265729</v>
      </c>
      <c r="AL21" s="452">
        <v>-125514974</v>
      </c>
      <c r="AM21" s="452">
        <v>-101061092</v>
      </c>
      <c r="AN21" s="452">
        <v>-125333190</v>
      </c>
      <c r="AO21" s="452">
        <v>-101171152</v>
      </c>
      <c r="AP21" s="452">
        <v>-121089363</v>
      </c>
      <c r="AQ21" s="452">
        <v>-33194230</v>
      </c>
      <c r="AR21" s="452">
        <v>-42039861</v>
      </c>
      <c r="AS21" s="452">
        <v>-62913771</v>
      </c>
      <c r="AT21" s="452">
        <v>-13461499</v>
      </c>
      <c r="AU21" s="452">
        <v>-663378236</v>
      </c>
      <c r="AV21" s="452">
        <v>-96252781</v>
      </c>
      <c r="AW21" s="452">
        <v>-2712327735</v>
      </c>
      <c r="AX21" s="452">
        <v>-35489298</v>
      </c>
      <c r="AY21" s="452">
        <v>-24380903</v>
      </c>
      <c r="AZ21" s="452">
        <v>-80299693</v>
      </c>
      <c r="BA21" s="452">
        <v>-277307215</v>
      </c>
      <c r="BB21" s="452">
        <v>-17516982</v>
      </c>
      <c r="BC21" s="452">
        <v>-32913226</v>
      </c>
      <c r="BD21" s="452">
        <v>-154129926</v>
      </c>
      <c r="BE21" s="452">
        <v>-166973003</v>
      </c>
      <c r="BF21" s="452">
        <v>-906431299</v>
      </c>
      <c r="BG21" s="452">
        <v>-83642769</v>
      </c>
      <c r="BH21" s="452">
        <v>-40404136</v>
      </c>
    </row>
    <row r="22" spans="1:60" x14ac:dyDescent="0.3">
      <c r="A22" s="449">
        <v>255</v>
      </c>
      <c r="B22" s="450" t="s">
        <v>96</v>
      </c>
      <c r="D22" s="452">
        <v>-5171135</v>
      </c>
      <c r="E22" s="452">
        <v>3034990</v>
      </c>
      <c r="F22" s="452">
        <v>-2128126</v>
      </c>
      <c r="G22" s="452">
        <v>-592852</v>
      </c>
      <c r="H22" s="452">
        <v>-2457791</v>
      </c>
      <c r="I22" s="452">
        <v>-440379</v>
      </c>
      <c r="J22" s="452">
        <v>-1498988</v>
      </c>
      <c r="K22" s="452">
        <v>-413996</v>
      </c>
      <c r="L22" s="452">
        <v>10874207</v>
      </c>
      <c r="M22" s="452">
        <v>-719642</v>
      </c>
      <c r="N22" s="452">
        <v>-363039</v>
      </c>
      <c r="O22" s="452">
        <v>64814980</v>
      </c>
      <c r="P22" s="452">
        <v>-2394288</v>
      </c>
      <c r="Q22" s="452">
        <v>208170</v>
      </c>
      <c r="R22" s="452">
        <v>-1806683</v>
      </c>
      <c r="S22" s="452">
        <v>13650255</v>
      </c>
      <c r="T22" s="452">
        <v>2638063</v>
      </c>
      <c r="U22" s="452">
        <v>-470374</v>
      </c>
      <c r="V22" s="452">
        <v>1069747</v>
      </c>
      <c r="W22" s="452">
        <v>20275218</v>
      </c>
      <c r="X22" s="452">
        <v>9748411</v>
      </c>
      <c r="Y22" s="452">
        <v>-120536</v>
      </c>
      <c r="Z22" s="452">
        <v>-5819775</v>
      </c>
      <c r="AA22" s="452">
        <v>-816123</v>
      </c>
      <c r="AB22" s="452">
        <v>-920243</v>
      </c>
      <c r="AC22" s="452">
        <v>-3839244</v>
      </c>
      <c r="AD22" s="452">
        <v>47969</v>
      </c>
      <c r="AE22" s="452">
        <v>9906495</v>
      </c>
      <c r="AF22" s="452">
        <v>-602371</v>
      </c>
      <c r="AG22" s="452">
        <v>-1209528</v>
      </c>
      <c r="AH22" s="452">
        <v>1832146</v>
      </c>
      <c r="AI22" s="452">
        <v>869558</v>
      </c>
      <c r="AJ22" s="452">
        <v>841235</v>
      </c>
      <c r="AK22" s="452">
        <v>-2250075</v>
      </c>
      <c r="AL22" s="452">
        <v>528408</v>
      </c>
      <c r="AM22" s="452">
        <v>11939050</v>
      </c>
      <c r="AN22" s="452">
        <v>426587</v>
      </c>
      <c r="AO22" s="452">
        <v>1366483</v>
      </c>
      <c r="AP22" s="452">
        <v>12523547</v>
      </c>
      <c r="AQ22" s="452">
        <v>2413656</v>
      </c>
      <c r="AR22" s="452">
        <v>159851</v>
      </c>
      <c r="AS22" s="452">
        <v>849939</v>
      </c>
      <c r="AT22" s="452">
        <v>117598</v>
      </c>
      <c r="AU22" s="452">
        <v>18086619</v>
      </c>
      <c r="AV22" s="452">
        <v>2183638</v>
      </c>
      <c r="AW22" s="452">
        <v>157689819</v>
      </c>
      <c r="AX22" s="452">
        <v>1205628</v>
      </c>
      <c r="AY22" s="452">
        <v>527577</v>
      </c>
      <c r="AZ22" s="452">
        <v>-2896581</v>
      </c>
      <c r="BA22" s="452">
        <v>-2084464</v>
      </c>
      <c r="BB22" s="452">
        <v>1708564</v>
      </c>
      <c r="BC22" s="452">
        <v>303139</v>
      </c>
      <c r="BD22" s="452">
        <v>1156150</v>
      </c>
      <c r="BE22" s="452">
        <v>1892560</v>
      </c>
      <c r="BF22" s="452">
        <v>-26439</v>
      </c>
      <c r="BG22" s="452">
        <v>524028</v>
      </c>
      <c r="BH22" s="452">
        <v>736459</v>
      </c>
    </row>
    <row r="23" spans="1:60" x14ac:dyDescent="0.3">
      <c r="A23" s="449">
        <v>333</v>
      </c>
      <c r="B23" s="450" t="s">
        <v>84</v>
      </c>
      <c r="D23" s="452">
        <v>1012401</v>
      </c>
      <c r="E23" s="452">
        <v>6745184</v>
      </c>
      <c r="F23" s="452">
        <v>7808908</v>
      </c>
      <c r="G23" s="452">
        <v>2282980</v>
      </c>
      <c r="H23" s="452">
        <v>6775801</v>
      </c>
      <c r="I23" s="452">
        <v>2715261</v>
      </c>
      <c r="J23" s="452">
        <v>2726430</v>
      </c>
      <c r="K23" s="452">
        <v>5678837</v>
      </c>
      <c r="L23" s="452">
        <v>7931646</v>
      </c>
      <c r="M23" s="452">
        <v>2470049</v>
      </c>
      <c r="N23" s="452">
        <v>4263760</v>
      </c>
      <c r="O23" s="452">
        <v>9181539</v>
      </c>
      <c r="P23" s="452">
        <v>11567789</v>
      </c>
      <c r="Q23" s="452">
        <v>2319968</v>
      </c>
      <c r="R23" s="452">
        <v>11405886</v>
      </c>
      <c r="S23" s="452">
        <v>37616955</v>
      </c>
      <c r="T23" s="452">
        <v>3424958</v>
      </c>
      <c r="U23" s="452">
        <v>2583317</v>
      </c>
      <c r="W23" s="452">
        <v>57777768</v>
      </c>
      <c r="X23" s="452">
        <v>12710188</v>
      </c>
      <c r="Y23" s="452">
        <v>1034233</v>
      </c>
      <c r="Z23" s="452">
        <v>11286102</v>
      </c>
      <c r="AA23" s="452">
        <v>880512</v>
      </c>
      <c r="AB23" s="452">
        <v>2741416</v>
      </c>
      <c r="AC23" s="452">
        <v>22369100</v>
      </c>
      <c r="AD23" s="452">
        <v>1554961</v>
      </c>
      <c r="AE23" s="452">
        <v>7893822</v>
      </c>
      <c r="AF23" s="452">
        <v>7406095</v>
      </c>
      <c r="AG23" s="452">
        <v>3452487</v>
      </c>
      <c r="AH23" s="452">
        <v>25603558</v>
      </c>
      <c r="AI23" s="452">
        <v>26832031</v>
      </c>
      <c r="AJ23" s="452">
        <v>19310671</v>
      </c>
      <c r="AK23" s="452">
        <v>13286452</v>
      </c>
      <c r="AL23" s="452">
        <v>5807626</v>
      </c>
      <c r="AM23" s="452">
        <v>4011166</v>
      </c>
      <c r="AN23" s="452">
        <v>4844664</v>
      </c>
      <c r="AO23" s="452">
        <v>4003838</v>
      </c>
      <c r="AP23" s="452">
        <v>6545612</v>
      </c>
      <c r="AQ23" s="452">
        <v>4438475</v>
      </c>
      <c r="AR23" s="452">
        <v>178060</v>
      </c>
      <c r="AS23" s="452">
        <v>2968226</v>
      </c>
      <c r="AT23" s="452">
        <v>1120065</v>
      </c>
      <c r="AU23" s="452">
        <v>24818539</v>
      </c>
      <c r="AV23" s="452">
        <v>4206406</v>
      </c>
      <c r="AW23" s="452">
        <v>133701076</v>
      </c>
      <c r="AX23" s="452">
        <v>2075667</v>
      </c>
      <c r="AY23" s="452">
        <v>833859</v>
      </c>
      <c r="AZ23" s="452">
        <v>5299925</v>
      </c>
      <c r="BA23" s="452">
        <v>5199791</v>
      </c>
      <c r="BB23" s="452">
        <v>1975045</v>
      </c>
      <c r="BC23" s="452">
        <v>5443907</v>
      </c>
      <c r="BD23" s="452">
        <v>12780214</v>
      </c>
      <c r="BE23" s="452">
        <v>11946347</v>
      </c>
      <c r="BF23" s="452">
        <v>27123131</v>
      </c>
      <c r="BG23" s="452">
        <v>3475895</v>
      </c>
      <c r="BH23" s="452">
        <v>3522513</v>
      </c>
    </row>
    <row r="24" spans="1:60" x14ac:dyDescent="0.3">
      <c r="A24" s="449">
        <v>335</v>
      </c>
      <c r="B24" s="450" t="s">
        <v>46</v>
      </c>
      <c r="Q24" s="452">
        <v>5320</v>
      </c>
      <c r="R24" s="452">
        <v>304632</v>
      </c>
      <c r="S24" s="452">
        <v>66393</v>
      </c>
      <c r="X24" s="452">
        <v>65284</v>
      </c>
      <c r="AD24" s="452">
        <v>376482</v>
      </c>
      <c r="AG24" s="452">
        <v>929</v>
      </c>
      <c r="AK24" s="452">
        <v>2206649</v>
      </c>
      <c r="AO24" s="452">
        <v>276841</v>
      </c>
      <c r="AU24" s="452">
        <v>226339</v>
      </c>
      <c r="BD24" s="452">
        <v>17932</v>
      </c>
      <c r="BE24" s="452">
        <v>3855</v>
      </c>
      <c r="BF24" s="452">
        <v>5596674</v>
      </c>
      <c r="BG24" s="452">
        <v>155660</v>
      </c>
    </row>
    <row r="25" spans="1:60" x14ac:dyDescent="0.3">
      <c r="A25" s="449">
        <v>336</v>
      </c>
      <c r="B25" s="450" t="s">
        <v>426</v>
      </c>
      <c r="D25" s="452">
        <v>266749</v>
      </c>
      <c r="E25" s="452">
        <v>3991840</v>
      </c>
      <c r="F25" s="452">
        <v>3329025</v>
      </c>
      <c r="G25" s="452">
        <v>1230527</v>
      </c>
      <c r="H25" s="452">
        <v>6342546</v>
      </c>
      <c r="I25" s="452">
        <v>239057</v>
      </c>
      <c r="J25" s="452">
        <v>1245958</v>
      </c>
      <c r="K25" s="452">
        <v>1696229</v>
      </c>
      <c r="L25" s="452">
        <v>2121612</v>
      </c>
      <c r="M25" s="452">
        <v>1469678</v>
      </c>
      <c r="N25" s="452">
        <v>604488</v>
      </c>
      <c r="O25" s="452">
        <v>3558950</v>
      </c>
      <c r="P25" s="452">
        <v>4452096</v>
      </c>
      <c r="Q25" s="452">
        <v>577523</v>
      </c>
      <c r="R25" s="452">
        <v>9153942</v>
      </c>
      <c r="S25" s="452">
        <v>20036945</v>
      </c>
      <c r="T25" s="452">
        <v>1206148</v>
      </c>
      <c r="U25" s="452">
        <v>1055859</v>
      </c>
      <c r="W25" s="452">
        <v>4817295</v>
      </c>
      <c r="X25" s="452">
        <v>6102460</v>
      </c>
      <c r="Y25" s="452">
        <v>671167</v>
      </c>
      <c r="Z25" s="452">
        <v>2953438</v>
      </c>
      <c r="AA25" s="452">
        <v>693207</v>
      </c>
      <c r="AB25" s="452">
        <v>1843113</v>
      </c>
      <c r="AC25" s="452">
        <v>8142302</v>
      </c>
      <c r="AD25" s="452">
        <v>1034220</v>
      </c>
      <c r="AE25" s="452">
        <v>8324350</v>
      </c>
      <c r="AF25" s="452">
        <v>3330326</v>
      </c>
      <c r="AG25" s="452">
        <v>852952</v>
      </c>
      <c r="AH25" s="452">
        <v>11542308</v>
      </c>
      <c r="AI25" s="452">
        <v>5959184</v>
      </c>
      <c r="AJ25" s="452">
        <v>6813129</v>
      </c>
      <c r="AK25" s="452">
        <v>3464230</v>
      </c>
      <c r="AL25" s="452">
        <v>3746581</v>
      </c>
      <c r="AM25" s="452">
        <v>5106303</v>
      </c>
      <c r="AN25" s="452">
        <v>2180951</v>
      </c>
      <c r="AO25" s="452">
        <v>3196151</v>
      </c>
      <c r="AP25" s="452">
        <v>4623211</v>
      </c>
      <c r="AQ25" s="452">
        <v>644938</v>
      </c>
      <c r="AR25" s="452">
        <v>1138754</v>
      </c>
      <c r="AS25" s="452">
        <v>1700276</v>
      </c>
      <c r="AT25" s="452">
        <v>284506</v>
      </c>
      <c r="AU25" s="452">
        <v>25087960</v>
      </c>
      <c r="AV25" s="452">
        <v>1721758</v>
      </c>
      <c r="AW25" s="452">
        <v>82675693</v>
      </c>
      <c r="AX25" s="452">
        <v>369050</v>
      </c>
      <c r="AY25" s="452">
        <v>973959</v>
      </c>
      <c r="AZ25" s="452">
        <v>2167694</v>
      </c>
      <c r="BA25" s="452">
        <v>12934752</v>
      </c>
      <c r="BB25" s="452">
        <v>315301</v>
      </c>
      <c r="BC25" s="452">
        <v>971036</v>
      </c>
      <c r="BD25" s="452">
        <v>3384738</v>
      </c>
      <c r="BE25" s="452">
        <v>4159323</v>
      </c>
      <c r="BF25" s="452">
        <v>37989468</v>
      </c>
      <c r="BG25" s="452">
        <v>2019755</v>
      </c>
      <c r="BH25" s="452">
        <v>403310</v>
      </c>
    </row>
    <row r="26" spans="1:60" x14ac:dyDescent="0.3">
      <c r="A26" s="449">
        <v>338</v>
      </c>
      <c r="B26" s="450" t="s">
        <v>45</v>
      </c>
      <c r="D26" s="452">
        <v>111181390</v>
      </c>
      <c r="E26" s="452">
        <v>203569288</v>
      </c>
      <c r="F26" s="452">
        <v>150005494</v>
      </c>
      <c r="G26" s="452">
        <v>61792763</v>
      </c>
      <c r="H26" s="452">
        <v>210733957</v>
      </c>
      <c r="I26" s="452">
        <v>86344781</v>
      </c>
      <c r="J26" s="452">
        <v>48496777</v>
      </c>
      <c r="K26" s="452">
        <v>65280193</v>
      </c>
      <c r="L26" s="452">
        <v>122030159</v>
      </c>
      <c r="M26" s="452">
        <v>39212287</v>
      </c>
      <c r="N26" s="452">
        <v>76076620</v>
      </c>
      <c r="O26" s="452">
        <v>253406350</v>
      </c>
      <c r="P26" s="452">
        <v>118258960</v>
      </c>
      <c r="Q26" s="452">
        <v>31365401</v>
      </c>
      <c r="R26" s="452">
        <v>280407291</v>
      </c>
      <c r="S26" s="452">
        <v>559644289</v>
      </c>
      <c r="T26" s="452">
        <v>63970549</v>
      </c>
      <c r="U26" s="452">
        <v>37730122</v>
      </c>
      <c r="W26" s="452">
        <v>467550247</v>
      </c>
      <c r="X26" s="452">
        <v>178118820</v>
      </c>
      <c r="Y26" s="452">
        <v>32375749</v>
      </c>
      <c r="Z26" s="452">
        <v>168812016</v>
      </c>
      <c r="AA26" s="452">
        <v>35576683</v>
      </c>
      <c r="AB26" s="452">
        <v>95227036</v>
      </c>
      <c r="AC26" s="452">
        <v>458884374</v>
      </c>
      <c r="AD26" s="452">
        <v>51187841</v>
      </c>
      <c r="AE26" s="452">
        <v>314904058</v>
      </c>
      <c r="AF26" s="452">
        <v>131437291</v>
      </c>
      <c r="AG26" s="452">
        <v>55278647</v>
      </c>
      <c r="AH26" s="452">
        <v>400261630</v>
      </c>
      <c r="AI26" s="452">
        <v>214194651</v>
      </c>
      <c r="AJ26" s="452">
        <v>360706291</v>
      </c>
      <c r="AK26" s="452">
        <v>162385040</v>
      </c>
      <c r="AL26" s="452">
        <v>153057287</v>
      </c>
      <c r="AM26" s="452">
        <v>123351156</v>
      </c>
      <c r="AN26" s="452">
        <v>149433303</v>
      </c>
      <c r="AO26" s="452">
        <v>120207264</v>
      </c>
      <c r="AP26" s="452">
        <v>149793795</v>
      </c>
      <c r="AQ26" s="452">
        <v>46568548</v>
      </c>
      <c r="AR26" s="452">
        <v>50249762</v>
      </c>
      <c r="AS26" s="452">
        <v>75883860</v>
      </c>
      <c r="AT26" s="452">
        <v>16293546</v>
      </c>
      <c r="AU26" s="452">
        <v>811046685</v>
      </c>
      <c r="AV26" s="452">
        <v>114365928</v>
      </c>
      <c r="AW26" s="452">
        <v>3390075581</v>
      </c>
      <c r="AX26" s="452">
        <v>42215707</v>
      </c>
      <c r="AY26" s="452">
        <v>29852640</v>
      </c>
      <c r="AZ26" s="452">
        <v>102290077</v>
      </c>
      <c r="BA26" s="452">
        <v>334497924</v>
      </c>
      <c r="BB26" s="452">
        <v>21288838</v>
      </c>
      <c r="BC26" s="452">
        <v>42270070</v>
      </c>
      <c r="BD26" s="452">
        <v>186464115</v>
      </c>
      <c r="BE26" s="452">
        <v>206006411</v>
      </c>
      <c r="BF26" s="452">
        <v>1109067716</v>
      </c>
      <c r="BG26" s="452">
        <v>101724141</v>
      </c>
      <c r="BH26" s="452">
        <v>48536388</v>
      </c>
    </row>
    <row r="27" spans="1:60" x14ac:dyDescent="0.3">
      <c r="A27" s="449">
        <v>339</v>
      </c>
      <c r="B27" s="450" t="s">
        <v>89</v>
      </c>
      <c r="D27" s="452">
        <v>62401</v>
      </c>
      <c r="E27" s="452">
        <v>128930</v>
      </c>
      <c r="F27" s="452">
        <v>1267457</v>
      </c>
      <c r="G27" s="452">
        <v>395493</v>
      </c>
      <c r="H27" s="452">
        <v>217168</v>
      </c>
      <c r="I27" s="452">
        <v>273510</v>
      </c>
      <c r="J27" s="452">
        <v>55463</v>
      </c>
      <c r="K27" s="452">
        <v>143303</v>
      </c>
      <c r="L27" s="452">
        <v>388444</v>
      </c>
      <c r="M27" s="452">
        <v>1181592</v>
      </c>
      <c r="N27" s="452">
        <v>896308</v>
      </c>
      <c r="O27" s="452">
        <v>3995595</v>
      </c>
      <c r="P27" s="452">
        <v>56067</v>
      </c>
      <c r="Q27" s="452">
        <v>111874</v>
      </c>
      <c r="R27" s="452">
        <v>2555073</v>
      </c>
      <c r="S27" s="452">
        <v>190170</v>
      </c>
      <c r="T27" s="452">
        <v>15898</v>
      </c>
      <c r="U27" s="452">
        <v>221648</v>
      </c>
      <c r="W27" s="452">
        <v>5069165</v>
      </c>
      <c r="X27" s="452">
        <v>1534140</v>
      </c>
      <c r="Y27" s="452">
        <v>487655</v>
      </c>
      <c r="Z27" s="452">
        <v>1560187</v>
      </c>
      <c r="AA27" s="452">
        <v>301406</v>
      </c>
      <c r="AB27" s="452">
        <v>133883</v>
      </c>
      <c r="AD27" s="452">
        <v>65000</v>
      </c>
      <c r="AE27" s="452">
        <v>2173974</v>
      </c>
      <c r="AF27" s="452">
        <v>1750170</v>
      </c>
      <c r="AG27" s="452">
        <v>415073</v>
      </c>
      <c r="AH27" s="452">
        <v>9385584</v>
      </c>
      <c r="AI27" s="452">
        <v>1160869</v>
      </c>
      <c r="AJ27" s="452">
        <v>6299602</v>
      </c>
      <c r="AK27" s="452">
        <v>58840</v>
      </c>
      <c r="AL27" s="452">
        <v>3167306</v>
      </c>
      <c r="AM27" s="452">
        <v>1011830</v>
      </c>
      <c r="AN27" s="452">
        <v>171890</v>
      </c>
      <c r="AO27" s="452">
        <v>3659</v>
      </c>
      <c r="AP27" s="452">
        <v>47347</v>
      </c>
      <c r="AQ27" s="452">
        <v>181165</v>
      </c>
      <c r="AR27" s="452">
        <v>763105</v>
      </c>
      <c r="AS27" s="452">
        <v>1526356</v>
      </c>
      <c r="AT27" s="452">
        <v>141487</v>
      </c>
      <c r="AU27" s="452">
        <v>10653228</v>
      </c>
      <c r="AV27" s="452">
        <v>403671</v>
      </c>
      <c r="AW27" s="452">
        <v>1100760</v>
      </c>
      <c r="AX27" s="452">
        <v>3913</v>
      </c>
      <c r="AY27" s="452">
        <v>204056</v>
      </c>
      <c r="AZ27" s="452">
        <v>40916</v>
      </c>
      <c r="BA27" s="452">
        <v>2552557</v>
      </c>
      <c r="BB27" s="452">
        <v>195640</v>
      </c>
      <c r="BC27" s="452">
        <v>631688</v>
      </c>
      <c r="BD27" s="452">
        <v>3240132</v>
      </c>
      <c r="BE27" s="452">
        <v>1972941</v>
      </c>
      <c r="BF27" s="452">
        <v>575777</v>
      </c>
      <c r="BG27" s="452">
        <v>269725</v>
      </c>
      <c r="BH27" s="452">
        <v>766742</v>
      </c>
    </row>
    <row r="28" spans="1:60" x14ac:dyDescent="0.3">
      <c r="A28" s="449">
        <v>341</v>
      </c>
      <c r="B28" s="450" t="s">
        <v>427</v>
      </c>
      <c r="D28" s="452">
        <v>16408557</v>
      </c>
      <c r="E28" s="452">
        <v>32793274</v>
      </c>
      <c r="F28" s="452">
        <v>14824591</v>
      </c>
      <c r="G28" s="452">
        <v>8771891</v>
      </c>
      <c r="H28" s="452">
        <v>31325999</v>
      </c>
      <c r="I28" s="452">
        <v>14265494</v>
      </c>
      <c r="J28" s="452">
        <v>5787763</v>
      </c>
      <c r="K28" s="452">
        <v>8112243</v>
      </c>
      <c r="L28" s="452">
        <v>25912980</v>
      </c>
      <c r="M28" s="452">
        <v>4785533</v>
      </c>
      <c r="N28" s="452">
        <v>7090091</v>
      </c>
      <c r="O28" s="452">
        <v>106696863</v>
      </c>
      <c r="P28" s="452">
        <v>24621203</v>
      </c>
      <c r="Q28" s="452">
        <v>4734339</v>
      </c>
      <c r="R28" s="452">
        <v>31615854</v>
      </c>
      <c r="S28" s="452">
        <v>124346357</v>
      </c>
      <c r="T28" s="452">
        <v>11611234</v>
      </c>
      <c r="U28" s="452">
        <v>5417739</v>
      </c>
      <c r="V28" s="452">
        <v>1105877</v>
      </c>
      <c r="W28" s="452">
        <v>98702140</v>
      </c>
      <c r="X28" s="452">
        <v>52232376</v>
      </c>
      <c r="Y28" s="452">
        <v>4649457</v>
      </c>
      <c r="Z28" s="452">
        <v>22981583</v>
      </c>
      <c r="AA28" s="452">
        <v>5076001</v>
      </c>
      <c r="AB28" s="452">
        <v>12132960</v>
      </c>
      <c r="AC28" s="452">
        <v>48729271</v>
      </c>
      <c r="AD28" s="452">
        <v>7820645</v>
      </c>
      <c r="AE28" s="452">
        <v>39537333</v>
      </c>
      <c r="AF28" s="452">
        <v>14985818</v>
      </c>
      <c r="AG28" s="452">
        <v>6440895</v>
      </c>
      <c r="AH28" s="452">
        <v>22472359</v>
      </c>
      <c r="AI28" s="452">
        <v>19211411</v>
      </c>
      <c r="AJ28" s="452">
        <v>50332966</v>
      </c>
      <c r="AK28" s="452">
        <v>20701782</v>
      </c>
      <c r="AL28" s="452">
        <v>15609851</v>
      </c>
      <c r="AM28" s="452">
        <v>28382815</v>
      </c>
      <c r="AN28" s="452">
        <v>20228993</v>
      </c>
      <c r="AO28" s="452">
        <v>15262584</v>
      </c>
      <c r="AP28" s="452">
        <v>30398383</v>
      </c>
      <c r="AQ28" s="452">
        <v>9586407</v>
      </c>
      <c r="AR28" s="452">
        <v>6465156</v>
      </c>
      <c r="AS28" s="452">
        <v>15732099</v>
      </c>
      <c r="AT28" s="452">
        <v>2887948</v>
      </c>
      <c r="AU28" s="452">
        <v>147113368</v>
      </c>
      <c r="AV28" s="452">
        <v>14661042</v>
      </c>
      <c r="AW28" s="452">
        <v>796038187</v>
      </c>
      <c r="AX28" s="452">
        <v>5617162</v>
      </c>
      <c r="AY28" s="452">
        <v>3743273</v>
      </c>
      <c r="AZ28" s="452">
        <v>18693400</v>
      </c>
      <c r="BA28" s="452">
        <v>37125268</v>
      </c>
      <c r="BB28" s="452">
        <v>3264797</v>
      </c>
      <c r="BC28" s="452">
        <v>3116157</v>
      </c>
      <c r="BD28" s="452">
        <v>21136971</v>
      </c>
      <c r="BE28" s="452">
        <v>28600696</v>
      </c>
      <c r="BF28" s="452">
        <v>176133541</v>
      </c>
      <c r="BG28" s="452">
        <v>10469068</v>
      </c>
      <c r="BH28" s="452">
        <v>5498067</v>
      </c>
    </row>
    <row r="29" spans="1:60" x14ac:dyDescent="0.3">
      <c r="A29" s="449">
        <v>376</v>
      </c>
      <c r="B29" s="450" t="s">
        <v>38</v>
      </c>
      <c r="H29" s="452">
        <v>-3372338</v>
      </c>
      <c r="AA29" s="452">
        <v>-180</v>
      </c>
      <c r="AJ29" s="452">
        <v>608462</v>
      </c>
      <c r="AY29" s="452">
        <v>2</v>
      </c>
      <c r="BA29" s="452">
        <v>-5475169</v>
      </c>
    </row>
    <row r="30" spans="1:60" x14ac:dyDescent="0.3">
      <c r="A30" s="449">
        <v>379</v>
      </c>
      <c r="B30" s="450" t="s">
        <v>47</v>
      </c>
      <c r="D30" s="452">
        <v>525946</v>
      </c>
      <c r="E30" s="452">
        <v>4945897</v>
      </c>
      <c r="F30" s="452">
        <v>3430939</v>
      </c>
      <c r="G30" s="452">
        <v>1667873</v>
      </c>
      <c r="H30" s="452">
        <v>3314450</v>
      </c>
      <c r="I30" s="452">
        <v>1568578</v>
      </c>
      <c r="J30" s="452">
        <v>893507</v>
      </c>
      <c r="K30" s="452">
        <v>3250664</v>
      </c>
      <c r="L30" s="452">
        <v>6380867</v>
      </c>
      <c r="M30" s="452">
        <v>1081407</v>
      </c>
      <c r="N30" s="452">
        <v>3236774</v>
      </c>
      <c r="O30" s="452">
        <v>4500188</v>
      </c>
      <c r="P30" s="452">
        <v>2713069</v>
      </c>
      <c r="Q30" s="452">
        <v>1508092</v>
      </c>
      <c r="R30" s="452">
        <v>7323374</v>
      </c>
      <c r="S30" s="452">
        <v>35832481</v>
      </c>
      <c r="T30" s="452">
        <v>2802108</v>
      </c>
      <c r="U30" s="452">
        <v>1067404</v>
      </c>
      <c r="W30" s="452">
        <v>19290238</v>
      </c>
      <c r="X30" s="452">
        <v>8099065</v>
      </c>
      <c r="Y30" s="452">
        <v>480079</v>
      </c>
      <c r="Z30" s="452">
        <v>4568313</v>
      </c>
      <c r="AA30" s="452">
        <v>442296</v>
      </c>
      <c r="AB30" s="452">
        <v>1852713</v>
      </c>
      <c r="AC30" s="452">
        <v>10757195</v>
      </c>
      <c r="AD30" s="452">
        <v>787956</v>
      </c>
      <c r="AE30" s="452">
        <v>8848647</v>
      </c>
      <c r="AF30" s="452">
        <v>3661729</v>
      </c>
      <c r="AG30" s="452">
        <v>1672985</v>
      </c>
      <c r="AH30" s="452">
        <v>9027837</v>
      </c>
      <c r="AI30" s="452">
        <v>17154894</v>
      </c>
      <c r="AJ30" s="452">
        <v>8114448</v>
      </c>
      <c r="AK30" s="452">
        <v>4904782</v>
      </c>
      <c r="AL30" s="452">
        <v>5363960</v>
      </c>
      <c r="AM30" s="452">
        <v>3621860</v>
      </c>
      <c r="AN30" s="452">
        <v>911291</v>
      </c>
      <c r="AO30" s="452">
        <v>1295589</v>
      </c>
      <c r="AP30" s="452">
        <v>3510158</v>
      </c>
      <c r="AQ30" s="452">
        <v>58403</v>
      </c>
      <c r="AR30" s="452">
        <v>186438</v>
      </c>
      <c r="AS30" s="452">
        <v>1341503</v>
      </c>
      <c r="AT30" s="452">
        <v>354988</v>
      </c>
      <c r="AU30" s="452">
        <v>6433372</v>
      </c>
      <c r="AV30" s="452">
        <v>1377309</v>
      </c>
      <c r="AW30" s="452">
        <v>111380968</v>
      </c>
      <c r="AX30" s="452">
        <v>1093879</v>
      </c>
      <c r="AY30" s="452">
        <v>1090161</v>
      </c>
      <c r="AZ30" s="452">
        <v>4621499</v>
      </c>
      <c r="BA30" s="452">
        <v>1543771</v>
      </c>
      <c r="BB30" s="452">
        <v>964280</v>
      </c>
      <c r="BC30" s="452">
        <v>1575149</v>
      </c>
      <c r="BD30" s="452">
        <v>10626821</v>
      </c>
      <c r="BE30" s="452">
        <v>8922525</v>
      </c>
      <c r="BF30" s="452">
        <v>15062515</v>
      </c>
      <c r="BG30" s="452">
        <v>1795555</v>
      </c>
      <c r="BH30" s="452">
        <v>1449705</v>
      </c>
    </row>
    <row r="31" spans="1:60" x14ac:dyDescent="0.3">
      <c r="A31" s="449">
        <v>380</v>
      </c>
      <c r="B31" s="450" t="s">
        <v>50</v>
      </c>
      <c r="F31" s="452">
        <v>44446</v>
      </c>
      <c r="P31" s="452">
        <v>43075</v>
      </c>
      <c r="AE31" s="452">
        <v>38497</v>
      </c>
      <c r="AY31" s="452">
        <v>16488</v>
      </c>
    </row>
    <row r="32" spans="1:60" x14ac:dyDescent="0.3">
      <c r="A32" s="449">
        <v>385</v>
      </c>
      <c r="B32" s="450" t="s">
        <v>44</v>
      </c>
      <c r="D32" s="452">
        <v>96435492</v>
      </c>
      <c r="E32" s="452">
        <v>154701536</v>
      </c>
      <c r="F32" s="452">
        <v>106600502</v>
      </c>
      <c r="G32" s="452">
        <v>33938843</v>
      </c>
      <c r="H32" s="452">
        <v>143069640</v>
      </c>
      <c r="I32" s="452">
        <v>81996222</v>
      </c>
      <c r="J32" s="452">
        <v>42629025</v>
      </c>
      <c r="K32" s="452">
        <v>43475377</v>
      </c>
      <c r="L32" s="452">
        <v>101176233</v>
      </c>
      <c r="M32" s="452">
        <v>29952935</v>
      </c>
      <c r="N32" s="452">
        <v>51611476</v>
      </c>
      <c r="O32" s="452">
        <v>247448541</v>
      </c>
      <c r="P32" s="452">
        <v>82459204</v>
      </c>
      <c r="Q32" s="452">
        <v>36082265</v>
      </c>
      <c r="R32" s="452">
        <v>199941554</v>
      </c>
      <c r="S32" s="452">
        <v>437916512</v>
      </c>
      <c r="T32" s="452">
        <v>62700355</v>
      </c>
      <c r="U32" s="452">
        <v>29861723</v>
      </c>
      <c r="W32" s="452">
        <v>385778955</v>
      </c>
      <c r="X32" s="452">
        <v>123386363</v>
      </c>
      <c r="Y32" s="452">
        <v>12699040</v>
      </c>
      <c r="Z32" s="452">
        <v>213918644</v>
      </c>
      <c r="AA32" s="452">
        <v>29602120</v>
      </c>
      <c r="AB32" s="452">
        <v>39891166</v>
      </c>
      <c r="AC32" s="452">
        <v>287396396</v>
      </c>
      <c r="AD32" s="452">
        <v>23923696</v>
      </c>
      <c r="AE32" s="452">
        <v>207364115</v>
      </c>
      <c r="AF32" s="452">
        <v>78250114</v>
      </c>
      <c r="AG32" s="452">
        <v>44427001</v>
      </c>
      <c r="AH32" s="452">
        <v>208289072</v>
      </c>
      <c r="AI32" s="452">
        <v>126601474</v>
      </c>
      <c r="AJ32" s="452">
        <v>207034100</v>
      </c>
      <c r="AK32" s="452">
        <v>116570060</v>
      </c>
      <c r="AL32" s="452">
        <v>128627354</v>
      </c>
      <c r="AM32" s="452">
        <v>88563420</v>
      </c>
      <c r="AN32" s="452">
        <v>78061233</v>
      </c>
      <c r="AO32" s="452">
        <v>94973674</v>
      </c>
      <c r="AP32" s="452">
        <v>114805353</v>
      </c>
      <c r="AQ32" s="452">
        <v>37551848</v>
      </c>
      <c r="AR32" s="452">
        <v>27116471</v>
      </c>
      <c r="AS32" s="452">
        <v>52506826</v>
      </c>
      <c r="AT32" s="452">
        <v>10062575</v>
      </c>
      <c r="AU32" s="452">
        <v>799896688</v>
      </c>
      <c r="AV32" s="452">
        <v>59044211</v>
      </c>
      <c r="AW32" s="452">
        <v>4433382683</v>
      </c>
      <c r="AX32" s="452">
        <v>21449781</v>
      </c>
      <c r="AY32" s="452">
        <v>20586576</v>
      </c>
      <c r="AZ32" s="452">
        <v>41077590</v>
      </c>
      <c r="BA32" s="452">
        <v>151196285</v>
      </c>
      <c r="BB32" s="452">
        <v>7859259</v>
      </c>
      <c r="BC32" s="452">
        <v>21101586</v>
      </c>
      <c r="BD32" s="452">
        <v>106509363</v>
      </c>
      <c r="BE32" s="452">
        <v>118502020</v>
      </c>
      <c r="BF32" s="452">
        <v>874593164</v>
      </c>
      <c r="BG32" s="452">
        <v>58850688</v>
      </c>
      <c r="BH32" s="452">
        <v>36704727</v>
      </c>
    </row>
    <row r="33" spans="1:60" x14ac:dyDescent="0.3">
      <c r="A33" s="449">
        <v>386</v>
      </c>
      <c r="B33" s="450" t="s">
        <v>93</v>
      </c>
      <c r="O33" s="452">
        <v>4532</v>
      </c>
      <c r="S33" s="452">
        <v>67090</v>
      </c>
    </row>
    <row r="34" spans="1:60" x14ac:dyDescent="0.3">
      <c r="A34" s="449">
        <v>387</v>
      </c>
      <c r="B34" s="450" t="s">
        <v>94</v>
      </c>
      <c r="D34" s="452">
        <v>244658</v>
      </c>
      <c r="E34" s="452">
        <v>302292</v>
      </c>
      <c r="F34" s="452">
        <v>309316</v>
      </c>
      <c r="G34" s="452">
        <v>94451</v>
      </c>
      <c r="H34" s="452">
        <v>157078</v>
      </c>
      <c r="I34" s="452">
        <v>78900</v>
      </c>
      <c r="J34" s="452">
        <v>69361</v>
      </c>
      <c r="K34" s="452">
        <v>89700</v>
      </c>
      <c r="L34" s="452">
        <v>56135</v>
      </c>
      <c r="M34" s="452">
        <v>105347</v>
      </c>
      <c r="N34" s="452">
        <v>112775</v>
      </c>
      <c r="P34" s="452">
        <v>193396</v>
      </c>
      <c r="Q34" s="452">
        <v>48374</v>
      </c>
      <c r="R34" s="452">
        <v>107017</v>
      </c>
      <c r="S34" s="452">
        <v>493359</v>
      </c>
      <c r="T34" s="452">
        <v>98498</v>
      </c>
      <c r="U34" s="452">
        <v>47172</v>
      </c>
      <c r="W34" s="452">
        <v>45000</v>
      </c>
      <c r="X34" s="452">
        <v>258528</v>
      </c>
      <c r="Z34" s="452">
        <v>107949</v>
      </c>
      <c r="AA34" s="452">
        <v>110156</v>
      </c>
      <c r="AB34" s="452">
        <v>216351</v>
      </c>
      <c r="AC34" s="452">
        <v>365648</v>
      </c>
      <c r="AD34" s="452">
        <v>101366</v>
      </c>
      <c r="AE34" s="452">
        <v>267726</v>
      </c>
      <c r="AF34" s="452">
        <v>156599</v>
      </c>
      <c r="AG34" s="452">
        <v>159188</v>
      </c>
      <c r="AH34" s="452">
        <v>821000</v>
      </c>
      <c r="AI34" s="452">
        <v>402868</v>
      </c>
      <c r="AJ34" s="452">
        <v>577970</v>
      </c>
      <c r="AK34" s="452">
        <v>45000</v>
      </c>
      <c r="AL34" s="452">
        <v>56154</v>
      </c>
      <c r="AM34" s="452">
        <v>279583</v>
      </c>
      <c r="AN34" s="452">
        <v>102529</v>
      </c>
      <c r="AO34" s="452">
        <v>45000</v>
      </c>
      <c r="AP34" s="452">
        <v>167749</v>
      </c>
      <c r="AQ34" s="452">
        <v>61381</v>
      </c>
      <c r="AR34" s="452">
        <v>45902</v>
      </c>
      <c r="AS34" s="452">
        <v>439532</v>
      </c>
      <c r="AT34" s="452">
        <v>91057</v>
      </c>
      <c r="AU34" s="452">
        <v>1261703</v>
      </c>
      <c r="AW34" s="452">
        <v>2448756</v>
      </c>
      <c r="AX34" s="452">
        <v>105559</v>
      </c>
      <c r="AY34" s="452">
        <v>172113</v>
      </c>
      <c r="AZ34" s="452">
        <v>111993</v>
      </c>
      <c r="BA34" s="452">
        <v>37674</v>
      </c>
      <c r="BB34" s="452">
        <v>63180</v>
      </c>
      <c r="BC34" s="452">
        <v>51625</v>
      </c>
      <c r="BD34" s="452">
        <v>341921</v>
      </c>
      <c r="BE34" s="452">
        <v>426164</v>
      </c>
      <c r="BG34" s="452">
        <v>125518</v>
      </c>
      <c r="BH34" s="452">
        <v>53191</v>
      </c>
    </row>
    <row r="35" spans="1:60" x14ac:dyDescent="0.3">
      <c r="A35" s="449">
        <v>388</v>
      </c>
      <c r="B35" s="450" t="s">
        <v>88</v>
      </c>
      <c r="D35" s="452">
        <v>60604249</v>
      </c>
      <c r="E35" s="452">
        <v>98052394</v>
      </c>
      <c r="F35" s="452">
        <v>82223647</v>
      </c>
      <c r="G35" s="452">
        <v>33242888</v>
      </c>
      <c r="H35" s="452">
        <v>109400935</v>
      </c>
      <c r="I35" s="452">
        <v>48781910</v>
      </c>
      <c r="J35" s="452">
        <v>28244673</v>
      </c>
      <c r="K35" s="452">
        <v>36378770</v>
      </c>
      <c r="L35" s="452">
        <v>65382191</v>
      </c>
      <c r="M35" s="452">
        <v>22670299</v>
      </c>
      <c r="N35" s="452">
        <v>42220726</v>
      </c>
      <c r="O35" s="452">
        <v>134179257</v>
      </c>
      <c r="P35" s="452">
        <v>65022229</v>
      </c>
      <c r="Q35" s="452">
        <v>18922964</v>
      </c>
      <c r="R35" s="452">
        <v>144870535</v>
      </c>
      <c r="S35" s="452">
        <v>300310748</v>
      </c>
      <c r="T35" s="452">
        <v>29983740</v>
      </c>
      <c r="U35" s="452">
        <v>24058694</v>
      </c>
      <c r="W35" s="452">
        <v>268321007</v>
      </c>
      <c r="X35" s="452">
        <v>96599906</v>
      </c>
      <c r="Y35" s="452">
        <v>19120058</v>
      </c>
      <c r="Z35" s="452">
        <v>100517065</v>
      </c>
      <c r="AA35" s="452">
        <v>19808371</v>
      </c>
      <c r="AB35" s="452">
        <v>48738731</v>
      </c>
      <c r="AC35" s="452">
        <v>241622389</v>
      </c>
      <c r="AD35" s="452">
        <v>26787119</v>
      </c>
      <c r="AE35" s="452">
        <v>150488199</v>
      </c>
      <c r="AF35" s="452">
        <v>72042398</v>
      </c>
      <c r="AG35" s="452">
        <v>28682697</v>
      </c>
      <c r="AH35" s="452">
        <v>206902708</v>
      </c>
      <c r="AI35" s="452">
        <v>115614234</v>
      </c>
      <c r="AJ35" s="452">
        <v>193226741</v>
      </c>
      <c r="AK35" s="452">
        <v>91993483</v>
      </c>
      <c r="AL35" s="452">
        <v>77759593</v>
      </c>
      <c r="AM35" s="452">
        <v>65417587</v>
      </c>
      <c r="AN35" s="452">
        <v>82905316</v>
      </c>
      <c r="AO35" s="452">
        <v>61878915</v>
      </c>
      <c r="AP35" s="452">
        <v>75638135</v>
      </c>
      <c r="AQ35" s="452">
        <v>23708543</v>
      </c>
      <c r="AR35" s="452">
        <v>25928492</v>
      </c>
      <c r="AS35" s="452">
        <v>41510151</v>
      </c>
      <c r="AT35" s="452">
        <v>9360544</v>
      </c>
      <c r="AU35" s="452">
        <v>414110898</v>
      </c>
      <c r="AV35" s="452">
        <v>60135670</v>
      </c>
      <c r="AW35" s="452">
        <v>1757724427</v>
      </c>
      <c r="AX35" s="452">
        <v>23414718</v>
      </c>
      <c r="AY35" s="452">
        <v>17059022</v>
      </c>
      <c r="AZ35" s="452">
        <v>54928161</v>
      </c>
      <c r="BA35" s="452">
        <v>183689150</v>
      </c>
      <c r="BB35" s="452">
        <v>10815477</v>
      </c>
      <c r="BC35" s="452">
        <v>22650589</v>
      </c>
      <c r="BD35" s="452">
        <v>91899044</v>
      </c>
      <c r="BE35" s="452">
        <v>106224938</v>
      </c>
      <c r="BF35" s="452">
        <v>580483923</v>
      </c>
      <c r="BG35" s="452">
        <v>50781035</v>
      </c>
      <c r="BH35" s="452">
        <v>24163999</v>
      </c>
    </row>
    <row r="36" spans="1:60" x14ac:dyDescent="0.3">
      <c r="A36" s="449">
        <v>389</v>
      </c>
      <c r="B36" s="450" t="s">
        <v>95</v>
      </c>
      <c r="K36" s="452">
        <v>-77204</v>
      </c>
      <c r="Z36" s="452">
        <v>-18529</v>
      </c>
      <c r="BC36" s="452">
        <v>-511468</v>
      </c>
    </row>
    <row r="37" spans="1:60" x14ac:dyDescent="0.3">
      <c r="A37" s="449">
        <v>391</v>
      </c>
      <c r="B37" s="450" t="s">
        <v>100</v>
      </c>
      <c r="D37" s="452">
        <v>20968</v>
      </c>
      <c r="E37" s="452">
        <v>405457</v>
      </c>
      <c r="F37" s="452">
        <v>7064</v>
      </c>
      <c r="G37" s="452">
        <v>31561</v>
      </c>
      <c r="H37" s="452">
        <v>413660</v>
      </c>
      <c r="I37" s="452">
        <v>24165</v>
      </c>
      <c r="J37" s="452">
        <v>28369</v>
      </c>
      <c r="K37" s="452">
        <v>41901</v>
      </c>
      <c r="L37" s="452">
        <v>334496</v>
      </c>
      <c r="M37" s="452">
        <v>2776</v>
      </c>
      <c r="N37" s="452">
        <v>64394</v>
      </c>
      <c r="O37" s="452">
        <v>503725</v>
      </c>
      <c r="P37" s="452">
        <v>123698</v>
      </c>
      <c r="Q37" s="452">
        <v>65842</v>
      </c>
      <c r="R37" s="452">
        <v>49541</v>
      </c>
      <c r="S37" s="452">
        <v>1963096</v>
      </c>
      <c r="T37" s="452">
        <v>189811</v>
      </c>
      <c r="U37" s="452">
        <v>733382</v>
      </c>
      <c r="W37" s="452">
        <v>34577</v>
      </c>
      <c r="X37" s="452">
        <v>150952</v>
      </c>
      <c r="Z37" s="452">
        <v>80695</v>
      </c>
      <c r="AA37" s="452">
        <v>91615</v>
      </c>
      <c r="AC37" s="452">
        <v>426224</v>
      </c>
      <c r="AD37" s="452">
        <v>7415</v>
      </c>
      <c r="AE37" s="452">
        <v>435947</v>
      </c>
      <c r="AF37" s="452">
        <v>3032</v>
      </c>
      <c r="AG37" s="452">
        <v>30373</v>
      </c>
      <c r="AH37" s="452">
        <v>204220</v>
      </c>
      <c r="AI37" s="452">
        <v>31681</v>
      </c>
      <c r="AJ37" s="452">
        <v>34732</v>
      </c>
      <c r="AK37" s="452">
        <v>31160</v>
      </c>
      <c r="AL37" s="452">
        <v>202740</v>
      </c>
      <c r="AM37" s="452">
        <v>73777</v>
      </c>
      <c r="AN37" s="452">
        <v>2312</v>
      </c>
      <c r="AO37" s="452">
        <v>162837</v>
      </c>
      <c r="AP37" s="452">
        <v>10931</v>
      </c>
      <c r="AR37" s="452">
        <v>173098</v>
      </c>
      <c r="AS37" s="452">
        <v>43452</v>
      </c>
      <c r="AT37" s="452">
        <v>12229</v>
      </c>
      <c r="AU37" s="452">
        <v>430361</v>
      </c>
      <c r="AV37" s="452">
        <v>29405</v>
      </c>
      <c r="AW37" s="452">
        <v>5005418</v>
      </c>
      <c r="AX37" s="452">
        <v>166377</v>
      </c>
      <c r="AY37" s="452">
        <v>103540</v>
      </c>
      <c r="AZ37" s="452">
        <v>130065</v>
      </c>
      <c r="BA37" s="452">
        <v>2776</v>
      </c>
      <c r="BB37" s="452">
        <v>73140</v>
      </c>
      <c r="BC37" s="452">
        <v>5808</v>
      </c>
      <c r="BD37" s="452">
        <v>305654</v>
      </c>
      <c r="BE37" s="452">
        <v>14358</v>
      </c>
      <c r="BF37" s="452">
        <v>892871</v>
      </c>
      <c r="BG37" s="452">
        <v>8473</v>
      </c>
      <c r="BH37" s="452">
        <v>42248</v>
      </c>
    </row>
    <row r="38" spans="1:60" x14ac:dyDescent="0.3">
      <c r="A38" s="449">
        <v>500</v>
      </c>
      <c r="B38" s="450" t="s">
        <v>83</v>
      </c>
      <c r="K38" s="452">
        <v>94342</v>
      </c>
      <c r="T38" s="452">
        <v>2227309</v>
      </c>
      <c r="AD38" s="452">
        <v>102829</v>
      </c>
      <c r="AQ38" s="452">
        <v>1998020</v>
      </c>
      <c r="AT38" s="452">
        <v>13001</v>
      </c>
      <c r="AV38" s="452">
        <v>208107</v>
      </c>
      <c r="AW38" s="452">
        <v>1170115</v>
      </c>
    </row>
    <row r="39" spans="1:60" x14ac:dyDescent="0.3">
      <c r="A39" s="449">
        <v>502</v>
      </c>
      <c r="B39" s="450" t="s">
        <v>85</v>
      </c>
      <c r="D39" s="452">
        <v>88922</v>
      </c>
      <c r="E39" s="452">
        <v>654164</v>
      </c>
      <c r="F39" s="452">
        <v>2101546</v>
      </c>
      <c r="G39" s="452">
        <v>1088545</v>
      </c>
      <c r="H39" s="452">
        <v>670991</v>
      </c>
      <c r="I39" s="452">
        <v>260099</v>
      </c>
      <c r="J39" s="452">
        <v>536836</v>
      </c>
      <c r="K39" s="452">
        <v>1292078</v>
      </c>
      <c r="L39" s="452">
        <v>679264</v>
      </c>
      <c r="M39" s="452">
        <v>297614</v>
      </c>
      <c r="N39" s="452">
        <v>655895</v>
      </c>
      <c r="O39" s="452">
        <v>1915455</v>
      </c>
      <c r="P39" s="452">
        <v>2607070</v>
      </c>
      <c r="Q39" s="452">
        <v>135258</v>
      </c>
      <c r="R39" s="452">
        <v>2922361</v>
      </c>
      <c r="S39" s="452">
        <v>3885515</v>
      </c>
      <c r="T39" s="452">
        <v>1969151</v>
      </c>
      <c r="U39" s="452">
        <v>241453</v>
      </c>
      <c r="W39" s="452">
        <v>6806071</v>
      </c>
      <c r="X39" s="452">
        <v>1014179</v>
      </c>
      <c r="Y39" s="452">
        <v>144808</v>
      </c>
      <c r="Z39" s="452">
        <v>2056451</v>
      </c>
      <c r="AA39" s="452">
        <v>114826</v>
      </c>
      <c r="AB39" s="452">
        <v>1240541</v>
      </c>
      <c r="AC39" s="452">
        <v>5637188</v>
      </c>
      <c r="AD39" s="452">
        <v>9071</v>
      </c>
      <c r="AE39" s="452">
        <v>4165107</v>
      </c>
      <c r="AF39" s="452">
        <v>1536608</v>
      </c>
      <c r="AG39" s="452">
        <v>513376</v>
      </c>
      <c r="AH39" s="452">
        <v>5017209</v>
      </c>
      <c r="AI39" s="452">
        <v>2205797</v>
      </c>
      <c r="AJ39" s="452">
        <v>2945701</v>
      </c>
      <c r="AK39" s="452">
        <v>546373</v>
      </c>
      <c r="AL39" s="452">
        <v>1517379</v>
      </c>
      <c r="AM39" s="452">
        <v>1508119</v>
      </c>
      <c r="AN39" s="452">
        <v>926846</v>
      </c>
      <c r="AO39" s="452">
        <v>809738</v>
      </c>
      <c r="AP39" s="452">
        <v>794552</v>
      </c>
      <c r="AQ39" s="452">
        <v>606750</v>
      </c>
      <c r="AR39" s="452">
        <v>1986270</v>
      </c>
      <c r="AS39" s="452">
        <v>161418</v>
      </c>
      <c r="AT39" s="452">
        <v>289511</v>
      </c>
      <c r="AU39" s="452">
        <v>6256530</v>
      </c>
      <c r="AV39" s="452">
        <v>1102269</v>
      </c>
      <c r="AW39" s="452">
        <v>23634435</v>
      </c>
      <c r="AX39" s="452">
        <v>824039</v>
      </c>
      <c r="AY39" s="452">
        <v>130401</v>
      </c>
      <c r="AZ39" s="452">
        <v>1071655</v>
      </c>
      <c r="BA39" s="452">
        <v>2514065</v>
      </c>
      <c r="BB39" s="452">
        <v>221202</v>
      </c>
      <c r="BC39" s="452">
        <v>928045</v>
      </c>
      <c r="BD39" s="452">
        <v>752293</v>
      </c>
      <c r="BE39" s="452">
        <v>1406961</v>
      </c>
      <c r="BF39" s="452">
        <v>12599141</v>
      </c>
      <c r="BG39" s="452">
        <v>933195</v>
      </c>
      <c r="BH39" s="452">
        <v>457217</v>
      </c>
    </row>
    <row r="40" spans="1:60" x14ac:dyDescent="0.3">
      <c r="A40" s="449">
        <v>503</v>
      </c>
      <c r="B40" s="450" t="s">
        <v>86</v>
      </c>
    </row>
    <row r="41" spans="1:60" x14ac:dyDescent="0.3">
      <c r="A41" s="449">
        <v>504</v>
      </c>
      <c r="B41" s="450" t="s">
        <v>90</v>
      </c>
      <c r="D41" s="452">
        <v>39070088</v>
      </c>
      <c r="E41" s="452">
        <v>68040763</v>
      </c>
      <c r="F41" s="452">
        <v>63829540</v>
      </c>
      <c r="G41" s="452">
        <v>23577103</v>
      </c>
      <c r="H41" s="452">
        <v>75387174</v>
      </c>
      <c r="I41" s="452">
        <v>33646171</v>
      </c>
      <c r="J41" s="452">
        <v>20777843</v>
      </c>
      <c r="K41" s="452">
        <v>26747059</v>
      </c>
      <c r="L41" s="452">
        <v>49891628</v>
      </c>
      <c r="M41" s="452">
        <v>15393021</v>
      </c>
      <c r="N41" s="452">
        <v>33636634</v>
      </c>
      <c r="O41" s="452">
        <v>87665899</v>
      </c>
      <c r="P41" s="452">
        <v>38144067</v>
      </c>
      <c r="Q41" s="452">
        <v>14333295</v>
      </c>
      <c r="R41" s="452">
        <v>108157936</v>
      </c>
      <c r="S41" s="452">
        <v>189850745</v>
      </c>
      <c r="T41" s="452">
        <v>21093169</v>
      </c>
      <c r="U41" s="452">
        <v>17764315</v>
      </c>
      <c r="V41" s="452">
        <v>1790232</v>
      </c>
      <c r="W41" s="452">
        <v>184158420</v>
      </c>
      <c r="X41" s="452">
        <v>52453156</v>
      </c>
      <c r="Y41" s="452">
        <v>13701198</v>
      </c>
      <c r="Z41" s="452">
        <v>69408928</v>
      </c>
      <c r="AA41" s="452">
        <v>13612623</v>
      </c>
      <c r="AB41" s="452">
        <v>35532006</v>
      </c>
      <c r="AC41" s="452">
        <v>186710961</v>
      </c>
      <c r="AD41" s="452">
        <v>19007708</v>
      </c>
      <c r="AE41" s="452">
        <v>117429870</v>
      </c>
      <c r="AF41" s="452">
        <v>54250978</v>
      </c>
      <c r="AG41" s="452">
        <v>20776389</v>
      </c>
      <c r="AH41" s="452">
        <v>177697911</v>
      </c>
      <c r="AI41" s="452">
        <v>96065138</v>
      </c>
      <c r="AJ41" s="452">
        <v>136715631</v>
      </c>
      <c r="AK41" s="452">
        <v>69027786</v>
      </c>
      <c r="AL41" s="452">
        <v>58638744</v>
      </c>
      <c r="AM41" s="452">
        <v>47784227</v>
      </c>
      <c r="AN41" s="452">
        <v>62816006</v>
      </c>
      <c r="AO41" s="452">
        <v>47784961</v>
      </c>
      <c r="AP41" s="452">
        <v>57742729</v>
      </c>
      <c r="AQ41" s="452">
        <v>16403819</v>
      </c>
      <c r="AR41" s="452">
        <v>18900481</v>
      </c>
      <c r="AS41" s="452">
        <v>25517329</v>
      </c>
      <c r="AT41" s="452">
        <v>6241660</v>
      </c>
      <c r="AU41" s="452">
        <v>275242644</v>
      </c>
      <c r="AV41" s="452">
        <v>46874711</v>
      </c>
      <c r="AW41" s="452">
        <v>1120724055</v>
      </c>
      <c r="AX41" s="452">
        <v>18930264</v>
      </c>
      <c r="AY41" s="452">
        <v>13811383</v>
      </c>
      <c r="AZ41" s="452">
        <v>33324424</v>
      </c>
      <c r="BA41" s="452">
        <v>141057454</v>
      </c>
      <c r="BB41" s="452">
        <v>9126784</v>
      </c>
      <c r="BC41" s="452">
        <v>19507466</v>
      </c>
      <c r="BD41" s="452">
        <v>68585393</v>
      </c>
      <c r="BE41" s="452">
        <v>77970025</v>
      </c>
      <c r="BF41" s="452">
        <v>403748166</v>
      </c>
      <c r="BG41" s="452">
        <v>40407864</v>
      </c>
      <c r="BH41" s="452">
        <v>18215790</v>
      </c>
    </row>
    <row r="42" spans="1:60" x14ac:dyDescent="0.3">
      <c r="A42" s="449">
        <v>505</v>
      </c>
      <c r="B42" s="450" t="s">
        <v>91</v>
      </c>
      <c r="D42" s="452">
        <v>136726</v>
      </c>
      <c r="E42" s="452">
        <v>426709</v>
      </c>
      <c r="F42" s="452">
        <v>483249</v>
      </c>
      <c r="H42" s="452">
        <v>169881</v>
      </c>
      <c r="I42" s="452">
        <v>235256</v>
      </c>
      <c r="J42" s="452">
        <v>193977</v>
      </c>
      <c r="K42" s="452">
        <v>1129073</v>
      </c>
      <c r="L42" s="452">
        <v>119481</v>
      </c>
      <c r="M42" s="452">
        <v>695858</v>
      </c>
      <c r="N42" s="452">
        <v>347429</v>
      </c>
      <c r="O42" s="452">
        <v>631348</v>
      </c>
      <c r="R42" s="452">
        <v>842006</v>
      </c>
      <c r="U42" s="452">
        <v>231790</v>
      </c>
      <c r="W42" s="452">
        <v>711500</v>
      </c>
      <c r="X42" s="452">
        <v>387173</v>
      </c>
      <c r="Y42" s="452">
        <v>161212</v>
      </c>
      <c r="Z42" s="452">
        <v>873070</v>
      </c>
      <c r="AA42" s="452">
        <v>112374</v>
      </c>
      <c r="AB42" s="452">
        <v>235990</v>
      </c>
      <c r="AC42" s="452">
        <v>2708561</v>
      </c>
      <c r="AD42" s="452">
        <v>43101</v>
      </c>
      <c r="AE42" s="452">
        <v>1521243</v>
      </c>
      <c r="AF42" s="452">
        <v>609660</v>
      </c>
      <c r="AI42" s="452">
        <v>449242</v>
      </c>
      <c r="AJ42" s="452">
        <v>1297747</v>
      </c>
      <c r="AL42" s="452">
        <v>928254</v>
      </c>
      <c r="AM42" s="452">
        <v>457348</v>
      </c>
      <c r="AN42" s="452">
        <v>217543</v>
      </c>
      <c r="AO42" s="452">
        <v>239194</v>
      </c>
      <c r="AP42" s="452">
        <v>140972</v>
      </c>
      <c r="AQ42" s="452">
        <v>12189</v>
      </c>
      <c r="AR42" s="452">
        <v>5503</v>
      </c>
      <c r="AS42" s="452">
        <v>23838</v>
      </c>
      <c r="AT42" s="452">
        <v>298104</v>
      </c>
      <c r="AU42" s="452">
        <v>449980</v>
      </c>
      <c r="AV42" s="452">
        <v>379884</v>
      </c>
      <c r="AX42" s="452">
        <v>174566</v>
      </c>
      <c r="AZ42" s="452">
        <v>84833</v>
      </c>
      <c r="BA42" s="452">
        <v>907081</v>
      </c>
      <c r="BC42" s="452">
        <v>261510</v>
      </c>
      <c r="BD42" s="452">
        <v>434619</v>
      </c>
      <c r="BG42" s="452">
        <v>283924</v>
      </c>
      <c r="BH42" s="452">
        <v>473050</v>
      </c>
    </row>
    <row r="43" spans="1:60" x14ac:dyDescent="0.3">
      <c r="A43" s="449">
        <v>506</v>
      </c>
      <c r="B43" s="450" t="s">
        <v>97</v>
      </c>
      <c r="D43" s="452">
        <v>504978</v>
      </c>
      <c r="E43" s="452">
        <v>3903434</v>
      </c>
      <c r="F43" s="452">
        <v>2737901</v>
      </c>
      <c r="G43" s="452">
        <v>1636312</v>
      </c>
      <c r="H43" s="452">
        <v>2900790</v>
      </c>
      <c r="I43" s="452">
        <v>1544413</v>
      </c>
      <c r="J43" s="452">
        <v>456653</v>
      </c>
      <c r="K43" s="452">
        <v>2960694</v>
      </c>
      <c r="L43" s="452">
        <v>5809465</v>
      </c>
      <c r="M43" s="452">
        <v>1078631</v>
      </c>
      <c r="N43" s="452">
        <v>3058983</v>
      </c>
      <c r="O43" s="452">
        <v>3821938</v>
      </c>
      <c r="P43" s="452">
        <v>2589371</v>
      </c>
      <c r="Q43" s="452">
        <v>1442250</v>
      </c>
      <c r="R43" s="452">
        <v>6891353</v>
      </c>
      <c r="S43" s="452">
        <v>31774305</v>
      </c>
      <c r="T43" s="452">
        <v>2612297</v>
      </c>
      <c r="U43" s="452">
        <v>274162</v>
      </c>
      <c r="V43" s="452">
        <v>657504</v>
      </c>
      <c r="W43" s="452">
        <v>18361445</v>
      </c>
      <c r="X43" s="452">
        <v>7948113</v>
      </c>
      <c r="Y43" s="452">
        <v>480079</v>
      </c>
      <c r="Z43" s="452">
        <v>4487618</v>
      </c>
      <c r="AA43" s="452">
        <v>350681</v>
      </c>
      <c r="AB43" s="452">
        <v>1852709</v>
      </c>
      <c r="AC43" s="452">
        <v>9963139</v>
      </c>
      <c r="AD43" s="452">
        <v>780541</v>
      </c>
      <c r="AE43" s="452">
        <v>5856179</v>
      </c>
      <c r="AF43" s="452">
        <v>3658697</v>
      </c>
      <c r="AG43" s="452">
        <v>1642612</v>
      </c>
      <c r="AH43" s="452">
        <v>7949660</v>
      </c>
      <c r="AI43" s="452">
        <v>17123213</v>
      </c>
      <c r="AJ43" s="452">
        <v>8079716</v>
      </c>
      <c r="AK43" s="452">
        <v>4873622</v>
      </c>
      <c r="AL43" s="452">
        <v>4368065</v>
      </c>
      <c r="AM43" s="452">
        <v>3548083</v>
      </c>
      <c r="AN43" s="452">
        <v>908979</v>
      </c>
      <c r="AO43" s="452">
        <v>1132752</v>
      </c>
      <c r="AP43" s="452">
        <v>2955354</v>
      </c>
      <c r="AQ43" s="452">
        <v>58403</v>
      </c>
      <c r="AS43" s="452">
        <v>1298051</v>
      </c>
      <c r="AT43" s="452">
        <v>329758</v>
      </c>
      <c r="AU43" s="452">
        <v>6308974</v>
      </c>
      <c r="AV43" s="452">
        <v>806527</v>
      </c>
      <c r="AW43" s="452">
        <v>101334419</v>
      </c>
      <c r="AX43" s="452">
        <v>927502</v>
      </c>
      <c r="AY43" s="452">
        <v>373268</v>
      </c>
      <c r="AZ43" s="452">
        <v>4222558</v>
      </c>
      <c r="BA43" s="452">
        <v>862392</v>
      </c>
      <c r="BB43" s="452">
        <v>891140</v>
      </c>
      <c r="BC43" s="452">
        <v>1569341</v>
      </c>
      <c r="BD43" s="452">
        <v>10085544</v>
      </c>
      <c r="BE43" s="452">
        <v>7861326</v>
      </c>
      <c r="BF43" s="452">
        <v>13715451</v>
      </c>
      <c r="BG43" s="452">
        <v>1787082</v>
      </c>
      <c r="BH43" s="452">
        <v>1192969</v>
      </c>
    </row>
    <row r="44" spans="1:60" x14ac:dyDescent="0.3">
      <c r="A44" s="449">
        <v>507</v>
      </c>
      <c r="B44" s="450" t="s">
        <v>430</v>
      </c>
      <c r="E44" s="452">
        <v>57862</v>
      </c>
      <c r="F44" s="452">
        <v>44544</v>
      </c>
      <c r="J44" s="452">
        <v>-5074</v>
      </c>
      <c r="K44" s="452">
        <v>4763</v>
      </c>
      <c r="M44" s="452">
        <v>2</v>
      </c>
      <c r="N44" s="452">
        <v>-18050</v>
      </c>
      <c r="O44" s="452">
        <v>-133516</v>
      </c>
      <c r="R44" s="452">
        <v>49639</v>
      </c>
      <c r="S44" s="452">
        <v>-74536</v>
      </c>
      <c r="U44" s="452">
        <v>-16355</v>
      </c>
      <c r="W44" s="452">
        <v>30340</v>
      </c>
      <c r="AC44" s="452">
        <v>23194</v>
      </c>
      <c r="AE44" s="452">
        <v>4996</v>
      </c>
      <c r="AL44" s="452">
        <v>-54828</v>
      </c>
      <c r="AP44" s="452">
        <v>-61738</v>
      </c>
      <c r="AV44" s="452">
        <v>3723</v>
      </c>
      <c r="AW44" s="452">
        <v>1345985</v>
      </c>
      <c r="AY44" s="452">
        <v>-5057</v>
      </c>
      <c r="AZ44" s="452">
        <v>4790</v>
      </c>
      <c r="BA44" s="452">
        <v>-424798</v>
      </c>
      <c r="BD44" s="452">
        <v>38206</v>
      </c>
      <c r="BE44" s="452">
        <v>-33038</v>
      </c>
      <c r="BF44" s="452">
        <v>38193</v>
      </c>
      <c r="BH44" s="452">
        <v>5917</v>
      </c>
    </row>
    <row r="45" spans="1:60" x14ac:dyDescent="0.3">
      <c r="A45" s="449">
        <v>512</v>
      </c>
      <c r="B45" s="450" t="s">
        <v>150</v>
      </c>
      <c r="F45" s="452">
        <v>1450941</v>
      </c>
      <c r="I45" s="452">
        <v>123012</v>
      </c>
      <c r="O45" s="452">
        <v>358740</v>
      </c>
      <c r="P45" s="452">
        <v>219660</v>
      </c>
      <c r="Q45" s="452">
        <v>21959</v>
      </c>
      <c r="T45" s="452">
        <v>234354</v>
      </c>
      <c r="U45" s="452">
        <v>26974</v>
      </c>
      <c r="W45" s="452">
        <v>156503</v>
      </c>
      <c r="X45" s="452">
        <v>116578</v>
      </c>
      <c r="AB45" s="452">
        <v>208960</v>
      </c>
      <c r="AG45" s="452">
        <v>101515</v>
      </c>
      <c r="AI45" s="452">
        <v>115314</v>
      </c>
      <c r="AK45" s="452">
        <v>244508</v>
      </c>
      <c r="AL45" s="452">
        <v>4495</v>
      </c>
      <c r="AM45" s="452">
        <v>126721</v>
      </c>
      <c r="AS45" s="452">
        <v>354069</v>
      </c>
      <c r="AY45" s="452">
        <v>15908</v>
      </c>
      <c r="AZ45" s="452">
        <v>131015</v>
      </c>
      <c r="BA45" s="452">
        <v>470318</v>
      </c>
      <c r="BC45" s="452">
        <v>157363</v>
      </c>
      <c r="BD45" s="452">
        <v>57577</v>
      </c>
      <c r="BE45" s="452">
        <v>135563</v>
      </c>
      <c r="BH45" s="452">
        <v>147665</v>
      </c>
    </row>
    <row r="46" spans="1:60" x14ac:dyDescent="0.3">
      <c r="A46" s="449">
        <v>532</v>
      </c>
      <c r="B46" s="450" t="s">
        <v>431</v>
      </c>
      <c r="D46" s="452">
        <v>11555047</v>
      </c>
      <c r="E46" s="452">
        <v>17217181</v>
      </c>
      <c r="F46" s="452">
        <v>10058639</v>
      </c>
      <c r="G46" s="452">
        <v>5128938</v>
      </c>
      <c r="H46" s="452">
        <v>19631410</v>
      </c>
      <c r="I46" s="452">
        <v>9740393</v>
      </c>
      <c r="J46" s="452">
        <v>3004493</v>
      </c>
      <c r="K46" s="452">
        <v>6607374</v>
      </c>
      <c r="L46" s="452">
        <v>12569730</v>
      </c>
      <c r="M46" s="452">
        <v>2376184</v>
      </c>
      <c r="N46" s="452">
        <v>5448273</v>
      </c>
      <c r="O46" s="452">
        <v>30482557</v>
      </c>
      <c r="P46" s="452">
        <v>18295072</v>
      </c>
      <c r="Q46" s="452">
        <v>2859422</v>
      </c>
      <c r="R46" s="452">
        <v>22758966</v>
      </c>
      <c r="S46" s="452">
        <v>79968216</v>
      </c>
      <c r="T46" s="452">
        <v>6461524</v>
      </c>
      <c r="U46" s="452">
        <v>3723613</v>
      </c>
      <c r="V46" s="452">
        <v>181643</v>
      </c>
      <c r="W46" s="452">
        <v>52424089</v>
      </c>
      <c r="X46" s="452">
        <v>34000785</v>
      </c>
      <c r="Y46" s="452">
        <v>3735257</v>
      </c>
      <c r="Z46" s="452">
        <v>18174889</v>
      </c>
      <c r="AA46" s="452">
        <v>2785354</v>
      </c>
      <c r="AB46" s="452">
        <v>9876199</v>
      </c>
      <c r="AC46" s="452">
        <v>39523776</v>
      </c>
      <c r="AD46" s="452">
        <v>5143681</v>
      </c>
      <c r="AE46" s="452">
        <v>25079775</v>
      </c>
      <c r="AF46" s="452">
        <v>8586227</v>
      </c>
      <c r="AG46" s="452">
        <v>4042867</v>
      </c>
      <c r="AH46" s="452">
        <v>17622099</v>
      </c>
      <c r="AI46" s="452">
        <v>17349614</v>
      </c>
      <c r="AJ46" s="452">
        <v>38608688</v>
      </c>
      <c r="AK46" s="452">
        <v>14308390</v>
      </c>
      <c r="AL46" s="452">
        <v>10421769</v>
      </c>
      <c r="AM46" s="452">
        <v>14442238</v>
      </c>
      <c r="AN46" s="452">
        <v>12746052</v>
      </c>
      <c r="AO46" s="452">
        <v>12747273</v>
      </c>
      <c r="AP46" s="452">
        <v>10329642</v>
      </c>
      <c r="AQ46" s="452">
        <v>995816</v>
      </c>
      <c r="AR46" s="452">
        <v>5586384</v>
      </c>
      <c r="AS46" s="452">
        <v>12393943</v>
      </c>
      <c r="AT46" s="452">
        <v>690179</v>
      </c>
      <c r="AU46" s="452">
        <v>103123063</v>
      </c>
      <c r="AV46" s="452">
        <v>7315892</v>
      </c>
      <c r="AW46" s="452">
        <v>491593892</v>
      </c>
      <c r="AX46" s="452">
        <v>4420854</v>
      </c>
      <c r="AY46" s="452">
        <v>1565673</v>
      </c>
      <c r="AZ46" s="452">
        <v>15132718</v>
      </c>
      <c r="BA46" s="452">
        <v>21670213</v>
      </c>
      <c r="BB46" s="452">
        <v>1611237</v>
      </c>
      <c r="BC46" s="452">
        <v>1886330</v>
      </c>
      <c r="BD46" s="452">
        <v>17663056</v>
      </c>
      <c r="BE46" s="452">
        <v>19444026</v>
      </c>
      <c r="BF46" s="452">
        <v>124977535</v>
      </c>
      <c r="BG46" s="452">
        <v>6347288</v>
      </c>
      <c r="BH46" s="452">
        <v>3036130</v>
      </c>
    </row>
    <row r="47" spans="1:60" x14ac:dyDescent="0.3">
      <c r="A47" s="449">
        <v>533</v>
      </c>
      <c r="B47" s="450" t="s">
        <v>432</v>
      </c>
      <c r="AI47" s="452">
        <v>1461210</v>
      </c>
      <c r="AW47" s="452">
        <v>301733</v>
      </c>
    </row>
    <row r="48" spans="1:60" x14ac:dyDescent="0.3">
      <c r="A48" s="449">
        <v>536</v>
      </c>
      <c r="B48" s="450" t="s">
        <v>98</v>
      </c>
      <c r="AT48" s="452">
        <v>13001</v>
      </c>
      <c r="AW48" s="452">
        <v>1170115</v>
      </c>
    </row>
    <row r="49" spans="1:60" x14ac:dyDescent="0.3">
      <c r="A49" s="449">
        <v>546</v>
      </c>
      <c r="B49" s="450" t="s">
        <v>435</v>
      </c>
      <c r="G49" s="452">
        <v>1565203</v>
      </c>
      <c r="P49" s="452">
        <v>8128163</v>
      </c>
      <c r="Q49" s="452">
        <v>936088</v>
      </c>
      <c r="AE49" s="452">
        <v>2404813</v>
      </c>
      <c r="AG49" s="452">
        <v>1871788</v>
      </c>
      <c r="AR49" s="452">
        <v>58568</v>
      </c>
      <c r="BB49" s="452">
        <v>1383552</v>
      </c>
    </row>
    <row r="50" spans="1:60" ht="72" x14ac:dyDescent="0.3">
      <c r="A50" s="449">
        <v>547</v>
      </c>
      <c r="B50" s="450" t="s">
        <v>436</v>
      </c>
      <c r="D50" s="452">
        <v>4</v>
      </c>
      <c r="E50" s="452">
        <v>4</v>
      </c>
      <c r="F50" s="452">
        <v>4</v>
      </c>
      <c r="G50" s="452">
        <v>4</v>
      </c>
      <c r="H50" s="452">
        <v>4</v>
      </c>
      <c r="I50" s="452">
        <v>4</v>
      </c>
      <c r="J50" s="452">
        <v>4</v>
      </c>
      <c r="K50" s="452">
        <v>4</v>
      </c>
      <c r="L50" s="452">
        <v>4</v>
      </c>
      <c r="M50" s="452">
        <v>4</v>
      </c>
      <c r="N50" s="452">
        <v>4</v>
      </c>
      <c r="O50" s="452">
        <v>4</v>
      </c>
      <c r="P50" s="452">
        <v>4</v>
      </c>
      <c r="Q50" s="452">
        <v>4</v>
      </c>
      <c r="R50" s="452">
        <v>4</v>
      </c>
      <c r="S50" s="452">
        <v>4</v>
      </c>
      <c r="T50" s="452">
        <v>4</v>
      </c>
      <c r="U50" s="452">
        <v>4</v>
      </c>
      <c r="V50" s="452">
        <v>4</v>
      </c>
      <c r="W50" s="452">
        <v>4</v>
      </c>
      <c r="X50" s="452">
        <v>4</v>
      </c>
      <c r="Y50" s="452">
        <v>4</v>
      </c>
      <c r="Z50" s="452">
        <v>4</v>
      </c>
      <c r="AA50" s="452">
        <v>4</v>
      </c>
      <c r="AB50" s="452">
        <v>4</v>
      </c>
      <c r="AC50" s="452">
        <v>4</v>
      </c>
      <c r="AD50" s="452">
        <v>4</v>
      </c>
      <c r="AE50" s="452">
        <v>4</v>
      </c>
      <c r="AF50" s="452">
        <v>4</v>
      </c>
      <c r="AG50" s="452">
        <v>4</v>
      </c>
      <c r="AH50" s="452">
        <v>4</v>
      </c>
      <c r="AI50" s="452">
        <v>4</v>
      </c>
      <c r="AJ50" s="452">
        <v>4</v>
      </c>
      <c r="AK50" s="452">
        <v>4</v>
      </c>
      <c r="AL50" s="452">
        <v>4</v>
      </c>
      <c r="AM50" s="452">
        <v>4</v>
      </c>
      <c r="AN50" s="452">
        <v>4</v>
      </c>
      <c r="AO50" s="452">
        <v>4</v>
      </c>
      <c r="AP50" s="452">
        <v>4</v>
      </c>
      <c r="AQ50" s="452">
        <v>4</v>
      </c>
      <c r="AR50" s="452">
        <v>4</v>
      </c>
      <c r="AS50" s="452">
        <v>4</v>
      </c>
      <c r="AT50" s="452">
        <v>4</v>
      </c>
      <c r="AU50" s="452">
        <v>4</v>
      </c>
      <c r="AV50" s="452">
        <v>4</v>
      </c>
      <c r="AW50" s="452">
        <v>4</v>
      </c>
      <c r="AX50" s="452">
        <v>4</v>
      </c>
      <c r="AY50" s="452">
        <v>4</v>
      </c>
      <c r="AZ50" s="452">
        <v>4</v>
      </c>
      <c r="BA50" s="452">
        <v>4</v>
      </c>
      <c r="BB50" s="452">
        <v>4</v>
      </c>
      <c r="BC50" s="452">
        <v>1</v>
      </c>
      <c r="BD50" s="452">
        <v>4</v>
      </c>
      <c r="BE50" s="452">
        <v>4</v>
      </c>
      <c r="BF50" s="452">
        <v>4</v>
      </c>
      <c r="BG50" s="452">
        <v>4</v>
      </c>
      <c r="BH50" s="452">
        <v>4</v>
      </c>
    </row>
    <row r="51" spans="1:60" ht="28.8" x14ac:dyDescent="0.3">
      <c r="A51" s="449">
        <v>554</v>
      </c>
      <c r="B51" s="450" t="s">
        <v>208</v>
      </c>
      <c r="D51" s="452">
        <v>8157175</v>
      </c>
      <c r="E51" s="452">
        <v>9425900</v>
      </c>
      <c r="F51" s="452">
        <v>13421072</v>
      </c>
      <c r="G51" s="452">
        <v>4918807</v>
      </c>
      <c r="H51" s="452">
        <v>10122450</v>
      </c>
      <c r="I51" s="452">
        <v>5944500</v>
      </c>
      <c r="J51" s="452">
        <v>3153033</v>
      </c>
      <c r="K51" s="452">
        <v>4407047</v>
      </c>
      <c r="L51" s="452">
        <v>9466284</v>
      </c>
      <c r="M51" s="452">
        <v>2154754</v>
      </c>
      <c r="N51" s="452">
        <v>6814166</v>
      </c>
      <c r="O51" s="452">
        <v>8956595</v>
      </c>
      <c r="P51" s="452">
        <v>4104641</v>
      </c>
      <c r="Q51" s="452">
        <v>2709074</v>
      </c>
      <c r="R51" s="452">
        <v>19740843</v>
      </c>
      <c r="S51" s="452">
        <v>28333267</v>
      </c>
      <c r="T51" s="452">
        <v>3293669</v>
      </c>
      <c r="U51" s="452">
        <v>4486786</v>
      </c>
      <c r="V51" s="452">
        <v>21906</v>
      </c>
      <c r="W51" s="452">
        <v>32025069</v>
      </c>
      <c r="X51" s="452">
        <v>4835749</v>
      </c>
      <c r="Y51" s="452">
        <v>1965306</v>
      </c>
      <c r="Z51" s="452">
        <v>12190901</v>
      </c>
      <c r="AA51" s="452">
        <v>1938392</v>
      </c>
      <c r="AC51" s="452">
        <v>34255653</v>
      </c>
      <c r="AD51" s="452">
        <v>2758744</v>
      </c>
      <c r="AE51" s="452">
        <v>15188781</v>
      </c>
      <c r="AF51" s="452">
        <v>11435285</v>
      </c>
      <c r="AG51" s="452">
        <v>3021263</v>
      </c>
      <c r="AH51" s="452">
        <v>34977682</v>
      </c>
      <c r="AI51" s="452">
        <v>15128873</v>
      </c>
      <c r="AJ51" s="452">
        <v>25317617</v>
      </c>
      <c r="AK51" s="452">
        <v>13813604</v>
      </c>
      <c r="AL51" s="452">
        <v>11985611</v>
      </c>
      <c r="AM51" s="452">
        <v>11599188</v>
      </c>
      <c r="AN51" s="452">
        <v>9348316</v>
      </c>
      <c r="AO51" s="452">
        <v>6467125</v>
      </c>
      <c r="AP51" s="452">
        <v>11073712</v>
      </c>
      <c r="AQ51" s="452">
        <v>6719083</v>
      </c>
      <c r="AR51" s="452">
        <v>11276191</v>
      </c>
      <c r="AS51" s="452">
        <v>3755521</v>
      </c>
      <c r="AT51" s="452">
        <v>1057263</v>
      </c>
      <c r="AV51" s="452">
        <v>9185097</v>
      </c>
      <c r="AW51" s="452">
        <v>117930985</v>
      </c>
      <c r="AX51" s="452">
        <v>3516281</v>
      </c>
      <c r="AY51" s="452">
        <v>2612958</v>
      </c>
      <c r="AZ51" s="452">
        <v>4170000</v>
      </c>
      <c r="BA51" s="452">
        <v>26104817</v>
      </c>
      <c r="BB51" s="452">
        <v>1887077</v>
      </c>
      <c r="BC51" s="452">
        <v>4115065</v>
      </c>
      <c r="BD51" s="452">
        <v>11775709</v>
      </c>
      <c r="BE51" s="452">
        <v>14315987</v>
      </c>
      <c r="BF51" s="452">
        <v>60088730</v>
      </c>
      <c r="BG51" s="452">
        <v>7283503</v>
      </c>
      <c r="BH51" s="452">
        <v>2953806</v>
      </c>
    </row>
    <row r="52" spans="1:60" ht="28.8" x14ac:dyDescent="0.3">
      <c r="A52" s="449">
        <v>555</v>
      </c>
      <c r="B52" s="450" t="s">
        <v>209</v>
      </c>
      <c r="D52" s="452">
        <v>3124507</v>
      </c>
      <c r="E52" s="452">
        <v>4482238</v>
      </c>
      <c r="F52" s="452">
        <v>5518675</v>
      </c>
      <c r="G52" s="452">
        <v>1161122</v>
      </c>
      <c r="H52" s="452">
        <v>2271258</v>
      </c>
      <c r="I52" s="452">
        <v>2921302</v>
      </c>
      <c r="J52" s="452">
        <v>781305</v>
      </c>
      <c r="K52" s="452">
        <v>1990946</v>
      </c>
      <c r="L52" s="452">
        <v>2201206</v>
      </c>
      <c r="M52" s="452">
        <v>441096</v>
      </c>
      <c r="N52" s="452">
        <v>2992664</v>
      </c>
      <c r="O52" s="452">
        <v>2558582</v>
      </c>
      <c r="P52" s="452">
        <v>1678669</v>
      </c>
      <c r="Q52" s="452">
        <v>933804</v>
      </c>
      <c r="R52" s="452">
        <v>13729446</v>
      </c>
      <c r="S52" s="452">
        <v>10948950</v>
      </c>
      <c r="T52" s="452">
        <v>1310601</v>
      </c>
      <c r="U52" s="452">
        <v>1904831</v>
      </c>
      <c r="V52" s="452">
        <v>0</v>
      </c>
      <c r="W52" s="452">
        <v>12523805</v>
      </c>
      <c r="X52" s="452">
        <v>1404728</v>
      </c>
      <c r="Y52" s="452">
        <v>430195</v>
      </c>
      <c r="Z52" s="452">
        <v>3734147</v>
      </c>
      <c r="AA52" s="452">
        <v>1366136</v>
      </c>
      <c r="AC52" s="452">
        <v>10950433</v>
      </c>
      <c r="AD52" s="452">
        <v>1060601</v>
      </c>
      <c r="AE52" s="452">
        <v>5943521</v>
      </c>
      <c r="AF52" s="452">
        <v>5106163</v>
      </c>
      <c r="AG52" s="452">
        <v>1106730</v>
      </c>
      <c r="AH52" s="452">
        <v>16653453</v>
      </c>
      <c r="AI52" s="452">
        <v>5253751</v>
      </c>
      <c r="AJ52" s="452">
        <v>11718709</v>
      </c>
      <c r="AK52" s="452">
        <v>4318472</v>
      </c>
      <c r="AL52" s="452">
        <v>6162553</v>
      </c>
      <c r="AM52" s="452">
        <v>4534539</v>
      </c>
      <c r="AN52" s="452">
        <v>5808176</v>
      </c>
      <c r="AO52" s="452">
        <v>2895467</v>
      </c>
      <c r="AP52" s="452">
        <v>2441526</v>
      </c>
      <c r="AQ52" s="452">
        <v>3336662</v>
      </c>
      <c r="AR52" s="452">
        <v>6009961</v>
      </c>
      <c r="AS52" s="452">
        <v>812987</v>
      </c>
      <c r="AT52" s="452">
        <v>539102</v>
      </c>
      <c r="AV52" s="452">
        <v>4265234</v>
      </c>
      <c r="AW52" s="452">
        <v>49131824</v>
      </c>
      <c r="AX52" s="452">
        <v>1670998</v>
      </c>
      <c r="AY52" s="452">
        <v>806254</v>
      </c>
      <c r="AZ52" s="452">
        <v>1584052</v>
      </c>
      <c r="BA52" s="452">
        <v>9082743</v>
      </c>
      <c r="BB52" s="452">
        <v>643593</v>
      </c>
      <c r="BC52" s="452">
        <v>1993948</v>
      </c>
      <c r="BD52" s="452">
        <v>2851478</v>
      </c>
      <c r="BE52" s="452">
        <v>7239258</v>
      </c>
      <c r="BF52" s="452">
        <v>42880709</v>
      </c>
      <c r="BG52" s="452">
        <v>4902323</v>
      </c>
      <c r="BH52" s="452">
        <v>787879</v>
      </c>
    </row>
    <row r="53" spans="1:60" ht="28.8" x14ac:dyDescent="0.3">
      <c r="A53" s="449">
        <v>556</v>
      </c>
      <c r="B53" s="450" t="s">
        <v>210</v>
      </c>
      <c r="D53" s="452">
        <v>34491347</v>
      </c>
      <c r="E53" s="452">
        <v>64828938</v>
      </c>
      <c r="F53" s="452">
        <v>59829139</v>
      </c>
      <c r="G53" s="452">
        <v>21329428</v>
      </c>
      <c r="H53" s="452">
        <v>70337902</v>
      </c>
      <c r="I53" s="452">
        <v>31349873</v>
      </c>
      <c r="J53" s="452">
        <v>19191877</v>
      </c>
      <c r="K53" s="452">
        <v>25366652</v>
      </c>
      <c r="L53" s="452">
        <v>52993883</v>
      </c>
      <c r="M53" s="452">
        <v>16665273</v>
      </c>
      <c r="N53" s="452">
        <v>29345692</v>
      </c>
      <c r="O53" s="452">
        <v>81841221</v>
      </c>
      <c r="P53" s="452">
        <v>35896386</v>
      </c>
      <c r="Q53" s="452">
        <v>12015509</v>
      </c>
      <c r="R53" s="452">
        <v>100600729</v>
      </c>
      <c r="S53" s="452">
        <v>169962862</v>
      </c>
      <c r="T53" s="452">
        <v>19989785</v>
      </c>
      <c r="U53" s="452">
        <v>15964541</v>
      </c>
      <c r="V53" s="452">
        <v>1718062</v>
      </c>
      <c r="W53" s="452">
        <v>169637768</v>
      </c>
      <c r="X53" s="452">
        <v>48842052</v>
      </c>
      <c r="Y53" s="452">
        <v>12324274</v>
      </c>
      <c r="Z53" s="452">
        <v>62995887</v>
      </c>
      <c r="AA53" s="452">
        <v>13905679</v>
      </c>
      <c r="AC53" s="452">
        <v>162487410</v>
      </c>
      <c r="AD53" s="452">
        <v>17400601</v>
      </c>
      <c r="AE53" s="452">
        <v>107953366</v>
      </c>
      <c r="AF53" s="452">
        <v>52259396</v>
      </c>
      <c r="AG53" s="452">
        <v>19953505</v>
      </c>
      <c r="AH53" s="452">
        <v>160410935</v>
      </c>
      <c r="AI53" s="452">
        <v>80916189</v>
      </c>
      <c r="AJ53" s="452">
        <v>124896933</v>
      </c>
      <c r="AK53" s="452">
        <v>56645394</v>
      </c>
      <c r="AL53" s="452">
        <v>57858210</v>
      </c>
      <c r="AM53" s="452">
        <v>44293202</v>
      </c>
      <c r="AN53" s="452">
        <v>57662991</v>
      </c>
      <c r="AO53" s="452">
        <v>41721169</v>
      </c>
      <c r="AP53" s="452">
        <v>53487587</v>
      </c>
      <c r="AQ53" s="452">
        <v>18622533</v>
      </c>
      <c r="AR53" s="452">
        <v>16326882</v>
      </c>
      <c r="AS53" s="452">
        <v>22766789</v>
      </c>
      <c r="AT53" s="452">
        <v>7687980</v>
      </c>
      <c r="AV53" s="452">
        <v>46547107</v>
      </c>
      <c r="AW53" s="452">
        <v>1002743254</v>
      </c>
      <c r="AX53" s="452">
        <v>17277404</v>
      </c>
      <c r="AY53" s="452">
        <v>13071371</v>
      </c>
      <c r="AZ53" s="452">
        <v>31907473</v>
      </c>
      <c r="BA53" s="452">
        <v>131063410</v>
      </c>
      <c r="BB53" s="452">
        <v>7877558</v>
      </c>
      <c r="BC53" s="452">
        <v>16995213</v>
      </c>
      <c r="BD53" s="452">
        <v>64720163</v>
      </c>
      <c r="BE53" s="452">
        <v>72018368</v>
      </c>
      <c r="BF53" s="452">
        <v>344748211</v>
      </c>
      <c r="BG53" s="452">
        <v>37918759</v>
      </c>
      <c r="BH53" s="452">
        <v>17824950</v>
      </c>
    </row>
    <row r="54" spans="1:60" ht="28.8" x14ac:dyDescent="0.3">
      <c r="A54" s="449">
        <v>557</v>
      </c>
      <c r="B54" s="450" t="s">
        <v>211</v>
      </c>
      <c r="D54" s="452">
        <v>32432553</v>
      </c>
      <c r="E54" s="452">
        <v>60323766</v>
      </c>
      <c r="F54" s="452">
        <v>58363019</v>
      </c>
      <c r="G54" s="452">
        <v>19562142</v>
      </c>
      <c r="H54" s="452">
        <v>65562099</v>
      </c>
      <c r="I54" s="452">
        <v>28943572</v>
      </c>
      <c r="J54" s="452">
        <v>17152456</v>
      </c>
      <c r="K54" s="452">
        <v>25192581</v>
      </c>
      <c r="L54" s="452">
        <v>41404632</v>
      </c>
      <c r="M54" s="452">
        <v>15623937</v>
      </c>
      <c r="N54" s="452">
        <v>25753332</v>
      </c>
      <c r="O54" s="452">
        <v>75034489</v>
      </c>
      <c r="P54" s="452">
        <v>33180284</v>
      </c>
      <c r="Q54" s="452">
        <v>10567124</v>
      </c>
      <c r="R54" s="452">
        <v>94035514</v>
      </c>
      <c r="S54" s="452">
        <v>153475935</v>
      </c>
      <c r="T54" s="452">
        <v>18102226</v>
      </c>
      <c r="U54" s="452">
        <v>14502845</v>
      </c>
      <c r="V54" s="452">
        <v>1718062</v>
      </c>
      <c r="W54" s="452">
        <v>161225382</v>
      </c>
      <c r="X54" s="452">
        <v>45031301</v>
      </c>
      <c r="Y54" s="452">
        <v>11991061</v>
      </c>
      <c r="Z54" s="452">
        <v>60778674</v>
      </c>
      <c r="AA54" s="452">
        <v>13203922</v>
      </c>
      <c r="AC54" s="452">
        <v>154037312</v>
      </c>
      <c r="AD54" s="452">
        <v>16579866</v>
      </c>
      <c r="AE54" s="452">
        <v>99787491</v>
      </c>
      <c r="AF54" s="452">
        <v>47689064</v>
      </c>
      <c r="AG54" s="452">
        <v>17985867</v>
      </c>
      <c r="AH54" s="452">
        <v>152870189</v>
      </c>
      <c r="AI54" s="452">
        <v>75594213</v>
      </c>
      <c r="AJ54" s="452">
        <v>124622757</v>
      </c>
      <c r="AK54" s="452">
        <v>53031122</v>
      </c>
      <c r="AL54" s="452">
        <v>56235974</v>
      </c>
      <c r="AM54" s="452">
        <v>39898205</v>
      </c>
      <c r="AN54" s="452">
        <v>53838234</v>
      </c>
      <c r="AO54" s="452">
        <v>37810640</v>
      </c>
      <c r="AP54" s="452">
        <v>49614373</v>
      </c>
      <c r="AQ54" s="452">
        <v>17118368</v>
      </c>
      <c r="AR54" s="452">
        <v>15002975</v>
      </c>
      <c r="AS54" s="452">
        <v>22116442</v>
      </c>
      <c r="AT54" s="452">
        <v>6887011</v>
      </c>
      <c r="AV54" s="452">
        <v>43483993</v>
      </c>
      <c r="AW54" s="452">
        <v>946734762</v>
      </c>
      <c r="AX54" s="452">
        <v>16216736</v>
      </c>
      <c r="AY54" s="452">
        <v>12085834</v>
      </c>
      <c r="AZ54" s="452">
        <v>29315196</v>
      </c>
      <c r="BA54" s="452">
        <v>122965036</v>
      </c>
      <c r="BB54" s="452">
        <v>7365363</v>
      </c>
      <c r="BC54" s="452">
        <v>15471477</v>
      </c>
      <c r="BD54" s="452">
        <v>59895374</v>
      </c>
      <c r="BE54" s="452">
        <v>66590697</v>
      </c>
      <c r="BF54" s="452">
        <v>321963776</v>
      </c>
      <c r="BG54" s="452">
        <v>34356147</v>
      </c>
      <c r="BH54" s="452">
        <v>15707131</v>
      </c>
    </row>
    <row r="55" spans="1:60" x14ac:dyDescent="0.3">
      <c r="A55" s="449">
        <v>570</v>
      </c>
      <c r="B55" s="450" t="s">
        <v>1174</v>
      </c>
    </row>
    <row r="56" spans="1:60" x14ac:dyDescent="0.3">
      <c r="A56" s="449">
        <v>575</v>
      </c>
      <c r="B56" s="450" t="s">
        <v>196</v>
      </c>
      <c r="D56" s="452">
        <v>116331</v>
      </c>
      <c r="E56" s="452">
        <v>334301</v>
      </c>
      <c r="H56" s="452">
        <v>505983</v>
      </c>
      <c r="J56" s="452">
        <v>46025</v>
      </c>
      <c r="L56" s="452">
        <v>236906</v>
      </c>
      <c r="AA56" s="452">
        <v>85000</v>
      </c>
      <c r="AM56" s="452">
        <v>26586</v>
      </c>
      <c r="AP56" s="452">
        <v>35839</v>
      </c>
      <c r="AQ56" s="452">
        <v>147297</v>
      </c>
      <c r="AR56" s="452">
        <v>32197</v>
      </c>
      <c r="AS56" s="452">
        <v>38444</v>
      </c>
      <c r="AT56" s="452">
        <v>4003</v>
      </c>
      <c r="AU56" s="452">
        <v>990000</v>
      </c>
      <c r="AX56" s="452">
        <v>65876</v>
      </c>
      <c r="BF56" s="452">
        <v>170848</v>
      </c>
    </row>
    <row r="57" spans="1:60" x14ac:dyDescent="0.3">
      <c r="A57" s="449">
        <v>576</v>
      </c>
      <c r="B57" s="450" t="s">
        <v>197</v>
      </c>
      <c r="R57" s="452">
        <v>947437</v>
      </c>
      <c r="T57" s="452">
        <v>113463</v>
      </c>
      <c r="U57" s="452">
        <v>129894</v>
      </c>
      <c r="W57" s="452">
        <v>1960</v>
      </c>
      <c r="Z57" s="452">
        <v>117961</v>
      </c>
      <c r="AH57" s="452">
        <v>151500</v>
      </c>
      <c r="AW57" s="452">
        <v>6367</v>
      </c>
      <c r="AY57" s="452">
        <v>205</v>
      </c>
      <c r="AZ57" s="452">
        <v>2775</v>
      </c>
      <c r="BA57" s="452">
        <v>2866571</v>
      </c>
    </row>
    <row r="58" spans="1:60" x14ac:dyDescent="0.3">
      <c r="A58" s="449">
        <v>577</v>
      </c>
      <c r="B58" s="450" t="s">
        <v>449</v>
      </c>
      <c r="V58" s="452">
        <v>1</v>
      </c>
    </row>
    <row r="59" spans="1:60" x14ac:dyDescent="0.3">
      <c r="A59" s="449">
        <v>586</v>
      </c>
      <c r="B59" s="450" t="s">
        <v>455</v>
      </c>
    </row>
    <row r="60" spans="1:60" x14ac:dyDescent="0.3">
      <c r="A60" s="449">
        <v>587</v>
      </c>
      <c r="B60" s="450" t="s">
        <v>456</v>
      </c>
    </row>
    <row r="61" spans="1:60" x14ac:dyDescent="0.3">
      <c r="A61" s="449">
        <v>588</v>
      </c>
      <c r="B61" s="450" t="s">
        <v>457</v>
      </c>
    </row>
    <row r="62" spans="1:60" x14ac:dyDescent="0.3">
      <c r="A62" s="449">
        <v>591</v>
      </c>
      <c r="B62" s="450" t="s">
        <v>217</v>
      </c>
      <c r="D62" s="452">
        <v>4058182</v>
      </c>
      <c r="E62" s="452">
        <v>5090727</v>
      </c>
      <c r="F62" s="452">
        <v>6050233</v>
      </c>
      <c r="G62" s="452">
        <v>2722336</v>
      </c>
      <c r="H62" s="452">
        <v>5272151</v>
      </c>
      <c r="I62" s="452">
        <v>3436774</v>
      </c>
      <c r="J62" s="452">
        <v>1656001</v>
      </c>
      <c r="K62" s="452">
        <v>2200754</v>
      </c>
      <c r="L62" s="452">
        <v>3683367</v>
      </c>
      <c r="M62" s="452">
        <v>1113950</v>
      </c>
      <c r="N62" s="452">
        <v>2659969</v>
      </c>
      <c r="O62" s="452">
        <v>4584807</v>
      </c>
      <c r="P62" s="452">
        <v>3047344</v>
      </c>
      <c r="Q62" s="452">
        <v>1359175</v>
      </c>
      <c r="R62" s="452">
        <v>5961376</v>
      </c>
      <c r="S62" s="452">
        <v>12109364</v>
      </c>
      <c r="T62" s="452">
        <v>2536877</v>
      </c>
      <c r="U62" s="452">
        <v>1403246</v>
      </c>
      <c r="W62" s="452">
        <v>10417792</v>
      </c>
      <c r="X62" s="452">
        <v>3533264</v>
      </c>
      <c r="Y62" s="452">
        <v>781151</v>
      </c>
      <c r="Z62" s="452">
        <v>5985035</v>
      </c>
      <c r="AA62" s="452">
        <v>952415</v>
      </c>
      <c r="AB62" s="452">
        <v>2496276</v>
      </c>
      <c r="AC62" s="452">
        <v>10832403</v>
      </c>
      <c r="AD62" s="452">
        <v>1530744</v>
      </c>
      <c r="AE62" s="452">
        <v>8139605</v>
      </c>
      <c r="AF62" s="452">
        <v>5995239</v>
      </c>
      <c r="AG62" s="452">
        <v>1572208</v>
      </c>
      <c r="AH62" s="452">
        <v>18467157</v>
      </c>
      <c r="AI62" s="452">
        <v>6147415</v>
      </c>
      <c r="AJ62" s="452">
        <v>13092373</v>
      </c>
      <c r="AK62" s="452">
        <v>4797175</v>
      </c>
      <c r="AL62" s="452">
        <v>6691092</v>
      </c>
      <c r="AM62" s="452">
        <v>4892388</v>
      </c>
      <c r="AN62" s="452">
        <v>4041251</v>
      </c>
      <c r="AO62" s="452">
        <v>3162995</v>
      </c>
      <c r="AP62" s="452">
        <v>7326109</v>
      </c>
      <c r="AQ62" s="452">
        <v>2114290</v>
      </c>
      <c r="AR62" s="452">
        <v>5522883</v>
      </c>
      <c r="AS62" s="452">
        <v>2243356</v>
      </c>
      <c r="AT62" s="452">
        <v>691580</v>
      </c>
      <c r="AU62" s="452">
        <v>18676276</v>
      </c>
      <c r="AV62" s="452">
        <v>3777804</v>
      </c>
      <c r="AW62" s="452">
        <v>60929138</v>
      </c>
      <c r="AX62" s="452">
        <v>2106066</v>
      </c>
      <c r="AY62" s="452">
        <v>18172155</v>
      </c>
      <c r="AZ62" s="452">
        <v>2425610</v>
      </c>
      <c r="BA62" s="452">
        <v>8193819</v>
      </c>
      <c r="BB62" s="452">
        <v>564069</v>
      </c>
      <c r="BC62" s="452">
        <v>1866633</v>
      </c>
      <c r="BD62" s="452">
        <v>6812230</v>
      </c>
      <c r="BE62" s="452">
        <v>6901317</v>
      </c>
      <c r="BF62" s="452">
        <v>24221921</v>
      </c>
      <c r="BG62" s="452">
        <v>5847510</v>
      </c>
      <c r="BH62" s="452">
        <v>1009294</v>
      </c>
    </row>
    <row r="63" spans="1:60" x14ac:dyDescent="0.3">
      <c r="A63" s="449">
        <v>592</v>
      </c>
      <c r="B63" s="450" t="s">
        <v>218</v>
      </c>
      <c r="D63" s="452">
        <v>-442400</v>
      </c>
      <c r="E63" s="452">
        <v>-515005</v>
      </c>
      <c r="F63" s="452">
        <v>159286</v>
      </c>
      <c r="G63" s="452">
        <v>-353287</v>
      </c>
      <c r="H63" s="452">
        <v>862550</v>
      </c>
      <c r="I63" s="452">
        <v>442461</v>
      </c>
      <c r="J63" s="452">
        <v>69590</v>
      </c>
      <c r="K63" s="452">
        <v>41366</v>
      </c>
      <c r="L63" s="452">
        <v>11241</v>
      </c>
      <c r="M63" s="452">
        <v>34005</v>
      </c>
      <c r="N63" s="452">
        <v>64364</v>
      </c>
      <c r="O63" s="452">
        <v>258116</v>
      </c>
      <c r="P63" s="452">
        <v>450941</v>
      </c>
      <c r="Q63" s="452">
        <v>124831</v>
      </c>
      <c r="R63" s="452">
        <v>1977873</v>
      </c>
      <c r="S63" s="452">
        <v>242384</v>
      </c>
      <c r="T63" s="452">
        <v>105353</v>
      </c>
      <c r="U63" s="452">
        <v>-615738</v>
      </c>
      <c r="W63" s="452">
        <v>1701552</v>
      </c>
      <c r="X63" s="452">
        <v>110575</v>
      </c>
      <c r="Y63" s="452">
        <v>53691</v>
      </c>
      <c r="Z63" s="452">
        <v>657186</v>
      </c>
      <c r="AA63" s="452">
        <v>56843</v>
      </c>
      <c r="AB63" s="452">
        <v>-1551078</v>
      </c>
      <c r="AC63" s="452">
        <v>1515105</v>
      </c>
      <c r="AD63" s="452">
        <v>235847</v>
      </c>
      <c r="AE63" s="452">
        <v>-717748</v>
      </c>
      <c r="AF63" s="452">
        <v>-243501</v>
      </c>
      <c r="AG63" s="452">
        <v>26736</v>
      </c>
      <c r="AH63" s="452">
        <v>222555</v>
      </c>
      <c r="AI63" s="452">
        <v>39241</v>
      </c>
      <c r="AJ63" s="452">
        <v>577019</v>
      </c>
      <c r="AK63" s="452">
        <v>719903</v>
      </c>
      <c r="AL63" s="452">
        <v>-153149</v>
      </c>
      <c r="AM63" s="452">
        <v>23396</v>
      </c>
      <c r="AN63" s="452">
        <v>569475</v>
      </c>
      <c r="AO63" s="452">
        <v>443345</v>
      </c>
      <c r="AP63" s="452">
        <v>-634926</v>
      </c>
      <c r="AQ63" s="452">
        <v>375988</v>
      </c>
      <c r="AR63" s="452">
        <v>3150576</v>
      </c>
      <c r="AS63" s="452">
        <v>4357</v>
      </c>
      <c r="AT63" s="452">
        <v>43613</v>
      </c>
      <c r="AU63" s="452">
        <v>-1545816</v>
      </c>
      <c r="AV63" s="452">
        <v>434737</v>
      </c>
      <c r="AW63" s="452">
        <v>-5647649</v>
      </c>
      <c r="AX63" s="452">
        <v>-218743</v>
      </c>
      <c r="AY63" s="452">
        <v>-788204</v>
      </c>
      <c r="AZ63" s="452">
        <v>396097</v>
      </c>
      <c r="BA63" s="452">
        <v>166909</v>
      </c>
      <c r="BB63" s="452">
        <v>107569</v>
      </c>
      <c r="BC63" s="452">
        <v>127050</v>
      </c>
      <c r="BD63" s="452">
        <v>96339</v>
      </c>
      <c r="BE63" s="452">
        <v>-602732</v>
      </c>
      <c r="BF63" s="452">
        <v>258683</v>
      </c>
      <c r="BG63" s="452">
        <v>94486</v>
      </c>
      <c r="BH63" s="452">
        <v>222975</v>
      </c>
    </row>
    <row r="64" spans="1:60" ht="129.6" x14ac:dyDescent="0.3">
      <c r="A64" s="449">
        <v>603</v>
      </c>
      <c r="B64" s="450" t="s">
        <v>564</v>
      </c>
      <c r="D64" s="452">
        <v>0</v>
      </c>
      <c r="E64" s="452">
        <v>0</v>
      </c>
      <c r="F64" s="452">
        <v>2</v>
      </c>
      <c r="G64" s="452">
        <v>0</v>
      </c>
      <c r="H64" s="452">
        <v>0</v>
      </c>
      <c r="I64" s="452">
        <v>0</v>
      </c>
      <c r="J64" s="452">
        <v>0</v>
      </c>
      <c r="K64" s="452">
        <v>0</v>
      </c>
      <c r="L64" s="452">
        <v>0</v>
      </c>
      <c r="M64" s="452">
        <v>0</v>
      </c>
      <c r="N64" s="452">
        <v>0</v>
      </c>
      <c r="O64" s="452">
        <v>0</v>
      </c>
      <c r="P64" s="452">
        <v>0</v>
      </c>
      <c r="Q64" s="452">
        <v>0</v>
      </c>
      <c r="R64" s="452">
        <v>0</v>
      </c>
      <c r="S64" s="452">
        <v>2</v>
      </c>
      <c r="T64" s="452">
        <v>0</v>
      </c>
      <c r="U64" s="452">
        <v>0</v>
      </c>
      <c r="V64" s="452">
        <v>0</v>
      </c>
      <c r="W64" s="452">
        <v>0</v>
      </c>
      <c r="X64" s="452">
        <v>0</v>
      </c>
      <c r="Y64" s="452">
        <v>0</v>
      </c>
      <c r="Z64" s="452">
        <v>0</v>
      </c>
      <c r="AA64" s="452">
        <v>0</v>
      </c>
      <c r="AB64" s="452">
        <v>0</v>
      </c>
      <c r="AC64" s="452">
        <v>0</v>
      </c>
      <c r="AD64" s="452">
        <v>0</v>
      </c>
      <c r="AE64" s="452">
        <v>0</v>
      </c>
      <c r="AF64" s="452">
        <v>0</v>
      </c>
      <c r="AG64" s="452">
        <v>0</v>
      </c>
      <c r="AH64" s="452">
        <v>1</v>
      </c>
      <c r="AI64" s="452">
        <v>0</v>
      </c>
      <c r="AJ64" s="452">
        <v>0</v>
      </c>
      <c r="AK64" s="452">
        <v>0</v>
      </c>
      <c r="AL64" s="452">
        <v>0</v>
      </c>
      <c r="AM64" s="452">
        <v>7</v>
      </c>
      <c r="AN64" s="452">
        <v>0</v>
      </c>
      <c r="AO64" s="452">
        <v>0</v>
      </c>
      <c r="AP64" s="452">
        <v>0</v>
      </c>
      <c r="AQ64" s="452">
        <v>0</v>
      </c>
      <c r="AR64" s="452">
        <v>7</v>
      </c>
      <c r="AS64" s="452">
        <v>0</v>
      </c>
      <c r="AT64" s="452">
        <v>0</v>
      </c>
      <c r="AU64" s="452">
        <v>0</v>
      </c>
      <c r="AV64" s="452">
        <v>7</v>
      </c>
      <c r="AW64" s="452">
        <v>0</v>
      </c>
      <c r="AX64" s="452">
        <v>4</v>
      </c>
      <c r="AY64" s="452">
        <v>7</v>
      </c>
      <c r="AZ64" s="452">
        <v>0</v>
      </c>
      <c r="BA64" s="452">
        <v>7</v>
      </c>
      <c r="BB64" s="452">
        <v>0</v>
      </c>
      <c r="BC64" s="452">
        <v>0</v>
      </c>
      <c r="BD64" s="452">
        <v>0</v>
      </c>
      <c r="BE64" s="452">
        <v>0</v>
      </c>
      <c r="BF64" s="452">
        <v>7</v>
      </c>
      <c r="BG64" s="452">
        <v>0</v>
      </c>
      <c r="BH64" s="452">
        <v>0</v>
      </c>
    </row>
    <row r="65" spans="1:60" x14ac:dyDescent="0.3">
      <c r="A65" s="449">
        <v>606</v>
      </c>
      <c r="B65" s="450" t="s">
        <v>461</v>
      </c>
      <c r="D65" s="452">
        <v>1</v>
      </c>
      <c r="E65" s="452">
        <v>1</v>
      </c>
      <c r="F65" s="452">
        <v>1</v>
      </c>
      <c r="G65" s="452">
        <v>1</v>
      </c>
      <c r="H65" s="452">
        <v>1</v>
      </c>
      <c r="I65" s="452">
        <v>1</v>
      </c>
      <c r="J65" s="452">
        <v>1</v>
      </c>
      <c r="K65" s="452">
        <v>1</v>
      </c>
      <c r="L65" s="452">
        <v>1</v>
      </c>
      <c r="M65" s="452">
        <v>1</v>
      </c>
      <c r="N65" s="452">
        <v>1</v>
      </c>
      <c r="O65" s="452">
        <v>1</v>
      </c>
      <c r="P65" s="452">
        <v>1</v>
      </c>
      <c r="Q65" s="452">
        <v>1</v>
      </c>
      <c r="R65" s="452">
        <v>1</v>
      </c>
      <c r="S65" s="452">
        <v>1</v>
      </c>
      <c r="T65" s="452">
        <v>1</v>
      </c>
      <c r="U65" s="452">
        <v>1</v>
      </c>
      <c r="V65" s="452">
        <v>1</v>
      </c>
      <c r="W65" s="452">
        <v>1</v>
      </c>
      <c r="X65" s="452">
        <v>1</v>
      </c>
      <c r="Y65" s="452">
        <v>1</v>
      </c>
      <c r="Z65" s="452">
        <v>1</v>
      </c>
      <c r="AA65" s="452">
        <v>1</v>
      </c>
      <c r="AC65" s="452">
        <v>1</v>
      </c>
      <c r="AD65" s="452">
        <v>1</v>
      </c>
      <c r="AE65" s="452">
        <v>1</v>
      </c>
      <c r="AF65" s="452">
        <v>1</v>
      </c>
      <c r="AG65" s="452">
        <v>1</v>
      </c>
      <c r="AH65" s="452">
        <v>1</v>
      </c>
      <c r="AI65" s="452">
        <v>1</v>
      </c>
      <c r="AJ65" s="452">
        <v>1</v>
      </c>
      <c r="AK65" s="452">
        <v>1</v>
      </c>
      <c r="AL65" s="452">
        <v>1</v>
      </c>
      <c r="AM65" s="452">
        <v>1</v>
      </c>
      <c r="AN65" s="452">
        <v>1</v>
      </c>
      <c r="AO65" s="452">
        <v>1</v>
      </c>
      <c r="AP65" s="452">
        <v>1</v>
      </c>
      <c r="AQ65" s="452">
        <v>1</v>
      </c>
      <c r="AR65" s="452">
        <v>1</v>
      </c>
      <c r="AS65" s="452">
        <v>1</v>
      </c>
      <c r="AT65" s="452">
        <v>1</v>
      </c>
      <c r="AV65" s="452">
        <v>1</v>
      </c>
      <c r="AW65" s="452">
        <v>1</v>
      </c>
      <c r="AX65" s="452">
        <v>1</v>
      </c>
      <c r="AY65" s="452">
        <v>1</v>
      </c>
      <c r="AZ65" s="452">
        <v>1</v>
      </c>
      <c r="BA65" s="452">
        <v>1</v>
      </c>
      <c r="BB65" s="452">
        <v>1</v>
      </c>
      <c r="BC65" s="452">
        <v>1</v>
      </c>
      <c r="BD65" s="452">
        <v>1</v>
      </c>
      <c r="BE65" s="452">
        <v>1</v>
      </c>
      <c r="BF65" s="452">
        <v>1</v>
      </c>
      <c r="BG65" s="452">
        <v>1</v>
      </c>
      <c r="BH65" s="452">
        <v>1</v>
      </c>
    </row>
    <row r="66" spans="1:60" ht="43.2" x14ac:dyDescent="0.3">
      <c r="A66" s="449">
        <v>621</v>
      </c>
      <c r="B66" s="450" t="s">
        <v>464</v>
      </c>
      <c r="D66" s="452">
        <v>60537539</v>
      </c>
      <c r="E66" s="452">
        <v>112163956</v>
      </c>
      <c r="F66" s="452">
        <v>81729518</v>
      </c>
      <c r="G66" s="452">
        <v>34369253</v>
      </c>
      <c r="H66" s="452">
        <v>112292721</v>
      </c>
      <c r="I66" s="452">
        <v>47527815</v>
      </c>
      <c r="J66" s="452">
        <v>25585947</v>
      </c>
      <c r="K66" s="452">
        <v>33971673</v>
      </c>
      <c r="L66" s="452">
        <v>66438762</v>
      </c>
      <c r="M66" s="452">
        <v>20242046</v>
      </c>
      <c r="N66" s="452">
        <v>40269251</v>
      </c>
      <c r="O66" s="452">
        <v>138173080</v>
      </c>
      <c r="P66" s="452">
        <v>62702296</v>
      </c>
      <c r="Q66" s="452">
        <v>17509058</v>
      </c>
      <c r="R66" s="452">
        <v>145364768</v>
      </c>
      <c r="S66" s="452">
        <v>302393398</v>
      </c>
      <c r="T66" s="452">
        <v>34736358</v>
      </c>
      <c r="U66" s="452">
        <v>19777685</v>
      </c>
      <c r="V66" s="452">
        <v>1569930</v>
      </c>
      <c r="W66" s="452">
        <v>265038752</v>
      </c>
      <c r="X66" s="452">
        <v>95720788</v>
      </c>
      <c r="Y66" s="452">
        <v>17482789</v>
      </c>
      <c r="Z66" s="452">
        <v>93128113</v>
      </c>
      <c r="AA66" s="452">
        <v>19584400</v>
      </c>
      <c r="AB66" s="452">
        <v>52738082</v>
      </c>
      <c r="AC66" s="452">
        <v>255933196</v>
      </c>
      <c r="AD66" s="452">
        <v>27365871</v>
      </c>
      <c r="AE66" s="452">
        <v>165982005</v>
      </c>
      <c r="AF66" s="452">
        <v>72121857</v>
      </c>
      <c r="AG66" s="452">
        <v>3027131</v>
      </c>
      <c r="AH66" s="452">
        <v>225729260</v>
      </c>
      <c r="AI66" s="452">
        <v>110197980</v>
      </c>
      <c r="AJ66" s="452">
        <v>198371446</v>
      </c>
      <c r="AK66" s="452">
        <v>89175142</v>
      </c>
      <c r="AL66" s="452">
        <v>82489853</v>
      </c>
      <c r="AM66" s="452">
        <v>63900498</v>
      </c>
      <c r="AN66" s="452">
        <v>79981458</v>
      </c>
      <c r="AO66" s="452">
        <v>61551753</v>
      </c>
      <c r="AP66" s="452">
        <v>80832601</v>
      </c>
      <c r="AQ66" s="452">
        <v>24653104</v>
      </c>
      <c r="AR66" s="452">
        <v>28605144</v>
      </c>
      <c r="AS66" s="452">
        <v>41509900</v>
      </c>
      <c r="AT66" s="452">
        <v>8852932</v>
      </c>
      <c r="AU66" s="452">
        <v>434277197</v>
      </c>
      <c r="AV66" s="452">
        <v>55327794</v>
      </c>
      <c r="AW66" s="452">
        <v>1855820546</v>
      </c>
      <c r="AX66" s="452">
        <v>21873914</v>
      </c>
      <c r="AY66" s="452">
        <v>14952901</v>
      </c>
      <c r="AZ66" s="452">
        <v>57175779</v>
      </c>
      <c r="BA66" s="452">
        <v>177681503</v>
      </c>
      <c r="BB66" s="452">
        <v>9966537</v>
      </c>
      <c r="BC66" s="452">
        <v>22854343</v>
      </c>
      <c r="BD66" s="452">
        <v>99075013</v>
      </c>
      <c r="BE66" s="452">
        <v>110491491</v>
      </c>
      <c r="BF66" s="452">
        <v>569657981</v>
      </c>
      <c r="BG66" s="452">
        <v>56297677</v>
      </c>
      <c r="BH66" s="452">
        <v>24832570</v>
      </c>
    </row>
    <row r="67" spans="1:60" ht="57.6" x14ac:dyDescent="0.3">
      <c r="A67" s="449">
        <v>622</v>
      </c>
      <c r="B67" s="450" t="s">
        <v>465</v>
      </c>
      <c r="D67" s="452">
        <v>22385370</v>
      </c>
      <c r="E67" s="452">
        <v>41353791</v>
      </c>
      <c r="F67" s="452">
        <v>30772238</v>
      </c>
      <c r="G67" s="452">
        <v>12821852</v>
      </c>
      <c r="H67" s="452">
        <v>41845185</v>
      </c>
      <c r="I67" s="452">
        <v>17390570</v>
      </c>
      <c r="J67" s="452">
        <v>9597729</v>
      </c>
      <c r="K67" s="452">
        <v>13024008</v>
      </c>
      <c r="L67" s="452">
        <v>25272568</v>
      </c>
      <c r="M67" s="452">
        <v>7542998</v>
      </c>
      <c r="N67" s="452">
        <v>15241500</v>
      </c>
      <c r="O67" s="452">
        <v>51961262</v>
      </c>
      <c r="P67" s="452">
        <v>23906203</v>
      </c>
      <c r="Q67" s="452">
        <v>6625522</v>
      </c>
      <c r="R67" s="452">
        <v>54152837</v>
      </c>
      <c r="S67" s="452">
        <v>113436280</v>
      </c>
      <c r="T67" s="452">
        <v>12900641</v>
      </c>
      <c r="U67" s="452">
        <v>7598979</v>
      </c>
      <c r="V67" s="452">
        <v>617871</v>
      </c>
      <c r="W67" s="452">
        <v>98690321</v>
      </c>
      <c r="X67" s="452">
        <v>35043425</v>
      </c>
      <c r="Y67" s="452">
        <v>6548806</v>
      </c>
      <c r="Z67" s="452">
        <v>34674361</v>
      </c>
      <c r="AA67" s="452">
        <v>7197778</v>
      </c>
      <c r="AB67" s="452">
        <v>19435971</v>
      </c>
      <c r="AC67" s="452">
        <v>95411252</v>
      </c>
      <c r="AD67" s="452">
        <v>10310975</v>
      </c>
      <c r="AE67" s="452">
        <v>61737294</v>
      </c>
      <c r="AF67" s="452">
        <v>26881520</v>
      </c>
      <c r="AG67" s="452">
        <v>11391212</v>
      </c>
      <c r="AH67" s="452">
        <v>85670459</v>
      </c>
      <c r="AI67" s="452">
        <v>41242865</v>
      </c>
      <c r="AJ67" s="452">
        <v>73794073</v>
      </c>
      <c r="AK67" s="452">
        <v>33931050</v>
      </c>
      <c r="AL67" s="452">
        <v>31260522</v>
      </c>
      <c r="AM67" s="452">
        <v>24442175</v>
      </c>
      <c r="AN67" s="452">
        <v>29839212</v>
      </c>
      <c r="AO67" s="452">
        <v>22910975</v>
      </c>
      <c r="AP67" s="452">
        <v>30314019</v>
      </c>
      <c r="AQ67" s="452">
        <v>9163353</v>
      </c>
      <c r="AR67" s="452">
        <v>10795112</v>
      </c>
      <c r="AS67" s="452">
        <v>15418775</v>
      </c>
      <c r="AT67" s="452">
        <v>3451160</v>
      </c>
      <c r="AU67" s="452">
        <v>164023920</v>
      </c>
      <c r="AV67" s="452">
        <v>21377702</v>
      </c>
      <c r="AW67" s="452">
        <v>691000187</v>
      </c>
      <c r="AX67" s="452">
        <v>8130804</v>
      </c>
      <c r="AY67" s="452">
        <v>5860441</v>
      </c>
      <c r="AZ67" s="452">
        <v>21426427</v>
      </c>
      <c r="BA67" s="452">
        <v>67074212</v>
      </c>
      <c r="BB67" s="452">
        <v>3788086</v>
      </c>
      <c r="BC67" s="452">
        <v>8730014</v>
      </c>
      <c r="BD67" s="452">
        <v>37292018</v>
      </c>
      <c r="BE67" s="452">
        <v>41454351</v>
      </c>
      <c r="BF67" s="452">
        <v>213912827</v>
      </c>
      <c r="BG67" s="452">
        <v>20993088</v>
      </c>
      <c r="BH67" s="452">
        <v>9341665</v>
      </c>
    </row>
    <row r="68" spans="1:60" x14ac:dyDescent="0.3">
      <c r="A68" s="449">
        <v>626</v>
      </c>
      <c r="B68" s="450" t="s">
        <v>466</v>
      </c>
      <c r="D68" s="452">
        <v>266749</v>
      </c>
      <c r="E68" s="452">
        <v>6608897</v>
      </c>
      <c r="F68" s="452">
        <v>6829025</v>
      </c>
      <c r="G68" s="452">
        <v>1230527</v>
      </c>
      <c r="H68" s="452">
        <v>6342546</v>
      </c>
      <c r="I68" s="452">
        <v>1523209</v>
      </c>
      <c r="J68" s="452">
        <v>1965976</v>
      </c>
      <c r="K68" s="452">
        <v>1696229</v>
      </c>
      <c r="L68" s="452">
        <v>4721612</v>
      </c>
      <c r="M68" s="452">
        <v>1469678</v>
      </c>
      <c r="N68" s="452">
        <v>1609372</v>
      </c>
      <c r="O68" s="452">
        <v>6634808</v>
      </c>
      <c r="P68" s="452">
        <v>5661635</v>
      </c>
      <c r="Q68" s="452">
        <v>577523</v>
      </c>
      <c r="R68" s="452">
        <v>14712100</v>
      </c>
      <c r="S68" s="452">
        <v>28328962</v>
      </c>
      <c r="T68" s="452">
        <v>2127524</v>
      </c>
      <c r="U68" s="452">
        <v>1833471</v>
      </c>
      <c r="W68" s="452">
        <v>10283108</v>
      </c>
      <c r="X68" s="452">
        <v>7882715</v>
      </c>
      <c r="Y68" s="452">
        <v>1237455</v>
      </c>
      <c r="Z68" s="452">
        <v>4202275</v>
      </c>
      <c r="AA68" s="452">
        <v>1354885</v>
      </c>
      <c r="AB68" s="452">
        <v>2784924</v>
      </c>
      <c r="AC68" s="452">
        <v>11361726</v>
      </c>
      <c r="AD68" s="452">
        <v>1871108</v>
      </c>
      <c r="AE68" s="452">
        <v>12753610</v>
      </c>
      <c r="AF68" s="452">
        <v>6436265</v>
      </c>
      <c r="AG68" s="452">
        <v>2005013</v>
      </c>
      <c r="AH68" s="452">
        <v>11542308</v>
      </c>
      <c r="AI68" s="452">
        <v>8522942</v>
      </c>
      <c r="AJ68" s="452">
        <v>11240520</v>
      </c>
      <c r="AK68" s="452">
        <v>3464230</v>
      </c>
      <c r="AL68" s="452">
        <v>6138337</v>
      </c>
      <c r="AM68" s="452">
        <v>7012036</v>
      </c>
      <c r="AN68" s="452">
        <v>4478330</v>
      </c>
      <c r="AO68" s="452">
        <v>3196151</v>
      </c>
      <c r="AP68" s="452">
        <v>6889382</v>
      </c>
      <c r="AQ68" s="452">
        <v>1498526</v>
      </c>
      <c r="AR68" s="452">
        <v>1867352</v>
      </c>
      <c r="AS68" s="452">
        <v>3009994</v>
      </c>
      <c r="AT68" s="452">
        <v>578765</v>
      </c>
      <c r="AU68" s="452">
        <v>36011137</v>
      </c>
      <c r="AV68" s="452">
        <v>3410445</v>
      </c>
      <c r="AW68" s="452">
        <v>82740693</v>
      </c>
      <c r="AX68" s="452">
        <v>1011078</v>
      </c>
      <c r="AY68" s="452">
        <v>1257643</v>
      </c>
      <c r="AZ68" s="452">
        <v>3405286</v>
      </c>
      <c r="BA68" s="452">
        <v>18578111</v>
      </c>
      <c r="BB68" s="452">
        <v>718228</v>
      </c>
      <c r="BC68" s="452">
        <v>1067914</v>
      </c>
      <c r="BD68" s="452">
        <v>7202958</v>
      </c>
      <c r="BE68" s="452">
        <v>7196246</v>
      </c>
      <c r="BF68" s="452">
        <v>37989468</v>
      </c>
      <c r="BG68" s="452">
        <v>3596883</v>
      </c>
      <c r="BH68" s="452">
        <v>1396575</v>
      </c>
    </row>
    <row r="69" spans="1:60" x14ac:dyDescent="0.3">
      <c r="A69" s="449">
        <v>627</v>
      </c>
      <c r="B69" s="450" t="s">
        <v>467</v>
      </c>
    </row>
    <row r="70" spans="1:60" x14ac:dyDescent="0.3">
      <c r="A70" s="449">
        <v>628</v>
      </c>
      <c r="B70" s="450" t="s">
        <v>468</v>
      </c>
      <c r="E70" s="452">
        <v>2617057</v>
      </c>
      <c r="F70" s="452">
        <v>3500000</v>
      </c>
      <c r="I70" s="452">
        <v>1284152</v>
      </c>
      <c r="J70" s="452">
        <v>720018</v>
      </c>
      <c r="L70" s="452">
        <v>2600000</v>
      </c>
      <c r="N70" s="452">
        <v>1004884</v>
      </c>
      <c r="O70" s="452">
        <v>3075858</v>
      </c>
      <c r="P70" s="452">
        <v>1209539</v>
      </c>
      <c r="R70" s="452">
        <v>5558158</v>
      </c>
      <c r="S70" s="452">
        <v>8080515</v>
      </c>
      <c r="T70" s="452">
        <v>921376</v>
      </c>
      <c r="U70" s="452">
        <v>777612</v>
      </c>
      <c r="W70" s="452">
        <v>5465813</v>
      </c>
      <c r="X70" s="452">
        <v>1780255</v>
      </c>
      <c r="Y70" s="452">
        <v>566288</v>
      </c>
      <c r="Z70" s="452">
        <v>1248837</v>
      </c>
      <c r="AA70" s="452">
        <v>661678</v>
      </c>
      <c r="AB70" s="452">
        <v>941811</v>
      </c>
      <c r="AC70" s="452">
        <v>3219424</v>
      </c>
      <c r="AD70" s="452">
        <v>836888</v>
      </c>
      <c r="AE70" s="452">
        <v>4429260</v>
      </c>
      <c r="AF70" s="452">
        <v>3105939</v>
      </c>
      <c r="AG70" s="452">
        <v>1152061</v>
      </c>
      <c r="AI70" s="452">
        <v>2563758</v>
      </c>
      <c r="AJ70" s="452">
        <v>4427391</v>
      </c>
      <c r="AL70" s="452">
        <v>2391756</v>
      </c>
      <c r="AN70" s="452">
        <v>2297379</v>
      </c>
      <c r="AP70" s="452">
        <v>2266171</v>
      </c>
      <c r="AQ70" s="452">
        <v>830500</v>
      </c>
      <c r="AR70" s="452">
        <v>728598</v>
      </c>
      <c r="AS70" s="452">
        <v>1309718</v>
      </c>
      <c r="AT70" s="452">
        <v>294259</v>
      </c>
      <c r="AU70" s="452">
        <v>10923177</v>
      </c>
      <c r="AV70" s="452">
        <v>1688687</v>
      </c>
      <c r="AW70" s="452">
        <v>65000</v>
      </c>
      <c r="AX70" s="452">
        <v>642028</v>
      </c>
      <c r="AY70" s="452">
        <v>283684</v>
      </c>
      <c r="AZ70" s="452">
        <v>1237592</v>
      </c>
      <c r="BA70" s="452">
        <v>5643359</v>
      </c>
      <c r="BB70" s="452">
        <v>402927</v>
      </c>
      <c r="BC70" s="452">
        <v>96878</v>
      </c>
      <c r="BD70" s="452">
        <v>3818220</v>
      </c>
      <c r="BE70" s="452">
        <v>3036923</v>
      </c>
      <c r="BG70" s="452">
        <v>1577128</v>
      </c>
      <c r="BH70" s="452">
        <v>993265</v>
      </c>
    </row>
    <row r="71" spans="1:60" x14ac:dyDescent="0.3">
      <c r="A71" s="449">
        <v>629</v>
      </c>
      <c r="B71" s="450" t="s">
        <v>469</v>
      </c>
      <c r="AM71" s="452">
        <v>1905733</v>
      </c>
    </row>
    <row r="72" spans="1:60" x14ac:dyDescent="0.3">
      <c r="A72" s="449">
        <v>630</v>
      </c>
      <c r="B72" s="450" t="s">
        <v>470</v>
      </c>
      <c r="S72" s="452">
        <v>211502</v>
      </c>
      <c r="AQ72" s="452">
        <v>23088</v>
      </c>
    </row>
    <row r="73" spans="1:60" x14ac:dyDescent="0.3">
      <c r="A73" s="449">
        <v>631</v>
      </c>
      <c r="B73" s="450" t="s">
        <v>471</v>
      </c>
    </row>
    <row r="74" spans="1:60" x14ac:dyDescent="0.3">
      <c r="A74" s="449">
        <v>645</v>
      </c>
      <c r="B74" s="450" t="s">
        <v>248</v>
      </c>
      <c r="F74" s="452">
        <v>970000</v>
      </c>
      <c r="I74" s="452">
        <v>339842</v>
      </c>
      <c r="J74" s="452">
        <v>165550</v>
      </c>
      <c r="K74" s="452">
        <v>558935</v>
      </c>
      <c r="L74" s="452">
        <v>478000</v>
      </c>
      <c r="M74" s="452">
        <v>95915</v>
      </c>
      <c r="N74" s="452">
        <v>983016</v>
      </c>
      <c r="O74" s="452">
        <v>175000</v>
      </c>
      <c r="Q74" s="452">
        <v>321001</v>
      </c>
      <c r="R74" s="452">
        <v>92929</v>
      </c>
      <c r="S74" s="452">
        <v>7121273</v>
      </c>
      <c r="T74" s="452">
        <v>1576785</v>
      </c>
      <c r="W74" s="452">
        <v>6582159</v>
      </c>
      <c r="X74" s="452">
        <v>300000</v>
      </c>
      <c r="Z74" s="452">
        <v>1119619</v>
      </c>
      <c r="AA74" s="452">
        <v>109115</v>
      </c>
      <c r="AC74" s="452">
        <v>555551</v>
      </c>
      <c r="AD74" s="452">
        <v>150000</v>
      </c>
      <c r="AF74" s="452">
        <v>2448748</v>
      </c>
      <c r="AG74" s="452">
        <v>376839</v>
      </c>
      <c r="AI74" s="452">
        <v>5389091</v>
      </c>
      <c r="AL74" s="452">
        <v>1050000</v>
      </c>
      <c r="AP74" s="452">
        <v>1582500</v>
      </c>
      <c r="AS74" s="452">
        <v>123720</v>
      </c>
      <c r="AT74" s="452">
        <v>11812</v>
      </c>
      <c r="AW74" s="452">
        <v>43537206</v>
      </c>
      <c r="AY74" s="452">
        <v>45334</v>
      </c>
      <c r="BD74" s="452">
        <v>2447715</v>
      </c>
      <c r="BE74" s="452">
        <v>1919203</v>
      </c>
      <c r="BG74" s="452">
        <v>402904</v>
      </c>
    </row>
    <row r="75" spans="1:60" x14ac:dyDescent="0.3">
      <c r="A75" s="449">
        <v>646</v>
      </c>
      <c r="B75" s="450" t="s">
        <v>235</v>
      </c>
      <c r="D75" s="452">
        <v>343862</v>
      </c>
      <c r="E75" s="452">
        <v>1859271</v>
      </c>
      <c r="F75" s="452">
        <v>1468722</v>
      </c>
      <c r="H75" s="452">
        <v>1107517</v>
      </c>
      <c r="I75" s="452">
        <v>1071608</v>
      </c>
      <c r="J75" s="452">
        <v>102550</v>
      </c>
      <c r="K75" s="452">
        <v>1835284</v>
      </c>
      <c r="L75" s="452">
        <v>5034903</v>
      </c>
      <c r="M75" s="452">
        <v>831495</v>
      </c>
      <c r="N75" s="452">
        <v>1952555</v>
      </c>
      <c r="O75" s="452">
        <v>2633080</v>
      </c>
      <c r="P75" s="452">
        <v>2307712</v>
      </c>
      <c r="Q75" s="452">
        <v>1055195</v>
      </c>
      <c r="R75" s="452">
        <v>3714939</v>
      </c>
      <c r="S75" s="452">
        <v>15932985</v>
      </c>
      <c r="T75" s="452">
        <v>736785</v>
      </c>
      <c r="U75" s="452">
        <v>42859</v>
      </c>
      <c r="W75" s="452">
        <v>8641516</v>
      </c>
      <c r="X75" s="452">
        <v>5672896</v>
      </c>
      <c r="Y75" s="452">
        <v>466550</v>
      </c>
      <c r="Z75" s="452">
        <v>3024931</v>
      </c>
      <c r="AA75" s="452">
        <v>213959</v>
      </c>
      <c r="AB75" s="452">
        <v>1629737</v>
      </c>
      <c r="AC75" s="452">
        <v>3785478</v>
      </c>
      <c r="AD75" s="452">
        <v>469616</v>
      </c>
      <c r="AE75" s="452">
        <v>4273877</v>
      </c>
      <c r="AF75" s="452">
        <v>674700</v>
      </c>
      <c r="AG75" s="452">
        <v>1119918</v>
      </c>
      <c r="AH75" s="452">
        <v>3355835</v>
      </c>
      <c r="AI75" s="452">
        <v>9694460</v>
      </c>
      <c r="AJ75" s="452">
        <v>6313479</v>
      </c>
      <c r="AK75" s="452">
        <v>1706327</v>
      </c>
      <c r="AL75" s="452">
        <v>2905301</v>
      </c>
      <c r="AM75" s="452">
        <v>1710884</v>
      </c>
      <c r="AN75" s="452">
        <v>682771</v>
      </c>
      <c r="AO75" s="452">
        <v>829898</v>
      </c>
      <c r="AP75" s="452">
        <v>878424</v>
      </c>
      <c r="AQ75" s="452">
        <v>56500</v>
      </c>
      <c r="AR75" s="452">
        <v>660840</v>
      </c>
      <c r="AS75" s="452">
        <v>924375</v>
      </c>
      <c r="AT75" s="452">
        <v>320065</v>
      </c>
      <c r="AU75" s="452">
        <v>1602910</v>
      </c>
      <c r="AV75" s="452">
        <v>552886</v>
      </c>
      <c r="AW75" s="452">
        <v>35271113</v>
      </c>
      <c r="AX75" s="452">
        <v>832712</v>
      </c>
      <c r="AY75" s="452">
        <v>714021</v>
      </c>
      <c r="AZ75" s="452">
        <v>3775921</v>
      </c>
      <c r="BA75" s="452">
        <v>-5725383</v>
      </c>
      <c r="BB75" s="452">
        <v>797147</v>
      </c>
      <c r="BC75" s="452">
        <v>1489677</v>
      </c>
      <c r="BD75" s="452">
        <v>2764819</v>
      </c>
      <c r="BE75" s="452">
        <v>5115206</v>
      </c>
      <c r="BF75" s="452">
        <v>7756984</v>
      </c>
      <c r="BG75" s="452">
        <v>1204422</v>
      </c>
      <c r="BH75" s="452">
        <v>1055163</v>
      </c>
    </row>
    <row r="76" spans="1:60" x14ac:dyDescent="0.3">
      <c r="A76" s="449">
        <v>659</v>
      </c>
      <c r="B76" s="450" t="s">
        <v>486</v>
      </c>
      <c r="K76" s="452">
        <v>33971673</v>
      </c>
      <c r="L76" s="452">
        <v>33095182000</v>
      </c>
      <c r="O76" s="452">
        <v>138173080</v>
      </c>
      <c r="Q76" s="452">
        <v>17509058</v>
      </c>
      <c r="S76" s="452">
        <v>301976457</v>
      </c>
      <c r="Y76" s="452">
        <v>17482789</v>
      </c>
      <c r="AE76" s="452">
        <v>165982005</v>
      </c>
      <c r="AH76" s="452">
        <v>225729260</v>
      </c>
      <c r="AO76" s="452">
        <v>61551753</v>
      </c>
      <c r="AQ76" s="452">
        <v>33095182000</v>
      </c>
      <c r="AR76" s="452">
        <v>28565131</v>
      </c>
      <c r="AV76" s="452">
        <v>55327794</v>
      </c>
      <c r="AW76" s="452">
        <v>1855820546</v>
      </c>
      <c r="BC76" s="452">
        <v>885608</v>
      </c>
      <c r="BD76" s="452">
        <v>99075013</v>
      </c>
      <c r="BF76" s="452">
        <v>605527697</v>
      </c>
    </row>
    <row r="77" spans="1:60" x14ac:dyDescent="0.3">
      <c r="A77" s="449">
        <v>660</v>
      </c>
      <c r="B77" s="450" t="s">
        <v>487</v>
      </c>
      <c r="K77" s="452">
        <v>1494754</v>
      </c>
      <c r="L77" s="452">
        <v>1455683000</v>
      </c>
      <c r="AQ77" s="452">
        <v>1455683000</v>
      </c>
      <c r="BD77" s="452">
        <v>31639499499</v>
      </c>
    </row>
    <row r="78" spans="1:60" x14ac:dyDescent="0.3">
      <c r="A78" s="449">
        <v>661</v>
      </c>
      <c r="B78" s="450" t="s">
        <v>267</v>
      </c>
      <c r="K78" s="452">
        <v>4.4000000000000004</v>
      </c>
      <c r="L78" s="452">
        <v>4.4000000000000004</v>
      </c>
      <c r="V78" s="452">
        <v>0</v>
      </c>
      <c r="Y78" s="452">
        <v>4.4000000000000004</v>
      </c>
      <c r="AE78" s="452">
        <v>4.4000000000000004</v>
      </c>
      <c r="AH78" s="452">
        <v>0</v>
      </c>
      <c r="AQ78" s="452">
        <v>4.4000000000000004</v>
      </c>
      <c r="BD78" s="452">
        <v>0.3</v>
      </c>
    </row>
    <row r="79" spans="1:60" x14ac:dyDescent="0.3">
      <c r="A79" s="449">
        <v>662</v>
      </c>
      <c r="B79" s="450" t="s">
        <v>286</v>
      </c>
      <c r="E79" s="452">
        <v>169915</v>
      </c>
      <c r="F79" s="452">
        <v>100071</v>
      </c>
      <c r="G79" s="452">
        <v>161300</v>
      </c>
      <c r="H79" s="452">
        <v>100389</v>
      </c>
      <c r="I79" s="452">
        <v>132381</v>
      </c>
      <c r="J79" s="452">
        <v>75273</v>
      </c>
      <c r="K79" s="452">
        <v>0</v>
      </c>
      <c r="L79" s="452">
        <v>371120</v>
      </c>
      <c r="N79" s="452">
        <v>123340</v>
      </c>
      <c r="O79" s="452">
        <v>260390</v>
      </c>
      <c r="P79" s="452">
        <v>191617</v>
      </c>
      <c r="Q79" s="452">
        <v>64317</v>
      </c>
      <c r="R79" s="452">
        <v>934913</v>
      </c>
      <c r="S79" s="452">
        <v>410664</v>
      </c>
      <c r="T79" s="452">
        <v>160289</v>
      </c>
      <c r="U79" s="452">
        <v>129894</v>
      </c>
      <c r="V79" s="452">
        <v>0</v>
      </c>
      <c r="W79" s="452">
        <v>756736</v>
      </c>
      <c r="X79" s="452">
        <v>75136</v>
      </c>
      <c r="Y79" s="452">
        <v>0</v>
      </c>
      <c r="Z79" s="452">
        <v>0</v>
      </c>
      <c r="AC79" s="452">
        <v>548401</v>
      </c>
      <c r="AD79" s="452">
        <v>34514</v>
      </c>
      <c r="AE79" s="452">
        <v>0</v>
      </c>
      <c r="AF79" s="452">
        <v>134608</v>
      </c>
      <c r="AG79" s="452">
        <v>33269</v>
      </c>
      <c r="AH79" s="452">
        <v>0</v>
      </c>
      <c r="AI79" s="452">
        <v>87862</v>
      </c>
      <c r="AJ79" s="452">
        <v>360890</v>
      </c>
      <c r="AK79" s="452">
        <v>103770</v>
      </c>
      <c r="AL79" s="452">
        <v>0</v>
      </c>
      <c r="AM79" s="452">
        <v>456619</v>
      </c>
      <c r="AN79" s="452">
        <v>311885</v>
      </c>
      <c r="AO79" s="452">
        <v>283156</v>
      </c>
      <c r="AP79" s="452">
        <v>0</v>
      </c>
      <c r="AQ79" s="452">
        <v>30453</v>
      </c>
      <c r="AS79" s="452">
        <v>152187</v>
      </c>
      <c r="AT79" s="452">
        <v>29717</v>
      </c>
      <c r="AV79" s="452">
        <v>242557</v>
      </c>
      <c r="AW79" s="452">
        <v>18187201</v>
      </c>
      <c r="AX79" s="452">
        <v>128474</v>
      </c>
      <c r="AY79" s="452">
        <v>0</v>
      </c>
      <c r="AZ79" s="452">
        <v>30907</v>
      </c>
      <c r="BA79" s="452">
        <v>1140442</v>
      </c>
      <c r="BB79" s="452">
        <v>43630</v>
      </c>
      <c r="BC79" s="452">
        <v>0</v>
      </c>
      <c r="BD79" s="452">
        <v>74326</v>
      </c>
      <c r="BE79" s="452">
        <v>87065</v>
      </c>
      <c r="BF79" s="452">
        <v>1966774</v>
      </c>
      <c r="BG79" s="452">
        <v>209023</v>
      </c>
      <c r="BH79" s="452">
        <v>52272</v>
      </c>
    </row>
    <row r="80" spans="1:60" x14ac:dyDescent="0.3">
      <c r="A80" s="449">
        <v>663</v>
      </c>
      <c r="B80" s="450" t="s">
        <v>488</v>
      </c>
      <c r="D80" s="452">
        <v>193606</v>
      </c>
      <c r="E80" s="452">
        <v>378685</v>
      </c>
      <c r="F80" s="452">
        <v>394972</v>
      </c>
      <c r="G80" s="452">
        <v>116031</v>
      </c>
      <c r="H80" s="452">
        <v>454458</v>
      </c>
      <c r="I80" s="452">
        <v>134198</v>
      </c>
      <c r="J80" s="452">
        <v>87115</v>
      </c>
      <c r="K80" s="452">
        <v>0</v>
      </c>
      <c r="L80" s="452">
        <v>233750</v>
      </c>
      <c r="M80" s="452">
        <v>97158</v>
      </c>
      <c r="N80" s="452">
        <v>201032</v>
      </c>
      <c r="O80" s="452">
        <v>498759</v>
      </c>
      <c r="P80" s="452">
        <v>205823</v>
      </c>
      <c r="Q80" s="452">
        <v>0</v>
      </c>
      <c r="R80" s="452">
        <v>582022</v>
      </c>
      <c r="S80" s="452">
        <v>560880</v>
      </c>
      <c r="T80" s="452">
        <v>102569</v>
      </c>
      <c r="U80" s="452">
        <v>60772</v>
      </c>
      <c r="V80" s="452">
        <v>0</v>
      </c>
      <c r="W80" s="452">
        <v>1024056</v>
      </c>
      <c r="Y80" s="452">
        <v>0</v>
      </c>
      <c r="Z80" s="452">
        <v>0</v>
      </c>
      <c r="AA80" s="452">
        <v>295013</v>
      </c>
      <c r="AC80" s="452">
        <v>908038</v>
      </c>
      <c r="AD80" s="452">
        <v>68455</v>
      </c>
      <c r="AE80" s="452">
        <v>633699</v>
      </c>
      <c r="AF80" s="452">
        <v>290519</v>
      </c>
      <c r="AG80" s="452">
        <v>112136</v>
      </c>
      <c r="AH80" s="452">
        <v>928920</v>
      </c>
      <c r="AI80" s="452">
        <v>457808</v>
      </c>
      <c r="AJ80" s="452">
        <v>715951</v>
      </c>
      <c r="AK80" s="452">
        <v>0</v>
      </c>
      <c r="AL80" s="452">
        <v>355028</v>
      </c>
      <c r="AM80" s="452">
        <v>553062</v>
      </c>
      <c r="AN80" s="452">
        <v>324471</v>
      </c>
      <c r="AO80" s="452">
        <v>226064</v>
      </c>
      <c r="AP80" s="452">
        <v>300238</v>
      </c>
      <c r="AQ80" s="452">
        <v>0</v>
      </c>
      <c r="AR80" s="452">
        <v>317745</v>
      </c>
      <c r="AS80" s="452">
        <v>105153</v>
      </c>
      <c r="AT80" s="452">
        <v>234928</v>
      </c>
      <c r="AV80" s="452">
        <v>228839</v>
      </c>
      <c r="AW80" s="452">
        <v>3829817</v>
      </c>
      <c r="AX80" s="452">
        <v>178794</v>
      </c>
      <c r="AY80" s="452">
        <v>274820</v>
      </c>
      <c r="AZ80" s="452">
        <v>133881</v>
      </c>
      <c r="BA80" s="452">
        <v>737783</v>
      </c>
      <c r="BB80" s="452">
        <v>32095</v>
      </c>
      <c r="BC80" s="452">
        <v>0</v>
      </c>
      <c r="BD80" s="452">
        <v>354998</v>
      </c>
      <c r="BE80" s="452">
        <v>439155</v>
      </c>
      <c r="BF80" s="452">
        <v>1749399</v>
      </c>
      <c r="BG80" s="452">
        <v>274690</v>
      </c>
      <c r="BH80" s="452">
        <v>76580</v>
      </c>
    </row>
    <row r="81" spans="1:60" ht="28.8" x14ac:dyDescent="0.3">
      <c r="A81" s="449">
        <v>900</v>
      </c>
      <c r="B81" s="450" t="s">
        <v>565</v>
      </c>
      <c r="D81" s="452" t="s">
        <v>17</v>
      </c>
      <c r="E81" s="452" t="s">
        <v>17</v>
      </c>
      <c r="F81" s="452" t="s">
        <v>17</v>
      </c>
      <c r="G81" s="452" t="s">
        <v>17</v>
      </c>
      <c r="H81" s="452" t="s">
        <v>17</v>
      </c>
      <c r="I81" s="452" t="s">
        <v>17</v>
      </c>
      <c r="J81" s="452" t="s">
        <v>17</v>
      </c>
      <c r="K81" s="452" t="s">
        <v>17</v>
      </c>
      <c r="L81" s="452" t="s">
        <v>17</v>
      </c>
      <c r="M81" s="452" t="s">
        <v>17</v>
      </c>
      <c r="N81" s="452" t="s">
        <v>17</v>
      </c>
      <c r="O81" s="452" t="s">
        <v>17</v>
      </c>
      <c r="P81" s="452" t="s">
        <v>17</v>
      </c>
      <c r="Q81" s="452" t="s">
        <v>17</v>
      </c>
      <c r="R81" s="452" t="s">
        <v>17</v>
      </c>
      <c r="S81" s="452" t="s">
        <v>18</v>
      </c>
      <c r="T81" s="452" t="s">
        <v>17</v>
      </c>
      <c r="U81" s="452" t="s">
        <v>17</v>
      </c>
      <c r="V81" s="452" t="s">
        <v>17</v>
      </c>
      <c r="W81" s="452" t="s">
        <v>17</v>
      </c>
      <c r="X81" s="452" t="s">
        <v>17</v>
      </c>
      <c r="Y81" s="452" t="s">
        <v>17</v>
      </c>
      <c r="Z81" s="452" t="s">
        <v>17</v>
      </c>
      <c r="AA81" s="452" t="s">
        <v>17</v>
      </c>
      <c r="AB81" s="452" t="s">
        <v>17</v>
      </c>
      <c r="AC81" s="452" t="s">
        <v>17</v>
      </c>
      <c r="AD81" s="452" t="s">
        <v>17</v>
      </c>
      <c r="AE81" s="452" t="s">
        <v>17</v>
      </c>
      <c r="AF81" s="452" t="s">
        <v>17</v>
      </c>
      <c r="AG81" s="452" t="s">
        <v>17</v>
      </c>
      <c r="AH81" s="452" t="s">
        <v>17</v>
      </c>
      <c r="AI81" s="452" t="s">
        <v>17</v>
      </c>
      <c r="AJ81" s="452" t="s">
        <v>17</v>
      </c>
      <c r="AK81" s="452" t="s">
        <v>17</v>
      </c>
      <c r="AL81" s="452" t="s">
        <v>17</v>
      </c>
      <c r="AM81" s="452" t="s">
        <v>17</v>
      </c>
      <c r="AN81" s="452" t="s">
        <v>17</v>
      </c>
      <c r="AO81" s="452" t="s">
        <v>17</v>
      </c>
      <c r="AP81" s="452" t="s">
        <v>17</v>
      </c>
      <c r="AQ81" s="452" t="s">
        <v>17</v>
      </c>
      <c r="AR81" s="452" t="s">
        <v>17</v>
      </c>
      <c r="AS81" s="452" t="s">
        <v>17</v>
      </c>
      <c r="AT81" s="452" t="s">
        <v>17</v>
      </c>
      <c r="AU81" s="452" t="s">
        <v>17</v>
      </c>
      <c r="AV81" s="452" t="s">
        <v>17</v>
      </c>
      <c r="AW81" s="452" t="s">
        <v>18</v>
      </c>
      <c r="AX81" s="452" t="s">
        <v>17</v>
      </c>
      <c r="AY81" s="452" t="s">
        <v>17</v>
      </c>
      <c r="AZ81" s="452" t="s">
        <v>17</v>
      </c>
      <c r="BA81" s="452" t="s">
        <v>17</v>
      </c>
      <c r="BB81" s="452" t="s">
        <v>17</v>
      </c>
      <c r="BC81" s="452" t="s">
        <v>17</v>
      </c>
      <c r="BD81" s="452" t="s">
        <v>17</v>
      </c>
      <c r="BE81" s="452" t="s">
        <v>17</v>
      </c>
      <c r="BF81" s="452" t="s">
        <v>17</v>
      </c>
      <c r="BG81" s="452" t="s">
        <v>17</v>
      </c>
      <c r="BH81" s="452" t="s">
        <v>17</v>
      </c>
    </row>
    <row r="82" spans="1:60" ht="28.8" x14ac:dyDescent="0.3">
      <c r="A82" s="449">
        <v>901</v>
      </c>
      <c r="B82" s="450" t="s">
        <v>566</v>
      </c>
      <c r="D82" s="452" t="s">
        <v>1107</v>
      </c>
      <c r="E82" s="452" t="s">
        <v>1108</v>
      </c>
      <c r="F82" s="452" t="s">
        <v>1109</v>
      </c>
      <c r="G82" s="452" t="s">
        <v>1110</v>
      </c>
      <c r="H82" s="452" t="s">
        <v>1175</v>
      </c>
      <c r="I82" s="452" t="s">
        <v>1112</v>
      </c>
      <c r="J82" s="452" t="s">
        <v>1113</v>
      </c>
      <c r="K82" s="452" t="s">
        <v>1176</v>
      </c>
      <c r="L82" s="452" t="s">
        <v>1115</v>
      </c>
      <c r="M82" s="452" t="s">
        <v>1177</v>
      </c>
      <c r="N82" s="452" t="s">
        <v>1117</v>
      </c>
      <c r="O82" s="452" t="s">
        <v>1118</v>
      </c>
      <c r="P82" s="452" t="s">
        <v>1178</v>
      </c>
      <c r="Q82" s="452" t="s">
        <v>1179</v>
      </c>
      <c r="R82" s="452" t="s">
        <v>1180</v>
      </c>
      <c r="S82" s="452" t="s">
        <v>1122</v>
      </c>
      <c r="T82" s="452" t="s">
        <v>1123</v>
      </c>
      <c r="U82" s="452" t="s">
        <v>1124</v>
      </c>
      <c r="V82" s="452" t="s">
        <v>1125</v>
      </c>
      <c r="W82" s="452" t="s">
        <v>1126</v>
      </c>
      <c r="X82" s="452" t="s">
        <v>1127</v>
      </c>
      <c r="Y82" s="452" t="s">
        <v>1128</v>
      </c>
      <c r="Z82" s="452" t="s">
        <v>1181</v>
      </c>
      <c r="AA82" s="452" t="s">
        <v>1182</v>
      </c>
      <c r="AB82" s="452" t="s">
        <v>1131</v>
      </c>
      <c r="AC82" s="452" t="s">
        <v>1125</v>
      </c>
      <c r="AD82" s="452" t="s">
        <v>1132</v>
      </c>
      <c r="AE82" s="452" t="s">
        <v>1133</v>
      </c>
      <c r="AF82" s="452" t="s">
        <v>1134</v>
      </c>
      <c r="AG82" s="452" t="s">
        <v>1183</v>
      </c>
      <c r="AH82" s="452" t="s">
        <v>1184</v>
      </c>
      <c r="AI82" s="452" t="s">
        <v>1137</v>
      </c>
      <c r="AJ82" s="452" t="s">
        <v>1138</v>
      </c>
      <c r="AK82" s="452" t="s">
        <v>1139</v>
      </c>
      <c r="AL82" s="452" t="s">
        <v>1140</v>
      </c>
      <c r="AM82" s="452" t="s">
        <v>1185</v>
      </c>
      <c r="AN82" s="452" t="s">
        <v>1141</v>
      </c>
      <c r="AO82" s="452" t="s">
        <v>1142</v>
      </c>
      <c r="AP82" s="452" t="s">
        <v>1186</v>
      </c>
      <c r="AQ82" s="452" t="s">
        <v>1144</v>
      </c>
      <c r="AR82" s="452" t="s">
        <v>1187</v>
      </c>
      <c r="AS82" s="452" t="s">
        <v>1188</v>
      </c>
      <c r="AT82" s="452" t="s">
        <v>1147</v>
      </c>
      <c r="AU82" s="452" t="s">
        <v>1148</v>
      </c>
      <c r="AV82" s="452" t="s">
        <v>1189</v>
      </c>
      <c r="AW82" s="452" t="s">
        <v>1150</v>
      </c>
      <c r="AX82" s="452" t="s">
        <v>1190</v>
      </c>
      <c r="AY82" s="452" t="s">
        <v>1151</v>
      </c>
      <c r="AZ82" s="452" t="s">
        <v>1152</v>
      </c>
      <c r="BA82" s="452" t="s">
        <v>1153</v>
      </c>
      <c r="BB82" s="452" t="s">
        <v>1154</v>
      </c>
      <c r="BC82" s="452" t="s">
        <v>1191</v>
      </c>
      <c r="BD82" s="452" t="s">
        <v>1156</v>
      </c>
      <c r="BE82" s="452" t="s">
        <v>1157</v>
      </c>
      <c r="BF82" s="452" t="s">
        <v>1192</v>
      </c>
      <c r="BG82" s="452" t="s">
        <v>1159</v>
      </c>
      <c r="BH82" s="452" t="s">
        <v>1160</v>
      </c>
    </row>
    <row r="83" spans="1:60" x14ac:dyDescent="0.3">
      <c r="A83" s="449">
        <v>902</v>
      </c>
      <c r="B83" s="450" t="s">
        <v>567</v>
      </c>
      <c r="D83" s="452" t="s">
        <v>1193</v>
      </c>
      <c r="E83" s="452" t="s">
        <v>1193</v>
      </c>
      <c r="F83" s="452" t="s">
        <v>569</v>
      </c>
      <c r="G83" s="452" t="s">
        <v>1193</v>
      </c>
      <c r="H83" s="452" t="s">
        <v>1193</v>
      </c>
      <c r="I83" s="452" t="s">
        <v>1193</v>
      </c>
      <c r="J83" s="452" t="s">
        <v>1198</v>
      </c>
      <c r="K83" s="452" t="s">
        <v>1201</v>
      </c>
      <c r="L83" s="452" t="s">
        <v>1202</v>
      </c>
      <c r="M83" s="452" t="s">
        <v>1203</v>
      </c>
      <c r="N83" s="452" t="s">
        <v>1193</v>
      </c>
      <c r="O83" s="452" t="s">
        <v>1195</v>
      </c>
      <c r="P83" s="452" t="s">
        <v>1194</v>
      </c>
      <c r="Q83" s="452" t="s">
        <v>1195</v>
      </c>
      <c r="R83" s="452" t="s">
        <v>1193</v>
      </c>
      <c r="S83" s="452" t="s">
        <v>722</v>
      </c>
      <c r="T83" s="452" t="s">
        <v>1194</v>
      </c>
      <c r="U83" s="452" t="s">
        <v>1193</v>
      </c>
      <c r="V83" s="452" t="s">
        <v>568</v>
      </c>
      <c r="W83" s="452" t="s">
        <v>1193</v>
      </c>
      <c r="X83" s="452" t="s">
        <v>1193</v>
      </c>
      <c r="Y83" s="452" t="s">
        <v>1204</v>
      </c>
      <c r="Z83" s="452" t="s">
        <v>1200</v>
      </c>
      <c r="AA83" s="452" t="s">
        <v>1197</v>
      </c>
      <c r="AB83" s="452" t="s">
        <v>1193</v>
      </c>
      <c r="AC83" s="452" t="s">
        <v>568</v>
      </c>
      <c r="AD83" s="452" t="s">
        <v>1198</v>
      </c>
      <c r="AE83" s="452" t="s">
        <v>1205</v>
      </c>
      <c r="AF83" s="452" t="s">
        <v>1193</v>
      </c>
      <c r="AG83" s="452" t="s">
        <v>1196</v>
      </c>
      <c r="AH83" s="452" t="s">
        <v>1206</v>
      </c>
      <c r="AI83" s="452" t="s">
        <v>1193</v>
      </c>
      <c r="AJ83" s="452" t="s">
        <v>1194</v>
      </c>
      <c r="AK83" s="452" t="s">
        <v>1193</v>
      </c>
      <c r="AL83" s="452" t="s">
        <v>1196</v>
      </c>
      <c r="AM83" s="452" t="s">
        <v>1193</v>
      </c>
      <c r="AN83" s="452" t="s">
        <v>1198</v>
      </c>
      <c r="AO83" s="452" t="s">
        <v>1195</v>
      </c>
      <c r="AP83" s="452" t="s">
        <v>1194</v>
      </c>
      <c r="AQ83" s="452" t="s">
        <v>1202</v>
      </c>
      <c r="AR83" s="452" t="s">
        <v>1207</v>
      </c>
      <c r="AS83" s="452" t="s">
        <v>1199</v>
      </c>
      <c r="AT83" s="452" t="s">
        <v>1197</v>
      </c>
      <c r="AU83" s="452" t="s">
        <v>1196</v>
      </c>
      <c r="AV83" s="452" t="s">
        <v>1195</v>
      </c>
      <c r="AW83" s="452" t="s">
        <v>1195</v>
      </c>
      <c r="AX83" s="452" t="s">
        <v>1194</v>
      </c>
      <c r="AY83" s="452" t="s">
        <v>1197</v>
      </c>
      <c r="AZ83" s="452" t="s">
        <v>1194</v>
      </c>
      <c r="BA83" s="452" t="s">
        <v>1196</v>
      </c>
      <c r="BB83" s="452" t="s">
        <v>1193</v>
      </c>
      <c r="BC83" s="452" t="s">
        <v>1200</v>
      </c>
      <c r="BD83" s="452" t="s">
        <v>721</v>
      </c>
      <c r="BE83" s="452" t="s">
        <v>1196</v>
      </c>
      <c r="BF83" s="452" t="s">
        <v>1195</v>
      </c>
      <c r="BG83" s="452" t="s">
        <v>1198</v>
      </c>
      <c r="BH83" s="452" t="s">
        <v>1196</v>
      </c>
    </row>
    <row r="84" spans="1:60" x14ac:dyDescent="0.3">
      <c r="A84" s="449">
        <v>903</v>
      </c>
      <c r="B84" s="450" t="s">
        <v>570</v>
      </c>
      <c r="D84" s="452" t="s">
        <v>1214</v>
      </c>
      <c r="E84" s="452" t="s">
        <v>1208</v>
      </c>
      <c r="F84" s="452" t="s">
        <v>1215</v>
      </c>
      <c r="G84" s="452" t="s">
        <v>1214</v>
      </c>
      <c r="H84" s="452" t="s">
        <v>1214</v>
      </c>
      <c r="I84" s="452" t="s">
        <v>1217</v>
      </c>
      <c r="J84" s="452" t="s">
        <v>1213</v>
      </c>
      <c r="K84" s="452" t="s">
        <v>571</v>
      </c>
      <c r="L84" s="452" t="s">
        <v>1218</v>
      </c>
      <c r="M84" s="452" t="s">
        <v>1219</v>
      </c>
      <c r="N84" s="452" t="s">
        <v>1208</v>
      </c>
      <c r="O84" s="452" t="s">
        <v>1210</v>
      </c>
      <c r="P84" s="452" t="s">
        <v>1209</v>
      </c>
      <c r="Q84" s="452" t="s">
        <v>1210</v>
      </c>
      <c r="R84" s="452" t="s">
        <v>1208</v>
      </c>
      <c r="S84" s="452" t="s">
        <v>573</v>
      </c>
      <c r="T84" s="452" t="s">
        <v>1209</v>
      </c>
      <c r="U84" s="452" t="s">
        <v>1208</v>
      </c>
      <c r="V84" s="452" t="s">
        <v>572</v>
      </c>
      <c r="W84" s="452" t="s">
        <v>1208</v>
      </c>
      <c r="X84" s="452" t="s">
        <v>1208</v>
      </c>
      <c r="Y84" s="452" t="s">
        <v>1220</v>
      </c>
      <c r="Z84" s="452" t="s">
        <v>725</v>
      </c>
      <c r="AA84" s="452" t="s">
        <v>1212</v>
      </c>
      <c r="AB84" s="452" t="s">
        <v>1208</v>
      </c>
      <c r="AC84" s="452" t="s">
        <v>572</v>
      </c>
      <c r="AD84" s="452" t="s">
        <v>1213</v>
      </c>
      <c r="AE84" s="452" t="s">
        <v>1221</v>
      </c>
      <c r="AF84" s="452" t="s">
        <v>1208</v>
      </c>
      <c r="AG84" s="452" t="s">
        <v>1211</v>
      </c>
      <c r="AH84" s="452" t="s">
        <v>1222</v>
      </c>
      <c r="AI84" s="452" t="s">
        <v>1208</v>
      </c>
      <c r="AJ84" s="452" t="s">
        <v>1209</v>
      </c>
      <c r="AK84" s="452" t="s">
        <v>1214</v>
      </c>
      <c r="AL84" s="452" t="s">
        <v>1211</v>
      </c>
      <c r="AM84" s="452" t="s">
        <v>1208</v>
      </c>
      <c r="AN84" s="452" t="s">
        <v>1213</v>
      </c>
      <c r="AO84" s="452" t="s">
        <v>1210</v>
      </c>
      <c r="AP84" s="452" t="s">
        <v>1209</v>
      </c>
      <c r="AQ84" s="452" t="s">
        <v>1218</v>
      </c>
      <c r="AR84" s="452" t="s">
        <v>724</v>
      </c>
      <c r="AS84" s="452" t="s">
        <v>1216</v>
      </c>
      <c r="AT84" s="452" t="s">
        <v>1212</v>
      </c>
      <c r="AU84" s="452" t="s">
        <v>1211</v>
      </c>
      <c r="AV84" s="452" t="s">
        <v>1210</v>
      </c>
      <c r="AW84" s="452" t="s">
        <v>1210</v>
      </c>
      <c r="AX84" s="452" t="s">
        <v>1209</v>
      </c>
      <c r="AY84" s="452" t="s">
        <v>1212</v>
      </c>
      <c r="AZ84" s="452" t="s">
        <v>1209</v>
      </c>
      <c r="BA84" s="452" t="s">
        <v>1211</v>
      </c>
      <c r="BB84" s="452" t="s">
        <v>1208</v>
      </c>
      <c r="BC84" s="452" t="s">
        <v>1223</v>
      </c>
      <c r="BD84" s="452" t="s">
        <v>723</v>
      </c>
      <c r="BE84" s="452" t="s">
        <v>1211</v>
      </c>
      <c r="BF84" s="452" t="s">
        <v>1210</v>
      </c>
      <c r="BG84" s="452" t="s">
        <v>1213</v>
      </c>
      <c r="BH84" s="452" t="s">
        <v>1211</v>
      </c>
    </row>
    <row r="85" spans="1:60" x14ac:dyDescent="0.3">
      <c r="A85" s="449">
        <v>904</v>
      </c>
      <c r="B85" s="450" t="s">
        <v>574</v>
      </c>
      <c r="D85" s="452" t="s">
        <v>1231</v>
      </c>
      <c r="E85" s="452" t="s">
        <v>1224</v>
      </c>
      <c r="F85" s="452" t="s">
        <v>1232</v>
      </c>
      <c r="G85" s="452" t="s">
        <v>1231</v>
      </c>
      <c r="H85" s="452" t="s">
        <v>1231</v>
      </c>
      <c r="I85" s="452" t="s">
        <v>1230</v>
      </c>
      <c r="J85" s="452" t="s">
        <v>1230</v>
      </c>
      <c r="K85" s="452" t="s">
        <v>1234</v>
      </c>
      <c r="L85" s="452" t="s">
        <v>1235</v>
      </c>
      <c r="M85" s="452" t="s">
        <v>1236</v>
      </c>
      <c r="N85" s="452" t="s">
        <v>1224</v>
      </c>
      <c r="O85" s="452" t="s">
        <v>1227</v>
      </c>
      <c r="P85" s="452" t="s">
        <v>1225</v>
      </c>
      <c r="Q85" s="452" t="s">
        <v>1227</v>
      </c>
      <c r="R85" s="452" t="s">
        <v>1224</v>
      </c>
      <c r="S85" s="452" t="s">
        <v>1226</v>
      </c>
      <c r="T85" s="452" t="s">
        <v>1225</v>
      </c>
      <c r="U85" s="452" t="s">
        <v>1224</v>
      </c>
      <c r="V85" s="452" t="s">
        <v>575</v>
      </c>
      <c r="W85" s="452" t="s">
        <v>1224</v>
      </c>
      <c r="X85" s="452" t="s">
        <v>1224</v>
      </c>
      <c r="Y85" s="452" t="s">
        <v>1237</v>
      </c>
      <c r="Z85" s="452" t="s">
        <v>728</v>
      </c>
      <c r="AA85" s="452" t="s">
        <v>1229</v>
      </c>
      <c r="AB85" s="452" t="s">
        <v>1224</v>
      </c>
      <c r="AC85" s="452" t="s">
        <v>575</v>
      </c>
      <c r="AD85" s="452" t="s">
        <v>1230</v>
      </c>
      <c r="AE85" s="452" t="s">
        <v>1238</v>
      </c>
      <c r="AF85" s="452" t="s">
        <v>1224</v>
      </c>
      <c r="AG85" s="452" t="s">
        <v>1228</v>
      </c>
      <c r="AH85" s="452" t="s">
        <v>1239</v>
      </c>
      <c r="AI85" s="452" t="s">
        <v>1224</v>
      </c>
      <c r="AJ85" s="452" t="s">
        <v>1225</v>
      </c>
      <c r="AK85" s="452" t="s">
        <v>1231</v>
      </c>
      <c r="AL85" s="452" t="s">
        <v>1228</v>
      </c>
      <c r="AM85" s="452" t="s">
        <v>1224</v>
      </c>
      <c r="AN85" s="452" t="s">
        <v>1230</v>
      </c>
      <c r="AO85" s="452" t="s">
        <v>1227</v>
      </c>
      <c r="AP85" s="452" t="s">
        <v>1225</v>
      </c>
      <c r="AQ85" s="452" t="s">
        <v>1235</v>
      </c>
      <c r="AR85" s="452" t="s">
        <v>727</v>
      </c>
      <c r="AS85" s="452" t="s">
        <v>1233</v>
      </c>
      <c r="AT85" s="452" t="s">
        <v>1229</v>
      </c>
      <c r="AU85" s="452" t="s">
        <v>1228</v>
      </c>
      <c r="AV85" s="452" t="s">
        <v>1227</v>
      </c>
      <c r="AW85" s="452" t="s">
        <v>1227</v>
      </c>
      <c r="AX85" s="452" t="s">
        <v>1225</v>
      </c>
      <c r="AY85" s="452" t="s">
        <v>1229</v>
      </c>
      <c r="AZ85" s="452" t="s">
        <v>1225</v>
      </c>
      <c r="BA85" s="452" t="s">
        <v>1228</v>
      </c>
      <c r="BB85" s="452" t="s">
        <v>1224</v>
      </c>
      <c r="BC85" s="452" t="s">
        <v>728</v>
      </c>
      <c r="BD85" s="452" t="s">
        <v>726</v>
      </c>
      <c r="BE85" s="452" t="s">
        <v>1228</v>
      </c>
      <c r="BF85" s="452" t="s">
        <v>1227</v>
      </c>
      <c r="BG85" s="452" t="s">
        <v>1230</v>
      </c>
      <c r="BH85" s="452" t="s">
        <v>1228</v>
      </c>
    </row>
    <row r="86" spans="1:60" x14ac:dyDescent="0.3">
      <c r="A86" s="449">
        <v>905</v>
      </c>
      <c r="B86" s="450" t="s">
        <v>576</v>
      </c>
      <c r="D86" s="452" t="s">
        <v>1231</v>
      </c>
      <c r="E86" s="452" t="s">
        <v>1224</v>
      </c>
      <c r="F86" s="452" t="s">
        <v>1232</v>
      </c>
      <c r="G86" s="452" t="s">
        <v>1231</v>
      </c>
      <c r="H86" s="452" t="s">
        <v>1231</v>
      </c>
      <c r="I86" s="452" t="s">
        <v>1230</v>
      </c>
      <c r="J86" s="452" t="s">
        <v>1225</v>
      </c>
      <c r="K86" s="452" t="s">
        <v>577</v>
      </c>
      <c r="L86" s="452" t="s">
        <v>1235</v>
      </c>
      <c r="M86" s="452" t="s">
        <v>1241</v>
      </c>
      <c r="N86" s="452" t="s">
        <v>1224</v>
      </c>
      <c r="O86" s="452" t="s">
        <v>1240</v>
      </c>
      <c r="P86" s="452" t="s">
        <v>1225</v>
      </c>
      <c r="Q86" s="452" t="s">
        <v>1240</v>
      </c>
      <c r="R86" s="452" t="s">
        <v>1224</v>
      </c>
      <c r="S86" s="452" t="s">
        <v>1226</v>
      </c>
      <c r="T86" s="452" t="s">
        <v>1225</v>
      </c>
      <c r="U86" s="452" t="s">
        <v>1224</v>
      </c>
      <c r="V86" s="452" t="s">
        <v>1242</v>
      </c>
      <c r="W86" s="452" t="s">
        <v>1224</v>
      </c>
      <c r="X86" s="452" t="s">
        <v>1224</v>
      </c>
      <c r="Y86" s="452" t="s">
        <v>1237</v>
      </c>
      <c r="Z86" s="452" t="s">
        <v>728</v>
      </c>
      <c r="AA86" s="452" t="s">
        <v>1229</v>
      </c>
      <c r="AB86" s="452" t="s">
        <v>1224</v>
      </c>
      <c r="AC86" s="452" t="s">
        <v>575</v>
      </c>
      <c r="AD86" s="452" t="s">
        <v>1225</v>
      </c>
      <c r="AE86" s="452" t="s">
        <v>1238</v>
      </c>
      <c r="AF86" s="452" t="s">
        <v>1224</v>
      </c>
      <c r="AG86" s="452" t="s">
        <v>1228</v>
      </c>
      <c r="AH86" s="452" t="s">
        <v>1243</v>
      </c>
      <c r="AI86" s="452" t="s">
        <v>1224</v>
      </c>
      <c r="AJ86" s="452" t="s">
        <v>1225</v>
      </c>
      <c r="AK86" s="452" t="s">
        <v>1231</v>
      </c>
      <c r="AL86" s="452" t="s">
        <v>1228</v>
      </c>
      <c r="AM86" s="452" t="s">
        <v>1224</v>
      </c>
      <c r="AN86" s="452" t="s">
        <v>1225</v>
      </c>
      <c r="AO86" s="452" t="s">
        <v>1227</v>
      </c>
      <c r="AP86" s="452" t="s">
        <v>1225</v>
      </c>
      <c r="AQ86" s="452" t="s">
        <v>1235</v>
      </c>
      <c r="AR86" s="452" t="s">
        <v>727</v>
      </c>
      <c r="AS86" s="452" t="s">
        <v>1233</v>
      </c>
      <c r="AT86" s="452" t="s">
        <v>1229</v>
      </c>
      <c r="AU86" s="452" t="s">
        <v>1228</v>
      </c>
      <c r="AV86" s="452" t="s">
        <v>1240</v>
      </c>
      <c r="AW86" s="452" t="s">
        <v>1240</v>
      </c>
      <c r="AX86" s="452" t="s">
        <v>1225</v>
      </c>
      <c r="AY86" s="452" t="s">
        <v>1229</v>
      </c>
      <c r="AZ86" s="452" t="s">
        <v>1225</v>
      </c>
      <c r="BA86" s="452" t="s">
        <v>1228</v>
      </c>
      <c r="BB86" s="452" t="s">
        <v>1224</v>
      </c>
      <c r="BC86" s="452" t="s">
        <v>728</v>
      </c>
      <c r="BD86" s="452" t="s">
        <v>726</v>
      </c>
      <c r="BE86" s="452" t="s">
        <v>1228</v>
      </c>
      <c r="BF86" s="452" t="s">
        <v>1227</v>
      </c>
      <c r="BG86" s="452" t="s">
        <v>1225</v>
      </c>
      <c r="BH86" s="452" t="s">
        <v>1228</v>
      </c>
    </row>
    <row r="87" spans="1:60" x14ac:dyDescent="0.3">
      <c r="A87" s="449">
        <v>906</v>
      </c>
      <c r="B87" s="450" t="s">
        <v>489</v>
      </c>
      <c r="D87" s="452">
        <v>1</v>
      </c>
      <c r="E87" s="452">
        <v>1</v>
      </c>
      <c r="F87" s="452">
        <v>1</v>
      </c>
      <c r="G87" s="452">
        <v>1</v>
      </c>
      <c r="H87" s="452">
        <v>1</v>
      </c>
      <c r="I87" s="452">
        <v>1</v>
      </c>
      <c r="J87" s="452">
        <v>1</v>
      </c>
      <c r="K87" s="452">
        <v>1</v>
      </c>
      <c r="L87" s="452">
        <v>1</v>
      </c>
      <c r="M87" s="452">
        <v>1</v>
      </c>
      <c r="N87" s="452">
        <v>1</v>
      </c>
      <c r="O87" s="452">
        <v>1</v>
      </c>
      <c r="P87" s="452">
        <v>1</v>
      </c>
      <c r="Q87" s="452">
        <v>1</v>
      </c>
      <c r="R87" s="452">
        <v>1</v>
      </c>
      <c r="S87" s="452">
        <v>1</v>
      </c>
      <c r="T87" s="452">
        <v>1</v>
      </c>
      <c r="U87" s="452">
        <v>1</v>
      </c>
      <c r="V87" s="452">
        <v>1</v>
      </c>
      <c r="W87" s="452">
        <v>1</v>
      </c>
      <c r="X87" s="452">
        <v>1</v>
      </c>
      <c r="Y87" s="452">
        <v>1</v>
      </c>
      <c r="Z87" s="452">
        <v>1</v>
      </c>
      <c r="AA87" s="452">
        <v>1</v>
      </c>
      <c r="AB87" s="452">
        <v>1</v>
      </c>
      <c r="AC87" s="452">
        <v>1</v>
      </c>
      <c r="AD87" s="452">
        <v>1</v>
      </c>
      <c r="AE87" s="452">
        <v>1</v>
      </c>
      <c r="AF87" s="452">
        <v>1</v>
      </c>
      <c r="AG87" s="452">
        <v>1</v>
      </c>
      <c r="AH87" s="452">
        <v>1</v>
      </c>
      <c r="AI87" s="452">
        <v>1</v>
      </c>
      <c r="AJ87" s="452">
        <v>1</v>
      </c>
      <c r="AK87" s="452">
        <v>1</v>
      </c>
      <c r="AL87" s="452">
        <v>1</v>
      </c>
      <c r="AM87" s="452">
        <v>1</v>
      </c>
      <c r="AN87" s="452">
        <v>1</v>
      </c>
      <c r="AO87" s="452">
        <v>1</v>
      </c>
      <c r="AP87" s="452">
        <v>1</v>
      </c>
      <c r="AQ87" s="452">
        <v>1</v>
      </c>
      <c r="AR87" s="452">
        <v>1</v>
      </c>
      <c r="AS87" s="452">
        <v>1</v>
      </c>
      <c r="AT87" s="452">
        <v>1</v>
      </c>
      <c r="AU87" s="452">
        <v>1</v>
      </c>
      <c r="AV87" s="452">
        <v>1</v>
      </c>
      <c r="AW87" s="452">
        <v>1</v>
      </c>
      <c r="AX87" s="452">
        <v>1</v>
      </c>
      <c r="AY87" s="452">
        <v>1</v>
      </c>
      <c r="AZ87" s="452">
        <v>1</v>
      </c>
      <c r="BA87" s="452">
        <v>1</v>
      </c>
      <c r="BB87" s="452">
        <v>1</v>
      </c>
      <c r="BC87" s="452">
        <v>1</v>
      </c>
      <c r="BD87" s="452">
        <v>1</v>
      </c>
      <c r="BE87" s="452">
        <v>1</v>
      </c>
      <c r="BF87" s="452">
        <v>1</v>
      </c>
      <c r="BG87" s="452">
        <v>1</v>
      </c>
      <c r="BH87" s="452">
        <v>1</v>
      </c>
    </row>
    <row r="88" spans="1:60" x14ac:dyDescent="0.3">
      <c r="A88" s="449">
        <v>907</v>
      </c>
      <c r="B88" s="450" t="s">
        <v>490</v>
      </c>
      <c r="D88" s="452">
        <v>2</v>
      </c>
      <c r="E88" s="452">
        <v>2</v>
      </c>
      <c r="F88" s="452">
        <v>2</v>
      </c>
      <c r="G88" s="452">
        <v>2</v>
      </c>
      <c r="H88" s="452">
        <v>2</v>
      </c>
      <c r="I88" s="452">
        <v>2</v>
      </c>
      <c r="J88" s="452">
        <v>2</v>
      </c>
      <c r="K88" s="452">
        <v>2</v>
      </c>
      <c r="L88" s="452">
        <v>2</v>
      </c>
      <c r="M88" s="452">
        <v>2</v>
      </c>
      <c r="N88" s="452">
        <v>2</v>
      </c>
      <c r="O88" s="452">
        <v>2</v>
      </c>
      <c r="P88" s="452">
        <v>2</v>
      </c>
      <c r="Q88" s="452">
        <v>2</v>
      </c>
      <c r="R88" s="452">
        <v>2</v>
      </c>
      <c r="S88" s="452">
        <v>2</v>
      </c>
      <c r="T88" s="452">
        <v>2</v>
      </c>
      <c r="U88" s="452">
        <v>2</v>
      </c>
      <c r="V88" s="452">
        <v>2</v>
      </c>
      <c r="W88" s="452">
        <v>2</v>
      </c>
      <c r="X88" s="452">
        <v>2</v>
      </c>
      <c r="Y88" s="452">
        <v>2</v>
      </c>
      <c r="Z88" s="452">
        <v>2</v>
      </c>
      <c r="AA88" s="452">
        <v>2</v>
      </c>
      <c r="AB88" s="452">
        <v>2</v>
      </c>
      <c r="AC88" s="452">
        <v>2</v>
      </c>
      <c r="AD88" s="452">
        <v>2</v>
      </c>
      <c r="AE88" s="452">
        <v>2</v>
      </c>
      <c r="AF88" s="452">
        <v>2</v>
      </c>
      <c r="AG88" s="452">
        <v>2</v>
      </c>
      <c r="AH88" s="452">
        <v>2</v>
      </c>
      <c r="AI88" s="452">
        <v>2</v>
      </c>
      <c r="AJ88" s="452">
        <v>2</v>
      </c>
      <c r="AK88" s="452">
        <v>2</v>
      </c>
      <c r="AL88" s="452">
        <v>2</v>
      </c>
      <c r="AM88" s="452">
        <v>2</v>
      </c>
      <c r="AN88" s="452">
        <v>2</v>
      </c>
      <c r="AO88" s="452">
        <v>2</v>
      </c>
      <c r="AP88" s="452">
        <v>2</v>
      </c>
      <c r="AQ88" s="452">
        <v>2</v>
      </c>
      <c r="AR88" s="452">
        <v>2</v>
      </c>
      <c r="AS88" s="452">
        <v>2</v>
      </c>
      <c r="AT88" s="452">
        <v>2</v>
      </c>
      <c r="AU88" s="452">
        <v>2</v>
      </c>
      <c r="AV88" s="452">
        <v>2</v>
      </c>
      <c r="AW88" s="452">
        <v>2</v>
      </c>
      <c r="AX88" s="452">
        <v>2</v>
      </c>
      <c r="AY88" s="452">
        <v>2</v>
      </c>
      <c r="AZ88" s="452">
        <v>2</v>
      </c>
      <c r="BA88" s="452">
        <v>2</v>
      </c>
      <c r="BB88" s="452">
        <v>2</v>
      </c>
      <c r="BC88" s="452">
        <v>2</v>
      </c>
      <c r="BD88" s="452">
        <v>2</v>
      </c>
      <c r="BE88" s="452">
        <v>2</v>
      </c>
      <c r="BF88" s="452">
        <v>2</v>
      </c>
      <c r="BG88" s="452">
        <v>2</v>
      </c>
      <c r="BH88" s="452">
        <v>2</v>
      </c>
    </row>
    <row r="89" spans="1:60" x14ac:dyDescent="0.3">
      <c r="A89" s="449">
        <v>917</v>
      </c>
      <c r="B89" s="450" t="s">
        <v>578</v>
      </c>
      <c r="D89" s="452" t="s">
        <v>601</v>
      </c>
      <c r="E89" s="452" t="s">
        <v>617</v>
      </c>
      <c r="F89" s="452" t="s">
        <v>616</v>
      </c>
      <c r="G89" s="452" t="s">
        <v>643</v>
      </c>
      <c r="H89" s="452" t="s">
        <v>601</v>
      </c>
      <c r="I89" s="452" t="s">
        <v>1250</v>
      </c>
      <c r="J89" s="452" t="s">
        <v>1251</v>
      </c>
      <c r="K89" s="452" t="s">
        <v>1252</v>
      </c>
      <c r="L89" s="452" t="s">
        <v>603</v>
      </c>
      <c r="M89" s="452" t="s">
        <v>615</v>
      </c>
      <c r="N89" s="452" t="s">
        <v>1253</v>
      </c>
      <c r="O89" s="452" t="s">
        <v>604</v>
      </c>
      <c r="P89" s="452" t="s">
        <v>590</v>
      </c>
      <c r="Q89" s="452" t="s">
        <v>595</v>
      </c>
      <c r="R89" s="452" t="s">
        <v>1254</v>
      </c>
      <c r="S89" s="452" t="s">
        <v>581</v>
      </c>
      <c r="T89" s="452" t="s">
        <v>653</v>
      </c>
      <c r="U89" s="452" t="s">
        <v>615</v>
      </c>
      <c r="V89" s="452" t="s">
        <v>603</v>
      </c>
      <c r="W89" s="452" t="s">
        <v>694</v>
      </c>
      <c r="X89" s="452" t="s">
        <v>595</v>
      </c>
      <c r="Y89" s="452" t="s">
        <v>1255</v>
      </c>
      <c r="Z89" s="452" t="s">
        <v>607</v>
      </c>
      <c r="AA89" s="452" t="s">
        <v>585</v>
      </c>
      <c r="AB89" s="452" t="s">
        <v>1256</v>
      </c>
      <c r="AC89" s="452" t="s">
        <v>584</v>
      </c>
      <c r="AD89" s="452" t="s">
        <v>736</v>
      </c>
      <c r="AE89" s="452" t="s">
        <v>589</v>
      </c>
      <c r="AF89" s="452" t="s">
        <v>1250</v>
      </c>
      <c r="AG89" s="452" t="s">
        <v>1246</v>
      </c>
      <c r="AH89" s="452" t="s">
        <v>587</v>
      </c>
      <c r="AI89" s="452" t="s">
        <v>580</v>
      </c>
      <c r="AJ89" s="452" t="s">
        <v>733</v>
      </c>
      <c r="AK89" s="452" t="s">
        <v>609</v>
      </c>
      <c r="AL89" s="452" t="s">
        <v>1244</v>
      </c>
      <c r="AM89" s="452" t="s">
        <v>642</v>
      </c>
      <c r="AN89" s="452" t="s">
        <v>580</v>
      </c>
      <c r="AO89" s="452" t="s">
        <v>591</v>
      </c>
      <c r="AP89" s="452" t="s">
        <v>595</v>
      </c>
      <c r="AQ89" s="452" t="s">
        <v>597</v>
      </c>
      <c r="AR89" s="452" t="s">
        <v>1257</v>
      </c>
      <c r="AS89" s="452" t="s">
        <v>589</v>
      </c>
      <c r="AT89" s="452" t="s">
        <v>585</v>
      </c>
      <c r="AU89" s="452" t="s">
        <v>605</v>
      </c>
      <c r="AV89" s="452" t="s">
        <v>1247</v>
      </c>
      <c r="AW89" s="452" t="s">
        <v>1247</v>
      </c>
      <c r="AX89" s="452" t="s">
        <v>1244</v>
      </c>
      <c r="AY89" s="452" t="s">
        <v>598</v>
      </c>
      <c r="AZ89" s="452" t="s">
        <v>1245</v>
      </c>
      <c r="BA89" s="452" t="s">
        <v>737</v>
      </c>
      <c r="BB89" s="452" t="s">
        <v>1258</v>
      </c>
      <c r="BC89" s="452" t="s">
        <v>588</v>
      </c>
      <c r="BD89" s="452" t="s">
        <v>620</v>
      </c>
      <c r="BE89" s="452" t="s">
        <v>652</v>
      </c>
      <c r="BF89" s="452" t="s">
        <v>589</v>
      </c>
      <c r="BG89" s="452" t="s">
        <v>1245</v>
      </c>
      <c r="BH89" s="452" t="s">
        <v>1251</v>
      </c>
    </row>
    <row r="90" spans="1:60" x14ac:dyDescent="0.3">
      <c r="A90" s="449">
        <v>920</v>
      </c>
      <c r="B90" s="450" t="s">
        <v>611</v>
      </c>
      <c r="D90" s="452" t="s">
        <v>612</v>
      </c>
      <c r="E90" s="452" t="s">
        <v>612</v>
      </c>
      <c r="F90" s="452" t="s">
        <v>612</v>
      </c>
      <c r="G90" s="452" t="s">
        <v>612</v>
      </c>
      <c r="H90" s="452" t="s">
        <v>612</v>
      </c>
      <c r="I90" s="452" t="s">
        <v>612</v>
      </c>
      <c r="J90" s="452" t="s">
        <v>612</v>
      </c>
      <c r="K90" s="452" t="s">
        <v>612</v>
      </c>
      <c r="L90" s="452" t="s">
        <v>612</v>
      </c>
      <c r="M90" s="452" t="s">
        <v>612</v>
      </c>
      <c r="N90" s="452" t="s">
        <v>612</v>
      </c>
      <c r="O90" s="452" t="s">
        <v>612</v>
      </c>
      <c r="P90" s="452" t="s">
        <v>612</v>
      </c>
      <c r="Q90" s="452" t="s">
        <v>612</v>
      </c>
      <c r="R90" s="452" t="s">
        <v>612</v>
      </c>
      <c r="S90" s="452" t="s">
        <v>612</v>
      </c>
      <c r="T90" s="452" t="s">
        <v>612</v>
      </c>
      <c r="U90" s="452" t="s">
        <v>612</v>
      </c>
      <c r="V90" s="452" t="s">
        <v>612</v>
      </c>
      <c r="W90" s="452" t="s">
        <v>612</v>
      </c>
      <c r="X90" s="452" t="s">
        <v>612</v>
      </c>
      <c r="Y90" s="452" t="s">
        <v>612</v>
      </c>
      <c r="Z90" s="452" t="s">
        <v>612</v>
      </c>
      <c r="AA90" s="452" t="s">
        <v>612</v>
      </c>
      <c r="AB90" s="452" t="s">
        <v>612</v>
      </c>
      <c r="AC90" s="452" t="s">
        <v>612</v>
      </c>
      <c r="AD90" s="452">
        <v>0</v>
      </c>
      <c r="AE90" s="452" t="s">
        <v>612</v>
      </c>
      <c r="AF90" s="452" t="s">
        <v>612</v>
      </c>
      <c r="AG90" s="452" t="s">
        <v>612</v>
      </c>
      <c r="AH90" s="452" t="s">
        <v>612</v>
      </c>
      <c r="AI90" s="452" t="s">
        <v>612</v>
      </c>
      <c r="AJ90" s="452" t="s">
        <v>612</v>
      </c>
      <c r="AK90" s="452" t="s">
        <v>612</v>
      </c>
      <c r="AL90" s="452" t="s">
        <v>612</v>
      </c>
      <c r="AM90" s="452" t="s">
        <v>612</v>
      </c>
      <c r="AN90" s="452" t="s">
        <v>612</v>
      </c>
      <c r="AO90" s="452" t="s">
        <v>612</v>
      </c>
      <c r="AP90" s="452" t="s">
        <v>612</v>
      </c>
      <c r="AQ90" s="452" t="s">
        <v>612</v>
      </c>
      <c r="AR90" s="452" t="s">
        <v>612</v>
      </c>
      <c r="AS90" s="452" t="s">
        <v>612</v>
      </c>
      <c r="AT90" s="452" t="s">
        <v>612</v>
      </c>
      <c r="AU90" s="452" t="s">
        <v>612</v>
      </c>
      <c r="AV90" s="452" t="s">
        <v>612</v>
      </c>
      <c r="AW90" s="452" t="s">
        <v>612</v>
      </c>
      <c r="AX90" s="452" t="s">
        <v>612</v>
      </c>
      <c r="AY90" s="452" t="s">
        <v>612</v>
      </c>
      <c r="AZ90" s="452" t="s">
        <v>612</v>
      </c>
      <c r="BA90" s="452" t="s">
        <v>612</v>
      </c>
      <c r="BB90" s="452" t="s">
        <v>612</v>
      </c>
      <c r="BC90" s="452" t="s">
        <v>612</v>
      </c>
      <c r="BD90" s="452" t="s">
        <v>612</v>
      </c>
      <c r="BE90" s="452" t="s">
        <v>612</v>
      </c>
      <c r="BF90" s="452" t="s">
        <v>613</v>
      </c>
      <c r="BG90" s="452" t="s">
        <v>612</v>
      </c>
      <c r="BH90" s="452" t="s">
        <v>612</v>
      </c>
    </row>
    <row r="91" spans="1:60" x14ac:dyDescent="0.3">
      <c r="A91" s="449">
        <v>921</v>
      </c>
      <c r="B91" s="450" t="s">
        <v>614</v>
      </c>
      <c r="D91" s="452" t="s">
        <v>625</v>
      </c>
      <c r="E91" s="452" t="s">
        <v>629</v>
      </c>
      <c r="F91" s="452" t="s">
        <v>584</v>
      </c>
      <c r="G91" s="452" t="s">
        <v>643</v>
      </c>
      <c r="H91" s="452" t="s">
        <v>588</v>
      </c>
      <c r="I91" s="452" t="s">
        <v>730</v>
      </c>
      <c r="J91" s="452" t="s">
        <v>1251</v>
      </c>
      <c r="K91" s="452" t="s">
        <v>1262</v>
      </c>
      <c r="L91" s="452" t="s">
        <v>618</v>
      </c>
      <c r="M91" s="452" t="s">
        <v>653</v>
      </c>
      <c r="N91" s="452" t="s">
        <v>1251</v>
      </c>
      <c r="O91" s="452" t="s">
        <v>604</v>
      </c>
      <c r="P91" s="452" t="s">
        <v>590</v>
      </c>
      <c r="Q91" s="452" t="s">
        <v>595</v>
      </c>
      <c r="R91" s="452" t="s">
        <v>661</v>
      </c>
      <c r="S91" s="452" t="s">
        <v>1263</v>
      </c>
      <c r="T91" s="452" t="s">
        <v>653</v>
      </c>
      <c r="U91" s="452" t="s">
        <v>627</v>
      </c>
      <c r="V91" s="452" t="s">
        <v>603</v>
      </c>
      <c r="W91" s="452" t="s">
        <v>694</v>
      </c>
      <c r="X91" s="452" t="s">
        <v>602</v>
      </c>
      <c r="Y91" s="452" t="s">
        <v>1248</v>
      </c>
      <c r="Z91" s="452" t="s">
        <v>599</v>
      </c>
      <c r="AA91" s="452" t="s">
        <v>629</v>
      </c>
      <c r="AB91" s="452" t="s">
        <v>1258</v>
      </c>
      <c r="AC91" s="452" t="s">
        <v>584</v>
      </c>
      <c r="AE91" s="452" t="s">
        <v>604</v>
      </c>
      <c r="AF91" s="452" t="s">
        <v>1258</v>
      </c>
      <c r="AG91" s="452" t="s">
        <v>732</v>
      </c>
      <c r="AH91" s="452" t="s">
        <v>587</v>
      </c>
      <c r="AI91" s="452" t="s">
        <v>1264</v>
      </c>
      <c r="AJ91" s="452" t="s">
        <v>733</v>
      </c>
      <c r="AK91" s="452" t="s">
        <v>606</v>
      </c>
      <c r="AL91" s="452" t="s">
        <v>1244</v>
      </c>
      <c r="AM91" s="452" t="s">
        <v>642</v>
      </c>
      <c r="AN91" s="452" t="s">
        <v>580</v>
      </c>
      <c r="AO91" s="452" t="s">
        <v>591</v>
      </c>
      <c r="AP91" s="452" t="s">
        <v>1245</v>
      </c>
      <c r="AQ91" s="452" t="s">
        <v>597</v>
      </c>
      <c r="AR91" s="452" t="s">
        <v>629</v>
      </c>
      <c r="AS91" s="452" t="s">
        <v>589</v>
      </c>
      <c r="AT91" s="452" t="s">
        <v>582</v>
      </c>
      <c r="AU91" s="452" t="s">
        <v>603</v>
      </c>
      <c r="AV91" s="452" t="s">
        <v>1247</v>
      </c>
      <c r="AW91" s="452" t="s">
        <v>1247</v>
      </c>
      <c r="AX91" s="452" t="s">
        <v>1244</v>
      </c>
      <c r="AY91" s="452" t="s">
        <v>598</v>
      </c>
      <c r="AZ91" s="452" t="s">
        <v>1245</v>
      </c>
      <c r="BA91" s="452" t="s">
        <v>1259</v>
      </c>
      <c r="BB91" s="452" t="s">
        <v>1258</v>
      </c>
      <c r="BC91" s="452" t="s">
        <v>627</v>
      </c>
      <c r="BD91" s="452" t="s">
        <v>654</v>
      </c>
      <c r="BE91" s="452" t="s">
        <v>694</v>
      </c>
      <c r="BF91" s="452" t="s">
        <v>604</v>
      </c>
      <c r="BG91" s="452" t="s">
        <v>1245</v>
      </c>
      <c r="BH91" s="452" t="s">
        <v>1251</v>
      </c>
    </row>
    <row r="92" spans="1:60" x14ac:dyDescent="0.3">
      <c r="A92" s="449">
        <v>922</v>
      </c>
      <c r="B92" s="450" t="s">
        <v>626</v>
      </c>
      <c r="D92" s="452" t="s">
        <v>615</v>
      </c>
      <c r="E92" s="452" t="s">
        <v>629</v>
      </c>
      <c r="F92" s="452" t="s">
        <v>642</v>
      </c>
      <c r="G92" s="452" t="s">
        <v>648</v>
      </c>
      <c r="H92" s="452" t="s">
        <v>601</v>
      </c>
      <c r="I92" s="452" t="s">
        <v>734</v>
      </c>
      <c r="J92" s="452" t="s">
        <v>631</v>
      </c>
      <c r="K92" s="452" t="s">
        <v>632</v>
      </c>
      <c r="L92" s="452" t="s">
        <v>586</v>
      </c>
      <c r="M92" s="452" t="s">
        <v>585</v>
      </c>
      <c r="N92" s="452" t="s">
        <v>631</v>
      </c>
      <c r="O92" s="452" t="s">
        <v>579</v>
      </c>
      <c r="P92" s="452" t="s">
        <v>590</v>
      </c>
      <c r="Q92" s="452" t="s">
        <v>1245</v>
      </c>
      <c r="R92" s="452" t="s">
        <v>661</v>
      </c>
      <c r="S92" s="452" t="s">
        <v>603</v>
      </c>
      <c r="T92" s="452" t="s">
        <v>585</v>
      </c>
      <c r="U92" s="452" t="s">
        <v>585</v>
      </c>
      <c r="V92" s="452" t="s">
        <v>618</v>
      </c>
      <c r="W92" s="452" t="s">
        <v>694</v>
      </c>
      <c r="X92" s="452" t="s">
        <v>650</v>
      </c>
      <c r="Y92" s="452" t="s">
        <v>1248</v>
      </c>
      <c r="Z92" s="452" t="s">
        <v>557</v>
      </c>
      <c r="AA92" s="452" t="s">
        <v>629</v>
      </c>
      <c r="AB92" s="452" t="s">
        <v>734</v>
      </c>
      <c r="AC92" s="452" t="s">
        <v>645</v>
      </c>
      <c r="AE92" s="452" t="s">
        <v>579</v>
      </c>
      <c r="AF92" s="452" t="s">
        <v>734</v>
      </c>
      <c r="AG92" s="452" t="s">
        <v>734</v>
      </c>
      <c r="AH92" s="452" t="s">
        <v>1249</v>
      </c>
      <c r="AI92" s="452" t="s">
        <v>580</v>
      </c>
      <c r="AJ92" s="452" t="s">
        <v>733</v>
      </c>
      <c r="AK92" s="452" t="s">
        <v>606</v>
      </c>
      <c r="AL92" s="452" t="s">
        <v>756</v>
      </c>
      <c r="AM92" s="452" t="s">
        <v>628</v>
      </c>
      <c r="AN92" s="452" t="s">
        <v>580</v>
      </c>
      <c r="AO92" s="452" t="s">
        <v>593</v>
      </c>
      <c r="AP92" s="452" t="s">
        <v>610</v>
      </c>
      <c r="AQ92" s="452" t="s">
        <v>623</v>
      </c>
      <c r="AR92" s="452" t="s">
        <v>629</v>
      </c>
      <c r="AS92" s="452" t="s">
        <v>589</v>
      </c>
      <c r="AT92" s="452" t="s">
        <v>581</v>
      </c>
      <c r="AU92" s="452" t="s">
        <v>618</v>
      </c>
      <c r="AV92" s="452" t="s">
        <v>1266</v>
      </c>
      <c r="AW92" s="452" t="s">
        <v>1247</v>
      </c>
      <c r="AX92" s="452" t="s">
        <v>756</v>
      </c>
      <c r="AY92" s="452" t="s">
        <v>598</v>
      </c>
      <c r="AZ92" s="452" t="s">
        <v>610</v>
      </c>
      <c r="BA92" s="452" t="s">
        <v>1259</v>
      </c>
      <c r="BB92" s="452" t="s">
        <v>734</v>
      </c>
      <c r="BC92" s="452" t="s">
        <v>653</v>
      </c>
      <c r="BD92" s="452" t="s">
        <v>592</v>
      </c>
      <c r="BE92" s="452" t="s">
        <v>694</v>
      </c>
      <c r="BF92" s="452" t="s">
        <v>579</v>
      </c>
      <c r="BG92" s="452" t="s">
        <v>610</v>
      </c>
      <c r="BH92" s="452" t="s">
        <v>631</v>
      </c>
    </row>
    <row r="93" spans="1:60" x14ac:dyDescent="0.3">
      <c r="A93" s="449">
        <v>923</v>
      </c>
      <c r="B93" s="450" t="s">
        <v>633</v>
      </c>
      <c r="D93" s="452" t="s">
        <v>634</v>
      </c>
      <c r="E93" s="452" t="s">
        <v>634</v>
      </c>
      <c r="F93" s="452" t="s">
        <v>675</v>
      </c>
      <c r="G93" s="452" t="s">
        <v>634</v>
      </c>
      <c r="H93" s="452" t="s">
        <v>634</v>
      </c>
      <c r="I93" s="452" t="s">
        <v>640</v>
      </c>
      <c r="J93" s="452" t="s">
        <v>634</v>
      </c>
      <c r="K93" s="452" t="s">
        <v>635</v>
      </c>
      <c r="L93" s="452" t="s">
        <v>634</v>
      </c>
      <c r="M93" s="452" t="s">
        <v>634</v>
      </c>
      <c r="N93" s="452" t="s">
        <v>634</v>
      </c>
      <c r="O93" s="452" t="s">
        <v>634</v>
      </c>
      <c r="P93" s="452" t="s">
        <v>634</v>
      </c>
      <c r="Q93" s="452" t="s">
        <v>634</v>
      </c>
      <c r="R93" s="452" t="s">
        <v>634</v>
      </c>
      <c r="S93" s="452" t="s">
        <v>638</v>
      </c>
      <c r="T93" s="452" t="s">
        <v>634</v>
      </c>
      <c r="U93" s="452" t="s">
        <v>637</v>
      </c>
      <c r="V93" s="452" t="s">
        <v>634</v>
      </c>
      <c r="W93" s="452" t="s">
        <v>634</v>
      </c>
      <c r="X93" s="452" t="s">
        <v>634</v>
      </c>
      <c r="Y93" s="452" t="s">
        <v>634</v>
      </c>
      <c r="Z93" s="452" t="s">
        <v>634</v>
      </c>
      <c r="AA93" s="452" t="s">
        <v>634</v>
      </c>
      <c r="AB93" s="452">
        <v>0</v>
      </c>
      <c r="AC93" s="452" t="s">
        <v>634</v>
      </c>
      <c r="AD93" s="452" t="s">
        <v>634</v>
      </c>
      <c r="AE93" s="452" t="s">
        <v>634</v>
      </c>
      <c r="AF93" s="452" t="s">
        <v>640</v>
      </c>
      <c r="AG93" s="452" t="s">
        <v>634</v>
      </c>
      <c r="AH93" s="452" t="s">
        <v>634</v>
      </c>
      <c r="AI93" s="452" t="s">
        <v>634</v>
      </c>
      <c r="AJ93" s="452" t="s">
        <v>634</v>
      </c>
      <c r="AK93" s="452" t="s">
        <v>634</v>
      </c>
      <c r="AL93" s="452" t="s">
        <v>634</v>
      </c>
      <c r="AM93" s="452" t="s">
        <v>638</v>
      </c>
      <c r="AN93" s="452">
        <v>0</v>
      </c>
      <c r="AO93" s="452">
        <v>0</v>
      </c>
      <c r="AP93" s="452" t="s">
        <v>634</v>
      </c>
      <c r="AQ93" s="452" t="s">
        <v>634</v>
      </c>
      <c r="AR93" s="452" t="s">
        <v>636</v>
      </c>
      <c r="AS93" s="452" t="s">
        <v>634</v>
      </c>
      <c r="AT93" s="452" t="s">
        <v>634</v>
      </c>
      <c r="AU93" s="452" t="s">
        <v>634</v>
      </c>
      <c r="AV93" s="452" t="s">
        <v>637</v>
      </c>
      <c r="AW93" s="452" t="s">
        <v>634</v>
      </c>
      <c r="AX93" s="452" t="s">
        <v>638</v>
      </c>
      <c r="AY93" s="452" t="s">
        <v>638</v>
      </c>
      <c r="AZ93" s="452" t="s">
        <v>634</v>
      </c>
      <c r="BA93" s="452" t="s">
        <v>638</v>
      </c>
      <c r="BB93" s="452" t="s">
        <v>640</v>
      </c>
      <c r="BC93" s="452" t="s">
        <v>634</v>
      </c>
      <c r="BD93" s="452" t="s">
        <v>634</v>
      </c>
      <c r="BE93" s="452" t="s">
        <v>634</v>
      </c>
      <c r="BF93" s="452" t="s">
        <v>637</v>
      </c>
      <c r="BG93" s="452" t="s">
        <v>634</v>
      </c>
      <c r="BH93" s="452" t="s">
        <v>634</v>
      </c>
    </row>
    <row r="94" spans="1:60" x14ac:dyDescent="0.3">
      <c r="A94" s="449">
        <v>924</v>
      </c>
      <c r="B94" s="450" t="s">
        <v>641</v>
      </c>
      <c r="D94" s="452" t="s">
        <v>629</v>
      </c>
      <c r="E94" s="452" t="s">
        <v>619</v>
      </c>
      <c r="F94" s="452" t="s">
        <v>1267</v>
      </c>
      <c r="G94" s="452" t="s">
        <v>619</v>
      </c>
      <c r="H94" s="452" t="s">
        <v>627</v>
      </c>
      <c r="I94" s="452" t="s">
        <v>596</v>
      </c>
      <c r="J94" s="452" t="s">
        <v>1245</v>
      </c>
      <c r="K94" s="452" t="s">
        <v>651</v>
      </c>
      <c r="L94" s="452" t="s">
        <v>1260</v>
      </c>
      <c r="M94" s="452" t="s">
        <v>648</v>
      </c>
      <c r="N94" s="452" t="s">
        <v>1269</v>
      </c>
      <c r="O94" s="452" t="s">
        <v>1270</v>
      </c>
      <c r="P94" s="452" t="s">
        <v>1254</v>
      </c>
      <c r="Q94" s="452" t="s">
        <v>610</v>
      </c>
      <c r="R94" s="452" t="s">
        <v>738</v>
      </c>
      <c r="S94" s="452" t="s">
        <v>583</v>
      </c>
      <c r="T94" s="452" t="s">
        <v>648</v>
      </c>
      <c r="U94" s="452" t="s">
        <v>582</v>
      </c>
      <c r="V94" s="452" t="s">
        <v>621</v>
      </c>
      <c r="W94" s="452" t="s">
        <v>693</v>
      </c>
      <c r="X94" s="452" t="s">
        <v>650</v>
      </c>
      <c r="Y94" s="452" t="s">
        <v>622</v>
      </c>
      <c r="Z94" s="452" t="s">
        <v>592</v>
      </c>
      <c r="AA94" s="452" t="s">
        <v>619</v>
      </c>
      <c r="AC94" s="452" t="s">
        <v>649</v>
      </c>
      <c r="AD94" s="452" t="s">
        <v>738</v>
      </c>
      <c r="AE94" s="452" t="s">
        <v>579</v>
      </c>
      <c r="AF94" s="452" t="s">
        <v>1268</v>
      </c>
      <c r="AG94" s="452" t="s">
        <v>595</v>
      </c>
      <c r="AH94" s="452" t="s">
        <v>1249</v>
      </c>
      <c r="AI94" s="452" t="s">
        <v>592</v>
      </c>
      <c r="AJ94" s="452" t="s">
        <v>738</v>
      </c>
      <c r="AK94" s="452" t="s">
        <v>588</v>
      </c>
      <c r="AL94" s="452" t="s">
        <v>1248</v>
      </c>
      <c r="AM94" s="452" t="s">
        <v>1271</v>
      </c>
      <c r="AP94" s="452" t="s">
        <v>731</v>
      </c>
      <c r="AQ94" s="452" t="s">
        <v>580</v>
      </c>
      <c r="AS94" s="452" t="s">
        <v>1247</v>
      </c>
      <c r="AT94" s="452" t="s">
        <v>623</v>
      </c>
      <c r="AU94" s="452" t="s">
        <v>580</v>
      </c>
      <c r="AV94" s="452" t="s">
        <v>604</v>
      </c>
      <c r="AW94" s="452" t="s">
        <v>1266</v>
      </c>
      <c r="AX94" s="452" t="s">
        <v>1260</v>
      </c>
      <c r="AY94" s="452" t="s">
        <v>1265</v>
      </c>
      <c r="AZ94" s="452" t="s">
        <v>731</v>
      </c>
      <c r="BA94" s="452" t="s">
        <v>1271</v>
      </c>
      <c r="BB94" s="452" t="s">
        <v>596</v>
      </c>
      <c r="BC94" s="452" t="s">
        <v>648</v>
      </c>
      <c r="BD94" s="452" t="s">
        <v>594</v>
      </c>
      <c r="BE94" s="452" t="s">
        <v>606</v>
      </c>
      <c r="BF94" s="452" t="s">
        <v>593</v>
      </c>
      <c r="BG94" s="452" t="s">
        <v>731</v>
      </c>
      <c r="BH94" s="452" t="s">
        <v>1245</v>
      </c>
    </row>
    <row r="95" spans="1:60" x14ac:dyDescent="0.3">
      <c r="A95" s="449">
        <v>925</v>
      </c>
      <c r="B95" s="450" t="s">
        <v>655</v>
      </c>
      <c r="D95" s="452" t="s">
        <v>612</v>
      </c>
      <c r="E95" s="452" t="s">
        <v>612</v>
      </c>
      <c r="F95" s="452" t="s">
        <v>1272</v>
      </c>
      <c r="G95" s="452" t="s">
        <v>612</v>
      </c>
      <c r="H95" s="452" t="s">
        <v>612</v>
      </c>
      <c r="I95" s="452" t="s">
        <v>612</v>
      </c>
      <c r="J95" s="452" t="s">
        <v>612</v>
      </c>
      <c r="K95" s="452" t="s">
        <v>612</v>
      </c>
      <c r="L95" s="452" t="s">
        <v>612</v>
      </c>
      <c r="M95" s="452" t="s">
        <v>612</v>
      </c>
      <c r="N95" s="452" t="s">
        <v>612</v>
      </c>
      <c r="O95" s="452" t="s">
        <v>612</v>
      </c>
      <c r="P95" s="452" t="s">
        <v>612</v>
      </c>
      <c r="Q95" s="452" t="s">
        <v>612</v>
      </c>
      <c r="R95" s="452" t="s">
        <v>612</v>
      </c>
      <c r="S95" s="452" t="s">
        <v>613</v>
      </c>
      <c r="T95" s="452" t="s">
        <v>612</v>
      </c>
      <c r="U95" s="452" t="s">
        <v>613</v>
      </c>
      <c r="V95" s="452" t="s">
        <v>612</v>
      </c>
      <c r="W95" s="452" t="s">
        <v>612</v>
      </c>
      <c r="X95" s="452" t="s">
        <v>612</v>
      </c>
      <c r="Y95" s="452" t="s">
        <v>612</v>
      </c>
      <c r="Z95" s="452" t="s">
        <v>612</v>
      </c>
      <c r="AA95" s="452" t="s">
        <v>612</v>
      </c>
      <c r="AB95" s="452" t="s">
        <v>674</v>
      </c>
      <c r="AC95" s="452" t="s">
        <v>612</v>
      </c>
      <c r="AD95" s="452" t="s">
        <v>612</v>
      </c>
      <c r="AE95" s="452" t="s">
        <v>612</v>
      </c>
      <c r="AF95" s="452" t="s">
        <v>612</v>
      </c>
      <c r="AG95" s="452" t="s">
        <v>612</v>
      </c>
      <c r="AH95" s="452" t="s">
        <v>612</v>
      </c>
      <c r="AI95" s="452" t="s">
        <v>612</v>
      </c>
      <c r="AJ95" s="452" t="s">
        <v>612</v>
      </c>
      <c r="AK95" s="452" t="s">
        <v>612</v>
      </c>
      <c r="AL95" s="452" t="s">
        <v>612</v>
      </c>
      <c r="AM95" s="452" t="s">
        <v>613</v>
      </c>
      <c r="AN95" s="452" t="s">
        <v>674</v>
      </c>
      <c r="AO95" s="452" t="s">
        <v>674</v>
      </c>
      <c r="AP95" s="452" t="s">
        <v>612</v>
      </c>
      <c r="AQ95" s="452" t="s">
        <v>612</v>
      </c>
      <c r="AR95" s="452" t="s">
        <v>613</v>
      </c>
      <c r="AS95" s="452" t="s">
        <v>612</v>
      </c>
      <c r="AT95" s="452" t="s">
        <v>612</v>
      </c>
      <c r="AU95" s="452" t="s">
        <v>612</v>
      </c>
      <c r="AV95" s="452" t="s">
        <v>613</v>
      </c>
      <c r="AW95" s="452" t="s">
        <v>612</v>
      </c>
      <c r="AX95" s="452" t="s">
        <v>613</v>
      </c>
      <c r="AY95" s="452" t="s">
        <v>613</v>
      </c>
      <c r="AZ95" s="452" t="s">
        <v>612</v>
      </c>
      <c r="BA95" s="452" t="s">
        <v>613</v>
      </c>
      <c r="BB95" s="452" t="s">
        <v>612</v>
      </c>
      <c r="BC95" s="452" t="s">
        <v>612</v>
      </c>
      <c r="BD95" s="452" t="s">
        <v>612</v>
      </c>
      <c r="BE95" s="452" t="s">
        <v>612</v>
      </c>
      <c r="BF95" s="452" t="s">
        <v>613</v>
      </c>
      <c r="BG95" s="452" t="s">
        <v>612</v>
      </c>
      <c r="BH95" s="452" t="s">
        <v>612</v>
      </c>
    </row>
    <row r="96" spans="1:60" x14ac:dyDescent="0.3">
      <c r="A96" s="449">
        <v>926</v>
      </c>
      <c r="B96" s="450" t="s">
        <v>656</v>
      </c>
      <c r="D96" s="452" t="s">
        <v>658</v>
      </c>
      <c r="E96" s="452" t="s">
        <v>658</v>
      </c>
      <c r="F96" s="452" t="s">
        <v>658</v>
      </c>
      <c r="G96" s="452" t="s">
        <v>658</v>
      </c>
      <c r="H96" s="452" t="s">
        <v>658</v>
      </c>
      <c r="I96" s="452" t="s">
        <v>658</v>
      </c>
      <c r="J96" s="452" t="s">
        <v>658</v>
      </c>
      <c r="K96" s="452" t="s">
        <v>658</v>
      </c>
      <c r="L96" s="452" t="s">
        <v>658</v>
      </c>
      <c r="M96" s="452" t="s">
        <v>658</v>
      </c>
      <c r="N96" s="452" t="s">
        <v>658</v>
      </c>
      <c r="O96" s="452" t="s">
        <v>658</v>
      </c>
      <c r="P96" s="452" t="s">
        <v>658</v>
      </c>
      <c r="Q96" s="452" t="s">
        <v>658</v>
      </c>
      <c r="R96" s="452" t="s">
        <v>658</v>
      </c>
      <c r="S96" s="452" t="s">
        <v>658</v>
      </c>
      <c r="T96" s="452" t="s">
        <v>658</v>
      </c>
      <c r="U96" s="452" t="s">
        <v>658</v>
      </c>
      <c r="V96" s="452" t="s">
        <v>658</v>
      </c>
      <c r="W96" s="452" t="s">
        <v>658</v>
      </c>
      <c r="X96" s="452" t="s">
        <v>658</v>
      </c>
      <c r="Y96" s="452" t="s">
        <v>658</v>
      </c>
      <c r="Z96" s="452" t="s">
        <v>658</v>
      </c>
      <c r="AA96" s="452" t="s">
        <v>658</v>
      </c>
      <c r="AB96" s="452">
        <v>0</v>
      </c>
      <c r="AC96" s="452" t="s">
        <v>658</v>
      </c>
      <c r="AD96" s="452" t="s">
        <v>658</v>
      </c>
      <c r="AE96" s="452" t="s">
        <v>658</v>
      </c>
      <c r="AF96" s="452" t="s">
        <v>658</v>
      </c>
      <c r="AG96" s="452" t="s">
        <v>658</v>
      </c>
      <c r="AH96" s="452" t="s">
        <v>658</v>
      </c>
      <c r="AI96" s="452" t="s">
        <v>658</v>
      </c>
      <c r="AJ96" s="452" t="s">
        <v>658</v>
      </c>
      <c r="AK96" s="452" t="s">
        <v>658</v>
      </c>
      <c r="AL96" s="452" t="s">
        <v>658</v>
      </c>
      <c r="AM96" s="452" t="s">
        <v>658</v>
      </c>
      <c r="AN96" s="452">
        <v>0</v>
      </c>
      <c r="AO96" s="452">
        <v>0</v>
      </c>
      <c r="AP96" s="452" t="s">
        <v>658</v>
      </c>
      <c r="AQ96" s="452" t="s">
        <v>658</v>
      </c>
      <c r="AR96" s="452" t="s">
        <v>658</v>
      </c>
      <c r="AS96" s="452" t="s">
        <v>658</v>
      </c>
      <c r="AT96" s="452" t="s">
        <v>658</v>
      </c>
      <c r="AU96" s="452" t="s">
        <v>658</v>
      </c>
      <c r="AV96" s="452" t="s">
        <v>658</v>
      </c>
      <c r="AW96" s="452" t="s">
        <v>658</v>
      </c>
      <c r="AX96" s="452" t="s">
        <v>658</v>
      </c>
      <c r="AY96" s="452" t="s">
        <v>658</v>
      </c>
      <c r="AZ96" s="452" t="s">
        <v>658</v>
      </c>
      <c r="BA96" s="452" t="s">
        <v>658</v>
      </c>
      <c r="BB96" s="452" t="s">
        <v>658</v>
      </c>
      <c r="BC96" s="452" t="s">
        <v>658</v>
      </c>
      <c r="BD96" s="452" t="s">
        <v>658</v>
      </c>
      <c r="BE96" s="452" t="s">
        <v>658</v>
      </c>
      <c r="BF96" s="452" t="s">
        <v>658</v>
      </c>
      <c r="BG96" s="452" t="s">
        <v>658</v>
      </c>
      <c r="BH96" s="452" t="s">
        <v>658</v>
      </c>
    </row>
    <row r="97" spans="1:60" x14ac:dyDescent="0.3">
      <c r="A97" s="449">
        <v>927</v>
      </c>
      <c r="B97" s="450" t="s">
        <v>660</v>
      </c>
      <c r="D97" s="452" t="s">
        <v>629</v>
      </c>
      <c r="E97" s="452" t="s">
        <v>619</v>
      </c>
      <c r="F97" s="452" t="s">
        <v>1267</v>
      </c>
      <c r="G97" s="452" t="s">
        <v>619</v>
      </c>
      <c r="H97" s="452" t="s">
        <v>627</v>
      </c>
      <c r="I97" s="452" t="s">
        <v>596</v>
      </c>
      <c r="J97" s="452" t="s">
        <v>1245</v>
      </c>
      <c r="K97" s="452" t="s">
        <v>651</v>
      </c>
      <c r="L97" s="452" t="s">
        <v>1260</v>
      </c>
      <c r="M97" s="452" t="s">
        <v>648</v>
      </c>
      <c r="N97" s="452" t="s">
        <v>595</v>
      </c>
      <c r="O97" s="452" t="s">
        <v>579</v>
      </c>
      <c r="P97" s="452" t="s">
        <v>1254</v>
      </c>
      <c r="Q97" s="452" t="s">
        <v>610</v>
      </c>
      <c r="R97" s="452" t="s">
        <v>738</v>
      </c>
      <c r="S97" s="452" t="s">
        <v>1261</v>
      </c>
      <c r="T97" s="452" t="s">
        <v>648</v>
      </c>
      <c r="U97" s="452" t="s">
        <v>582</v>
      </c>
      <c r="V97" s="452" t="s">
        <v>621</v>
      </c>
      <c r="W97" s="452" t="s">
        <v>693</v>
      </c>
      <c r="X97" s="452" t="s">
        <v>650</v>
      </c>
      <c r="Y97" s="452" t="s">
        <v>622</v>
      </c>
      <c r="Z97" s="452" t="s">
        <v>592</v>
      </c>
      <c r="AA97" s="452" t="s">
        <v>619</v>
      </c>
      <c r="AC97" s="452" t="s">
        <v>649</v>
      </c>
      <c r="AD97" s="452" t="s">
        <v>738</v>
      </c>
      <c r="AE97" s="452" t="s">
        <v>579</v>
      </c>
      <c r="AF97" s="452" t="s">
        <v>1268</v>
      </c>
      <c r="AG97" s="452" t="s">
        <v>595</v>
      </c>
      <c r="AH97" s="452" t="s">
        <v>1249</v>
      </c>
      <c r="AI97" s="452" t="s">
        <v>592</v>
      </c>
      <c r="AJ97" s="452" t="s">
        <v>738</v>
      </c>
      <c r="AK97" s="452" t="s">
        <v>588</v>
      </c>
      <c r="AL97" s="452" t="s">
        <v>1248</v>
      </c>
      <c r="AM97" s="452" t="s">
        <v>1271</v>
      </c>
      <c r="AP97" s="452" t="s">
        <v>731</v>
      </c>
      <c r="AQ97" s="452" t="s">
        <v>580</v>
      </c>
      <c r="AR97" s="452" t="s">
        <v>756</v>
      </c>
      <c r="AS97" s="452" t="s">
        <v>1247</v>
      </c>
      <c r="AT97" s="452" t="s">
        <v>627</v>
      </c>
      <c r="AU97" s="452" t="s">
        <v>580</v>
      </c>
      <c r="AV97" s="452" t="s">
        <v>604</v>
      </c>
      <c r="AW97" s="452" t="s">
        <v>1266</v>
      </c>
      <c r="AX97" s="452" t="s">
        <v>1260</v>
      </c>
      <c r="AY97" s="452" t="s">
        <v>1265</v>
      </c>
      <c r="AZ97" s="452" t="s">
        <v>731</v>
      </c>
      <c r="BA97" s="452" t="s">
        <v>1271</v>
      </c>
      <c r="BB97" s="452" t="s">
        <v>596</v>
      </c>
      <c r="BC97" s="452" t="s">
        <v>648</v>
      </c>
      <c r="BD97" s="452" t="s">
        <v>594</v>
      </c>
      <c r="BE97" s="452" t="s">
        <v>606</v>
      </c>
      <c r="BF97" s="452" t="s">
        <v>593</v>
      </c>
      <c r="BG97" s="452" t="s">
        <v>731</v>
      </c>
      <c r="BH97" s="452" t="s">
        <v>1245</v>
      </c>
    </row>
    <row r="98" spans="1:60" x14ac:dyDescent="0.3">
      <c r="A98" s="449">
        <v>928</v>
      </c>
      <c r="B98" s="450" t="s">
        <v>662</v>
      </c>
      <c r="D98" s="452">
        <v>0</v>
      </c>
      <c r="E98" s="452">
        <v>0</v>
      </c>
      <c r="F98" s="452" t="s">
        <v>658</v>
      </c>
      <c r="G98" s="452">
        <v>0</v>
      </c>
      <c r="H98" s="452">
        <v>0</v>
      </c>
      <c r="I98" s="452">
        <v>0</v>
      </c>
      <c r="J98" s="452">
        <v>0</v>
      </c>
      <c r="K98" s="452">
        <v>0</v>
      </c>
      <c r="L98" s="452">
        <v>0</v>
      </c>
      <c r="M98" s="452">
        <v>0</v>
      </c>
      <c r="N98" s="452">
        <v>0</v>
      </c>
      <c r="O98" s="452">
        <v>0</v>
      </c>
      <c r="P98" s="452">
        <v>0</v>
      </c>
      <c r="Q98" s="452">
        <v>0</v>
      </c>
      <c r="R98" s="452">
        <v>0</v>
      </c>
      <c r="S98" s="452" t="s">
        <v>658</v>
      </c>
      <c r="T98" s="452">
        <v>0</v>
      </c>
      <c r="U98" s="452" t="s">
        <v>657</v>
      </c>
      <c r="V98" s="452">
        <v>0</v>
      </c>
      <c r="W98" s="452">
        <v>0</v>
      </c>
      <c r="X98" s="452">
        <v>0</v>
      </c>
      <c r="Y98" s="452">
        <v>0</v>
      </c>
      <c r="Z98" s="452">
        <v>0</v>
      </c>
      <c r="AA98" s="452">
        <v>0</v>
      </c>
      <c r="AB98" s="452">
        <v>0</v>
      </c>
      <c r="AC98" s="452">
        <v>0</v>
      </c>
      <c r="AD98" s="452">
        <v>0</v>
      </c>
      <c r="AE98" s="452">
        <v>0</v>
      </c>
      <c r="AF98" s="452">
        <v>0</v>
      </c>
      <c r="AG98" s="452">
        <v>0</v>
      </c>
      <c r="AH98" s="452">
        <v>0</v>
      </c>
      <c r="AI98" s="452">
        <v>0</v>
      </c>
      <c r="AJ98" s="452">
        <v>0</v>
      </c>
      <c r="AK98" s="452">
        <v>0</v>
      </c>
      <c r="AL98" s="452">
        <v>0</v>
      </c>
      <c r="AM98" s="452" t="s">
        <v>657</v>
      </c>
      <c r="AN98" s="452">
        <v>0</v>
      </c>
      <c r="AO98" s="452">
        <v>0</v>
      </c>
      <c r="AP98" s="452">
        <v>0</v>
      </c>
      <c r="AQ98" s="452">
        <v>0</v>
      </c>
      <c r="AR98" s="452" t="s">
        <v>657</v>
      </c>
      <c r="AS98" s="452">
        <v>0</v>
      </c>
      <c r="AT98" s="452">
        <v>0</v>
      </c>
      <c r="AU98" s="452">
        <v>0</v>
      </c>
      <c r="AV98" s="452" t="s">
        <v>657</v>
      </c>
      <c r="AW98" s="452">
        <v>0</v>
      </c>
      <c r="AX98" s="452" t="s">
        <v>657</v>
      </c>
      <c r="AY98" s="452" t="s">
        <v>657</v>
      </c>
      <c r="AZ98" s="452">
        <v>0</v>
      </c>
      <c r="BA98" s="452" t="s">
        <v>657</v>
      </c>
      <c r="BB98" s="452">
        <v>0</v>
      </c>
      <c r="BC98" s="452">
        <v>0</v>
      </c>
      <c r="BD98" s="452">
        <v>0</v>
      </c>
      <c r="BE98" s="452">
        <v>0</v>
      </c>
      <c r="BF98" s="452" t="s">
        <v>657</v>
      </c>
      <c r="BG98" s="452">
        <v>0</v>
      </c>
      <c r="BH98" s="452">
        <v>0</v>
      </c>
    </row>
    <row r="99" spans="1:60" x14ac:dyDescent="0.3">
      <c r="A99" s="449">
        <v>929</v>
      </c>
      <c r="B99" s="450" t="s">
        <v>663</v>
      </c>
      <c r="D99" s="452">
        <v>0</v>
      </c>
      <c r="E99" s="452">
        <v>0</v>
      </c>
      <c r="F99" s="452">
        <v>2</v>
      </c>
      <c r="G99" s="452">
        <v>0</v>
      </c>
      <c r="H99" s="452">
        <v>0</v>
      </c>
      <c r="I99" s="452">
        <v>0</v>
      </c>
      <c r="J99" s="452">
        <v>0</v>
      </c>
      <c r="K99" s="452">
        <v>0</v>
      </c>
      <c r="L99" s="452">
        <v>0</v>
      </c>
      <c r="M99" s="452">
        <v>0</v>
      </c>
      <c r="N99" s="452">
        <v>0</v>
      </c>
      <c r="O99" s="452">
        <v>0</v>
      </c>
      <c r="P99" s="452">
        <v>0</v>
      </c>
      <c r="Q99" s="452">
        <v>0</v>
      </c>
      <c r="R99" s="452">
        <v>0</v>
      </c>
      <c r="S99" s="452">
        <v>2</v>
      </c>
      <c r="T99" s="452">
        <v>0</v>
      </c>
      <c r="U99" s="452">
        <v>2</v>
      </c>
      <c r="V99" s="452">
        <v>0</v>
      </c>
      <c r="W99" s="452">
        <v>0</v>
      </c>
      <c r="X99" s="452">
        <v>0</v>
      </c>
      <c r="Y99" s="452">
        <v>0</v>
      </c>
      <c r="Z99" s="452">
        <v>0</v>
      </c>
      <c r="AA99" s="452">
        <v>0</v>
      </c>
      <c r="AB99" s="452">
        <v>0</v>
      </c>
      <c r="AC99" s="452">
        <v>0</v>
      </c>
      <c r="AD99" s="452">
        <v>0</v>
      </c>
      <c r="AE99" s="452">
        <v>0</v>
      </c>
      <c r="AF99" s="452">
        <v>0</v>
      </c>
      <c r="AG99" s="452">
        <v>0</v>
      </c>
      <c r="AH99" s="452">
        <v>0</v>
      </c>
      <c r="AI99" s="452">
        <v>0</v>
      </c>
      <c r="AJ99" s="452">
        <v>0</v>
      </c>
      <c r="AK99" s="452">
        <v>0</v>
      </c>
      <c r="AL99" s="452">
        <v>0</v>
      </c>
      <c r="AM99" s="452">
        <v>2</v>
      </c>
      <c r="AN99" s="452">
        <v>0</v>
      </c>
      <c r="AO99" s="452">
        <v>0</v>
      </c>
      <c r="AP99" s="452">
        <v>0</v>
      </c>
      <c r="AQ99" s="452">
        <v>0</v>
      </c>
      <c r="AR99" s="452">
        <v>2</v>
      </c>
      <c r="AS99" s="452">
        <v>0</v>
      </c>
      <c r="AT99" s="452">
        <v>0</v>
      </c>
      <c r="AU99" s="452">
        <v>0</v>
      </c>
      <c r="AV99" s="452">
        <v>2</v>
      </c>
      <c r="AW99" s="452">
        <v>0</v>
      </c>
      <c r="AX99" s="452">
        <v>1</v>
      </c>
      <c r="AY99" s="452">
        <v>2</v>
      </c>
      <c r="AZ99" s="452">
        <v>0</v>
      </c>
      <c r="BA99" s="452">
        <v>2</v>
      </c>
      <c r="BB99" s="452">
        <v>0</v>
      </c>
      <c r="BC99" s="452">
        <v>0</v>
      </c>
      <c r="BD99" s="452">
        <v>0</v>
      </c>
      <c r="BE99" s="452">
        <v>0</v>
      </c>
      <c r="BF99" s="452">
        <v>2</v>
      </c>
      <c r="BG99" s="452">
        <v>0</v>
      </c>
      <c r="BH99" s="452">
        <v>0</v>
      </c>
    </row>
    <row r="100" spans="1:60" x14ac:dyDescent="0.3">
      <c r="A100" s="449">
        <v>930</v>
      </c>
      <c r="B100" s="450" t="s">
        <v>664</v>
      </c>
      <c r="D100" s="452">
        <v>0</v>
      </c>
      <c r="E100" s="452">
        <v>0</v>
      </c>
      <c r="F100" s="452">
        <v>2</v>
      </c>
      <c r="G100" s="452">
        <v>0</v>
      </c>
      <c r="H100" s="452">
        <v>0</v>
      </c>
      <c r="I100" s="452">
        <v>0</v>
      </c>
      <c r="J100" s="452">
        <v>0</v>
      </c>
      <c r="K100" s="452">
        <v>0</v>
      </c>
      <c r="L100" s="452">
        <v>0</v>
      </c>
      <c r="M100" s="452">
        <v>0</v>
      </c>
      <c r="N100" s="452">
        <v>0</v>
      </c>
      <c r="O100" s="452">
        <v>0</v>
      </c>
      <c r="P100" s="452">
        <v>0</v>
      </c>
      <c r="Q100" s="452">
        <v>0</v>
      </c>
      <c r="R100" s="452">
        <v>0</v>
      </c>
      <c r="S100" s="452">
        <v>2</v>
      </c>
      <c r="T100" s="452">
        <v>0</v>
      </c>
      <c r="U100" s="452">
        <v>2</v>
      </c>
      <c r="V100" s="452">
        <v>0</v>
      </c>
      <c r="W100" s="452">
        <v>0</v>
      </c>
      <c r="X100" s="452">
        <v>0</v>
      </c>
      <c r="Y100" s="452">
        <v>0</v>
      </c>
      <c r="Z100" s="452">
        <v>0</v>
      </c>
      <c r="AA100" s="452">
        <v>0</v>
      </c>
      <c r="AB100" s="452">
        <v>0</v>
      </c>
      <c r="AC100" s="452">
        <v>0</v>
      </c>
      <c r="AD100" s="452">
        <v>0</v>
      </c>
      <c r="AE100" s="452">
        <v>0</v>
      </c>
      <c r="AF100" s="452">
        <v>0</v>
      </c>
      <c r="AG100" s="452">
        <v>0</v>
      </c>
      <c r="AH100" s="452">
        <v>0</v>
      </c>
      <c r="AI100" s="452">
        <v>0</v>
      </c>
      <c r="AJ100" s="452">
        <v>0</v>
      </c>
      <c r="AK100" s="452">
        <v>0</v>
      </c>
      <c r="AL100" s="452">
        <v>0</v>
      </c>
      <c r="AM100" s="452">
        <v>2</v>
      </c>
      <c r="AN100" s="452">
        <v>0</v>
      </c>
      <c r="AO100" s="452">
        <v>0</v>
      </c>
      <c r="AP100" s="452">
        <v>0</v>
      </c>
      <c r="AQ100" s="452">
        <v>0</v>
      </c>
      <c r="AR100" s="452">
        <v>2</v>
      </c>
      <c r="AS100" s="452">
        <v>0</v>
      </c>
      <c r="AT100" s="452">
        <v>0</v>
      </c>
      <c r="AU100" s="452">
        <v>0</v>
      </c>
      <c r="AV100" s="452">
        <v>2</v>
      </c>
      <c r="AW100" s="452">
        <v>0</v>
      </c>
      <c r="AX100" s="452">
        <v>2</v>
      </c>
      <c r="AY100" s="452">
        <v>2</v>
      </c>
      <c r="AZ100" s="452">
        <v>0</v>
      </c>
      <c r="BA100" s="452">
        <v>2</v>
      </c>
      <c r="BB100" s="452">
        <v>0</v>
      </c>
      <c r="BC100" s="452">
        <v>0</v>
      </c>
      <c r="BD100" s="452">
        <v>0</v>
      </c>
      <c r="BE100" s="452">
        <v>0</v>
      </c>
      <c r="BF100" s="452">
        <v>2</v>
      </c>
      <c r="BG100" s="452">
        <v>0</v>
      </c>
      <c r="BH100" s="452">
        <v>0</v>
      </c>
    </row>
    <row r="101" spans="1:60" x14ac:dyDescent="0.3">
      <c r="A101" s="449">
        <v>931</v>
      </c>
      <c r="B101" s="450" t="s">
        <v>665</v>
      </c>
      <c r="D101" s="452">
        <v>0</v>
      </c>
      <c r="E101" s="452">
        <v>0</v>
      </c>
      <c r="F101" s="452">
        <v>2</v>
      </c>
      <c r="G101" s="452">
        <v>0</v>
      </c>
      <c r="H101" s="452">
        <v>0</v>
      </c>
      <c r="I101" s="452">
        <v>0</v>
      </c>
      <c r="J101" s="452">
        <v>0</v>
      </c>
      <c r="K101" s="452">
        <v>0</v>
      </c>
      <c r="L101" s="452">
        <v>0</v>
      </c>
      <c r="M101" s="452">
        <v>0</v>
      </c>
      <c r="N101" s="452">
        <v>0</v>
      </c>
      <c r="O101" s="452">
        <v>0</v>
      </c>
      <c r="P101" s="452">
        <v>0</v>
      </c>
      <c r="Q101" s="452">
        <v>0</v>
      </c>
      <c r="R101" s="452">
        <v>0</v>
      </c>
      <c r="S101" s="452">
        <v>2</v>
      </c>
      <c r="T101" s="452">
        <v>0</v>
      </c>
      <c r="U101" s="452">
        <v>1</v>
      </c>
      <c r="V101" s="452">
        <v>0</v>
      </c>
      <c r="W101" s="452">
        <v>0</v>
      </c>
      <c r="X101" s="452">
        <v>0</v>
      </c>
      <c r="Y101" s="452">
        <v>0</v>
      </c>
      <c r="Z101" s="452">
        <v>0</v>
      </c>
      <c r="AA101" s="452">
        <v>0</v>
      </c>
      <c r="AB101" s="452">
        <v>0</v>
      </c>
      <c r="AC101" s="452">
        <v>0</v>
      </c>
      <c r="AD101" s="452">
        <v>0</v>
      </c>
      <c r="AE101" s="452">
        <v>0</v>
      </c>
      <c r="AF101" s="452">
        <v>0</v>
      </c>
      <c r="AG101" s="452">
        <v>0</v>
      </c>
      <c r="AH101" s="452">
        <v>1</v>
      </c>
      <c r="AI101" s="452">
        <v>0</v>
      </c>
      <c r="AJ101" s="452">
        <v>0</v>
      </c>
      <c r="AK101" s="452">
        <v>0</v>
      </c>
      <c r="AL101" s="452">
        <v>0</v>
      </c>
      <c r="AM101" s="452">
        <v>1</v>
      </c>
      <c r="AN101" s="452">
        <v>0</v>
      </c>
      <c r="AO101" s="452">
        <v>0</v>
      </c>
      <c r="AP101" s="452">
        <v>0</v>
      </c>
      <c r="AQ101" s="452">
        <v>0</v>
      </c>
      <c r="AR101" s="452">
        <v>1</v>
      </c>
      <c r="AS101" s="452">
        <v>0</v>
      </c>
      <c r="AT101" s="452">
        <v>0</v>
      </c>
      <c r="AU101" s="452">
        <v>0</v>
      </c>
      <c r="AV101" s="452">
        <v>1</v>
      </c>
      <c r="AW101" s="452">
        <v>0</v>
      </c>
      <c r="AX101" s="452">
        <v>1</v>
      </c>
      <c r="AY101" s="452">
        <v>1</v>
      </c>
      <c r="AZ101" s="452">
        <v>0</v>
      </c>
      <c r="BA101" s="452">
        <v>1</v>
      </c>
      <c r="BB101" s="452">
        <v>0</v>
      </c>
      <c r="BC101" s="452">
        <v>0</v>
      </c>
      <c r="BD101" s="452">
        <v>0</v>
      </c>
      <c r="BE101" s="452">
        <v>0</v>
      </c>
      <c r="BF101" s="452">
        <v>1</v>
      </c>
      <c r="BG101" s="452">
        <v>0</v>
      </c>
      <c r="BH101" s="452">
        <v>0</v>
      </c>
    </row>
    <row r="102" spans="1:60" x14ac:dyDescent="0.3">
      <c r="A102" s="449">
        <v>932</v>
      </c>
      <c r="B102" s="450" t="s">
        <v>666</v>
      </c>
      <c r="D102" s="452">
        <v>0</v>
      </c>
      <c r="E102" s="452">
        <v>0</v>
      </c>
      <c r="F102" s="452">
        <v>2</v>
      </c>
      <c r="G102" s="452">
        <v>0</v>
      </c>
      <c r="H102" s="452">
        <v>0</v>
      </c>
      <c r="I102" s="452">
        <v>0</v>
      </c>
      <c r="J102" s="452">
        <v>0</v>
      </c>
      <c r="K102" s="452">
        <v>0</v>
      </c>
      <c r="L102" s="452">
        <v>0</v>
      </c>
      <c r="M102" s="452">
        <v>0</v>
      </c>
      <c r="N102" s="452">
        <v>0</v>
      </c>
      <c r="O102" s="452">
        <v>0</v>
      </c>
      <c r="P102" s="452">
        <v>0</v>
      </c>
      <c r="Q102" s="452">
        <v>0</v>
      </c>
      <c r="R102" s="452">
        <v>0</v>
      </c>
      <c r="S102" s="452">
        <v>2</v>
      </c>
      <c r="T102" s="452">
        <v>0</v>
      </c>
      <c r="U102" s="452">
        <v>2</v>
      </c>
      <c r="V102" s="452">
        <v>0</v>
      </c>
      <c r="W102" s="452">
        <v>0</v>
      </c>
      <c r="X102" s="452">
        <v>0</v>
      </c>
      <c r="Y102" s="452">
        <v>0</v>
      </c>
      <c r="Z102" s="452">
        <v>0</v>
      </c>
      <c r="AA102" s="452">
        <v>0</v>
      </c>
      <c r="AB102" s="452">
        <v>0</v>
      </c>
      <c r="AC102" s="452">
        <v>0</v>
      </c>
      <c r="AD102" s="452">
        <v>0</v>
      </c>
      <c r="AE102" s="452">
        <v>0</v>
      </c>
      <c r="AF102" s="452">
        <v>0</v>
      </c>
      <c r="AG102" s="452">
        <v>0</v>
      </c>
      <c r="AH102" s="452">
        <v>0</v>
      </c>
      <c r="AI102" s="452">
        <v>0</v>
      </c>
      <c r="AJ102" s="452">
        <v>0</v>
      </c>
      <c r="AK102" s="452">
        <v>0</v>
      </c>
      <c r="AL102" s="452">
        <v>0</v>
      </c>
      <c r="AM102" s="452">
        <v>2</v>
      </c>
      <c r="AN102" s="452">
        <v>0</v>
      </c>
      <c r="AO102" s="452">
        <v>0</v>
      </c>
      <c r="AP102" s="452">
        <v>0</v>
      </c>
      <c r="AQ102" s="452">
        <v>0</v>
      </c>
      <c r="AR102" s="452">
        <v>2</v>
      </c>
      <c r="AS102" s="452">
        <v>0</v>
      </c>
      <c r="AT102" s="452">
        <v>0</v>
      </c>
      <c r="AU102" s="452">
        <v>0</v>
      </c>
      <c r="AV102" s="452">
        <v>2</v>
      </c>
      <c r="AW102" s="452">
        <v>0</v>
      </c>
      <c r="AX102" s="452">
        <v>2</v>
      </c>
      <c r="AY102" s="452">
        <v>2</v>
      </c>
      <c r="AZ102" s="452">
        <v>0</v>
      </c>
      <c r="BA102" s="452">
        <v>2</v>
      </c>
      <c r="BB102" s="452">
        <v>0</v>
      </c>
      <c r="BC102" s="452">
        <v>0</v>
      </c>
      <c r="BD102" s="452">
        <v>0</v>
      </c>
      <c r="BE102" s="452">
        <v>0</v>
      </c>
      <c r="BF102" s="452">
        <v>2</v>
      </c>
      <c r="BG102" s="452">
        <v>0</v>
      </c>
      <c r="BH102" s="452">
        <v>0</v>
      </c>
    </row>
    <row r="103" spans="1:60" x14ac:dyDescent="0.3">
      <c r="A103" s="449">
        <v>933</v>
      </c>
      <c r="B103" s="450" t="s">
        <v>667</v>
      </c>
      <c r="D103" s="452">
        <v>0</v>
      </c>
      <c r="E103" s="452">
        <v>0</v>
      </c>
      <c r="F103" s="452" t="s">
        <v>658</v>
      </c>
      <c r="G103" s="452">
        <v>0</v>
      </c>
      <c r="H103" s="452">
        <v>0</v>
      </c>
      <c r="I103" s="452">
        <v>0</v>
      </c>
      <c r="J103" s="452">
        <v>0</v>
      </c>
      <c r="K103" s="452">
        <v>0</v>
      </c>
      <c r="L103" s="452">
        <v>0</v>
      </c>
      <c r="M103" s="452">
        <v>0</v>
      </c>
      <c r="N103" s="452">
        <v>0</v>
      </c>
      <c r="O103" s="452">
        <v>0</v>
      </c>
      <c r="P103" s="452">
        <v>0</v>
      </c>
      <c r="Q103" s="452">
        <v>0</v>
      </c>
      <c r="R103" s="452">
        <v>0</v>
      </c>
      <c r="S103" s="452" t="s">
        <v>658</v>
      </c>
      <c r="T103" s="452">
        <v>0</v>
      </c>
      <c r="U103" s="452" t="s">
        <v>658</v>
      </c>
      <c r="V103" s="452">
        <v>0</v>
      </c>
      <c r="W103" s="452">
        <v>0</v>
      </c>
      <c r="X103" s="452">
        <v>0</v>
      </c>
      <c r="Y103" s="452">
        <v>0</v>
      </c>
      <c r="Z103" s="452">
        <v>0</v>
      </c>
      <c r="AA103" s="452">
        <v>0</v>
      </c>
      <c r="AB103" s="452">
        <v>0</v>
      </c>
      <c r="AC103" s="452">
        <v>0</v>
      </c>
      <c r="AD103" s="452">
        <v>0</v>
      </c>
      <c r="AE103" s="452">
        <v>0</v>
      </c>
      <c r="AF103" s="452">
        <v>0</v>
      </c>
      <c r="AG103" s="452">
        <v>0</v>
      </c>
      <c r="AH103" s="452">
        <v>0</v>
      </c>
      <c r="AI103" s="452">
        <v>0</v>
      </c>
      <c r="AJ103" s="452">
        <v>0</v>
      </c>
      <c r="AK103" s="452">
        <v>0</v>
      </c>
      <c r="AL103" s="452">
        <v>0</v>
      </c>
      <c r="AM103" s="452" t="s">
        <v>658</v>
      </c>
      <c r="AN103" s="452">
        <v>0</v>
      </c>
      <c r="AO103" s="452">
        <v>0</v>
      </c>
      <c r="AP103" s="452">
        <v>0</v>
      </c>
      <c r="AQ103" s="452">
        <v>0</v>
      </c>
      <c r="AR103" s="452" t="s">
        <v>658</v>
      </c>
      <c r="AS103" s="452">
        <v>0</v>
      </c>
      <c r="AT103" s="452">
        <v>0</v>
      </c>
      <c r="AU103" s="452">
        <v>0</v>
      </c>
      <c r="AV103" s="452" t="s">
        <v>657</v>
      </c>
      <c r="AW103" s="452">
        <v>0</v>
      </c>
      <c r="AX103" s="452" t="s">
        <v>658</v>
      </c>
      <c r="AY103" s="452" t="s">
        <v>658</v>
      </c>
      <c r="AZ103" s="452">
        <v>0</v>
      </c>
      <c r="BA103" s="452" t="s">
        <v>658</v>
      </c>
      <c r="BB103" s="452">
        <v>0</v>
      </c>
      <c r="BC103" s="452">
        <v>0</v>
      </c>
      <c r="BD103" s="452">
        <v>0</v>
      </c>
      <c r="BE103" s="452">
        <v>0</v>
      </c>
      <c r="BF103" s="452" t="s">
        <v>658</v>
      </c>
      <c r="BG103" s="452">
        <v>0</v>
      </c>
      <c r="BH103" s="452">
        <v>0</v>
      </c>
    </row>
    <row r="104" spans="1:60" x14ac:dyDescent="0.3">
      <c r="A104" s="449">
        <v>934</v>
      </c>
      <c r="B104" s="450" t="s">
        <v>668</v>
      </c>
      <c r="D104" s="452">
        <v>0</v>
      </c>
      <c r="E104" s="452">
        <v>0</v>
      </c>
      <c r="F104" s="452">
        <v>0</v>
      </c>
      <c r="G104" s="452">
        <v>0</v>
      </c>
      <c r="H104" s="452">
        <v>0</v>
      </c>
      <c r="I104" s="452">
        <v>0</v>
      </c>
      <c r="J104" s="452">
        <v>0</v>
      </c>
      <c r="K104" s="452">
        <v>0</v>
      </c>
      <c r="L104" s="452">
        <v>0</v>
      </c>
      <c r="M104" s="452">
        <v>0</v>
      </c>
      <c r="N104" s="452">
        <v>0</v>
      </c>
      <c r="O104" s="452">
        <v>0</v>
      </c>
      <c r="P104" s="452">
        <v>0</v>
      </c>
      <c r="Q104" s="452">
        <v>0</v>
      </c>
      <c r="R104" s="452">
        <v>0</v>
      </c>
      <c r="S104" s="452">
        <v>0</v>
      </c>
      <c r="T104" s="452">
        <v>0</v>
      </c>
      <c r="U104" s="452">
        <v>0</v>
      </c>
      <c r="V104" s="452">
        <v>0</v>
      </c>
      <c r="W104" s="452">
        <v>0</v>
      </c>
      <c r="X104" s="452">
        <v>0</v>
      </c>
      <c r="Y104" s="452">
        <v>0</v>
      </c>
      <c r="Z104" s="452">
        <v>0</v>
      </c>
      <c r="AA104" s="452">
        <v>0</v>
      </c>
      <c r="AB104" s="452">
        <v>0</v>
      </c>
      <c r="AC104" s="452">
        <v>0</v>
      </c>
      <c r="AD104" s="452">
        <v>0</v>
      </c>
      <c r="AE104" s="452">
        <v>0</v>
      </c>
      <c r="AF104" s="452">
        <v>0</v>
      </c>
      <c r="AG104" s="452">
        <v>0</v>
      </c>
      <c r="AH104" s="452">
        <v>0</v>
      </c>
      <c r="AI104" s="452">
        <v>0</v>
      </c>
      <c r="AJ104" s="452">
        <v>0</v>
      </c>
      <c r="AK104" s="452">
        <v>0</v>
      </c>
      <c r="AL104" s="452">
        <v>0</v>
      </c>
      <c r="AM104" s="452">
        <v>0</v>
      </c>
      <c r="AN104" s="452">
        <v>0</v>
      </c>
      <c r="AO104" s="452">
        <v>0</v>
      </c>
      <c r="AP104" s="452">
        <v>0</v>
      </c>
      <c r="AQ104" s="452">
        <v>0</v>
      </c>
      <c r="AR104" s="452">
        <v>0</v>
      </c>
      <c r="AS104" s="452">
        <v>0</v>
      </c>
      <c r="AT104" s="452">
        <v>0</v>
      </c>
      <c r="AU104" s="452">
        <v>0</v>
      </c>
      <c r="AV104" s="452">
        <v>0</v>
      </c>
      <c r="AW104" s="452">
        <v>0</v>
      </c>
      <c r="AX104" s="452">
        <v>0</v>
      </c>
      <c r="AY104" s="452">
        <v>0</v>
      </c>
      <c r="AZ104" s="452">
        <v>0</v>
      </c>
      <c r="BA104" s="452">
        <v>0</v>
      </c>
      <c r="BB104" s="452">
        <v>0</v>
      </c>
      <c r="BC104" s="452">
        <v>0</v>
      </c>
      <c r="BD104" s="452">
        <v>0</v>
      </c>
      <c r="BE104" s="452">
        <v>0</v>
      </c>
      <c r="BF104" s="452">
        <v>0</v>
      </c>
      <c r="BG104" s="452">
        <v>0</v>
      </c>
      <c r="BH104" s="452">
        <v>0</v>
      </c>
    </row>
    <row r="105" spans="1:60" x14ac:dyDescent="0.3">
      <c r="A105" s="449">
        <v>936</v>
      </c>
      <c r="B105" s="450" t="s">
        <v>669</v>
      </c>
      <c r="F105" s="452" t="s">
        <v>1267</v>
      </c>
      <c r="S105" s="452" t="s">
        <v>557</v>
      </c>
    </row>
    <row r="106" spans="1:60" x14ac:dyDescent="0.3">
      <c r="A106" s="449">
        <v>937</v>
      </c>
      <c r="B106" s="450" t="s">
        <v>671</v>
      </c>
      <c r="F106" s="452" t="s">
        <v>1273</v>
      </c>
      <c r="S106" s="452" t="s">
        <v>1261</v>
      </c>
    </row>
    <row r="107" spans="1:60" x14ac:dyDescent="0.3">
      <c r="A107" s="449">
        <v>938</v>
      </c>
      <c r="B107" s="450" t="s">
        <v>672</v>
      </c>
    </row>
    <row r="108" spans="1:60" x14ac:dyDescent="0.3">
      <c r="A108" s="449">
        <v>939</v>
      </c>
      <c r="B108" s="450" t="s">
        <v>673</v>
      </c>
      <c r="D108" s="452" t="s">
        <v>675</v>
      </c>
      <c r="E108" s="452" t="s">
        <v>675</v>
      </c>
      <c r="F108" s="452" t="s">
        <v>675</v>
      </c>
      <c r="G108" s="452" t="s">
        <v>637</v>
      </c>
      <c r="H108" s="452" t="s">
        <v>675</v>
      </c>
      <c r="I108" s="452" t="s">
        <v>637</v>
      </c>
      <c r="J108" s="452" t="s">
        <v>637</v>
      </c>
      <c r="K108" s="452" t="s">
        <v>675</v>
      </c>
      <c r="L108" s="452" t="s">
        <v>675</v>
      </c>
      <c r="M108" s="452" t="s">
        <v>675</v>
      </c>
      <c r="N108" s="452" t="s">
        <v>637</v>
      </c>
      <c r="O108" s="452" t="s">
        <v>675</v>
      </c>
      <c r="P108" s="452" t="s">
        <v>675</v>
      </c>
      <c r="Q108" s="452" t="s">
        <v>675</v>
      </c>
      <c r="R108" s="452" t="s">
        <v>675</v>
      </c>
      <c r="S108" s="452" t="s">
        <v>675</v>
      </c>
      <c r="T108" s="452" t="s">
        <v>675</v>
      </c>
      <c r="U108" s="452" t="s">
        <v>637</v>
      </c>
      <c r="V108" s="452" t="s">
        <v>674</v>
      </c>
      <c r="W108" s="452" t="s">
        <v>637</v>
      </c>
      <c r="X108" s="452" t="s">
        <v>674</v>
      </c>
      <c r="Y108" s="452" t="s">
        <v>637</v>
      </c>
      <c r="Z108" s="452" t="s">
        <v>675</v>
      </c>
      <c r="AA108" s="452" t="s">
        <v>675</v>
      </c>
      <c r="AB108" s="452" t="s">
        <v>637</v>
      </c>
      <c r="AC108" s="452" t="s">
        <v>637</v>
      </c>
      <c r="AD108" s="452" t="s">
        <v>675</v>
      </c>
      <c r="AE108" s="452" t="s">
        <v>675</v>
      </c>
      <c r="AF108" s="452" t="s">
        <v>637</v>
      </c>
      <c r="AG108" s="452" t="s">
        <v>637</v>
      </c>
      <c r="AH108" s="452" t="s">
        <v>675</v>
      </c>
      <c r="AI108" s="452" t="s">
        <v>675</v>
      </c>
      <c r="AJ108" s="452" t="s">
        <v>637</v>
      </c>
      <c r="AK108" s="452" t="s">
        <v>637</v>
      </c>
      <c r="AL108" s="452" t="s">
        <v>675</v>
      </c>
      <c r="AM108" s="452" t="s">
        <v>675</v>
      </c>
      <c r="AN108" s="452" t="s">
        <v>637</v>
      </c>
      <c r="AO108" s="452" t="s">
        <v>675</v>
      </c>
      <c r="AP108" s="452" t="s">
        <v>675</v>
      </c>
      <c r="AQ108" s="452" t="s">
        <v>675</v>
      </c>
      <c r="AR108" s="452" t="s">
        <v>675</v>
      </c>
      <c r="AS108" s="452" t="s">
        <v>675</v>
      </c>
      <c r="AT108" s="452" t="s">
        <v>675</v>
      </c>
      <c r="AU108" s="452" t="s">
        <v>674</v>
      </c>
      <c r="AV108" s="452" t="s">
        <v>637</v>
      </c>
      <c r="AW108" s="452" t="s">
        <v>675</v>
      </c>
      <c r="AX108" s="452" t="s">
        <v>675</v>
      </c>
      <c r="AY108" s="452" t="s">
        <v>675</v>
      </c>
      <c r="AZ108" s="452" t="s">
        <v>675</v>
      </c>
      <c r="BA108" s="452" t="s">
        <v>675</v>
      </c>
      <c r="BB108" s="452" t="s">
        <v>637</v>
      </c>
      <c r="BC108" s="452" t="s">
        <v>637</v>
      </c>
      <c r="BD108" s="452" t="s">
        <v>675</v>
      </c>
      <c r="BE108" s="452" t="s">
        <v>675</v>
      </c>
      <c r="BF108" s="452" t="s">
        <v>637</v>
      </c>
      <c r="BG108" s="452" t="s">
        <v>675</v>
      </c>
      <c r="BH108" s="452" t="s">
        <v>674</v>
      </c>
    </row>
    <row r="109" spans="1:60" x14ac:dyDescent="0.3">
      <c r="A109" s="449">
        <v>940</v>
      </c>
      <c r="B109" s="450" t="s">
        <v>676</v>
      </c>
      <c r="D109" s="452" t="s">
        <v>615</v>
      </c>
      <c r="E109" s="452" t="s">
        <v>600</v>
      </c>
      <c r="F109" s="452" t="s">
        <v>628</v>
      </c>
      <c r="G109" s="452" t="s">
        <v>619</v>
      </c>
      <c r="H109" s="452" t="s">
        <v>601</v>
      </c>
      <c r="I109" s="452" t="s">
        <v>630</v>
      </c>
      <c r="J109" s="452" t="s">
        <v>677</v>
      </c>
      <c r="K109" s="452" t="s">
        <v>1274</v>
      </c>
      <c r="L109" s="452" t="s">
        <v>622</v>
      </c>
      <c r="M109" s="452" t="s">
        <v>648</v>
      </c>
      <c r="N109" s="452" t="s">
        <v>677</v>
      </c>
      <c r="O109" s="452" t="s">
        <v>593</v>
      </c>
      <c r="P109" s="452" t="s">
        <v>1254</v>
      </c>
      <c r="Q109" s="452" t="s">
        <v>610</v>
      </c>
      <c r="R109" s="452" t="s">
        <v>736</v>
      </c>
      <c r="S109" s="452" t="s">
        <v>1248</v>
      </c>
      <c r="T109" s="452" t="s">
        <v>648</v>
      </c>
      <c r="U109" s="452" t="s">
        <v>629</v>
      </c>
      <c r="W109" s="452" t="s">
        <v>738</v>
      </c>
      <c r="Y109" s="452" t="s">
        <v>583</v>
      </c>
      <c r="Z109" s="452" t="s">
        <v>654</v>
      </c>
      <c r="AA109" s="452" t="s">
        <v>582</v>
      </c>
      <c r="AB109" s="452" t="s">
        <v>1268</v>
      </c>
      <c r="AC109" s="452" t="s">
        <v>646</v>
      </c>
      <c r="AD109" s="452" t="s">
        <v>733</v>
      </c>
      <c r="AE109" s="452" t="s">
        <v>593</v>
      </c>
      <c r="AF109" s="452" t="s">
        <v>1268</v>
      </c>
      <c r="AG109" s="452" t="s">
        <v>1268</v>
      </c>
      <c r="AH109" s="452" t="s">
        <v>1267</v>
      </c>
      <c r="AI109" s="452" t="s">
        <v>654</v>
      </c>
      <c r="AJ109" s="452" t="s">
        <v>1275</v>
      </c>
      <c r="AK109" s="452" t="s">
        <v>606</v>
      </c>
      <c r="AL109" s="452" t="s">
        <v>1248</v>
      </c>
      <c r="AM109" s="452" t="s">
        <v>729</v>
      </c>
      <c r="AN109" s="452" t="s">
        <v>1261</v>
      </c>
      <c r="AO109" s="452" t="s">
        <v>645</v>
      </c>
      <c r="AP109" s="452" t="s">
        <v>608</v>
      </c>
      <c r="AQ109" s="452" t="s">
        <v>1276</v>
      </c>
      <c r="AR109" s="452" t="s">
        <v>600</v>
      </c>
      <c r="AS109" s="452" t="s">
        <v>1247</v>
      </c>
      <c r="AT109" s="452" t="s">
        <v>623</v>
      </c>
      <c r="AV109" s="452" t="s">
        <v>604</v>
      </c>
      <c r="AW109" s="452" t="s">
        <v>604</v>
      </c>
      <c r="AX109" s="452" t="s">
        <v>1248</v>
      </c>
      <c r="AY109" s="452" t="s">
        <v>594</v>
      </c>
      <c r="AZ109" s="452" t="s">
        <v>608</v>
      </c>
      <c r="BA109" s="452" t="s">
        <v>644</v>
      </c>
      <c r="BB109" s="452" t="s">
        <v>739</v>
      </c>
      <c r="BC109" s="452" t="s">
        <v>629</v>
      </c>
      <c r="BD109" s="452" t="s">
        <v>594</v>
      </c>
      <c r="BE109" s="452" t="s">
        <v>670</v>
      </c>
      <c r="BF109" s="452" t="s">
        <v>593</v>
      </c>
      <c r="BG109" s="452" t="s">
        <v>731</v>
      </c>
    </row>
    <row r="110" spans="1:60" x14ac:dyDescent="0.3">
      <c r="A110" s="449">
        <v>941</v>
      </c>
      <c r="B110" s="450" t="s">
        <v>678</v>
      </c>
      <c r="D110" s="452" t="s">
        <v>615</v>
      </c>
      <c r="E110" s="452" t="s">
        <v>600</v>
      </c>
      <c r="F110" s="452" t="s">
        <v>624</v>
      </c>
      <c r="G110" s="452" t="s">
        <v>619</v>
      </c>
      <c r="H110" s="452" t="s">
        <v>625</v>
      </c>
      <c r="I110" s="452" t="s">
        <v>630</v>
      </c>
      <c r="J110" s="452" t="s">
        <v>677</v>
      </c>
      <c r="L110" s="452" t="s">
        <v>622</v>
      </c>
      <c r="M110" s="452" t="s">
        <v>648</v>
      </c>
      <c r="N110" s="452" t="s">
        <v>677</v>
      </c>
      <c r="O110" s="452" t="s">
        <v>593</v>
      </c>
      <c r="P110" s="452" t="s">
        <v>1254</v>
      </c>
      <c r="Q110" s="452" t="s">
        <v>610</v>
      </c>
      <c r="R110" s="452" t="s">
        <v>736</v>
      </c>
      <c r="S110" s="452" t="s">
        <v>1248</v>
      </c>
      <c r="T110" s="452" t="s">
        <v>647</v>
      </c>
      <c r="U110" s="452" t="s">
        <v>629</v>
      </c>
      <c r="W110" s="452" t="s">
        <v>606</v>
      </c>
      <c r="Y110" s="452" t="s">
        <v>583</v>
      </c>
      <c r="Z110" s="452" t="s">
        <v>654</v>
      </c>
      <c r="AA110" s="452" t="s">
        <v>582</v>
      </c>
      <c r="AB110" s="452" t="s">
        <v>1268</v>
      </c>
      <c r="AC110" s="452" t="s">
        <v>646</v>
      </c>
      <c r="AD110" s="452" t="s">
        <v>733</v>
      </c>
      <c r="AE110" s="452" t="s">
        <v>593</v>
      </c>
      <c r="AF110" s="452" t="s">
        <v>1268</v>
      </c>
      <c r="AG110" s="452" t="s">
        <v>1268</v>
      </c>
      <c r="AH110" s="452" t="s">
        <v>1267</v>
      </c>
      <c r="AI110" s="452" t="s">
        <v>654</v>
      </c>
      <c r="AJ110" s="452" t="s">
        <v>1275</v>
      </c>
      <c r="AK110" s="452" t="s">
        <v>606</v>
      </c>
      <c r="AL110" s="452" t="s">
        <v>1248</v>
      </c>
      <c r="AM110" s="452" t="s">
        <v>729</v>
      </c>
      <c r="AN110" s="452" t="s">
        <v>1261</v>
      </c>
      <c r="AO110" s="452" t="s">
        <v>645</v>
      </c>
      <c r="AP110" s="452" t="s">
        <v>608</v>
      </c>
      <c r="AQ110" s="452" t="s">
        <v>1276</v>
      </c>
      <c r="AR110" s="452" t="s">
        <v>600</v>
      </c>
      <c r="AS110" s="452" t="s">
        <v>1247</v>
      </c>
      <c r="AT110" s="452" t="s">
        <v>623</v>
      </c>
      <c r="AV110" s="452" t="s">
        <v>604</v>
      </c>
      <c r="AW110" s="452" t="s">
        <v>604</v>
      </c>
      <c r="AX110" s="452" t="s">
        <v>1248</v>
      </c>
      <c r="AY110" s="452" t="s">
        <v>594</v>
      </c>
      <c r="AZ110" s="452" t="s">
        <v>608</v>
      </c>
      <c r="BA110" s="452" t="s">
        <v>644</v>
      </c>
      <c r="BB110" s="452" t="s">
        <v>739</v>
      </c>
      <c r="BC110" s="452" t="s">
        <v>629</v>
      </c>
      <c r="BD110" s="452" t="s">
        <v>594</v>
      </c>
      <c r="BE110" s="452" t="s">
        <v>670</v>
      </c>
      <c r="BF110" s="452" t="s">
        <v>593</v>
      </c>
      <c r="BG110" s="452" t="s">
        <v>731</v>
      </c>
    </row>
    <row r="111" spans="1:60" x14ac:dyDescent="0.3">
      <c r="A111" s="449">
        <v>942</v>
      </c>
      <c r="B111" s="450" t="s">
        <v>679</v>
      </c>
      <c r="D111" s="452">
        <v>4</v>
      </c>
      <c r="E111" s="452">
        <v>5</v>
      </c>
      <c r="F111" s="452">
        <v>6</v>
      </c>
      <c r="G111" s="452">
        <v>2</v>
      </c>
      <c r="H111" s="452">
        <v>2</v>
      </c>
      <c r="I111" s="452">
        <v>2</v>
      </c>
      <c r="J111" s="452">
        <v>2</v>
      </c>
      <c r="K111" s="452">
        <v>8</v>
      </c>
      <c r="L111" s="452">
        <v>4</v>
      </c>
      <c r="M111" s="452">
        <v>4</v>
      </c>
      <c r="N111" s="452">
        <v>3</v>
      </c>
      <c r="O111" s="452">
        <v>5</v>
      </c>
      <c r="P111" s="452">
        <v>4</v>
      </c>
      <c r="Q111" s="452">
        <v>4</v>
      </c>
      <c r="R111" s="452">
        <v>7</v>
      </c>
      <c r="S111" s="452">
        <v>9</v>
      </c>
      <c r="T111" s="452">
        <v>4</v>
      </c>
      <c r="U111" s="452">
        <v>2</v>
      </c>
      <c r="V111" s="452">
        <v>0</v>
      </c>
      <c r="W111" s="452">
        <v>6</v>
      </c>
      <c r="X111" s="452">
        <v>0</v>
      </c>
      <c r="Y111" s="452">
        <v>6</v>
      </c>
      <c r="Z111" s="452">
        <v>7</v>
      </c>
      <c r="AA111" s="452">
        <v>6</v>
      </c>
      <c r="AB111" s="452">
        <v>3</v>
      </c>
      <c r="AC111" s="452">
        <v>5</v>
      </c>
      <c r="AD111" s="452">
        <v>5</v>
      </c>
      <c r="AE111" s="452">
        <v>7</v>
      </c>
      <c r="AF111" s="452">
        <v>4</v>
      </c>
      <c r="AG111" s="452">
        <v>2</v>
      </c>
      <c r="AH111" s="452">
        <v>4</v>
      </c>
      <c r="AI111" s="452">
        <v>5</v>
      </c>
      <c r="AJ111" s="452">
        <v>5</v>
      </c>
      <c r="AK111" s="452">
        <v>3</v>
      </c>
      <c r="AL111" s="452">
        <v>5</v>
      </c>
      <c r="AM111" s="452">
        <v>4</v>
      </c>
      <c r="AN111" s="452">
        <v>3</v>
      </c>
      <c r="AO111" s="452">
        <v>5</v>
      </c>
      <c r="AP111" s="452">
        <v>4</v>
      </c>
      <c r="AQ111" s="452">
        <v>5</v>
      </c>
      <c r="AR111" s="452">
        <v>4</v>
      </c>
      <c r="AS111" s="452">
        <v>6</v>
      </c>
      <c r="AT111" s="452">
        <v>4</v>
      </c>
      <c r="AU111" s="452">
        <v>0</v>
      </c>
      <c r="AV111" s="452">
        <v>5</v>
      </c>
      <c r="AW111" s="452">
        <v>6</v>
      </c>
      <c r="AX111" s="452">
        <v>4</v>
      </c>
      <c r="AY111" s="452">
        <v>4</v>
      </c>
      <c r="AZ111" s="452">
        <v>4</v>
      </c>
      <c r="BA111" s="452">
        <v>6</v>
      </c>
      <c r="BB111" s="452">
        <v>2</v>
      </c>
      <c r="BC111" s="452">
        <v>3</v>
      </c>
      <c r="BD111" s="452">
        <v>3</v>
      </c>
      <c r="BE111" s="452">
        <v>4</v>
      </c>
      <c r="BF111" s="452">
        <v>5</v>
      </c>
      <c r="BG111" s="452">
        <v>5</v>
      </c>
      <c r="BH111" s="452">
        <v>0</v>
      </c>
    </row>
    <row r="112" spans="1:60" x14ac:dyDescent="0.3">
      <c r="A112" s="449">
        <v>943</v>
      </c>
      <c r="B112" s="450" t="s">
        <v>680</v>
      </c>
      <c r="D112" s="452" t="s">
        <v>682</v>
      </c>
      <c r="E112" s="452" t="s">
        <v>682</v>
      </c>
      <c r="F112" s="452" t="s">
        <v>682</v>
      </c>
      <c r="G112" s="452" t="s">
        <v>682</v>
      </c>
      <c r="H112" s="452" t="s">
        <v>682</v>
      </c>
      <c r="I112" s="452" t="s">
        <v>682</v>
      </c>
      <c r="J112" s="452" t="s">
        <v>682</v>
      </c>
      <c r="K112" s="452" t="s">
        <v>682</v>
      </c>
      <c r="L112" s="452" t="s">
        <v>682</v>
      </c>
      <c r="M112" s="452" t="s">
        <v>682</v>
      </c>
      <c r="N112" s="452" t="s">
        <v>682</v>
      </c>
      <c r="O112" s="452" t="s">
        <v>682</v>
      </c>
      <c r="P112" s="452" t="s">
        <v>682</v>
      </c>
      <c r="Q112" s="452" t="s">
        <v>682</v>
      </c>
      <c r="R112" s="452" t="s">
        <v>682</v>
      </c>
      <c r="S112" s="452" t="s">
        <v>682</v>
      </c>
      <c r="T112" s="452" t="s">
        <v>682</v>
      </c>
      <c r="U112" s="452" t="s">
        <v>682</v>
      </c>
      <c r="V112" s="452">
        <v>0</v>
      </c>
      <c r="W112" s="452" t="s">
        <v>682</v>
      </c>
      <c r="X112" s="452">
        <v>0</v>
      </c>
      <c r="Y112" s="452" t="s">
        <v>682</v>
      </c>
      <c r="Z112" s="452" t="s">
        <v>682</v>
      </c>
      <c r="AA112" s="452" t="s">
        <v>682</v>
      </c>
      <c r="AB112" s="452" t="s">
        <v>682</v>
      </c>
      <c r="AC112" s="452" t="s">
        <v>682</v>
      </c>
      <c r="AD112" s="452" t="s">
        <v>682</v>
      </c>
      <c r="AE112" s="452" t="s">
        <v>682</v>
      </c>
      <c r="AF112" s="452" t="s">
        <v>682</v>
      </c>
      <c r="AG112" s="452" t="s">
        <v>682</v>
      </c>
      <c r="AH112" s="452" t="s">
        <v>682</v>
      </c>
      <c r="AI112" s="452" t="s">
        <v>682</v>
      </c>
      <c r="AJ112" s="452" t="s">
        <v>682</v>
      </c>
      <c r="AK112" s="452" t="s">
        <v>682</v>
      </c>
      <c r="AL112" s="452" t="s">
        <v>682</v>
      </c>
      <c r="AM112" s="452" t="s">
        <v>682</v>
      </c>
      <c r="AN112" s="452" t="s">
        <v>682</v>
      </c>
      <c r="AO112" s="452" t="s">
        <v>682</v>
      </c>
      <c r="AP112" s="452" t="s">
        <v>682</v>
      </c>
      <c r="AQ112" s="452" t="s">
        <v>682</v>
      </c>
      <c r="AR112" s="452" t="s">
        <v>682</v>
      </c>
      <c r="AS112" s="452" t="s">
        <v>682</v>
      </c>
      <c r="AT112" s="452" t="s">
        <v>682</v>
      </c>
      <c r="AU112" s="452">
        <v>0</v>
      </c>
      <c r="AV112" s="452" t="s">
        <v>682</v>
      </c>
      <c r="AW112" s="452" t="s">
        <v>682</v>
      </c>
      <c r="AX112" s="452" t="s">
        <v>682</v>
      </c>
      <c r="AY112" s="452" t="s">
        <v>682</v>
      </c>
      <c r="AZ112" s="452" t="s">
        <v>682</v>
      </c>
      <c r="BA112" s="452" t="s">
        <v>682</v>
      </c>
      <c r="BB112" s="452" t="s">
        <v>682</v>
      </c>
      <c r="BC112" s="452" t="s">
        <v>682</v>
      </c>
      <c r="BD112" s="452" t="s">
        <v>682</v>
      </c>
      <c r="BE112" s="452" t="s">
        <v>682</v>
      </c>
      <c r="BF112" s="452" t="s">
        <v>682</v>
      </c>
      <c r="BG112" s="452" t="s">
        <v>682</v>
      </c>
      <c r="BH112" s="452">
        <v>0</v>
      </c>
    </row>
    <row r="113" spans="1:60" x14ac:dyDescent="0.3">
      <c r="A113" s="449">
        <v>944</v>
      </c>
      <c r="B113" s="450" t="s">
        <v>683</v>
      </c>
      <c r="D113" s="452">
        <v>0</v>
      </c>
      <c r="E113" s="452">
        <v>0</v>
      </c>
      <c r="F113" s="452">
        <v>0</v>
      </c>
      <c r="G113" s="452">
        <v>0</v>
      </c>
      <c r="H113" s="452">
        <v>0</v>
      </c>
      <c r="I113" s="452">
        <v>0</v>
      </c>
      <c r="J113" s="452">
        <v>0</v>
      </c>
      <c r="K113" s="452">
        <v>0</v>
      </c>
      <c r="L113" s="452">
        <v>0</v>
      </c>
      <c r="M113" s="452">
        <v>0</v>
      </c>
      <c r="N113" s="452">
        <v>0</v>
      </c>
      <c r="O113" s="452">
        <v>0</v>
      </c>
      <c r="P113" s="452">
        <v>0</v>
      </c>
      <c r="Q113" s="452">
        <v>0</v>
      </c>
      <c r="R113" s="452">
        <v>0</v>
      </c>
      <c r="S113" s="452">
        <v>0</v>
      </c>
      <c r="T113" s="452">
        <v>0</v>
      </c>
      <c r="U113" s="452" t="s">
        <v>1277</v>
      </c>
      <c r="V113" s="452">
        <v>0</v>
      </c>
      <c r="W113" s="452">
        <v>0</v>
      </c>
      <c r="X113" s="452">
        <v>0</v>
      </c>
      <c r="Y113" s="452">
        <v>0</v>
      </c>
      <c r="Z113" s="452">
        <v>0</v>
      </c>
      <c r="AA113" s="452">
        <v>0</v>
      </c>
      <c r="AB113" s="452">
        <v>0</v>
      </c>
      <c r="AC113" s="452">
        <v>0</v>
      </c>
      <c r="AD113" s="452">
        <v>0</v>
      </c>
      <c r="AE113" s="452">
        <v>0</v>
      </c>
      <c r="AF113" s="452">
        <v>0</v>
      </c>
      <c r="AG113" s="452">
        <v>0</v>
      </c>
      <c r="AH113" s="452">
        <v>0</v>
      </c>
      <c r="AI113" s="452">
        <v>0</v>
      </c>
      <c r="AJ113" s="452">
        <v>0</v>
      </c>
      <c r="AK113" s="452">
        <v>0</v>
      </c>
      <c r="AL113" s="452">
        <v>0</v>
      </c>
      <c r="AM113" s="452" t="s">
        <v>639</v>
      </c>
      <c r="AN113" s="452">
        <v>0</v>
      </c>
      <c r="AO113" s="452">
        <v>0</v>
      </c>
      <c r="AP113" s="452">
        <v>0</v>
      </c>
      <c r="AQ113" s="452">
        <v>0</v>
      </c>
      <c r="AR113" s="452" t="s">
        <v>1277</v>
      </c>
      <c r="AS113" s="452">
        <v>0</v>
      </c>
      <c r="AT113" s="452">
        <v>0</v>
      </c>
      <c r="AU113" s="452">
        <v>0</v>
      </c>
      <c r="AV113" s="452" t="s">
        <v>639</v>
      </c>
      <c r="AW113" s="452">
        <v>0</v>
      </c>
      <c r="AX113" s="452">
        <v>0</v>
      </c>
      <c r="AY113" s="452" t="s">
        <v>639</v>
      </c>
      <c r="AZ113" s="452">
        <v>0</v>
      </c>
      <c r="BA113" s="452" t="s">
        <v>639</v>
      </c>
      <c r="BB113" s="452">
        <v>0</v>
      </c>
      <c r="BC113" s="452">
        <v>0</v>
      </c>
      <c r="BD113" s="452">
        <v>0</v>
      </c>
      <c r="BE113" s="452">
        <v>0</v>
      </c>
      <c r="BF113" s="452" t="s">
        <v>1277</v>
      </c>
      <c r="BG113" s="452">
        <v>0</v>
      </c>
      <c r="BH113" s="452">
        <v>0</v>
      </c>
    </row>
    <row r="114" spans="1:60" x14ac:dyDescent="0.3">
      <c r="A114" s="449">
        <v>945</v>
      </c>
      <c r="B114" s="450" t="s">
        <v>684</v>
      </c>
      <c r="U114" s="452" t="s">
        <v>607</v>
      </c>
      <c r="AM114" s="452" t="s">
        <v>1278</v>
      </c>
      <c r="AR114" s="452" t="s">
        <v>607</v>
      </c>
      <c r="AV114" s="452" t="s">
        <v>1278</v>
      </c>
      <c r="AY114" s="452" t="s">
        <v>1278</v>
      </c>
      <c r="BA114" s="452" t="s">
        <v>1278</v>
      </c>
      <c r="BF114" s="452" t="s">
        <v>1279</v>
      </c>
    </row>
    <row r="115" spans="1:60" x14ac:dyDescent="0.3">
      <c r="A115" s="449">
        <v>946</v>
      </c>
      <c r="B115" s="450" t="s">
        <v>685</v>
      </c>
      <c r="D115" s="452">
        <v>0</v>
      </c>
      <c r="E115" s="452">
        <v>0</v>
      </c>
      <c r="F115" s="452">
        <v>0</v>
      </c>
      <c r="G115" s="452">
        <v>0</v>
      </c>
      <c r="H115" s="452">
        <v>0</v>
      </c>
      <c r="I115" s="452">
        <v>0</v>
      </c>
      <c r="J115" s="452">
        <v>0</v>
      </c>
      <c r="K115" s="452">
        <v>0</v>
      </c>
      <c r="L115" s="452">
        <v>0</v>
      </c>
      <c r="M115" s="452">
        <v>0</v>
      </c>
      <c r="N115" s="452">
        <v>0</v>
      </c>
      <c r="O115" s="452">
        <v>0</v>
      </c>
      <c r="P115" s="452">
        <v>0</v>
      </c>
      <c r="Q115" s="452">
        <v>0</v>
      </c>
      <c r="R115" s="452">
        <v>0</v>
      </c>
      <c r="S115" s="452">
        <v>0</v>
      </c>
      <c r="T115" s="452">
        <v>0</v>
      </c>
      <c r="U115" s="452" t="s">
        <v>659</v>
      </c>
      <c r="V115" s="452">
        <v>0</v>
      </c>
      <c r="W115" s="452">
        <v>0</v>
      </c>
      <c r="X115" s="452">
        <v>0</v>
      </c>
      <c r="Y115" s="452">
        <v>0</v>
      </c>
      <c r="Z115" s="452">
        <v>0</v>
      </c>
      <c r="AA115" s="452">
        <v>0</v>
      </c>
      <c r="AB115" s="452">
        <v>0</v>
      </c>
      <c r="AC115" s="452">
        <v>0</v>
      </c>
      <c r="AD115" s="452">
        <v>0</v>
      </c>
      <c r="AE115" s="452">
        <v>0</v>
      </c>
      <c r="AF115" s="452">
        <v>0</v>
      </c>
      <c r="AG115" s="452">
        <v>0</v>
      </c>
      <c r="AH115" s="452">
        <v>0</v>
      </c>
      <c r="AI115" s="452">
        <v>0</v>
      </c>
      <c r="AJ115" s="452">
        <v>0</v>
      </c>
      <c r="AK115" s="452">
        <v>0</v>
      </c>
      <c r="AL115" s="452">
        <v>0</v>
      </c>
      <c r="AM115" s="452" t="s">
        <v>658</v>
      </c>
      <c r="AN115" s="452">
        <v>0</v>
      </c>
      <c r="AO115" s="452">
        <v>0</v>
      </c>
      <c r="AP115" s="452">
        <v>0</v>
      </c>
      <c r="AQ115" s="452">
        <v>0</v>
      </c>
      <c r="AR115" s="452" t="s">
        <v>659</v>
      </c>
      <c r="AS115" s="452">
        <v>0</v>
      </c>
      <c r="AT115" s="452">
        <v>0</v>
      </c>
      <c r="AU115" s="452">
        <v>0</v>
      </c>
      <c r="AV115" s="452" t="s">
        <v>658</v>
      </c>
      <c r="AW115" s="452">
        <v>0</v>
      </c>
      <c r="AX115" s="452">
        <v>0</v>
      </c>
      <c r="AY115" s="452" t="s">
        <v>658</v>
      </c>
      <c r="AZ115" s="452">
        <v>0</v>
      </c>
      <c r="BA115" s="452" t="s">
        <v>658</v>
      </c>
      <c r="BB115" s="452">
        <v>0</v>
      </c>
      <c r="BC115" s="452">
        <v>0</v>
      </c>
      <c r="BD115" s="452">
        <v>0</v>
      </c>
      <c r="BE115" s="452">
        <v>0</v>
      </c>
      <c r="BF115" s="452" t="s">
        <v>659</v>
      </c>
      <c r="BG115" s="452">
        <v>0</v>
      </c>
      <c r="BH115" s="452">
        <v>0</v>
      </c>
    </row>
    <row r="116" spans="1:60" ht="28.8" x14ac:dyDescent="0.3">
      <c r="A116" s="449">
        <v>947</v>
      </c>
      <c r="B116" s="450" t="s">
        <v>686</v>
      </c>
      <c r="D116" s="452" t="s">
        <v>836</v>
      </c>
      <c r="E116" s="452" t="s">
        <v>833</v>
      </c>
      <c r="F116" s="452" t="s">
        <v>837</v>
      </c>
      <c r="G116" s="452" t="s">
        <v>555</v>
      </c>
      <c r="H116" s="452" t="s">
        <v>749</v>
      </c>
      <c r="I116" s="452" t="s">
        <v>753</v>
      </c>
      <c r="J116" s="452" t="s">
        <v>735</v>
      </c>
      <c r="K116" s="452" t="s">
        <v>554</v>
      </c>
      <c r="L116" s="452" t="s">
        <v>838</v>
      </c>
      <c r="M116" s="452" t="s">
        <v>1280</v>
      </c>
      <c r="N116" s="452" t="s">
        <v>840</v>
      </c>
      <c r="O116" s="452" t="s">
        <v>834</v>
      </c>
      <c r="P116" s="452" t="s">
        <v>855</v>
      </c>
      <c r="Q116" s="452" t="s">
        <v>841</v>
      </c>
      <c r="R116" s="452" t="s">
        <v>842</v>
      </c>
      <c r="S116" s="452" t="s">
        <v>843</v>
      </c>
      <c r="T116" s="452" t="s">
        <v>844</v>
      </c>
      <c r="U116" s="452" t="s">
        <v>748</v>
      </c>
      <c r="V116" s="452" t="s">
        <v>299</v>
      </c>
      <c r="W116" s="452" t="s">
        <v>845</v>
      </c>
      <c r="X116" s="452" t="s">
        <v>712</v>
      </c>
      <c r="Y116" s="452" t="s">
        <v>831</v>
      </c>
      <c r="Z116" s="452" t="s">
        <v>835</v>
      </c>
      <c r="AA116" s="452" t="s">
        <v>846</v>
      </c>
      <c r="AB116" s="452" t="s">
        <v>847</v>
      </c>
      <c r="AC116" s="452" t="s">
        <v>740</v>
      </c>
      <c r="AD116" s="452" t="s">
        <v>1281</v>
      </c>
      <c r="AE116" s="452" t="s">
        <v>849</v>
      </c>
      <c r="AF116" s="452" t="s">
        <v>832</v>
      </c>
      <c r="AG116" s="452" t="s">
        <v>850</v>
      </c>
      <c r="AH116" s="452" t="s">
        <v>1282</v>
      </c>
      <c r="AI116" s="452" t="s">
        <v>852</v>
      </c>
      <c r="AJ116" s="452" t="s">
        <v>750</v>
      </c>
      <c r="AK116" s="452" t="s">
        <v>853</v>
      </c>
      <c r="AL116" s="452" t="s">
        <v>854</v>
      </c>
      <c r="AM116" s="452" t="s">
        <v>555</v>
      </c>
      <c r="AN116" s="452" t="s">
        <v>855</v>
      </c>
      <c r="AO116" s="452" t="s">
        <v>856</v>
      </c>
      <c r="AP116" s="452" t="s">
        <v>1283</v>
      </c>
      <c r="AQ116" s="452" t="s">
        <v>858</v>
      </c>
      <c r="AR116" s="452" t="s">
        <v>1284</v>
      </c>
      <c r="AS116" s="452" t="s">
        <v>1285</v>
      </c>
      <c r="AT116" s="452" t="s">
        <v>860</v>
      </c>
      <c r="AU116" s="452" t="s">
        <v>861</v>
      </c>
      <c r="AV116" s="452" t="s">
        <v>1286</v>
      </c>
      <c r="AW116" s="452" t="s">
        <v>862</v>
      </c>
      <c r="AX116" s="452" t="s">
        <v>1287</v>
      </c>
      <c r="AY116" s="452" t="s">
        <v>863</v>
      </c>
      <c r="AZ116" s="452" t="s">
        <v>864</v>
      </c>
      <c r="BA116" s="452" t="s">
        <v>865</v>
      </c>
      <c r="BB116" s="452" t="s">
        <v>866</v>
      </c>
      <c r="BC116" s="452" t="s">
        <v>867</v>
      </c>
      <c r="BD116" s="452" t="s">
        <v>868</v>
      </c>
      <c r="BE116" s="452" t="s">
        <v>869</v>
      </c>
      <c r="BF116" s="452" t="s">
        <v>850</v>
      </c>
      <c r="BG116" s="452" t="s">
        <v>751</v>
      </c>
      <c r="BH116" s="452" t="s">
        <v>870</v>
      </c>
    </row>
    <row r="117" spans="1:60" ht="28.8" x14ac:dyDescent="0.3">
      <c r="A117" s="449">
        <v>948</v>
      </c>
      <c r="B117" s="450" t="s">
        <v>687</v>
      </c>
      <c r="D117" s="452" t="s">
        <v>873</v>
      </c>
      <c r="E117" s="452" t="s">
        <v>713</v>
      </c>
      <c r="F117" s="452" t="s">
        <v>874</v>
      </c>
      <c r="G117" s="452" t="s">
        <v>713</v>
      </c>
      <c r="H117" s="452" t="s">
        <v>1288</v>
      </c>
      <c r="I117" s="452" t="s">
        <v>876</v>
      </c>
      <c r="J117" s="452" t="s">
        <v>877</v>
      </c>
      <c r="K117" s="452" t="s">
        <v>878</v>
      </c>
      <c r="L117" s="452" t="s">
        <v>879</v>
      </c>
      <c r="M117" s="452" t="s">
        <v>1289</v>
      </c>
      <c r="N117" s="452" t="s">
        <v>881</v>
      </c>
      <c r="O117" s="452" t="s">
        <v>882</v>
      </c>
      <c r="P117" s="452" t="s">
        <v>872</v>
      </c>
      <c r="Q117" s="452" t="s">
        <v>883</v>
      </c>
      <c r="R117" s="452" t="s">
        <v>884</v>
      </c>
      <c r="S117" s="452" t="s">
        <v>885</v>
      </c>
      <c r="T117" s="452" t="s">
        <v>886</v>
      </c>
      <c r="U117" s="452" t="s">
        <v>887</v>
      </c>
      <c r="V117" s="452" t="s">
        <v>299</v>
      </c>
      <c r="W117" s="452" t="s">
        <v>889</v>
      </c>
      <c r="X117" s="452" t="s">
        <v>890</v>
      </c>
      <c r="Y117" s="452" t="s">
        <v>891</v>
      </c>
      <c r="Z117" s="452" t="s">
        <v>892</v>
      </c>
      <c r="AA117" s="452" t="s">
        <v>893</v>
      </c>
      <c r="AB117" s="452" t="s">
        <v>894</v>
      </c>
      <c r="AC117" s="452" t="s">
        <v>888</v>
      </c>
      <c r="AD117" s="452" t="s">
        <v>895</v>
      </c>
      <c r="AE117" s="452" t="s">
        <v>896</v>
      </c>
      <c r="AF117" s="452" t="s">
        <v>897</v>
      </c>
      <c r="AG117" s="452" t="s">
        <v>898</v>
      </c>
      <c r="AH117" s="452" t="s">
        <v>1290</v>
      </c>
      <c r="AI117" s="452" t="s">
        <v>900</v>
      </c>
      <c r="AJ117" s="452" t="s">
        <v>901</v>
      </c>
      <c r="AK117" s="452" t="s">
        <v>902</v>
      </c>
      <c r="AL117" s="452" t="s">
        <v>903</v>
      </c>
      <c r="AM117" s="452" t="s">
        <v>871</v>
      </c>
      <c r="AN117" s="452" t="s">
        <v>904</v>
      </c>
      <c r="AO117" s="452" t="s">
        <v>715</v>
      </c>
      <c r="AP117" s="452" t="s">
        <v>1291</v>
      </c>
      <c r="AQ117" s="452" t="s">
        <v>906</v>
      </c>
      <c r="AR117" s="452" t="s">
        <v>754</v>
      </c>
      <c r="AS117" s="452" t="s">
        <v>1292</v>
      </c>
      <c r="AT117" s="452" t="s">
        <v>909</v>
      </c>
      <c r="AU117" s="452" t="s">
        <v>910</v>
      </c>
      <c r="AV117" s="452" t="s">
        <v>1293</v>
      </c>
      <c r="AW117" s="452" t="s">
        <v>714</v>
      </c>
      <c r="AX117" s="452" t="s">
        <v>1294</v>
      </c>
      <c r="AY117" s="452" t="s">
        <v>912</v>
      </c>
      <c r="AZ117" s="452" t="s">
        <v>913</v>
      </c>
      <c r="BA117" s="452" t="s">
        <v>914</v>
      </c>
      <c r="BB117" s="452" t="s">
        <v>915</v>
      </c>
      <c r="BC117" s="452" t="s">
        <v>311</v>
      </c>
      <c r="BD117" s="452" t="s">
        <v>916</v>
      </c>
      <c r="BE117" s="452" t="s">
        <v>381</v>
      </c>
      <c r="BF117" s="452" t="s">
        <v>917</v>
      </c>
      <c r="BG117" s="452" t="s">
        <v>918</v>
      </c>
      <c r="BH117" s="452" t="s">
        <v>919</v>
      </c>
    </row>
    <row r="118" spans="1:60" ht="28.8" x14ac:dyDescent="0.3">
      <c r="A118" s="449">
        <v>949</v>
      </c>
      <c r="B118" s="450" t="s">
        <v>493</v>
      </c>
      <c r="D118" s="452" t="s">
        <v>261</v>
      </c>
      <c r="E118" s="452" t="s">
        <v>261</v>
      </c>
      <c r="F118" s="452" t="s">
        <v>261</v>
      </c>
      <c r="G118" s="452" t="s">
        <v>261</v>
      </c>
      <c r="H118" s="452" t="s">
        <v>261</v>
      </c>
      <c r="I118" s="452" t="s">
        <v>261</v>
      </c>
      <c r="J118" s="452" t="s">
        <v>261</v>
      </c>
      <c r="K118" s="452" t="s">
        <v>261</v>
      </c>
      <c r="L118" s="452" t="s">
        <v>261</v>
      </c>
      <c r="M118" s="452" t="s">
        <v>261</v>
      </c>
      <c r="N118" s="452" t="s">
        <v>261</v>
      </c>
      <c r="O118" s="452" t="s">
        <v>261</v>
      </c>
      <c r="P118" s="452" t="s">
        <v>261</v>
      </c>
      <c r="Q118" s="452" t="s">
        <v>261</v>
      </c>
      <c r="R118" s="452" t="s">
        <v>261</v>
      </c>
      <c r="S118" s="452" t="s">
        <v>261</v>
      </c>
      <c r="T118" s="452" t="s">
        <v>261</v>
      </c>
      <c r="U118" s="452" t="s">
        <v>261</v>
      </c>
      <c r="V118" s="452" t="s">
        <v>299</v>
      </c>
      <c r="W118" s="452" t="s">
        <v>261</v>
      </c>
      <c r="X118" s="452" t="s">
        <v>261</v>
      </c>
      <c r="Y118" s="452" t="s">
        <v>261</v>
      </c>
      <c r="Z118" s="452" t="s">
        <v>261</v>
      </c>
      <c r="AA118" s="452" t="s">
        <v>261</v>
      </c>
      <c r="AB118" s="452" t="s">
        <v>261</v>
      </c>
      <c r="AC118" s="452" t="s">
        <v>261</v>
      </c>
      <c r="AD118" s="452" t="s">
        <v>261</v>
      </c>
      <c r="AE118" s="452" t="s">
        <v>261</v>
      </c>
      <c r="AF118" s="452" t="s">
        <v>261</v>
      </c>
      <c r="AG118" s="452" t="s">
        <v>261</v>
      </c>
      <c r="AH118" s="452" t="s">
        <v>261</v>
      </c>
      <c r="AI118" s="452" t="s">
        <v>261</v>
      </c>
      <c r="AJ118" s="452" t="s">
        <v>261</v>
      </c>
      <c r="AK118" s="452" t="s">
        <v>261</v>
      </c>
      <c r="AL118" s="452" t="s">
        <v>276</v>
      </c>
      <c r="AM118" s="452" t="s">
        <v>261</v>
      </c>
      <c r="AN118" s="452" t="s">
        <v>261</v>
      </c>
      <c r="AO118" s="452" t="s">
        <v>688</v>
      </c>
      <c r="AP118" s="452" t="s">
        <v>261</v>
      </c>
      <c r="AQ118" s="452" t="s">
        <v>261</v>
      </c>
      <c r="AR118" s="452" t="s">
        <v>276</v>
      </c>
      <c r="AS118" s="452" t="s">
        <v>261</v>
      </c>
      <c r="AT118" s="452" t="s">
        <v>261</v>
      </c>
      <c r="AU118" s="452" t="s">
        <v>261</v>
      </c>
      <c r="AV118" s="452" t="s">
        <v>261</v>
      </c>
      <c r="AW118" s="452" t="s">
        <v>261</v>
      </c>
      <c r="AX118" s="452" t="s">
        <v>261</v>
      </c>
      <c r="AY118" s="452" t="s">
        <v>261</v>
      </c>
      <c r="AZ118" s="452" t="s">
        <v>261</v>
      </c>
      <c r="BA118" s="452" t="s">
        <v>261</v>
      </c>
      <c r="BB118" s="452" t="s">
        <v>261</v>
      </c>
      <c r="BC118" s="452" t="s">
        <v>261</v>
      </c>
      <c r="BD118" s="452" t="s">
        <v>261</v>
      </c>
      <c r="BE118" s="452" t="s">
        <v>261</v>
      </c>
      <c r="BF118" s="452" t="s">
        <v>261</v>
      </c>
      <c r="BG118" s="452" t="s">
        <v>261</v>
      </c>
      <c r="BH118" s="452" t="s">
        <v>261</v>
      </c>
    </row>
    <row r="119" spans="1:60" ht="28.8" x14ac:dyDescent="0.3">
      <c r="A119" s="449">
        <v>950</v>
      </c>
      <c r="B119" s="450" t="s">
        <v>494</v>
      </c>
      <c r="D119" s="452" t="s">
        <v>17</v>
      </c>
      <c r="E119" s="452" t="s">
        <v>17</v>
      </c>
      <c r="F119" s="452" t="s">
        <v>17</v>
      </c>
      <c r="G119" s="452" t="s">
        <v>17</v>
      </c>
      <c r="H119" s="452" t="s">
        <v>17</v>
      </c>
      <c r="I119" s="452" t="s">
        <v>17</v>
      </c>
      <c r="J119" s="452" t="s">
        <v>17</v>
      </c>
      <c r="K119" s="452" t="s">
        <v>18</v>
      </c>
      <c r="L119" s="452" t="s">
        <v>17</v>
      </c>
      <c r="M119" s="452" t="s">
        <v>17</v>
      </c>
      <c r="N119" s="452" t="s">
        <v>17</v>
      </c>
      <c r="O119" s="452" t="s">
        <v>17</v>
      </c>
      <c r="P119" s="452" t="s">
        <v>17</v>
      </c>
      <c r="Q119" s="452" t="s">
        <v>17</v>
      </c>
      <c r="R119" s="452" t="s">
        <v>17</v>
      </c>
      <c r="S119" s="452" t="s">
        <v>17</v>
      </c>
      <c r="T119" s="452" t="s">
        <v>17</v>
      </c>
      <c r="U119" s="452" t="s">
        <v>17</v>
      </c>
      <c r="V119" s="452" t="s">
        <v>299</v>
      </c>
      <c r="W119" s="452" t="s">
        <v>17</v>
      </c>
      <c r="X119" s="452" t="s">
        <v>17</v>
      </c>
      <c r="Y119" s="452" t="s">
        <v>17</v>
      </c>
      <c r="Z119" s="452" t="s">
        <v>17</v>
      </c>
      <c r="AA119" s="452" t="s">
        <v>17</v>
      </c>
      <c r="AB119" s="452" t="s">
        <v>17</v>
      </c>
      <c r="AC119" s="452" t="s">
        <v>17</v>
      </c>
      <c r="AD119" s="452" t="s">
        <v>17</v>
      </c>
      <c r="AE119" s="452" t="s">
        <v>17</v>
      </c>
      <c r="AF119" s="452" t="s">
        <v>17</v>
      </c>
      <c r="AG119" s="452" t="s">
        <v>17</v>
      </c>
      <c r="AH119" s="452" t="s">
        <v>17</v>
      </c>
      <c r="AI119" s="452" t="s">
        <v>17</v>
      </c>
      <c r="AJ119" s="452" t="s">
        <v>17</v>
      </c>
      <c r="AK119" s="452" t="s">
        <v>17</v>
      </c>
      <c r="AL119" s="452" t="s">
        <v>17</v>
      </c>
      <c r="AM119" s="452" t="s">
        <v>17</v>
      </c>
      <c r="AN119" s="452" t="s">
        <v>17</v>
      </c>
      <c r="AO119" s="452" t="s">
        <v>17</v>
      </c>
      <c r="AP119" s="452" t="s">
        <v>17</v>
      </c>
      <c r="AQ119" s="452" t="s">
        <v>17</v>
      </c>
      <c r="AR119" s="452" t="s">
        <v>17</v>
      </c>
      <c r="AS119" s="452" t="s">
        <v>17</v>
      </c>
      <c r="AT119" s="452" t="s">
        <v>17</v>
      </c>
      <c r="AU119" s="452" t="s">
        <v>17</v>
      </c>
      <c r="AV119" s="452" t="s">
        <v>17</v>
      </c>
      <c r="AW119" s="452" t="s">
        <v>17</v>
      </c>
      <c r="AX119" s="452" t="s">
        <v>17</v>
      </c>
      <c r="AY119" s="452" t="s">
        <v>17</v>
      </c>
      <c r="AZ119" s="452" t="s">
        <v>17</v>
      </c>
      <c r="BA119" s="452" t="s">
        <v>17</v>
      </c>
      <c r="BB119" s="452" t="s">
        <v>17</v>
      </c>
      <c r="BC119" s="452" t="s">
        <v>17</v>
      </c>
      <c r="BD119" s="452" t="s">
        <v>17</v>
      </c>
      <c r="BE119" s="452" t="s">
        <v>17</v>
      </c>
      <c r="BF119" s="452" t="s">
        <v>17</v>
      </c>
      <c r="BG119" s="452" t="s">
        <v>17</v>
      </c>
      <c r="BH119" s="452" t="s">
        <v>17</v>
      </c>
    </row>
    <row r="120" spans="1:60" ht="28.8" x14ac:dyDescent="0.3">
      <c r="A120" s="449">
        <v>951</v>
      </c>
      <c r="B120" s="450" t="s">
        <v>495</v>
      </c>
      <c r="D120" s="452">
        <v>2</v>
      </c>
      <c r="E120" s="452">
        <v>2</v>
      </c>
      <c r="F120" s="452">
        <v>2</v>
      </c>
      <c r="G120" s="452">
        <v>2</v>
      </c>
      <c r="H120" s="452">
        <v>2</v>
      </c>
      <c r="I120" s="452">
        <v>2</v>
      </c>
      <c r="J120" s="452">
        <v>2</v>
      </c>
      <c r="K120" s="452">
        <v>2</v>
      </c>
      <c r="L120" s="452">
        <v>2</v>
      </c>
      <c r="M120" s="452">
        <v>2</v>
      </c>
      <c r="N120" s="452">
        <v>2</v>
      </c>
      <c r="O120" s="452">
        <v>2</v>
      </c>
      <c r="P120" s="452">
        <v>2</v>
      </c>
      <c r="Q120" s="452">
        <v>2</v>
      </c>
      <c r="R120" s="452">
        <v>2</v>
      </c>
      <c r="S120" s="452">
        <v>2</v>
      </c>
      <c r="T120" s="452">
        <v>2</v>
      </c>
      <c r="U120" s="452">
        <v>2</v>
      </c>
      <c r="V120" s="452">
        <v>2</v>
      </c>
      <c r="W120" s="452">
        <v>2</v>
      </c>
      <c r="X120" s="452">
        <v>2</v>
      </c>
      <c r="Y120" s="452">
        <v>2</v>
      </c>
      <c r="Z120" s="452">
        <v>2</v>
      </c>
      <c r="AA120" s="452">
        <v>2</v>
      </c>
      <c r="AB120" s="452">
        <v>2</v>
      </c>
      <c r="AC120" s="452">
        <v>2</v>
      </c>
      <c r="AD120" s="452">
        <v>2</v>
      </c>
      <c r="AE120" s="452">
        <v>2</v>
      </c>
      <c r="AF120" s="452">
        <v>2</v>
      </c>
      <c r="AG120" s="452">
        <v>2</v>
      </c>
      <c r="AH120" s="452">
        <v>2</v>
      </c>
      <c r="AI120" s="452">
        <v>2</v>
      </c>
      <c r="AJ120" s="452">
        <v>2</v>
      </c>
      <c r="AK120" s="452">
        <v>2</v>
      </c>
      <c r="AL120" s="452">
        <v>2</v>
      </c>
      <c r="AM120" s="452">
        <v>2</v>
      </c>
      <c r="AN120" s="452">
        <v>2</v>
      </c>
      <c r="AO120" s="452">
        <v>2</v>
      </c>
      <c r="AP120" s="452">
        <v>2</v>
      </c>
      <c r="AQ120" s="452">
        <v>2</v>
      </c>
      <c r="AR120" s="452">
        <v>2</v>
      </c>
      <c r="AS120" s="452">
        <v>2</v>
      </c>
      <c r="AT120" s="452">
        <v>2</v>
      </c>
      <c r="AU120" s="452">
        <v>2</v>
      </c>
      <c r="AV120" s="452">
        <v>2</v>
      </c>
      <c r="AW120" s="452">
        <v>2</v>
      </c>
      <c r="AX120" s="452">
        <v>2</v>
      </c>
      <c r="AY120" s="452">
        <v>2</v>
      </c>
      <c r="AZ120" s="452">
        <v>2</v>
      </c>
      <c r="BA120" s="452">
        <v>2</v>
      </c>
      <c r="BB120" s="452">
        <v>2</v>
      </c>
      <c r="BC120" s="452">
        <v>2</v>
      </c>
      <c r="BD120" s="452">
        <v>2</v>
      </c>
      <c r="BE120" s="452">
        <v>2</v>
      </c>
      <c r="BF120" s="452">
        <v>2</v>
      </c>
      <c r="BG120" s="452">
        <v>2</v>
      </c>
      <c r="BH120" s="452">
        <v>2</v>
      </c>
    </row>
    <row r="121" spans="1:60" ht="43.2" x14ac:dyDescent="0.3">
      <c r="A121" s="449">
        <v>952</v>
      </c>
      <c r="B121" s="450" t="s">
        <v>496</v>
      </c>
      <c r="D121" s="452" t="s">
        <v>927</v>
      </c>
      <c r="E121" s="452" t="s">
        <v>928</v>
      </c>
      <c r="F121" s="452" t="s">
        <v>929</v>
      </c>
      <c r="G121" s="452" t="s">
        <v>689</v>
      </c>
      <c r="H121" s="452" t="s">
        <v>1295</v>
      </c>
      <c r="I121" s="452" t="s">
        <v>931</v>
      </c>
      <c r="J121" s="452" t="s">
        <v>932</v>
      </c>
      <c r="K121" s="452" t="s">
        <v>933</v>
      </c>
      <c r="L121" s="452" t="s">
        <v>934</v>
      </c>
      <c r="M121" s="452" t="s">
        <v>498</v>
      </c>
      <c r="N121" s="452" t="s">
        <v>935</v>
      </c>
      <c r="O121" s="452" t="s">
        <v>936</v>
      </c>
      <c r="P121" s="452" t="s">
        <v>921</v>
      </c>
      <c r="Q121" s="452" t="s">
        <v>937</v>
      </c>
      <c r="R121" s="452" t="s">
        <v>1296</v>
      </c>
      <c r="S121" s="452" t="s">
        <v>938</v>
      </c>
      <c r="T121" s="452" t="s">
        <v>1297</v>
      </c>
      <c r="U121" s="452" t="s">
        <v>923</v>
      </c>
      <c r="V121" s="452" t="s">
        <v>744</v>
      </c>
      <c r="W121" s="452" t="s">
        <v>940</v>
      </c>
      <c r="X121" s="452" t="s">
        <v>941</v>
      </c>
      <c r="Y121" s="452" t="s">
        <v>942</v>
      </c>
      <c r="Z121" s="452" t="s">
        <v>742</v>
      </c>
      <c r="AA121" s="452" t="s">
        <v>944</v>
      </c>
      <c r="AB121" s="452" t="s">
        <v>1298</v>
      </c>
      <c r="AC121" s="452" t="s">
        <v>558</v>
      </c>
      <c r="AD121" s="452" t="s">
        <v>1299</v>
      </c>
      <c r="AE121" s="452" t="s">
        <v>1300</v>
      </c>
      <c r="AF121" s="452" t="s">
        <v>947</v>
      </c>
      <c r="AG121" s="452" t="s">
        <v>929</v>
      </c>
      <c r="AH121" s="452" t="s">
        <v>1301</v>
      </c>
      <c r="AJ121" s="452" t="s">
        <v>948</v>
      </c>
      <c r="AK121" s="452" t="s">
        <v>949</v>
      </c>
      <c r="AL121" s="452" t="s">
        <v>926</v>
      </c>
      <c r="AM121" s="452" t="s">
        <v>643</v>
      </c>
      <c r="AN121" s="452" t="s">
        <v>741</v>
      </c>
      <c r="AO121" s="452" t="s">
        <v>950</v>
      </c>
      <c r="AP121" s="452" t="s">
        <v>932</v>
      </c>
      <c r="AQ121" s="452" t="s">
        <v>952</v>
      </c>
      <c r="AR121" s="452" t="s">
        <v>625</v>
      </c>
      <c r="AS121" s="452" t="s">
        <v>1302</v>
      </c>
      <c r="AT121" s="452" t="s">
        <v>954</v>
      </c>
      <c r="AU121" s="452" t="s">
        <v>955</v>
      </c>
      <c r="AV121" s="452" t="s">
        <v>1303</v>
      </c>
      <c r="AW121" s="452" t="s">
        <v>922</v>
      </c>
      <c r="AX121" s="452" t="s">
        <v>1304</v>
      </c>
      <c r="AY121" s="452" t="s">
        <v>957</v>
      </c>
      <c r="AZ121" s="452" t="s">
        <v>1305</v>
      </c>
      <c r="BA121" s="452" t="s">
        <v>652</v>
      </c>
      <c r="BB121" s="452" t="s">
        <v>716</v>
      </c>
      <c r="BC121" s="452" t="s">
        <v>939</v>
      </c>
      <c r="BD121" s="452" t="s">
        <v>558</v>
      </c>
      <c r="BE121" s="452" t="s">
        <v>926</v>
      </c>
      <c r="BF121" s="452" t="s">
        <v>959</v>
      </c>
      <c r="BG121" s="452" t="s">
        <v>925</v>
      </c>
      <c r="BH121" s="452" t="s">
        <v>924</v>
      </c>
    </row>
    <row r="122" spans="1:60" x14ac:dyDescent="0.3">
      <c r="A122" s="449">
        <v>953</v>
      </c>
      <c r="B122" s="450" t="s">
        <v>499</v>
      </c>
      <c r="D122" s="452">
        <v>2</v>
      </c>
      <c r="E122" s="452">
        <v>2</v>
      </c>
      <c r="F122" s="452">
        <v>2</v>
      </c>
      <c r="G122" s="452">
        <v>2</v>
      </c>
      <c r="H122" s="452">
        <v>2</v>
      </c>
      <c r="I122" s="452">
        <v>2</v>
      </c>
      <c r="J122" s="452">
        <v>2</v>
      </c>
      <c r="K122" s="452">
        <v>2</v>
      </c>
      <c r="L122" s="452">
        <v>2</v>
      </c>
      <c r="M122" s="452">
        <v>2</v>
      </c>
      <c r="N122" s="452">
        <v>2</v>
      </c>
      <c r="O122" s="452">
        <v>2</v>
      </c>
      <c r="P122" s="452">
        <v>2</v>
      </c>
      <c r="Q122" s="452">
        <v>2</v>
      </c>
      <c r="R122" s="452">
        <v>2</v>
      </c>
      <c r="S122" s="452">
        <v>2</v>
      </c>
      <c r="T122" s="452">
        <v>2</v>
      </c>
      <c r="U122" s="452">
        <v>2</v>
      </c>
      <c r="V122" s="452">
        <v>2</v>
      </c>
      <c r="W122" s="452">
        <v>2</v>
      </c>
      <c r="X122" s="452">
        <v>2</v>
      </c>
      <c r="Y122" s="452">
        <v>2</v>
      </c>
      <c r="Z122" s="452">
        <v>2</v>
      </c>
      <c r="AA122" s="452">
        <v>2</v>
      </c>
      <c r="AB122" s="452">
        <v>2</v>
      </c>
      <c r="AC122" s="452">
        <v>2</v>
      </c>
      <c r="AD122" s="452">
        <v>2</v>
      </c>
      <c r="AE122" s="452">
        <v>2</v>
      </c>
      <c r="AF122" s="452">
        <v>2</v>
      </c>
      <c r="AG122" s="452">
        <v>2</v>
      </c>
      <c r="AH122" s="452">
        <v>2</v>
      </c>
      <c r="AI122" s="452">
        <v>2</v>
      </c>
      <c r="AJ122" s="452">
        <v>2</v>
      </c>
      <c r="AK122" s="452">
        <v>2</v>
      </c>
      <c r="AL122" s="452">
        <v>2</v>
      </c>
      <c r="AM122" s="452">
        <v>2</v>
      </c>
      <c r="AN122" s="452">
        <v>2</v>
      </c>
      <c r="AO122" s="452">
        <v>2</v>
      </c>
      <c r="AP122" s="452">
        <v>2</v>
      </c>
      <c r="AQ122" s="452">
        <v>2</v>
      </c>
      <c r="AR122" s="452">
        <v>2</v>
      </c>
      <c r="AS122" s="452">
        <v>2</v>
      </c>
      <c r="AT122" s="452">
        <v>2</v>
      </c>
      <c r="AU122" s="452">
        <v>2</v>
      </c>
      <c r="AV122" s="452">
        <v>2</v>
      </c>
      <c r="AW122" s="452">
        <v>2</v>
      </c>
      <c r="AX122" s="452">
        <v>2</v>
      </c>
      <c r="AY122" s="452">
        <v>2</v>
      </c>
      <c r="AZ122" s="452">
        <v>2</v>
      </c>
      <c r="BA122" s="452">
        <v>2</v>
      </c>
      <c r="BB122" s="452">
        <v>2</v>
      </c>
      <c r="BC122" s="452">
        <v>2</v>
      </c>
      <c r="BD122" s="452">
        <v>2</v>
      </c>
      <c r="BE122" s="452">
        <v>2</v>
      </c>
      <c r="BF122" s="452">
        <v>2</v>
      </c>
      <c r="BG122" s="452">
        <v>2</v>
      </c>
      <c r="BH122" s="452">
        <v>2</v>
      </c>
    </row>
    <row r="123" spans="1:60" ht="43.2" x14ac:dyDescent="0.3">
      <c r="A123" s="449">
        <v>954</v>
      </c>
      <c r="B123" s="450" t="s">
        <v>259</v>
      </c>
      <c r="D123" s="452" t="s">
        <v>17</v>
      </c>
      <c r="E123" s="452" t="s">
        <v>17</v>
      </c>
      <c r="F123" s="452" t="s">
        <v>17</v>
      </c>
      <c r="G123" s="452" t="s">
        <v>17</v>
      </c>
      <c r="H123" s="452" t="s">
        <v>17</v>
      </c>
      <c r="I123" s="452" t="s">
        <v>17</v>
      </c>
      <c r="J123" s="452" t="s">
        <v>17</v>
      </c>
      <c r="K123" s="452" t="s">
        <v>17</v>
      </c>
      <c r="L123" s="452" t="s">
        <v>17</v>
      </c>
      <c r="M123" s="452" t="s">
        <v>17</v>
      </c>
      <c r="N123" s="452" t="s">
        <v>17</v>
      </c>
      <c r="O123" s="452" t="s">
        <v>17</v>
      </c>
      <c r="P123" s="452" t="s">
        <v>17</v>
      </c>
      <c r="Q123" s="452" t="s">
        <v>17</v>
      </c>
      <c r="R123" s="452" t="s">
        <v>17</v>
      </c>
      <c r="S123" s="452" t="s">
        <v>17</v>
      </c>
      <c r="T123" s="452" t="s">
        <v>17</v>
      </c>
      <c r="U123" s="452" t="s">
        <v>17</v>
      </c>
      <c r="V123" s="452" t="s">
        <v>299</v>
      </c>
      <c r="W123" s="452" t="s">
        <v>17</v>
      </c>
      <c r="X123" s="452" t="s">
        <v>17</v>
      </c>
      <c r="Y123" s="452" t="s">
        <v>17</v>
      </c>
      <c r="Z123" s="452" t="s">
        <v>17</v>
      </c>
      <c r="AA123" s="452" t="s">
        <v>17</v>
      </c>
      <c r="AB123" s="452" t="s">
        <v>17</v>
      </c>
      <c r="AC123" s="452" t="s">
        <v>17</v>
      </c>
      <c r="AD123" s="452" t="s">
        <v>17</v>
      </c>
      <c r="AE123" s="452" t="s">
        <v>17</v>
      </c>
      <c r="AF123" s="452" t="s">
        <v>17</v>
      </c>
      <c r="AG123" s="452" t="s">
        <v>17</v>
      </c>
      <c r="AH123" s="452" t="s">
        <v>17</v>
      </c>
      <c r="AI123" s="452" t="s">
        <v>17</v>
      </c>
      <c r="AJ123" s="452" t="s">
        <v>17</v>
      </c>
      <c r="AK123" s="452" t="s">
        <v>17</v>
      </c>
      <c r="AL123" s="452" t="s">
        <v>17</v>
      </c>
      <c r="AM123" s="452" t="s">
        <v>17</v>
      </c>
      <c r="AN123" s="452" t="s">
        <v>17</v>
      </c>
      <c r="AO123" s="452" t="s">
        <v>17</v>
      </c>
      <c r="AP123" s="452" t="s">
        <v>17</v>
      </c>
      <c r="AQ123" s="452" t="s">
        <v>17</v>
      </c>
      <c r="AR123" s="452" t="s">
        <v>17</v>
      </c>
      <c r="AS123" s="452" t="s">
        <v>17</v>
      </c>
      <c r="AT123" s="452" t="s">
        <v>17</v>
      </c>
      <c r="AU123" s="452" t="s">
        <v>17</v>
      </c>
      <c r="AV123" s="452" t="s">
        <v>17</v>
      </c>
      <c r="AW123" s="452" t="s">
        <v>17</v>
      </c>
      <c r="AX123" s="452" t="s">
        <v>17</v>
      </c>
      <c r="AY123" s="452" t="s">
        <v>17</v>
      </c>
      <c r="AZ123" s="452" t="s">
        <v>17</v>
      </c>
      <c r="BA123" s="452" t="s">
        <v>17</v>
      </c>
      <c r="BB123" s="452" t="s">
        <v>17</v>
      </c>
      <c r="BC123" s="452" t="s">
        <v>17</v>
      </c>
      <c r="BD123" s="452" t="s">
        <v>17</v>
      </c>
      <c r="BE123" s="452" t="s">
        <v>17</v>
      </c>
      <c r="BF123" s="452" t="s">
        <v>17</v>
      </c>
      <c r="BG123" s="452" t="s">
        <v>17</v>
      </c>
      <c r="BH123" s="452" t="s">
        <v>17</v>
      </c>
    </row>
    <row r="124" spans="1:60" x14ac:dyDescent="0.3">
      <c r="A124" s="449">
        <v>955</v>
      </c>
      <c r="B124" s="450" t="s">
        <v>500</v>
      </c>
      <c r="D124" s="452">
        <v>1</v>
      </c>
      <c r="E124" s="452">
        <v>0</v>
      </c>
      <c r="F124" s="452">
        <v>0</v>
      </c>
      <c r="G124" s="452">
        <v>1</v>
      </c>
      <c r="H124" s="452">
        <v>1</v>
      </c>
      <c r="I124" s="452">
        <v>0</v>
      </c>
      <c r="J124" s="452">
        <v>0</v>
      </c>
      <c r="K124" s="452">
        <v>0</v>
      </c>
      <c r="L124" s="452">
        <v>0</v>
      </c>
      <c r="M124" s="452">
        <v>0</v>
      </c>
      <c r="N124" s="452">
        <v>0</v>
      </c>
      <c r="O124" s="452">
        <v>0</v>
      </c>
      <c r="P124" s="452">
        <v>0</v>
      </c>
      <c r="Q124" s="452">
        <v>0</v>
      </c>
      <c r="R124" s="452">
        <v>1</v>
      </c>
      <c r="S124" s="452">
        <v>0</v>
      </c>
      <c r="T124" s="452">
        <v>1</v>
      </c>
      <c r="U124" s="452">
        <v>3</v>
      </c>
      <c r="V124" s="452">
        <v>0</v>
      </c>
      <c r="W124" s="452">
        <v>0</v>
      </c>
      <c r="X124" s="452">
        <v>0</v>
      </c>
      <c r="Y124" s="452">
        <v>0</v>
      </c>
      <c r="Z124" s="452">
        <v>0</v>
      </c>
      <c r="AA124" s="452">
        <v>0</v>
      </c>
      <c r="AB124" s="452">
        <v>0</v>
      </c>
      <c r="AC124" s="452">
        <v>0</v>
      </c>
      <c r="AD124" s="452">
        <v>0</v>
      </c>
      <c r="AE124" s="452">
        <v>1</v>
      </c>
      <c r="AF124" s="452">
        <v>0</v>
      </c>
      <c r="AG124" s="452">
        <v>0</v>
      </c>
      <c r="AH124" s="452">
        <v>0</v>
      </c>
      <c r="AI124" s="452">
        <v>0</v>
      </c>
      <c r="AJ124" s="452">
        <v>1</v>
      </c>
      <c r="AK124" s="452">
        <v>0</v>
      </c>
      <c r="AL124" s="452">
        <v>0</v>
      </c>
      <c r="AM124" s="452">
        <v>3</v>
      </c>
      <c r="AN124" s="452">
        <v>0</v>
      </c>
      <c r="AO124" s="452">
        <v>0</v>
      </c>
      <c r="AP124" s="452">
        <v>0</v>
      </c>
      <c r="AQ124" s="452">
        <v>0</v>
      </c>
      <c r="AR124" s="452">
        <v>0</v>
      </c>
      <c r="AS124" s="452">
        <v>0</v>
      </c>
      <c r="AT124" s="452">
        <v>0</v>
      </c>
      <c r="AU124" s="452">
        <v>0</v>
      </c>
      <c r="AV124" s="452">
        <v>2</v>
      </c>
      <c r="AW124" s="452">
        <v>0</v>
      </c>
      <c r="AX124" s="452">
        <v>0</v>
      </c>
      <c r="AY124" s="452">
        <v>5</v>
      </c>
      <c r="AZ124" s="452">
        <v>1</v>
      </c>
      <c r="BA124" s="452">
        <v>0</v>
      </c>
      <c r="BB124" s="452">
        <v>0</v>
      </c>
      <c r="BC124" s="452">
        <v>1</v>
      </c>
      <c r="BD124" s="452">
        <v>0</v>
      </c>
      <c r="BE124" s="452">
        <v>0</v>
      </c>
      <c r="BF124" s="452">
        <v>2</v>
      </c>
      <c r="BG124" s="452">
        <v>1</v>
      </c>
      <c r="BH124" s="452">
        <v>0</v>
      </c>
    </row>
    <row r="125" spans="1:60" ht="43.2" x14ac:dyDescent="0.3">
      <c r="A125" s="449">
        <v>956</v>
      </c>
      <c r="B125" s="450" t="s">
        <v>260</v>
      </c>
      <c r="D125" s="452" t="s">
        <v>17</v>
      </c>
      <c r="E125" s="452" t="s">
        <v>17</v>
      </c>
      <c r="F125" s="452" t="s">
        <v>17</v>
      </c>
      <c r="G125" s="452" t="s">
        <v>17</v>
      </c>
      <c r="H125" s="452" t="s">
        <v>17</v>
      </c>
      <c r="I125" s="452" t="s">
        <v>17</v>
      </c>
      <c r="J125" s="452" t="s">
        <v>17</v>
      </c>
      <c r="K125" s="452" t="s">
        <v>17</v>
      </c>
      <c r="L125" s="452" t="s">
        <v>17</v>
      </c>
      <c r="M125" s="452" t="s">
        <v>17</v>
      </c>
      <c r="N125" s="452" t="s">
        <v>17</v>
      </c>
      <c r="O125" s="452" t="s">
        <v>17</v>
      </c>
      <c r="P125" s="452" t="s">
        <v>17</v>
      </c>
      <c r="Q125" s="452" t="s">
        <v>17</v>
      </c>
      <c r="R125" s="452" t="s">
        <v>17</v>
      </c>
      <c r="S125" s="452" t="s">
        <v>17</v>
      </c>
      <c r="T125" s="452" t="s">
        <v>17</v>
      </c>
      <c r="U125" s="452" t="s">
        <v>17</v>
      </c>
      <c r="V125" s="452" t="s">
        <v>299</v>
      </c>
      <c r="W125" s="452" t="s">
        <v>17</v>
      </c>
      <c r="X125" s="452" t="s">
        <v>17</v>
      </c>
      <c r="Y125" s="452" t="s">
        <v>17</v>
      </c>
      <c r="Z125" s="452" t="s">
        <v>17</v>
      </c>
      <c r="AA125" s="452" t="s">
        <v>17</v>
      </c>
      <c r="AB125" s="452" t="s">
        <v>17</v>
      </c>
      <c r="AC125" s="452" t="s">
        <v>17</v>
      </c>
      <c r="AD125" s="452" t="s">
        <v>17</v>
      </c>
      <c r="AE125" s="452" t="s">
        <v>17</v>
      </c>
      <c r="AF125" s="452" t="s">
        <v>17</v>
      </c>
      <c r="AG125" s="452" t="s">
        <v>17</v>
      </c>
      <c r="AH125" s="452" t="s">
        <v>17</v>
      </c>
      <c r="AI125" s="452" t="s">
        <v>17</v>
      </c>
      <c r="AJ125" s="452" t="s">
        <v>17</v>
      </c>
      <c r="AK125" s="452" t="s">
        <v>17</v>
      </c>
      <c r="AL125" s="452" t="s">
        <v>17</v>
      </c>
      <c r="AM125" s="452" t="s">
        <v>17</v>
      </c>
      <c r="AN125" s="452" t="s">
        <v>17</v>
      </c>
      <c r="AO125" s="452" t="s">
        <v>17</v>
      </c>
      <c r="AP125" s="452" t="s">
        <v>17</v>
      </c>
      <c r="AQ125" s="452" t="s">
        <v>17</v>
      </c>
      <c r="AR125" s="452" t="s">
        <v>17</v>
      </c>
      <c r="AS125" s="452" t="s">
        <v>17</v>
      </c>
      <c r="AT125" s="452" t="s">
        <v>17</v>
      </c>
      <c r="AU125" s="452" t="s">
        <v>17</v>
      </c>
      <c r="AV125" s="452" t="s">
        <v>17</v>
      </c>
      <c r="AW125" s="452" t="s">
        <v>17</v>
      </c>
      <c r="AX125" s="452" t="s">
        <v>17</v>
      </c>
      <c r="AY125" s="452" t="s">
        <v>17</v>
      </c>
      <c r="AZ125" s="452" t="s">
        <v>17</v>
      </c>
      <c r="BA125" s="452" t="s">
        <v>17</v>
      </c>
      <c r="BB125" s="452" t="s">
        <v>17</v>
      </c>
      <c r="BC125" s="452" t="s">
        <v>17</v>
      </c>
      <c r="BD125" s="452" t="s">
        <v>17</v>
      </c>
      <c r="BE125" s="452" t="s">
        <v>17</v>
      </c>
      <c r="BF125" s="452" t="s">
        <v>17</v>
      </c>
      <c r="BG125" s="452" t="s">
        <v>17</v>
      </c>
      <c r="BH125" s="452" t="s">
        <v>17</v>
      </c>
    </row>
    <row r="126" spans="1:60" x14ac:dyDescent="0.3">
      <c r="A126" s="449">
        <v>957</v>
      </c>
      <c r="B126" s="450" t="s">
        <v>501</v>
      </c>
      <c r="D126" s="452">
        <v>0</v>
      </c>
      <c r="E126" s="452">
        <v>0</v>
      </c>
      <c r="F126" s="452">
        <v>1</v>
      </c>
      <c r="G126" s="452">
        <v>0</v>
      </c>
      <c r="H126" s="452">
        <v>0</v>
      </c>
      <c r="I126" s="452">
        <v>0</v>
      </c>
      <c r="J126" s="452">
        <v>0</v>
      </c>
      <c r="K126" s="452">
        <v>0</v>
      </c>
      <c r="L126" s="452">
        <v>0</v>
      </c>
      <c r="M126" s="452">
        <v>0</v>
      </c>
      <c r="N126" s="452">
        <v>0</v>
      </c>
      <c r="O126" s="452">
        <v>0</v>
      </c>
      <c r="P126" s="452">
        <v>0</v>
      </c>
      <c r="Q126" s="452">
        <v>0</v>
      </c>
      <c r="R126" s="452">
        <v>0</v>
      </c>
      <c r="S126" s="452">
        <v>0</v>
      </c>
      <c r="T126" s="452">
        <v>0</v>
      </c>
      <c r="U126" s="452">
        <v>0</v>
      </c>
      <c r="V126" s="452">
        <v>0</v>
      </c>
      <c r="W126" s="452">
        <v>0</v>
      </c>
      <c r="X126" s="452">
        <v>0</v>
      </c>
      <c r="Y126" s="452">
        <v>0</v>
      </c>
      <c r="Z126" s="452">
        <v>0</v>
      </c>
      <c r="AA126" s="452">
        <v>0</v>
      </c>
      <c r="AB126" s="452">
        <v>0</v>
      </c>
      <c r="AC126" s="452">
        <v>0</v>
      </c>
      <c r="AD126" s="452">
        <v>0</v>
      </c>
      <c r="AE126" s="452">
        <v>0</v>
      </c>
      <c r="AF126" s="452">
        <v>0</v>
      </c>
      <c r="AG126" s="452">
        <v>0</v>
      </c>
      <c r="AH126" s="452">
        <v>0</v>
      </c>
      <c r="AI126" s="452">
        <v>0</v>
      </c>
      <c r="AJ126" s="452">
        <v>0</v>
      </c>
      <c r="AK126" s="452">
        <v>0</v>
      </c>
      <c r="AL126" s="452">
        <v>0</v>
      </c>
      <c r="AM126" s="452">
        <v>0</v>
      </c>
      <c r="AN126" s="452">
        <v>0</v>
      </c>
      <c r="AO126" s="452">
        <v>0</v>
      </c>
      <c r="AP126" s="452">
        <v>0</v>
      </c>
      <c r="AQ126" s="452">
        <v>0</v>
      </c>
      <c r="AR126" s="452">
        <v>1</v>
      </c>
      <c r="AS126" s="452">
        <v>0</v>
      </c>
      <c r="AT126" s="452">
        <v>0</v>
      </c>
      <c r="AU126" s="452">
        <v>0</v>
      </c>
      <c r="AV126" s="452">
        <v>1</v>
      </c>
      <c r="AW126" s="452">
        <v>0</v>
      </c>
      <c r="AX126" s="452">
        <v>1</v>
      </c>
      <c r="AY126" s="452">
        <v>0</v>
      </c>
      <c r="AZ126" s="452">
        <v>0</v>
      </c>
      <c r="BA126" s="452">
        <v>4</v>
      </c>
      <c r="BB126" s="452">
        <v>0</v>
      </c>
      <c r="BC126" s="452">
        <v>0</v>
      </c>
      <c r="BD126" s="452">
        <v>0</v>
      </c>
      <c r="BE126" s="452">
        <v>0</v>
      </c>
      <c r="BF126" s="452">
        <v>1</v>
      </c>
      <c r="BG126" s="452">
        <v>0</v>
      </c>
      <c r="BH126" s="452">
        <v>0</v>
      </c>
    </row>
    <row r="127" spans="1:60" ht="57.6" x14ac:dyDescent="0.3">
      <c r="A127" s="449">
        <v>958</v>
      </c>
      <c r="B127" s="450" t="s">
        <v>690</v>
      </c>
      <c r="D127" s="452" t="s">
        <v>17</v>
      </c>
      <c r="E127" s="452" t="s">
        <v>17</v>
      </c>
      <c r="F127" s="452" t="s">
        <v>17</v>
      </c>
      <c r="G127" s="452" t="s">
        <v>17</v>
      </c>
      <c r="H127" s="452" t="s">
        <v>17</v>
      </c>
      <c r="I127" s="452" t="s">
        <v>17</v>
      </c>
      <c r="J127" s="452" t="s">
        <v>17</v>
      </c>
      <c r="K127" s="452" t="s">
        <v>17</v>
      </c>
      <c r="L127" s="452" t="s">
        <v>17</v>
      </c>
      <c r="M127" s="452" t="s">
        <v>556</v>
      </c>
      <c r="N127" s="452" t="s">
        <v>17</v>
      </c>
      <c r="O127" s="452" t="s">
        <v>17</v>
      </c>
      <c r="P127" s="452" t="s">
        <v>17</v>
      </c>
      <c r="Q127" s="452" t="s">
        <v>17</v>
      </c>
      <c r="R127" s="452" t="s">
        <v>17</v>
      </c>
      <c r="S127" s="452" t="s">
        <v>17</v>
      </c>
      <c r="T127" s="452" t="s">
        <v>17</v>
      </c>
      <c r="U127" s="452" t="s">
        <v>17</v>
      </c>
      <c r="V127" s="452" t="s">
        <v>299</v>
      </c>
      <c r="W127" s="452" t="s">
        <v>17</v>
      </c>
      <c r="X127" s="452" t="s">
        <v>17</v>
      </c>
      <c r="Y127" s="452" t="s">
        <v>17</v>
      </c>
      <c r="Z127" s="452" t="s">
        <v>17</v>
      </c>
      <c r="AA127" s="452" t="s">
        <v>17</v>
      </c>
      <c r="AB127" s="452" t="s">
        <v>17</v>
      </c>
      <c r="AC127" s="452" t="s">
        <v>17</v>
      </c>
      <c r="AD127" s="452" t="s">
        <v>17</v>
      </c>
      <c r="AE127" s="452" t="s">
        <v>17</v>
      </c>
      <c r="AF127" s="452" t="s">
        <v>17</v>
      </c>
      <c r="AG127" s="452" t="s">
        <v>17</v>
      </c>
      <c r="AH127" s="452" t="s">
        <v>17</v>
      </c>
      <c r="AI127" s="452" t="s">
        <v>17</v>
      </c>
      <c r="AJ127" s="452" t="s">
        <v>17</v>
      </c>
      <c r="AK127" s="452" t="s">
        <v>17</v>
      </c>
      <c r="AL127" s="452" t="s">
        <v>17</v>
      </c>
      <c r="AM127" s="452" t="s">
        <v>17</v>
      </c>
      <c r="AN127" s="452" t="s">
        <v>17</v>
      </c>
      <c r="AO127" s="452" t="s">
        <v>17</v>
      </c>
      <c r="AP127" s="452" t="s">
        <v>17</v>
      </c>
      <c r="AQ127" s="452" t="s">
        <v>17</v>
      </c>
      <c r="AR127" s="452" t="s">
        <v>17</v>
      </c>
      <c r="AS127" s="452" t="s">
        <v>17</v>
      </c>
      <c r="AT127" s="452" t="s">
        <v>17</v>
      </c>
      <c r="AU127" s="452" t="s">
        <v>17</v>
      </c>
      <c r="AV127" s="452" t="s">
        <v>17</v>
      </c>
      <c r="AW127" s="452" t="s">
        <v>17</v>
      </c>
      <c r="AX127" s="452" t="s">
        <v>17</v>
      </c>
      <c r="AY127" s="452" t="s">
        <v>17</v>
      </c>
      <c r="AZ127" s="452" t="s">
        <v>17</v>
      </c>
      <c r="BA127" s="452" t="s">
        <v>17</v>
      </c>
      <c r="BB127" s="452" t="s">
        <v>17</v>
      </c>
      <c r="BC127" s="452" t="s">
        <v>17</v>
      </c>
      <c r="BD127" s="452" t="s">
        <v>17</v>
      </c>
      <c r="BE127" s="452" t="s">
        <v>17</v>
      </c>
      <c r="BF127" s="452" t="s">
        <v>17</v>
      </c>
      <c r="BG127" s="452" t="s">
        <v>17</v>
      </c>
      <c r="BH127" s="452" t="s">
        <v>17</v>
      </c>
    </row>
    <row r="128" spans="1:60" ht="28.8" x14ac:dyDescent="0.3">
      <c r="A128" s="449">
        <v>959</v>
      </c>
      <c r="B128" s="450" t="s">
        <v>503</v>
      </c>
      <c r="D128" s="452">
        <v>2</v>
      </c>
      <c r="E128" s="452">
        <v>2</v>
      </c>
      <c r="F128" s="452">
        <v>2</v>
      </c>
      <c r="G128" s="452">
        <v>2</v>
      </c>
      <c r="H128" s="452">
        <v>2</v>
      </c>
      <c r="I128" s="452">
        <v>2</v>
      </c>
      <c r="J128" s="452">
        <v>2</v>
      </c>
      <c r="K128" s="452">
        <v>2</v>
      </c>
      <c r="L128" s="452">
        <v>2</v>
      </c>
      <c r="M128" s="452">
        <v>3</v>
      </c>
      <c r="N128" s="452">
        <v>2</v>
      </c>
      <c r="O128" s="452">
        <v>3</v>
      </c>
      <c r="P128" s="452">
        <v>2</v>
      </c>
      <c r="Q128" s="452">
        <v>3</v>
      </c>
      <c r="R128" s="452">
        <v>2</v>
      </c>
      <c r="S128" s="452">
        <v>3</v>
      </c>
      <c r="T128" s="452">
        <v>2</v>
      </c>
      <c r="U128" s="452">
        <v>2</v>
      </c>
      <c r="V128" s="452">
        <v>2</v>
      </c>
      <c r="W128" s="452">
        <v>2</v>
      </c>
      <c r="X128" s="452">
        <v>2</v>
      </c>
      <c r="Y128" s="452">
        <v>2</v>
      </c>
      <c r="Z128" s="452">
        <v>3</v>
      </c>
      <c r="AA128" s="452">
        <v>2</v>
      </c>
      <c r="AB128" s="452">
        <v>2</v>
      </c>
      <c r="AC128" s="452">
        <v>3</v>
      </c>
      <c r="AD128" s="452">
        <v>2</v>
      </c>
      <c r="AE128" s="452">
        <v>3</v>
      </c>
      <c r="AF128" s="452">
        <v>2</v>
      </c>
      <c r="AG128" s="452">
        <v>2</v>
      </c>
      <c r="AH128" s="452">
        <v>2</v>
      </c>
      <c r="AI128" s="452">
        <v>2</v>
      </c>
      <c r="AJ128" s="452">
        <v>2</v>
      </c>
      <c r="AK128" s="452">
        <v>2</v>
      </c>
      <c r="AL128" s="452">
        <v>2</v>
      </c>
      <c r="AM128" s="452">
        <v>2</v>
      </c>
      <c r="AN128" s="452">
        <v>2</v>
      </c>
      <c r="AO128" s="452">
        <v>3</v>
      </c>
      <c r="AP128" s="452">
        <v>2</v>
      </c>
      <c r="AQ128" s="452">
        <v>2</v>
      </c>
      <c r="AR128" s="452">
        <v>2</v>
      </c>
      <c r="AS128" s="452">
        <v>2</v>
      </c>
      <c r="AT128" s="452">
        <v>2</v>
      </c>
      <c r="AU128" s="452">
        <v>2</v>
      </c>
      <c r="AV128" s="452">
        <v>3</v>
      </c>
      <c r="AW128" s="452">
        <v>3</v>
      </c>
      <c r="AX128" s="452">
        <v>2</v>
      </c>
      <c r="AY128" s="452">
        <v>2</v>
      </c>
      <c r="AZ128" s="452">
        <v>2</v>
      </c>
      <c r="BA128" s="452">
        <v>2</v>
      </c>
      <c r="BB128" s="452">
        <v>2</v>
      </c>
      <c r="BC128" s="452">
        <v>2</v>
      </c>
      <c r="BD128" s="452">
        <v>3</v>
      </c>
      <c r="BE128" s="452">
        <v>2</v>
      </c>
      <c r="BF128" s="452">
        <v>3</v>
      </c>
      <c r="BG128" s="452">
        <v>2</v>
      </c>
      <c r="BH128" s="452">
        <v>2</v>
      </c>
    </row>
    <row r="129" spans="1:60" x14ac:dyDescent="0.3">
      <c r="A129" s="449">
        <v>960</v>
      </c>
      <c r="B129" s="450" t="s">
        <v>504</v>
      </c>
      <c r="D129" s="452" t="s">
        <v>961</v>
      </c>
      <c r="E129" s="452" t="s">
        <v>962</v>
      </c>
      <c r="F129" s="452" t="s">
        <v>963</v>
      </c>
      <c r="G129" s="452" t="s">
        <v>964</v>
      </c>
      <c r="H129" s="452" t="s">
        <v>1306</v>
      </c>
      <c r="I129" s="452" t="s">
        <v>1307</v>
      </c>
      <c r="J129" s="452" t="s">
        <v>967</v>
      </c>
      <c r="K129" s="452" t="s">
        <v>968</v>
      </c>
      <c r="L129" s="452" t="s">
        <v>969</v>
      </c>
      <c r="M129" s="452" t="s">
        <v>1308</v>
      </c>
      <c r="N129" s="452" t="s">
        <v>971</v>
      </c>
      <c r="O129" s="452" t="s">
        <v>972</v>
      </c>
      <c r="P129" s="452" t="s">
        <v>1309</v>
      </c>
      <c r="Q129" s="452" t="s">
        <v>974</v>
      </c>
      <c r="R129" s="452" t="s">
        <v>1310</v>
      </c>
      <c r="S129" s="452" t="s">
        <v>976</v>
      </c>
      <c r="T129" s="452" t="s">
        <v>977</v>
      </c>
      <c r="U129" s="452" t="s">
        <v>978</v>
      </c>
      <c r="V129" s="452" t="s">
        <v>979</v>
      </c>
      <c r="W129" s="452" t="s">
        <v>980</v>
      </c>
      <c r="X129" s="452" t="s">
        <v>981</v>
      </c>
      <c r="Y129" s="452" t="s">
        <v>982</v>
      </c>
      <c r="Z129" s="452" t="s">
        <v>983</v>
      </c>
      <c r="AA129" s="452" t="s">
        <v>984</v>
      </c>
      <c r="AB129" s="452" t="s">
        <v>985</v>
      </c>
      <c r="AC129" s="452" t="s">
        <v>979</v>
      </c>
      <c r="AD129" s="452" t="s">
        <v>1311</v>
      </c>
      <c r="AE129" s="452" t="s">
        <v>987</v>
      </c>
      <c r="AF129" s="452" t="s">
        <v>988</v>
      </c>
      <c r="AG129" s="452" t="s">
        <v>989</v>
      </c>
      <c r="AH129" s="452" t="s">
        <v>1312</v>
      </c>
      <c r="AI129" s="452" t="s">
        <v>991</v>
      </c>
      <c r="AJ129" s="452" t="s">
        <v>1313</v>
      </c>
      <c r="AK129" s="452" t="s">
        <v>1314</v>
      </c>
      <c r="AL129" s="452" t="s">
        <v>994</v>
      </c>
      <c r="AM129" s="452" t="s">
        <v>960</v>
      </c>
      <c r="AN129" s="452" t="s">
        <v>995</v>
      </c>
      <c r="AO129" s="452" t="s">
        <v>1315</v>
      </c>
      <c r="AP129" s="452" t="s">
        <v>1316</v>
      </c>
      <c r="AQ129" s="452" t="s">
        <v>998</v>
      </c>
      <c r="AR129" s="452" t="s">
        <v>1317</v>
      </c>
      <c r="AS129" s="452" t="s">
        <v>1318</v>
      </c>
      <c r="AT129" s="452" t="s">
        <v>1001</v>
      </c>
      <c r="AU129" s="452" t="s">
        <v>1319</v>
      </c>
      <c r="AV129" s="452" t="s">
        <v>1320</v>
      </c>
      <c r="AW129" s="452" t="s">
        <v>1004</v>
      </c>
      <c r="AX129" s="452" t="s">
        <v>1321</v>
      </c>
      <c r="AY129" s="452" t="s">
        <v>1006</v>
      </c>
      <c r="AZ129" s="452" t="s">
        <v>1007</v>
      </c>
      <c r="BA129" s="452" t="s">
        <v>1008</v>
      </c>
      <c r="BB129" s="452" t="s">
        <v>1009</v>
      </c>
      <c r="BC129" s="452" t="s">
        <v>1322</v>
      </c>
      <c r="BD129" s="452" t="s">
        <v>1323</v>
      </c>
      <c r="BE129" s="452" t="s">
        <v>1012</v>
      </c>
      <c r="BF129" s="452" t="s">
        <v>1324</v>
      </c>
      <c r="BG129" s="452" t="s">
        <v>1014</v>
      </c>
      <c r="BH129" s="452" t="s">
        <v>1015</v>
      </c>
    </row>
    <row r="130" spans="1:60" ht="28.8" x14ac:dyDescent="0.3">
      <c r="A130" s="449">
        <v>961</v>
      </c>
      <c r="B130" s="450" t="s">
        <v>691</v>
      </c>
      <c r="D130" s="452">
        <v>2</v>
      </c>
      <c r="E130" s="452">
        <v>2</v>
      </c>
      <c r="F130" s="452">
        <v>2</v>
      </c>
      <c r="G130" s="452">
        <v>2</v>
      </c>
      <c r="H130" s="452">
        <v>2</v>
      </c>
      <c r="I130" s="452">
        <v>2</v>
      </c>
      <c r="J130" s="452">
        <v>2</v>
      </c>
      <c r="K130" s="452">
        <v>2</v>
      </c>
      <c r="L130" s="452">
        <v>2</v>
      </c>
      <c r="M130" s="452">
        <v>3</v>
      </c>
      <c r="N130" s="452">
        <v>2</v>
      </c>
      <c r="O130" s="452">
        <v>3</v>
      </c>
      <c r="P130" s="452">
        <v>2</v>
      </c>
      <c r="Q130" s="452">
        <v>3</v>
      </c>
      <c r="R130" s="452">
        <v>2</v>
      </c>
      <c r="S130" s="452">
        <v>3</v>
      </c>
      <c r="T130" s="452">
        <v>2</v>
      </c>
      <c r="U130" s="452">
        <v>2</v>
      </c>
      <c r="V130" s="452">
        <v>2</v>
      </c>
      <c r="W130" s="452">
        <v>2</v>
      </c>
      <c r="X130" s="452">
        <v>2</v>
      </c>
      <c r="Y130" s="452">
        <v>3</v>
      </c>
      <c r="Z130" s="452">
        <v>2</v>
      </c>
      <c r="AA130" s="452">
        <v>2</v>
      </c>
      <c r="AB130" s="452">
        <v>2</v>
      </c>
      <c r="AC130" s="452">
        <v>3</v>
      </c>
      <c r="AD130" s="452">
        <v>2</v>
      </c>
      <c r="AE130" s="452">
        <v>3</v>
      </c>
      <c r="AF130" s="452">
        <v>2</v>
      </c>
      <c r="AG130" s="452">
        <v>2</v>
      </c>
      <c r="AH130" s="452">
        <v>2</v>
      </c>
      <c r="AI130" s="452">
        <v>2</v>
      </c>
      <c r="AJ130" s="452">
        <v>2</v>
      </c>
      <c r="AK130" s="452">
        <v>2</v>
      </c>
      <c r="AL130" s="452">
        <v>2</v>
      </c>
      <c r="AM130" s="452">
        <v>2</v>
      </c>
      <c r="AN130" s="452">
        <v>2</v>
      </c>
      <c r="AO130" s="452">
        <v>3</v>
      </c>
      <c r="AP130" s="452">
        <v>2</v>
      </c>
      <c r="AQ130" s="452">
        <v>2</v>
      </c>
      <c r="AR130" s="452">
        <v>2</v>
      </c>
      <c r="AS130" s="452">
        <v>2</v>
      </c>
      <c r="AT130" s="452">
        <v>3</v>
      </c>
      <c r="AU130" s="452">
        <v>2</v>
      </c>
      <c r="AV130" s="452">
        <v>3</v>
      </c>
      <c r="AW130" s="452">
        <v>3</v>
      </c>
      <c r="AX130" s="452">
        <v>2</v>
      </c>
      <c r="AY130" s="452">
        <v>2</v>
      </c>
      <c r="AZ130" s="452">
        <v>2</v>
      </c>
      <c r="BA130" s="452">
        <v>2</v>
      </c>
      <c r="BB130" s="452">
        <v>2</v>
      </c>
      <c r="BC130" s="452">
        <v>2</v>
      </c>
      <c r="BD130" s="452">
        <v>3</v>
      </c>
      <c r="BE130" s="452">
        <v>2</v>
      </c>
      <c r="BF130" s="452">
        <v>3</v>
      </c>
      <c r="BG130" s="452">
        <v>2</v>
      </c>
      <c r="BH130" s="452">
        <v>2</v>
      </c>
    </row>
    <row r="131" spans="1:60" x14ac:dyDescent="0.3">
      <c r="A131" s="449">
        <v>962</v>
      </c>
      <c r="B131" s="450" t="s">
        <v>505</v>
      </c>
      <c r="D131" s="452" t="s">
        <v>507</v>
      </c>
      <c r="E131" s="452" t="s">
        <v>1017</v>
      </c>
      <c r="F131" s="452" t="s">
        <v>507</v>
      </c>
      <c r="G131" s="452" t="s">
        <v>507</v>
      </c>
      <c r="H131" s="452" t="s">
        <v>1019</v>
      </c>
      <c r="I131" s="452" t="s">
        <v>507</v>
      </c>
      <c r="J131" s="452" t="s">
        <v>560</v>
      </c>
      <c r="K131" s="452" t="s">
        <v>506</v>
      </c>
      <c r="L131" s="452" t="s">
        <v>560</v>
      </c>
      <c r="M131" s="452" t="s">
        <v>508</v>
      </c>
      <c r="N131" s="452" t="s">
        <v>560</v>
      </c>
      <c r="O131" s="452" t="s">
        <v>1020</v>
      </c>
      <c r="P131" s="452" t="s">
        <v>507</v>
      </c>
      <c r="Q131" s="452" t="s">
        <v>506</v>
      </c>
      <c r="R131" s="452" t="s">
        <v>507</v>
      </c>
      <c r="S131" s="452" t="s">
        <v>560</v>
      </c>
      <c r="T131" s="452" t="s">
        <v>717</v>
      </c>
      <c r="U131" s="452" t="s">
        <v>507</v>
      </c>
      <c r="V131" s="452" t="s">
        <v>1326</v>
      </c>
      <c r="W131" s="452" t="s">
        <v>560</v>
      </c>
      <c r="X131" s="452" t="s">
        <v>1017</v>
      </c>
      <c r="Y131" s="452" t="s">
        <v>1023</v>
      </c>
      <c r="Z131" s="452" t="s">
        <v>560</v>
      </c>
      <c r="AA131" s="452" t="s">
        <v>507</v>
      </c>
      <c r="AB131" s="452" t="s">
        <v>1017</v>
      </c>
      <c r="AC131" s="452" t="s">
        <v>1017</v>
      </c>
      <c r="AD131" s="452" t="s">
        <v>507</v>
      </c>
      <c r="AE131" s="452" t="s">
        <v>507</v>
      </c>
      <c r="AF131" s="452" t="s">
        <v>507</v>
      </c>
      <c r="AG131" s="452" t="s">
        <v>507</v>
      </c>
      <c r="AH131" s="452" t="s">
        <v>559</v>
      </c>
      <c r="AI131" s="452" t="s">
        <v>560</v>
      </c>
      <c r="AJ131" s="452" t="s">
        <v>1327</v>
      </c>
      <c r="AK131" s="452" t="s">
        <v>507</v>
      </c>
      <c r="AL131" s="452" t="s">
        <v>1018</v>
      </c>
      <c r="AM131" s="452" t="s">
        <v>560</v>
      </c>
      <c r="AN131" s="452" t="s">
        <v>1017</v>
      </c>
      <c r="AO131" s="452" t="s">
        <v>1016</v>
      </c>
      <c r="AP131" s="452" t="s">
        <v>1328</v>
      </c>
      <c r="AQ131" s="452" t="s">
        <v>507</v>
      </c>
      <c r="AR131" s="452" t="s">
        <v>1018</v>
      </c>
      <c r="AS131" s="452" t="s">
        <v>1329</v>
      </c>
      <c r="AT131" s="452" t="s">
        <v>507</v>
      </c>
      <c r="AU131" s="452" t="s">
        <v>1017</v>
      </c>
      <c r="AV131" s="452" t="s">
        <v>717</v>
      </c>
      <c r="AW131" s="452" t="s">
        <v>507</v>
      </c>
      <c r="AX131" s="452" t="s">
        <v>507</v>
      </c>
      <c r="AY131" s="452" t="s">
        <v>1017</v>
      </c>
      <c r="AZ131" s="452" t="s">
        <v>507</v>
      </c>
      <c r="BA131" s="452" t="s">
        <v>1017</v>
      </c>
      <c r="BB131" s="452" t="s">
        <v>717</v>
      </c>
      <c r="BC131" s="452" t="s">
        <v>1330</v>
      </c>
      <c r="BD131" s="452" t="s">
        <v>1331</v>
      </c>
      <c r="BE131" s="452" t="s">
        <v>507</v>
      </c>
      <c r="BF131" s="452" t="s">
        <v>1017</v>
      </c>
      <c r="BG131" s="452" t="s">
        <v>717</v>
      </c>
      <c r="BH131" s="452" t="s">
        <v>507</v>
      </c>
    </row>
    <row r="132" spans="1:60" x14ac:dyDescent="0.3">
      <c r="A132" s="449">
        <v>963</v>
      </c>
      <c r="B132" s="450" t="s">
        <v>692</v>
      </c>
      <c r="D132" s="452">
        <v>3</v>
      </c>
      <c r="E132" s="452">
        <v>3</v>
      </c>
      <c r="F132" s="452">
        <v>3</v>
      </c>
      <c r="G132" s="452">
        <v>3</v>
      </c>
      <c r="H132" s="452">
        <v>3</v>
      </c>
      <c r="I132" s="452">
        <v>1</v>
      </c>
      <c r="J132" s="452">
        <v>3</v>
      </c>
      <c r="K132" s="452">
        <v>3</v>
      </c>
      <c r="L132" s="452">
        <v>3</v>
      </c>
      <c r="M132" s="452">
        <v>3</v>
      </c>
      <c r="N132" s="452">
        <v>3</v>
      </c>
      <c r="O132" s="452">
        <v>3</v>
      </c>
      <c r="P132" s="452">
        <v>3</v>
      </c>
      <c r="Q132" s="452">
        <v>3</v>
      </c>
      <c r="R132" s="452">
        <v>3</v>
      </c>
      <c r="S132" s="452">
        <v>3</v>
      </c>
      <c r="T132" s="452">
        <v>3</v>
      </c>
      <c r="U132" s="452">
        <v>3</v>
      </c>
      <c r="V132" s="452">
        <v>3</v>
      </c>
      <c r="W132" s="452">
        <v>3</v>
      </c>
      <c r="X132" s="452">
        <v>3</v>
      </c>
      <c r="Y132" s="452">
        <v>3</v>
      </c>
      <c r="Z132" s="452">
        <v>3</v>
      </c>
      <c r="AA132" s="452">
        <v>3</v>
      </c>
      <c r="AB132" s="452">
        <v>3</v>
      </c>
      <c r="AC132" s="452">
        <v>3</v>
      </c>
      <c r="AD132" s="452">
        <v>3</v>
      </c>
      <c r="AE132" s="452">
        <v>3</v>
      </c>
      <c r="AF132" s="452">
        <v>3</v>
      </c>
      <c r="AG132" s="452">
        <v>3</v>
      </c>
      <c r="AH132" s="452">
        <v>3</v>
      </c>
      <c r="AI132" s="452">
        <v>3</v>
      </c>
      <c r="AJ132" s="452">
        <v>3</v>
      </c>
      <c r="AK132" s="452">
        <v>3</v>
      </c>
      <c r="AL132" s="452">
        <v>3</v>
      </c>
      <c r="AM132" s="452">
        <v>3</v>
      </c>
      <c r="AN132" s="452">
        <v>3</v>
      </c>
      <c r="AO132" s="452">
        <v>3</v>
      </c>
      <c r="AP132" s="452">
        <v>3</v>
      </c>
      <c r="AQ132" s="452">
        <v>3</v>
      </c>
      <c r="AR132" s="452">
        <v>3</v>
      </c>
      <c r="AS132" s="452">
        <v>3</v>
      </c>
      <c r="AT132" s="452">
        <v>3</v>
      </c>
      <c r="AU132" s="452">
        <v>3</v>
      </c>
      <c r="AV132" s="452">
        <v>3</v>
      </c>
      <c r="AW132" s="452">
        <v>3</v>
      </c>
      <c r="AX132" s="452">
        <v>3</v>
      </c>
      <c r="AY132" s="452">
        <v>3</v>
      </c>
      <c r="AZ132" s="452">
        <v>3</v>
      </c>
      <c r="BA132" s="452">
        <v>3</v>
      </c>
      <c r="BB132" s="452">
        <v>3</v>
      </c>
      <c r="BC132" s="452">
        <v>3</v>
      </c>
      <c r="BD132" s="452">
        <v>3</v>
      </c>
      <c r="BE132" s="452">
        <v>3</v>
      </c>
      <c r="BF132" s="452">
        <v>3</v>
      </c>
      <c r="BG132" s="452">
        <v>3</v>
      </c>
      <c r="BH132" s="452">
        <v>3</v>
      </c>
    </row>
    <row r="133" spans="1:60" x14ac:dyDescent="0.3">
      <c r="A133" s="449">
        <v>964</v>
      </c>
      <c r="B133" s="450" t="s">
        <v>509</v>
      </c>
      <c r="D133" s="452" t="s">
        <v>601</v>
      </c>
      <c r="E133" s="452" t="s">
        <v>617</v>
      </c>
      <c r="F133" s="452" t="s">
        <v>616</v>
      </c>
      <c r="G133" s="452" t="s">
        <v>643</v>
      </c>
      <c r="H133" s="452" t="s">
        <v>693</v>
      </c>
      <c r="I133" s="452" t="s">
        <v>920</v>
      </c>
      <c r="J133" s="452" t="s">
        <v>732</v>
      </c>
      <c r="K133" s="452" t="s">
        <v>1332</v>
      </c>
      <c r="L133" s="452" t="s">
        <v>597</v>
      </c>
      <c r="M133" s="452" t="s">
        <v>615</v>
      </c>
      <c r="N133" s="452" t="s">
        <v>1253</v>
      </c>
      <c r="O133" s="452" t="s">
        <v>589</v>
      </c>
      <c r="P133" s="452" t="s">
        <v>590</v>
      </c>
      <c r="Q133" s="452" t="s">
        <v>1268</v>
      </c>
      <c r="R133" s="452" t="s">
        <v>1254</v>
      </c>
      <c r="S133" s="452" t="s">
        <v>582</v>
      </c>
      <c r="T133" s="452" t="s">
        <v>653</v>
      </c>
      <c r="U133" s="452" t="s">
        <v>615</v>
      </c>
      <c r="V133" s="452" t="s">
        <v>1333</v>
      </c>
      <c r="W133" s="452" t="s">
        <v>694</v>
      </c>
      <c r="X133" s="452" t="s">
        <v>595</v>
      </c>
      <c r="Y133" s="452" t="s">
        <v>1248</v>
      </c>
      <c r="Z133" s="452" t="s">
        <v>622</v>
      </c>
      <c r="AA133" s="452" t="s">
        <v>585</v>
      </c>
      <c r="AB133" s="452" t="s">
        <v>1250</v>
      </c>
      <c r="AC133" s="452" t="s">
        <v>558</v>
      </c>
      <c r="AD133" s="452" t="s">
        <v>595</v>
      </c>
      <c r="AE133" s="452" t="s">
        <v>604</v>
      </c>
      <c r="AF133" s="452" t="s">
        <v>1250</v>
      </c>
      <c r="AG133" s="452" t="s">
        <v>1246</v>
      </c>
      <c r="AH133" s="452" t="s">
        <v>587</v>
      </c>
      <c r="AI133" s="452" t="s">
        <v>580</v>
      </c>
      <c r="AJ133" s="452" t="s">
        <v>733</v>
      </c>
      <c r="AK133" s="452" t="s">
        <v>601</v>
      </c>
      <c r="AL133" s="452" t="s">
        <v>1244</v>
      </c>
      <c r="AM133" s="452" t="s">
        <v>642</v>
      </c>
      <c r="AN133" s="452" t="s">
        <v>607</v>
      </c>
      <c r="AO133" s="452" t="s">
        <v>1334</v>
      </c>
      <c r="AP133" s="452" t="s">
        <v>595</v>
      </c>
      <c r="AQ133" s="452" t="s">
        <v>597</v>
      </c>
      <c r="AR133" s="452" t="s">
        <v>629</v>
      </c>
      <c r="AS133" s="452" t="s">
        <v>589</v>
      </c>
      <c r="AT133" s="452" t="s">
        <v>585</v>
      </c>
      <c r="AU133" s="452" t="s">
        <v>605</v>
      </c>
      <c r="AV133" s="452" t="s">
        <v>1274</v>
      </c>
      <c r="AW133" s="452" t="s">
        <v>1335</v>
      </c>
      <c r="AX133" s="452" t="s">
        <v>1244</v>
      </c>
      <c r="AY133" s="452" t="s">
        <v>607</v>
      </c>
      <c r="AZ133" s="452" t="s">
        <v>1245</v>
      </c>
      <c r="BA133" s="452" t="s">
        <v>737</v>
      </c>
      <c r="BB133" s="452" t="s">
        <v>1258</v>
      </c>
      <c r="BC133" s="452" t="s">
        <v>627</v>
      </c>
      <c r="BD133" s="452" t="s">
        <v>620</v>
      </c>
      <c r="BE133" s="452" t="s">
        <v>1336</v>
      </c>
      <c r="BF133" s="452" t="s">
        <v>1247</v>
      </c>
      <c r="BG133" s="452" t="s">
        <v>595</v>
      </c>
      <c r="BH133" s="452" t="s">
        <v>1251</v>
      </c>
    </row>
    <row r="134" spans="1:60" x14ac:dyDescent="0.3">
      <c r="A134" s="449">
        <v>965</v>
      </c>
      <c r="B134" s="450" t="s">
        <v>515</v>
      </c>
      <c r="D134" s="452">
        <v>1</v>
      </c>
      <c r="E134" s="452">
        <v>1</v>
      </c>
      <c r="F134" s="452">
        <v>1</v>
      </c>
      <c r="G134" s="452">
        <v>1</v>
      </c>
      <c r="H134" s="452">
        <v>1</v>
      </c>
      <c r="I134" s="452">
        <v>1</v>
      </c>
      <c r="J134" s="452">
        <v>1</v>
      </c>
      <c r="K134" s="452">
        <v>1</v>
      </c>
      <c r="L134" s="452">
        <v>1</v>
      </c>
      <c r="M134" s="452">
        <v>1</v>
      </c>
      <c r="N134" s="452">
        <v>1</v>
      </c>
      <c r="O134" s="452">
        <v>1</v>
      </c>
      <c r="P134" s="452">
        <v>1</v>
      </c>
      <c r="Q134" s="452">
        <v>1</v>
      </c>
      <c r="R134" s="452">
        <v>1</v>
      </c>
      <c r="S134" s="452">
        <v>1</v>
      </c>
      <c r="T134" s="452">
        <v>1</v>
      </c>
      <c r="U134" s="452">
        <v>1</v>
      </c>
      <c r="V134" s="452">
        <v>1</v>
      </c>
      <c r="W134" s="452">
        <v>1</v>
      </c>
      <c r="X134" s="452">
        <v>1</v>
      </c>
      <c r="Y134" s="452">
        <v>1</v>
      </c>
      <c r="Z134" s="452">
        <v>1</v>
      </c>
      <c r="AA134" s="452">
        <v>1</v>
      </c>
      <c r="AB134" s="452">
        <v>1</v>
      </c>
      <c r="AC134" s="452">
        <v>1</v>
      </c>
      <c r="AD134" s="452">
        <v>1</v>
      </c>
      <c r="AE134" s="452">
        <v>1</v>
      </c>
      <c r="AF134" s="452">
        <v>1</v>
      </c>
      <c r="AG134" s="452">
        <v>1</v>
      </c>
      <c r="AH134" s="452">
        <v>1</v>
      </c>
      <c r="AI134" s="452">
        <v>1</v>
      </c>
      <c r="AJ134" s="452">
        <v>1</v>
      </c>
      <c r="AK134" s="452">
        <v>1</v>
      </c>
      <c r="AL134" s="452">
        <v>1</v>
      </c>
      <c r="AM134" s="452">
        <v>1</v>
      </c>
      <c r="AN134" s="452">
        <v>1</v>
      </c>
      <c r="AO134" s="452">
        <v>1</v>
      </c>
      <c r="AP134" s="452">
        <v>1</v>
      </c>
      <c r="AQ134" s="452">
        <v>1</v>
      </c>
      <c r="AR134" s="452">
        <v>1</v>
      </c>
      <c r="AS134" s="452">
        <v>1</v>
      </c>
      <c r="AT134" s="452">
        <v>1</v>
      </c>
      <c r="AU134" s="452">
        <v>1</v>
      </c>
      <c r="AV134" s="452">
        <v>1</v>
      </c>
      <c r="AW134" s="452">
        <v>1</v>
      </c>
      <c r="AX134" s="452">
        <v>1</v>
      </c>
      <c r="AY134" s="452">
        <v>1</v>
      </c>
      <c r="AZ134" s="452">
        <v>1</v>
      </c>
      <c r="BA134" s="452">
        <v>1</v>
      </c>
      <c r="BB134" s="452">
        <v>1</v>
      </c>
      <c r="BC134" s="452">
        <v>1</v>
      </c>
      <c r="BD134" s="452">
        <v>1</v>
      </c>
      <c r="BE134" s="452">
        <v>1</v>
      </c>
      <c r="BF134" s="452">
        <v>1</v>
      </c>
      <c r="BG134" s="452">
        <v>1</v>
      </c>
      <c r="BH134" s="452">
        <v>1</v>
      </c>
    </row>
    <row r="135" spans="1:60" x14ac:dyDescent="0.3">
      <c r="A135" s="449">
        <v>966</v>
      </c>
      <c r="B135" s="450" t="s">
        <v>516</v>
      </c>
      <c r="D135" s="452" t="s">
        <v>1053</v>
      </c>
      <c r="E135" s="452" t="s">
        <v>1054</v>
      </c>
      <c r="F135" s="452" t="s">
        <v>1055</v>
      </c>
      <c r="G135" s="452" t="s">
        <v>1056</v>
      </c>
      <c r="H135" s="452" t="s">
        <v>1337</v>
      </c>
      <c r="I135" s="452" t="s">
        <v>1058</v>
      </c>
      <c r="J135" s="452" t="s">
        <v>1059</v>
      </c>
      <c r="K135" s="452" t="s">
        <v>1060</v>
      </c>
      <c r="L135" s="452" t="s">
        <v>1061</v>
      </c>
      <c r="M135" s="452" t="s">
        <v>1062</v>
      </c>
      <c r="N135" s="452" t="s">
        <v>1063</v>
      </c>
      <c r="O135" s="452" t="s">
        <v>1064</v>
      </c>
      <c r="P135" s="452" t="s">
        <v>1065</v>
      </c>
      <c r="Q135" s="452" t="s">
        <v>1066</v>
      </c>
      <c r="R135" s="452" t="s">
        <v>1338</v>
      </c>
      <c r="S135" s="452" t="s">
        <v>1068</v>
      </c>
      <c r="T135" s="452" t="s">
        <v>1069</v>
      </c>
      <c r="U135" s="452" t="s">
        <v>1070</v>
      </c>
      <c r="V135" s="452" t="s">
        <v>1339</v>
      </c>
      <c r="W135" s="452" t="s">
        <v>1072</v>
      </c>
      <c r="X135" s="452" t="s">
        <v>1073</v>
      </c>
      <c r="Y135" s="452" t="s">
        <v>1074</v>
      </c>
      <c r="Z135" s="452" t="s">
        <v>1340</v>
      </c>
      <c r="AA135" s="452" t="s">
        <v>1076</v>
      </c>
      <c r="AB135" s="452" t="s">
        <v>1077</v>
      </c>
      <c r="AC135" s="452" t="s">
        <v>1071</v>
      </c>
      <c r="AD135" s="452" t="s">
        <v>1078</v>
      </c>
      <c r="AE135" s="452" t="s">
        <v>1079</v>
      </c>
      <c r="AF135" s="452" t="s">
        <v>1080</v>
      </c>
      <c r="AG135" s="452" t="s">
        <v>1081</v>
      </c>
      <c r="AH135" s="452" t="s">
        <v>1082</v>
      </c>
      <c r="AI135" s="452" t="s">
        <v>1083</v>
      </c>
      <c r="AJ135" s="452" t="s">
        <v>1084</v>
      </c>
      <c r="AK135" s="452" t="s">
        <v>1085</v>
      </c>
      <c r="AL135" s="452" t="s">
        <v>1086</v>
      </c>
      <c r="AM135" s="452" t="s">
        <v>1341</v>
      </c>
      <c r="AN135" s="452" t="s">
        <v>1087</v>
      </c>
      <c r="AO135" s="452" t="s">
        <v>1088</v>
      </c>
      <c r="AP135" s="452" t="s">
        <v>1089</v>
      </c>
      <c r="AQ135" s="452" t="s">
        <v>1090</v>
      </c>
      <c r="AR135" s="452" t="s">
        <v>1342</v>
      </c>
      <c r="AS135" s="452" t="s">
        <v>1092</v>
      </c>
      <c r="AT135" s="452" t="s">
        <v>1093</v>
      </c>
      <c r="AU135" s="452" t="s">
        <v>1094</v>
      </c>
      <c r="AV135" s="452" t="s">
        <v>1343</v>
      </c>
      <c r="AW135" s="452" t="s">
        <v>1096</v>
      </c>
      <c r="AX135" s="452" t="s">
        <v>1344</v>
      </c>
      <c r="AY135" s="452" t="s">
        <v>1097</v>
      </c>
      <c r="AZ135" s="452" t="s">
        <v>1345</v>
      </c>
      <c r="BA135" s="452" t="s">
        <v>1099</v>
      </c>
      <c r="BB135" s="452" t="s">
        <v>1100</v>
      </c>
      <c r="BC135" s="452" t="s">
        <v>1101</v>
      </c>
      <c r="BD135" s="452" t="s">
        <v>1346</v>
      </c>
      <c r="BE135" s="452" t="s">
        <v>1103</v>
      </c>
      <c r="BF135" s="452" t="s">
        <v>1104</v>
      </c>
      <c r="BG135" s="452" t="s">
        <v>1105</v>
      </c>
      <c r="BH135" s="452" t="s">
        <v>1347</v>
      </c>
    </row>
    <row r="136" spans="1:60" x14ac:dyDescent="0.3">
      <c r="A136" s="449">
        <v>967</v>
      </c>
      <c r="B136" s="450" t="s">
        <v>695</v>
      </c>
      <c r="D136" s="452" t="s">
        <v>682</v>
      </c>
      <c r="E136" s="452" t="s">
        <v>682</v>
      </c>
      <c r="F136" s="452" t="s">
        <v>682</v>
      </c>
      <c r="G136" s="452" t="s">
        <v>682</v>
      </c>
      <c r="H136" s="452" t="s">
        <v>682</v>
      </c>
      <c r="I136" s="452" t="s">
        <v>682</v>
      </c>
      <c r="J136" s="452" t="s">
        <v>682</v>
      </c>
      <c r="K136" s="452" t="s">
        <v>682</v>
      </c>
      <c r="L136" s="452" t="s">
        <v>682</v>
      </c>
      <c r="M136" s="452" t="s">
        <v>682</v>
      </c>
      <c r="N136" s="452" t="s">
        <v>682</v>
      </c>
      <c r="O136" s="452" t="s">
        <v>682</v>
      </c>
      <c r="P136" s="452" t="s">
        <v>682</v>
      </c>
      <c r="Q136" s="452" t="s">
        <v>682</v>
      </c>
      <c r="R136" s="452" t="s">
        <v>682</v>
      </c>
      <c r="S136" s="452" t="s">
        <v>682</v>
      </c>
      <c r="T136" s="452" t="s">
        <v>682</v>
      </c>
      <c r="U136" s="452" t="s">
        <v>682</v>
      </c>
      <c r="V136" s="452" t="s">
        <v>682</v>
      </c>
      <c r="W136" s="452" t="s">
        <v>682</v>
      </c>
      <c r="X136" s="452" t="s">
        <v>682</v>
      </c>
      <c r="Y136" s="452" t="s">
        <v>682</v>
      </c>
      <c r="Z136" s="452" t="s">
        <v>682</v>
      </c>
      <c r="AA136" s="452" t="s">
        <v>682</v>
      </c>
      <c r="AB136" s="452" t="s">
        <v>682</v>
      </c>
      <c r="AC136" s="452" t="s">
        <v>682</v>
      </c>
      <c r="AD136" s="452" t="s">
        <v>682</v>
      </c>
      <c r="AE136" s="452" t="s">
        <v>682</v>
      </c>
      <c r="AF136" s="452" t="s">
        <v>682</v>
      </c>
      <c r="AG136" s="452" t="s">
        <v>682</v>
      </c>
      <c r="AH136" s="452" t="s">
        <v>681</v>
      </c>
      <c r="AI136" s="452" t="s">
        <v>682</v>
      </c>
      <c r="AJ136" s="452" t="s">
        <v>682</v>
      </c>
      <c r="AK136" s="452" t="s">
        <v>682</v>
      </c>
      <c r="AL136" s="452" t="s">
        <v>682</v>
      </c>
      <c r="AM136" s="452" t="s">
        <v>682</v>
      </c>
      <c r="AN136" s="452" t="s">
        <v>682</v>
      </c>
      <c r="AO136" s="452" t="s">
        <v>682</v>
      </c>
      <c r="AP136" s="452" t="s">
        <v>682</v>
      </c>
      <c r="AQ136" s="452" t="s">
        <v>682</v>
      </c>
      <c r="AR136" s="452" t="s">
        <v>682</v>
      </c>
      <c r="AS136" s="452" t="s">
        <v>682</v>
      </c>
      <c r="AT136" s="452" t="s">
        <v>682</v>
      </c>
      <c r="AU136" s="452" t="s">
        <v>682</v>
      </c>
      <c r="AV136" s="452" t="s">
        <v>682</v>
      </c>
      <c r="AW136" s="452" t="s">
        <v>682</v>
      </c>
      <c r="AX136" s="452" t="s">
        <v>682</v>
      </c>
      <c r="AY136" s="452" t="s">
        <v>682</v>
      </c>
      <c r="AZ136" s="452" t="s">
        <v>682</v>
      </c>
      <c r="BA136" s="452" t="s">
        <v>682</v>
      </c>
      <c r="BB136" s="452" t="s">
        <v>682</v>
      </c>
      <c r="BC136" s="452" t="s">
        <v>682</v>
      </c>
      <c r="BD136" s="452" t="s">
        <v>682</v>
      </c>
      <c r="BE136" s="452" t="s">
        <v>682</v>
      </c>
      <c r="BF136" s="452" t="s">
        <v>682</v>
      </c>
      <c r="BG136" s="452" t="s">
        <v>682</v>
      </c>
      <c r="BH136" s="452" t="s">
        <v>682</v>
      </c>
    </row>
    <row r="137" spans="1:60" x14ac:dyDescent="0.3">
      <c r="A137" s="449">
        <v>968</v>
      </c>
      <c r="B137" s="450" t="s">
        <v>517</v>
      </c>
      <c r="D137" s="452" t="s">
        <v>1107</v>
      </c>
      <c r="E137" s="452" t="s">
        <v>1108</v>
      </c>
      <c r="F137" s="452" t="s">
        <v>1109</v>
      </c>
      <c r="G137" s="452" t="s">
        <v>1110</v>
      </c>
      <c r="H137" s="452" t="s">
        <v>1175</v>
      </c>
      <c r="I137" s="452" t="s">
        <v>1112</v>
      </c>
      <c r="J137" s="452" t="s">
        <v>1113</v>
      </c>
      <c r="K137" s="452" t="s">
        <v>1114</v>
      </c>
      <c r="L137" s="452" t="s">
        <v>1115</v>
      </c>
      <c r="M137" s="452" t="s">
        <v>1348</v>
      </c>
      <c r="N137" s="452" t="s">
        <v>1117</v>
      </c>
      <c r="O137" s="452" t="s">
        <v>1118</v>
      </c>
      <c r="P137" s="452" t="s">
        <v>1178</v>
      </c>
      <c r="Q137" s="452" t="s">
        <v>1120</v>
      </c>
      <c r="R137" s="452" t="s">
        <v>1180</v>
      </c>
      <c r="S137" s="452" t="s">
        <v>1122</v>
      </c>
      <c r="T137" s="452" t="s">
        <v>1123</v>
      </c>
      <c r="U137" s="452" t="s">
        <v>1124</v>
      </c>
      <c r="V137" s="452" t="s">
        <v>1125</v>
      </c>
      <c r="W137" s="452" t="s">
        <v>1126</v>
      </c>
      <c r="X137" s="452" t="s">
        <v>1127</v>
      </c>
      <c r="Y137" s="452" t="s">
        <v>1128</v>
      </c>
      <c r="Z137" s="452" t="s">
        <v>1129</v>
      </c>
      <c r="AA137" s="452" t="s">
        <v>1130</v>
      </c>
      <c r="AB137" s="452" t="s">
        <v>1131</v>
      </c>
      <c r="AC137" s="452" t="s">
        <v>1125</v>
      </c>
      <c r="AD137" s="452" t="s">
        <v>1132</v>
      </c>
      <c r="AE137" s="452" t="s">
        <v>1133</v>
      </c>
      <c r="AF137" s="452" t="s">
        <v>1134</v>
      </c>
      <c r="AG137" s="452" t="s">
        <v>1135</v>
      </c>
      <c r="AH137" s="452" t="s">
        <v>1136</v>
      </c>
      <c r="AI137" s="452" t="s">
        <v>1137</v>
      </c>
      <c r="AJ137" s="452" t="s">
        <v>1138</v>
      </c>
      <c r="AK137" s="452" t="s">
        <v>1139</v>
      </c>
      <c r="AL137" s="452" t="s">
        <v>1140</v>
      </c>
      <c r="AM137" s="452" t="s">
        <v>1185</v>
      </c>
      <c r="AN137" s="452" t="s">
        <v>1141</v>
      </c>
      <c r="AO137" s="452" t="s">
        <v>1142</v>
      </c>
      <c r="AP137" s="452" t="s">
        <v>1186</v>
      </c>
      <c r="AQ137" s="452" t="s">
        <v>1144</v>
      </c>
      <c r="AR137" s="452" t="s">
        <v>1349</v>
      </c>
      <c r="AS137" s="452" t="s">
        <v>1188</v>
      </c>
      <c r="AT137" s="452" t="s">
        <v>1147</v>
      </c>
      <c r="AU137" s="452" t="s">
        <v>1148</v>
      </c>
      <c r="AV137" s="452" t="s">
        <v>1189</v>
      </c>
      <c r="AW137" s="452" t="s">
        <v>1150</v>
      </c>
      <c r="AX137" s="452" t="s">
        <v>1190</v>
      </c>
      <c r="AY137" s="452" t="s">
        <v>1151</v>
      </c>
      <c r="AZ137" s="452" t="s">
        <v>1152</v>
      </c>
      <c r="BA137" s="452" t="s">
        <v>1153</v>
      </c>
      <c r="BB137" s="452" t="s">
        <v>1154</v>
      </c>
      <c r="BC137" s="452" t="s">
        <v>1155</v>
      </c>
      <c r="BD137" s="452" t="s">
        <v>1156</v>
      </c>
      <c r="BE137" s="452" t="s">
        <v>1157</v>
      </c>
      <c r="BF137" s="452" t="s">
        <v>1192</v>
      </c>
      <c r="BG137" s="452" t="s">
        <v>1159</v>
      </c>
      <c r="BH137" s="452" t="s">
        <v>1160</v>
      </c>
    </row>
    <row r="138" spans="1:60" x14ac:dyDescent="0.3">
      <c r="A138" s="449">
        <v>969</v>
      </c>
      <c r="B138" s="450" t="s">
        <v>696</v>
      </c>
      <c r="D138" s="452" t="s">
        <v>17</v>
      </c>
      <c r="E138" s="452" t="s">
        <v>17</v>
      </c>
      <c r="F138" s="452" t="s">
        <v>17</v>
      </c>
      <c r="G138" s="452" t="s">
        <v>17</v>
      </c>
      <c r="H138" s="452" t="s">
        <v>17</v>
      </c>
      <c r="I138" s="452" t="s">
        <v>17</v>
      </c>
      <c r="J138" s="452" t="s">
        <v>17</v>
      </c>
      <c r="K138" s="452" t="s">
        <v>17</v>
      </c>
      <c r="L138" s="452" t="s">
        <v>17</v>
      </c>
      <c r="M138" s="452" t="s">
        <v>17</v>
      </c>
      <c r="N138" s="452" t="s">
        <v>17</v>
      </c>
      <c r="O138" s="452" t="s">
        <v>17</v>
      </c>
      <c r="P138" s="452" t="s">
        <v>17</v>
      </c>
      <c r="Q138" s="452" t="s">
        <v>17</v>
      </c>
      <c r="R138" s="452" t="s">
        <v>17</v>
      </c>
      <c r="S138" s="452" t="s">
        <v>18</v>
      </c>
      <c r="T138" s="452" t="s">
        <v>17</v>
      </c>
      <c r="U138" s="452" t="s">
        <v>17</v>
      </c>
      <c r="V138" s="452" t="s">
        <v>17</v>
      </c>
      <c r="W138" s="452" t="s">
        <v>17</v>
      </c>
      <c r="X138" s="452" t="s">
        <v>17</v>
      </c>
      <c r="Y138" s="452" t="s">
        <v>17</v>
      </c>
      <c r="Z138" s="452" t="s">
        <v>17</v>
      </c>
      <c r="AA138" s="452" t="s">
        <v>17</v>
      </c>
      <c r="AB138" s="452" t="s">
        <v>17</v>
      </c>
      <c r="AC138" s="452" t="s">
        <v>17</v>
      </c>
      <c r="AD138" s="452" t="s">
        <v>17</v>
      </c>
      <c r="AE138" s="452" t="s">
        <v>17</v>
      </c>
      <c r="AF138" s="452" t="s">
        <v>17</v>
      </c>
      <c r="AG138" s="452" t="s">
        <v>17</v>
      </c>
      <c r="AH138" s="452" t="s">
        <v>17</v>
      </c>
      <c r="AI138" s="452" t="s">
        <v>17</v>
      </c>
      <c r="AJ138" s="452" t="s">
        <v>17</v>
      </c>
      <c r="AK138" s="452" t="s">
        <v>17</v>
      </c>
      <c r="AL138" s="452" t="s">
        <v>17</v>
      </c>
      <c r="AM138" s="452" t="s">
        <v>17</v>
      </c>
      <c r="AN138" s="452" t="s">
        <v>17</v>
      </c>
      <c r="AO138" s="452" t="s">
        <v>17</v>
      </c>
      <c r="AP138" s="452" t="s">
        <v>17</v>
      </c>
      <c r="AQ138" s="452" t="s">
        <v>17</v>
      </c>
      <c r="AR138" s="452" t="s">
        <v>17</v>
      </c>
      <c r="AS138" s="452" t="s">
        <v>17</v>
      </c>
      <c r="AT138" s="452" t="s">
        <v>17</v>
      </c>
      <c r="AU138" s="452" t="s">
        <v>17</v>
      </c>
      <c r="AV138" s="452" t="s">
        <v>17</v>
      </c>
      <c r="AW138" s="452" t="s">
        <v>18</v>
      </c>
      <c r="AX138" s="452" t="s">
        <v>17</v>
      </c>
      <c r="AY138" s="452" t="s">
        <v>17</v>
      </c>
      <c r="AZ138" s="452" t="s">
        <v>17</v>
      </c>
      <c r="BA138" s="452" t="s">
        <v>17</v>
      </c>
      <c r="BB138" s="452" t="s">
        <v>17</v>
      </c>
      <c r="BC138" s="452" t="s">
        <v>17</v>
      </c>
      <c r="BD138" s="452" t="s">
        <v>17</v>
      </c>
      <c r="BE138" s="452" t="s">
        <v>17</v>
      </c>
      <c r="BF138" s="452" t="s">
        <v>17</v>
      </c>
      <c r="BG138" s="452" t="s">
        <v>17</v>
      </c>
      <c r="BH138" s="452" t="s">
        <v>17</v>
      </c>
    </row>
    <row r="139" spans="1:60" ht="28.8" x14ac:dyDescent="0.3">
      <c r="A139" s="449">
        <v>970</v>
      </c>
      <c r="B139" s="450" t="s">
        <v>697</v>
      </c>
      <c r="D139" s="452" t="s">
        <v>961</v>
      </c>
      <c r="E139" s="452" t="s">
        <v>962</v>
      </c>
      <c r="F139" s="452" t="s">
        <v>963</v>
      </c>
      <c r="G139" s="452" t="s">
        <v>964</v>
      </c>
      <c r="H139" s="452" t="s">
        <v>1306</v>
      </c>
      <c r="I139" s="452" t="s">
        <v>966</v>
      </c>
      <c r="J139" s="452" t="s">
        <v>967</v>
      </c>
      <c r="K139" s="452" t="s">
        <v>968</v>
      </c>
      <c r="L139" s="452" t="s">
        <v>969</v>
      </c>
      <c r="M139" s="452" t="s">
        <v>1350</v>
      </c>
      <c r="N139" s="452" t="s">
        <v>971</v>
      </c>
      <c r="O139" s="452" t="s">
        <v>972</v>
      </c>
      <c r="P139" s="452" t="s">
        <v>1309</v>
      </c>
      <c r="Q139" s="452" t="s">
        <v>974</v>
      </c>
      <c r="R139" s="452" t="s">
        <v>975</v>
      </c>
      <c r="S139" s="452">
        <v>0</v>
      </c>
      <c r="T139" s="452" t="s">
        <v>977</v>
      </c>
      <c r="U139" s="452" t="s">
        <v>978</v>
      </c>
      <c r="V139" s="452" t="s">
        <v>979</v>
      </c>
      <c r="W139" s="452" t="s">
        <v>980</v>
      </c>
      <c r="X139" s="452" t="s">
        <v>981</v>
      </c>
      <c r="Y139" s="452" t="s">
        <v>982</v>
      </c>
      <c r="Z139" s="452" t="s">
        <v>1351</v>
      </c>
      <c r="AA139" s="452" t="s">
        <v>984</v>
      </c>
      <c r="AB139" s="452" t="s">
        <v>985</v>
      </c>
      <c r="AC139" s="452" t="s">
        <v>979</v>
      </c>
      <c r="AD139" s="452" t="s">
        <v>1352</v>
      </c>
      <c r="AE139" s="452" t="s">
        <v>1353</v>
      </c>
      <c r="AF139" s="452" t="s">
        <v>988</v>
      </c>
      <c r="AG139" s="452" t="s">
        <v>989</v>
      </c>
      <c r="AH139" s="452" t="s">
        <v>990</v>
      </c>
      <c r="AI139" s="452" t="s">
        <v>991</v>
      </c>
      <c r="AJ139" s="452" t="s">
        <v>1313</v>
      </c>
      <c r="AK139" s="452" t="s">
        <v>993</v>
      </c>
      <c r="AL139" s="452" t="s">
        <v>1354</v>
      </c>
      <c r="AM139" s="452" t="s">
        <v>960</v>
      </c>
      <c r="AN139" s="452" t="s">
        <v>1355</v>
      </c>
      <c r="AO139" s="452" t="s">
        <v>1356</v>
      </c>
      <c r="AP139" s="452" t="s">
        <v>1316</v>
      </c>
      <c r="AQ139" s="452" t="s">
        <v>998</v>
      </c>
      <c r="AR139" s="452" t="s">
        <v>1357</v>
      </c>
      <c r="AS139" s="452" t="s">
        <v>1358</v>
      </c>
      <c r="AT139" s="452" t="s">
        <v>1001</v>
      </c>
      <c r="AU139" s="452" t="s">
        <v>1002</v>
      </c>
      <c r="AV139" s="452" t="s">
        <v>1320</v>
      </c>
      <c r="AW139" s="452">
        <v>0</v>
      </c>
      <c r="AX139" s="452" t="s">
        <v>1321</v>
      </c>
      <c r="AY139" s="452" t="s">
        <v>1006</v>
      </c>
      <c r="AZ139" s="452" t="s">
        <v>1007</v>
      </c>
      <c r="BA139" s="452" t="s">
        <v>1008</v>
      </c>
      <c r="BB139" s="452" t="s">
        <v>1009</v>
      </c>
      <c r="BC139" s="452" t="s">
        <v>1322</v>
      </c>
      <c r="BD139" s="452" t="s">
        <v>1323</v>
      </c>
      <c r="BE139" s="452" t="s">
        <v>1012</v>
      </c>
      <c r="BF139" s="452" t="s">
        <v>1324</v>
      </c>
      <c r="BG139" s="452" t="s">
        <v>1359</v>
      </c>
      <c r="BH139" s="452" t="s">
        <v>1015</v>
      </c>
    </row>
    <row r="140" spans="1:60" x14ac:dyDescent="0.3">
      <c r="A140" s="449">
        <v>971</v>
      </c>
      <c r="B140" s="450" t="s">
        <v>698</v>
      </c>
      <c r="D140" s="452" t="s">
        <v>507</v>
      </c>
      <c r="E140" s="452" t="s">
        <v>1017</v>
      </c>
      <c r="F140" s="452" t="s">
        <v>507</v>
      </c>
      <c r="G140" s="452" t="s">
        <v>507</v>
      </c>
      <c r="H140" s="452" t="s">
        <v>1019</v>
      </c>
      <c r="I140" s="452" t="s">
        <v>507</v>
      </c>
      <c r="J140" s="452" t="s">
        <v>560</v>
      </c>
      <c r="K140" s="452" t="s">
        <v>506</v>
      </c>
      <c r="L140" s="452" t="s">
        <v>560</v>
      </c>
      <c r="M140" s="452" t="s">
        <v>507</v>
      </c>
      <c r="N140" s="452" t="s">
        <v>560</v>
      </c>
      <c r="O140" s="452" t="s">
        <v>1361</v>
      </c>
      <c r="P140" s="452" t="s">
        <v>507</v>
      </c>
      <c r="Q140" s="452" t="s">
        <v>506</v>
      </c>
      <c r="R140" s="452" t="s">
        <v>507</v>
      </c>
      <c r="S140" s="452">
        <v>0</v>
      </c>
      <c r="T140" s="452" t="s">
        <v>507</v>
      </c>
      <c r="U140" s="452" t="s">
        <v>507</v>
      </c>
      <c r="V140" s="452" t="s">
        <v>1326</v>
      </c>
      <c r="W140" s="452" t="s">
        <v>560</v>
      </c>
      <c r="X140" s="452" t="s">
        <v>1017</v>
      </c>
      <c r="Y140" s="452" t="s">
        <v>1023</v>
      </c>
      <c r="Z140" s="452" t="s">
        <v>508</v>
      </c>
      <c r="AA140" s="452" t="s">
        <v>507</v>
      </c>
      <c r="AB140" s="452" t="s">
        <v>1017</v>
      </c>
      <c r="AC140" s="452" t="s">
        <v>1017</v>
      </c>
      <c r="AD140" s="452" t="s">
        <v>507</v>
      </c>
      <c r="AE140" s="452" t="s">
        <v>559</v>
      </c>
      <c r="AF140" s="452" t="s">
        <v>507</v>
      </c>
      <c r="AG140" s="452" t="s">
        <v>507</v>
      </c>
      <c r="AH140" s="452" t="s">
        <v>506</v>
      </c>
      <c r="AI140" s="452" t="s">
        <v>560</v>
      </c>
      <c r="AJ140" s="452" t="s">
        <v>1327</v>
      </c>
      <c r="AK140" s="452" t="s">
        <v>507</v>
      </c>
      <c r="AL140" s="452" t="s">
        <v>1360</v>
      </c>
      <c r="AM140" s="452" t="s">
        <v>560</v>
      </c>
      <c r="AN140" s="452" t="s">
        <v>1017</v>
      </c>
      <c r="AO140" s="452" t="s">
        <v>1016</v>
      </c>
      <c r="AP140" s="452" t="s">
        <v>507</v>
      </c>
      <c r="AQ140" s="452" t="s">
        <v>507</v>
      </c>
      <c r="AR140" s="452" t="s">
        <v>743</v>
      </c>
      <c r="AS140" s="452" t="s">
        <v>1329</v>
      </c>
      <c r="AT140" s="452" t="s">
        <v>507</v>
      </c>
      <c r="AU140" s="452" t="s">
        <v>1017</v>
      </c>
      <c r="AV140" s="452" t="s">
        <v>717</v>
      </c>
      <c r="AW140" s="452">
        <v>0</v>
      </c>
      <c r="AX140" s="452" t="s">
        <v>507</v>
      </c>
      <c r="AY140" s="452" t="s">
        <v>1017</v>
      </c>
      <c r="AZ140" s="452" t="s">
        <v>507</v>
      </c>
      <c r="BA140" s="452" t="s">
        <v>1017</v>
      </c>
      <c r="BB140" s="452" t="s">
        <v>717</v>
      </c>
      <c r="BC140" s="452" t="s">
        <v>1330</v>
      </c>
      <c r="BD140" s="452" t="s">
        <v>1325</v>
      </c>
      <c r="BE140" s="452" t="s">
        <v>507</v>
      </c>
      <c r="BF140" s="452" t="s">
        <v>1017</v>
      </c>
      <c r="BG140" s="452" t="s">
        <v>717</v>
      </c>
      <c r="BH140" s="452" t="s">
        <v>507</v>
      </c>
    </row>
    <row r="141" spans="1:60" x14ac:dyDescent="0.3">
      <c r="A141" s="449">
        <v>972</v>
      </c>
      <c r="B141" s="450" t="s">
        <v>699</v>
      </c>
      <c r="D141" s="452" t="s">
        <v>1362</v>
      </c>
      <c r="E141" s="452" t="s">
        <v>1363</v>
      </c>
      <c r="F141" s="452" t="s">
        <v>1364</v>
      </c>
      <c r="G141" s="452" t="s">
        <v>1365</v>
      </c>
      <c r="H141" s="452" t="s">
        <v>778</v>
      </c>
      <c r="I141" s="452" t="s">
        <v>1366</v>
      </c>
      <c r="J141" s="452" t="s">
        <v>1367</v>
      </c>
      <c r="K141" s="452" t="s">
        <v>1368</v>
      </c>
      <c r="L141" s="452" t="s">
        <v>782</v>
      </c>
      <c r="M141" s="452" t="s">
        <v>1369</v>
      </c>
      <c r="N141" s="452" t="s">
        <v>1370</v>
      </c>
      <c r="O141" s="452" t="s">
        <v>785</v>
      </c>
      <c r="P141" s="452" t="s">
        <v>786</v>
      </c>
      <c r="Q141" s="452" t="s">
        <v>787</v>
      </c>
      <c r="R141" s="452" t="s">
        <v>1371</v>
      </c>
      <c r="S141" s="452">
        <v>0</v>
      </c>
      <c r="T141" s="452" t="s">
        <v>1372</v>
      </c>
      <c r="U141" s="452" t="s">
        <v>1373</v>
      </c>
      <c r="V141" s="452" t="s">
        <v>1374</v>
      </c>
      <c r="W141" s="452" t="s">
        <v>1375</v>
      </c>
      <c r="X141" s="452" t="s">
        <v>1376</v>
      </c>
      <c r="Y141" s="452" t="s">
        <v>1377</v>
      </c>
      <c r="Z141" s="452" t="s">
        <v>1378</v>
      </c>
      <c r="AA141" s="452" t="s">
        <v>1379</v>
      </c>
      <c r="AB141" s="452" t="s">
        <v>1380</v>
      </c>
      <c r="AC141" s="452" t="s">
        <v>1374</v>
      </c>
      <c r="AD141" s="452" t="s">
        <v>1381</v>
      </c>
      <c r="AE141" s="452" t="s">
        <v>1382</v>
      </c>
      <c r="AF141" s="452" t="s">
        <v>1383</v>
      </c>
      <c r="AG141" s="452" t="s">
        <v>1384</v>
      </c>
      <c r="AH141" s="452" t="s">
        <v>1385</v>
      </c>
      <c r="AI141" s="452" t="s">
        <v>1386</v>
      </c>
      <c r="AJ141" s="452" t="s">
        <v>1387</v>
      </c>
      <c r="AK141" s="452" t="s">
        <v>807</v>
      </c>
      <c r="AL141" s="452" t="s">
        <v>1388</v>
      </c>
      <c r="AM141" s="452" t="s">
        <v>1389</v>
      </c>
      <c r="AN141" s="452" t="s">
        <v>1390</v>
      </c>
      <c r="AO141" s="452" t="s">
        <v>1391</v>
      </c>
      <c r="AP141" s="452" t="s">
        <v>1392</v>
      </c>
      <c r="AQ141" s="452" t="s">
        <v>813</v>
      </c>
      <c r="AR141" s="452" t="s">
        <v>814</v>
      </c>
      <c r="AS141" s="452" t="s">
        <v>1393</v>
      </c>
      <c r="AT141" s="452" t="s">
        <v>1394</v>
      </c>
      <c r="AU141" s="452" t="s">
        <v>817</v>
      </c>
      <c r="AV141" s="452" t="s">
        <v>818</v>
      </c>
      <c r="AW141" s="452">
        <v>0</v>
      </c>
      <c r="AX141" s="452" t="s">
        <v>1395</v>
      </c>
      <c r="AY141" s="452" t="s">
        <v>1396</v>
      </c>
      <c r="AZ141" s="452" t="s">
        <v>822</v>
      </c>
      <c r="BA141" s="452" t="s">
        <v>1397</v>
      </c>
      <c r="BB141" s="452" t="s">
        <v>1398</v>
      </c>
      <c r="BC141" s="452" t="s">
        <v>1399</v>
      </c>
      <c r="BD141" s="452" t="s">
        <v>1400</v>
      </c>
      <c r="BE141" s="452" t="s">
        <v>827</v>
      </c>
      <c r="BF141" s="452" t="s">
        <v>1401</v>
      </c>
      <c r="BG141" s="452" t="s">
        <v>1402</v>
      </c>
      <c r="BH141" s="452" t="s">
        <v>830</v>
      </c>
    </row>
    <row r="142" spans="1:60" x14ac:dyDescent="0.3">
      <c r="A142" s="449">
        <v>998</v>
      </c>
      <c r="B142" s="450" t="s">
        <v>183</v>
      </c>
      <c r="D142" s="452">
        <v>52</v>
      </c>
      <c r="E142" s="452">
        <v>52</v>
      </c>
      <c r="F142" s="452">
        <v>52</v>
      </c>
      <c r="G142" s="452">
        <v>52</v>
      </c>
      <c r="H142" s="452">
        <v>52</v>
      </c>
      <c r="I142" s="452">
        <v>52</v>
      </c>
      <c r="J142" s="452">
        <v>52</v>
      </c>
      <c r="K142" s="452">
        <v>52</v>
      </c>
      <c r="L142" s="452">
        <v>52</v>
      </c>
      <c r="M142" s="452">
        <v>52</v>
      </c>
      <c r="N142" s="452">
        <v>52</v>
      </c>
      <c r="O142" s="452">
        <v>52</v>
      </c>
      <c r="P142" s="452">
        <v>52</v>
      </c>
      <c r="Q142" s="452">
        <v>52</v>
      </c>
      <c r="R142" s="452">
        <v>52</v>
      </c>
      <c r="S142" s="452">
        <v>52</v>
      </c>
      <c r="T142" s="452">
        <v>52</v>
      </c>
      <c r="U142" s="452">
        <v>52</v>
      </c>
      <c r="V142" s="452">
        <v>52</v>
      </c>
      <c r="W142" s="452">
        <v>52</v>
      </c>
      <c r="X142" s="452">
        <v>52</v>
      </c>
      <c r="Y142" s="452">
        <v>52</v>
      </c>
      <c r="Z142" s="452">
        <v>52</v>
      </c>
      <c r="AA142" s="452">
        <v>52</v>
      </c>
      <c r="AB142" s="452">
        <v>52</v>
      </c>
      <c r="AC142" s="452">
        <v>52</v>
      </c>
      <c r="AD142" s="452">
        <v>52</v>
      </c>
      <c r="AE142" s="452">
        <v>52</v>
      </c>
      <c r="AF142" s="452">
        <v>52</v>
      </c>
      <c r="AG142" s="452">
        <v>52</v>
      </c>
      <c r="AH142" s="452">
        <v>52</v>
      </c>
      <c r="AI142" s="452">
        <v>52</v>
      </c>
      <c r="AJ142" s="452">
        <v>52</v>
      </c>
      <c r="AK142" s="452">
        <v>52</v>
      </c>
      <c r="AL142" s="452">
        <v>52</v>
      </c>
      <c r="AM142" s="452">
        <v>52</v>
      </c>
      <c r="AN142" s="452">
        <v>52</v>
      </c>
      <c r="AO142" s="452">
        <v>52</v>
      </c>
      <c r="AP142" s="452">
        <v>52</v>
      </c>
      <c r="AQ142" s="452">
        <v>52</v>
      </c>
      <c r="AR142" s="452">
        <v>52</v>
      </c>
      <c r="AS142" s="452">
        <v>52</v>
      </c>
      <c r="AT142" s="452">
        <v>52</v>
      </c>
      <c r="AU142" s="452">
        <v>52</v>
      </c>
      <c r="AV142" s="452">
        <v>52</v>
      </c>
      <c r="AW142" s="452">
        <v>52</v>
      </c>
      <c r="AX142" s="452">
        <v>52</v>
      </c>
      <c r="AY142" s="452">
        <v>52</v>
      </c>
      <c r="AZ142" s="452">
        <v>52</v>
      </c>
      <c r="BA142" s="452">
        <v>52</v>
      </c>
      <c r="BB142" s="452">
        <v>52</v>
      </c>
      <c r="BC142" s="452">
        <v>52</v>
      </c>
      <c r="BD142" s="452">
        <v>52</v>
      </c>
      <c r="BE142" s="452">
        <v>52</v>
      </c>
      <c r="BF142" s="452">
        <v>52</v>
      </c>
      <c r="BG142" s="452">
        <v>52</v>
      </c>
      <c r="BH142" s="452">
        <v>52</v>
      </c>
    </row>
    <row r="143" spans="1:60" x14ac:dyDescent="0.3">
      <c r="A143" s="449">
        <v>999</v>
      </c>
      <c r="B143" s="450" t="s">
        <v>184</v>
      </c>
      <c r="D143" s="452">
        <v>52821</v>
      </c>
      <c r="E143" s="452">
        <v>52823</v>
      </c>
      <c r="F143" s="452">
        <v>52824</v>
      </c>
      <c r="G143" s="452">
        <v>52825</v>
      </c>
      <c r="H143" s="452">
        <v>52826</v>
      </c>
      <c r="I143" s="452">
        <v>52827</v>
      </c>
      <c r="J143" s="452">
        <v>52828</v>
      </c>
      <c r="K143" s="452">
        <v>52829</v>
      </c>
      <c r="L143" s="452">
        <v>52830</v>
      </c>
      <c r="M143" s="452">
        <v>52831</v>
      </c>
      <c r="N143" s="452">
        <v>52832</v>
      </c>
      <c r="O143" s="452">
        <v>52833</v>
      </c>
      <c r="P143" s="452">
        <v>52834</v>
      </c>
      <c r="Q143" s="452">
        <v>52835</v>
      </c>
      <c r="R143" s="452">
        <v>52994</v>
      </c>
      <c r="S143" s="452">
        <v>52836</v>
      </c>
      <c r="T143" s="452">
        <v>52837</v>
      </c>
      <c r="U143" s="452">
        <v>52838</v>
      </c>
      <c r="V143" s="452">
        <v>524017</v>
      </c>
      <c r="W143" s="452">
        <v>52839</v>
      </c>
      <c r="X143" s="452">
        <v>52840</v>
      </c>
      <c r="Y143" s="452">
        <v>52841</v>
      </c>
      <c r="Z143" s="452">
        <v>52842</v>
      </c>
      <c r="AA143" s="452">
        <v>52843</v>
      </c>
      <c r="AB143" s="452">
        <v>52844</v>
      </c>
      <c r="AC143" s="452">
        <v>52845</v>
      </c>
      <c r="AD143" s="452">
        <v>52846</v>
      </c>
      <c r="AE143" s="452">
        <v>52847</v>
      </c>
      <c r="AF143" s="452">
        <v>52848</v>
      </c>
      <c r="AG143" s="452">
        <v>52849</v>
      </c>
      <c r="AH143" s="452">
        <v>52850</v>
      </c>
      <c r="AI143" s="452">
        <v>52851</v>
      </c>
      <c r="AJ143" s="452">
        <v>52995</v>
      </c>
      <c r="AK143" s="452">
        <v>52852</v>
      </c>
      <c r="AL143" s="452">
        <v>52853</v>
      </c>
      <c r="AM143" s="452">
        <v>52854</v>
      </c>
      <c r="AN143" s="452">
        <v>52856</v>
      </c>
      <c r="AO143" s="452">
        <v>52857</v>
      </c>
      <c r="AP143" s="452">
        <v>52858</v>
      </c>
      <c r="AQ143" s="452">
        <v>52859</v>
      </c>
      <c r="AR143" s="452">
        <v>52860</v>
      </c>
      <c r="AS143" s="452">
        <v>52861</v>
      </c>
      <c r="AT143" s="452">
        <v>52862</v>
      </c>
      <c r="AU143" s="452">
        <v>52863</v>
      </c>
      <c r="AV143" s="452">
        <v>52864</v>
      </c>
      <c r="AW143" s="452">
        <v>52865</v>
      </c>
      <c r="AX143" s="452">
        <v>52866</v>
      </c>
      <c r="AY143" s="452">
        <v>52867</v>
      </c>
      <c r="AZ143" s="452">
        <v>52868</v>
      </c>
      <c r="BA143" s="452">
        <v>52869</v>
      </c>
      <c r="BB143" s="452">
        <v>52870</v>
      </c>
      <c r="BC143" s="452">
        <v>52871</v>
      </c>
      <c r="BD143" s="452">
        <v>52872</v>
      </c>
      <c r="BE143" s="452">
        <v>52873</v>
      </c>
      <c r="BF143" s="452">
        <v>52996</v>
      </c>
      <c r="BG143" s="452">
        <v>52874</v>
      </c>
      <c r="BH143" s="452">
        <v>52875</v>
      </c>
    </row>
    <row r="144" spans="1:60" x14ac:dyDescent="0.3">
      <c r="A144" s="449">
        <v>9000</v>
      </c>
      <c r="B144" s="450" t="s">
        <v>518</v>
      </c>
      <c r="C144" s="452" t="s">
        <v>229</v>
      </c>
      <c r="D144" s="452">
        <v>508828754</v>
      </c>
      <c r="E144" s="452">
        <v>913011816</v>
      </c>
      <c r="F144" s="452">
        <v>699174245</v>
      </c>
      <c r="G144" s="452">
        <v>258897923</v>
      </c>
      <c r="H144" s="452">
        <v>903490011</v>
      </c>
      <c r="I144" s="452">
        <v>443505326</v>
      </c>
      <c r="J144" s="452">
        <v>236090683</v>
      </c>
      <c r="K144" s="452">
        <v>342465637.39999998</v>
      </c>
      <c r="L144" s="452">
        <v>35188990769.400002</v>
      </c>
      <c r="M144" s="452">
        <v>185967136</v>
      </c>
      <c r="N144" s="452">
        <v>349058344</v>
      </c>
      <c r="O144" s="452">
        <v>1604011044</v>
      </c>
      <c r="P144" s="452">
        <v>553058654</v>
      </c>
      <c r="Q144" s="452">
        <v>200558721</v>
      </c>
      <c r="R144" s="452">
        <v>1268489330</v>
      </c>
      <c r="S144" s="452">
        <v>3129303328</v>
      </c>
      <c r="T144" s="452">
        <v>326773909</v>
      </c>
      <c r="U144" s="452">
        <v>193138876</v>
      </c>
      <c r="V144" s="452">
        <v>10903804</v>
      </c>
      <c r="W144" s="452">
        <v>2448364093</v>
      </c>
      <c r="X144" s="452">
        <v>876507710</v>
      </c>
      <c r="Y144" s="452">
        <v>150462115.40000001</v>
      </c>
      <c r="Z144" s="452">
        <v>992355405</v>
      </c>
      <c r="AA144" s="452">
        <v>170779026</v>
      </c>
      <c r="AB144" s="452">
        <v>298370645</v>
      </c>
      <c r="AC144" s="452">
        <v>1996442662</v>
      </c>
      <c r="AD144" s="452">
        <v>204775660</v>
      </c>
      <c r="AE144" s="452">
        <v>1523901169.4000001</v>
      </c>
      <c r="AF144" s="452">
        <v>584436673</v>
      </c>
      <c r="AG144" s="452">
        <v>229715840</v>
      </c>
      <c r="AH144" s="452">
        <v>1895150702</v>
      </c>
      <c r="AI144" s="452">
        <v>989024715</v>
      </c>
      <c r="AJ144" s="452">
        <v>1574073207</v>
      </c>
      <c r="AK144" s="452">
        <v>763540870</v>
      </c>
      <c r="AL144" s="452">
        <v>740470391</v>
      </c>
      <c r="AM144" s="452">
        <v>611719483</v>
      </c>
      <c r="AN144" s="452">
        <v>625818371</v>
      </c>
      <c r="AO144" s="452">
        <v>613739806</v>
      </c>
      <c r="AP144" s="452">
        <v>720128176</v>
      </c>
      <c r="AQ144" s="452">
        <v>34775350894.400002</v>
      </c>
      <c r="AR144" s="452">
        <v>258317292</v>
      </c>
      <c r="AS144" s="452">
        <v>355361024</v>
      </c>
      <c r="AT144" s="452">
        <v>74931446</v>
      </c>
      <c r="AU144" s="452">
        <v>3559532310</v>
      </c>
      <c r="AV144" s="452">
        <v>523655805</v>
      </c>
      <c r="AW144" s="452">
        <v>21860235793</v>
      </c>
      <c r="AX144" s="452">
        <v>186774122</v>
      </c>
      <c r="AY144" s="452">
        <v>156961812</v>
      </c>
      <c r="AZ144" s="452">
        <v>411850052</v>
      </c>
      <c r="BA144" s="452">
        <v>1316670961</v>
      </c>
      <c r="BB144" s="452">
        <v>87530336</v>
      </c>
      <c r="BC144" s="452">
        <v>183248950</v>
      </c>
      <c r="BD144" s="452">
        <v>32541549119.299999</v>
      </c>
      <c r="BE144" s="452">
        <v>901445658</v>
      </c>
      <c r="BF144" s="452">
        <v>5699053895</v>
      </c>
      <c r="BG144" s="452">
        <v>430002998</v>
      </c>
      <c r="BH144" s="452">
        <v>218760386</v>
      </c>
    </row>
    <row r="145" spans="1:60" x14ac:dyDescent="0.3">
      <c r="A145" s="449">
        <v>9001</v>
      </c>
      <c r="B145" s="450" t="s">
        <v>519</v>
      </c>
      <c r="C145" s="452" t="s">
        <v>520</v>
      </c>
      <c r="D145" s="452">
        <v>96435492</v>
      </c>
      <c r="E145" s="452">
        <v>154701536</v>
      </c>
      <c r="F145" s="452">
        <v>106600502</v>
      </c>
      <c r="G145" s="452">
        <v>33938843</v>
      </c>
      <c r="H145" s="452">
        <v>143069640</v>
      </c>
      <c r="I145" s="452">
        <v>81996222</v>
      </c>
      <c r="J145" s="452">
        <v>42629025</v>
      </c>
      <c r="K145" s="452">
        <v>43475377</v>
      </c>
      <c r="L145" s="452">
        <v>101176233</v>
      </c>
      <c r="M145" s="452">
        <v>29952935</v>
      </c>
      <c r="N145" s="452">
        <v>51611476</v>
      </c>
      <c r="O145" s="452">
        <v>247448541</v>
      </c>
      <c r="P145" s="452">
        <v>82459204</v>
      </c>
      <c r="Q145" s="452">
        <v>36082265</v>
      </c>
      <c r="R145" s="452">
        <v>198994117</v>
      </c>
      <c r="S145" s="452">
        <v>437916512</v>
      </c>
      <c r="T145" s="452">
        <v>62586892</v>
      </c>
      <c r="U145" s="452">
        <v>29731829</v>
      </c>
      <c r="V145" s="452">
        <v>0</v>
      </c>
      <c r="W145" s="452">
        <v>385776995</v>
      </c>
      <c r="X145" s="452">
        <v>123386363</v>
      </c>
      <c r="Y145" s="452">
        <v>12699040</v>
      </c>
      <c r="Z145" s="452">
        <v>213800683</v>
      </c>
      <c r="AA145" s="452">
        <v>29602120</v>
      </c>
      <c r="AB145" s="452">
        <v>39891166</v>
      </c>
      <c r="AC145" s="452">
        <v>287396396</v>
      </c>
      <c r="AD145" s="452">
        <v>23923696</v>
      </c>
      <c r="AE145" s="452">
        <v>207364115</v>
      </c>
      <c r="AF145" s="452">
        <v>78250114</v>
      </c>
      <c r="AG145" s="452">
        <v>44427001</v>
      </c>
      <c r="AH145" s="452">
        <v>208137572</v>
      </c>
      <c r="AI145" s="452">
        <v>126601474</v>
      </c>
      <c r="AJ145" s="452">
        <v>207034100</v>
      </c>
      <c r="AK145" s="452">
        <v>116570060</v>
      </c>
      <c r="AL145" s="452">
        <v>128627354</v>
      </c>
      <c r="AM145" s="452">
        <v>88563420</v>
      </c>
      <c r="AN145" s="452">
        <v>78061233</v>
      </c>
      <c r="AO145" s="452">
        <v>94973674</v>
      </c>
      <c r="AP145" s="452">
        <v>114805353</v>
      </c>
      <c r="AQ145" s="452">
        <v>37551848</v>
      </c>
      <c r="AR145" s="452">
        <v>27116471</v>
      </c>
      <c r="AS145" s="452">
        <v>52506826</v>
      </c>
      <c r="AT145" s="452">
        <v>10062575</v>
      </c>
      <c r="AU145" s="452">
        <v>799896688</v>
      </c>
      <c r="AV145" s="452">
        <v>59044211</v>
      </c>
      <c r="AW145" s="452">
        <v>4433376316</v>
      </c>
      <c r="AX145" s="452">
        <v>21449781</v>
      </c>
      <c r="AY145" s="452">
        <v>20586371</v>
      </c>
      <c r="AZ145" s="452">
        <v>41074815</v>
      </c>
      <c r="BA145" s="452">
        <v>148329714</v>
      </c>
      <c r="BB145" s="452">
        <v>7859259</v>
      </c>
      <c r="BC145" s="452">
        <v>21101586</v>
      </c>
      <c r="BD145" s="452">
        <v>106509363</v>
      </c>
      <c r="BE145" s="452">
        <v>118502020</v>
      </c>
      <c r="BF145" s="452">
        <v>874593164</v>
      </c>
      <c r="BG145" s="452">
        <v>58850688</v>
      </c>
      <c r="BH145" s="452">
        <v>36704727</v>
      </c>
    </row>
    <row r="146" spans="1:60" x14ac:dyDescent="0.3">
      <c r="A146" s="449">
        <v>9002</v>
      </c>
      <c r="B146" s="450" t="s">
        <v>521</v>
      </c>
      <c r="C146" s="452" t="s">
        <v>522</v>
      </c>
      <c r="D146" s="452">
        <v>266749</v>
      </c>
      <c r="E146" s="452">
        <v>6608897</v>
      </c>
      <c r="F146" s="452">
        <v>6829025</v>
      </c>
      <c r="G146" s="452">
        <v>1230527</v>
      </c>
      <c r="H146" s="452">
        <v>6342546</v>
      </c>
      <c r="I146" s="452">
        <v>1523209</v>
      </c>
      <c r="J146" s="452">
        <v>1965976</v>
      </c>
      <c r="K146" s="452">
        <v>1696229</v>
      </c>
      <c r="L146" s="452">
        <v>4721612</v>
      </c>
      <c r="M146" s="452">
        <v>1469678</v>
      </c>
      <c r="N146" s="452">
        <v>1609372</v>
      </c>
      <c r="O146" s="452">
        <v>6634808</v>
      </c>
      <c r="P146" s="452">
        <v>5661635</v>
      </c>
      <c r="Q146" s="452">
        <v>577523</v>
      </c>
      <c r="R146" s="452">
        <v>13764663</v>
      </c>
      <c r="S146" s="452">
        <v>28328962</v>
      </c>
      <c r="T146" s="452">
        <v>2014061</v>
      </c>
      <c r="U146" s="452">
        <v>1703577</v>
      </c>
      <c r="V146" s="452">
        <v>0</v>
      </c>
      <c r="W146" s="452">
        <v>10281148</v>
      </c>
      <c r="X146" s="452">
        <v>7882715</v>
      </c>
      <c r="Y146" s="452">
        <v>1237455</v>
      </c>
      <c r="Z146" s="452">
        <v>4084314</v>
      </c>
      <c r="AA146" s="452">
        <v>1354885</v>
      </c>
      <c r="AB146" s="452">
        <v>2784924</v>
      </c>
      <c r="AC146" s="452">
        <v>11361726</v>
      </c>
      <c r="AD146" s="452">
        <v>1871108</v>
      </c>
      <c r="AE146" s="452">
        <v>12753610</v>
      </c>
      <c r="AF146" s="452">
        <v>6436265</v>
      </c>
      <c r="AG146" s="452">
        <v>2005013</v>
      </c>
      <c r="AH146" s="452">
        <v>11390808</v>
      </c>
      <c r="AI146" s="452">
        <v>8522942</v>
      </c>
      <c r="AJ146" s="452">
        <v>11240520</v>
      </c>
      <c r="AK146" s="452">
        <v>3464230</v>
      </c>
      <c r="AL146" s="452">
        <v>6138337</v>
      </c>
      <c r="AM146" s="452">
        <v>7012036</v>
      </c>
      <c r="AN146" s="452">
        <v>4478330</v>
      </c>
      <c r="AO146" s="452">
        <v>3196151</v>
      </c>
      <c r="AP146" s="452">
        <v>6889382</v>
      </c>
      <c r="AQ146" s="452">
        <v>1498526</v>
      </c>
      <c r="AR146" s="452">
        <v>1867352</v>
      </c>
      <c r="AS146" s="452">
        <v>3009994</v>
      </c>
      <c r="AT146" s="452">
        <v>578765</v>
      </c>
      <c r="AU146" s="452">
        <v>36011137</v>
      </c>
      <c r="AV146" s="452">
        <v>3410445</v>
      </c>
      <c r="AW146" s="452">
        <v>82734326</v>
      </c>
      <c r="AX146" s="452">
        <v>1011078</v>
      </c>
      <c r="AY146" s="452">
        <v>1257438</v>
      </c>
      <c r="AZ146" s="452">
        <v>3402511</v>
      </c>
      <c r="BA146" s="452">
        <v>15711540</v>
      </c>
      <c r="BB146" s="452">
        <v>718228</v>
      </c>
      <c r="BC146" s="452">
        <v>1067914</v>
      </c>
      <c r="BD146" s="452">
        <v>7202958</v>
      </c>
      <c r="BE146" s="452">
        <v>7196246</v>
      </c>
      <c r="BF146" s="452">
        <v>37989468</v>
      </c>
      <c r="BG146" s="452">
        <v>3596883</v>
      </c>
      <c r="BH146" s="452">
        <v>1396575</v>
      </c>
    </row>
    <row r="147" spans="1:60" x14ac:dyDescent="0.3">
      <c r="A147" s="449">
        <v>9003</v>
      </c>
      <c r="B147" s="450" t="s">
        <v>523</v>
      </c>
      <c r="C147" s="452" t="s">
        <v>524</v>
      </c>
      <c r="D147" s="452">
        <v>111181390</v>
      </c>
      <c r="E147" s="452">
        <v>203569288</v>
      </c>
      <c r="F147" s="452">
        <v>150005494</v>
      </c>
      <c r="G147" s="452">
        <v>61792763</v>
      </c>
      <c r="H147" s="452">
        <v>210733957</v>
      </c>
      <c r="I147" s="452">
        <v>86344781</v>
      </c>
      <c r="J147" s="452">
        <v>48496777</v>
      </c>
      <c r="K147" s="452">
        <v>65280193</v>
      </c>
      <c r="L147" s="452">
        <v>122030159</v>
      </c>
      <c r="M147" s="452">
        <v>39212287</v>
      </c>
      <c r="N147" s="452">
        <v>76076620</v>
      </c>
      <c r="O147" s="452">
        <v>253406350</v>
      </c>
      <c r="P147" s="452">
        <v>118258960</v>
      </c>
      <c r="Q147" s="452">
        <v>31365401</v>
      </c>
      <c r="R147" s="452">
        <v>279459854</v>
      </c>
      <c r="S147" s="452">
        <v>559644289</v>
      </c>
      <c r="T147" s="452">
        <v>63857086</v>
      </c>
      <c r="U147" s="452">
        <v>37600228</v>
      </c>
      <c r="V147" s="452">
        <v>0</v>
      </c>
      <c r="W147" s="452">
        <v>467548287</v>
      </c>
      <c r="X147" s="452">
        <v>178118820</v>
      </c>
      <c r="Y147" s="452">
        <v>32375749</v>
      </c>
      <c r="Z147" s="452">
        <v>168694055</v>
      </c>
      <c r="AA147" s="452">
        <v>35576683</v>
      </c>
      <c r="AB147" s="452">
        <v>95227036</v>
      </c>
      <c r="AC147" s="452">
        <v>458884374</v>
      </c>
      <c r="AD147" s="452">
        <v>51187841</v>
      </c>
      <c r="AE147" s="452">
        <v>314904058</v>
      </c>
      <c r="AF147" s="452">
        <v>131437291</v>
      </c>
      <c r="AG147" s="452">
        <v>55278647</v>
      </c>
      <c r="AH147" s="452">
        <v>400110130</v>
      </c>
      <c r="AI147" s="452">
        <v>214194651</v>
      </c>
      <c r="AJ147" s="452">
        <v>360706291</v>
      </c>
      <c r="AK147" s="452">
        <v>162385040</v>
      </c>
      <c r="AL147" s="452">
        <v>153057287</v>
      </c>
      <c r="AM147" s="452">
        <v>123351156</v>
      </c>
      <c r="AN147" s="452">
        <v>149433303</v>
      </c>
      <c r="AO147" s="452">
        <v>120207264</v>
      </c>
      <c r="AP147" s="452">
        <v>149793795</v>
      </c>
      <c r="AQ147" s="452">
        <v>46568548</v>
      </c>
      <c r="AR147" s="452">
        <v>50249762</v>
      </c>
      <c r="AS147" s="452">
        <v>75883860</v>
      </c>
      <c r="AT147" s="452">
        <v>16293546</v>
      </c>
      <c r="AU147" s="452">
        <v>811046685</v>
      </c>
      <c r="AV147" s="452">
        <v>114365928</v>
      </c>
      <c r="AW147" s="452">
        <v>3390069214</v>
      </c>
      <c r="AX147" s="452">
        <v>42215707</v>
      </c>
      <c r="AY147" s="452">
        <v>29852435</v>
      </c>
      <c r="AZ147" s="452">
        <v>102287302</v>
      </c>
      <c r="BA147" s="452">
        <v>331631353</v>
      </c>
      <c r="BB147" s="452">
        <v>21288838</v>
      </c>
      <c r="BC147" s="452">
        <v>42270070</v>
      </c>
      <c r="BD147" s="452">
        <v>186464115</v>
      </c>
      <c r="BE147" s="452">
        <v>206006411</v>
      </c>
      <c r="BF147" s="452">
        <v>1109067716</v>
      </c>
      <c r="BG147" s="452">
        <v>101724141</v>
      </c>
      <c r="BH147" s="452">
        <v>48536388</v>
      </c>
    </row>
    <row r="148" spans="1:60" ht="43.2" x14ac:dyDescent="0.3">
      <c r="A148" s="449">
        <v>9004</v>
      </c>
      <c r="B148" s="450" t="s">
        <v>525</v>
      </c>
      <c r="C148" s="452" t="s">
        <v>526</v>
      </c>
      <c r="D148" s="452" t="s">
        <v>229</v>
      </c>
      <c r="E148" s="452" t="s">
        <v>229</v>
      </c>
      <c r="F148" s="452" t="s">
        <v>229</v>
      </c>
      <c r="G148" s="452" t="s">
        <v>229</v>
      </c>
      <c r="H148" s="452" t="s">
        <v>229</v>
      </c>
      <c r="I148" s="452" t="s">
        <v>229</v>
      </c>
      <c r="J148" s="452" t="s">
        <v>229</v>
      </c>
      <c r="K148" s="452" t="s">
        <v>229</v>
      </c>
      <c r="L148" s="452" t="s">
        <v>229</v>
      </c>
      <c r="M148" s="452" t="s">
        <v>229</v>
      </c>
      <c r="N148" s="452" t="s">
        <v>229</v>
      </c>
      <c r="O148" s="452" t="s">
        <v>229</v>
      </c>
      <c r="P148" s="452" t="s">
        <v>229</v>
      </c>
      <c r="Q148" s="452" t="s">
        <v>229</v>
      </c>
      <c r="R148" s="452" t="s">
        <v>229</v>
      </c>
      <c r="S148" s="452" t="s">
        <v>229</v>
      </c>
      <c r="T148" s="452" t="s">
        <v>229</v>
      </c>
      <c r="U148" s="452" t="s">
        <v>229</v>
      </c>
      <c r="V148" s="452" t="s">
        <v>229</v>
      </c>
      <c r="W148" s="452" t="s">
        <v>229</v>
      </c>
      <c r="X148" s="452" t="s">
        <v>229</v>
      </c>
      <c r="Y148" s="452" t="s">
        <v>229</v>
      </c>
      <c r="Z148" s="452" t="s">
        <v>229</v>
      </c>
      <c r="AA148" s="452" t="s">
        <v>229</v>
      </c>
      <c r="AB148" s="452" t="s">
        <v>229</v>
      </c>
      <c r="AC148" s="452" t="s">
        <v>229</v>
      </c>
      <c r="AD148" s="452" t="s">
        <v>229</v>
      </c>
      <c r="AE148" s="452" t="s">
        <v>229</v>
      </c>
      <c r="AF148" s="452" t="s">
        <v>229</v>
      </c>
      <c r="AG148" s="452" t="s">
        <v>229</v>
      </c>
      <c r="AH148" s="452" t="s">
        <v>229</v>
      </c>
      <c r="AI148" s="452" t="s">
        <v>229</v>
      </c>
      <c r="AJ148" s="452" t="s">
        <v>229</v>
      </c>
      <c r="AK148" s="452" t="s">
        <v>229</v>
      </c>
      <c r="AL148" s="452" t="s">
        <v>229</v>
      </c>
      <c r="AM148" s="452" t="s">
        <v>229</v>
      </c>
      <c r="AN148" s="452" t="s">
        <v>229</v>
      </c>
      <c r="AO148" s="452" t="s">
        <v>229</v>
      </c>
      <c r="AP148" s="452" t="s">
        <v>229</v>
      </c>
      <c r="AQ148" s="452" t="s">
        <v>229</v>
      </c>
      <c r="AR148" s="452" t="s">
        <v>229</v>
      </c>
      <c r="AS148" s="452" t="s">
        <v>229</v>
      </c>
      <c r="AT148" s="452" t="s">
        <v>229</v>
      </c>
      <c r="AU148" s="452" t="s">
        <v>229</v>
      </c>
      <c r="AV148" s="452" t="s">
        <v>229</v>
      </c>
      <c r="AW148" s="452" t="s">
        <v>229</v>
      </c>
      <c r="AX148" s="452" t="s">
        <v>229</v>
      </c>
      <c r="AY148" s="452" t="s">
        <v>229</v>
      </c>
      <c r="AZ148" s="452" t="s">
        <v>229</v>
      </c>
      <c r="BA148" s="452" t="s">
        <v>229</v>
      </c>
      <c r="BB148" s="452" t="s">
        <v>229</v>
      </c>
      <c r="BC148" s="452" t="s">
        <v>229</v>
      </c>
      <c r="BD148" s="452" t="s">
        <v>229</v>
      </c>
      <c r="BE148" s="452" t="s">
        <v>229</v>
      </c>
      <c r="BF148" s="452" t="s">
        <v>229</v>
      </c>
      <c r="BG148" s="452" t="s">
        <v>229</v>
      </c>
      <c r="BH148" s="452" t="s">
        <v>229</v>
      </c>
    </row>
    <row r="149" spans="1:60" x14ac:dyDescent="0.3">
      <c r="A149" s="449">
        <v>9005</v>
      </c>
      <c r="B149" s="450" t="s">
        <v>527</v>
      </c>
      <c r="C149" s="452" t="s">
        <v>528</v>
      </c>
      <c r="D149" s="452">
        <v>343862</v>
      </c>
      <c r="E149" s="452">
        <v>1859271</v>
      </c>
      <c r="F149" s="452">
        <v>2438722</v>
      </c>
      <c r="G149" s="452">
        <v>1446027</v>
      </c>
      <c r="H149" s="452">
        <v>1107517</v>
      </c>
      <c r="I149" s="452">
        <v>1411450</v>
      </c>
      <c r="J149" s="452">
        <v>268100</v>
      </c>
      <c r="K149" s="452">
        <v>2394219</v>
      </c>
      <c r="L149" s="452">
        <v>5275501</v>
      </c>
      <c r="M149" s="452">
        <v>927410</v>
      </c>
      <c r="N149" s="452">
        <v>2935571</v>
      </c>
      <c r="O149" s="452">
        <v>2808080</v>
      </c>
      <c r="P149" s="452">
        <v>2350787</v>
      </c>
      <c r="Q149" s="452">
        <v>1376196</v>
      </c>
      <c r="R149" s="452">
        <v>3807868</v>
      </c>
      <c r="S149" s="452">
        <v>10718999</v>
      </c>
      <c r="T149" s="452">
        <v>2313570</v>
      </c>
      <c r="U149" s="452">
        <v>42859</v>
      </c>
      <c r="V149" s="452">
        <v>657504</v>
      </c>
      <c r="W149" s="452">
        <v>10641516</v>
      </c>
      <c r="X149" s="452">
        <v>5972896</v>
      </c>
      <c r="Y149" s="452">
        <v>466550</v>
      </c>
      <c r="Z149" s="452">
        <v>4144550</v>
      </c>
      <c r="AA149" s="452">
        <v>323074</v>
      </c>
      <c r="AB149" s="452">
        <v>1629737</v>
      </c>
      <c r="AC149" s="452">
        <v>8921220</v>
      </c>
      <c r="AD149" s="452">
        <v>619616</v>
      </c>
      <c r="AE149" s="452">
        <v>5215292</v>
      </c>
      <c r="AF149" s="452">
        <v>3123448</v>
      </c>
      <c r="AG149" s="452">
        <v>1496757</v>
      </c>
      <c r="AH149" s="452">
        <v>3355835</v>
      </c>
      <c r="AI149" s="452">
        <v>15083551</v>
      </c>
      <c r="AJ149" s="452">
        <v>6313479</v>
      </c>
      <c r="AK149" s="452">
        <v>3706327</v>
      </c>
      <c r="AL149" s="452">
        <v>3955301</v>
      </c>
      <c r="AM149" s="452">
        <v>1710884</v>
      </c>
      <c r="AN149" s="452">
        <v>682771</v>
      </c>
      <c r="AO149" s="452">
        <v>829898</v>
      </c>
      <c r="AP149" s="452">
        <v>2460924</v>
      </c>
      <c r="AQ149" s="452">
        <v>56500</v>
      </c>
      <c r="AR149" s="452">
        <v>-660840</v>
      </c>
      <c r="AS149" s="452">
        <v>1048095</v>
      </c>
      <c r="AT149" s="452">
        <v>331877</v>
      </c>
      <c r="AU149" s="452">
        <v>1602910</v>
      </c>
      <c r="AV149" s="452">
        <v>552886</v>
      </c>
      <c r="AW149" s="452">
        <v>79978434</v>
      </c>
      <c r="AX149" s="452">
        <v>832712</v>
      </c>
      <c r="AY149" s="452">
        <v>337234</v>
      </c>
      <c r="AZ149" s="452">
        <v>3775921</v>
      </c>
      <c r="BA149" s="452">
        <v>-5725383</v>
      </c>
      <c r="BB149" s="452">
        <v>797147</v>
      </c>
      <c r="BC149" s="452">
        <v>1489677</v>
      </c>
      <c r="BD149" s="452">
        <v>5212534</v>
      </c>
      <c r="BE149" s="452">
        <v>7034409</v>
      </c>
      <c r="BF149" s="452">
        <v>7756984</v>
      </c>
      <c r="BG149" s="452">
        <v>1607326</v>
      </c>
      <c r="BH149" s="452">
        <v>936233</v>
      </c>
    </row>
    <row r="150" spans="1:60" x14ac:dyDescent="0.3">
      <c r="A150" s="449">
        <v>9006</v>
      </c>
      <c r="B150" s="450" t="s">
        <v>529</v>
      </c>
      <c r="C150" s="452" t="s">
        <v>530</v>
      </c>
      <c r="D150" s="452">
        <v>11555047</v>
      </c>
      <c r="E150" s="452">
        <v>17217181</v>
      </c>
      <c r="F150" s="452">
        <v>10058639</v>
      </c>
      <c r="G150" s="452">
        <v>5128938</v>
      </c>
      <c r="H150" s="452">
        <v>19631410</v>
      </c>
      <c r="I150" s="452">
        <v>9740393</v>
      </c>
      <c r="J150" s="452">
        <v>3004493</v>
      </c>
      <c r="K150" s="452">
        <v>6607374</v>
      </c>
      <c r="L150" s="452">
        <v>12579730</v>
      </c>
      <c r="M150" s="452">
        <v>2386349</v>
      </c>
      <c r="N150" s="452">
        <v>5448273</v>
      </c>
      <c r="O150" s="452">
        <v>30482557</v>
      </c>
      <c r="P150" s="452">
        <v>18389896</v>
      </c>
      <c r="Q150" s="452">
        <v>2859422</v>
      </c>
      <c r="R150" s="452">
        <v>22758966</v>
      </c>
      <c r="S150" s="452">
        <v>80039440</v>
      </c>
      <c r="T150" s="452">
        <v>6461524</v>
      </c>
      <c r="U150" s="452">
        <v>3723613</v>
      </c>
      <c r="V150" s="452">
        <v>181643</v>
      </c>
      <c r="W150" s="452">
        <v>52424089</v>
      </c>
      <c r="X150" s="452">
        <v>34205848</v>
      </c>
      <c r="Y150" s="452">
        <v>3800257</v>
      </c>
      <c r="Z150" s="452">
        <v>18174889</v>
      </c>
      <c r="AA150" s="452">
        <v>2785354</v>
      </c>
      <c r="AB150" s="452">
        <v>9876199</v>
      </c>
      <c r="AC150" s="452">
        <v>40800776</v>
      </c>
      <c r="AD150" s="452">
        <v>5191796</v>
      </c>
      <c r="AE150" s="452">
        <v>25295496</v>
      </c>
      <c r="AF150" s="452">
        <v>8586227</v>
      </c>
      <c r="AG150" s="452">
        <v>4042867</v>
      </c>
      <c r="AH150" s="452">
        <v>17622099</v>
      </c>
      <c r="AI150" s="452">
        <v>15888404</v>
      </c>
      <c r="AJ150" s="452">
        <v>38608688</v>
      </c>
      <c r="AK150" s="452">
        <v>14308390</v>
      </c>
      <c r="AL150" s="452">
        <v>10421769</v>
      </c>
      <c r="AM150" s="452">
        <v>14442238</v>
      </c>
      <c r="AN150" s="452">
        <v>12746052</v>
      </c>
      <c r="AO150" s="452">
        <v>12747273</v>
      </c>
      <c r="AP150" s="452">
        <v>10329642</v>
      </c>
      <c r="AQ150" s="452">
        <v>995816</v>
      </c>
      <c r="AR150" s="452">
        <v>5586384</v>
      </c>
      <c r="AS150" s="452">
        <v>12643943</v>
      </c>
      <c r="AT150" s="452">
        <v>690179</v>
      </c>
      <c r="AU150" s="452">
        <v>103123063</v>
      </c>
      <c r="AV150" s="452">
        <v>7315892</v>
      </c>
      <c r="AW150" s="452">
        <v>491292159</v>
      </c>
      <c r="AX150" s="452">
        <v>4420854</v>
      </c>
      <c r="AY150" s="452">
        <v>1566673</v>
      </c>
      <c r="AZ150" s="452">
        <v>15132718</v>
      </c>
      <c r="BA150" s="452">
        <v>21670213</v>
      </c>
      <c r="BB150" s="452">
        <v>1611237</v>
      </c>
      <c r="BC150" s="452">
        <v>1886330</v>
      </c>
      <c r="BD150" s="452">
        <v>17709894</v>
      </c>
      <c r="BE150" s="452">
        <v>19497788</v>
      </c>
      <c r="BF150" s="452">
        <v>124977535</v>
      </c>
      <c r="BG150" s="452">
        <v>6347288</v>
      </c>
      <c r="BH150" s="452">
        <v>3036130</v>
      </c>
    </row>
    <row r="151" spans="1:60" ht="28.8" x14ac:dyDescent="0.3">
      <c r="A151" s="449">
        <v>9007</v>
      </c>
      <c r="B151" s="450" t="s">
        <v>719</v>
      </c>
      <c r="C151" s="452" t="s">
        <v>531</v>
      </c>
      <c r="D151" s="452">
        <v>2.98E-2</v>
      </c>
      <c r="E151" s="452">
        <v>0.108</v>
      </c>
      <c r="F151" s="452">
        <v>0.24249999999999999</v>
      </c>
      <c r="G151" s="452">
        <v>0.28189999999999998</v>
      </c>
      <c r="H151" s="452">
        <v>5.6399999999999999E-2</v>
      </c>
      <c r="I151" s="452">
        <v>0.1449</v>
      </c>
      <c r="J151" s="452">
        <v>8.9200000000000002E-2</v>
      </c>
      <c r="K151" s="452">
        <v>0.3624</v>
      </c>
      <c r="L151" s="452">
        <v>0.4194</v>
      </c>
      <c r="M151" s="452">
        <v>0.3886</v>
      </c>
      <c r="N151" s="452">
        <v>0.53879999999999995</v>
      </c>
      <c r="O151" s="452">
        <v>9.2100000000000001E-2</v>
      </c>
      <c r="P151" s="452">
        <v>0.1278</v>
      </c>
      <c r="Q151" s="452">
        <v>0.48130000000000001</v>
      </c>
      <c r="R151" s="452">
        <v>0.1673</v>
      </c>
      <c r="S151" s="452">
        <v>0.13389999999999999</v>
      </c>
      <c r="T151" s="452">
        <v>0.35809999999999997</v>
      </c>
      <c r="U151" s="452">
        <v>1.15E-2</v>
      </c>
      <c r="V151" s="452">
        <v>3.6198000000000001</v>
      </c>
      <c r="W151" s="452">
        <v>0.20300000000000001</v>
      </c>
      <c r="X151" s="452">
        <v>0.17460000000000001</v>
      </c>
      <c r="Y151" s="452">
        <v>0.12280000000000001</v>
      </c>
      <c r="Z151" s="452">
        <v>0.22800000000000001</v>
      </c>
      <c r="AA151" s="452">
        <v>0.11600000000000001</v>
      </c>
      <c r="AB151" s="452">
        <v>0.16500000000000001</v>
      </c>
      <c r="AC151" s="452">
        <v>0.21870000000000001</v>
      </c>
      <c r="AD151" s="452">
        <v>0.1193</v>
      </c>
      <c r="AE151" s="452">
        <v>0.20619999999999999</v>
      </c>
      <c r="AF151" s="452">
        <v>0.36380000000000001</v>
      </c>
      <c r="AG151" s="452">
        <v>0.37019999999999997</v>
      </c>
      <c r="AH151" s="452">
        <v>0.19040000000000001</v>
      </c>
      <c r="AI151" s="452">
        <v>0.94930000000000003</v>
      </c>
      <c r="AJ151" s="452">
        <v>0.16350000000000001</v>
      </c>
      <c r="AK151" s="452">
        <v>0.25900000000000001</v>
      </c>
      <c r="AL151" s="452">
        <v>0.3795</v>
      </c>
      <c r="AM151" s="452">
        <v>0.11849999999999999</v>
      </c>
      <c r="AN151" s="452">
        <v>5.3600000000000002E-2</v>
      </c>
      <c r="AO151" s="452">
        <v>6.5100000000000005E-2</v>
      </c>
      <c r="AP151" s="452">
        <v>0.2382</v>
      </c>
      <c r="AQ151" s="452">
        <v>5.67E-2</v>
      </c>
      <c r="AR151" s="452">
        <v>-0.1183</v>
      </c>
      <c r="AS151" s="452">
        <v>8.2900000000000001E-2</v>
      </c>
      <c r="AT151" s="452">
        <v>0.48089999999999999</v>
      </c>
      <c r="AU151" s="452">
        <v>1.55E-2</v>
      </c>
      <c r="AV151" s="452">
        <v>7.5600000000000001E-2</v>
      </c>
      <c r="AW151" s="452">
        <v>0.1628</v>
      </c>
      <c r="AX151" s="452">
        <v>0.18840000000000001</v>
      </c>
      <c r="AY151" s="452">
        <v>0.21529999999999999</v>
      </c>
      <c r="AZ151" s="452">
        <v>0.2495</v>
      </c>
      <c r="BA151" s="452">
        <v>-0.26419999999999999</v>
      </c>
      <c r="BB151" s="452">
        <v>0.49469999999999997</v>
      </c>
      <c r="BC151" s="452">
        <v>0.78969999999999996</v>
      </c>
      <c r="BD151" s="452">
        <v>0.29430000000000001</v>
      </c>
      <c r="BE151" s="452">
        <v>0.36080000000000001</v>
      </c>
      <c r="BF151" s="452">
        <v>6.2100000000000002E-2</v>
      </c>
      <c r="BG151" s="452">
        <v>0.25319999999999998</v>
      </c>
      <c r="BH151" s="452">
        <v>0.30840000000000001</v>
      </c>
    </row>
    <row r="152" spans="1:60" x14ac:dyDescent="0.3">
      <c r="A152" s="449">
        <v>9008</v>
      </c>
      <c r="B152" s="450" t="s">
        <v>532</v>
      </c>
      <c r="C152" s="452" t="s">
        <v>229</v>
      </c>
      <c r="D152" s="452">
        <v>0</v>
      </c>
      <c r="E152" s="452">
        <v>0</v>
      </c>
      <c r="F152" s="452">
        <v>0</v>
      </c>
      <c r="G152" s="452">
        <v>0</v>
      </c>
      <c r="H152" s="452">
        <v>0</v>
      </c>
      <c r="I152" s="452">
        <v>0</v>
      </c>
      <c r="J152" s="452">
        <v>0</v>
      </c>
      <c r="K152" s="452">
        <v>0</v>
      </c>
      <c r="L152" s="452">
        <v>0</v>
      </c>
      <c r="M152" s="452">
        <v>0</v>
      </c>
      <c r="N152" s="452">
        <v>0</v>
      </c>
      <c r="O152" s="452">
        <v>0</v>
      </c>
      <c r="P152" s="452">
        <v>0</v>
      </c>
      <c r="Q152" s="452">
        <v>0</v>
      </c>
      <c r="R152" s="452">
        <v>0</v>
      </c>
      <c r="S152" s="452">
        <v>0</v>
      </c>
      <c r="T152" s="452">
        <v>0</v>
      </c>
      <c r="U152" s="452">
        <v>0</v>
      </c>
      <c r="V152" s="452">
        <v>0</v>
      </c>
      <c r="W152" s="452">
        <v>0</v>
      </c>
      <c r="X152" s="452">
        <v>0</v>
      </c>
      <c r="Y152" s="452">
        <v>0</v>
      </c>
      <c r="Z152" s="452">
        <v>0</v>
      </c>
      <c r="AA152" s="452">
        <v>0</v>
      </c>
      <c r="AB152" s="452">
        <v>0</v>
      </c>
      <c r="AC152" s="452">
        <v>0</v>
      </c>
      <c r="AD152" s="452">
        <v>0</v>
      </c>
      <c r="AE152" s="452">
        <v>0</v>
      </c>
      <c r="AF152" s="452">
        <v>0</v>
      </c>
      <c r="AG152" s="452">
        <v>0</v>
      </c>
      <c r="AH152" s="452">
        <v>0</v>
      </c>
      <c r="AI152" s="452">
        <v>0</v>
      </c>
      <c r="AJ152" s="452">
        <v>0</v>
      </c>
      <c r="AK152" s="452">
        <v>0</v>
      </c>
      <c r="AL152" s="452">
        <v>0</v>
      </c>
      <c r="AM152" s="452">
        <v>0</v>
      </c>
      <c r="AN152" s="452">
        <v>0</v>
      </c>
      <c r="AO152" s="452">
        <v>0</v>
      </c>
      <c r="AP152" s="452">
        <v>0</v>
      </c>
      <c r="AQ152" s="452">
        <v>0</v>
      </c>
      <c r="AR152" s="452">
        <v>0</v>
      </c>
      <c r="AS152" s="452">
        <v>0</v>
      </c>
      <c r="AT152" s="452">
        <v>0</v>
      </c>
      <c r="AU152" s="452">
        <v>0</v>
      </c>
      <c r="AV152" s="452">
        <v>0</v>
      </c>
      <c r="AW152" s="452">
        <v>0</v>
      </c>
      <c r="AX152" s="452">
        <v>0</v>
      </c>
      <c r="AY152" s="452">
        <v>0</v>
      </c>
      <c r="AZ152" s="452">
        <v>0</v>
      </c>
      <c r="BA152" s="452">
        <v>0</v>
      </c>
      <c r="BB152" s="452">
        <v>0</v>
      </c>
      <c r="BC152" s="452">
        <v>0</v>
      </c>
      <c r="BD152" s="452">
        <v>0</v>
      </c>
      <c r="BE152" s="452">
        <v>0</v>
      </c>
      <c r="BF152" s="452">
        <v>0</v>
      </c>
      <c r="BG152" s="452">
        <v>0</v>
      </c>
      <c r="BH152" s="452">
        <v>0</v>
      </c>
    </row>
    <row r="153" spans="1:60" x14ac:dyDescent="0.3">
      <c r="A153" s="449">
        <v>9010</v>
      </c>
      <c r="B153" s="450" t="s">
        <v>533</v>
      </c>
      <c r="C153" s="452" t="s">
        <v>534</v>
      </c>
      <c r="D153" s="452">
        <v>0</v>
      </c>
      <c r="E153" s="452">
        <v>0</v>
      </c>
      <c r="F153" s="452">
        <v>0</v>
      </c>
      <c r="G153" s="452">
        <v>0</v>
      </c>
      <c r="H153" s="452">
        <v>0</v>
      </c>
      <c r="I153" s="452">
        <v>0</v>
      </c>
      <c r="J153" s="452">
        <v>0</v>
      </c>
      <c r="K153" s="452">
        <v>0</v>
      </c>
      <c r="L153" s="452">
        <v>0</v>
      </c>
      <c r="M153" s="452">
        <v>0</v>
      </c>
      <c r="N153" s="452">
        <v>0</v>
      </c>
      <c r="O153" s="452">
        <v>0</v>
      </c>
      <c r="P153" s="452">
        <v>0</v>
      </c>
      <c r="Q153" s="452">
        <v>0</v>
      </c>
      <c r="R153" s="452">
        <v>0</v>
      </c>
      <c r="S153" s="452">
        <v>0</v>
      </c>
      <c r="T153" s="452">
        <v>0</v>
      </c>
      <c r="U153" s="452">
        <v>0</v>
      </c>
      <c r="V153" s="452">
        <v>0</v>
      </c>
      <c r="W153" s="452">
        <v>0</v>
      </c>
      <c r="X153" s="452">
        <v>0</v>
      </c>
      <c r="Y153" s="452">
        <v>0</v>
      </c>
      <c r="Z153" s="452">
        <v>0</v>
      </c>
      <c r="AA153" s="452">
        <v>0</v>
      </c>
      <c r="AB153" s="452">
        <v>0</v>
      </c>
      <c r="AC153" s="452">
        <v>0</v>
      </c>
      <c r="AD153" s="452">
        <v>0</v>
      </c>
      <c r="AE153" s="452">
        <v>0</v>
      </c>
      <c r="AF153" s="452">
        <v>0</v>
      </c>
      <c r="AG153" s="452">
        <v>0</v>
      </c>
      <c r="AH153" s="452">
        <v>0</v>
      </c>
      <c r="AI153" s="452">
        <v>0</v>
      </c>
      <c r="AJ153" s="452">
        <v>0</v>
      </c>
      <c r="AK153" s="452">
        <v>0</v>
      </c>
      <c r="AL153" s="452">
        <v>0</v>
      </c>
      <c r="AM153" s="452">
        <v>0</v>
      </c>
      <c r="AN153" s="452">
        <v>0</v>
      </c>
      <c r="AO153" s="452">
        <v>0</v>
      </c>
      <c r="AP153" s="452">
        <v>0</v>
      </c>
      <c r="AQ153" s="452">
        <v>0</v>
      </c>
      <c r="AR153" s="452">
        <v>0</v>
      </c>
      <c r="AS153" s="452">
        <v>0</v>
      </c>
      <c r="AT153" s="452">
        <v>0</v>
      </c>
      <c r="AU153" s="452">
        <v>0</v>
      </c>
      <c r="AV153" s="452">
        <v>0</v>
      </c>
      <c r="AW153" s="452">
        <v>0</v>
      </c>
      <c r="AX153" s="452">
        <v>0</v>
      </c>
      <c r="AY153" s="452">
        <v>0</v>
      </c>
      <c r="AZ153" s="452">
        <v>0</v>
      </c>
      <c r="BA153" s="452">
        <v>0</v>
      </c>
      <c r="BB153" s="452">
        <v>0</v>
      </c>
      <c r="BC153" s="452">
        <v>0</v>
      </c>
      <c r="BD153" s="452">
        <v>0</v>
      </c>
      <c r="BE153" s="452">
        <v>0</v>
      </c>
      <c r="BF153" s="452">
        <v>0</v>
      </c>
      <c r="BG153" s="452">
        <v>0</v>
      </c>
      <c r="BH153" s="452">
        <v>0</v>
      </c>
    </row>
    <row r="154" spans="1:60" ht="43.2" x14ac:dyDescent="0.3">
      <c r="A154" s="449">
        <v>9011</v>
      </c>
      <c r="B154" s="450" t="s">
        <v>535</v>
      </c>
      <c r="C154" s="452" t="s">
        <v>536</v>
      </c>
      <c r="D154" s="452">
        <v>0</v>
      </c>
      <c r="E154" s="452">
        <v>0</v>
      </c>
      <c r="F154" s="452">
        <v>0</v>
      </c>
      <c r="G154" s="452">
        <v>0</v>
      </c>
      <c r="H154" s="452">
        <v>0</v>
      </c>
      <c r="I154" s="452">
        <v>0</v>
      </c>
      <c r="J154" s="452">
        <v>0</v>
      </c>
      <c r="K154" s="452">
        <v>0</v>
      </c>
      <c r="L154" s="452">
        <v>0</v>
      </c>
      <c r="M154" s="452">
        <v>0</v>
      </c>
      <c r="N154" s="452">
        <v>0</v>
      </c>
      <c r="O154" s="452">
        <v>0</v>
      </c>
      <c r="P154" s="452">
        <v>0</v>
      </c>
      <c r="Q154" s="452">
        <v>0</v>
      </c>
      <c r="R154" s="452">
        <v>0</v>
      </c>
      <c r="S154" s="452">
        <v>0</v>
      </c>
      <c r="T154" s="452">
        <v>0</v>
      </c>
      <c r="U154" s="452">
        <v>0</v>
      </c>
      <c r="V154" s="452">
        <v>0</v>
      </c>
      <c r="W154" s="452">
        <v>0</v>
      </c>
      <c r="X154" s="452">
        <v>0</v>
      </c>
      <c r="Y154" s="452">
        <v>0</v>
      </c>
      <c r="Z154" s="452">
        <v>0</v>
      </c>
      <c r="AA154" s="452">
        <v>0</v>
      </c>
      <c r="AB154" s="452">
        <v>0</v>
      </c>
      <c r="AC154" s="452">
        <v>0</v>
      </c>
      <c r="AD154" s="452">
        <v>0</v>
      </c>
      <c r="AE154" s="452">
        <v>0</v>
      </c>
      <c r="AF154" s="452">
        <v>0</v>
      </c>
      <c r="AG154" s="452">
        <v>0</v>
      </c>
      <c r="AH154" s="452">
        <v>0</v>
      </c>
      <c r="AI154" s="452">
        <v>0</v>
      </c>
      <c r="AJ154" s="452">
        <v>0</v>
      </c>
      <c r="AK154" s="452">
        <v>0</v>
      </c>
      <c r="AL154" s="452">
        <v>0</v>
      </c>
      <c r="AM154" s="452">
        <v>0</v>
      </c>
      <c r="AN154" s="452">
        <v>0</v>
      </c>
      <c r="AO154" s="452">
        <v>0</v>
      </c>
      <c r="AP154" s="452">
        <v>0</v>
      </c>
      <c r="AQ154" s="452">
        <v>0</v>
      </c>
      <c r="AR154" s="452">
        <v>0</v>
      </c>
      <c r="AS154" s="452">
        <v>0</v>
      </c>
      <c r="AT154" s="452">
        <v>0</v>
      </c>
      <c r="AU154" s="452">
        <v>0</v>
      </c>
      <c r="AV154" s="452">
        <v>0</v>
      </c>
      <c r="AW154" s="452">
        <v>0</v>
      </c>
      <c r="AX154" s="452">
        <v>0</v>
      </c>
      <c r="AY154" s="452">
        <v>0</v>
      </c>
      <c r="AZ154" s="452">
        <v>0</v>
      </c>
      <c r="BA154" s="452">
        <v>0</v>
      </c>
      <c r="BB154" s="452">
        <v>0</v>
      </c>
      <c r="BC154" s="452">
        <v>0</v>
      </c>
      <c r="BD154" s="452">
        <v>0</v>
      </c>
      <c r="BE154" s="452">
        <v>0</v>
      </c>
      <c r="BF154" s="452">
        <v>0</v>
      </c>
      <c r="BG154" s="452">
        <v>0</v>
      </c>
      <c r="BH154" s="452">
        <v>0</v>
      </c>
    </row>
    <row r="155" spans="1:60" ht="43.2" x14ac:dyDescent="0.3">
      <c r="A155" s="449">
        <v>9012</v>
      </c>
      <c r="B155" s="450" t="s">
        <v>537</v>
      </c>
      <c r="C155" s="452" t="s">
        <v>536</v>
      </c>
      <c r="D155" s="452">
        <v>0</v>
      </c>
      <c r="E155" s="452">
        <v>0</v>
      </c>
      <c r="F155" s="452">
        <v>0</v>
      </c>
      <c r="G155" s="452">
        <v>0</v>
      </c>
      <c r="H155" s="452">
        <v>0</v>
      </c>
      <c r="I155" s="452">
        <v>0</v>
      </c>
      <c r="J155" s="452">
        <v>0</v>
      </c>
      <c r="K155" s="452">
        <v>0</v>
      </c>
      <c r="L155" s="452">
        <v>0</v>
      </c>
      <c r="M155" s="452">
        <v>0</v>
      </c>
      <c r="N155" s="452">
        <v>0</v>
      </c>
      <c r="O155" s="452">
        <v>0</v>
      </c>
      <c r="P155" s="452">
        <v>0</v>
      </c>
      <c r="Q155" s="452">
        <v>0</v>
      </c>
      <c r="R155" s="452">
        <v>0</v>
      </c>
      <c r="S155" s="452">
        <v>0</v>
      </c>
      <c r="T155" s="452">
        <v>0</v>
      </c>
      <c r="U155" s="452">
        <v>0</v>
      </c>
      <c r="V155" s="452">
        <v>0</v>
      </c>
      <c r="W155" s="452">
        <v>0</v>
      </c>
      <c r="X155" s="452">
        <v>0</v>
      </c>
      <c r="Y155" s="452">
        <v>0</v>
      </c>
      <c r="Z155" s="452">
        <v>0</v>
      </c>
      <c r="AA155" s="452">
        <v>0</v>
      </c>
      <c r="AB155" s="452">
        <v>0</v>
      </c>
      <c r="AC155" s="452">
        <v>0</v>
      </c>
      <c r="AD155" s="452">
        <v>0</v>
      </c>
      <c r="AE155" s="452">
        <v>0</v>
      </c>
      <c r="AF155" s="452">
        <v>0</v>
      </c>
      <c r="AG155" s="452">
        <v>0</v>
      </c>
      <c r="AH155" s="452">
        <v>0</v>
      </c>
      <c r="AI155" s="452">
        <v>0</v>
      </c>
      <c r="AJ155" s="452">
        <v>0</v>
      </c>
      <c r="AK155" s="452">
        <v>0</v>
      </c>
      <c r="AL155" s="452">
        <v>0</v>
      </c>
      <c r="AM155" s="452">
        <v>0</v>
      </c>
      <c r="AN155" s="452">
        <v>0</v>
      </c>
      <c r="AO155" s="452">
        <v>0</v>
      </c>
      <c r="AP155" s="452">
        <v>0</v>
      </c>
      <c r="AQ155" s="452">
        <v>0</v>
      </c>
      <c r="AR155" s="452">
        <v>0</v>
      </c>
      <c r="AS155" s="452">
        <v>0</v>
      </c>
      <c r="AT155" s="452">
        <v>0</v>
      </c>
      <c r="AU155" s="452">
        <v>0</v>
      </c>
      <c r="AV155" s="452">
        <v>0</v>
      </c>
      <c r="AW155" s="452">
        <v>0</v>
      </c>
      <c r="AX155" s="452">
        <v>0</v>
      </c>
      <c r="AY155" s="452">
        <v>0</v>
      </c>
      <c r="AZ155" s="452">
        <v>0</v>
      </c>
      <c r="BA155" s="452">
        <v>0</v>
      </c>
      <c r="BB155" s="452">
        <v>0</v>
      </c>
      <c r="BC155" s="452">
        <v>0</v>
      </c>
      <c r="BD155" s="452">
        <v>0</v>
      </c>
      <c r="BE155" s="452">
        <v>0</v>
      </c>
      <c r="BF155" s="452">
        <v>0</v>
      </c>
      <c r="BG155" s="452">
        <v>0</v>
      </c>
      <c r="BH155" s="452">
        <v>0</v>
      </c>
    </row>
    <row r="156" spans="1:60" x14ac:dyDescent="0.3">
      <c r="A156" s="449">
        <v>9013</v>
      </c>
      <c r="B156" s="450" t="s">
        <v>538</v>
      </c>
      <c r="C156" s="452" t="s">
        <v>539</v>
      </c>
      <c r="D156" s="452">
        <v>0</v>
      </c>
      <c r="E156" s="452">
        <v>0</v>
      </c>
      <c r="F156" s="452">
        <v>0</v>
      </c>
      <c r="G156" s="452">
        <v>0</v>
      </c>
      <c r="H156" s="452">
        <v>0</v>
      </c>
      <c r="I156" s="452">
        <v>0</v>
      </c>
      <c r="J156" s="452">
        <v>0</v>
      </c>
      <c r="K156" s="452">
        <v>0</v>
      </c>
      <c r="L156" s="452">
        <v>0</v>
      </c>
      <c r="M156" s="452">
        <v>0</v>
      </c>
      <c r="N156" s="452">
        <v>0</v>
      </c>
      <c r="O156" s="452">
        <v>0</v>
      </c>
      <c r="P156" s="452">
        <v>0</v>
      </c>
      <c r="Q156" s="452">
        <v>0</v>
      </c>
      <c r="R156" s="452">
        <v>0</v>
      </c>
      <c r="S156" s="452">
        <v>0</v>
      </c>
      <c r="T156" s="452">
        <v>0</v>
      </c>
      <c r="U156" s="452">
        <v>0</v>
      </c>
      <c r="V156" s="452">
        <v>0</v>
      </c>
      <c r="W156" s="452">
        <v>0</v>
      </c>
      <c r="X156" s="452">
        <v>0</v>
      </c>
      <c r="Y156" s="452">
        <v>0</v>
      </c>
      <c r="Z156" s="452">
        <v>0</v>
      </c>
      <c r="AA156" s="452">
        <v>0</v>
      </c>
      <c r="AB156" s="452">
        <v>0</v>
      </c>
      <c r="AC156" s="452">
        <v>0</v>
      </c>
      <c r="AD156" s="452">
        <v>0</v>
      </c>
      <c r="AE156" s="452">
        <v>0</v>
      </c>
      <c r="AF156" s="452">
        <v>0</v>
      </c>
      <c r="AG156" s="452">
        <v>0</v>
      </c>
      <c r="AH156" s="452">
        <v>0</v>
      </c>
      <c r="AI156" s="452">
        <v>0</v>
      </c>
      <c r="AJ156" s="452">
        <v>0</v>
      </c>
      <c r="AK156" s="452">
        <v>0</v>
      </c>
      <c r="AL156" s="452">
        <v>0</v>
      </c>
      <c r="AM156" s="452">
        <v>0</v>
      </c>
      <c r="AN156" s="452">
        <v>0</v>
      </c>
      <c r="AO156" s="452">
        <v>0</v>
      </c>
      <c r="AP156" s="452">
        <v>0</v>
      </c>
      <c r="AQ156" s="452">
        <v>0</v>
      </c>
      <c r="AR156" s="452">
        <v>0</v>
      </c>
      <c r="AS156" s="452">
        <v>0</v>
      </c>
      <c r="AT156" s="452">
        <v>0</v>
      </c>
      <c r="AU156" s="452">
        <v>0</v>
      </c>
      <c r="AV156" s="452">
        <v>0</v>
      </c>
      <c r="AW156" s="452">
        <v>0</v>
      </c>
      <c r="AX156" s="452">
        <v>0</v>
      </c>
      <c r="AY156" s="452">
        <v>0</v>
      </c>
      <c r="AZ156" s="452">
        <v>0</v>
      </c>
      <c r="BA156" s="452">
        <v>0</v>
      </c>
      <c r="BB156" s="452">
        <v>0</v>
      </c>
      <c r="BC156" s="452">
        <v>0</v>
      </c>
      <c r="BD156" s="452">
        <v>0</v>
      </c>
      <c r="BE156" s="452">
        <v>0</v>
      </c>
      <c r="BF156" s="452">
        <v>0</v>
      </c>
      <c r="BG156" s="452">
        <v>0</v>
      </c>
      <c r="BH156" s="452">
        <v>0</v>
      </c>
    </row>
    <row r="157" spans="1:60" x14ac:dyDescent="0.3">
      <c r="A157" s="449">
        <v>9014</v>
      </c>
      <c r="B157" s="450" t="s">
        <v>540</v>
      </c>
      <c r="C157" s="452" t="s">
        <v>541</v>
      </c>
      <c r="D157" s="452">
        <v>0</v>
      </c>
      <c r="E157" s="452">
        <v>0</v>
      </c>
      <c r="F157" s="452">
        <v>0</v>
      </c>
      <c r="G157" s="452">
        <v>0</v>
      </c>
      <c r="H157" s="452">
        <v>0</v>
      </c>
      <c r="I157" s="452">
        <v>0</v>
      </c>
      <c r="J157" s="452">
        <v>0</v>
      </c>
      <c r="K157" s="452">
        <v>0</v>
      </c>
      <c r="L157" s="452">
        <v>0</v>
      </c>
      <c r="M157" s="452">
        <v>0</v>
      </c>
      <c r="N157" s="452">
        <v>0</v>
      </c>
      <c r="O157" s="452">
        <v>0</v>
      </c>
      <c r="P157" s="452">
        <v>0</v>
      </c>
      <c r="Q157" s="452">
        <v>0</v>
      </c>
      <c r="R157" s="452">
        <v>0</v>
      </c>
      <c r="S157" s="452">
        <v>0</v>
      </c>
      <c r="T157" s="452">
        <v>0</v>
      </c>
      <c r="U157" s="452">
        <v>0</v>
      </c>
      <c r="V157" s="452">
        <v>0</v>
      </c>
      <c r="W157" s="452">
        <v>0</v>
      </c>
      <c r="X157" s="452">
        <v>0</v>
      </c>
      <c r="Y157" s="452">
        <v>0</v>
      </c>
      <c r="Z157" s="452">
        <v>0</v>
      </c>
      <c r="AA157" s="452">
        <v>0</v>
      </c>
      <c r="AB157" s="452">
        <v>0</v>
      </c>
      <c r="AC157" s="452">
        <v>0</v>
      </c>
      <c r="AD157" s="452">
        <v>0</v>
      </c>
      <c r="AE157" s="452">
        <v>0</v>
      </c>
      <c r="AF157" s="452">
        <v>0</v>
      </c>
      <c r="AG157" s="452">
        <v>0</v>
      </c>
      <c r="AH157" s="452">
        <v>0</v>
      </c>
      <c r="AI157" s="452">
        <v>0</v>
      </c>
      <c r="AJ157" s="452">
        <v>0</v>
      </c>
      <c r="AK157" s="452">
        <v>0</v>
      </c>
      <c r="AL157" s="452">
        <v>0</v>
      </c>
      <c r="AM157" s="452">
        <v>0</v>
      </c>
      <c r="AN157" s="452">
        <v>0</v>
      </c>
      <c r="AO157" s="452">
        <v>0</v>
      </c>
      <c r="AP157" s="452">
        <v>0</v>
      </c>
      <c r="AQ157" s="452">
        <v>0</v>
      </c>
      <c r="AR157" s="452">
        <v>0</v>
      </c>
      <c r="AS157" s="452">
        <v>0</v>
      </c>
      <c r="AT157" s="452">
        <v>0</v>
      </c>
      <c r="AU157" s="452">
        <v>0</v>
      </c>
      <c r="AV157" s="452">
        <v>0</v>
      </c>
      <c r="AW157" s="452">
        <v>0</v>
      </c>
      <c r="AX157" s="452">
        <v>0</v>
      </c>
      <c r="AY157" s="452">
        <v>0</v>
      </c>
      <c r="AZ157" s="452">
        <v>0</v>
      </c>
      <c r="BA157" s="452">
        <v>0</v>
      </c>
      <c r="BB157" s="452">
        <v>0</v>
      </c>
      <c r="BC157" s="452">
        <v>0</v>
      </c>
      <c r="BD157" s="452">
        <v>0</v>
      </c>
      <c r="BE157" s="452">
        <v>0</v>
      </c>
      <c r="BF157" s="452">
        <v>0</v>
      </c>
      <c r="BG157" s="452">
        <v>0</v>
      </c>
      <c r="BH157" s="452">
        <v>0</v>
      </c>
    </row>
    <row r="158" spans="1:60" ht="43.2" x14ac:dyDescent="0.3">
      <c r="A158" s="449">
        <v>9015</v>
      </c>
      <c r="B158" s="450" t="s">
        <v>542</v>
      </c>
      <c r="C158" s="452" t="s">
        <v>229</v>
      </c>
      <c r="D158" s="452">
        <v>0</v>
      </c>
      <c r="E158" s="452">
        <v>0</v>
      </c>
      <c r="F158" s="452">
        <v>0</v>
      </c>
      <c r="G158" s="452">
        <v>0</v>
      </c>
      <c r="H158" s="452">
        <v>0</v>
      </c>
      <c r="I158" s="452">
        <v>0</v>
      </c>
      <c r="J158" s="452">
        <v>0</v>
      </c>
      <c r="K158" s="452">
        <v>0</v>
      </c>
      <c r="L158" s="452">
        <v>0</v>
      </c>
      <c r="M158" s="452">
        <v>0</v>
      </c>
      <c r="N158" s="452">
        <v>0</v>
      </c>
      <c r="O158" s="452">
        <v>0</v>
      </c>
      <c r="P158" s="452">
        <v>0</v>
      </c>
      <c r="Q158" s="452">
        <v>0</v>
      </c>
      <c r="R158" s="452">
        <v>0</v>
      </c>
      <c r="S158" s="452">
        <v>0</v>
      </c>
      <c r="T158" s="452">
        <v>0</v>
      </c>
      <c r="U158" s="452">
        <v>0</v>
      </c>
      <c r="V158" s="452">
        <v>0</v>
      </c>
      <c r="W158" s="452">
        <v>0</v>
      </c>
      <c r="X158" s="452">
        <v>0</v>
      </c>
      <c r="Y158" s="452">
        <v>0</v>
      </c>
      <c r="Z158" s="452">
        <v>0</v>
      </c>
      <c r="AA158" s="452">
        <v>0</v>
      </c>
      <c r="AB158" s="452">
        <v>0</v>
      </c>
      <c r="AC158" s="452">
        <v>0</v>
      </c>
      <c r="AD158" s="452">
        <v>0</v>
      </c>
      <c r="AE158" s="452">
        <v>0</v>
      </c>
      <c r="AF158" s="452">
        <v>0</v>
      </c>
      <c r="AG158" s="452">
        <v>0</v>
      </c>
      <c r="AH158" s="452">
        <v>0</v>
      </c>
      <c r="AI158" s="452">
        <v>0</v>
      </c>
      <c r="AJ158" s="452">
        <v>0</v>
      </c>
      <c r="AK158" s="452">
        <v>0</v>
      </c>
      <c r="AL158" s="452">
        <v>0</v>
      </c>
      <c r="AM158" s="452">
        <v>0</v>
      </c>
      <c r="AN158" s="452">
        <v>0</v>
      </c>
      <c r="AO158" s="452">
        <v>0</v>
      </c>
      <c r="AP158" s="452">
        <v>0</v>
      </c>
      <c r="AQ158" s="452">
        <v>0</v>
      </c>
      <c r="AR158" s="452">
        <v>0</v>
      </c>
      <c r="AS158" s="452">
        <v>0</v>
      </c>
      <c r="AT158" s="452">
        <v>0</v>
      </c>
      <c r="AU158" s="452">
        <v>0</v>
      </c>
      <c r="AV158" s="452">
        <v>0</v>
      </c>
      <c r="AW158" s="452">
        <v>0</v>
      </c>
      <c r="AX158" s="452">
        <v>0</v>
      </c>
      <c r="AY158" s="452">
        <v>0</v>
      </c>
      <c r="AZ158" s="452">
        <v>0</v>
      </c>
      <c r="BA158" s="452">
        <v>0</v>
      </c>
      <c r="BB158" s="452">
        <v>0</v>
      </c>
      <c r="BC158" s="452">
        <v>0</v>
      </c>
      <c r="BD158" s="452">
        <v>0</v>
      </c>
      <c r="BE158" s="452">
        <v>0</v>
      </c>
      <c r="BF158" s="452">
        <v>0</v>
      </c>
      <c r="BG158" s="452">
        <v>0</v>
      </c>
      <c r="BH158" s="452">
        <v>0</v>
      </c>
    </row>
    <row r="159" spans="1:60" ht="57.6" x14ac:dyDescent="0.3">
      <c r="A159" s="449">
        <v>9016</v>
      </c>
      <c r="B159" s="450" t="s">
        <v>543</v>
      </c>
      <c r="C159" s="452" t="s">
        <v>229</v>
      </c>
      <c r="D159" s="452">
        <v>0</v>
      </c>
      <c r="E159" s="452">
        <v>0</v>
      </c>
      <c r="F159" s="452">
        <v>0</v>
      </c>
      <c r="G159" s="452">
        <v>0</v>
      </c>
      <c r="H159" s="452">
        <v>0</v>
      </c>
      <c r="I159" s="452">
        <v>0</v>
      </c>
      <c r="J159" s="452">
        <v>0</v>
      </c>
      <c r="K159" s="452">
        <v>0</v>
      </c>
      <c r="L159" s="452">
        <v>0</v>
      </c>
      <c r="M159" s="452">
        <v>0</v>
      </c>
      <c r="N159" s="452">
        <v>0</v>
      </c>
      <c r="O159" s="452">
        <v>0</v>
      </c>
      <c r="P159" s="452">
        <v>0</v>
      </c>
      <c r="Q159" s="452">
        <v>0</v>
      </c>
      <c r="R159" s="452">
        <v>0</v>
      </c>
      <c r="S159" s="452">
        <v>0</v>
      </c>
      <c r="T159" s="452">
        <v>0</v>
      </c>
      <c r="U159" s="452">
        <v>0</v>
      </c>
      <c r="V159" s="452">
        <v>0</v>
      </c>
      <c r="W159" s="452">
        <v>0</v>
      </c>
      <c r="X159" s="452">
        <v>0</v>
      </c>
      <c r="Y159" s="452">
        <v>0</v>
      </c>
      <c r="Z159" s="452">
        <v>0</v>
      </c>
      <c r="AA159" s="452">
        <v>0</v>
      </c>
      <c r="AB159" s="452">
        <v>0</v>
      </c>
      <c r="AC159" s="452">
        <v>0</v>
      </c>
      <c r="AD159" s="452">
        <v>0</v>
      </c>
      <c r="AE159" s="452">
        <v>0</v>
      </c>
      <c r="AF159" s="452">
        <v>0</v>
      </c>
      <c r="AG159" s="452">
        <v>0</v>
      </c>
      <c r="AH159" s="452">
        <v>0</v>
      </c>
      <c r="AI159" s="452">
        <v>0</v>
      </c>
      <c r="AJ159" s="452">
        <v>0</v>
      </c>
      <c r="AK159" s="452">
        <v>0</v>
      </c>
      <c r="AL159" s="452">
        <v>0</v>
      </c>
      <c r="AM159" s="452">
        <v>0</v>
      </c>
      <c r="AN159" s="452">
        <v>0</v>
      </c>
      <c r="AO159" s="452">
        <v>0</v>
      </c>
      <c r="AP159" s="452">
        <v>0</v>
      </c>
      <c r="AQ159" s="452">
        <v>0</v>
      </c>
      <c r="AR159" s="452">
        <v>0</v>
      </c>
      <c r="AS159" s="452">
        <v>0</v>
      </c>
      <c r="AT159" s="452">
        <v>0</v>
      </c>
      <c r="AU159" s="452">
        <v>0</v>
      </c>
      <c r="AV159" s="452">
        <v>0</v>
      </c>
      <c r="AW159" s="452">
        <v>0</v>
      </c>
      <c r="AX159" s="452">
        <v>0</v>
      </c>
      <c r="AY159" s="452">
        <v>0</v>
      </c>
      <c r="AZ159" s="452">
        <v>0</v>
      </c>
      <c r="BA159" s="452">
        <v>0</v>
      </c>
      <c r="BB159" s="452">
        <v>0</v>
      </c>
      <c r="BC159" s="452">
        <v>0</v>
      </c>
      <c r="BD159" s="452">
        <v>0</v>
      </c>
      <c r="BE159" s="452">
        <v>0</v>
      </c>
      <c r="BF159" s="452">
        <v>0</v>
      </c>
      <c r="BG159" s="452">
        <v>0</v>
      </c>
      <c r="BH159" s="452">
        <v>0</v>
      </c>
    </row>
    <row r="160" spans="1:60" x14ac:dyDescent="0.3">
      <c r="A160" s="449">
        <v>9017</v>
      </c>
      <c r="B160" s="450" t="s">
        <v>544</v>
      </c>
      <c r="C160" s="452" t="s">
        <v>545</v>
      </c>
      <c r="D160" s="452">
        <v>0</v>
      </c>
      <c r="E160" s="452">
        <v>0</v>
      </c>
      <c r="F160" s="452">
        <v>0</v>
      </c>
      <c r="G160" s="452">
        <v>0</v>
      </c>
      <c r="H160" s="452">
        <v>0</v>
      </c>
      <c r="I160" s="452">
        <v>0</v>
      </c>
      <c r="J160" s="452">
        <v>0</v>
      </c>
      <c r="K160" s="452">
        <v>0</v>
      </c>
      <c r="L160" s="452">
        <v>0</v>
      </c>
      <c r="M160" s="452">
        <v>0</v>
      </c>
      <c r="N160" s="452">
        <v>0</v>
      </c>
      <c r="O160" s="452">
        <v>0</v>
      </c>
      <c r="P160" s="452">
        <v>0</v>
      </c>
      <c r="Q160" s="452">
        <v>0</v>
      </c>
      <c r="R160" s="452">
        <v>0</v>
      </c>
      <c r="S160" s="452">
        <v>0</v>
      </c>
      <c r="T160" s="452">
        <v>0</v>
      </c>
      <c r="U160" s="452">
        <v>0</v>
      </c>
      <c r="V160" s="452">
        <v>0</v>
      </c>
      <c r="W160" s="452">
        <v>0</v>
      </c>
      <c r="X160" s="452">
        <v>0</v>
      </c>
      <c r="Y160" s="452">
        <v>0</v>
      </c>
      <c r="Z160" s="452">
        <v>0</v>
      </c>
      <c r="AA160" s="452">
        <v>0</v>
      </c>
      <c r="AB160" s="452">
        <v>0</v>
      </c>
      <c r="AC160" s="452">
        <v>0</v>
      </c>
      <c r="AD160" s="452">
        <v>0</v>
      </c>
      <c r="AE160" s="452">
        <v>0</v>
      </c>
      <c r="AF160" s="452">
        <v>0</v>
      </c>
      <c r="AG160" s="452">
        <v>0</v>
      </c>
      <c r="AH160" s="452">
        <v>0</v>
      </c>
      <c r="AI160" s="452">
        <v>0</v>
      </c>
      <c r="AJ160" s="452">
        <v>0</v>
      </c>
      <c r="AK160" s="452">
        <v>0</v>
      </c>
      <c r="AL160" s="452">
        <v>0</v>
      </c>
      <c r="AM160" s="452">
        <v>0</v>
      </c>
      <c r="AN160" s="452">
        <v>0</v>
      </c>
      <c r="AO160" s="452">
        <v>0</v>
      </c>
      <c r="AP160" s="452">
        <v>0</v>
      </c>
      <c r="AQ160" s="452">
        <v>0</v>
      </c>
      <c r="AR160" s="452">
        <v>0</v>
      </c>
      <c r="AS160" s="452">
        <v>0</v>
      </c>
      <c r="AT160" s="452">
        <v>0</v>
      </c>
      <c r="AU160" s="452">
        <v>0</v>
      </c>
      <c r="AV160" s="452">
        <v>0</v>
      </c>
      <c r="AW160" s="452">
        <v>0</v>
      </c>
      <c r="AX160" s="452">
        <v>0</v>
      </c>
      <c r="AY160" s="452">
        <v>0</v>
      </c>
      <c r="AZ160" s="452">
        <v>0</v>
      </c>
      <c r="BA160" s="452">
        <v>0</v>
      </c>
      <c r="BB160" s="452">
        <v>0</v>
      </c>
      <c r="BC160" s="452">
        <v>0</v>
      </c>
      <c r="BD160" s="452">
        <v>0</v>
      </c>
      <c r="BE160" s="452">
        <v>0</v>
      </c>
      <c r="BF160" s="452">
        <v>0</v>
      </c>
      <c r="BG160" s="452">
        <v>0</v>
      </c>
      <c r="BH160" s="452">
        <v>0</v>
      </c>
    </row>
    <row r="161" spans="1:60" ht="28.8" x14ac:dyDescent="0.3">
      <c r="A161" s="449">
        <v>9018</v>
      </c>
      <c r="B161" s="450" t="s">
        <v>546</v>
      </c>
      <c r="C161" s="452" t="s">
        <v>547</v>
      </c>
      <c r="D161" s="452">
        <v>266749</v>
      </c>
      <c r="E161" s="452">
        <v>3991840</v>
      </c>
      <c r="F161" s="452">
        <v>3329025</v>
      </c>
      <c r="G161" s="452">
        <v>1230527</v>
      </c>
      <c r="H161" s="452">
        <v>6342546</v>
      </c>
      <c r="I161" s="452">
        <v>239057</v>
      </c>
      <c r="J161" s="452">
        <v>1245958</v>
      </c>
      <c r="K161" s="452">
        <v>1696229</v>
      </c>
      <c r="L161" s="452">
        <v>2121612</v>
      </c>
      <c r="M161" s="452">
        <v>1469678</v>
      </c>
      <c r="N161" s="452">
        <v>604488</v>
      </c>
      <c r="O161" s="452">
        <v>3558950</v>
      </c>
      <c r="P161" s="452">
        <v>4452096</v>
      </c>
      <c r="Q161" s="452">
        <v>577523</v>
      </c>
      <c r="R161" s="452">
        <v>9153942</v>
      </c>
      <c r="S161" s="452">
        <v>20036945</v>
      </c>
      <c r="T161" s="452">
        <v>1206148</v>
      </c>
      <c r="U161" s="452">
        <v>1055859</v>
      </c>
      <c r="V161" s="452">
        <v>0</v>
      </c>
      <c r="W161" s="452">
        <v>4817295</v>
      </c>
      <c r="X161" s="452">
        <v>6102460</v>
      </c>
      <c r="Y161" s="452">
        <v>671167</v>
      </c>
      <c r="Z161" s="452">
        <v>2953438</v>
      </c>
      <c r="AA161" s="452">
        <v>693207</v>
      </c>
      <c r="AB161" s="452">
        <v>1843113</v>
      </c>
      <c r="AC161" s="452">
        <v>8142302</v>
      </c>
      <c r="AD161" s="452">
        <v>1034220</v>
      </c>
      <c r="AE161" s="452">
        <v>8324350</v>
      </c>
      <c r="AF161" s="452">
        <v>3330326</v>
      </c>
      <c r="AG161" s="452">
        <v>852952</v>
      </c>
      <c r="AH161" s="452">
        <v>11542308</v>
      </c>
      <c r="AI161" s="452">
        <v>5959184</v>
      </c>
      <c r="AJ161" s="452">
        <v>6813129</v>
      </c>
      <c r="AK161" s="452">
        <v>3464230</v>
      </c>
      <c r="AL161" s="452">
        <v>3746581</v>
      </c>
      <c r="AM161" s="452">
        <v>5106303</v>
      </c>
      <c r="AN161" s="452">
        <v>2180951</v>
      </c>
      <c r="AO161" s="452">
        <v>3196151</v>
      </c>
      <c r="AP161" s="452">
        <v>4623211</v>
      </c>
      <c r="AQ161" s="452">
        <v>644938</v>
      </c>
      <c r="AR161" s="452">
        <v>1138754</v>
      </c>
      <c r="AS161" s="452">
        <v>1700276</v>
      </c>
      <c r="AT161" s="452">
        <v>284506</v>
      </c>
      <c r="AU161" s="452">
        <v>25087960</v>
      </c>
      <c r="AV161" s="452">
        <v>1721758</v>
      </c>
      <c r="AW161" s="452">
        <v>82675693</v>
      </c>
      <c r="AX161" s="452">
        <v>369050</v>
      </c>
      <c r="AY161" s="452">
        <v>973959</v>
      </c>
      <c r="AZ161" s="452">
        <v>2167694</v>
      </c>
      <c r="BA161" s="452">
        <v>12934752</v>
      </c>
      <c r="BB161" s="452">
        <v>315301</v>
      </c>
      <c r="BC161" s="452">
        <v>971036</v>
      </c>
      <c r="BD161" s="452">
        <v>3384738</v>
      </c>
      <c r="BE161" s="452">
        <v>4159323</v>
      </c>
      <c r="BF161" s="452">
        <v>37989468</v>
      </c>
      <c r="BG161" s="452">
        <v>2019755</v>
      </c>
      <c r="BH161" s="452">
        <v>403310</v>
      </c>
    </row>
    <row r="162" spans="1:60" x14ac:dyDescent="0.3">
      <c r="A162" s="449">
        <v>9019</v>
      </c>
      <c r="B162" s="450" t="s">
        <v>548</v>
      </c>
      <c r="C162" s="452" t="s">
        <v>549</v>
      </c>
      <c r="D162" s="452">
        <v>266749</v>
      </c>
      <c r="E162" s="452">
        <v>3991840</v>
      </c>
      <c r="F162" s="452">
        <v>3329025</v>
      </c>
      <c r="G162" s="452">
        <v>1230527</v>
      </c>
      <c r="H162" s="452">
        <v>6342546</v>
      </c>
      <c r="I162" s="452">
        <v>239057</v>
      </c>
      <c r="J162" s="452">
        <v>1245958</v>
      </c>
      <c r="K162" s="452">
        <v>1696229</v>
      </c>
      <c r="L162" s="452">
        <v>2121612</v>
      </c>
      <c r="M162" s="452">
        <v>1469678</v>
      </c>
      <c r="N162" s="452">
        <v>604488</v>
      </c>
      <c r="O162" s="452">
        <v>3558950</v>
      </c>
      <c r="P162" s="452">
        <v>4452096</v>
      </c>
      <c r="Q162" s="452">
        <v>577523</v>
      </c>
      <c r="R162" s="452">
        <v>9153942</v>
      </c>
      <c r="S162" s="452">
        <v>20036945</v>
      </c>
      <c r="T162" s="452">
        <v>1206148</v>
      </c>
      <c r="U162" s="452">
        <v>1055859</v>
      </c>
      <c r="V162" s="452">
        <v>0</v>
      </c>
      <c r="W162" s="452">
        <v>4817295</v>
      </c>
      <c r="X162" s="452">
        <v>6102460</v>
      </c>
      <c r="Y162" s="452">
        <v>671167</v>
      </c>
      <c r="Z162" s="452">
        <v>2953438</v>
      </c>
      <c r="AA162" s="452">
        <v>693207</v>
      </c>
      <c r="AB162" s="452">
        <v>1843113</v>
      </c>
      <c r="AC162" s="452">
        <v>8142302</v>
      </c>
      <c r="AD162" s="452">
        <v>1034220</v>
      </c>
      <c r="AE162" s="452">
        <v>8324350</v>
      </c>
      <c r="AF162" s="452">
        <v>3330326</v>
      </c>
      <c r="AG162" s="452">
        <v>852952</v>
      </c>
      <c r="AH162" s="452">
        <v>11542308</v>
      </c>
      <c r="AI162" s="452">
        <v>5959184</v>
      </c>
      <c r="AJ162" s="452">
        <v>6813129</v>
      </c>
      <c r="AK162" s="452">
        <v>3464230</v>
      </c>
      <c r="AL162" s="452">
        <v>3746581</v>
      </c>
      <c r="AM162" s="452">
        <v>5106303</v>
      </c>
      <c r="AN162" s="452">
        <v>2180951</v>
      </c>
      <c r="AO162" s="452">
        <v>3196151</v>
      </c>
      <c r="AP162" s="452">
        <v>4623211</v>
      </c>
      <c r="AQ162" s="452">
        <v>644938</v>
      </c>
      <c r="AR162" s="452">
        <v>1138754</v>
      </c>
      <c r="AS162" s="452">
        <v>1700276</v>
      </c>
      <c r="AT162" s="452">
        <v>284506</v>
      </c>
      <c r="AU162" s="452">
        <v>25087960</v>
      </c>
      <c r="AV162" s="452">
        <v>1721758</v>
      </c>
      <c r="AW162" s="452">
        <v>82675693</v>
      </c>
      <c r="AX162" s="452">
        <v>369050</v>
      </c>
      <c r="AY162" s="452">
        <v>973959</v>
      </c>
      <c r="AZ162" s="452">
        <v>2167694</v>
      </c>
      <c r="BA162" s="452">
        <v>12934752</v>
      </c>
      <c r="BB162" s="452">
        <v>315301</v>
      </c>
      <c r="BC162" s="452">
        <v>971036</v>
      </c>
      <c r="BD162" s="452">
        <v>3384738</v>
      </c>
      <c r="BE162" s="452">
        <v>4159323</v>
      </c>
      <c r="BF162" s="452">
        <v>37989468</v>
      </c>
      <c r="BG162" s="452">
        <v>2019755</v>
      </c>
      <c r="BH162" s="452">
        <v>403310</v>
      </c>
    </row>
  </sheetData>
  <sheetProtection algorithmName="SHA-512" hashValue="Qa+7G5kIxBZ51GMIGh6C6R+czHniaqkC0UC4BbYcvdDTpl5+s96W0daRu4Lq0OuSWtydxOH8I4csAUHDZdJHGQ==" saltValue="f/65tK8uTZJpydsTyfs7yg=="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Unit Data from Audit Worksheet</vt:lpstr>
      <vt:lpstr>TD Info Completed by Auditor</vt:lpstr>
      <vt:lpstr>Import</vt:lpstr>
      <vt:lpstr>Performance  Indicators Print</vt:lpstr>
      <vt:lpstr>PY1 Data(H)</vt:lpstr>
      <vt:lpstr>Formula for unit data</vt:lpstr>
      <vt:lpstr>Unit Data</vt:lpstr>
      <vt:lpstr>PY2 Data(H)</vt:lpstr>
      <vt:lpstr>Unit Names(H)</vt:lpstr>
      <vt:lpstr>Instructions!Print_Area</vt:lpstr>
      <vt:lpstr>'Performance  Indicators Print'!Print_Area</vt:lpstr>
      <vt:lpstr>'TD Info Completed by Auditor'!Print_Area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2022-07-27T19:02:59Z</cp:lastPrinted>
  <dcterms:created xsi:type="dcterms:W3CDTF">2011-03-11T21:05:05Z</dcterms:created>
  <dcterms:modified xsi:type="dcterms:W3CDTF">2023-02-27T17:45:53Z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