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G:\Burke Jim\DHHS worksheets\2025 Audits\"/>
    </mc:Choice>
  </mc:AlternateContent>
  <xr:revisionPtr revIDLastSave="0" documentId="13_ncr:1_{3CB26321-F20A-4397-8DF4-672115517785}" xr6:coauthVersionLast="47" xr6:coauthVersionMax="47" xr10:uidLastSave="{00000000-0000-0000-0000-000000000000}"/>
  <bookViews>
    <workbookView xWindow="-120" yWindow="-120" windowWidth="29040" windowHeight="15720" xr2:uid="{00000000-000D-0000-FFFF-FFFF00000000}"/>
  </bookViews>
  <sheets>
    <sheet name="NCFSDataEntryInstructions" sheetId="7" r:id="rId1"/>
    <sheet name="DataEntry" sheetId="4" r:id="rId2"/>
    <sheet name="SchedofAwards" sheetId="2" r:id="rId3"/>
    <sheet name="DPHR016-MTWDH-DataEntry" sheetId="8" r:id="rId4"/>
  </sheets>
  <definedNames>
    <definedName name="_xlnm.Print_Area" localSheetId="1">DataEntry!$A$1:$G$122</definedName>
    <definedName name="_xlnm.Print_Area" localSheetId="3">'DPHR016-MTWDH-DataEntry'!$J:$O</definedName>
    <definedName name="_xlnm.Print_Area" localSheetId="2">SchedofAwards!$A$1:$J$105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6" i="2" l="1"/>
  <c r="J25" i="4"/>
  <c r="K119" i="4"/>
  <c r="H444" i="8"/>
  <c r="G444" i="8"/>
  <c r="F444" i="8"/>
  <c r="G431" i="8"/>
  <c r="F431" i="8"/>
  <c r="H431" i="8" s="1"/>
  <c r="G418" i="8"/>
  <c r="F418" i="8"/>
  <c r="H418" i="8" s="1"/>
  <c r="H409" i="8"/>
  <c r="G408" i="8"/>
  <c r="F408" i="8"/>
  <c r="H408" i="8" s="1"/>
  <c r="G395" i="8"/>
  <c r="H395" i="8" s="1"/>
  <c r="F395" i="8"/>
  <c r="F385" i="8"/>
  <c r="H385" i="8" s="1"/>
  <c r="G374" i="8"/>
  <c r="G385" i="8" s="1"/>
  <c r="F374" i="8"/>
  <c r="H374" i="8" s="1"/>
  <c r="G369" i="8"/>
  <c r="F369" i="8"/>
  <c r="H369" i="8" s="1"/>
  <c r="G356" i="8"/>
  <c r="H356" i="8" s="1"/>
  <c r="F356" i="8"/>
  <c r="G343" i="8"/>
  <c r="F343" i="8"/>
  <c r="H343" i="8" s="1"/>
  <c r="G330" i="8"/>
  <c r="F330" i="8"/>
  <c r="H330" i="8" s="1"/>
  <c r="G317" i="8"/>
  <c r="F317" i="8"/>
  <c r="H317" i="8" s="1"/>
  <c r="G314" i="8"/>
  <c r="H314" i="8" s="1"/>
  <c r="F314" i="8"/>
  <c r="G301" i="8"/>
  <c r="F301" i="8"/>
  <c r="H301" i="8" s="1"/>
  <c r="G297" i="8"/>
  <c r="F297" i="8"/>
  <c r="H297" i="8" s="1"/>
  <c r="G285" i="8"/>
  <c r="F285" i="8"/>
  <c r="H285" i="8" s="1"/>
  <c r="G273" i="8"/>
  <c r="H273" i="8" s="1"/>
  <c r="F273" i="8"/>
  <c r="G260" i="8"/>
  <c r="F260" i="8"/>
  <c r="H260" i="8" s="1"/>
  <c r="G247" i="8"/>
  <c r="F247" i="8"/>
  <c r="H247" i="8" s="1"/>
  <c r="G234" i="8"/>
  <c r="F234" i="8"/>
  <c r="H234" i="8" s="1"/>
  <c r="G221" i="8"/>
  <c r="H221" i="8" s="1"/>
  <c r="F221" i="8"/>
  <c r="G208" i="8"/>
  <c r="F208" i="8"/>
  <c r="H208" i="8" s="1"/>
  <c r="H194" i="8"/>
  <c r="G193" i="8"/>
  <c r="F193" i="8"/>
  <c r="H193" i="8" s="1"/>
  <c r="G180" i="8"/>
  <c r="H180" i="8" s="1"/>
  <c r="F180" i="8"/>
  <c r="H167" i="8"/>
  <c r="G167" i="8"/>
  <c r="F167" i="8"/>
  <c r="F154" i="8"/>
  <c r="F141" i="8"/>
  <c r="G128" i="8"/>
  <c r="G141" i="8" s="1"/>
  <c r="G154" i="8" s="1"/>
  <c r="F128" i="8"/>
  <c r="H115" i="8"/>
  <c r="G115" i="8"/>
  <c r="F115" i="8"/>
  <c r="G102" i="8"/>
  <c r="F102" i="8"/>
  <c r="H102" i="8" s="1"/>
  <c r="G93" i="8"/>
  <c r="F93" i="8"/>
  <c r="H93" i="8" s="1"/>
  <c r="G90" i="8"/>
  <c r="H90" i="8" s="1"/>
  <c r="F90" i="8"/>
  <c r="H80" i="8"/>
  <c r="G80" i="8"/>
  <c r="F80" i="8"/>
  <c r="G68" i="8"/>
  <c r="F68" i="8"/>
  <c r="H68" i="8" s="1"/>
  <c r="G55" i="8"/>
  <c r="F55" i="8"/>
  <c r="H55" i="8" s="1"/>
  <c r="H50" i="8"/>
  <c r="H49" i="8"/>
  <c r="G49" i="8"/>
  <c r="F49" i="8"/>
  <c r="G36" i="8"/>
  <c r="F36" i="8"/>
  <c r="H36" i="8" s="1"/>
  <c r="G29" i="8"/>
  <c r="F29" i="8"/>
  <c r="H29" i="8" s="1"/>
  <c r="G16" i="8"/>
  <c r="F16" i="8"/>
  <c r="H16" i="8" s="1"/>
  <c r="H12" i="8"/>
  <c r="G12" i="8"/>
  <c r="F12" i="8"/>
  <c r="H445" i="8" l="1"/>
  <c r="H447" i="8" s="1"/>
  <c r="H141" i="8"/>
  <c r="H154" i="8"/>
  <c r="H128" i="8"/>
  <c r="A1" i="2" l="1"/>
  <c r="J80" i="2" l="1"/>
  <c r="K91" i="4"/>
  <c r="J83" i="2" s="1"/>
  <c r="I123" i="4" l="1"/>
  <c r="A4" i="2"/>
  <c r="K69" i="4" l="1"/>
  <c r="J68" i="2" s="1"/>
  <c r="I129" i="4"/>
  <c r="K37" i="4"/>
  <c r="J79" i="2" s="1"/>
  <c r="K28" i="4"/>
  <c r="J93" i="2" s="1"/>
  <c r="J66" i="4"/>
  <c r="J55" i="4" l="1"/>
  <c r="J54" i="4"/>
  <c r="J52" i="4"/>
  <c r="J56" i="4"/>
  <c r="J53" i="4"/>
  <c r="J32" i="4"/>
  <c r="K110" i="4"/>
  <c r="K100" i="4"/>
  <c r="J90" i="2" s="1"/>
  <c r="J36" i="4"/>
  <c r="J27" i="4"/>
  <c r="K8" i="4"/>
  <c r="J10" i="4"/>
  <c r="J107" i="4"/>
  <c r="J106" i="4"/>
  <c r="K61" i="4"/>
  <c r="J61" i="4"/>
  <c r="J122" i="4"/>
  <c r="K121" i="4"/>
  <c r="K120" i="4"/>
  <c r="J120" i="4"/>
  <c r="J118" i="4"/>
  <c r="K117" i="4"/>
  <c r="J116" i="4"/>
  <c r="K115" i="4"/>
  <c r="J114" i="4"/>
  <c r="K113" i="4"/>
  <c r="J113" i="4"/>
  <c r="K112" i="4"/>
  <c r="J111" i="4"/>
  <c r="H48" i="2" s="1"/>
  <c r="K109" i="4"/>
  <c r="J69" i="2" s="1"/>
  <c r="J108" i="4"/>
  <c r="H47" i="2" s="1"/>
  <c r="J57" i="4"/>
  <c r="J44" i="4"/>
  <c r="J41" i="4"/>
  <c r="K22" i="4"/>
  <c r="J86" i="2" s="1"/>
  <c r="J39" i="4" l="1"/>
  <c r="K92" i="4"/>
  <c r="J77" i="4"/>
  <c r="K77" i="4" l="1"/>
  <c r="J58" i="2" s="1"/>
  <c r="J92" i="4"/>
  <c r="J59" i="2" l="1"/>
  <c r="K6" i="4"/>
  <c r="J70" i="2" s="1"/>
  <c r="J5" i="4"/>
  <c r="J7" i="4" l="1"/>
  <c r="H51" i="2" s="1"/>
  <c r="J9" i="4"/>
  <c r="H44" i="2" s="1"/>
  <c r="K11" i="4" l="1"/>
  <c r="J81" i="2" s="1"/>
  <c r="J12" i="4" l="1"/>
  <c r="J13" i="4" l="1"/>
  <c r="J14" i="4" l="1"/>
  <c r="J15" i="4" l="1"/>
  <c r="J16" i="4" l="1"/>
  <c r="K17" i="4" l="1"/>
  <c r="J71" i="2" s="1"/>
  <c r="J18" i="4" l="1"/>
  <c r="J19" i="4" l="1"/>
  <c r="J20" i="4" l="1"/>
  <c r="H56" i="2" s="1"/>
  <c r="K21" i="4" l="1"/>
  <c r="J74" i="2" s="1"/>
  <c r="K23" i="4" l="1"/>
  <c r="J87" i="2" s="1"/>
  <c r="K24" i="4" l="1"/>
  <c r="J66" i="2" s="1"/>
  <c r="J26" i="4" l="1"/>
  <c r="H37" i="2" s="1"/>
  <c r="J29" i="4" l="1"/>
  <c r="J30" i="4" l="1"/>
  <c r="J31" i="4" l="1"/>
  <c r="H46" i="2" s="1"/>
  <c r="J33" i="4" l="1"/>
  <c r="H52" i="2" s="1"/>
  <c r="J34" i="4" l="1"/>
  <c r="H54" i="2" s="1"/>
  <c r="K35" i="4" l="1"/>
  <c r="J95" i="2" s="1"/>
  <c r="J38" i="4" l="1"/>
  <c r="H23" i="2" l="1"/>
  <c r="J40" i="4"/>
  <c r="H55" i="2" s="1"/>
  <c r="J42" i="4" l="1"/>
  <c r="K43" i="4" l="1"/>
  <c r="J72" i="2" l="1"/>
  <c r="K45" i="4"/>
  <c r="J75" i="2" s="1"/>
  <c r="K46" i="4" l="1"/>
  <c r="J82" i="2" s="1"/>
  <c r="K47" i="4" l="1"/>
  <c r="J85" i="2" s="1"/>
  <c r="K48" i="4" l="1"/>
  <c r="J67" i="2" s="1"/>
  <c r="K49" i="4" l="1"/>
  <c r="J92" i="2" s="1"/>
  <c r="K50" i="4" l="1"/>
  <c r="J77" i="2" s="1"/>
  <c r="J51" i="4" l="1"/>
  <c r="H57" i="2" l="1"/>
  <c r="K58" i="4"/>
  <c r="J59" i="4" l="1"/>
  <c r="K60" i="4" l="1"/>
  <c r="K62" i="4" l="1"/>
  <c r="J78" i="2" s="1"/>
  <c r="J64" i="4" l="1"/>
  <c r="J63" i="4" l="1"/>
  <c r="H19" i="2" s="1"/>
  <c r="J65" i="4" l="1"/>
  <c r="H31" i="2" s="1"/>
  <c r="J67" i="4" l="1"/>
  <c r="H40" i="2" s="1"/>
  <c r="J68" i="4" l="1"/>
  <c r="H32" i="2" s="1"/>
  <c r="K70" i="4" l="1"/>
  <c r="K71" i="4" l="1"/>
  <c r="J94" i="2" s="1"/>
  <c r="K72" i="4" l="1"/>
  <c r="J73" i="4" l="1"/>
  <c r="H45" i="2" s="1"/>
  <c r="K74" i="4" l="1"/>
  <c r="J65" i="2" s="1"/>
  <c r="J75" i="4" l="1"/>
  <c r="H30" i="2" s="1"/>
  <c r="K76" i="4" l="1"/>
  <c r="J73" i="2" s="1"/>
  <c r="J78" i="4" l="1"/>
  <c r="J79" i="4" l="1"/>
  <c r="H34" i="2" s="1"/>
  <c r="J80" i="4" l="1"/>
  <c r="J81" i="4" l="1"/>
  <c r="H33" i="2" s="1"/>
  <c r="J82" i="4" l="1"/>
  <c r="J83" i="4" l="1"/>
  <c r="H29" i="2" s="1"/>
  <c r="J84" i="4" l="1"/>
  <c r="K85" i="4" l="1"/>
  <c r="J76" i="2" s="1"/>
  <c r="J86" i="4" l="1"/>
  <c r="J87" i="4" l="1"/>
  <c r="J88" i="4" l="1"/>
  <c r="H53" i="2" s="1"/>
  <c r="J89" i="4" l="1"/>
  <c r="H43" i="2" s="1"/>
  <c r="K90" i="4" l="1"/>
  <c r="J91" i="2" s="1"/>
  <c r="H49" i="2" l="1"/>
  <c r="J93" i="4" l="1"/>
  <c r="H38" i="2" l="1"/>
  <c r="K94" i="4"/>
  <c r="K95" i="4" l="1"/>
  <c r="J84" i="2" s="1"/>
  <c r="J96" i="4" l="1"/>
  <c r="H58" i="2" s="1"/>
  <c r="K97" i="4" l="1"/>
  <c r="J88" i="2" s="1"/>
  <c r="K98" i="4" l="1"/>
  <c r="J89" i="2" s="1"/>
  <c r="J96" i="2" l="1"/>
  <c r="J98" i="2" s="1"/>
  <c r="K123" i="4"/>
  <c r="J99" i="4"/>
  <c r="H42" i="2" s="1"/>
  <c r="J106" i="2" l="1"/>
  <c r="K125" i="4" s="1"/>
  <c r="J101" i="4"/>
  <c r="J102" i="4" l="1"/>
  <c r="J103" i="4" l="1"/>
  <c r="J104" i="4" l="1"/>
  <c r="J105" i="4" l="1"/>
  <c r="J123" i="4" s="1"/>
  <c r="J102" i="2"/>
  <c r="H14" i="2" l="1"/>
  <c r="H106" i="2"/>
  <c r="J125" i="4" s="1"/>
  <c r="K124" i="4"/>
  <c r="H59" i="2" l="1"/>
  <c r="H98" i="2" s="1"/>
  <c r="J108" i="2" l="1"/>
  <c r="J101" i="2"/>
  <c r="I125" i="4" s="1"/>
  <c r="H108" i="2"/>
  <c r="J103" i="2" l="1"/>
</calcChain>
</file>

<file path=xl/sharedStrings.xml><?xml version="1.0" encoding="utf-8"?>
<sst xmlns="http://schemas.openxmlformats.org/spreadsheetml/2006/main" count="2910" uniqueCount="465">
  <si>
    <t>N/A</t>
  </si>
  <si>
    <t>Federal</t>
  </si>
  <si>
    <t>Food and Lodging Fees</t>
  </si>
  <si>
    <t>State</t>
  </si>
  <si>
    <t>General Communicable Disease Control</t>
  </si>
  <si>
    <t>Nurse Family Partnership</t>
  </si>
  <si>
    <t>Triple P</t>
  </si>
  <si>
    <t>Child Health</t>
  </si>
  <si>
    <t>Maternal Health</t>
  </si>
  <si>
    <t>High Risk Maternity Clinics</t>
  </si>
  <si>
    <t>Healthy Beginnings</t>
  </si>
  <si>
    <t>Temporary Assistance for Needy Families</t>
  </si>
  <si>
    <t>Family Planning Services</t>
  </si>
  <si>
    <t>WIC General Admin</t>
  </si>
  <si>
    <t>HIV/STD State</t>
  </si>
  <si>
    <t>Immunization Action Plan</t>
  </si>
  <si>
    <t>TANF</t>
  </si>
  <si>
    <t>School Health Center</t>
  </si>
  <si>
    <t>School Nurse Funding Initiative</t>
  </si>
  <si>
    <t>Affordable Care Act (ACA) Personal Responsibility Education Program</t>
  </si>
  <si>
    <t>Refugee Health Assessments</t>
  </si>
  <si>
    <t>n/a</t>
  </si>
  <si>
    <t>Schedule of Expenditures of Federal and State Awards</t>
  </si>
  <si>
    <t>Public Health Programs</t>
  </si>
  <si>
    <t>Federal Expenditures</t>
  </si>
  <si>
    <t>State Expenditures</t>
  </si>
  <si>
    <t>Federal Awards</t>
  </si>
  <si>
    <t>U.S Department of Agriculture</t>
  </si>
  <si>
    <t>passed through NC Dept. of Health and Human Services</t>
  </si>
  <si>
    <t>Divison of Public Health</t>
  </si>
  <si>
    <t xml:space="preserve">Special Supplemental Nutrition Program for </t>
  </si>
  <si>
    <t>Women Infant and Children</t>
  </si>
  <si>
    <t>U.S. Department of Housing and Urban Development</t>
  </si>
  <si>
    <t>U.S. Department of Health and Human Services</t>
  </si>
  <si>
    <t>Project Grants and Cooperative Agreements for Tuberculosis Control Programs</t>
  </si>
  <si>
    <t xml:space="preserve">Injury Prevention and Control Research and State and Community Based Programs </t>
  </si>
  <si>
    <t xml:space="preserve">HIV Prevention Activities_Health Department Based </t>
  </si>
  <si>
    <t>Maternal and Child Health Services Block Grant</t>
  </si>
  <si>
    <t>Total</t>
  </si>
  <si>
    <t>State Awards</t>
  </si>
  <si>
    <t>N.C. Department of Health and Human Services</t>
  </si>
  <si>
    <t>Division of Public Health</t>
  </si>
  <si>
    <t>Other Reciepts / State Supported Expenditures</t>
  </si>
  <si>
    <t xml:space="preserve"> </t>
  </si>
  <si>
    <t>Total federal and State awards from Schedule of Expenditures of Awards</t>
  </si>
  <si>
    <t>Difference (should equal zero)</t>
  </si>
  <si>
    <t>Total federal and State awards</t>
  </si>
  <si>
    <t>Public Health</t>
  </si>
  <si>
    <t xml:space="preserve">Epidemiology and Laboratory Capacity for Infectious Diseases (ELC) </t>
  </si>
  <si>
    <t>Minority AIDS Initiative</t>
  </si>
  <si>
    <t>Preconception Health</t>
  </si>
  <si>
    <t>Family Planning - State</t>
  </si>
  <si>
    <t>Women Infants and Children</t>
  </si>
  <si>
    <t>TB Control</t>
  </si>
  <si>
    <t>HOPWA</t>
  </si>
  <si>
    <t>Mosquito and Tick Suppression</t>
  </si>
  <si>
    <t>Minority Diabetes Prevention Program</t>
  </si>
  <si>
    <t>Viral Hepatitis Prevention</t>
  </si>
  <si>
    <t>Ryan White Network</t>
  </si>
  <si>
    <t>School Nursing Funding Initiative</t>
  </si>
  <si>
    <t>Family Plannning - State</t>
  </si>
  <si>
    <t>Cancer Prevention and Control Programs for State, Territorial and Tribal Organizations</t>
  </si>
  <si>
    <t>HIV PrEP</t>
  </si>
  <si>
    <t>Public Health Emergency Preparedness</t>
  </si>
  <si>
    <t>Maternal and Child Health</t>
  </si>
  <si>
    <t xml:space="preserve">Well-Integrated Screening and Evaluation for Women Across the Nation (Wisewomen) </t>
  </si>
  <si>
    <t>Preventive Health and Health Services Block Grant</t>
  </si>
  <si>
    <t xml:space="preserve">COVID-19 - Public Health Emergency Response: Cooperative Agreement for Emergency Response: Public Health Crisis Response </t>
  </si>
  <si>
    <t>Immunization Cooperation Agreements</t>
  </si>
  <si>
    <t>Pregnancy Care Management</t>
  </si>
  <si>
    <t>PHEP Cooperative Agreement</t>
  </si>
  <si>
    <t>Maternal , Infant, and Early Childhood Home Visiting Grant</t>
  </si>
  <si>
    <t>National and State Tobacco Control Program</t>
  </si>
  <si>
    <t>STD Prevention</t>
  </si>
  <si>
    <t>Mecklenburg EtE Implementation</t>
  </si>
  <si>
    <t>Immunization and Vaccines for Children</t>
  </si>
  <si>
    <t>CDC COVID-19 Vaccination Program</t>
  </si>
  <si>
    <t>Maternal and Child Health Federal Consolidated Programs</t>
  </si>
  <si>
    <t>DPH Aid-to-Counties</t>
  </si>
  <si>
    <t>Healthy Communities</t>
  </si>
  <si>
    <t>NC Tobacco Control Program</t>
  </si>
  <si>
    <t xml:space="preserve">Sexually Transmitted Diseases (STD) Prevention and Control Grants </t>
  </si>
  <si>
    <t>Breast and Cervical Cancer</t>
  </si>
  <si>
    <t>Refugee and Entrant Assistance State / Replacement Designee Administers Programs</t>
  </si>
  <si>
    <t>Tuberculosis Control</t>
  </si>
  <si>
    <t>Emergency Solutions Grant Program</t>
  </si>
  <si>
    <t>Comprehensive Suicide Prevention</t>
  </si>
  <si>
    <t>ARPA COVID-19 PH Regional Workforce</t>
  </si>
  <si>
    <t>Tobacco Prevention and Control</t>
  </si>
  <si>
    <t>COVID-19 -Immunization Cooperation Agreements</t>
  </si>
  <si>
    <t>Adolescent Parenting Program</t>
  </si>
  <si>
    <t>Adolescent Pregnancy Prevention Program</t>
  </si>
  <si>
    <t>School Health Centers</t>
  </si>
  <si>
    <t>Speech and Hearing</t>
  </si>
  <si>
    <t>Women's Health Service Funds</t>
  </si>
  <si>
    <t>Positive Parenting Program (Triple P)</t>
  </si>
  <si>
    <t>Immunization and Vaccines for Children Grant Supplement</t>
  </si>
  <si>
    <t>Total Immunization Cooperation Agreements</t>
  </si>
  <si>
    <t>Communicable Disease Pandemic Recovery</t>
  </si>
  <si>
    <t>COVID-19 Maternal , Infant, and Early Childhood Home Visiting Grant</t>
  </si>
  <si>
    <t>AL no.</t>
  </si>
  <si>
    <t>State Fiscal Recovery Funds</t>
  </si>
  <si>
    <t>U.S. Department of Treasury</t>
  </si>
  <si>
    <t>Coronavirus State Local Fiscal Recovery Funds</t>
  </si>
  <si>
    <t>Healthy Start Initative-Eliminating Racial/Ethnic Disparities</t>
  </si>
  <si>
    <t>Total Maternal, Infant and Early Childhood Homevisiting Grant Program</t>
  </si>
  <si>
    <t>473 Minority Diabetes Prevention Program</t>
  </si>
  <si>
    <t>ARPA TS Public Health Services</t>
  </si>
  <si>
    <t>Care Management for High-Risk Pregnancies</t>
  </si>
  <si>
    <t>Supporting Women Health Services</t>
  </si>
  <si>
    <t>Budget Fund</t>
  </si>
  <si>
    <t xml:space="preserve">  Project   Fund Description               </t>
  </si>
  <si>
    <t xml:space="preserve">Award Title (Project) </t>
  </si>
  <si>
    <t xml:space="preserve">   Category     </t>
  </si>
  <si>
    <t xml:space="preserve"> ALN #</t>
  </si>
  <si>
    <t xml:space="preserve">AMU  </t>
  </si>
  <si>
    <t>Project</t>
  </si>
  <si>
    <t>Integrated Targeted Testing Services (ITTS)</t>
  </si>
  <si>
    <t>20G021
8001</t>
  </si>
  <si>
    <t>2B024
9N</t>
  </si>
  <si>
    <t>200TT00
000</t>
  </si>
  <si>
    <t>Breast &amp; Cervical - Federal</t>
  </si>
  <si>
    <t>2B031
00</t>
  </si>
  <si>
    <t>20G016
7001</t>
  </si>
  <si>
    <t>WISEWOMAN</t>
  </si>
  <si>
    <t>2B037
20</t>
  </si>
  <si>
    <t>20G011
1001</t>
  </si>
  <si>
    <t>NA</t>
  </si>
  <si>
    <t>2B041
79</t>
  </si>
  <si>
    <t>200000
0000</t>
  </si>
  <si>
    <t>2B043
00</t>
  </si>
  <si>
    <t>20G017
4001</t>
  </si>
  <si>
    <t>HIV CARE-RYAN WHITE 93.917 B</t>
  </si>
  <si>
    <t>2B045
36</t>
  </si>
  <si>
    <t>20G016
9002</t>
  </si>
  <si>
    <t>PreventiveHealthandHealthServicesBlockGrant2019</t>
  </si>
  <si>
    <t>20G018
4002</t>
  </si>
  <si>
    <t>2B045
41</t>
  </si>
  <si>
    <t>2B045
42</t>
  </si>
  <si>
    <t>Communicable Disease Prevention</t>
  </si>
  <si>
    <t>2B045
43</t>
  </si>
  <si>
    <t>2B046
01</t>
  </si>
  <si>
    <t>Strengthening STD Prevention and Control for Health Depts</t>
  </si>
  <si>
    <t>2B046
31</t>
  </si>
  <si>
    <t>20G018
2001</t>
  </si>
  <si>
    <t>Strengthening STD Prevention and Control for Health Departments (STD PCHD)</t>
  </si>
  <si>
    <t>2B046
3A</t>
  </si>
  <si>
    <t>20G018
2002</t>
  </si>
  <si>
    <t>Food and Lodging</t>
  </si>
  <si>
    <t>2B055
86</t>
  </si>
  <si>
    <t>200040
0000</t>
  </si>
  <si>
    <t>Breast &amp; Cervical Cancer State</t>
  </si>
  <si>
    <t>2B055
99</t>
  </si>
  <si>
    <t>2B063
15</t>
  </si>
  <si>
    <t>20G009
2002</t>
  </si>
  <si>
    <t>20G009
3002</t>
  </si>
  <si>
    <t>2B070
0A</t>
  </si>
  <si>
    <t>20G017
3001</t>
  </si>
  <si>
    <t>Refugee Health</t>
  </si>
  <si>
    <t>2B081
00</t>
  </si>
  <si>
    <t>20G012
2001</t>
  </si>
  <si>
    <t>2B081
10</t>
  </si>
  <si>
    <t>2B085
1A</t>
  </si>
  <si>
    <t>20G016
9001</t>
  </si>
  <si>
    <t>2B098
06</t>
  </si>
  <si>
    <t>HIV Access to Care</t>
  </si>
  <si>
    <t>2B098
09</t>
  </si>
  <si>
    <t>ARPA Addressing Lead in Water &amp; Lead-Based Paint</t>
  </si>
  <si>
    <t>PH Infrastructure: Local Workforce Development</t>
  </si>
  <si>
    <t>20G021
6001</t>
  </si>
  <si>
    <t>Hurricane Preparedness Mosquito Control</t>
  </si>
  <si>
    <t>2B132
56</t>
  </si>
  <si>
    <t>20G009
8001</t>
  </si>
  <si>
    <t>General Aid-to-Counties</t>
  </si>
  <si>
    <t>PH Capacity Building</t>
  </si>
  <si>
    <t>2B141
10</t>
  </si>
  <si>
    <t>2B145
10</t>
  </si>
  <si>
    <t>PUBLIC HEALTH PEST MANAGEMENT</t>
  </si>
  <si>
    <t>2B148
01</t>
  </si>
  <si>
    <t>2B151
01</t>
  </si>
  <si>
    <t>2B151
07</t>
  </si>
  <si>
    <t>2B151
10</t>
  </si>
  <si>
    <t>2B155
03</t>
  </si>
  <si>
    <t>2B155
74</t>
  </si>
  <si>
    <t>2B155
97</t>
  </si>
  <si>
    <t>Ryan White Emerging Communities</t>
  </si>
  <si>
    <t>2B155
98</t>
  </si>
  <si>
    <t>Evidence-Based Strategies for MCH</t>
  </si>
  <si>
    <t>2B157
00</t>
  </si>
  <si>
    <t>20G018
5002</t>
  </si>
  <si>
    <t>High Risk Maternity Clinic</t>
  </si>
  <si>
    <t>Maternal Health State</t>
  </si>
  <si>
    <t>2B157
40</t>
  </si>
  <si>
    <t>20G018
5001</t>
  </si>
  <si>
    <t>High Risk Maternity</t>
  </si>
  <si>
    <t>2B157
46</t>
  </si>
  <si>
    <t>Housing Opportunities for Persons With AIDS</t>
  </si>
  <si>
    <t>20G001
6001</t>
  </si>
  <si>
    <t>2B157
7D</t>
  </si>
  <si>
    <t>Management of Chronic Illness in Pregnancy</t>
  </si>
  <si>
    <t>State Maternal Health Innovation Program</t>
  </si>
  <si>
    <t>2B158
80</t>
  </si>
  <si>
    <t>20G006
3001</t>
  </si>
  <si>
    <t>Anti-microbial Resistant Gonorrhea</t>
  </si>
  <si>
    <t>Epidemiology and Laboratory Capacity for Prevention and Control of Emerging Infectious Diseases (ELC)</t>
  </si>
  <si>
    <t>2B187
10</t>
  </si>
  <si>
    <t>NORTH CAROLINA'S TB ELIMINATION AND LABORATORY PROJECT</t>
  </si>
  <si>
    <t>2B227
20</t>
  </si>
  <si>
    <t>20G006
5001</t>
  </si>
  <si>
    <t>2B245
51</t>
  </si>
  <si>
    <t>2B245
54</t>
  </si>
  <si>
    <t>TPPI - Adolescent Parenting Program</t>
  </si>
  <si>
    <t>2B251
50</t>
  </si>
  <si>
    <t>20G006
0002</t>
  </si>
  <si>
    <t>TemporaryAssistanceforNeedyFamilies</t>
  </si>
  <si>
    <t>2B251
51</t>
  </si>
  <si>
    <t>20G011
9003</t>
  </si>
  <si>
    <t>TPPI - Adolescent Pregnancy Prevention Program</t>
  </si>
  <si>
    <t>2B251
66</t>
  </si>
  <si>
    <t>TPPI-PREP</t>
  </si>
  <si>
    <t>2B257
0C</t>
  </si>
  <si>
    <t>20G006
0001</t>
  </si>
  <si>
    <t>2B257
35</t>
  </si>
  <si>
    <t>2B259
00</t>
  </si>
  <si>
    <t>20G007
9002</t>
  </si>
  <si>
    <t>FAMILY PLANNING TITLE X 93.217 D</t>
  </si>
  <si>
    <t>2B260
21</t>
  </si>
  <si>
    <t>20G007
9004</t>
  </si>
  <si>
    <t>2B283
80</t>
  </si>
  <si>
    <t>20G006
8001</t>
  </si>
  <si>
    <t>2B285
00</t>
  </si>
  <si>
    <t>20G007
2001</t>
  </si>
  <si>
    <t>2B326
79</t>
  </si>
  <si>
    <t>20G005
4001</t>
  </si>
  <si>
    <t>2B326
80</t>
  </si>
  <si>
    <t>20G010
4001</t>
  </si>
  <si>
    <t>2B351
16</t>
  </si>
  <si>
    <t>Baby Love Plus</t>
  </si>
  <si>
    <t>2B353
00</t>
  </si>
  <si>
    <t>20G017
2001</t>
  </si>
  <si>
    <t>Southeastern NC Healthy Start Program</t>
  </si>
  <si>
    <t>Healthy Start Initiative-Eliminating Racial/Ethnic Disparities</t>
  </si>
  <si>
    <t>2B353
03</t>
  </si>
  <si>
    <t>20G023
7001</t>
  </si>
  <si>
    <t>2B434
10</t>
  </si>
  <si>
    <t>20G010
6001</t>
  </si>
  <si>
    <t>2BTS1
90</t>
  </si>
  <si>
    <t>2D050
20</t>
  </si>
  <si>
    <t>2D053
01</t>
  </si>
  <si>
    <t>Innovative Approaches</t>
  </si>
  <si>
    <t>Child Fatality Prevention Teams</t>
  </si>
  <si>
    <t>620 ARPA COVID-19 School  Health Team Workforce</t>
  </si>
  <si>
    <t>2D053
5A</t>
  </si>
  <si>
    <t>2D053
90</t>
  </si>
  <si>
    <t>200990
0000</t>
  </si>
  <si>
    <t>Breastfeeding Peer Counselor Program</t>
  </si>
  <si>
    <t>Women Infants &amp; Children (2 Year)</t>
  </si>
  <si>
    <t>20G000
3001</t>
  </si>
  <si>
    <t>WIC Client Services</t>
  </si>
  <si>
    <t>2D154
03</t>
  </si>
  <si>
    <t>20G000
1001</t>
  </si>
  <si>
    <t>WIC Nutrition Education</t>
  </si>
  <si>
    <t>2D154
04</t>
  </si>
  <si>
    <t>2D154
05</t>
  </si>
  <si>
    <t>WIC Breastfeeding Promotion &amp; Support</t>
  </si>
  <si>
    <t>2D154
09</t>
  </si>
  <si>
    <t>Women's Infant and Children</t>
  </si>
  <si>
    <t>2D157
0G</t>
  </si>
  <si>
    <t>Totals Federal and State from NCFSData Worksheet</t>
  </si>
  <si>
    <t>Totals</t>
  </si>
  <si>
    <t>Party Number</t>
  </si>
  <si>
    <t>AMU Code</t>
  </si>
  <si>
    <t>Project Description</t>
  </si>
  <si>
    <t>Debit Amount</t>
  </si>
  <si>
    <t>Credit Amount</t>
  </si>
  <si>
    <t>2B01MPX</t>
  </si>
  <si>
    <t>2B03100</t>
  </si>
  <si>
    <t>20G0167001</t>
  </si>
  <si>
    <t>CANCER PREV - BCCCEDP 93.898</t>
  </si>
  <si>
    <t>2B03720</t>
  </si>
  <si>
    <t>20G0111001</t>
  </si>
  <si>
    <t>WISEWOMAN 93.436</t>
  </si>
  <si>
    <t>20G0174001</t>
  </si>
  <si>
    <t>2B04536</t>
  </si>
  <si>
    <t>20G0169002</t>
  </si>
  <si>
    <t>2000000000</t>
  </si>
  <si>
    <t>STATE</t>
  </si>
  <si>
    <t>2B04601</t>
  </si>
  <si>
    <t>2B04631</t>
  </si>
  <si>
    <t>20G0182001</t>
  </si>
  <si>
    <t>STD PREVENTION SYSTEMS -93.977</t>
  </si>
  <si>
    <t>2B04752</t>
  </si>
  <si>
    <t>200SZ00000</t>
  </si>
  <si>
    <t>NC FOOD &amp; LODGING FEE 100% OTHER</t>
  </si>
  <si>
    <t>2000400000</t>
  </si>
  <si>
    <t>OTHER RECEIPTS</t>
  </si>
  <si>
    <t>2B05599</t>
  </si>
  <si>
    <t>20G0093002</t>
  </si>
  <si>
    <t>PREV HLTH SVCS IMMUNIZATION 93.268</t>
  </si>
  <si>
    <t>2B0SFLA</t>
  </si>
  <si>
    <t>2B0SFLT</t>
  </si>
  <si>
    <t>2B14110</t>
  </si>
  <si>
    <t>2B15503</t>
  </si>
  <si>
    <t>20G0184002</t>
  </si>
  <si>
    <t>PHSBG 93.991</t>
  </si>
  <si>
    <t>2B15700</t>
  </si>
  <si>
    <t>2B15740</t>
  </si>
  <si>
    <t>20G0185001</t>
  </si>
  <si>
    <t>MCH BLOCK GRANT- 93.994</t>
  </si>
  <si>
    <t>2B22720</t>
  </si>
  <si>
    <t>20G0065001</t>
  </si>
  <si>
    <t>TB ELIMINATION 93.116</t>
  </si>
  <si>
    <t>2B25151</t>
  </si>
  <si>
    <t>20G0119003</t>
  </si>
  <si>
    <t>TANF CHILD CARE 93.558</t>
  </si>
  <si>
    <t>2B25735</t>
  </si>
  <si>
    <t>2B25900</t>
  </si>
  <si>
    <t>20G0079002</t>
  </si>
  <si>
    <t>FAMILY PLANNING TITLE X 93.217 -B</t>
  </si>
  <si>
    <t>2B26021</t>
  </si>
  <si>
    <t>20G0079004</t>
  </si>
  <si>
    <t>2B32680</t>
  </si>
  <si>
    <t>20G0054001</t>
  </si>
  <si>
    <t>BIOTERROISM GRANT 93.069 A</t>
  </si>
  <si>
    <t>20G0185002</t>
  </si>
  <si>
    <t>MCHBG 93.994</t>
  </si>
  <si>
    <t>20G0003001</t>
  </si>
  <si>
    <t>BREAS FEEDING PEER COUNSELING 10.557</t>
  </si>
  <si>
    <t>2D15403</t>
  </si>
  <si>
    <t>20G0001001</t>
  </si>
  <si>
    <t>WIC ADMIN 10.557</t>
  </si>
  <si>
    <t>2D15404</t>
  </si>
  <si>
    <t>2D15405</t>
  </si>
  <si>
    <t>2D15409</t>
  </si>
  <si>
    <t>2D1570G</t>
  </si>
  <si>
    <t>2B05010</t>
  </si>
  <si>
    <t>Rebuild NC On-Site Wastewater Support</t>
  </si>
  <si>
    <t>20G0216002</t>
  </si>
  <si>
    <t>2B0SG23</t>
  </si>
  <si>
    <t>Investment in Performance Management</t>
  </si>
  <si>
    <t>Centers for Disease Control and Prevention's Collaboration with Academia to Strengthen Public Health</t>
  </si>
  <si>
    <t>CDC's Collaboration with Academia to Strengthen Public Health</t>
  </si>
  <si>
    <t>SFRF</t>
  </si>
  <si>
    <t>Epidemiology and Laboratory Capacity for Infectious Diseases (ELC)</t>
  </si>
  <si>
    <t>2B1440Q</t>
  </si>
  <si>
    <t>2B1560E</t>
  </si>
  <si>
    <t>20G0098026</t>
  </si>
  <si>
    <t>Intergrated Targeted Testing Services (ITTS)</t>
  </si>
  <si>
    <t>2B22911</t>
  </si>
  <si>
    <t>Child Fatality Case Reporting</t>
  </si>
  <si>
    <t>Child Fatality Prevention</t>
  </si>
  <si>
    <t>Overdose Prevention and Harm Reduction</t>
  </si>
  <si>
    <t>Injury Prevention and Control Research and State and Community Based Programs</t>
  </si>
  <si>
    <t>2D2123D</t>
  </si>
  <si>
    <t>Maternal, Infant and Early Childhood Home Visiting Grant</t>
  </si>
  <si>
    <t>20G0211001</t>
  </si>
  <si>
    <t>Community Based Svcs - Behv Hlth Schools</t>
  </si>
  <si>
    <t>2D21TS1</t>
  </si>
  <si>
    <t>2D22244</t>
  </si>
  <si>
    <t>ARPA - Maternal, Infant and Early Childhood Home Visiting Grant</t>
  </si>
  <si>
    <t>2D25021</t>
  </si>
  <si>
    <t>Strengthening Families</t>
  </si>
  <si>
    <t>2D25023</t>
  </si>
  <si>
    <t>2D25318</t>
  </si>
  <si>
    <t>Care Management for At-Risk Children</t>
  </si>
  <si>
    <t>2D25358</t>
  </si>
  <si>
    <t>2D25745</t>
  </si>
  <si>
    <t>Healthy Mind Healthy Children - Child Health</t>
  </si>
  <si>
    <t>Improving Community Outcomes for Maternal and Children Health</t>
  </si>
  <si>
    <t>Reducing Infant Mortality in Communities</t>
  </si>
  <si>
    <t>NCFS DPH ListPay (Cash) Report</t>
  </si>
  <si>
    <t>Title V - State</t>
  </si>
  <si>
    <t>Title V - Federal (HMHC)</t>
  </si>
  <si>
    <t>Title X - 10/12 Months</t>
  </si>
  <si>
    <t>Maternal &amp; Child Health Block Grant</t>
  </si>
  <si>
    <t xml:space="preserve">Public Health Emergency Response: Cooperative Agreement for Emergency Response: Public Health Crisis Response </t>
  </si>
  <si>
    <t>2B03830</t>
  </si>
  <si>
    <t>HIV Care Formula Grants</t>
  </si>
  <si>
    <t>Communicable Disease Prevention HIV PrEP</t>
  </si>
  <si>
    <t>HIV/Aids</t>
  </si>
  <si>
    <t>Ryan White Network - HIV/Aids</t>
  </si>
  <si>
    <t>Well-Integrated Screening and Evaluation for Women Across the Nation (Wisewomen)</t>
  </si>
  <si>
    <t>Cancer Prevention and Control for State Territorial and Tribal Organizations</t>
  </si>
  <si>
    <t>2B03355</t>
  </si>
  <si>
    <t>Breast &amp; Cervical Cancer - State</t>
  </si>
  <si>
    <t>Breast &amp; Cervical Cancer - Tax Donations</t>
  </si>
  <si>
    <t>Breast &amp; Cervical Cancer - Tx</t>
  </si>
  <si>
    <t>2B06310</t>
  </si>
  <si>
    <t>2B06422</t>
  </si>
  <si>
    <t>2B0HHBR</t>
  </si>
  <si>
    <t>20G0205001</t>
  </si>
  <si>
    <t>20G0093006</t>
  </si>
  <si>
    <t>CDC Covid-19 Vaccination Program</t>
  </si>
  <si>
    <t>ATC 720 CDC Enhancing Seasonal Flu Vaccines for Farmworkers</t>
  </si>
  <si>
    <t>Children Special Health Service</t>
  </si>
  <si>
    <t>CSHS Speech and Hearing C</t>
  </si>
  <si>
    <t>Children Health Services</t>
  </si>
  <si>
    <t>2B08120</t>
  </si>
  <si>
    <t>2B15567</t>
  </si>
  <si>
    <t>2B1554E</t>
  </si>
  <si>
    <t>2B17767</t>
  </si>
  <si>
    <t>2B06950</t>
  </si>
  <si>
    <t>Youth Elect Nic Dep Abatement Fund</t>
  </si>
  <si>
    <t>2B0HHEL</t>
  </si>
  <si>
    <t>20H0000002</t>
  </si>
  <si>
    <t>Hurricane Helene Essential Function Support</t>
  </si>
  <si>
    <t>DRA SL 2024-53 LHD Support</t>
  </si>
  <si>
    <t>20G0170001</t>
  </si>
  <si>
    <t>2D1570H</t>
  </si>
  <si>
    <t>2D1570J</t>
  </si>
  <si>
    <t>2D25351</t>
  </si>
  <si>
    <t>SFRF-LHD Communicable Disease</t>
  </si>
  <si>
    <r>
      <t>Communicable Disease Pandemic Recovery</t>
    </r>
    <r>
      <rPr>
        <sz val="9"/>
        <color rgb="FF0000FF"/>
        <rFont val="Arial"/>
        <family val="2"/>
      </rPr>
      <t>-SFRF</t>
    </r>
  </si>
  <si>
    <t>2B1577G</t>
  </si>
  <si>
    <t>2D15349</t>
  </si>
  <si>
    <t>2D25357</t>
  </si>
  <si>
    <t>`````````````</t>
  </si>
  <si>
    <t>2B14510</t>
  </si>
  <si>
    <t>2B24551</t>
  </si>
  <si>
    <t>2B24554</t>
  </si>
  <si>
    <t>2BTS190</t>
  </si>
  <si>
    <t>MTWDH</t>
  </si>
  <si>
    <t>110696</t>
  </si>
  <si>
    <t>133300</t>
  </si>
  <si>
    <t>133202</t>
  </si>
  <si>
    <t>133200</t>
  </si>
  <si>
    <t>131106</t>
  </si>
  <si>
    <t>133401</t>
  </si>
  <si>
    <t>2B06315</t>
  </si>
  <si>
    <t>20G0092002</t>
  </si>
  <si>
    <t>IMMUNIZATION-ARPA 93.268</t>
  </si>
  <si>
    <t>IMMUNIZATION HHS BRIDGE ACCESS 93.268 FFP 100%</t>
  </si>
  <si>
    <t>131204</t>
  </si>
  <si>
    <t>STRATEGY A2-FNDL CAPABILITY 93.967 FFP 100%</t>
  </si>
  <si>
    <t>2B0SGLH</t>
  </si>
  <si>
    <t>20G0216001</t>
  </si>
  <si>
    <t>STRATEGY A1-WORKFORCE ARPA 9.967 FFP 100%</t>
  </si>
  <si>
    <t>131304</t>
  </si>
  <si>
    <t>132001</t>
  </si>
  <si>
    <t>133000</t>
  </si>
  <si>
    <t>134600</t>
  </si>
  <si>
    <t>2B28380</t>
  </si>
  <si>
    <t>20G0068001</t>
  </si>
  <si>
    <t>PRESCRIPTION DRUG OVERDOSE 93.136</t>
  </si>
  <si>
    <t>2B28500</t>
  </si>
  <si>
    <t>20G0072001</t>
  </si>
  <si>
    <t>COMP SUICIDE PREVENTION 93.136</t>
  </si>
  <si>
    <t>132008</t>
  </si>
  <si>
    <t>133001</t>
  </si>
  <si>
    <t>132105</t>
  </si>
  <si>
    <t>133406</t>
  </si>
  <si>
    <t>Public Health DPH ListPay (Cash) Report Data Entry Worksheet Instructions</t>
  </si>
  <si>
    <t xml:space="preserve">The purpose of the “LGC-PH worksheet” is to assists preparers of Schedule of Expenditures of Federal and State Awards (SEFSA) to better organize DHHS-DPH (DPH) funding on a SEFSA.  This enables local auditors to confirm the amount presented on a SEFSA.  This enables local auditors to confirm the amounts presented on a SEFSA using this spreadsheet.  The "LGC-PH worksheet" utilizes the DHHS-DSH "DPH ListPay (Cash)" report, which is a cash basis report.  The report is located on the DHHS Controller's website at the following URL: </t>
  </si>
  <si>
    <t>https://www.ncdhhs.gov/about/administrative-offices/office-controller/audit-confirmation-reports</t>
  </si>
  <si>
    <t xml:space="preserve">There is a link at the State Treasurer's (DST) Single Audit Website at </t>
  </si>
  <si>
    <t>https://www.nctreasurer.gov/divisions/state-and-local-government-finance/lgc/local-fiscal-management/annual-audit/compliance-supplements-and-resources/ncdeq-ncdhhs-ncdot-and-ncdst-reports</t>
  </si>
  <si>
    <t>At the DST’s website, select DHHS Financial Assistance Resources and select NCDHHS Audit Confirmation Reports.  For financial assistance for audits with FYE June 30, 2025, select State Fiscal Year 2024-2025.  “DPH List Pay (Cash)” Report can be accessed from the DHHS Confirmation website by selecting any County or District Health listed under “Local Government Entity.”  Scroll down and select “DPH List Pay (Cash).”  The report is an excel file named DPHR016.</t>
  </si>
  <si>
    <t>The "DPH List Pay Report" includes all subrecipients of DPH funding, so it is a lengthy report.  This report was created from the NC Financial System (NCFS) and is the only report to be used with the LGC-PH worksheet.  There are no longer DPH confirmation reports created using the NC Accounting System (NCAS).</t>
  </si>
  <si>
    <t>In order to use the LGC-PH worksheet, it is best that the user isolates the “Local Government Entity” (Entity) that is needed by deleting other Entities listed on the “DPH List Pay (Cash)” Report.  This can be done by highlighting the entire spreadsheet, from cell A5 to cell AD21223 and sort by Party Number (first column).  Each Entity listed has a unique Party Number.  You can select the unit of government you are working with by scrolling to the County or District Healths.  You should delete all the rows that do not have the Entity’s information.  It is recommended that you save the file, using a preferred file name.  We suggest “DPHR016-EntityName.”  This file has information that may be useful in other areas of work.</t>
  </si>
  <si>
    <t>The user of the “LGG PH worksheet” should create a “data entry” file to be used solely for entering data from the “DPH List Pay (Cash)” Report onto the worksheet.  It may be best to name this file.  A suggested file name “DPHR016-EntityName-DataEntry” (DataEntry file).  Three important “identifiers” listed as column headers are “AMU Code,” “Project,” and “Budget Code.”  These are unique to the State project/programs and funding source.  The columns headed by “Debit Amount” and “Credit Amount” include the payment information made to the Entities.  These are the amounts to be entered on the LGC-PH worksheet located in tab “DataEntry.”</t>
  </si>
  <si>
    <t>It is suggested to delete columns not necessary for data entry in the DataEntry file.  If information in these deleted columns is needed in the future, the information can be obtained on the “DPHR016-EntityName” file previously created.  The user should scan the columns to determine what may be needed for data entry.  It is recommended to delete all the columns, except for “Party Number,” “AMU Code,” “Project,” “Budget Code,” “Project Description,” “Debit Amount,” and “Credit Amount.”  The rows of the DataEntry file needs to be sorted “A to Z” primarily by “AMU Code,” with an add on of “Project,” and add on of “Budget Fund.”</t>
  </si>
  <si>
    <t>A total amount of the “Debit Amount” and “Credit Amount” should be determined (use the ∑ Auto Sum option in the excel menu).  The total amount cell should be located a few rows below the last line (refer to the example of County and District Health, tab DPHR016-EntityName-DataEntry).  Convert these totals to “values.”  The total amount will later be compared to the totals once the formatting is completed.  After the sorting of the rows and totaling the Debit and Credit columns, the user will need to total each project by AMU Code.  A row under the AMU Code and Project should be added for this total (refer to the sample of County and District Health).  A column should be added on the right side of the Credit Amount column.  This column is to be used to show the net amount of the debit and credit totals of the projects.  Project represents the federal and State program/project and the net amount is what is to be reported on the SEFSA.</t>
  </si>
  <si>
    <t>Once the additional column includes the netted amounts of each project, a total of all the projects, net amount, may be determined.  This amount can be compared to Debit and Credit amount previously determined before the rows and columns were added.</t>
  </si>
  <si>
    <t>Another recommendation is to highlight the netted amounts of the projects to assist in data entry.  Data can be entered on the respective cells on the Data Entry tab by AMU Code and Project.  Once these amounts are entered, they are presented on the SEFSA located in the SchedofAwards tab.</t>
  </si>
  <si>
    <t>The following is instructions on preparing the “DPH List Pay (Cash)” Report for data entry use.  A user of the LGC-PH worksheet may refer to the samples for a County and District Health on our website.  The DPHR016-EntryName-DataEntry" tab on the sample spreadsheets is presented for instruction on how to use the LGC-PH.  It is not part of the LGC-PH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</si>
</sst>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_);_(* \(#,##0\);_(* &quot;-&quot;??_);_(@_)"/>
    <numFmt numFmtId="165" formatCode="mmmm\ d\,\ yyyy"/>
    <numFmt numFmtId="166" formatCode="00.000"/>
    <numFmt numFmtId="167" formatCode="0.000"/>
    <numFmt numFmtId="168" formatCode="_(* #,##0_);_(* \(#,##0\);_(* &quot;-&quot;????_);_(@_)"/>
    <numFmt numFmtId="169" formatCode="_(* #,##0.00_);_(* \(#,##0.00\);_(* &quot;-&quot;_);_(@_)"/>
  </numFmts>
  <fonts count="24" x14ac:knownFonts="1">
    <font>
      <sz val="10"/>
      <color rgb="FF000000"/>
      <name val="Times New Roman"/>
      <charset val="204"/>
    </font>
    <font>
      <sz val="9"/>
      <name val="Times New Roman"/>
      <family val="1"/>
    </font>
    <font>
      <sz val="10"/>
      <color rgb="FF000000"/>
      <name val="Times New Roman"/>
      <family val="1"/>
    </font>
    <font>
      <b/>
      <sz val="9"/>
      <name val="Arial"/>
      <family val="2"/>
    </font>
    <font>
      <sz val="9"/>
      <name val="Arial"/>
      <family val="2"/>
    </font>
    <font>
      <sz val="9"/>
      <color rgb="FF0000FF"/>
      <name val="Arial"/>
      <family val="2"/>
    </font>
    <font>
      <sz val="10"/>
      <name val="Arial"/>
      <family val="2"/>
    </font>
    <font>
      <sz val="10"/>
      <color rgb="FF0000FF"/>
      <name val="Arial"/>
      <family val="2"/>
    </font>
    <font>
      <sz val="10"/>
      <color rgb="FF0000FF"/>
      <name val="Times New Roman"/>
      <family val="1"/>
    </font>
    <font>
      <b/>
      <sz val="11"/>
      <color indexed="12"/>
      <name val="Arial"/>
      <family val="2"/>
    </font>
    <font>
      <sz val="11"/>
      <color rgb="FF000000"/>
      <name val="Arial"/>
      <family val="2"/>
    </font>
    <font>
      <sz val="11"/>
      <color indexed="12"/>
      <name val="Arial"/>
      <family val="2"/>
    </font>
    <font>
      <b/>
      <sz val="11"/>
      <name val="Arial"/>
      <family val="2"/>
    </font>
    <font>
      <sz val="10"/>
      <name val="Times New Roman"/>
      <family val="1"/>
    </font>
    <font>
      <sz val="11"/>
      <color rgb="FF0000FF"/>
      <name val="Arial"/>
      <family val="2"/>
    </font>
    <font>
      <b/>
      <sz val="11"/>
      <color rgb="FF0000FF"/>
      <name val="Arial"/>
      <family val="2"/>
    </font>
    <font>
      <sz val="11"/>
      <color rgb="FF000000"/>
      <name val="Times New Roman"/>
      <family val="1"/>
    </font>
    <font>
      <b/>
      <sz val="11"/>
      <color rgb="FF000000"/>
      <name val="Arial"/>
      <family val="2"/>
    </font>
    <font>
      <sz val="11"/>
      <name val="Arial"/>
      <family val="2"/>
    </font>
    <font>
      <b/>
      <sz val="10"/>
      <color theme="1"/>
      <name val="Garamond"/>
      <family val="1"/>
    </font>
    <font>
      <sz val="10"/>
      <color theme="1"/>
      <name val="Garamond"/>
      <family val="1"/>
    </font>
    <font>
      <sz val="10"/>
      <color theme="1"/>
      <name val="Garamond"/>
      <family val="1"/>
    </font>
    <font>
      <u/>
      <sz val="10"/>
      <color theme="10"/>
      <name val="Times New Roman"/>
      <charset val="204"/>
    </font>
    <font>
      <u/>
      <sz val="11"/>
      <color theme="10"/>
      <name val="Arial"/>
      <family val="2"/>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D9D9D9"/>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2" fillId="0" borderId="0" applyFont="0" applyFill="0" applyBorder="0" applyAlignment="0" applyProtection="0"/>
    <xf numFmtId="0" fontId="22" fillId="0" borderId="0" applyNumberFormat="0" applyFill="0" applyBorder="0" applyAlignment="0" applyProtection="0"/>
  </cellStyleXfs>
  <cellXfs count="148">
    <xf numFmtId="0" fontId="0" fillId="0" borderId="0" xfId="0" applyFill="1" applyBorder="1" applyAlignment="1">
      <alignment horizontal="left" vertical="top"/>
    </xf>
    <xf numFmtId="0" fontId="1" fillId="0" borderId="0" xfId="0" applyFont="1"/>
    <xf numFmtId="164" fontId="1" fillId="0" borderId="0" xfId="1" applyNumberFormat="1" applyFont="1"/>
    <xf numFmtId="0" fontId="4" fillId="0" borderId="0" xfId="0" applyFont="1" applyAlignment="1">
      <alignment horizontal="center"/>
    </xf>
    <xf numFmtId="0" fontId="4" fillId="0" borderId="0" xfId="0" applyFont="1"/>
    <xf numFmtId="0" fontId="3" fillId="0" borderId="0" xfId="0" applyFont="1" applyAlignment="1">
      <alignment horizontal="right"/>
    </xf>
    <xf numFmtId="0" fontId="4" fillId="0" borderId="0" xfId="0" applyFont="1" applyAlignment="1">
      <alignment horizontal="right"/>
    </xf>
    <xf numFmtId="0" fontId="3" fillId="0" borderId="0" xfId="0" applyFont="1"/>
    <xf numFmtId="0" fontId="6" fillId="0" borderId="0" xfId="0" applyFont="1"/>
    <xf numFmtId="0" fontId="6" fillId="0" borderId="0" xfId="0" applyFont="1" applyFill="1"/>
    <xf numFmtId="0" fontId="4" fillId="0" borderId="0" xfId="0" applyFont="1" applyFill="1"/>
    <xf numFmtId="41" fontId="6" fillId="0" borderId="0" xfId="1" applyNumberFormat="1" applyFont="1" applyFill="1"/>
    <xf numFmtId="41" fontId="6" fillId="0" borderId="0" xfId="1" applyNumberFormat="1" applyFont="1" applyFill="1" applyBorder="1"/>
    <xf numFmtId="167" fontId="6" fillId="0" borderId="0" xfId="0" applyNumberFormat="1" applyFont="1" applyFill="1"/>
    <xf numFmtId="41" fontId="6" fillId="0" borderId="0" xfId="0" applyNumberFormat="1" applyFont="1" applyFill="1"/>
    <xf numFmtId="166" fontId="6" fillId="0" borderId="0" xfId="0" applyNumberFormat="1" applyFont="1" applyFill="1"/>
    <xf numFmtId="0" fontId="9" fillId="0" borderId="0" xfId="0" applyFont="1" applyAlignment="1">
      <alignment horizontal="center"/>
    </xf>
    <xf numFmtId="0" fontId="10" fillId="2" borderId="0" xfId="0" applyFont="1" applyFill="1"/>
    <xf numFmtId="0" fontId="10" fillId="0" borderId="0" xfId="0" applyFont="1" applyAlignment="1">
      <alignment vertical="center" wrapText="1"/>
    </xf>
    <xf numFmtId="0" fontId="11" fillId="2" borderId="0" xfId="0" applyFont="1" applyFill="1"/>
    <xf numFmtId="43" fontId="0" fillId="0" borderId="0" xfId="0" applyNumberFormat="1" applyFill="1" applyBorder="1" applyAlignment="1">
      <alignment horizontal="left" vertical="top"/>
    </xf>
    <xf numFmtId="0" fontId="7" fillId="0" borderId="0" xfId="0" applyFont="1" applyFill="1"/>
    <xf numFmtId="164" fontId="6" fillId="0" borderId="0" xfId="1" applyNumberFormat="1" applyFont="1" applyFill="1"/>
    <xf numFmtId="41" fontId="6" fillId="0" borderId="0" xfId="0" applyNumberFormat="1" applyFont="1" applyFill="1" applyAlignment="1">
      <alignment horizontal="right"/>
    </xf>
    <xf numFmtId="41" fontId="6" fillId="0" borderId="4" xfId="1" applyNumberFormat="1" applyFont="1" applyFill="1" applyBorder="1"/>
    <xf numFmtId="41" fontId="7" fillId="0" borderId="0" xfId="0" applyNumberFormat="1" applyFont="1" applyFill="1"/>
    <xf numFmtId="41" fontId="7" fillId="0" borderId="0" xfId="0" applyNumberFormat="1" applyFont="1" applyFill="1" applyAlignment="1">
      <alignment horizontal="right"/>
    </xf>
    <xf numFmtId="41" fontId="6" fillId="0" borderId="0" xfId="1" applyNumberFormat="1" applyFont="1" applyFill="1" applyBorder="1" applyAlignment="1">
      <alignment horizontal="right"/>
    </xf>
    <xf numFmtId="168" fontId="6" fillId="0" borderId="2" xfId="1" applyNumberFormat="1" applyFont="1" applyFill="1" applyBorder="1"/>
    <xf numFmtId="168" fontId="6" fillId="0" borderId="0" xfId="0" applyNumberFormat="1" applyFont="1" applyFill="1"/>
    <xf numFmtId="0" fontId="4" fillId="0" borderId="0" xfId="0" applyFont="1" applyFill="1" applyAlignment="1">
      <alignment horizontal="right"/>
    </xf>
    <xf numFmtId="0" fontId="4" fillId="0" borderId="0" xfId="0" applyFont="1" applyFill="1" applyAlignment="1"/>
    <xf numFmtId="0" fontId="5" fillId="0" borderId="0" xfId="0" applyFont="1" applyFill="1"/>
    <xf numFmtId="0" fontId="6" fillId="0" borderId="0" xfId="0" applyFont="1" applyFill="1" applyAlignment="1">
      <alignment wrapText="1"/>
    </xf>
    <xf numFmtId="0" fontId="6" fillId="0" borderId="0" xfId="0" applyFont="1" applyFill="1" applyAlignment="1"/>
    <xf numFmtId="0" fontId="6" fillId="0" borderId="0" xfId="0" applyFont="1" applyFill="1" applyAlignment="1">
      <alignment vertical="top" wrapText="1"/>
    </xf>
    <xf numFmtId="41" fontId="7" fillId="0" borderId="0" xfId="1" applyNumberFormat="1" applyFont="1" applyFill="1" applyBorder="1"/>
    <xf numFmtId="0" fontId="6" fillId="0" borderId="0" xfId="0" applyFont="1" applyFill="1" applyAlignment="1">
      <alignment wrapText="1"/>
    </xf>
    <xf numFmtId="0" fontId="6" fillId="0" borderId="0" xfId="0" applyFont="1" applyFill="1" applyBorder="1" applyAlignment="1">
      <alignment wrapText="1"/>
    </xf>
    <xf numFmtId="41" fontId="6" fillId="0" borderId="2" xfId="1" applyNumberFormat="1" applyFont="1" applyFill="1" applyBorder="1"/>
    <xf numFmtId="0" fontId="6" fillId="0" borderId="0" xfId="0" applyFont="1" applyFill="1" applyAlignment="1">
      <alignment wrapText="1"/>
    </xf>
    <xf numFmtId="0" fontId="6" fillId="0" borderId="0" xfId="0" applyFont="1" applyFill="1" applyBorder="1" applyAlignment="1">
      <alignment wrapText="1"/>
    </xf>
    <xf numFmtId="0" fontId="0" fillId="0" borderId="0" xfId="0" applyFill="1" applyBorder="1" applyAlignment="1">
      <alignment horizontal="left" vertical="top"/>
    </xf>
    <xf numFmtId="0" fontId="6" fillId="0" borderId="0" xfId="0" applyFont="1" applyFill="1" applyAlignment="1"/>
    <xf numFmtId="0" fontId="3" fillId="0" borderId="0" xfId="0" applyFont="1" applyAlignment="1">
      <alignment horizontal="center" vertical="center"/>
    </xf>
    <xf numFmtId="0" fontId="7" fillId="0" borderId="0" xfId="0" applyFont="1"/>
    <xf numFmtId="41" fontId="7" fillId="0" borderId="0" xfId="1" applyNumberFormat="1" applyFont="1" applyFill="1"/>
    <xf numFmtId="0" fontId="6" fillId="0" borderId="0" xfId="0" applyFont="1" applyFill="1" applyAlignment="1">
      <alignment wrapText="1"/>
    </xf>
    <xf numFmtId="0" fontId="6" fillId="0" borderId="0" xfId="0" applyFont="1" applyFill="1" applyBorder="1" applyAlignment="1">
      <alignment horizontal="left"/>
    </xf>
    <xf numFmtId="164" fontId="6" fillId="0" borderId="0" xfId="0" applyNumberFormat="1" applyFont="1" applyFill="1"/>
    <xf numFmtId="41" fontId="6" fillId="0" borderId="0" xfId="0" applyNumberFormat="1" applyFont="1" applyFill="1" applyBorder="1"/>
    <xf numFmtId="41" fontId="7" fillId="0" borderId="0" xfId="0" applyNumberFormat="1" applyFont="1" applyFill="1" applyBorder="1"/>
    <xf numFmtId="41" fontId="6" fillId="0" borderId="0" xfId="1" applyNumberFormat="1" applyFont="1"/>
    <xf numFmtId="41" fontId="6" fillId="0" borderId="0" xfId="0" applyNumberFormat="1" applyFont="1"/>
    <xf numFmtId="41" fontId="6" fillId="0" borderId="3" xfId="0" applyNumberFormat="1" applyFont="1" applyBorder="1"/>
    <xf numFmtId="164" fontId="6" fillId="0" borderId="0" xfId="1" applyNumberFormat="1" applyFont="1"/>
    <xf numFmtId="43" fontId="6" fillId="0" borderId="0" xfId="1" applyNumberFormat="1" applyFont="1"/>
    <xf numFmtId="43" fontId="6" fillId="0" borderId="0" xfId="0" applyNumberFormat="1" applyFont="1"/>
    <xf numFmtId="41" fontId="6" fillId="0" borderId="2" xfId="0" applyNumberFormat="1" applyFont="1" applyFill="1" applyBorder="1"/>
    <xf numFmtId="43" fontId="0" fillId="0" borderId="0" xfId="1" applyFont="1" applyFill="1" applyBorder="1" applyAlignment="1">
      <alignment horizontal="left" vertical="top"/>
    </xf>
    <xf numFmtId="169" fontId="1" fillId="0" borderId="0" xfId="0" applyNumberFormat="1" applyFont="1"/>
    <xf numFmtId="43" fontId="16" fillId="0" borderId="0" xfId="0" applyNumberFormat="1" applyFont="1" applyFill="1" applyBorder="1" applyAlignment="1">
      <alignment horizontal="left" vertical="top"/>
    </xf>
    <xf numFmtId="0" fontId="10" fillId="3" borderId="0" xfId="0" applyFont="1" applyFill="1"/>
    <xf numFmtId="0" fontId="10" fillId="3" borderId="0" xfId="0" applyFont="1" applyFill="1" applyAlignment="1">
      <alignment vertical="center" wrapText="1"/>
    </xf>
    <xf numFmtId="0" fontId="0" fillId="0" borderId="0" xfId="0" applyFill="1" applyBorder="1" applyAlignment="1">
      <alignment horizontal="left" vertical="top"/>
    </xf>
    <xf numFmtId="0" fontId="6" fillId="0" borderId="0" xfId="0" applyFont="1" applyFill="1" applyAlignment="1">
      <alignment wrapText="1"/>
    </xf>
    <xf numFmtId="0" fontId="6" fillId="0" borderId="0" xfId="0" applyFont="1" applyFill="1" applyBorder="1" applyAlignment="1">
      <alignment wrapText="1"/>
    </xf>
    <xf numFmtId="0" fontId="0" fillId="0" borderId="0" xfId="0" applyFill="1" applyBorder="1" applyAlignment="1"/>
    <xf numFmtId="0" fontId="17" fillId="0" borderId="0" xfId="0" applyFont="1" applyAlignment="1">
      <alignment horizontal="left" vertical="top"/>
    </xf>
    <xf numFmtId="0" fontId="10" fillId="0" borderId="0" xfId="0" applyFont="1" applyAlignment="1">
      <alignment horizontal="left" vertical="top"/>
    </xf>
    <xf numFmtId="167" fontId="10" fillId="0" borderId="0" xfId="0" applyNumberFormat="1" applyFont="1" applyAlignment="1">
      <alignment horizontal="left" vertical="top"/>
    </xf>
    <xf numFmtId="43" fontId="10" fillId="3" borderId="1" xfId="1" applyFont="1" applyFill="1" applyBorder="1" applyAlignment="1">
      <alignment horizontal="left" vertical="top"/>
    </xf>
    <xf numFmtId="0" fontId="10" fillId="0" borderId="0" xfId="0" applyFont="1" applyFill="1" applyAlignment="1">
      <alignment horizontal="left" vertical="top"/>
    </xf>
    <xf numFmtId="167" fontId="10" fillId="0" borderId="0" xfId="0" applyNumberFormat="1" applyFont="1" applyFill="1" applyAlignment="1">
      <alignment horizontal="left" vertical="top"/>
    </xf>
    <xf numFmtId="43" fontId="10" fillId="0" borderId="0" xfId="1" applyFont="1" applyFill="1" applyBorder="1" applyAlignment="1">
      <alignment horizontal="left" vertical="top"/>
    </xf>
    <xf numFmtId="0" fontId="10" fillId="0" borderId="0" xfId="0" applyFont="1" applyFill="1" applyBorder="1" applyAlignment="1">
      <alignment horizontal="left" vertical="top"/>
    </xf>
    <xf numFmtId="0" fontId="17" fillId="0" borderId="0" xfId="0" applyFont="1" applyFill="1" applyBorder="1" applyAlignment="1">
      <alignment horizontal="center"/>
    </xf>
    <xf numFmtId="43" fontId="12" fillId="0" borderId="0" xfId="0" applyNumberFormat="1" applyFont="1" applyFill="1" applyBorder="1" applyAlignment="1">
      <alignment horizontal="center"/>
    </xf>
    <xf numFmtId="0" fontId="14" fillId="0" borderId="0" xfId="0" applyFont="1" applyAlignment="1">
      <alignment horizontal="left" vertical="top"/>
    </xf>
    <xf numFmtId="167" fontId="14" fillId="0" borderId="0" xfId="0" applyNumberFormat="1" applyFont="1" applyAlignment="1">
      <alignment horizontal="left" vertical="top"/>
    </xf>
    <xf numFmtId="41" fontId="7" fillId="0" borderId="0" xfId="1" applyNumberFormat="1" applyFont="1" applyFill="1" applyBorder="1" applyAlignment="1">
      <alignment horizontal="right"/>
    </xf>
    <xf numFmtId="0" fontId="10" fillId="5" borderId="0" xfId="0" applyFont="1" applyFill="1" applyAlignment="1">
      <alignment horizontal="left" vertical="top"/>
    </xf>
    <xf numFmtId="167" fontId="10" fillId="5" borderId="0" xfId="0" applyNumberFormat="1" applyFont="1" applyFill="1" applyAlignment="1">
      <alignment horizontal="left" vertical="top"/>
    </xf>
    <xf numFmtId="0" fontId="10" fillId="4" borderId="0" xfId="0" applyFont="1" applyFill="1" applyAlignment="1">
      <alignment horizontal="left" vertical="top"/>
    </xf>
    <xf numFmtId="167" fontId="10" fillId="4" borderId="0" xfId="0" applyNumberFormat="1" applyFont="1" applyFill="1" applyAlignment="1">
      <alignment horizontal="left" vertical="top"/>
    </xf>
    <xf numFmtId="0" fontId="18" fillId="5" borderId="0" xfId="0" applyFont="1" applyFill="1" applyAlignment="1">
      <alignment horizontal="left" vertical="top"/>
    </xf>
    <xf numFmtId="167" fontId="18" fillId="5" borderId="0" xfId="0" applyNumberFormat="1" applyFont="1" applyFill="1" applyAlignment="1">
      <alignment horizontal="left" vertical="top"/>
    </xf>
    <xf numFmtId="0" fontId="14" fillId="5" borderId="0" xfId="0" applyFont="1" applyFill="1" applyAlignment="1">
      <alignment horizontal="left" vertical="top"/>
    </xf>
    <xf numFmtId="0" fontId="18" fillId="4" borderId="0" xfId="0" applyFont="1" applyFill="1" applyAlignment="1">
      <alignment horizontal="left" vertical="top"/>
    </xf>
    <xf numFmtId="0" fontId="7" fillId="0" borderId="0" xfId="0" applyFont="1" applyFill="1" applyBorder="1" applyAlignment="1">
      <alignment horizontal="left"/>
    </xf>
    <xf numFmtId="43" fontId="10" fillId="0" borderId="0" xfId="0" applyNumberFormat="1" applyFont="1" applyFill="1" applyBorder="1" applyAlignment="1">
      <alignment horizontal="left" vertical="top"/>
    </xf>
    <xf numFmtId="41" fontId="6" fillId="4" borderId="2" xfId="1" applyNumberFormat="1" applyFont="1" applyFill="1" applyBorder="1" applyAlignment="1">
      <alignment horizontal="right"/>
    </xf>
    <xf numFmtId="164" fontId="4" fillId="0" borderId="0" xfId="1" applyNumberFormat="1" applyFont="1"/>
    <xf numFmtId="43" fontId="4" fillId="0" borderId="0" xfId="0" applyNumberFormat="1" applyFont="1"/>
    <xf numFmtId="41" fontId="10" fillId="0" borderId="0" xfId="0" applyNumberFormat="1" applyFont="1" applyFill="1" applyBorder="1" applyAlignment="1">
      <alignment horizontal="left" vertical="top"/>
    </xf>
    <xf numFmtId="0" fontId="10" fillId="0" borderId="0" xfId="0" applyFont="1" applyAlignment="1">
      <alignment horizontal="left" vertical="top" wrapText="1"/>
    </xf>
    <xf numFmtId="0" fontId="14" fillId="4" borderId="0" xfId="0" applyFont="1" applyFill="1" applyAlignment="1">
      <alignment horizontal="left" vertical="top"/>
    </xf>
    <xf numFmtId="43" fontId="18" fillId="4" borderId="1" xfId="0" applyNumberFormat="1" applyFont="1" applyFill="1" applyBorder="1" applyAlignment="1">
      <alignment horizontal="center"/>
    </xf>
    <xf numFmtId="43" fontId="10" fillId="4" borderId="1" xfId="0" applyNumberFormat="1" applyFont="1" applyFill="1" applyBorder="1" applyAlignment="1">
      <alignment horizontal="left" vertical="top"/>
    </xf>
    <xf numFmtId="43" fontId="10" fillId="4" borderId="1" xfId="1" applyFont="1" applyFill="1" applyBorder="1" applyAlignment="1">
      <alignment horizontal="left" vertical="top"/>
    </xf>
    <xf numFmtId="0" fontId="0" fillId="0" borderId="0" xfId="0"/>
    <xf numFmtId="0" fontId="0" fillId="0" borderId="0" xfId="0" applyAlignment="1">
      <alignment horizontal="left" vertical="top" wrapText="1"/>
    </xf>
    <xf numFmtId="0" fontId="19" fillId="6" borderId="5" xfId="0" applyFont="1" applyFill="1" applyBorder="1" applyAlignment="1">
      <alignment horizontal="center" vertical="top" wrapText="1"/>
    </xf>
    <xf numFmtId="0" fontId="20" fillId="0" borderId="5" xfId="0" applyFont="1" applyBorder="1" applyAlignment="1">
      <alignment horizontal="left" vertical="top" wrapText="1"/>
    </xf>
    <xf numFmtId="0" fontId="20" fillId="0" borderId="5" xfId="0" applyFont="1" applyBorder="1" applyAlignment="1">
      <alignment horizontal="center" vertical="top" wrapText="1"/>
    </xf>
    <xf numFmtId="39" fontId="20" fillId="0" borderId="5" xfId="0" applyNumberFormat="1" applyFont="1" applyBorder="1" applyAlignment="1">
      <alignment horizontal="right" vertical="top" wrapText="1"/>
    </xf>
    <xf numFmtId="39" fontId="20" fillId="3" borderId="5" xfId="0" applyNumberFormat="1" applyFont="1" applyFill="1" applyBorder="1" applyAlignment="1">
      <alignment horizontal="right" vertical="top" wrapText="1"/>
    </xf>
    <xf numFmtId="39" fontId="20" fillId="4" borderId="5" xfId="0" applyNumberFormat="1" applyFont="1" applyFill="1" applyBorder="1" applyAlignment="1">
      <alignment horizontal="right" vertical="top" wrapText="1"/>
    </xf>
    <xf numFmtId="39" fontId="21" fillId="3" borderId="0" xfId="0" applyNumberFormat="1" applyFont="1" applyFill="1"/>
    <xf numFmtId="39" fontId="21" fillId="7" borderId="0" xfId="0" applyNumberFormat="1" applyFont="1" applyFill="1"/>
    <xf numFmtId="39" fontId="0" fillId="0" borderId="0" xfId="0" applyNumberFormat="1"/>
    <xf numFmtId="167" fontId="14" fillId="4" borderId="0" xfId="0" applyNumberFormat="1" applyFont="1" applyFill="1" applyAlignment="1">
      <alignment horizontal="left" vertical="top"/>
    </xf>
    <xf numFmtId="0" fontId="10" fillId="4" borderId="0" xfId="0" applyFont="1" applyFill="1" applyAlignment="1">
      <alignment wrapText="1"/>
    </xf>
    <xf numFmtId="0" fontId="23" fillId="4" borderId="0" xfId="2" applyFont="1" applyFill="1" applyAlignment="1">
      <alignment wrapText="1"/>
    </xf>
    <xf numFmtId="0" fontId="10" fillId="4" borderId="0" xfId="0" applyFont="1" applyFill="1" applyAlignment="1">
      <alignment vertical="center" wrapText="1"/>
    </xf>
    <xf numFmtId="0" fontId="23" fillId="4" borderId="0" xfId="2" applyFont="1" applyFill="1" applyAlignment="1">
      <alignment vertical="center" wrapText="1"/>
    </xf>
    <xf numFmtId="0" fontId="10" fillId="0" borderId="0" xfId="0" applyFont="1" applyAlignment="1">
      <alignment horizontal="left" vertical="center" wrapText="1"/>
    </xf>
    <xf numFmtId="0" fontId="18" fillId="0" borderId="0" xfId="0" applyFont="1" applyAlignment="1">
      <alignment wrapText="1"/>
    </xf>
    <xf numFmtId="0" fontId="0" fillId="3" borderId="0" xfId="0" applyFill="1" applyAlignment="1">
      <alignment horizontal="left" vertical="top"/>
    </xf>
    <xf numFmtId="165" fontId="15" fillId="0" borderId="0" xfId="0" applyNumberFormat="1" applyFont="1" applyAlignment="1" applyProtection="1">
      <alignment horizontal="center"/>
      <protection locked="0"/>
    </xf>
    <xf numFmtId="0" fontId="17" fillId="3" borderId="0" xfId="0" applyFont="1" applyFill="1" applyBorder="1" applyAlignment="1">
      <alignment horizontal="center" vertical="top"/>
    </xf>
    <xf numFmtId="0" fontId="12" fillId="0" borderId="0" xfId="0" applyFont="1" applyAlignment="1" applyProtection="1">
      <alignment horizontal="center"/>
      <protection locked="0"/>
    </xf>
    <xf numFmtId="0" fontId="17" fillId="0" borderId="0" xfId="0" applyFont="1" applyFill="1" applyBorder="1" applyAlignment="1">
      <alignment horizontal="center" vertical="top"/>
    </xf>
    <xf numFmtId="43" fontId="17" fillId="0" borderId="0" xfId="1" applyFont="1" applyFill="1" applyBorder="1" applyAlignment="1">
      <alignment horizontal="center" vertical="top"/>
    </xf>
    <xf numFmtId="0" fontId="10" fillId="0" borderId="0" xfId="0" applyFont="1" applyFill="1" applyBorder="1" applyAlignment="1">
      <alignment horizontal="left" vertical="top"/>
    </xf>
    <xf numFmtId="0" fontId="4" fillId="0" borderId="0" xfId="0" applyFont="1" applyFill="1" applyAlignment="1"/>
    <xf numFmtId="0" fontId="0" fillId="0" borderId="0" xfId="0" applyFill="1" applyBorder="1" applyAlignment="1"/>
    <xf numFmtId="0" fontId="5" fillId="0" borderId="0" xfId="0" applyFont="1" applyFill="1" applyAlignment="1"/>
    <xf numFmtId="0" fontId="8" fillId="0" borderId="0" xfId="0" applyFont="1" applyFill="1" applyBorder="1" applyAlignment="1"/>
    <xf numFmtId="0" fontId="7" fillId="0" borderId="0" xfId="0" applyFont="1" applyFill="1" applyBorder="1" applyAlignment="1">
      <alignment horizontal="left"/>
    </xf>
    <xf numFmtId="0" fontId="0" fillId="0" borderId="0" xfId="0" applyFill="1" applyBorder="1" applyAlignment="1">
      <alignment horizontal="left"/>
    </xf>
    <xf numFmtId="0" fontId="5" fillId="4" borderId="0" xfId="0" applyFont="1" applyFill="1" applyAlignment="1"/>
    <xf numFmtId="0" fontId="0" fillId="4" borderId="0" xfId="0" applyFill="1" applyBorder="1" applyAlignment="1"/>
    <xf numFmtId="0" fontId="4" fillId="4" borderId="0" xfId="0" applyFont="1" applyFill="1" applyAlignment="1"/>
    <xf numFmtId="0" fontId="8" fillId="0" borderId="0" xfId="0" applyFont="1" applyFill="1" applyBorder="1" applyAlignment="1">
      <alignment horizontal="left"/>
    </xf>
    <xf numFmtId="0" fontId="6" fillId="0" borderId="0" xfId="0" applyFont="1" applyFill="1" applyAlignment="1"/>
    <xf numFmtId="0" fontId="6" fillId="0" borderId="0" xfId="0" applyFont="1" applyFill="1" applyAlignment="1">
      <alignment wrapText="1"/>
    </xf>
    <xf numFmtId="0" fontId="13" fillId="0" borderId="0" xfId="0" applyFont="1" applyFill="1" applyBorder="1" applyAlignment="1">
      <alignment wrapText="1"/>
    </xf>
    <xf numFmtId="0" fontId="6" fillId="0" borderId="0" xfId="0" applyFont="1" applyFill="1" applyBorder="1" applyAlignment="1">
      <alignment wrapText="1"/>
    </xf>
    <xf numFmtId="0" fontId="0" fillId="0" borderId="0" xfId="0" applyFill="1" applyBorder="1" applyAlignment="1">
      <alignment wrapText="1"/>
    </xf>
    <xf numFmtId="0" fontId="6" fillId="4" borderId="0" xfId="0" applyFont="1" applyFill="1" applyAlignment="1">
      <alignment wrapText="1"/>
    </xf>
    <xf numFmtId="0" fontId="6" fillId="4" borderId="0" xfId="0" applyFont="1" applyFill="1" applyBorder="1" applyAlignment="1">
      <alignment wrapText="1"/>
    </xf>
    <xf numFmtId="0" fontId="13" fillId="0" borderId="0" xfId="0" applyFont="1" applyFill="1" applyBorder="1" applyAlignment="1"/>
    <xf numFmtId="0" fontId="3" fillId="0" borderId="0" xfId="0" applyFont="1" applyAlignment="1">
      <alignment horizontal="center"/>
    </xf>
    <xf numFmtId="165" fontId="3" fillId="0" borderId="0" xfId="0" applyNumberFormat="1" applyFont="1" applyAlignment="1">
      <alignment horizontal="center"/>
    </xf>
    <xf numFmtId="0" fontId="6" fillId="0" borderId="0" xfId="0" applyFont="1" applyFill="1" applyBorder="1" applyAlignment="1"/>
    <xf numFmtId="0" fontId="6" fillId="0" borderId="0" xfId="0" applyFont="1" applyFill="1" applyAlignment="1">
      <alignment vertical="top" wrapText="1"/>
    </xf>
    <xf numFmtId="0" fontId="13" fillId="0" borderId="0" xfId="0" applyFont="1" applyFill="1" applyBorder="1" applyAlignment="1">
      <alignmen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0000FF"/>
      <color rgb="FF00CC66"/>
      <color rgb="FF00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60267</xdr:colOff>
      <xdr:row>0</xdr:row>
      <xdr:rowOff>32270</xdr:rowOff>
    </xdr:from>
    <xdr:ext cx="1662547" cy="645391"/>
    <xdr:pic>
      <xdr:nvPicPr>
        <xdr:cNvPr id="2" name="image1.png" descr="image1.png">
          <a:extLst>
            <a:ext uri="{FF2B5EF4-FFF2-40B4-BE49-F238E27FC236}">
              <a16:creationId xmlns:a16="http://schemas.microsoft.com/office/drawing/2014/main" id="{3616DE47-E8CD-4E9A-BC16-993D695B17AB}"/>
            </a:ext>
          </a:extLst>
        </xdr:cNvPr>
        <xdr:cNvPicPr>
          <a:picLocks noChangeAspect="1"/>
        </xdr:cNvPicPr>
      </xdr:nvPicPr>
      <xdr:blipFill>
        <a:blip xmlns:r="http://schemas.openxmlformats.org/officeDocument/2006/relationships" r:embed="rId1"/>
        <a:stretch>
          <a:fillRect/>
        </a:stretch>
      </xdr:blipFill>
      <xdr:spPr>
        <a:xfrm>
          <a:off x="60267" y="32270"/>
          <a:ext cx="1662547" cy="645391"/>
        </a:xfrm>
        <a:prstGeom prst="rect">
          <a:avLst/>
        </a:prstGeom>
      </xdr:spPr>
    </xdr:pic>
    <xdr:clientData/>
  </xdr:oneCellAnchor>
  <xdr:oneCellAnchor>
    <xdr:from>
      <xdr:col>0</xdr:col>
      <xdr:colOff>60267</xdr:colOff>
      <xdr:row>0</xdr:row>
      <xdr:rowOff>32270</xdr:rowOff>
    </xdr:from>
    <xdr:ext cx="1662547" cy="645391"/>
    <xdr:pic>
      <xdr:nvPicPr>
        <xdr:cNvPr id="3" name="image1.png" descr="image1.png">
          <a:extLst>
            <a:ext uri="{FF2B5EF4-FFF2-40B4-BE49-F238E27FC236}">
              <a16:creationId xmlns:a16="http://schemas.microsoft.com/office/drawing/2014/main" id="{389751E0-FF60-481A-AD5E-EAA53184E6A5}"/>
            </a:ext>
          </a:extLst>
        </xdr:cNvPr>
        <xdr:cNvPicPr>
          <a:picLocks noChangeAspect="1"/>
        </xdr:cNvPicPr>
      </xdr:nvPicPr>
      <xdr:blipFill>
        <a:blip xmlns:r="http://schemas.openxmlformats.org/officeDocument/2006/relationships" r:embed="rId1"/>
        <a:stretch>
          <a:fillRect/>
        </a:stretch>
      </xdr:blipFill>
      <xdr:spPr>
        <a:xfrm>
          <a:off x="60267" y="32270"/>
          <a:ext cx="1662547" cy="645391"/>
        </a:xfrm>
        <a:prstGeom prst="rect">
          <a:avLst/>
        </a:prstGeom>
      </xdr:spPr>
    </xdr:pic>
    <xdr:clientData/>
  </xdr:oneCellAnchor>
  <xdr:oneCellAnchor>
    <xdr:from>
      <xdr:col>0</xdr:col>
      <xdr:colOff>60267</xdr:colOff>
      <xdr:row>0</xdr:row>
      <xdr:rowOff>32270</xdr:rowOff>
    </xdr:from>
    <xdr:ext cx="1662547" cy="645391"/>
    <xdr:pic>
      <xdr:nvPicPr>
        <xdr:cNvPr id="4" name="image1.png" descr="image1.png">
          <a:extLst>
            <a:ext uri="{FF2B5EF4-FFF2-40B4-BE49-F238E27FC236}">
              <a16:creationId xmlns:a16="http://schemas.microsoft.com/office/drawing/2014/main" id="{E75DC389-629D-484B-9928-E5441E641C1D}"/>
            </a:ext>
          </a:extLst>
        </xdr:cNvPr>
        <xdr:cNvPicPr>
          <a:picLocks noChangeAspect="1"/>
        </xdr:cNvPicPr>
      </xdr:nvPicPr>
      <xdr:blipFill>
        <a:blip xmlns:r="http://schemas.openxmlformats.org/officeDocument/2006/relationships" r:embed="rId1"/>
        <a:stretch>
          <a:fillRect/>
        </a:stretch>
      </xdr:blipFill>
      <xdr:spPr>
        <a:xfrm>
          <a:off x="60267" y="32270"/>
          <a:ext cx="1662547" cy="645391"/>
        </a:xfrm>
        <a:prstGeom prst="rect">
          <a:avLst/>
        </a:prstGeom>
      </xdr:spPr>
    </xdr:pic>
    <xdr:clientData/>
  </xdr:oneCellAnchor>
  <xdr:oneCellAnchor>
    <xdr:from>
      <xdr:col>0</xdr:col>
      <xdr:colOff>60267</xdr:colOff>
      <xdr:row>0</xdr:row>
      <xdr:rowOff>32270</xdr:rowOff>
    </xdr:from>
    <xdr:ext cx="1662547" cy="645391"/>
    <xdr:pic>
      <xdr:nvPicPr>
        <xdr:cNvPr id="5" name="image1.png" descr="image1.png">
          <a:extLst>
            <a:ext uri="{FF2B5EF4-FFF2-40B4-BE49-F238E27FC236}">
              <a16:creationId xmlns:a16="http://schemas.microsoft.com/office/drawing/2014/main" id="{ED2387F6-D889-4BB7-A707-14248390DE26}"/>
            </a:ext>
          </a:extLst>
        </xdr:cNvPr>
        <xdr:cNvPicPr>
          <a:picLocks noChangeAspect="1"/>
        </xdr:cNvPicPr>
      </xdr:nvPicPr>
      <xdr:blipFill>
        <a:blip xmlns:r="http://schemas.openxmlformats.org/officeDocument/2006/relationships" r:embed="rId1"/>
        <a:stretch>
          <a:fillRect/>
        </a:stretch>
      </xdr:blipFill>
      <xdr:spPr>
        <a:xfrm>
          <a:off x="60267" y="32270"/>
          <a:ext cx="1662547" cy="645391"/>
        </a:xfrm>
        <a:prstGeom prst="rect">
          <a:avLst/>
        </a:prstGeom>
      </xdr:spPr>
    </xdr:pic>
    <xdr:clientData/>
  </xdr:oneCellAnchor>
  <xdr:oneCellAnchor>
    <xdr:from>
      <xdr:col>0</xdr:col>
      <xdr:colOff>60267</xdr:colOff>
      <xdr:row>0</xdr:row>
      <xdr:rowOff>32270</xdr:rowOff>
    </xdr:from>
    <xdr:ext cx="1662547" cy="645391"/>
    <xdr:pic>
      <xdr:nvPicPr>
        <xdr:cNvPr id="6" name="image1.png" descr="image1.png">
          <a:extLst>
            <a:ext uri="{FF2B5EF4-FFF2-40B4-BE49-F238E27FC236}">
              <a16:creationId xmlns:a16="http://schemas.microsoft.com/office/drawing/2014/main" id="{E8C87B10-F628-487F-A488-1768C42D5E3D}"/>
            </a:ext>
          </a:extLst>
        </xdr:cNvPr>
        <xdr:cNvPicPr>
          <a:picLocks noChangeAspect="1"/>
        </xdr:cNvPicPr>
      </xdr:nvPicPr>
      <xdr:blipFill>
        <a:blip xmlns:r="http://schemas.openxmlformats.org/officeDocument/2006/relationships" r:embed="rId1"/>
        <a:stretch>
          <a:fillRect/>
        </a:stretch>
      </xdr:blipFill>
      <xdr:spPr>
        <a:xfrm>
          <a:off x="60267" y="32270"/>
          <a:ext cx="1662547" cy="64539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treasurer.gov/divisions/state-and-local-government-finance/lgc/local-fiscal-management/annual-audit/compliance-supplements-and-resources/ncdeq-ncdhhs-ncdot-and-ncdst-reports" TargetMode="External"/><Relationship Id="rId1" Type="http://schemas.openxmlformats.org/officeDocument/2006/relationships/hyperlink" Target="https://www.ncdhhs.gov/about/administrative-offices/office-controller/audit-confirmation-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88F8-5270-4B7C-8DCD-2D258ACA7B9F}">
  <dimension ref="A1:A25"/>
  <sheetViews>
    <sheetView tabSelected="1" workbookViewId="0">
      <selection activeCell="A14" sqref="A14"/>
    </sheetView>
  </sheetViews>
  <sheetFormatPr defaultRowHeight="12.75" x14ac:dyDescent="0.2"/>
  <cols>
    <col min="1" max="1" width="109.33203125" customWidth="1"/>
  </cols>
  <sheetData>
    <row r="1" spans="1:1" ht="15" x14ac:dyDescent="0.25">
      <c r="A1" s="16" t="s">
        <v>451</v>
      </c>
    </row>
    <row r="2" spans="1:1" ht="14.25" x14ac:dyDescent="0.2">
      <c r="A2" s="17"/>
    </row>
    <row r="3" spans="1:1" ht="85.5" x14ac:dyDescent="0.2">
      <c r="A3" s="112" t="s">
        <v>452</v>
      </c>
    </row>
    <row r="4" spans="1:1" ht="14.25" x14ac:dyDescent="0.2">
      <c r="A4" s="113" t="s">
        <v>453</v>
      </c>
    </row>
    <row r="5" spans="1:1" ht="14.25" x14ac:dyDescent="0.2">
      <c r="A5" s="62"/>
    </row>
    <row r="6" spans="1:1" ht="14.25" x14ac:dyDescent="0.2">
      <c r="A6" s="114" t="s">
        <v>454</v>
      </c>
    </row>
    <row r="7" spans="1:1" ht="42.75" x14ac:dyDescent="0.2">
      <c r="A7" s="115" t="s">
        <v>455</v>
      </c>
    </row>
    <row r="8" spans="1:1" ht="85.5" x14ac:dyDescent="0.2">
      <c r="A8" s="114" t="s">
        <v>456</v>
      </c>
    </row>
    <row r="9" spans="1:1" ht="14.25" x14ac:dyDescent="0.2">
      <c r="A9" s="63"/>
    </row>
    <row r="10" spans="1:1" ht="57" x14ac:dyDescent="0.2">
      <c r="A10" s="18" t="s">
        <v>457</v>
      </c>
    </row>
    <row r="11" spans="1:1" ht="14.25" x14ac:dyDescent="0.2">
      <c r="A11" s="63"/>
    </row>
    <row r="12" spans="1:1" ht="114" x14ac:dyDescent="0.2">
      <c r="A12" s="116" t="s">
        <v>458</v>
      </c>
    </row>
    <row r="13" spans="1:1" ht="14.25" x14ac:dyDescent="0.2">
      <c r="A13" s="63"/>
    </row>
    <row r="14" spans="1:1" ht="57" x14ac:dyDescent="0.2">
      <c r="A14" s="18" t="s">
        <v>464</v>
      </c>
    </row>
    <row r="15" spans="1:1" ht="14.25" x14ac:dyDescent="0.2">
      <c r="A15" s="63"/>
    </row>
    <row r="16" spans="1:1" ht="99.75" x14ac:dyDescent="0.2">
      <c r="A16" s="18" t="s">
        <v>459</v>
      </c>
    </row>
    <row r="17" spans="1:1" ht="14.25" x14ac:dyDescent="0.2">
      <c r="A17" s="19"/>
    </row>
    <row r="18" spans="1:1" ht="99.75" x14ac:dyDescent="0.2">
      <c r="A18" s="117" t="s">
        <v>460</v>
      </c>
    </row>
    <row r="19" spans="1:1" x14ac:dyDescent="0.2">
      <c r="A19" s="118"/>
    </row>
    <row r="20" spans="1:1" ht="156.75" x14ac:dyDescent="0.2">
      <c r="A20" s="95" t="s">
        <v>461</v>
      </c>
    </row>
    <row r="21" spans="1:1" x14ac:dyDescent="0.2">
      <c r="A21" s="118"/>
    </row>
    <row r="22" spans="1:1" ht="42.75" x14ac:dyDescent="0.2">
      <c r="A22" s="95" t="s">
        <v>462</v>
      </c>
    </row>
    <row r="23" spans="1:1" x14ac:dyDescent="0.2">
      <c r="A23" s="118"/>
    </row>
    <row r="24" spans="1:1" ht="57" x14ac:dyDescent="0.2">
      <c r="A24" s="95" t="s">
        <v>463</v>
      </c>
    </row>
    <row r="25" spans="1:1" x14ac:dyDescent="0.2">
      <c r="A25" s="118"/>
    </row>
  </sheetData>
  <hyperlinks>
    <hyperlink ref="A4" r:id="rId1" xr:uid="{5C22C57B-8F36-409E-AE96-F2179B9333AE}"/>
    <hyperlink ref="A7" r:id="rId2" xr:uid="{8457250D-BC27-4F84-AE6C-BCC29131C544}"/>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64BFC-7CF6-4564-93D6-9354087AE298}">
  <dimension ref="A1:K129"/>
  <sheetViews>
    <sheetView workbookViewId="0">
      <selection activeCell="A119" sqref="A119:K119"/>
    </sheetView>
  </sheetViews>
  <sheetFormatPr defaultRowHeight="12.75" x14ac:dyDescent="0.2"/>
  <cols>
    <col min="1" max="1" width="9.1640625" customWidth="1"/>
    <col min="2" max="2" width="13" style="64" customWidth="1"/>
    <col min="3" max="3" width="14.6640625" style="64" bestFit="1" customWidth="1"/>
    <col min="4" max="4" width="16.6640625" customWidth="1"/>
    <col min="5" max="5" width="24" customWidth="1"/>
    <col min="6" max="6" width="9.6640625" customWidth="1"/>
    <col min="7" max="7" width="9.33203125" bestFit="1" customWidth="1"/>
    <col min="8" max="8" width="4.5" customWidth="1"/>
    <col min="9" max="9" width="18.5" bestFit="1" customWidth="1"/>
    <col min="10" max="10" width="19.33203125" customWidth="1"/>
    <col min="11" max="11" width="17" bestFit="1" customWidth="1"/>
  </cols>
  <sheetData>
    <row r="1" spans="1:11" s="42" customFormat="1" ht="15" x14ac:dyDescent="0.2">
      <c r="A1" s="120" t="s">
        <v>421</v>
      </c>
      <c r="B1" s="120"/>
      <c r="C1" s="120"/>
      <c r="D1" s="120"/>
      <c r="E1" s="120"/>
      <c r="F1" s="120"/>
      <c r="G1" s="120"/>
      <c r="H1" s="75"/>
      <c r="I1" s="75"/>
      <c r="J1" s="75"/>
      <c r="K1" s="75"/>
    </row>
    <row r="2" spans="1:11" s="42" customFormat="1" ht="15" x14ac:dyDescent="0.25">
      <c r="A2" s="121" t="s">
        <v>47</v>
      </c>
      <c r="B2" s="121"/>
      <c r="C2" s="121"/>
      <c r="D2" s="121"/>
      <c r="E2" s="121"/>
      <c r="F2" s="121"/>
      <c r="G2" s="121"/>
      <c r="H2" s="75"/>
      <c r="I2" s="122" t="s">
        <v>370</v>
      </c>
      <c r="J2" s="122"/>
      <c r="K2" s="122"/>
    </row>
    <row r="3" spans="1:11" s="42" customFormat="1" ht="15" x14ac:dyDescent="0.25">
      <c r="A3" s="119">
        <v>45838</v>
      </c>
      <c r="B3" s="119"/>
      <c r="C3" s="119"/>
      <c r="D3" s="119"/>
      <c r="E3" s="119"/>
      <c r="F3" s="119"/>
      <c r="G3" s="119"/>
      <c r="H3" s="75"/>
      <c r="I3" s="123" t="s">
        <v>43</v>
      </c>
      <c r="J3" s="124"/>
      <c r="K3" s="124"/>
    </row>
    <row r="4" spans="1:11" ht="15" x14ac:dyDescent="0.25">
      <c r="A4" s="68" t="s">
        <v>110</v>
      </c>
      <c r="B4" s="68" t="s">
        <v>115</v>
      </c>
      <c r="C4" s="68" t="s">
        <v>116</v>
      </c>
      <c r="D4" s="68" t="s">
        <v>111</v>
      </c>
      <c r="E4" s="68" t="s">
        <v>112</v>
      </c>
      <c r="F4" s="68" t="s">
        <v>113</v>
      </c>
      <c r="G4" s="68" t="s">
        <v>114</v>
      </c>
      <c r="H4" s="69"/>
      <c r="I4" s="76" t="s">
        <v>269</v>
      </c>
      <c r="J4" s="77" t="s">
        <v>26</v>
      </c>
      <c r="K4" s="77" t="s">
        <v>39</v>
      </c>
    </row>
    <row r="5" spans="1:11" ht="14.25" x14ac:dyDescent="0.2">
      <c r="A5" s="69">
        <v>133200</v>
      </c>
      <c r="B5" s="69" t="s">
        <v>275</v>
      </c>
      <c r="C5" s="69" t="s">
        <v>118</v>
      </c>
      <c r="D5" s="69" t="s">
        <v>117</v>
      </c>
      <c r="E5" s="78" t="s">
        <v>375</v>
      </c>
      <c r="F5" s="83" t="s">
        <v>1</v>
      </c>
      <c r="G5" s="70">
        <v>93.353999999999999</v>
      </c>
      <c r="H5" s="69"/>
      <c r="I5" s="71">
        <v>0</v>
      </c>
      <c r="J5" s="97">
        <f>+I5</f>
        <v>0</v>
      </c>
      <c r="K5" s="97" t="s">
        <v>21</v>
      </c>
    </row>
    <row r="6" spans="1:11" s="64" customFormat="1" ht="14.25" x14ac:dyDescent="0.2">
      <c r="A6" s="69">
        <v>230329</v>
      </c>
      <c r="B6" s="69" t="s">
        <v>119</v>
      </c>
      <c r="C6" s="69" t="s">
        <v>120</v>
      </c>
      <c r="D6" s="69" t="s">
        <v>98</v>
      </c>
      <c r="E6" s="96" t="s">
        <v>411</v>
      </c>
      <c r="F6" s="83" t="s">
        <v>3</v>
      </c>
      <c r="G6" s="70" t="s">
        <v>0</v>
      </c>
      <c r="H6" s="69"/>
      <c r="I6" s="71">
        <v>0</v>
      </c>
      <c r="J6" s="97" t="s">
        <v>21</v>
      </c>
      <c r="K6" s="98">
        <f>+I6</f>
        <v>0</v>
      </c>
    </row>
    <row r="7" spans="1:11" s="64" customFormat="1" ht="14.25" x14ac:dyDescent="0.2">
      <c r="A7" s="69">
        <v>133300</v>
      </c>
      <c r="B7" s="69" t="s">
        <v>122</v>
      </c>
      <c r="C7" s="69" t="s">
        <v>123</v>
      </c>
      <c r="D7" s="69" t="s">
        <v>121</v>
      </c>
      <c r="E7" s="69" t="s">
        <v>382</v>
      </c>
      <c r="F7" s="83" t="s">
        <v>1</v>
      </c>
      <c r="G7" s="70">
        <v>93.897999999999996</v>
      </c>
      <c r="H7" s="69"/>
      <c r="I7" s="71">
        <v>4550</v>
      </c>
      <c r="J7" s="97">
        <f>+I7</f>
        <v>4550</v>
      </c>
      <c r="K7" s="97" t="s">
        <v>21</v>
      </c>
    </row>
    <row r="8" spans="1:11" ht="14.25" x14ac:dyDescent="0.2">
      <c r="A8" s="78">
        <v>133200</v>
      </c>
      <c r="B8" s="78" t="s">
        <v>383</v>
      </c>
      <c r="C8" s="78">
        <v>2000400000</v>
      </c>
      <c r="D8" s="78" t="s">
        <v>385</v>
      </c>
      <c r="E8" s="78" t="s">
        <v>386</v>
      </c>
      <c r="F8" s="83" t="s">
        <v>3</v>
      </c>
      <c r="G8" s="70" t="s">
        <v>0</v>
      </c>
      <c r="H8" s="69"/>
      <c r="I8" s="71">
        <v>0</v>
      </c>
      <c r="J8" s="97" t="s">
        <v>21</v>
      </c>
      <c r="K8" s="98">
        <f>+I8</f>
        <v>0</v>
      </c>
    </row>
    <row r="9" spans="1:11" ht="14.25" x14ac:dyDescent="0.2">
      <c r="A9" s="69">
        <v>133202</v>
      </c>
      <c r="B9" s="69" t="s">
        <v>125</v>
      </c>
      <c r="C9" s="69" t="s">
        <v>126</v>
      </c>
      <c r="D9" s="69" t="s">
        <v>124</v>
      </c>
      <c r="E9" s="78" t="s">
        <v>381</v>
      </c>
      <c r="F9" s="83" t="s">
        <v>1</v>
      </c>
      <c r="G9" s="70">
        <v>93.436000000000007</v>
      </c>
      <c r="H9" s="69"/>
      <c r="I9" s="71">
        <v>585</v>
      </c>
      <c r="J9" s="97">
        <f>+I9</f>
        <v>585</v>
      </c>
      <c r="K9" s="97" t="s">
        <v>21</v>
      </c>
    </row>
    <row r="10" spans="1:11" ht="14.25" x14ac:dyDescent="0.2">
      <c r="A10" s="78">
        <v>133200</v>
      </c>
      <c r="B10" s="78" t="s">
        <v>376</v>
      </c>
      <c r="C10" s="78" t="s">
        <v>282</v>
      </c>
      <c r="D10" s="78" t="s">
        <v>62</v>
      </c>
      <c r="E10" s="78" t="s">
        <v>36</v>
      </c>
      <c r="F10" s="96" t="s">
        <v>1</v>
      </c>
      <c r="G10" s="79">
        <v>93.94</v>
      </c>
      <c r="H10" s="69"/>
      <c r="I10" s="71">
        <v>0</v>
      </c>
      <c r="J10" s="97">
        <f>+I10</f>
        <v>0</v>
      </c>
      <c r="K10" s="97" t="s">
        <v>21</v>
      </c>
    </row>
    <row r="11" spans="1:11" ht="14.25" x14ac:dyDescent="0.2">
      <c r="A11" s="69">
        <v>132005</v>
      </c>
      <c r="B11" s="69" t="s">
        <v>128</v>
      </c>
      <c r="C11" s="69" t="s">
        <v>129</v>
      </c>
      <c r="D11" s="69" t="s">
        <v>106</v>
      </c>
      <c r="E11" s="69" t="s">
        <v>56</v>
      </c>
      <c r="F11" s="83" t="s">
        <v>3</v>
      </c>
      <c r="G11" s="70" t="s">
        <v>127</v>
      </c>
      <c r="H11" s="69"/>
      <c r="I11" s="71">
        <v>0</v>
      </c>
      <c r="J11" s="97" t="s">
        <v>21</v>
      </c>
      <c r="K11" s="98">
        <f>+I11</f>
        <v>0</v>
      </c>
    </row>
    <row r="12" spans="1:11" s="64" customFormat="1" ht="14.25" x14ac:dyDescent="0.2">
      <c r="A12" s="69">
        <v>133200</v>
      </c>
      <c r="B12" s="69" t="s">
        <v>130</v>
      </c>
      <c r="C12" s="69" t="s">
        <v>131</v>
      </c>
      <c r="D12" s="69" t="s">
        <v>14</v>
      </c>
      <c r="E12" s="78" t="s">
        <v>36</v>
      </c>
      <c r="F12" s="83" t="s">
        <v>1</v>
      </c>
      <c r="G12" s="70">
        <v>93.94</v>
      </c>
      <c r="H12" s="69"/>
      <c r="I12" s="71">
        <v>0</v>
      </c>
      <c r="J12" s="97">
        <f>+I12</f>
        <v>0</v>
      </c>
      <c r="K12" s="97" t="s">
        <v>21</v>
      </c>
    </row>
    <row r="13" spans="1:11" ht="14.25" x14ac:dyDescent="0.2">
      <c r="A13" s="85">
        <v>133200</v>
      </c>
      <c r="B13" s="85" t="s">
        <v>133</v>
      </c>
      <c r="C13" s="85" t="s">
        <v>134</v>
      </c>
      <c r="D13" s="85" t="s">
        <v>14</v>
      </c>
      <c r="E13" s="85" t="s">
        <v>377</v>
      </c>
      <c r="F13" s="85" t="s">
        <v>1</v>
      </c>
      <c r="G13" s="86">
        <v>93.917000000000002</v>
      </c>
      <c r="H13" s="69"/>
      <c r="I13" s="71">
        <v>0</v>
      </c>
      <c r="J13" s="97">
        <f>+I13</f>
        <v>0</v>
      </c>
      <c r="K13" s="97" t="s">
        <v>21</v>
      </c>
    </row>
    <row r="14" spans="1:11" ht="14.25" x14ac:dyDescent="0.2">
      <c r="A14" s="69">
        <v>133200</v>
      </c>
      <c r="B14" s="69" t="s">
        <v>133</v>
      </c>
      <c r="C14" s="69" t="s">
        <v>136</v>
      </c>
      <c r="D14" s="72" t="s">
        <v>14</v>
      </c>
      <c r="E14" s="72" t="s">
        <v>135</v>
      </c>
      <c r="F14" s="83" t="s">
        <v>1</v>
      </c>
      <c r="G14" s="73">
        <v>93.991</v>
      </c>
      <c r="H14" s="69"/>
      <c r="I14" s="71">
        <v>1500</v>
      </c>
      <c r="J14" s="97">
        <f>+I14</f>
        <v>1500</v>
      </c>
      <c r="K14" s="97" t="s">
        <v>21</v>
      </c>
    </row>
    <row r="15" spans="1:11" s="64" customFormat="1" ht="14.25" x14ac:dyDescent="0.2">
      <c r="A15" s="81">
        <v>133200</v>
      </c>
      <c r="B15" s="81" t="s">
        <v>137</v>
      </c>
      <c r="C15" s="81" t="s">
        <v>134</v>
      </c>
      <c r="D15" s="81" t="s">
        <v>132</v>
      </c>
      <c r="E15" s="85" t="s">
        <v>377</v>
      </c>
      <c r="F15" s="81" t="s">
        <v>3</v>
      </c>
      <c r="G15" s="82">
        <v>93.917000000000002</v>
      </c>
      <c r="H15" s="69"/>
      <c r="I15" s="71">
        <v>0</v>
      </c>
      <c r="J15" s="97">
        <f>+I15</f>
        <v>0</v>
      </c>
      <c r="K15" s="97" t="s">
        <v>21</v>
      </c>
    </row>
    <row r="16" spans="1:11" ht="14.25" x14ac:dyDescent="0.2">
      <c r="A16" s="81">
        <v>133200</v>
      </c>
      <c r="B16" s="81" t="s">
        <v>138</v>
      </c>
      <c r="C16" s="81" t="s">
        <v>134</v>
      </c>
      <c r="D16" s="81" t="s">
        <v>132</v>
      </c>
      <c r="E16" s="85" t="s">
        <v>377</v>
      </c>
      <c r="F16" s="81" t="s">
        <v>3</v>
      </c>
      <c r="G16" s="82">
        <v>93.917000000000002</v>
      </c>
      <c r="H16" s="69"/>
      <c r="I16" s="71">
        <v>0</v>
      </c>
      <c r="J16" s="97">
        <f>+I16</f>
        <v>0</v>
      </c>
      <c r="K16" s="97" t="s">
        <v>21</v>
      </c>
    </row>
    <row r="17" spans="1:11" s="64" customFormat="1" ht="14.25" x14ac:dyDescent="0.2">
      <c r="A17" s="69">
        <v>133200</v>
      </c>
      <c r="B17" s="69" t="s">
        <v>140</v>
      </c>
      <c r="C17" s="69" t="s">
        <v>129</v>
      </c>
      <c r="D17" s="72" t="s">
        <v>62</v>
      </c>
      <c r="E17" s="72" t="s">
        <v>139</v>
      </c>
      <c r="F17" s="83" t="s">
        <v>3</v>
      </c>
      <c r="G17" s="73" t="s">
        <v>0</v>
      </c>
      <c r="H17" s="69"/>
      <c r="I17" s="71">
        <v>0</v>
      </c>
      <c r="J17" s="97" t="s">
        <v>21</v>
      </c>
      <c r="K17" s="98">
        <f>+I17</f>
        <v>0</v>
      </c>
    </row>
    <row r="18" spans="1:11" ht="14.25" x14ac:dyDescent="0.2">
      <c r="A18" s="81">
        <v>133200</v>
      </c>
      <c r="B18" s="81" t="s">
        <v>141</v>
      </c>
      <c r="C18" s="81" t="s">
        <v>134</v>
      </c>
      <c r="D18" s="81" t="s">
        <v>132</v>
      </c>
      <c r="E18" s="85" t="s">
        <v>377</v>
      </c>
      <c r="F18" s="81" t="s">
        <v>3</v>
      </c>
      <c r="G18" s="82">
        <v>93.917000000000002</v>
      </c>
      <c r="H18" s="69"/>
      <c r="I18" s="71">
        <v>1804</v>
      </c>
      <c r="J18" s="97">
        <f>+I18</f>
        <v>1804</v>
      </c>
      <c r="K18" s="97" t="s">
        <v>21</v>
      </c>
    </row>
    <row r="19" spans="1:11" ht="14.25" x14ac:dyDescent="0.2">
      <c r="A19" s="69">
        <v>133200</v>
      </c>
      <c r="B19" s="69" t="s">
        <v>143</v>
      </c>
      <c r="C19" s="69" t="s">
        <v>144</v>
      </c>
      <c r="D19" s="69" t="s">
        <v>73</v>
      </c>
      <c r="E19" s="69" t="s">
        <v>142</v>
      </c>
      <c r="F19" s="83" t="s">
        <v>1</v>
      </c>
      <c r="G19" s="70">
        <v>93.977000000000004</v>
      </c>
      <c r="H19" s="69"/>
      <c r="I19" s="71">
        <v>100</v>
      </c>
      <c r="J19" s="97">
        <f>+I19</f>
        <v>100</v>
      </c>
      <c r="K19" s="97" t="s">
        <v>21</v>
      </c>
    </row>
    <row r="20" spans="1:11" ht="14.25" x14ac:dyDescent="0.2">
      <c r="A20" s="69">
        <v>133200</v>
      </c>
      <c r="B20" s="69" t="s">
        <v>146</v>
      </c>
      <c r="C20" s="69" t="s">
        <v>147</v>
      </c>
      <c r="D20" s="78" t="s">
        <v>203</v>
      </c>
      <c r="E20" s="69" t="s">
        <v>145</v>
      </c>
      <c r="F20" s="83" t="s">
        <v>1</v>
      </c>
      <c r="G20" s="70">
        <v>93.977000000000004</v>
      </c>
      <c r="H20" s="69"/>
      <c r="I20" s="71">
        <v>0</v>
      </c>
      <c r="J20" s="97">
        <f>+I20</f>
        <v>0</v>
      </c>
      <c r="K20" s="97" t="s">
        <v>21</v>
      </c>
    </row>
    <row r="21" spans="1:11" ht="14.25" x14ac:dyDescent="0.2">
      <c r="A21" s="69">
        <v>131106</v>
      </c>
      <c r="B21" s="69" t="s">
        <v>291</v>
      </c>
      <c r="C21" s="69" t="s">
        <v>292</v>
      </c>
      <c r="D21" s="69" t="s">
        <v>148</v>
      </c>
      <c r="E21" s="69" t="s">
        <v>148</v>
      </c>
      <c r="F21" s="83" t="s">
        <v>3</v>
      </c>
      <c r="G21" s="70" t="s">
        <v>0</v>
      </c>
      <c r="H21" s="69"/>
      <c r="I21" s="71">
        <v>10151</v>
      </c>
      <c r="J21" s="97" t="s">
        <v>21</v>
      </c>
      <c r="K21" s="98">
        <f>+I21</f>
        <v>10151</v>
      </c>
    </row>
    <row r="22" spans="1:11" ht="14.25" x14ac:dyDescent="0.2">
      <c r="A22" s="78">
        <v>131106</v>
      </c>
      <c r="B22" s="78" t="s">
        <v>335</v>
      </c>
      <c r="C22" s="78" t="s">
        <v>285</v>
      </c>
      <c r="D22" s="78" t="s">
        <v>336</v>
      </c>
      <c r="E22" s="78" t="s">
        <v>0</v>
      </c>
      <c r="F22" s="96" t="s">
        <v>3</v>
      </c>
      <c r="G22" s="79" t="s">
        <v>0</v>
      </c>
      <c r="H22" s="69"/>
      <c r="I22" s="71">
        <v>0</v>
      </c>
      <c r="J22" s="97" t="s">
        <v>21</v>
      </c>
      <c r="K22" s="98">
        <f>+I22</f>
        <v>0</v>
      </c>
    </row>
    <row r="23" spans="1:11" ht="14.25" x14ac:dyDescent="0.2">
      <c r="A23" s="69">
        <v>133200</v>
      </c>
      <c r="B23" s="69" t="s">
        <v>149</v>
      </c>
      <c r="C23" s="69" t="s">
        <v>150</v>
      </c>
      <c r="D23" s="69" t="s">
        <v>58</v>
      </c>
      <c r="E23" s="69" t="s">
        <v>379</v>
      </c>
      <c r="F23" s="83" t="s">
        <v>3</v>
      </c>
      <c r="G23" s="70" t="s">
        <v>0</v>
      </c>
      <c r="H23" s="69"/>
      <c r="I23" s="71">
        <v>0</v>
      </c>
      <c r="J23" s="97" t="s">
        <v>21</v>
      </c>
      <c r="K23" s="98">
        <f>+I23</f>
        <v>0</v>
      </c>
    </row>
    <row r="24" spans="1:11" ht="14.25" x14ac:dyDescent="0.2">
      <c r="A24" s="69">
        <v>133300</v>
      </c>
      <c r="B24" s="69" t="s">
        <v>152</v>
      </c>
      <c r="C24" s="69" t="s">
        <v>129</v>
      </c>
      <c r="D24" s="69" t="s">
        <v>384</v>
      </c>
      <c r="E24" s="69" t="s">
        <v>151</v>
      </c>
      <c r="F24" s="83" t="s">
        <v>3</v>
      </c>
      <c r="G24" s="70" t="s">
        <v>0</v>
      </c>
      <c r="H24" s="69"/>
      <c r="I24" s="71">
        <v>1625</v>
      </c>
      <c r="J24" s="97" t="s">
        <v>21</v>
      </c>
      <c r="K24" s="98">
        <f>+I24</f>
        <v>1625</v>
      </c>
    </row>
    <row r="25" spans="1:11" s="64" customFormat="1" ht="14.25" x14ac:dyDescent="0.2">
      <c r="A25" s="78">
        <v>133401</v>
      </c>
      <c r="B25" s="78" t="s">
        <v>387</v>
      </c>
      <c r="C25" s="78" t="s">
        <v>155</v>
      </c>
      <c r="D25" s="78" t="s">
        <v>15</v>
      </c>
      <c r="E25" s="78" t="s">
        <v>75</v>
      </c>
      <c r="F25" s="96" t="s">
        <v>1</v>
      </c>
      <c r="G25" s="79">
        <v>93.268000000000001</v>
      </c>
      <c r="H25" s="69"/>
      <c r="I25" s="71">
        <v>24809</v>
      </c>
      <c r="J25" s="97">
        <f>+I25</f>
        <v>24809</v>
      </c>
      <c r="K25" s="97" t="s">
        <v>21</v>
      </c>
    </row>
    <row r="26" spans="1:11" ht="14.25" x14ac:dyDescent="0.2">
      <c r="A26" s="69">
        <v>133401</v>
      </c>
      <c r="B26" s="83" t="s">
        <v>153</v>
      </c>
      <c r="C26" s="83" t="s">
        <v>154</v>
      </c>
      <c r="D26" s="69" t="s">
        <v>76</v>
      </c>
      <c r="E26" s="69" t="s">
        <v>96</v>
      </c>
      <c r="F26" s="83" t="s">
        <v>1</v>
      </c>
      <c r="G26" s="70">
        <v>93.268000000000001</v>
      </c>
      <c r="H26" s="69"/>
      <c r="I26" s="71">
        <v>68416.03</v>
      </c>
      <c r="J26" s="97">
        <f>+I26</f>
        <v>68416.03</v>
      </c>
      <c r="K26" s="97" t="s">
        <v>21</v>
      </c>
    </row>
    <row r="27" spans="1:11" ht="14.25" x14ac:dyDescent="0.2">
      <c r="A27" s="78">
        <v>133401</v>
      </c>
      <c r="B27" s="78" t="s">
        <v>388</v>
      </c>
      <c r="C27" s="78" t="s">
        <v>390</v>
      </c>
      <c r="D27" s="78" t="s">
        <v>392</v>
      </c>
      <c r="E27" s="78" t="s">
        <v>75</v>
      </c>
      <c r="F27" s="96" t="s">
        <v>1</v>
      </c>
      <c r="G27" s="79">
        <v>93.268000000000001</v>
      </c>
      <c r="H27" s="69"/>
      <c r="I27" s="71">
        <v>0</v>
      </c>
      <c r="J27" s="97">
        <f>+I27</f>
        <v>0</v>
      </c>
      <c r="K27" s="97" t="s">
        <v>21</v>
      </c>
    </row>
    <row r="28" spans="1:11" ht="14.25" x14ac:dyDescent="0.2">
      <c r="A28" s="78">
        <v>230327</v>
      </c>
      <c r="B28" s="78" t="s">
        <v>401</v>
      </c>
      <c r="C28" s="78">
        <v>2000400000</v>
      </c>
      <c r="D28" s="78" t="s">
        <v>88</v>
      </c>
      <c r="E28" s="78" t="s">
        <v>402</v>
      </c>
      <c r="F28" s="96" t="s">
        <v>3</v>
      </c>
      <c r="G28" s="79" t="s">
        <v>0</v>
      </c>
      <c r="H28" s="69"/>
      <c r="I28" s="71">
        <v>0</v>
      </c>
      <c r="J28" s="97" t="s">
        <v>21</v>
      </c>
      <c r="K28" s="98">
        <f>+I28</f>
        <v>0</v>
      </c>
    </row>
    <row r="29" spans="1:11" ht="14.25" x14ac:dyDescent="0.2">
      <c r="A29" s="69">
        <v>133200</v>
      </c>
      <c r="B29" s="69" t="s">
        <v>156</v>
      </c>
      <c r="C29" s="69" t="s">
        <v>157</v>
      </c>
      <c r="D29" s="69" t="s">
        <v>74</v>
      </c>
      <c r="E29" s="78" t="s">
        <v>36</v>
      </c>
      <c r="F29" s="83" t="s">
        <v>1</v>
      </c>
      <c r="G29" s="70">
        <v>93.94</v>
      </c>
      <c r="H29" s="69"/>
      <c r="I29" s="71">
        <v>0</v>
      </c>
      <c r="J29" s="97">
        <f t="shared" ref="J29:J34" si="0">+I29</f>
        <v>0</v>
      </c>
      <c r="K29" s="97" t="s">
        <v>21</v>
      </c>
    </row>
    <row r="30" spans="1:11" ht="14.25" x14ac:dyDescent="0.2">
      <c r="A30" s="69">
        <v>133501</v>
      </c>
      <c r="B30" s="69" t="s">
        <v>159</v>
      </c>
      <c r="C30" s="69" t="s">
        <v>160</v>
      </c>
      <c r="D30" s="69" t="s">
        <v>20</v>
      </c>
      <c r="E30" s="69" t="s">
        <v>158</v>
      </c>
      <c r="F30" s="83" t="s">
        <v>1</v>
      </c>
      <c r="G30" s="70">
        <v>93.566000000000003</v>
      </c>
      <c r="H30" s="69"/>
      <c r="I30" s="71">
        <v>0</v>
      </c>
      <c r="J30" s="97">
        <f t="shared" si="0"/>
        <v>0</v>
      </c>
      <c r="K30" s="97" t="s">
        <v>21</v>
      </c>
    </row>
    <row r="31" spans="1:11" ht="14.25" x14ac:dyDescent="0.2">
      <c r="A31" s="69">
        <v>133501</v>
      </c>
      <c r="B31" s="69" t="s">
        <v>161</v>
      </c>
      <c r="C31" s="69" t="s">
        <v>160</v>
      </c>
      <c r="D31" s="69" t="s">
        <v>20</v>
      </c>
      <c r="E31" s="69" t="s">
        <v>158</v>
      </c>
      <c r="F31" s="83" t="s">
        <v>1</v>
      </c>
      <c r="G31" s="70">
        <v>93.566000000000003</v>
      </c>
      <c r="H31" s="69"/>
      <c r="I31" s="71">
        <v>0</v>
      </c>
      <c r="J31" s="97">
        <f t="shared" si="0"/>
        <v>0</v>
      </c>
      <c r="K31" s="97" t="s">
        <v>21</v>
      </c>
    </row>
    <row r="32" spans="1:11" s="64" customFormat="1" ht="14.25" x14ac:dyDescent="0.2">
      <c r="A32" s="78">
        <v>133501</v>
      </c>
      <c r="B32" s="78" t="s">
        <v>397</v>
      </c>
      <c r="C32" s="78" t="s">
        <v>160</v>
      </c>
      <c r="D32" s="78" t="s">
        <v>20</v>
      </c>
      <c r="E32" s="78" t="s">
        <v>158</v>
      </c>
      <c r="F32" s="96" t="s">
        <v>1</v>
      </c>
      <c r="G32" s="79">
        <v>93.566000000000003</v>
      </c>
      <c r="H32" s="69"/>
      <c r="I32" s="71">
        <v>0</v>
      </c>
      <c r="J32" s="97">
        <f t="shared" si="0"/>
        <v>0</v>
      </c>
      <c r="K32" s="97" t="s">
        <v>21</v>
      </c>
    </row>
    <row r="33" spans="1:11" s="64" customFormat="1" ht="14.25" x14ac:dyDescent="0.2">
      <c r="A33" s="69">
        <v>133200</v>
      </c>
      <c r="B33" s="69" t="s">
        <v>162</v>
      </c>
      <c r="C33" s="69" t="s">
        <v>163</v>
      </c>
      <c r="D33" s="69" t="s">
        <v>58</v>
      </c>
      <c r="E33" s="88" t="s">
        <v>377</v>
      </c>
      <c r="F33" s="83" t="s">
        <v>1</v>
      </c>
      <c r="G33" s="70">
        <v>93.917000000000002</v>
      </c>
      <c r="H33" s="69"/>
      <c r="I33" s="71">
        <v>0</v>
      </c>
      <c r="J33" s="97">
        <f t="shared" si="0"/>
        <v>0</v>
      </c>
      <c r="K33" s="97" t="s">
        <v>21</v>
      </c>
    </row>
    <row r="34" spans="1:11" s="64" customFormat="1" ht="14.25" x14ac:dyDescent="0.2">
      <c r="A34" s="69">
        <v>133200</v>
      </c>
      <c r="B34" s="69" t="s">
        <v>164</v>
      </c>
      <c r="C34" s="69" t="s">
        <v>131</v>
      </c>
      <c r="D34" s="69" t="s">
        <v>57</v>
      </c>
      <c r="E34" s="78" t="s">
        <v>36</v>
      </c>
      <c r="F34" s="83" t="s">
        <v>1</v>
      </c>
      <c r="G34" s="70">
        <v>93.94</v>
      </c>
      <c r="H34" s="69"/>
      <c r="I34" s="71">
        <v>0</v>
      </c>
      <c r="J34" s="97">
        <f t="shared" si="0"/>
        <v>0</v>
      </c>
      <c r="K34" s="97" t="s">
        <v>21</v>
      </c>
    </row>
    <row r="35" spans="1:11" s="64" customFormat="1" ht="14.25" x14ac:dyDescent="0.2">
      <c r="A35" s="69">
        <v>133200</v>
      </c>
      <c r="B35" s="69" t="s">
        <v>166</v>
      </c>
      <c r="C35" s="69" t="s">
        <v>129</v>
      </c>
      <c r="D35" s="69" t="s">
        <v>57</v>
      </c>
      <c r="E35" s="69" t="s">
        <v>165</v>
      </c>
      <c r="F35" s="83" t="s">
        <v>3</v>
      </c>
      <c r="G35" s="70" t="s">
        <v>0</v>
      </c>
      <c r="H35" s="69"/>
      <c r="I35" s="71">
        <v>0</v>
      </c>
      <c r="J35" s="97" t="s">
        <v>21</v>
      </c>
      <c r="K35" s="98">
        <f>+I35</f>
        <v>0</v>
      </c>
    </row>
    <row r="36" spans="1:11" s="64" customFormat="1" ht="14.25" x14ac:dyDescent="0.2">
      <c r="A36" s="78">
        <v>133401</v>
      </c>
      <c r="B36" s="78" t="s">
        <v>389</v>
      </c>
      <c r="C36" s="78" t="s">
        <v>391</v>
      </c>
      <c r="D36" s="78" t="s">
        <v>393</v>
      </c>
      <c r="E36" s="78" t="s">
        <v>75</v>
      </c>
      <c r="F36" s="96" t="s">
        <v>1</v>
      </c>
      <c r="G36" s="79">
        <v>93.268000000000001</v>
      </c>
      <c r="H36" s="69"/>
      <c r="I36" s="71">
        <v>55017.58</v>
      </c>
      <c r="J36" s="97">
        <f>+I36</f>
        <v>55017.58</v>
      </c>
      <c r="K36" s="97" t="s">
        <v>21</v>
      </c>
    </row>
    <row r="37" spans="1:11" s="64" customFormat="1" ht="14.25" x14ac:dyDescent="0.2">
      <c r="A37" s="78">
        <v>230333</v>
      </c>
      <c r="B37" s="78" t="s">
        <v>403</v>
      </c>
      <c r="C37" s="78" t="s">
        <v>404</v>
      </c>
      <c r="D37" s="78" t="s">
        <v>405</v>
      </c>
      <c r="E37" s="78" t="s">
        <v>406</v>
      </c>
      <c r="F37" s="96" t="s">
        <v>3</v>
      </c>
      <c r="G37" s="79" t="s">
        <v>0</v>
      </c>
      <c r="H37" s="69"/>
      <c r="I37" s="71">
        <v>0</v>
      </c>
      <c r="J37" s="97" t="s">
        <v>21</v>
      </c>
      <c r="K37" s="98">
        <f>+I37</f>
        <v>0</v>
      </c>
    </row>
    <row r="38" spans="1:11" s="64" customFormat="1" ht="14.25" x14ac:dyDescent="0.2">
      <c r="A38" s="69">
        <v>230330</v>
      </c>
      <c r="B38" s="69" t="s">
        <v>299</v>
      </c>
      <c r="C38" s="69" t="s">
        <v>120</v>
      </c>
      <c r="D38" s="69" t="s">
        <v>167</v>
      </c>
      <c r="E38" s="78" t="s">
        <v>103</v>
      </c>
      <c r="F38" s="83" t="s">
        <v>3</v>
      </c>
      <c r="G38" s="70">
        <v>21.027000000000001</v>
      </c>
      <c r="H38" s="69"/>
      <c r="I38" s="71">
        <v>0</v>
      </c>
      <c r="J38" s="97">
        <f>+I38</f>
        <v>0</v>
      </c>
      <c r="K38" s="97" t="s">
        <v>21</v>
      </c>
    </row>
    <row r="39" spans="1:11" s="64" customFormat="1" ht="14.25" x14ac:dyDescent="0.2">
      <c r="A39" s="69">
        <v>230330</v>
      </c>
      <c r="B39" s="69" t="s">
        <v>300</v>
      </c>
      <c r="C39" s="69" t="s">
        <v>120</v>
      </c>
      <c r="D39" s="69" t="s">
        <v>167</v>
      </c>
      <c r="E39" s="78" t="s">
        <v>103</v>
      </c>
      <c r="F39" s="83" t="s">
        <v>3</v>
      </c>
      <c r="G39" s="70">
        <v>21.027000000000001</v>
      </c>
      <c r="H39" s="69"/>
      <c r="I39" s="71">
        <v>0</v>
      </c>
      <c r="J39" s="97">
        <f>+I39</f>
        <v>0</v>
      </c>
      <c r="K39" s="97" t="s">
        <v>21</v>
      </c>
    </row>
    <row r="40" spans="1:11" s="64" customFormat="1" ht="14.25" x14ac:dyDescent="0.2">
      <c r="A40" s="69">
        <v>131204</v>
      </c>
      <c r="B40" s="83" t="s">
        <v>434</v>
      </c>
      <c r="C40" s="83" t="s">
        <v>169</v>
      </c>
      <c r="D40" s="69" t="s">
        <v>168</v>
      </c>
      <c r="E40" s="69" t="s">
        <v>341</v>
      </c>
      <c r="F40" s="83" t="s">
        <v>1</v>
      </c>
      <c r="G40" s="70">
        <v>93.966999999999999</v>
      </c>
      <c r="H40" s="69"/>
      <c r="I40" s="71">
        <v>208262</v>
      </c>
      <c r="J40" s="97">
        <f>+I40</f>
        <v>208262</v>
      </c>
      <c r="K40" s="97" t="s">
        <v>21</v>
      </c>
    </row>
    <row r="41" spans="1:11" s="64" customFormat="1" ht="14.25" x14ac:dyDescent="0.2">
      <c r="A41" s="69">
        <v>131204</v>
      </c>
      <c r="B41" s="69" t="s">
        <v>338</v>
      </c>
      <c r="C41" s="69" t="s">
        <v>337</v>
      </c>
      <c r="D41" s="69" t="s">
        <v>339</v>
      </c>
      <c r="E41" s="69" t="s">
        <v>341</v>
      </c>
      <c r="F41" s="83" t="s">
        <v>1</v>
      </c>
      <c r="G41" s="70">
        <v>93.966999999999999</v>
      </c>
      <c r="H41" s="69"/>
      <c r="I41" s="71">
        <v>12685</v>
      </c>
      <c r="J41" s="97">
        <f>+I41</f>
        <v>12685</v>
      </c>
      <c r="K41" s="97" t="s">
        <v>21</v>
      </c>
    </row>
    <row r="42" spans="1:11" s="64" customFormat="1" ht="14.25" x14ac:dyDescent="0.2">
      <c r="A42" s="69">
        <v>131304</v>
      </c>
      <c r="B42" s="69" t="s">
        <v>171</v>
      </c>
      <c r="C42" s="69" t="s">
        <v>172</v>
      </c>
      <c r="D42" s="69" t="s">
        <v>170</v>
      </c>
      <c r="E42" s="69" t="s">
        <v>343</v>
      </c>
      <c r="F42" s="83" t="s">
        <v>1</v>
      </c>
      <c r="G42" s="70">
        <v>93.322999999999993</v>
      </c>
      <c r="H42" s="69"/>
      <c r="I42" s="71">
        <v>0</v>
      </c>
      <c r="J42" s="97">
        <f>+I42</f>
        <v>0</v>
      </c>
      <c r="K42" s="97" t="s">
        <v>21</v>
      </c>
    </row>
    <row r="43" spans="1:11" s="64" customFormat="1" ht="14.25" x14ac:dyDescent="0.2">
      <c r="A43" s="69">
        <v>131204</v>
      </c>
      <c r="B43" s="69" t="s">
        <v>175</v>
      </c>
      <c r="C43" s="69" t="s">
        <v>129</v>
      </c>
      <c r="D43" s="69" t="s">
        <v>173</v>
      </c>
      <c r="E43" s="69" t="s">
        <v>174</v>
      </c>
      <c r="F43" s="83" t="s">
        <v>3</v>
      </c>
      <c r="G43" s="70" t="s">
        <v>0</v>
      </c>
      <c r="H43" s="69"/>
      <c r="I43" s="71">
        <v>369145</v>
      </c>
      <c r="J43" s="97" t="s">
        <v>21</v>
      </c>
      <c r="K43" s="98">
        <f>+I43</f>
        <v>369145</v>
      </c>
    </row>
    <row r="44" spans="1:11" s="64" customFormat="1" ht="14.25" x14ac:dyDescent="0.2">
      <c r="A44" s="69">
        <v>131304</v>
      </c>
      <c r="B44" s="78" t="s">
        <v>344</v>
      </c>
      <c r="C44" s="69" t="s">
        <v>172</v>
      </c>
      <c r="D44" s="69" t="s">
        <v>203</v>
      </c>
      <c r="E44" s="69" t="s">
        <v>204</v>
      </c>
      <c r="F44" s="83" t="s">
        <v>1</v>
      </c>
      <c r="G44" s="70">
        <v>93.322999999999993</v>
      </c>
      <c r="H44" s="69"/>
      <c r="I44" s="71">
        <v>0</v>
      </c>
      <c r="J44" s="99">
        <f>+I44</f>
        <v>0</v>
      </c>
      <c r="K44" s="97" t="s">
        <v>21</v>
      </c>
    </row>
    <row r="45" spans="1:11" ht="14.25" x14ac:dyDescent="0.2">
      <c r="A45" s="69">
        <v>131304</v>
      </c>
      <c r="B45" s="69" t="s">
        <v>176</v>
      </c>
      <c r="C45" s="69" t="s">
        <v>129</v>
      </c>
      <c r="D45" s="69" t="s">
        <v>4</v>
      </c>
      <c r="E45" s="69" t="s">
        <v>4</v>
      </c>
      <c r="F45" s="83" t="s">
        <v>3</v>
      </c>
      <c r="G45" s="70" t="s">
        <v>0</v>
      </c>
      <c r="H45" s="69"/>
      <c r="I45" s="71">
        <v>2488</v>
      </c>
      <c r="J45" s="97" t="s">
        <v>21</v>
      </c>
      <c r="K45" s="98">
        <f t="shared" ref="K45:K50" si="1">+I45</f>
        <v>2488</v>
      </c>
    </row>
    <row r="46" spans="1:11" ht="14.25" x14ac:dyDescent="0.2">
      <c r="A46" s="69">
        <v>131304</v>
      </c>
      <c r="B46" s="69" t="s">
        <v>178</v>
      </c>
      <c r="C46" s="69" t="s">
        <v>129</v>
      </c>
      <c r="D46" s="69" t="s">
        <v>55</v>
      </c>
      <c r="E46" s="69" t="s">
        <v>177</v>
      </c>
      <c r="F46" s="83" t="s">
        <v>3</v>
      </c>
      <c r="G46" s="70" t="s">
        <v>0</v>
      </c>
      <c r="H46" s="69"/>
      <c r="I46" s="71">
        <v>0</v>
      </c>
      <c r="J46" s="97" t="s">
        <v>21</v>
      </c>
      <c r="K46" s="98">
        <f t="shared" si="1"/>
        <v>0</v>
      </c>
    </row>
    <row r="47" spans="1:11" ht="14.25" x14ac:dyDescent="0.2">
      <c r="A47" s="69">
        <v>133000</v>
      </c>
      <c r="B47" s="69" t="s">
        <v>179</v>
      </c>
      <c r="C47" s="69" t="s">
        <v>129</v>
      </c>
      <c r="D47" s="69" t="s">
        <v>50</v>
      </c>
      <c r="E47" s="69" t="s">
        <v>64</v>
      </c>
      <c r="F47" s="83" t="s">
        <v>3</v>
      </c>
      <c r="G47" s="70" t="s">
        <v>0</v>
      </c>
      <c r="H47" s="69"/>
      <c r="I47" s="71">
        <v>0</v>
      </c>
      <c r="J47" s="97" t="s">
        <v>21</v>
      </c>
      <c r="K47" s="98">
        <f t="shared" si="1"/>
        <v>0</v>
      </c>
    </row>
    <row r="48" spans="1:11" ht="14.25" x14ac:dyDescent="0.2">
      <c r="A48" s="69">
        <v>133000</v>
      </c>
      <c r="B48" s="69" t="s">
        <v>180</v>
      </c>
      <c r="C48" s="69" t="s">
        <v>129</v>
      </c>
      <c r="D48" s="69" t="s">
        <v>108</v>
      </c>
      <c r="E48" s="69" t="s">
        <v>69</v>
      </c>
      <c r="F48" s="83" t="s">
        <v>3</v>
      </c>
      <c r="G48" s="70" t="s">
        <v>0</v>
      </c>
      <c r="H48" s="69"/>
      <c r="I48" s="71">
        <v>0</v>
      </c>
      <c r="J48" s="97" t="s">
        <v>21</v>
      </c>
      <c r="K48" s="98">
        <f t="shared" si="1"/>
        <v>0</v>
      </c>
    </row>
    <row r="49" spans="1:11" ht="14.25" x14ac:dyDescent="0.2">
      <c r="A49" s="69">
        <v>133000</v>
      </c>
      <c r="B49" s="69" t="s">
        <v>181</v>
      </c>
      <c r="C49" s="69" t="s">
        <v>129</v>
      </c>
      <c r="D49" s="69" t="s">
        <v>109</v>
      </c>
      <c r="E49" s="69" t="s">
        <v>109</v>
      </c>
      <c r="F49" s="83" t="s">
        <v>3</v>
      </c>
      <c r="G49" s="70" t="s">
        <v>0</v>
      </c>
      <c r="H49" s="69"/>
      <c r="I49" s="71">
        <v>0</v>
      </c>
      <c r="J49" s="97" t="s">
        <v>21</v>
      </c>
      <c r="K49" s="98">
        <f t="shared" si="1"/>
        <v>0</v>
      </c>
    </row>
    <row r="50" spans="1:11" ht="14.25" x14ac:dyDescent="0.2">
      <c r="A50" s="69">
        <v>132001</v>
      </c>
      <c r="B50" s="69" t="s">
        <v>182</v>
      </c>
      <c r="C50" s="69" t="s">
        <v>129</v>
      </c>
      <c r="D50" s="69" t="s">
        <v>79</v>
      </c>
      <c r="E50" s="69" t="s">
        <v>79</v>
      </c>
      <c r="F50" s="83" t="s">
        <v>3</v>
      </c>
      <c r="G50" s="70" t="s">
        <v>0</v>
      </c>
      <c r="H50" s="69"/>
      <c r="I50" s="71">
        <v>11355</v>
      </c>
      <c r="J50" s="97" t="s">
        <v>21</v>
      </c>
      <c r="K50" s="98">
        <f t="shared" si="1"/>
        <v>11355</v>
      </c>
    </row>
    <row r="51" spans="1:11" ht="14.25" x14ac:dyDescent="0.2">
      <c r="A51" s="69">
        <v>132001</v>
      </c>
      <c r="B51" s="69" t="s">
        <v>182</v>
      </c>
      <c r="C51" s="69" t="s">
        <v>136</v>
      </c>
      <c r="D51" s="69" t="s">
        <v>79</v>
      </c>
      <c r="E51" s="69" t="s">
        <v>135</v>
      </c>
      <c r="F51" s="83" t="s">
        <v>1</v>
      </c>
      <c r="G51" s="70">
        <v>93.991</v>
      </c>
      <c r="H51" s="69"/>
      <c r="I51" s="71">
        <v>92223</v>
      </c>
      <c r="J51" s="97">
        <f t="shared" ref="J51:J57" si="2">+I51</f>
        <v>92223</v>
      </c>
      <c r="K51" s="97" t="s">
        <v>21</v>
      </c>
    </row>
    <row r="52" spans="1:11" s="64" customFormat="1" ht="14.25" x14ac:dyDescent="0.2">
      <c r="A52" s="78">
        <v>134600</v>
      </c>
      <c r="B52" s="78" t="s">
        <v>398</v>
      </c>
      <c r="C52" s="78" t="s">
        <v>163</v>
      </c>
      <c r="D52" s="78" t="s">
        <v>58</v>
      </c>
      <c r="E52" s="78" t="s">
        <v>377</v>
      </c>
      <c r="F52" s="96" t="s">
        <v>1</v>
      </c>
      <c r="G52" s="79">
        <v>93.917000000000002</v>
      </c>
      <c r="H52" s="69"/>
      <c r="I52" s="71">
        <v>0</v>
      </c>
      <c r="J52" s="97">
        <f t="shared" si="2"/>
        <v>0</v>
      </c>
      <c r="K52" s="97" t="s">
        <v>21</v>
      </c>
    </row>
    <row r="53" spans="1:11" ht="14.25" x14ac:dyDescent="0.2">
      <c r="A53" s="69">
        <v>134600</v>
      </c>
      <c r="B53" s="69" t="s">
        <v>183</v>
      </c>
      <c r="C53" s="69" t="s">
        <v>163</v>
      </c>
      <c r="D53" s="69" t="s">
        <v>58</v>
      </c>
      <c r="E53" s="78" t="s">
        <v>377</v>
      </c>
      <c r="F53" s="83" t="s">
        <v>1</v>
      </c>
      <c r="G53" s="70">
        <v>93.917000000000002</v>
      </c>
      <c r="H53" s="69"/>
      <c r="I53" s="71">
        <v>0</v>
      </c>
      <c r="J53" s="97">
        <f t="shared" si="2"/>
        <v>0</v>
      </c>
      <c r="K53" s="97" t="s">
        <v>21</v>
      </c>
    </row>
    <row r="54" spans="1:11" ht="14.25" x14ac:dyDescent="0.2">
      <c r="A54" s="69">
        <v>134600</v>
      </c>
      <c r="B54" s="69" t="s">
        <v>184</v>
      </c>
      <c r="C54" s="69" t="s">
        <v>163</v>
      </c>
      <c r="D54" s="69" t="s">
        <v>49</v>
      </c>
      <c r="E54" s="78" t="s">
        <v>377</v>
      </c>
      <c r="F54" s="83" t="s">
        <v>1</v>
      </c>
      <c r="G54" s="70">
        <v>93.917000000000002</v>
      </c>
      <c r="H54" s="69"/>
      <c r="I54" s="71">
        <v>0</v>
      </c>
      <c r="J54" s="97">
        <f t="shared" si="2"/>
        <v>0</v>
      </c>
      <c r="K54" s="97" t="s">
        <v>21</v>
      </c>
    </row>
    <row r="55" spans="1:11" ht="14.25" x14ac:dyDescent="0.2">
      <c r="A55" s="69">
        <v>134600</v>
      </c>
      <c r="B55" s="69" t="s">
        <v>186</v>
      </c>
      <c r="C55" s="69" t="s">
        <v>163</v>
      </c>
      <c r="D55" s="69" t="s">
        <v>185</v>
      </c>
      <c r="E55" s="78" t="s">
        <v>377</v>
      </c>
      <c r="F55" s="83" t="s">
        <v>1</v>
      </c>
      <c r="G55" s="70">
        <v>93.917000000000002</v>
      </c>
      <c r="H55" s="69"/>
      <c r="I55" s="71">
        <v>0</v>
      </c>
      <c r="J55" s="97">
        <f t="shared" si="2"/>
        <v>0</v>
      </c>
      <c r="K55" s="97" t="s">
        <v>21</v>
      </c>
    </row>
    <row r="56" spans="1:11" ht="14.25" x14ac:dyDescent="0.2">
      <c r="A56" s="78">
        <v>134600</v>
      </c>
      <c r="B56" s="78" t="s">
        <v>399</v>
      </c>
      <c r="C56" s="78" t="s">
        <v>407</v>
      </c>
      <c r="D56" s="78" t="s">
        <v>58</v>
      </c>
      <c r="E56" s="78" t="s">
        <v>377</v>
      </c>
      <c r="F56" s="96" t="s">
        <v>1</v>
      </c>
      <c r="G56" s="79">
        <v>93.917000000000002</v>
      </c>
      <c r="H56" s="69"/>
      <c r="I56" s="71">
        <v>0</v>
      </c>
      <c r="J56" s="97">
        <f t="shared" si="2"/>
        <v>0</v>
      </c>
      <c r="K56" s="97" t="s">
        <v>21</v>
      </c>
    </row>
    <row r="57" spans="1:11" ht="14.25" x14ac:dyDescent="0.2">
      <c r="A57" s="78">
        <v>131304</v>
      </c>
      <c r="B57" s="78" t="s">
        <v>345</v>
      </c>
      <c r="C57" s="78" t="s">
        <v>346</v>
      </c>
      <c r="D57" s="78" t="s">
        <v>347</v>
      </c>
      <c r="E57" s="78" t="s">
        <v>204</v>
      </c>
      <c r="F57" s="96" t="s">
        <v>1</v>
      </c>
      <c r="G57" s="79">
        <v>93.322999999999993</v>
      </c>
      <c r="H57" s="69"/>
      <c r="I57" s="71">
        <v>0</v>
      </c>
      <c r="J57" s="99">
        <f t="shared" si="2"/>
        <v>0</v>
      </c>
      <c r="K57" s="97" t="s">
        <v>21</v>
      </c>
    </row>
    <row r="58" spans="1:11" ht="14.25" x14ac:dyDescent="0.2">
      <c r="A58" s="69">
        <v>133000</v>
      </c>
      <c r="B58" s="69" t="s">
        <v>188</v>
      </c>
      <c r="C58" s="69" t="s">
        <v>129</v>
      </c>
      <c r="D58" s="69" t="s">
        <v>187</v>
      </c>
      <c r="E58" s="78" t="s">
        <v>368</v>
      </c>
      <c r="F58" s="83" t="s">
        <v>3</v>
      </c>
      <c r="G58" s="70" t="s">
        <v>0</v>
      </c>
      <c r="H58" s="69"/>
      <c r="I58" s="71">
        <v>0</v>
      </c>
      <c r="J58" s="97" t="s">
        <v>21</v>
      </c>
      <c r="K58" s="98">
        <f>+I58</f>
        <v>0</v>
      </c>
    </row>
    <row r="59" spans="1:11" ht="14.25" x14ac:dyDescent="0.2">
      <c r="A59" s="69">
        <v>133000</v>
      </c>
      <c r="B59" s="69" t="s">
        <v>188</v>
      </c>
      <c r="C59" s="69" t="s">
        <v>189</v>
      </c>
      <c r="D59" s="78" t="s">
        <v>369</v>
      </c>
      <c r="E59" s="69" t="s">
        <v>64</v>
      </c>
      <c r="F59" s="83" t="s">
        <v>1</v>
      </c>
      <c r="G59" s="70">
        <v>93.994</v>
      </c>
      <c r="H59" s="69"/>
      <c r="I59" s="71">
        <v>136604.63</v>
      </c>
      <c r="J59" s="97">
        <f>+I59</f>
        <v>136604.63</v>
      </c>
      <c r="K59" s="97" t="s">
        <v>21</v>
      </c>
    </row>
    <row r="60" spans="1:11" ht="14.25" x14ac:dyDescent="0.2">
      <c r="A60" s="69">
        <v>133000</v>
      </c>
      <c r="B60" s="69" t="s">
        <v>192</v>
      </c>
      <c r="C60" s="69" t="s">
        <v>129</v>
      </c>
      <c r="D60" s="69" t="s">
        <v>190</v>
      </c>
      <c r="E60" s="69" t="s">
        <v>191</v>
      </c>
      <c r="F60" s="83" t="s">
        <v>3</v>
      </c>
      <c r="G60" s="70" t="s">
        <v>0</v>
      </c>
      <c r="H60" s="69"/>
      <c r="I60" s="71">
        <v>39137</v>
      </c>
      <c r="J60" s="97" t="s">
        <v>21</v>
      </c>
      <c r="K60" s="98">
        <f>+I60</f>
        <v>39137</v>
      </c>
    </row>
    <row r="61" spans="1:11" ht="14.25" x14ac:dyDescent="0.2">
      <c r="A61" s="69">
        <v>133000</v>
      </c>
      <c r="B61" s="69" t="s">
        <v>192</v>
      </c>
      <c r="C61" s="69" t="s">
        <v>193</v>
      </c>
      <c r="D61" s="69" t="s">
        <v>8</v>
      </c>
      <c r="E61" s="69" t="s">
        <v>64</v>
      </c>
      <c r="F61" s="83" t="s">
        <v>1</v>
      </c>
      <c r="G61" s="70">
        <v>93.994</v>
      </c>
      <c r="H61" s="69"/>
      <c r="I61" s="71">
        <v>0</v>
      </c>
      <c r="J61" s="99">
        <f>+I61*0.5714</f>
        <v>0</v>
      </c>
      <c r="K61" s="97">
        <f>+I61*0.4286</f>
        <v>0</v>
      </c>
    </row>
    <row r="62" spans="1:11" ht="14.25" x14ac:dyDescent="0.2">
      <c r="A62" s="83">
        <v>133000</v>
      </c>
      <c r="B62" s="83" t="s">
        <v>195</v>
      </c>
      <c r="C62" s="83" t="s">
        <v>129</v>
      </c>
      <c r="D62" s="83" t="s">
        <v>190</v>
      </c>
      <c r="E62" s="83" t="s">
        <v>194</v>
      </c>
      <c r="F62" s="83" t="s">
        <v>3</v>
      </c>
      <c r="G62" s="84" t="s">
        <v>0</v>
      </c>
      <c r="H62" s="69"/>
      <c r="I62" s="71">
        <v>0</v>
      </c>
      <c r="J62" s="97" t="s">
        <v>21</v>
      </c>
      <c r="K62" s="98">
        <f>+I62</f>
        <v>0</v>
      </c>
    </row>
    <row r="63" spans="1:11" ht="14.25" x14ac:dyDescent="0.2">
      <c r="A63" s="69">
        <v>134600</v>
      </c>
      <c r="B63" s="69" t="s">
        <v>198</v>
      </c>
      <c r="C63" s="69" t="s">
        <v>197</v>
      </c>
      <c r="D63" s="69" t="s">
        <v>54</v>
      </c>
      <c r="E63" s="69" t="s">
        <v>196</v>
      </c>
      <c r="F63" s="83" t="s">
        <v>1</v>
      </c>
      <c r="G63" s="70">
        <v>14.241</v>
      </c>
      <c r="H63" s="69"/>
      <c r="I63" s="71">
        <v>0</v>
      </c>
      <c r="J63" s="99">
        <f t="shared" ref="J63:J68" si="3">+I63</f>
        <v>0</v>
      </c>
      <c r="K63" s="97" t="s">
        <v>21</v>
      </c>
    </row>
    <row r="64" spans="1:11" ht="14.25" x14ac:dyDescent="0.2">
      <c r="A64" s="69">
        <v>134600</v>
      </c>
      <c r="B64" s="69" t="s">
        <v>413</v>
      </c>
      <c r="C64" s="69" t="s">
        <v>197</v>
      </c>
      <c r="D64" s="69" t="s">
        <v>54</v>
      </c>
      <c r="E64" s="69" t="s">
        <v>196</v>
      </c>
      <c r="F64" s="83" t="s">
        <v>1</v>
      </c>
      <c r="G64" s="70">
        <v>14.241</v>
      </c>
      <c r="H64" s="69"/>
      <c r="I64" s="71">
        <v>0</v>
      </c>
      <c r="J64" s="99">
        <f t="shared" si="3"/>
        <v>0</v>
      </c>
      <c r="K64" s="97" t="s">
        <v>21</v>
      </c>
    </row>
    <row r="65" spans="1:11" ht="14.25" x14ac:dyDescent="0.2">
      <c r="A65" s="69">
        <v>133000</v>
      </c>
      <c r="B65" s="69" t="s">
        <v>201</v>
      </c>
      <c r="C65" s="69" t="s">
        <v>202</v>
      </c>
      <c r="D65" s="69" t="s">
        <v>199</v>
      </c>
      <c r="E65" s="69" t="s">
        <v>200</v>
      </c>
      <c r="F65" s="83" t="s">
        <v>1</v>
      </c>
      <c r="G65" s="70">
        <v>93.11</v>
      </c>
      <c r="H65" s="69"/>
      <c r="I65" s="71">
        <v>0</v>
      </c>
      <c r="J65" s="99">
        <f t="shared" si="3"/>
        <v>0</v>
      </c>
      <c r="K65" s="97" t="s">
        <v>21</v>
      </c>
    </row>
    <row r="66" spans="1:11" ht="14.25" x14ac:dyDescent="0.2">
      <c r="A66" s="78">
        <v>134600</v>
      </c>
      <c r="B66" s="78" t="s">
        <v>400</v>
      </c>
      <c r="C66" s="78" t="s">
        <v>163</v>
      </c>
      <c r="D66" s="78" t="s">
        <v>58</v>
      </c>
      <c r="E66" s="78" t="s">
        <v>377</v>
      </c>
      <c r="F66" s="96" t="s">
        <v>1</v>
      </c>
      <c r="G66" s="79">
        <v>93.917000000000002</v>
      </c>
      <c r="H66" s="69"/>
      <c r="I66" s="71">
        <v>0</v>
      </c>
      <c r="J66" s="97">
        <f t="shared" si="3"/>
        <v>0</v>
      </c>
      <c r="K66" s="97" t="s">
        <v>21</v>
      </c>
    </row>
    <row r="67" spans="1:11" ht="14.25" x14ac:dyDescent="0.2">
      <c r="A67" s="69">
        <v>131304</v>
      </c>
      <c r="B67" s="69" t="s">
        <v>205</v>
      </c>
      <c r="C67" s="69" t="s">
        <v>172</v>
      </c>
      <c r="D67" s="69" t="s">
        <v>203</v>
      </c>
      <c r="E67" s="69" t="s">
        <v>204</v>
      </c>
      <c r="F67" s="83" t="s">
        <v>1</v>
      </c>
      <c r="G67" s="70">
        <v>93.322999999999993</v>
      </c>
      <c r="H67" s="69"/>
      <c r="I67" s="71">
        <v>0</v>
      </c>
      <c r="J67" s="99">
        <f t="shared" si="3"/>
        <v>0</v>
      </c>
      <c r="K67" s="97" t="s">
        <v>21</v>
      </c>
    </row>
    <row r="68" spans="1:11" s="64" customFormat="1" ht="14.25" x14ac:dyDescent="0.2">
      <c r="A68" s="69">
        <v>134600</v>
      </c>
      <c r="B68" s="69" t="s">
        <v>207</v>
      </c>
      <c r="C68" s="69" t="s">
        <v>208</v>
      </c>
      <c r="D68" s="69" t="s">
        <v>53</v>
      </c>
      <c r="E68" s="69" t="s">
        <v>206</v>
      </c>
      <c r="F68" s="83" t="s">
        <v>1</v>
      </c>
      <c r="G68" s="70">
        <v>93.116</v>
      </c>
      <c r="H68" s="69"/>
      <c r="I68" s="71">
        <v>50</v>
      </c>
      <c r="J68" s="99">
        <f t="shared" si="3"/>
        <v>50</v>
      </c>
      <c r="K68" s="97" t="s">
        <v>21</v>
      </c>
    </row>
    <row r="69" spans="1:11" s="64" customFormat="1" ht="14.25" x14ac:dyDescent="0.2">
      <c r="A69" s="78">
        <v>131304</v>
      </c>
      <c r="B69" s="78" t="s">
        <v>348</v>
      </c>
      <c r="C69" s="78" t="s">
        <v>129</v>
      </c>
      <c r="D69" s="78" t="s">
        <v>349</v>
      </c>
      <c r="E69" s="78" t="s">
        <v>350</v>
      </c>
      <c r="F69" s="96" t="s">
        <v>3</v>
      </c>
      <c r="G69" s="79" t="s">
        <v>0</v>
      </c>
      <c r="H69" s="69"/>
      <c r="I69" s="71">
        <v>2816.49</v>
      </c>
      <c r="J69" s="97" t="s">
        <v>21</v>
      </c>
      <c r="K69" s="98">
        <f>+I69</f>
        <v>2816.49</v>
      </c>
    </row>
    <row r="70" spans="1:11" ht="14.25" x14ac:dyDescent="0.2">
      <c r="A70" s="69">
        <v>134600</v>
      </c>
      <c r="B70" s="69" t="s">
        <v>209</v>
      </c>
      <c r="C70" s="69" t="s">
        <v>129</v>
      </c>
      <c r="D70" s="69" t="s">
        <v>53</v>
      </c>
      <c r="E70" s="69" t="s">
        <v>84</v>
      </c>
      <c r="F70" s="83" t="s">
        <v>3</v>
      </c>
      <c r="G70" s="70" t="s">
        <v>0</v>
      </c>
      <c r="H70" s="69"/>
      <c r="I70" s="71">
        <v>42684</v>
      </c>
      <c r="J70" s="97" t="s">
        <v>21</v>
      </c>
      <c r="K70" s="98">
        <f>+I70</f>
        <v>42684</v>
      </c>
    </row>
    <row r="71" spans="1:11" s="64" customFormat="1" ht="14.25" x14ac:dyDescent="0.2">
      <c r="A71" s="69">
        <v>134600</v>
      </c>
      <c r="B71" s="69" t="s">
        <v>210</v>
      </c>
      <c r="C71" s="69" t="s">
        <v>129</v>
      </c>
      <c r="D71" s="69" t="s">
        <v>53</v>
      </c>
      <c r="E71" s="69" t="s">
        <v>84</v>
      </c>
      <c r="F71" s="83" t="s">
        <v>3</v>
      </c>
      <c r="G71" s="70" t="s">
        <v>0</v>
      </c>
      <c r="H71" s="69"/>
      <c r="I71" s="71">
        <v>2114</v>
      </c>
      <c r="J71" s="97" t="s">
        <v>21</v>
      </c>
      <c r="K71" s="98">
        <f>+I71</f>
        <v>2114</v>
      </c>
    </row>
    <row r="72" spans="1:11" ht="14.25" x14ac:dyDescent="0.2">
      <c r="A72" s="69">
        <v>133403</v>
      </c>
      <c r="B72" s="69" t="s">
        <v>212</v>
      </c>
      <c r="C72" s="69" t="s">
        <v>213</v>
      </c>
      <c r="D72" s="69" t="s">
        <v>90</v>
      </c>
      <c r="E72" s="69" t="s">
        <v>211</v>
      </c>
      <c r="F72" s="83" t="s">
        <v>3</v>
      </c>
      <c r="G72" s="70" t="s">
        <v>0</v>
      </c>
      <c r="H72" s="69"/>
      <c r="I72" s="71">
        <v>0</v>
      </c>
      <c r="J72" s="97" t="s">
        <v>21</v>
      </c>
      <c r="K72" s="98">
        <f>+I72</f>
        <v>0</v>
      </c>
    </row>
    <row r="73" spans="1:11" ht="14.25" x14ac:dyDescent="0.2">
      <c r="A73" s="69">
        <v>133000</v>
      </c>
      <c r="B73" s="69" t="s">
        <v>215</v>
      </c>
      <c r="C73" s="69" t="s">
        <v>216</v>
      </c>
      <c r="D73" s="69" t="s">
        <v>16</v>
      </c>
      <c r="E73" s="69" t="s">
        <v>214</v>
      </c>
      <c r="F73" s="96" t="s">
        <v>1</v>
      </c>
      <c r="G73" s="70">
        <v>93.558000000000007</v>
      </c>
      <c r="H73" s="69"/>
      <c r="I73" s="71">
        <v>11364</v>
      </c>
      <c r="J73" s="99">
        <f>+I73</f>
        <v>11364</v>
      </c>
      <c r="K73" s="97" t="s">
        <v>21</v>
      </c>
    </row>
    <row r="74" spans="1:11" ht="14.25" x14ac:dyDescent="0.2">
      <c r="A74" s="69">
        <v>133403</v>
      </c>
      <c r="B74" s="69" t="s">
        <v>218</v>
      </c>
      <c r="C74" s="69" t="s">
        <v>213</v>
      </c>
      <c r="D74" s="69" t="s">
        <v>91</v>
      </c>
      <c r="E74" s="69" t="s">
        <v>217</v>
      </c>
      <c r="F74" s="83" t="s">
        <v>3</v>
      </c>
      <c r="G74" s="70" t="s">
        <v>0</v>
      </c>
      <c r="H74" s="69"/>
      <c r="I74" s="71">
        <v>0</v>
      </c>
      <c r="J74" s="97" t="s">
        <v>21</v>
      </c>
      <c r="K74" s="98">
        <f>+I74</f>
        <v>0</v>
      </c>
    </row>
    <row r="75" spans="1:11" ht="14.25" x14ac:dyDescent="0.2">
      <c r="A75" s="69">
        <v>133403</v>
      </c>
      <c r="B75" s="69" t="s">
        <v>220</v>
      </c>
      <c r="C75" s="69" t="s">
        <v>221</v>
      </c>
      <c r="D75" s="69" t="s">
        <v>219</v>
      </c>
      <c r="E75" s="78" t="s">
        <v>19</v>
      </c>
      <c r="F75" s="83" t="s">
        <v>1</v>
      </c>
      <c r="G75" s="70">
        <v>93.091999999999999</v>
      </c>
      <c r="H75" s="69"/>
      <c r="I75" s="71">
        <v>0</v>
      </c>
      <c r="J75" s="99">
        <f>+I75</f>
        <v>0</v>
      </c>
      <c r="K75" s="97" t="s">
        <v>21</v>
      </c>
    </row>
    <row r="76" spans="1:11" ht="14.25" x14ac:dyDescent="0.2">
      <c r="A76" s="69">
        <v>133000</v>
      </c>
      <c r="B76" s="69" t="s">
        <v>222</v>
      </c>
      <c r="C76" s="69" t="s">
        <v>129</v>
      </c>
      <c r="D76" s="78" t="s">
        <v>371</v>
      </c>
      <c r="E76" s="69" t="s">
        <v>51</v>
      </c>
      <c r="F76" s="83" t="s">
        <v>3</v>
      </c>
      <c r="G76" s="70" t="s">
        <v>0</v>
      </c>
      <c r="H76" s="69"/>
      <c r="I76" s="71">
        <v>83584</v>
      </c>
      <c r="J76" s="97" t="s">
        <v>21</v>
      </c>
      <c r="K76" s="98">
        <f>+I76</f>
        <v>83584</v>
      </c>
    </row>
    <row r="77" spans="1:11" ht="14.25" x14ac:dyDescent="0.2">
      <c r="A77" s="69">
        <v>133000</v>
      </c>
      <c r="B77" s="69" t="s">
        <v>222</v>
      </c>
      <c r="C77" s="69" t="s">
        <v>193</v>
      </c>
      <c r="D77" s="78" t="s">
        <v>372</v>
      </c>
      <c r="E77" s="69" t="s">
        <v>64</v>
      </c>
      <c r="F77" s="83" t="s">
        <v>1</v>
      </c>
      <c r="G77" s="70">
        <v>93.994</v>
      </c>
      <c r="H77" s="69"/>
      <c r="I77" s="71">
        <v>50470</v>
      </c>
      <c r="J77" s="99">
        <f>+I77*0.5714</f>
        <v>28838.558000000001</v>
      </c>
      <c r="K77" s="97">
        <f>+I77*0.4286</f>
        <v>21631.441999999999</v>
      </c>
    </row>
    <row r="78" spans="1:11" ht="14.25" x14ac:dyDescent="0.2">
      <c r="A78" s="69">
        <v>133000</v>
      </c>
      <c r="B78" s="69" t="s">
        <v>223</v>
      </c>
      <c r="C78" s="69" t="s">
        <v>224</v>
      </c>
      <c r="D78" s="78" t="s">
        <v>373</v>
      </c>
      <c r="E78" s="78" t="s">
        <v>12</v>
      </c>
      <c r="F78" s="83" t="s">
        <v>1</v>
      </c>
      <c r="G78" s="70">
        <v>93.216999999999999</v>
      </c>
      <c r="H78" s="69"/>
      <c r="I78" s="71">
        <v>90692</v>
      </c>
      <c r="J78" s="99">
        <f t="shared" ref="J78:J84" si="4">+I78</f>
        <v>90692</v>
      </c>
      <c r="K78" s="97" t="s">
        <v>21</v>
      </c>
    </row>
    <row r="79" spans="1:11" ht="14.25" x14ac:dyDescent="0.2">
      <c r="A79" s="81">
        <v>133000</v>
      </c>
      <c r="B79" s="81" t="s">
        <v>226</v>
      </c>
      <c r="C79" s="81" t="s">
        <v>227</v>
      </c>
      <c r="D79" s="87" t="s">
        <v>94</v>
      </c>
      <c r="E79" s="87" t="s">
        <v>12</v>
      </c>
      <c r="F79" s="81" t="s">
        <v>1</v>
      </c>
      <c r="G79" s="81">
        <v>93.216999999999999</v>
      </c>
      <c r="H79" s="69"/>
      <c r="I79" s="71">
        <v>17188</v>
      </c>
      <c r="J79" s="99">
        <f t="shared" si="4"/>
        <v>17188</v>
      </c>
      <c r="K79" s="97" t="s">
        <v>21</v>
      </c>
    </row>
    <row r="80" spans="1:11" ht="14.25" x14ac:dyDescent="0.2">
      <c r="A80" s="69">
        <v>131304</v>
      </c>
      <c r="B80" s="69" t="s">
        <v>228</v>
      </c>
      <c r="C80" s="69" t="s">
        <v>229</v>
      </c>
      <c r="D80" s="78" t="s">
        <v>351</v>
      </c>
      <c r="E80" s="78" t="s">
        <v>352</v>
      </c>
      <c r="F80" s="83" t="s">
        <v>1</v>
      </c>
      <c r="G80" s="70">
        <v>93.135999999999996</v>
      </c>
      <c r="H80" s="69"/>
      <c r="I80" s="71">
        <v>80651.320000000007</v>
      </c>
      <c r="J80" s="99">
        <f t="shared" si="4"/>
        <v>80651.320000000007</v>
      </c>
      <c r="K80" s="97" t="s">
        <v>21</v>
      </c>
    </row>
    <row r="81" spans="1:11" ht="14.25" x14ac:dyDescent="0.2">
      <c r="A81" s="69">
        <v>131304</v>
      </c>
      <c r="B81" s="69" t="s">
        <v>230</v>
      </c>
      <c r="C81" s="69" t="s">
        <v>231</v>
      </c>
      <c r="D81" s="69" t="s">
        <v>86</v>
      </c>
      <c r="E81" s="78" t="s">
        <v>352</v>
      </c>
      <c r="F81" s="83" t="s">
        <v>1</v>
      </c>
      <c r="G81" s="70">
        <v>93.135999999999996</v>
      </c>
      <c r="H81" s="69"/>
      <c r="I81" s="71">
        <v>18750</v>
      </c>
      <c r="J81" s="99">
        <f t="shared" si="4"/>
        <v>18750</v>
      </c>
      <c r="K81" s="97" t="s">
        <v>21</v>
      </c>
    </row>
    <row r="82" spans="1:11" ht="14.25" x14ac:dyDescent="0.2">
      <c r="A82" s="69">
        <v>132008</v>
      </c>
      <c r="B82" s="69" t="s">
        <v>232</v>
      </c>
      <c r="C82" s="69" t="s">
        <v>233</v>
      </c>
      <c r="D82" s="78" t="s">
        <v>70</v>
      </c>
      <c r="E82" s="78" t="s">
        <v>63</v>
      </c>
      <c r="F82" s="83" t="s">
        <v>1</v>
      </c>
      <c r="G82" s="70">
        <v>93.069000000000003</v>
      </c>
      <c r="H82" s="69"/>
      <c r="I82" s="71">
        <v>0</v>
      </c>
      <c r="J82" s="99">
        <f t="shared" si="4"/>
        <v>0</v>
      </c>
      <c r="K82" s="97" t="s">
        <v>21</v>
      </c>
    </row>
    <row r="83" spans="1:11" ht="14.25" x14ac:dyDescent="0.2">
      <c r="A83" s="69">
        <v>132008</v>
      </c>
      <c r="B83" s="69" t="s">
        <v>234</v>
      </c>
      <c r="C83" s="69" t="s">
        <v>233</v>
      </c>
      <c r="D83" s="69" t="s">
        <v>70</v>
      </c>
      <c r="E83" s="78" t="s">
        <v>63</v>
      </c>
      <c r="F83" s="83" t="s">
        <v>1</v>
      </c>
      <c r="G83" s="70">
        <v>93.069000000000003</v>
      </c>
      <c r="H83" s="69"/>
      <c r="I83" s="71">
        <v>88053.08</v>
      </c>
      <c r="J83" s="99">
        <f t="shared" si="4"/>
        <v>88053.08</v>
      </c>
      <c r="K83" s="97" t="s">
        <v>21</v>
      </c>
    </row>
    <row r="84" spans="1:11" ht="14.25" x14ac:dyDescent="0.2">
      <c r="A84" s="69">
        <v>132008</v>
      </c>
      <c r="B84" s="69" t="s">
        <v>234</v>
      </c>
      <c r="C84" s="69" t="s">
        <v>235</v>
      </c>
      <c r="D84" s="69" t="s">
        <v>87</v>
      </c>
      <c r="E84" s="78" t="s">
        <v>67</v>
      </c>
      <c r="F84" s="83" t="s">
        <v>1</v>
      </c>
      <c r="G84" s="70">
        <v>93.353999999999999</v>
      </c>
      <c r="H84" s="69"/>
      <c r="I84" s="71">
        <v>0</v>
      </c>
      <c r="J84" s="99">
        <f t="shared" si="4"/>
        <v>0</v>
      </c>
      <c r="K84" s="97" t="s">
        <v>21</v>
      </c>
    </row>
    <row r="85" spans="1:11" ht="14.25" x14ac:dyDescent="0.2">
      <c r="A85" s="69">
        <v>133000</v>
      </c>
      <c r="B85" s="69" t="s">
        <v>236</v>
      </c>
      <c r="C85" s="69" t="s">
        <v>129</v>
      </c>
      <c r="D85" s="69" t="s">
        <v>10</v>
      </c>
      <c r="E85" s="69" t="s">
        <v>10</v>
      </c>
      <c r="F85" s="83" t="s">
        <v>3</v>
      </c>
      <c r="G85" s="70" t="s">
        <v>0</v>
      </c>
      <c r="H85" s="69"/>
      <c r="I85" s="71">
        <v>0</v>
      </c>
      <c r="J85" s="97" t="s">
        <v>21</v>
      </c>
      <c r="K85" s="98">
        <f>+I85</f>
        <v>0</v>
      </c>
    </row>
    <row r="86" spans="1:11" ht="14.25" x14ac:dyDescent="0.2">
      <c r="A86" s="69">
        <v>133000</v>
      </c>
      <c r="B86" s="69" t="s">
        <v>236</v>
      </c>
      <c r="C86" s="69" t="s">
        <v>189</v>
      </c>
      <c r="D86" s="69" t="s">
        <v>10</v>
      </c>
      <c r="E86" s="69" t="s">
        <v>374</v>
      </c>
      <c r="F86" s="83" t="s">
        <v>1</v>
      </c>
      <c r="G86" s="70">
        <v>93.994</v>
      </c>
      <c r="H86" s="69"/>
      <c r="I86" s="71">
        <v>0</v>
      </c>
      <c r="J86" s="99">
        <f>+I86</f>
        <v>0</v>
      </c>
      <c r="K86" s="97" t="s">
        <v>21</v>
      </c>
    </row>
    <row r="87" spans="1:11" ht="14.25" x14ac:dyDescent="0.2">
      <c r="A87" s="81">
        <v>133000</v>
      </c>
      <c r="B87" s="81" t="s">
        <v>238</v>
      </c>
      <c r="C87" s="81" t="s">
        <v>239</v>
      </c>
      <c r="D87" s="81" t="s">
        <v>237</v>
      </c>
      <c r="E87" s="81" t="s">
        <v>241</v>
      </c>
      <c r="F87" s="81" t="s">
        <v>1</v>
      </c>
      <c r="G87" s="82">
        <v>93.926000000000002</v>
      </c>
      <c r="H87" s="69"/>
      <c r="I87" s="71">
        <v>0</v>
      </c>
      <c r="J87" s="99">
        <f>+I87</f>
        <v>0</v>
      </c>
      <c r="K87" s="97" t="s">
        <v>21</v>
      </c>
    </row>
    <row r="88" spans="1:11" s="64" customFormat="1" ht="14.25" x14ac:dyDescent="0.2">
      <c r="A88" s="69">
        <v>133000</v>
      </c>
      <c r="B88" s="69" t="s">
        <v>242</v>
      </c>
      <c r="C88" s="69" t="s">
        <v>243</v>
      </c>
      <c r="D88" s="69" t="s">
        <v>240</v>
      </c>
      <c r="E88" s="69" t="s">
        <v>241</v>
      </c>
      <c r="F88" s="83" t="s">
        <v>1</v>
      </c>
      <c r="G88" s="70">
        <v>93.926000000000002</v>
      </c>
      <c r="H88" s="69"/>
      <c r="I88" s="71">
        <v>0</v>
      </c>
      <c r="J88" s="99">
        <f>+I88</f>
        <v>0</v>
      </c>
      <c r="K88" s="97" t="s">
        <v>21</v>
      </c>
    </row>
    <row r="89" spans="1:11" ht="14.25" x14ac:dyDescent="0.2">
      <c r="A89" s="69">
        <v>132102</v>
      </c>
      <c r="B89" s="69" t="s">
        <v>244</v>
      </c>
      <c r="C89" s="69" t="s">
        <v>245</v>
      </c>
      <c r="D89" s="69" t="s">
        <v>88</v>
      </c>
      <c r="E89" s="69" t="s">
        <v>80</v>
      </c>
      <c r="F89" s="83" t="s">
        <v>1</v>
      </c>
      <c r="G89" s="70">
        <v>93.387</v>
      </c>
      <c r="H89" s="69"/>
      <c r="I89" s="71">
        <v>0</v>
      </c>
      <c r="J89" s="99">
        <f>+I89</f>
        <v>0</v>
      </c>
      <c r="K89" s="97" t="s">
        <v>21</v>
      </c>
    </row>
    <row r="90" spans="1:11" s="64" customFormat="1" ht="14.25" x14ac:dyDescent="0.2">
      <c r="A90" s="78">
        <v>131204</v>
      </c>
      <c r="B90" s="78" t="s">
        <v>246</v>
      </c>
      <c r="C90" s="78" t="s">
        <v>150</v>
      </c>
      <c r="D90" s="78" t="s">
        <v>107</v>
      </c>
      <c r="E90" s="78" t="s">
        <v>342</v>
      </c>
      <c r="F90" s="96" t="s">
        <v>3</v>
      </c>
      <c r="G90" s="79" t="s">
        <v>0</v>
      </c>
      <c r="H90" s="69"/>
      <c r="I90" s="71">
        <v>48344.34</v>
      </c>
      <c r="J90" s="97" t="s">
        <v>21</v>
      </c>
      <c r="K90" s="98">
        <f>+I90</f>
        <v>48344.34</v>
      </c>
    </row>
    <row r="91" spans="1:11" ht="14.25" x14ac:dyDescent="0.2">
      <c r="A91" s="69">
        <v>132105</v>
      </c>
      <c r="B91" s="69" t="s">
        <v>247</v>
      </c>
      <c r="C91" s="69" t="s">
        <v>129</v>
      </c>
      <c r="D91" s="69" t="s">
        <v>5</v>
      </c>
      <c r="E91" s="69" t="s">
        <v>5</v>
      </c>
      <c r="F91" s="83" t="s">
        <v>3</v>
      </c>
      <c r="G91" s="70" t="s">
        <v>0</v>
      </c>
      <c r="H91" s="69"/>
      <c r="I91" s="71">
        <v>0</v>
      </c>
      <c r="J91" s="97" t="s">
        <v>21</v>
      </c>
      <c r="K91" s="98">
        <f>+I91</f>
        <v>0</v>
      </c>
    </row>
    <row r="92" spans="1:11" s="64" customFormat="1" ht="14.25" x14ac:dyDescent="0.2">
      <c r="A92" s="69">
        <v>132105</v>
      </c>
      <c r="B92" s="69" t="s">
        <v>247</v>
      </c>
      <c r="C92" s="69" t="s">
        <v>193</v>
      </c>
      <c r="D92" s="69" t="s">
        <v>5</v>
      </c>
      <c r="E92" s="69" t="s">
        <v>64</v>
      </c>
      <c r="F92" s="83" t="s">
        <v>1</v>
      </c>
      <c r="G92" s="70">
        <v>93.994</v>
      </c>
      <c r="H92" s="69"/>
      <c r="I92" s="71">
        <v>0</v>
      </c>
      <c r="J92" s="99">
        <f>+I92*0.5714</f>
        <v>0</v>
      </c>
      <c r="K92" s="97">
        <f>+I92*0.4286</f>
        <v>0</v>
      </c>
    </row>
    <row r="93" spans="1:11" s="64" customFormat="1" ht="14.25" x14ac:dyDescent="0.2">
      <c r="A93" s="69">
        <v>132105</v>
      </c>
      <c r="B93" s="69" t="s">
        <v>247</v>
      </c>
      <c r="C93" s="69" t="s">
        <v>189</v>
      </c>
      <c r="D93" s="69" t="s">
        <v>5</v>
      </c>
      <c r="E93" s="69" t="s">
        <v>64</v>
      </c>
      <c r="F93" s="83" t="s">
        <v>1</v>
      </c>
      <c r="G93" s="70">
        <v>93.994</v>
      </c>
      <c r="H93" s="69"/>
      <c r="I93" s="71">
        <v>0</v>
      </c>
      <c r="J93" s="99">
        <f>+I93</f>
        <v>0</v>
      </c>
      <c r="K93" s="97" t="s">
        <v>21</v>
      </c>
    </row>
    <row r="94" spans="1:11" ht="14.25" x14ac:dyDescent="0.2">
      <c r="A94" s="69">
        <v>133406</v>
      </c>
      <c r="B94" s="69" t="s">
        <v>248</v>
      </c>
      <c r="C94" s="69" t="s">
        <v>129</v>
      </c>
      <c r="D94" s="78" t="s">
        <v>95</v>
      </c>
      <c r="E94" s="78" t="s">
        <v>394</v>
      </c>
      <c r="F94" s="83" t="s">
        <v>3</v>
      </c>
      <c r="G94" s="70" t="s">
        <v>0</v>
      </c>
      <c r="H94" s="69"/>
      <c r="I94" s="71">
        <v>0</v>
      </c>
      <c r="J94" s="97" t="s">
        <v>21</v>
      </c>
      <c r="K94" s="98">
        <f>+I94</f>
        <v>0</v>
      </c>
    </row>
    <row r="95" spans="1:11" ht="14.25" x14ac:dyDescent="0.2">
      <c r="A95" s="69">
        <v>132105</v>
      </c>
      <c r="B95" s="69" t="s">
        <v>414</v>
      </c>
      <c r="C95" s="69" t="s">
        <v>129</v>
      </c>
      <c r="D95" s="78" t="s">
        <v>95</v>
      </c>
      <c r="E95" s="69" t="s">
        <v>6</v>
      </c>
      <c r="F95" s="83" t="s">
        <v>3</v>
      </c>
      <c r="G95" s="70" t="s">
        <v>0</v>
      </c>
      <c r="H95" s="69"/>
      <c r="I95" s="71">
        <v>0</v>
      </c>
      <c r="J95" s="97" t="s">
        <v>21</v>
      </c>
      <c r="K95" s="98">
        <f>+I95</f>
        <v>0</v>
      </c>
    </row>
    <row r="96" spans="1:11" ht="14.25" x14ac:dyDescent="0.2">
      <c r="A96" s="69">
        <v>132105</v>
      </c>
      <c r="B96" s="69" t="s">
        <v>414</v>
      </c>
      <c r="C96" s="69" t="s">
        <v>189</v>
      </c>
      <c r="D96" s="69" t="s">
        <v>249</v>
      </c>
      <c r="E96" s="69" t="s">
        <v>64</v>
      </c>
      <c r="F96" s="83" t="s">
        <v>1</v>
      </c>
      <c r="G96" s="70">
        <v>93.994</v>
      </c>
      <c r="H96" s="69"/>
      <c r="I96" s="71">
        <v>0</v>
      </c>
      <c r="J96" s="99">
        <f>+I96</f>
        <v>0</v>
      </c>
      <c r="K96" s="97" t="s">
        <v>21</v>
      </c>
    </row>
    <row r="97" spans="1:11" ht="14.25" x14ac:dyDescent="0.2">
      <c r="A97" s="69">
        <v>133406</v>
      </c>
      <c r="B97" s="78" t="s">
        <v>415</v>
      </c>
      <c r="C97" s="69" t="s">
        <v>129</v>
      </c>
      <c r="D97" s="69" t="s">
        <v>92</v>
      </c>
      <c r="E97" s="78" t="s">
        <v>396</v>
      </c>
      <c r="F97" s="83" t="s">
        <v>3</v>
      </c>
      <c r="G97" s="70" t="s">
        <v>0</v>
      </c>
      <c r="H97" s="69"/>
      <c r="I97" s="71">
        <v>0</v>
      </c>
      <c r="J97" s="97" t="s">
        <v>21</v>
      </c>
      <c r="K97" s="98">
        <f>+I97</f>
        <v>0</v>
      </c>
    </row>
    <row r="98" spans="1:11" s="64" customFormat="1" ht="14.25" x14ac:dyDescent="0.2">
      <c r="A98" s="69">
        <v>133406</v>
      </c>
      <c r="B98" s="78" t="s">
        <v>365</v>
      </c>
      <c r="C98" s="69" t="s">
        <v>129</v>
      </c>
      <c r="D98" s="69" t="s">
        <v>18</v>
      </c>
      <c r="E98" s="69" t="s">
        <v>18</v>
      </c>
      <c r="F98" s="83" t="s">
        <v>3</v>
      </c>
      <c r="G98" s="70" t="s">
        <v>0</v>
      </c>
      <c r="H98" s="69"/>
      <c r="I98" s="71">
        <v>0</v>
      </c>
      <c r="J98" s="97" t="s">
        <v>21</v>
      </c>
      <c r="K98" s="98">
        <f>+I98</f>
        <v>0</v>
      </c>
    </row>
    <row r="99" spans="1:11" s="64" customFormat="1" ht="14.25" x14ac:dyDescent="0.2">
      <c r="A99" s="69">
        <v>133406</v>
      </c>
      <c r="B99" s="69" t="s">
        <v>252</v>
      </c>
      <c r="C99" s="69" t="s">
        <v>235</v>
      </c>
      <c r="D99" s="69" t="s">
        <v>251</v>
      </c>
      <c r="E99" s="78" t="s">
        <v>375</v>
      </c>
      <c r="F99" s="83" t="s">
        <v>1</v>
      </c>
      <c r="G99" s="70">
        <v>93.353999999999999</v>
      </c>
      <c r="H99" s="69"/>
      <c r="I99" s="71">
        <v>0</v>
      </c>
      <c r="J99" s="99">
        <f>+I99</f>
        <v>0</v>
      </c>
      <c r="K99" s="97" t="s">
        <v>21</v>
      </c>
    </row>
    <row r="100" spans="1:11" ht="14.25" x14ac:dyDescent="0.2">
      <c r="A100" s="69">
        <v>133406</v>
      </c>
      <c r="B100" s="69" t="s">
        <v>253</v>
      </c>
      <c r="C100" s="69" t="s">
        <v>254</v>
      </c>
      <c r="D100" s="69" t="s">
        <v>93</v>
      </c>
      <c r="E100" s="78" t="s">
        <v>395</v>
      </c>
      <c r="F100" s="96" t="s">
        <v>3</v>
      </c>
      <c r="G100" s="79" t="s">
        <v>0</v>
      </c>
      <c r="H100" s="69"/>
      <c r="I100" s="71">
        <v>0</v>
      </c>
      <c r="J100" s="97" t="s">
        <v>21</v>
      </c>
      <c r="K100" s="98">
        <f>+I100</f>
        <v>0</v>
      </c>
    </row>
    <row r="101" spans="1:11" ht="14.25" x14ac:dyDescent="0.2">
      <c r="A101" s="69">
        <v>133001</v>
      </c>
      <c r="B101" s="69" t="s">
        <v>259</v>
      </c>
      <c r="C101" s="69" t="s">
        <v>260</v>
      </c>
      <c r="D101" s="69" t="s">
        <v>258</v>
      </c>
      <c r="E101" s="69" t="s">
        <v>52</v>
      </c>
      <c r="F101" s="83" t="s">
        <v>1</v>
      </c>
      <c r="G101" s="70">
        <v>10.557</v>
      </c>
      <c r="H101" s="69"/>
      <c r="I101" s="71">
        <v>181310</v>
      </c>
      <c r="J101" s="99">
        <f t="shared" ref="J101:J108" si="5">+I101</f>
        <v>181310</v>
      </c>
      <c r="K101" s="97" t="s">
        <v>21</v>
      </c>
    </row>
    <row r="102" spans="1:11" ht="14.25" x14ac:dyDescent="0.2">
      <c r="A102" s="69">
        <v>133001</v>
      </c>
      <c r="B102" s="69" t="s">
        <v>262</v>
      </c>
      <c r="C102" s="69" t="s">
        <v>260</v>
      </c>
      <c r="D102" s="69" t="s">
        <v>261</v>
      </c>
      <c r="E102" s="69" t="s">
        <v>52</v>
      </c>
      <c r="F102" s="83" t="s">
        <v>1</v>
      </c>
      <c r="G102" s="70">
        <v>10.557</v>
      </c>
      <c r="H102" s="69"/>
      <c r="I102" s="71">
        <v>59610</v>
      </c>
      <c r="J102" s="99">
        <f t="shared" si="5"/>
        <v>59610</v>
      </c>
      <c r="K102" s="97" t="s">
        <v>21</v>
      </c>
    </row>
    <row r="103" spans="1:11" ht="14.25" x14ac:dyDescent="0.2">
      <c r="A103" s="69">
        <v>133001</v>
      </c>
      <c r="B103" s="69" t="s">
        <v>263</v>
      </c>
      <c r="C103" s="69" t="s">
        <v>260</v>
      </c>
      <c r="D103" s="69" t="s">
        <v>13</v>
      </c>
      <c r="E103" s="69" t="s">
        <v>52</v>
      </c>
      <c r="F103" s="83" t="s">
        <v>1</v>
      </c>
      <c r="G103" s="70">
        <v>10.557</v>
      </c>
      <c r="H103" s="69"/>
      <c r="I103" s="71">
        <v>6939.79</v>
      </c>
      <c r="J103" s="99">
        <f t="shared" si="5"/>
        <v>6939.79</v>
      </c>
      <c r="K103" s="97" t="s">
        <v>21</v>
      </c>
    </row>
    <row r="104" spans="1:11" ht="14.25" x14ac:dyDescent="0.2">
      <c r="A104" s="69">
        <v>133001</v>
      </c>
      <c r="B104" s="69" t="s">
        <v>265</v>
      </c>
      <c r="C104" s="69" t="s">
        <v>260</v>
      </c>
      <c r="D104" s="69" t="s">
        <v>264</v>
      </c>
      <c r="E104" s="69" t="s">
        <v>52</v>
      </c>
      <c r="F104" s="83" t="s">
        <v>1</v>
      </c>
      <c r="G104" s="70">
        <v>10.557</v>
      </c>
      <c r="H104" s="69"/>
      <c r="I104" s="71">
        <v>9684.2800000000007</v>
      </c>
      <c r="J104" s="99">
        <f t="shared" si="5"/>
        <v>9684.2800000000007</v>
      </c>
      <c r="K104" s="97" t="s">
        <v>21</v>
      </c>
    </row>
    <row r="105" spans="1:11" s="64" customFormat="1" ht="14.25" x14ac:dyDescent="0.2">
      <c r="A105" s="69">
        <v>133001</v>
      </c>
      <c r="B105" s="69" t="s">
        <v>267</v>
      </c>
      <c r="C105" s="69" t="s">
        <v>257</v>
      </c>
      <c r="D105" s="69" t="s">
        <v>255</v>
      </c>
      <c r="E105" s="69" t="s">
        <v>266</v>
      </c>
      <c r="F105" s="83" t="s">
        <v>1</v>
      </c>
      <c r="G105" s="70">
        <v>10.557</v>
      </c>
      <c r="H105" s="69"/>
      <c r="I105" s="71">
        <v>3337</v>
      </c>
      <c r="J105" s="99">
        <f t="shared" si="5"/>
        <v>3337</v>
      </c>
      <c r="K105" s="97" t="s">
        <v>21</v>
      </c>
    </row>
    <row r="106" spans="1:11" s="64" customFormat="1" ht="14.25" x14ac:dyDescent="0.2">
      <c r="A106" s="69">
        <v>133001</v>
      </c>
      <c r="B106" s="95" t="s">
        <v>408</v>
      </c>
      <c r="C106" s="69" t="s">
        <v>257</v>
      </c>
      <c r="D106" s="69" t="s">
        <v>255</v>
      </c>
      <c r="E106" s="69" t="s">
        <v>256</v>
      </c>
      <c r="F106" s="83" t="s">
        <v>1</v>
      </c>
      <c r="G106" s="70">
        <v>10.557</v>
      </c>
      <c r="H106" s="69"/>
      <c r="I106" s="71">
        <v>5562</v>
      </c>
      <c r="J106" s="99">
        <f t="shared" si="5"/>
        <v>5562</v>
      </c>
      <c r="K106" s="97" t="s">
        <v>21</v>
      </c>
    </row>
    <row r="107" spans="1:11" s="64" customFormat="1" ht="14.25" x14ac:dyDescent="0.2">
      <c r="A107" s="78">
        <v>133001</v>
      </c>
      <c r="B107" s="78" t="s">
        <v>409</v>
      </c>
      <c r="C107" s="78" t="s">
        <v>257</v>
      </c>
      <c r="D107" s="78" t="s">
        <v>255</v>
      </c>
      <c r="E107" s="78" t="s">
        <v>256</v>
      </c>
      <c r="F107" s="96" t="s">
        <v>1</v>
      </c>
      <c r="G107" s="79">
        <v>10.557</v>
      </c>
      <c r="H107" s="69"/>
      <c r="I107" s="71">
        <v>8935.69</v>
      </c>
      <c r="J107" s="99">
        <f t="shared" si="5"/>
        <v>8935.69</v>
      </c>
      <c r="K107" s="97" t="s">
        <v>21</v>
      </c>
    </row>
    <row r="108" spans="1:11" s="64" customFormat="1" ht="14.25" x14ac:dyDescent="0.2">
      <c r="A108" s="78">
        <v>132105</v>
      </c>
      <c r="B108" s="78" t="s">
        <v>353</v>
      </c>
      <c r="C108" s="78" t="s">
        <v>355</v>
      </c>
      <c r="D108" s="78" t="s">
        <v>5</v>
      </c>
      <c r="E108" s="78" t="s">
        <v>354</v>
      </c>
      <c r="F108" s="96" t="s">
        <v>1</v>
      </c>
      <c r="G108" s="79">
        <v>93.87</v>
      </c>
      <c r="H108" s="69"/>
      <c r="I108" s="71">
        <v>0</v>
      </c>
      <c r="J108" s="99">
        <f t="shared" si="5"/>
        <v>0</v>
      </c>
      <c r="K108" s="97" t="s">
        <v>21</v>
      </c>
    </row>
    <row r="109" spans="1:11" s="64" customFormat="1" ht="14.25" x14ac:dyDescent="0.2">
      <c r="A109" s="78">
        <v>132105</v>
      </c>
      <c r="B109" s="78" t="s">
        <v>357</v>
      </c>
      <c r="C109" s="78">
        <v>2000400000</v>
      </c>
      <c r="D109" s="78" t="s">
        <v>7</v>
      </c>
      <c r="E109" s="78" t="s">
        <v>356</v>
      </c>
      <c r="F109" s="96" t="s">
        <v>3</v>
      </c>
      <c r="G109" s="79" t="s">
        <v>0</v>
      </c>
      <c r="H109" s="69"/>
      <c r="I109" s="71">
        <v>0</v>
      </c>
      <c r="J109" s="97" t="s">
        <v>21</v>
      </c>
      <c r="K109" s="98">
        <f>+I109</f>
        <v>0</v>
      </c>
    </row>
    <row r="110" spans="1:11" s="64" customFormat="1" ht="14.25" x14ac:dyDescent="0.2">
      <c r="A110" s="78">
        <v>133406</v>
      </c>
      <c r="B110" s="78" t="s">
        <v>357</v>
      </c>
      <c r="C110" s="78">
        <v>2000400000</v>
      </c>
      <c r="D110" s="69" t="s">
        <v>92</v>
      </c>
      <c r="E110" s="78" t="s">
        <v>396</v>
      </c>
      <c r="F110" s="83" t="s">
        <v>3</v>
      </c>
      <c r="G110" s="70" t="s">
        <v>0</v>
      </c>
      <c r="H110" s="69"/>
      <c r="I110" s="71">
        <v>0</v>
      </c>
      <c r="J110" s="97" t="s">
        <v>21</v>
      </c>
      <c r="K110" s="98">
        <f>+I110</f>
        <v>0</v>
      </c>
    </row>
    <row r="111" spans="1:11" ht="14.25" x14ac:dyDescent="0.2">
      <c r="A111" s="78">
        <v>132105</v>
      </c>
      <c r="B111" s="78" t="s">
        <v>358</v>
      </c>
      <c r="C111" s="78" t="s">
        <v>355</v>
      </c>
      <c r="D111" s="78" t="s">
        <v>5</v>
      </c>
      <c r="E111" s="78" t="s">
        <v>359</v>
      </c>
      <c r="F111" s="96" t="s">
        <v>1</v>
      </c>
      <c r="G111" s="79">
        <v>93.87</v>
      </c>
      <c r="H111" s="69"/>
      <c r="I111" s="71">
        <v>0</v>
      </c>
      <c r="J111" s="99">
        <f>+I111</f>
        <v>0</v>
      </c>
      <c r="K111" s="97" t="s">
        <v>21</v>
      </c>
    </row>
    <row r="112" spans="1:11" ht="14.25" x14ac:dyDescent="0.2">
      <c r="A112" s="78">
        <v>132105</v>
      </c>
      <c r="B112" s="78" t="s">
        <v>360</v>
      </c>
      <c r="C112" s="78" t="s">
        <v>129</v>
      </c>
      <c r="D112" s="78" t="s">
        <v>95</v>
      </c>
      <c r="E112" s="78" t="s">
        <v>361</v>
      </c>
      <c r="F112" s="96" t="s">
        <v>3</v>
      </c>
      <c r="G112" s="79" t="s">
        <v>0</v>
      </c>
      <c r="H112" s="69"/>
      <c r="I112" s="71">
        <v>0</v>
      </c>
      <c r="J112" s="97" t="s">
        <v>21</v>
      </c>
      <c r="K112" s="98">
        <f>+I112</f>
        <v>0</v>
      </c>
    </row>
    <row r="113" spans="1:11" s="64" customFormat="1" ht="14.25" x14ac:dyDescent="0.2">
      <c r="A113" s="78">
        <v>132105</v>
      </c>
      <c r="B113" s="78" t="s">
        <v>360</v>
      </c>
      <c r="C113" s="78" t="s">
        <v>307</v>
      </c>
      <c r="D113" s="78" t="s">
        <v>95</v>
      </c>
      <c r="E113" s="78" t="s">
        <v>64</v>
      </c>
      <c r="F113" s="96" t="s">
        <v>1</v>
      </c>
      <c r="G113" s="79">
        <v>93.994</v>
      </c>
      <c r="H113" s="69"/>
      <c r="I113" s="71">
        <v>0</v>
      </c>
      <c r="J113" s="99">
        <f>+I113*0.5714</f>
        <v>0</v>
      </c>
      <c r="K113" s="97">
        <f>+I113*0.4286</f>
        <v>0</v>
      </c>
    </row>
    <row r="114" spans="1:11" ht="14.25" x14ac:dyDescent="0.2">
      <c r="A114" s="78">
        <v>132105</v>
      </c>
      <c r="B114" s="78" t="s">
        <v>360</v>
      </c>
      <c r="C114" s="78" t="s">
        <v>324</v>
      </c>
      <c r="D114" s="78" t="s">
        <v>95</v>
      </c>
      <c r="E114" s="78" t="s">
        <v>64</v>
      </c>
      <c r="F114" s="96" t="s">
        <v>1</v>
      </c>
      <c r="G114" s="79">
        <v>93.994</v>
      </c>
      <c r="H114" s="69"/>
      <c r="I114" s="71">
        <v>0</v>
      </c>
      <c r="J114" s="99">
        <f>+I114</f>
        <v>0</v>
      </c>
      <c r="K114" s="97" t="s">
        <v>21</v>
      </c>
    </row>
    <row r="115" spans="1:11" ht="14.25" x14ac:dyDescent="0.2">
      <c r="A115" s="78">
        <v>132105</v>
      </c>
      <c r="B115" s="78" t="s">
        <v>362</v>
      </c>
      <c r="C115" s="78">
        <v>2000400000</v>
      </c>
      <c r="D115" s="78" t="s">
        <v>95</v>
      </c>
      <c r="E115" s="78" t="s">
        <v>361</v>
      </c>
      <c r="F115" s="96" t="s">
        <v>3</v>
      </c>
      <c r="G115" s="79" t="s">
        <v>0</v>
      </c>
      <c r="H115" s="69"/>
      <c r="I115" s="71">
        <v>0</v>
      </c>
      <c r="J115" s="97" t="s">
        <v>21</v>
      </c>
      <c r="K115" s="98">
        <f>+I115</f>
        <v>0</v>
      </c>
    </row>
    <row r="116" spans="1:11" ht="14.25" x14ac:dyDescent="0.2">
      <c r="A116" s="78">
        <v>132105</v>
      </c>
      <c r="B116" s="78" t="s">
        <v>363</v>
      </c>
      <c r="C116" s="78" t="s">
        <v>324</v>
      </c>
      <c r="D116" s="78" t="s">
        <v>364</v>
      </c>
      <c r="E116" s="78" t="s">
        <v>64</v>
      </c>
      <c r="F116" s="96" t="s">
        <v>1</v>
      </c>
      <c r="G116" s="79">
        <v>93.994</v>
      </c>
      <c r="H116" s="69"/>
      <c r="I116" s="71">
        <v>2073</v>
      </c>
      <c r="J116" s="99">
        <f>+I116</f>
        <v>2073</v>
      </c>
      <c r="K116" s="97" t="s">
        <v>21</v>
      </c>
    </row>
    <row r="117" spans="1:11" s="64" customFormat="1" ht="14.25" x14ac:dyDescent="0.2">
      <c r="A117" s="78">
        <v>132105</v>
      </c>
      <c r="B117" s="78" t="s">
        <v>410</v>
      </c>
      <c r="C117" s="78" t="s">
        <v>129</v>
      </c>
      <c r="D117" s="78" t="s">
        <v>95</v>
      </c>
      <c r="E117" s="78" t="s">
        <v>0</v>
      </c>
      <c r="F117" s="96" t="s">
        <v>3</v>
      </c>
      <c r="G117" s="79" t="s">
        <v>0</v>
      </c>
      <c r="H117" s="69"/>
      <c r="I117" s="71">
        <v>0</v>
      </c>
      <c r="J117" s="97" t="s">
        <v>21</v>
      </c>
      <c r="K117" s="98">
        <f>+I117</f>
        <v>0</v>
      </c>
    </row>
    <row r="118" spans="1:11" ht="14.25" x14ac:dyDescent="0.2">
      <c r="A118" s="78">
        <v>132105</v>
      </c>
      <c r="B118" s="78" t="s">
        <v>410</v>
      </c>
      <c r="C118" s="78" t="s">
        <v>324</v>
      </c>
      <c r="D118" s="78" t="s">
        <v>250</v>
      </c>
      <c r="E118" s="78" t="s">
        <v>64</v>
      </c>
      <c r="F118" s="96" t="s">
        <v>1</v>
      </c>
      <c r="G118" s="79">
        <v>93.994</v>
      </c>
      <c r="H118" s="69"/>
      <c r="I118" s="71">
        <v>102.67</v>
      </c>
      <c r="J118" s="99">
        <f>+I118</f>
        <v>102.67</v>
      </c>
      <c r="K118" s="97" t="s">
        <v>21</v>
      </c>
    </row>
    <row r="119" spans="1:11" s="64" customFormat="1" ht="14.25" x14ac:dyDescent="0.2">
      <c r="A119" s="96">
        <v>132105</v>
      </c>
      <c r="B119" s="96" t="s">
        <v>365</v>
      </c>
      <c r="C119" s="78">
        <v>2000000000</v>
      </c>
      <c r="D119" s="78" t="s">
        <v>7</v>
      </c>
      <c r="E119" s="96" t="s">
        <v>18</v>
      </c>
      <c r="F119" s="96" t="s">
        <v>1</v>
      </c>
      <c r="G119" s="111" t="s">
        <v>3</v>
      </c>
      <c r="H119" s="69"/>
      <c r="I119" s="71">
        <v>95000</v>
      </c>
      <c r="J119" s="97" t="s">
        <v>21</v>
      </c>
      <c r="K119" s="98">
        <f>+I119</f>
        <v>95000</v>
      </c>
    </row>
    <row r="120" spans="1:11" ht="14.25" x14ac:dyDescent="0.2">
      <c r="A120" s="96">
        <v>132105</v>
      </c>
      <c r="B120" s="96" t="s">
        <v>365</v>
      </c>
      <c r="C120" s="96" t="s">
        <v>307</v>
      </c>
      <c r="D120" s="96" t="s">
        <v>18</v>
      </c>
      <c r="E120" s="96" t="s">
        <v>64</v>
      </c>
      <c r="F120" s="96" t="s">
        <v>1</v>
      </c>
      <c r="G120" s="111">
        <v>93.994</v>
      </c>
      <c r="H120" s="69"/>
      <c r="I120" s="71">
        <v>0</v>
      </c>
      <c r="J120" s="99">
        <f>+I120*0.5714</f>
        <v>0</v>
      </c>
      <c r="K120" s="97">
        <f>+I120*0.4286</f>
        <v>0</v>
      </c>
    </row>
    <row r="121" spans="1:11" ht="14.25" x14ac:dyDescent="0.2">
      <c r="A121" s="78">
        <v>132105</v>
      </c>
      <c r="B121" s="78" t="s">
        <v>366</v>
      </c>
      <c r="C121" s="78">
        <v>2000000000</v>
      </c>
      <c r="D121" s="78" t="s">
        <v>7</v>
      </c>
      <c r="E121" s="78" t="s">
        <v>367</v>
      </c>
      <c r="F121" s="96" t="s">
        <v>3</v>
      </c>
      <c r="G121" s="79" t="s">
        <v>0</v>
      </c>
      <c r="H121" s="69"/>
      <c r="I121" s="71">
        <v>11667</v>
      </c>
      <c r="J121" s="97" t="s">
        <v>21</v>
      </c>
      <c r="K121" s="98">
        <f>+I121</f>
        <v>11667</v>
      </c>
    </row>
    <row r="122" spans="1:11" s="64" customFormat="1" ht="14.25" x14ac:dyDescent="0.2">
      <c r="A122" s="78">
        <v>132105</v>
      </c>
      <c r="B122" s="78" t="s">
        <v>366</v>
      </c>
      <c r="C122" s="78" t="s">
        <v>324</v>
      </c>
      <c r="D122" s="78" t="s">
        <v>7</v>
      </c>
      <c r="E122" s="78" t="s">
        <v>64</v>
      </c>
      <c r="F122" s="96" t="s">
        <v>1</v>
      </c>
      <c r="G122" s="79">
        <v>93.994</v>
      </c>
      <c r="H122" s="69"/>
      <c r="I122" s="71">
        <v>69820</v>
      </c>
      <c r="J122" s="99">
        <f>+I122</f>
        <v>69820</v>
      </c>
      <c r="K122" s="97" t="s">
        <v>21</v>
      </c>
    </row>
    <row r="123" spans="1:11" ht="14.25" x14ac:dyDescent="0.2">
      <c r="A123" s="69"/>
      <c r="B123" s="69"/>
      <c r="C123" s="69"/>
      <c r="D123" s="69"/>
      <c r="E123" s="69"/>
      <c r="F123" s="69"/>
      <c r="G123" s="69"/>
      <c r="H123" s="69"/>
      <c r="I123" s="71">
        <f>SUM(I5:I122)</f>
        <v>2031259.9000000001</v>
      </c>
      <c r="J123" s="71">
        <f t="shared" ref="J123:K123" si="6">SUM(J5:J122)</f>
        <v>1289517.6279999998</v>
      </c>
      <c r="K123" s="71">
        <f t="shared" si="6"/>
        <v>741742.272</v>
      </c>
    </row>
    <row r="124" spans="1:11" ht="14.25" x14ac:dyDescent="0.2">
      <c r="A124" s="75"/>
      <c r="B124" s="75"/>
      <c r="C124" s="75"/>
      <c r="D124" s="75"/>
      <c r="E124" s="75"/>
      <c r="F124" s="75"/>
      <c r="G124" s="75"/>
      <c r="H124" s="75"/>
      <c r="I124" s="74" t="s">
        <v>43</v>
      </c>
      <c r="J124" s="94" t="s">
        <v>43</v>
      </c>
      <c r="K124" s="90">
        <f>+I123-J123-K123</f>
        <v>0</v>
      </c>
    </row>
    <row r="125" spans="1:11" ht="15" x14ac:dyDescent="0.2">
      <c r="I125" s="61">
        <f>+I123-SchedofAwards!J101</f>
        <v>0</v>
      </c>
      <c r="J125" s="20">
        <f>+J123-SchedofAwards!H106</f>
        <v>0</v>
      </c>
      <c r="K125" s="20">
        <f>+K123-SchedofAwards!J106</f>
        <v>0</v>
      </c>
    </row>
    <row r="127" spans="1:11" x14ac:dyDescent="0.2">
      <c r="I127" s="59">
        <v>0</v>
      </c>
    </row>
    <row r="128" spans="1:11" x14ac:dyDescent="0.2">
      <c r="I128" s="59"/>
    </row>
    <row r="129" spans="9:9" x14ac:dyDescent="0.2">
      <c r="I129" s="59">
        <f>+I123-I127</f>
        <v>2031259.9000000001</v>
      </c>
    </row>
  </sheetData>
  <mergeCells count="5">
    <mergeCell ref="A3:G3"/>
    <mergeCell ref="A1:G1"/>
    <mergeCell ref="A2:G2"/>
    <mergeCell ref="I2:K2"/>
    <mergeCell ref="I3:K3"/>
  </mergeCells>
  <pageMargins left="0" right="0"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5"/>
  <sheetViews>
    <sheetView zoomScaleNormal="100" workbookViewId="0">
      <selection activeCell="H37" sqref="H37"/>
    </sheetView>
  </sheetViews>
  <sheetFormatPr defaultColWidth="1.6640625" defaultRowHeight="12" x14ac:dyDescent="0.2"/>
  <cols>
    <col min="1" max="1" width="3.5" style="1" customWidth="1"/>
    <col min="2" max="2" width="2.6640625" style="1" customWidth="1"/>
    <col min="3" max="3" width="2.5" style="1" customWidth="1"/>
    <col min="4" max="4" width="2.33203125" style="1" customWidth="1"/>
    <col min="5" max="5" width="3" style="1" customWidth="1"/>
    <col min="6" max="6" width="44" style="1" customWidth="1"/>
    <col min="7" max="7" width="8.1640625" style="1" bestFit="1" customWidth="1"/>
    <col min="8" max="8" width="21.6640625" style="1" bestFit="1" customWidth="1"/>
    <col min="9" max="9" width="4" style="1" customWidth="1"/>
    <col min="10" max="10" width="15.5" style="1" customWidth="1"/>
    <col min="11" max="11" width="9.33203125" style="1" customWidth="1"/>
    <col min="12" max="12" width="11.1640625" style="1" bestFit="1" customWidth="1"/>
    <col min="13" max="13" width="9.33203125" style="1" customWidth="1"/>
    <col min="14" max="14" width="11.1640625" style="1" bestFit="1" customWidth="1"/>
    <col min="15" max="242" width="9.33203125" style="1" customWidth="1"/>
    <col min="243" max="243" width="2.83203125" style="1" customWidth="1"/>
    <col min="244" max="244" width="3.33203125" style="1" customWidth="1"/>
    <col min="245" max="247" width="3" style="1" customWidth="1"/>
    <col min="248" max="248" width="43.6640625" style="1" customWidth="1"/>
    <col min="249" max="249" width="8.1640625" style="1" customWidth="1"/>
    <col min="250" max="250" width="20.1640625" style="1" bestFit="1" customWidth="1"/>
    <col min="251" max="16384" width="1.6640625" style="1"/>
  </cols>
  <sheetData>
    <row r="1" spans="1:13" x14ac:dyDescent="0.2">
      <c r="A1" s="143" t="str">
        <f>+DataEntry!A1</f>
        <v>MTWDH</v>
      </c>
      <c r="B1" s="143"/>
      <c r="C1" s="143"/>
      <c r="D1" s="143"/>
      <c r="E1" s="143"/>
      <c r="F1" s="143"/>
      <c r="G1" s="143"/>
      <c r="H1" s="143"/>
      <c r="I1" s="143"/>
      <c r="J1" s="143"/>
    </row>
    <row r="2" spans="1:13" x14ac:dyDescent="0.2">
      <c r="A2" s="143" t="s">
        <v>22</v>
      </c>
      <c r="B2" s="143"/>
      <c r="C2" s="143"/>
      <c r="D2" s="143"/>
      <c r="E2" s="143"/>
      <c r="F2" s="143"/>
      <c r="G2" s="143"/>
      <c r="H2" s="143"/>
      <c r="I2" s="143"/>
      <c r="J2" s="143"/>
    </row>
    <row r="3" spans="1:13" x14ac:dyDescent="0.2">
      <c r="A3" s="143" t="s">
        <v>23</v>
      </c>
      <c r="B3" s="143"/>
      <c r="C3" s="143"/>
      <c r="D3" s="143"/>
      <c r="E3" s="143"/>
      <c r="F3" s="143"/>
      <c r="G3" s="143"/>
      <c r="H3" s="143"/>
      <c r="I3" s="143"/>
      <c r="J3" s="143"/>
    </row>
    <row r="4" spans="1:13" x14ac:dyDescent="0.2">
      <c r="A4" s="144">
        <f>+DataEntry!A3</f>
        <v>45838</v>
      </c>
      <c r="B4" s="144"/>
      <c r="C4" s="144"/>
      <c r="D4" s="144"/>
      <c r="E4" s="144"/>
      <c r="F4" s="144"/>
      <c r="G4" s="144"/>
      <c r="H4" s="144"/>
      <c r="I4" s="144"/>
      <c r="J4" s="144"/>
    </row>
    <row r="5" spans="1:13" x14ac:dyDescent="0.2">
      <c r="A5" s="3"/>
      <c r="B5" s="3"/>
      <c r="C5" s="3"/>
      <c r="D5" s="3"/>
      <c r="E5" s="3"/>
      <c r="F5" s="3"/>
      <c r="G5" s="3"/>
      <c r="H5" s="3"/>
      <c r="I5" s="3"/>
      <c r="J5" s="3"/>
    </row>
    <row r="6" spans="1:13" x14ac:dyDescent="0.2">
      <c r="A6" s="4"/>
      <c r="B6" s="4"/>
      <c r="C6" s="4"/>
      <c r="D6" s="4"/>
      <c r="E6" s="4"/>
      <c r="F6" s="4"/>
      <c r="G6" s="44" t="s">
        <v>100</v>
      </c>
      <c r="H6" s="5" t="s">
        <v>24</v>
      </c>
      <c r="I6" s="6"/>
      <c r="J6" s="5" t="s">
        <v>25</v>
      </c>
    </row>
    <row r="7" spans="1:13" x14ac:dyDescent="0.2">
      <c r="A7" s="4"/>
      <c r="B7" s="4"/>
      <c r="C7" s="4"/>
      <c r="D7" s="4"/>
      <c r="E7" s="4"/>
      <c r="F7" s="4"/>
      <c r="G7" s="4"/>
      <c r="H7" s="6"/>
      <c r="I7" s="6"/>
      <c r="J7" s="6"/>
    </row>
    <row r="8" spans="1:13" x14ac:dyDescent="0.2">
      <c r="A8" s="7" t="s">
        <v>26</v>
      </c>
      <c r="B8" s="4"/>
      <c r="C8" s="4"/>
      <c r="D8" s="4"/>
      <c r="E8" s="4"/>
      <c r="F8" s="4"/>
      <c r="G8" s="4"/>
      <c r="H8" s="6"/>
      <c r="I8" s="6"/>
      <c r="J8" s="6"/>
      <c r="M8" s="1" t="s">
        <v>416</v>
      </c>
    </row>
    <row r="9" spans="1:13" x14ac:dyDescent="0.2">
      <c r="A9" s="4"/>
      <c r="B9" s="4"/>
      <c r="C9" s="4"/>
      <c r="D9" s="4"/>
      <c r="E9" s="4"/>
      <c r="F9" s="4"/>
      <c r="G9" s="4"/>
      <c r="H9" s="6"/>
      <c r="I9" s="6"/>
      <c r="J9" s="6"/>
    </row>
    <row r="10" spans="1:13" ht="12.75" x14ac:dyDescent="0.2">
      <c r="A10" s="8" t="s">
        <v>27</v>
      </c>
      <c r="B10" s="8"/>
      <c r="C10" s="8"/>
      <c r="D10" s="8"/>
      <c r="E10" s="8"/>
      <c r="F10" s="8"/>
      <c r="G10" s="8"/>
      <c r="H10" s="8"/>
      <c r="I10" s="8"/>
      <c r="J10" s="8"/>
    </row>
    <row r="11" spans="1:13" ht="12.75" x14ac:dyDescent="0.2">
      <c r="A11" s="8"/>
      <c r="B11" s="9" t="s">
        <v>28</v>
      </c>
      <c r="C11" s="9"/>
      <c r="D11" s="9"/>
      <c r="E11" s="9"/>
      <c r="F11" s="9"/>
      <c r="G11" s="9"/>
      <c r="H11" s="22"/>
      <c r="I11" s="9"/>
      <c r="J11" s="9"/>
    </row>
    <row r="12" spans="1:13" ht="12.75" x14ac:dyDescent="0.2">
      <c r="A12" s="8"/>
      <c r="B12" s="9"/>
      <c r="C12" s="9" t="s">
        <v>29</v>
      </c>
      <c r="D12" s="9"/>
      <c r="E12" s="9"/>
      <c r="F12" s="9"/>
      <c r="G12" s="9"/>
      <c r="H12" s="22"/>
      <c r="I12" s="9"/>
      <c r="J12" s="9"/>
    </row>
    <row r="13" spans="1:13" ht="12.75" x14ac:dyDescent="0.2">
      <c r="A13" s="8"/>
      <c r="B13" s="9"/>
      <c r="C13" s="9" t="s">
        <v>30</v>
      </c>
      <c r="D13" s="9"/>
      <c r="E13" s="9"/>
      <c r="F13" s="9"/>
      <c r="G13" s="9"/>
      <c r="H13" s="22"/>
      <c r="I13" s="9"/>
      <c r="J13" s="9"/>
    </row>
    <row r="14" spans="1:13" ht="12.75" x14ac:dyDescent="0.2">
      <c r="A14" s="8"/>
      <c r="B14" s="9"/>
      <c r="C14" s="9"/>
      <c r="D14" s="9" t="s">
        <v>31</v>
      </c>
      <c r="E14" s="9"/>
      <c r="F14" s="10"/>
      <c r="G14" s="9">
        <v>10.557</v>
      </c>
      <c r="H14" s="11">
        <f>+SUM(DataEntry!J101:J107)</f>
        <v>275378.76</v>
      </c>
      <c r="I14" s="14"/>
      <c r="J14" s="23" t="s">
        <v>21</v>
      </c>
    </row>
    <row r="15" spans="1:13" ht="12.75" x14ac:dyDescent="0.2">
      <c r="A15" s="8"/>
      <c r="B15" s="9"/>
      <c r="C15" s="9"/>
      <c r="D15" s="9"/>
      <c r="E15" s="9"/>
      <c r="F15" s="9"/>
      <c r="G15" s="9"/>
      <c r="H15" s="11"/>
      <c r="I15" s="14"/>
      <c r="J15" s="14"/>
    </row>
    <row r="16" spans="1:13" ht="12.75" x14ac:dyDescent="0.2">
      <c r="A16" s="8" t="s">
        <v>32</v>
      </c>
      <c r="B16" s="9"/>
      <c r="C16" s="9"/>
      <c r="D16" s="9"/>
      <c r="E16" s="9"/>
      <c r="F16" s="9"/>
      <c r="G16" s="9"/>
      <c r="H16" s="11"/>
      <c r="I16" s="14"/>
      <c r="J16" s="14"/>
    </row>
    <row r="17" spans="1:10" ht="12.75" x14ac:dyDescent="0.2">
      <c r="A17" s="8"/>
      <c r="B17" s="9" t="s">
        <v>28</v>
      </c>
      <c r="C17" s="9"/>
      <c r="D17" s="9"/>
      <c r="E17" s="9"/>
      <c r="F17" s="9"/>
      <c r="G17" s="9"/>
      <c r="H17" s="11"/>
      <c r="I17" s="14"/>
      <c r="J17" s="14"/>
    </row>
    <row r="18" spans="1:10" ht="12.75" x14ac:dyDescent="0.2">
      <c r="A18" s="8"/>
      <c r="B18" s="9"/>
      <c r="C18" s="9" t="s">
        <v>29</v>
      </c>
      <c r="D18" s="9"/>
      <c r="E18" s="9"/>
      <c r="F18" s="9"/>
      <c r="G18" s="9"/>
      <c r="H18" s="11"/>
      <c r="I18" s="14"/>
      <c r="J18" s="14"/>
    </row>
    <row r="19" spans="1:10" ht="12.75" x14ac:dyDescent="0.2">
      <c r="A19" s="8"/>
      <c r="B19" s="9"/>
      <c r="C19" s="9" t="s">
        <v>85</v>
      </c>
      <c r="D19" s="9"/>
      <c r="E19" s="9"/>
      <c r="F19" s="9"/>
      <c r="G19" s="9">
        <v>14.241</v>
      </c>
      <c r="H19" s="11">
        <f>+SUM(DataEntry!J63:J64)</f>
        <v>0</v>
      </c>
      <c r="I19" s="14"/>
      <c r="J19" s="23" t="s">
        <v>21</v>
      </c>
    </row>
    <row r="20" spans="1:10" ht="12.75" x14ac:dyDescent="0.2">
      <c r="A20" s="8"/>
      <c r="B20" s="9"/>
      <c r="C20" s="9"/>
      <c r="D20" s="9"/>
      <c r="E20" s="9"/>
      <c r="F20" s="9"/>
      <c r="G20" s="9"/>
      <c r="H20" s="11"/>
      <c r="I20" s="14"/>
      <c r="J20" s="23"/>
    </row>
    <row r="21" spans="1:10" ht="12.75" x14ac:dyDescent="0.2">
      <c r="A21" s="45" t="s">
        <v>102</v>
      </c>
      <c r="B21" s="21"/>
      <c r="C21" s="21"/>
      <c r="D21" s="21"/>
      <c r="E21" s="21"/>
      <c r="F21" s="21"/>
      <c r="G21" s="21"/>
      <c r="H21" s="11"/>
      <c r="I21" s="14"/>
      <c r="J21" s="23"/>
    </row>
    <row r="22" spans="1:10" ht="12.75" x14ac:dyDescent="0.2">
      <c r="A22" s="45"/>
      <c r="B22" s="21"/>
      <c r="C22" s="21" t="s">
        <v>29</v>
      </c>
      <c r="D22" s="21"/>
      <c r="E22" s="21"/>
      <c r="F22" s="21"/>
      <c r="G22" s="21"/>
      <c r="H22" s="11"/>
      <c r="I22" s="14"/>
      <c r="J22" s="23"/>
    </row>
    <row r="23" spans="1:10" ht="12.75" x14ac:dyDescent="0.2">
      <c r="A23" s="45"/>
      <c r="B23" s="21"/>
      <c r="C23" s="21" t="s">
        <v>103</v>
      </c>
      <c r="D23" s="21"/>
      <c r="E23" s="21"/>
      <c r="F23" s="21"/>
      <c r="G23" s="21">
        <v>21.027000000000001</v>
      </c>
      <c r="H23" s="46">
        <f>+SUM(DataEntry!J38:J39)</f>
        <v>0</v>
      </c>
      <c r="I23" s="25"/>
      <c r="J23" s="26" t="s">
        <v>21</v>
      </c>
    </row>
    <row r="24" spans="1:10" ht="12.75" x14ac:dyDescent="0.2">
      <c r="A24" s="8"/>
      <c r="B24" s="9"/>
      <c r="C24" s="9"/>
      <c r="D24" s="9"/>
      <c r="E24" s="9"/>
      <c r="F24" s="9"/>
      <c r="G24" s="9"/>
      <c r="H24" s="11"/>
      <c r="I24" s="14"/>
      <c r="J24" s="23"/>
    </row>
    <row r="25" spans="1:10" ht="12.75" x14ac:dyDescent="0.2">
      <c r="A25" s="8" t="s">
        <v>33</v>
      </c>
      <c r="B25" s="9"/>
      <c r="C25" s="9"/>
      <c r="D25" s="9"/>
      <c r="E25" s="9"/>
      <c r="F25" s="35"/>
      <c r="G25" s="9"/>
      <c r="H25" s="11"/>
      <c r="I25" s="14"/>
      <c r="J25" s="14"/>
    </row>
    <row r="26" spans="1:10" ht="12.75" x14ac:dyDescent="0.2">
      <c r="A26" s="8"/>
      <c r="B26" s="9" t="s">
        <v>28</v>
      </c>
      <c r="C26" s="9"/>
      <c r="D26" s="9"/>
      <c r="E26" s="9"/>
      <c r="F26" s="35"/>
      <c r="G26" s="9"/>
      <c r="H26" s="11"/>
      <c r="I26" s="14"/>
      <c r="J26" s="14"/>
    </row>
    <row r="27" spans="1:10" ht="12.75" x14ac:dyDescent="0.2">
      <c r="A27" s="8"/>
      <c r="B27" s="9"/>
      <c r="C27" s="9" t="s">
        <v>29</v>
      </c>
      <c r="D27" s="9"/>
      <c r="E27" s="9"/>
      <c r="F27" s="35"/>
      <c r="G27" s="9"/>
      <c r="H27" s="11"/>
      <c r="I27" s="14"/>
      <c r="J27" s="14"/>
    </row>
    <row r="28" spans="1:10" ht="11.25" customHeight="1" x14ac:dyDescent="0.2">
      <c r="A28" s="8"/>
      <c r="B28" s="9"/>
      <c r="C28" s="9"/>
      <c r="D28" s="10"/>
      <c r="E28" s="10"/>
      <c r="F28" s="10"/>
      <c r="G28" s="10"/>
      <c r="H28" s="9"/>
      <c r="I28" s="9"/>
      <c r="J28" s="9"/>
    </row>
    <row r="29" spans="1:10" ht="11.25" customHeight="1" x14ac:dyDescent="0.2">
      <c r="A29" s="8"/>
      <c r="B29" s="9"/>
      <c r="C29" s="9"/>
      <c r="D29" s="136" t="s">
        <v>63</v>
      </c>
      <c r="E29" s="145"/>
      <c r="F29" s="145"/>
      <c r="G29" s="9">
        <v>93.069000000000003</v>
      </c>
      <c r="H29" s="49">
        <f>+SUM(DataEntry!J82:J83)</f>
        <v>88053.08</v>
      </c>
      <c r="I29" s="9"/>
      <c r="J29" s="23" t="s">
        <v>21</v>
      </c>
    </row>
    <row r="30" spans="1:10" ht="30" customHeight="1" x14ac:dyDescent="0.2">
      <c r="A30" s="8"/>
      <c r="B30" s="9"/>
      <c r="C30" s="9"/>
      <c r="D30" s="146" t="s">
        <v>19</v>
      </c>
      <c r="E30" s="147"/>
      <c r="F30" s="147"/>
      <c r="G30" s="9">
        <v>93.091999999999999</v>
      </c>
      <c r="H30" s="11">
        <f>+DataEntry!J75</f>
        <v>0</v>
      </c>
      <c r="I30" s="14"/>
      <c r="J30" s="23" t="s">
        <v>21</v>
      </c>
    </row>
    <row r="31" spans="1:10" ht="27.75" customHeight="1" x14ac:dyDescent="0.2">
      <c r="B31" s="9"/>
      <c r="C31" s="9"/>
      <c r="D31" s="136" t="s">
        <v>77</v>
      </c>
      <c r="E31" s="137"/>
      <c r="F31" s="137"/>
      <c r="G31" s="15">
        <v>93.11</v>
      </c>
      <c r="H31" s="11">
        <f>+DataEntry!J65</f>
        <v>0</v>
      </c>
      <c r="I31" s="14"/>
      <c r="J31" s="23" t="s">
        <v>21</v>
      </c>
    </row>
    <row r="32" spans="1:10" ht="30.75" customHeight="1" x14ac:dyDescent="0.2">
      <c r="A32" s="8"/>
      <c r="B32" s="9"/>
      <c r="C32" s="9"/>
      <c r="D32" s="136" t="s">
        <v>34</v>
      </c>
      <c r="E32" s="135"/>
      <c r="F32" s="135"/>
      <c r="G32" s="9">
        <v>93.116</v>
      </c>
      <c r="H32" s="11">
        <f>+DataEntry!J68</f>
        <v>50</v>
      </c>
      <c r="I32" s="14"/>
      <c r="J32" s="23" t="s">
        <v>21</v>
      </c>
    </row>
    <row r="33" spans="1:10" ht="31.5" customHeight="1" x14ac:dyDescent="0.2">
      <c r="A33" s="8"/>
      <c r="B33" s="9"/>
      <c r="C33" s="9"/>
      <c r="D33" s="136" t="s">
        <v>35</v>
      </c>
      <c r="E33" s="136"/>
      <c r="F33" s="136"/>
      <c r="G33" s="9">
        <v>93.135999999999996</v>
      </c>
      <c r="H33" s="11">
        <f>SUM(DataEntry!J80:J81)</f>
        <v>99401.32</v>
      </c>
      <c r="I33" s="14"/>
      <c r="J33" s="23" t="s">
        <v>21</v>
      </c>
    </row>
    <row r="34" spans="1:10" ht="12.75" x14ac:dyDescent="0.2">
      <c r="A34" s="8"/>
      <c r="B34" s="9"/>
      <c r="C34" s="9"/>
      <c r="D34" s="135" t="s">
        <v>12</v>
      </c>
      <c r="E34" s="126"/>
      <c r="F34" s="126"/>
      <c r="G34" s="9">
        <v>93.216999999999999</v>
      </c>
      <c r="H34" s="12">
        <f>+SUM(DataEntry!J78:J79)</f>
        <v>107880</v>
      </c>
      <c r="I34" s="14"/>
      <c r="J34" s="27" t="s">
        <v>21</v>
      </c>
    </row>
    <row r="35" spans="1:10" ht="12.75" x14ac:dyDescent="0.2">
      <c r="A35" s="8"/>
      <c r="B35" s="9"/>
      <c r="C35" s="9"/>
      <c r="D35" s="9"/>
      <c r="E35" s="9"/>
      <c r="F35" s="9"/>
      <c r="G35" s="9"/>
      <c r="H35" s="12"/>
      <c r="I35" s="14"/>
      <c r="J35" s="27"/>
    </row>
    <row r="36" spans="1:10" ht="12.75" x14ac:dyDescent="0.2">
      <c r="A36" s="8"/>
      <c r="B36" s="9"/>
      <c r="C36" s="9"/>
      <c r="D36" s="34" t="s">
        <v>68</v>
      </c>
      <c r="E36" s="34"/>
      <c r="F36" s="34"/>
      <c r="G36" s="9">
        <v>93.268000000000001</v>
      </c>
      <c r="H36" s="11">
        <f>+DataEntry!J25+DataEntry!J36</f>
        <v>79826.58</v>
      </c>
      <c r="I36" s="14"/>
      <c r="J36" s="23" t="s">
        <v>21</v>
      </c>
    </row>
    <row r="37" spans="1:10" ht="25.5" customHeight="1" x14ac:dyDescent="0.2">
      <c r="A37" s="8"/>
      <c r="B37" s="9"/>
      <c r="C37" s="9"/>
      <c r="D37" s="43" t="s">
        <v>89</v>
      </c>
      <c r="E37" s="43"/>
      <c r="F37" s="43"/>
      <c r="G37" s="9">
        <v>93.268000000000001</v>
      </c>
      <c r="H37" s="11">
        <f>+DataEntry!J26+DataEntry!J27</f>
        <v>68416.03</v>
      </c>
      <c r="I37" s="14"/>
      <c r="J37" s="23" t="s">
        <v>21</v>
      </c>
    </row>
    <row r="38" spans="1:10" ht="25.5" customHeight="1" x14ac:dyDescent="0.2">
      <c r="A38" s="8"/>
      <c r="B38" s="9"/>
      <c r="C38" s="9"/>
      <c r="D38" s="43"/>
      <c r="E38" s="135" t="s">
        <v>97</v>
      </c>
      <c r="F38" s="142"/>
      <c r="G38" s="9"/>
      <c r="H38" s="24">
        <f>+H36+H37</f>
        <v>148242.60999999999</v>
      </c>
      <c r="I38" s="14"/>
      <c r="J38" s="23"/>
    </row>
    <row r="39" spans="1:10" ht="12.75" customHeight="1" x14ac:dyDescent="0.2">
      <c r="A39" s="8"/>
      <c r="B39" s="9"/>
      <c r="C39" s="37"/>
      <c r="D39" s="37"/>
      <c r="E39" s="38"/>
      <c r="F39" s="38"/>
      <c r="G39" s="9"/>
      <c r="H39" s="11"/>
      <c r="I39" s="14"/>
      <c r="J39" s="23"/>
    </row>
    <row r="40" spans="1:10" ht="31.5" customHeight="1" x14ac:dyDescent="0.2">
      <c r="A40" s="8"/>
      <c r="B40" s="9"/>
      <c r="C40" s="33"/>
      <c r="D40" s="140" t="s">
        <v>48</v>
      </c>
      <c r="E40" s="141"/>
      <c r="F40" s="141"/>
      <c r="G40" s="9">
        <v>93.322999999999993</v>
      </c>
      <c r="H40" s="12">
        <f>+DataEntry!J42+DataEntry!J44+DataEntry!J57+DataEntry!J67</f>
        <v>0</v>
      </c>
      <c r="I40" s="14"/>
      <c r="J40" s="23" t="s">
        <v>21</v>
      </c>
    </row>
    <row r="41" spans="1:10" ht="12.75" customHeight="1" x14ac:dyDescent="0.2">
      <c r="A41" s="8"/>
      <c r="B41" s="9"/>
      <c r="C41" s="37"/>
      <c r="D41" s="40"/>
      <c r="E41" s="41"/>
      <c r="F41" s="41"/>
      <c r="G41" s="9"/>
      <c r="H41" s="11"/>
      <c r="I41" s="14"/>
      <c r="J41" s="23"/>
    </row>
    <row r="42" spans="1:10" ht="39" customHeight="1" x14ac:dyDescent="0.2">
      <c r="A42" s="8"/>
      <c r="B42" s="9"/>
      <c r="C42" s="33"/>
      <c r="D42" s="136" t="s">
        <v>375</v>
      </c>
      <c r="E42" s="138"/>
      <c r="F42" s="138"/>
      <c r="G42" s="9">
        <v>93.353999999999999</v>
      </c>
      <c r="H42" s="11">
        <f>+DataEntry!J5+DataEntry!J84+DataEntry!J99</f>
        <v>0</v>
      </c>
      <c r="I42" s="14"/>
      <c r="J42" s="23" t="s">
        <v>21</v>
      </c>
    </row>
    <row r="43" spans="1:10" ht="17.25" customHeight="1" x14ac:dyDescent="0.2">
      <c r="A43" s="8"/>
      <c r="B43" s="9"/>
      <c r="C43" s="33"/>
      <c r="D43" s="136" t="s">
        <v>72</v>
      </c>
      <c r="E43" s="137"/>
      <c r="F43" s="137"/>
      <c r="G43" s="9">
        <v>93.387</v>
      </c>
      <c r="H43" s="11">
        <f>+DataEntry!J89</f>
        <v>0</v>
      </c>
      <c r="I43" s="14"/>
      <c r="J43" s="23" t="s">
        <v>21</v>
      </c>
    </row>
    <row r="44" spans="1:10" ht="30.75" customHeight="1" x14ac:dyDescent="0.2">
      <c r="A44" s="8"/>
      <c r="B44" s="9"/>
      <c r="C44" s="33"/>
      <c r="D44" s="136" t="s">
        <v>65</v>
      </c>
      <c r="E44" s="138"/>
      <c r="F44" s="138"/>
      <c r="G44" s="9">
        <v>93.436000000000007</v>
      </c>
      <c r="H44" s="11">
        <f>+DataEntry!J9</f>
        <v>585</v>
      </c>
      <c r="I44" s="14"/>
      <c r="J44" s="23" t="s">
        <v>21</v>
      </c>
    </row>
    <row r="45" spans="1:10" ht="12.75" x14ac:dyDescent="0.2">
      <c r="A45" s="8"/>
      <c r="B45" s="9"/>
      <c r="C45" s="33"/>
      <c r="D45" s="9" t="s">
        <v>11</v>
      </c>
      <c r="E45" s="33"/>
      <c r="F45" s="33"/>
      <c r="G45" s="9">
        <v>93.558000000000007</v>
      </c>
      <c r="H45" s="11">
        <f>+DataEntry!J73</f>
        <v>11364</v>
      </c>
      <c r="I45" s="14"/>
      <c r="J45" s="23" t="s">
        <v>21</v>
      </c>
    </row>
    <row r="46" spans="1:10" ht="32.25" customHeight="1" x14ac:dyDescent="0.2">
      <c r="A46" s="8"/>
      <c r="B46" s="9"/>
      <c r="C46" s="33"/>
      <c r="D46" s="136" t="s">
        <v>83</v>
      </c>
      <c r="E46" s="138"/>
      <c r="F46" s="138"/>
      <c r="G46" s="9">
        <v>93.566000000000003</v>
      </c>
      <c r="H46" s="14">
        <f>+SUM(DataEntry!J30:J32)</f>
        <v>0</v>
      </c>
      <c r="I46" s="14"/>
      <c r="J46" s="23" t="s">
        <v>21</v>
      </c>
    </row>
    <row r="47" spans="1:10" ht="27" customHeight="1" x14ac:dyDescent="0.2">
      <c r="A47" s="8"/>
      <c r="B47" s="9"/>
      <c r="C47" s="33"/>
      <c r="D47" s="136" t="s">
        <v>71</v>
      </c>
      <c r="E47" s="137"/>
      <c r="F47" s="137"/>
      <c r="G47" s="13">
        <v>93.87</v>
      </c>
      <c r="H47" s="14">
        <f>+DataEntry!J108</f>
        <v>0</v>
      </c>
      <c r="I47" s="14"/>
      <c r="J47" s="23" t="s">
        <v>21</v>
      </c>
    </row>
    <row r="48" spans="1:10" ht="27" customHeight="1" x14ac:dyDescent="0.2">
      <c r="A48" s="8"/>
      <c r="B48" s="9"/>
      <c r="C48" s="40"/>
      <c r="D48" s="136" t="s">
        <v>99</v>
      </c>
      <c r="E48" s="137"/>
      <c r="F48" s="137"/>
      <c r="G48" s="13">
        <v>93.87</v>
      </c>
      <c r="H48" s="58">
        <f>+DataEntry!J111</f>
        <v>0</v>
      </c>
      <c r="I48" s="14"/>
      <c r="J48" s="23" t="s">
        <v>21</v>
      </c>
    </row>
    <row r="49" spans="1:10" ht="27" customHeight="1" x14ac:dyDescent="0.2">
      <c r="A49" s="8"/>
      <c r="B49" s="9"/>
      <c r="C49" s="47"/>
      <c r="D49" s="47"/>
      <c r="E49" s="138" t="s">
        <v>105</v>
      </c>
      <c r="F49" s="126"/>
      <c r="G49" s="13"/>
      <c r="H49" s="14">
        <f>+H47+H48</f>
        <v>0</v>
      </c>
      <c r="I49" s="14"/>
      <c r="J49" s="23"/>
    </row>
    <row r="50" spans="1:10" ht="12.75" customHeight="1" x14ac:dyDescent="0.2">
      <c r="A50" s="8"/>
      <c r="B50" s="9"/>
      <c r="C50" s="65"/>
      <c r="D50" s="65"/>
      <c r="E50" s="66"/>
      <c r="F50" s="67"/>
      <c r="G50" s="13"/>
      <c r="H50" s="14"/>
      <c r="I50" s="14"/>
      <c r="J50" s="23"/>
    </row>
    <row r="51" spans="1:10" ht="12.75" x14ac:dyDescent="0.2">
      <c r="A51" s="8"/>
      <c r="B51" s="9"/>
      <c r="C51" s="33"/>
      <c r="D51" s="136" t="s">
        <v>61</v>
      </c>
      <c r="E51" s="138"/>
      <c r="F51" s="138"/>
      <c r="G51" s="15">
        <v>93.897999999999996</v>
      </c>
      <c r="H51" s="12">
        <f>+DataEntry!J7</f>
        <v>4550</v>
      </c>
      <c r="I51" s="14"/>
      <c r="J51" s="23" t="s">
        <v>21</v>
      </c>
    </row>
    <row r="52" spans="1:10" ht="12.75" x14ac:dyDescent="0.2">
      <c r="A52" s="8"/>
      <c r="B52" s="9"/>
      <c r="C52" s="33"/>
      <c r="D52" s="135" t="s">
        <v>377</v>
      </c>
      <c r="E52" s="126"/>
      <c r="F52" s="126"/>
      <c r="G52" s="9">
        <v>93.917000000000002</v>
      </c>
      <c r="H52" s="11">
        <f>+DataEntry!J13+SUM(DataEntry!J15:J16)+DataEntry!J18+DataEntry!J33+SUM(DataEntry!J52:J56)+DataEntry!J66</f>
        <v>1804</v>
      </c>
      <c r="I52" s="14"/>
      <c r="J52" s="23" t="s">
        <v>21</v>
      </c>
    </row>
    <row r="53" spans="1:10" ht="25.5" customHeight="1" x14ac:dyDescent="0.2">
      <c r="A53" s="8"/>
      <c r="B53" s="9"/>
      <c r="C53" s="47"/>
      <c r="D53" s="136" t="s">
        <v>104</v>
      </c>
      <c r="E53" s="137"/>
      <c r="F53" s="137"/>
      <c r="G53" s="9">
        <v>93.926000000000002</v>
      </c>
      <c r="H53" s="14">
        <f>SUM(DataEntry!J87:J88)</f>
        <v>0</v>
      </c>
      <c r="I53" s="14"/>
      <c r="J53" s="23" t="s">
        <v>21</v>
      </c>
    </row>
    <row r="54" spans="1:10" ht="12.75" x14ac:dyDescent="0.2">
      <c r="A54" s="8"/>
      <c r="B54" s="9"/>
      <c r="C54" s="33"/>
      <c r="D54" s="135" t="s">
        <v>36</v>
      </c>
      <c r="E54" s="126"/>
      <c r="F54" s="126"/>
      <c r="G54" s="13">
        <v>93.94</v>
      </c>
      <c r="H54" s="14">
        <f>+DataEntry!J10+DataEntry!J12+DataEntry!J29+DataEntry!J34</f>
        <v>0</v>
      </c>
      <c r="I54" s="11" t="s">
        <v>43</v>
      </c>
      <c r="J54" s="23" t="s">
        <v>21</v>
      </c>
    </row>
    <row r="55" spans="1:10" ht="28.5" customHeight="1" x14ac:dyDescent="0.2">
      <c r="A55" s="8"/>
      <c r="B55" s="9"/>
      <c r="C55" s="47"/>
      <c r="D55" s="136" t="s">
        <v>340</v>
      </c>
      <c r="E55" s="139"/>
      <c r="F55" s="139"/>
      <c r="G55" s="13">
        <v>93.966999999999999</v>
      </c>
      <c r="H55" s="14">
        <f>+SUM(DataEntry!J40:J41)</f>
        <v>220947</v>
      </c>
      <c r="I55" s="14"/>
      <c r="J55" s="23" t="s">
        <v>21</v>
      </c>
    </row>
    <row r="56" spans="1:10" ht="28.5" customHeight="1" x14ac:dyDescent="0.2">
      <c r="A56" s="8"/>
      <c r="B56" s="9"/>
      <c r="C56" s="33"/>
      <c r="D56" s="136" t="s">
        <v>81</v>
      </c>
      <c r="E56" s="136"/>
      <c r="F56" s="136"/>
      <c r="G56" s="13">
        <v>93.977000000000004</v>
      </c>
      <c r="H56" s="14">
        <f>+SUM(DataEntry!J19:J20)</f>
        <v>100</v>
      </c>
      <c r="I56" s="11"/>
      <c r="J56" s="23" t="s">
        <v>21</v>
      </c>
    </row>
    <row r="57" spans="1:10" ht="12.75" x14ac:dyDescent="0.2">
      <c r="A57" s="8"/>
      <c r="B57" s="9"/>
      <c r="C57" s="33"/>
      <c r="D57" s="136" t="s">
        <v>66</v>
      </c>
      <c r="E57" s="138"/>
      <c r="F57" s="138"/>
      <c r="G57" s="13">
        <v>93.991</v>
      </c>
      <c r="H57" s="14">
        <f>+DataEntry!J14+DataEntry!J51</f>
        <v>93723</v>
      </c>
      <c r="I57" s="11"/>
      <c r="J57" s="23" t="s">
        <v>21</v>
      </c>
    </row>
    <row r="58" spans="1:10" ht="12.75" x14ac:dyDescent="0.2">
      <c r="A58" s="8"/>
      <c r="B58" s="9"/>
      <c r="C58" s="9"/>
      <c r="D58" s="9" t="s">
        <v>37</v>
      </c>
      <c r="E58" s="9"/>
      <c r="F58" s="9"/>
      <c r="G58" s="9">
        <v>93.994</v>
      </c>
      <c r="H58" s="39">
        <f>+DataEntry!J59+DataEntry!J61+DataEntry!J77+DataEntry!J86+SUM(DataEntry!J92:J93)+DataEntry!J96+SUM(DataEntry!J113:J114)+DataEntry!J116+DataEntry!J118+DataEntry!J120+DataEntry!J122</f>
        <v>237438.85800000001</v>
      </c>
      <c r="I58" s="14"/>
      <c r="J58" s="39">
        <f>+DataEntry!K61+DataEntry!K77+DataEntry!K92+DataEntry!K113+DataEntry!K120</f>
        <v>21631.441999999999</v>
      </c>
    </row>
    <row r="59" spans="1:10" ht="12.75" x14ac:dyDescent="0.2">
      <c r="A59" s="8"/>
      <c r="B59" s="9"/>
      <c r="C59" s="9" t="s">
        <v>38</v>
      </c>
      <c r="D59" s="9"/>
      <c r="E59" s="9"/>
      <c r="F59" s="9"/>
      <c r="G59" s="9"/>
      <c r="H59" s="28">
        <f>SUM(H14:H34)+H38+SUM(H40:H46)+H49+SUM(H51:H58)</f>
        <v>1289517.628</v>
      </c>
      <c r="I59" s="29"/>
      <c r="J59" s="28">
        <f>+J58</f>
        <v>21631.441999999999</v>
      </c>
    </row>
    <row r="60" spans="1:10" ht="12.75" x14ac:dyDescent="0.2">
      <c r="A60" s="4"/>
      <c r="B60" s="10"/>
      <c r="C60" s="10"/>
      <c r="D60" s="10"/>
      <c r="E60" s="10"/>
      <c r="F60" s="10"/>
      <c r="G60" s="10"/>
      <c r="H60" s="11"/>
      <c r="I60" s="14"/>
      <c r="J60" s="14"/>
    </row>
    <row r="61" spans="1:10" ht="12.75" x14ac:dyDescent="0.2">
      <c r="A61" s="7" t="s">
        <v>39</v>
      </c>
      <c r="B61" s="10"/>
      <c r="C61" s="10"/>
      <c r="D61" s="10"/>
      <c r="E61" s="10"/>
      <c r="F61" s="10"/>
      <c r="G61" s="10"/>
      <c r="H61" s="11"/>
      <c r="I61" s="14"/>
      <c r="J61" s="14"/>
    </row>
    <row r="62" spans="1:10" ht="12.75" x14ac:dyDescent="0.2">
      <c r="A62" s="4"/>
      <c r="B62" s="10" t="s">
        <v>40</v>
      </c>
      <c r="C62" s="10"/>
      <c r="D62" s="10"/>
      <c r="E62" s="10"/>
      <c r="F62" s="10"/>
      <c r="G62" s="10"/>
      <c r="H62" s="11"/>
      <c r="I62" s="14"/>
      <c r="J62" s="14"/>
    </row>
    <row r="63" spans="1:10" ht="12.75" x14ac:dyDescent="0.2">
      <c r="A63" s="4"/>
      <c r="B63" s="10"/>
      <c r="C63" s="10" t="s">
        <v>41</v>
      </c>
      <c r="D63" s="10"/>
      <c r="E63" s="10"/>
      <c r="F63" s="10"/>
      <c r="G63" s="10"/>
      <c r="H63" s="11"/>
      <c r="I63" s="14"/>
      <c r="J63" s="14"/>
    </row>
    <row r="64" spans="1:10" ht="12.75" x14ac:dyDescent="0.2">
      <c r="A64" s="4"/>
      <c r="B64" s="10"/>
      <c r="C64" s="10" t="s">
        <v>42</v>
      </c>
      <c r="D64" s="10"/>
      <c r="E64" s="10"/>
      <c r="F64" s="10"/>
      <c r="G64" s="10"/>
      <c r="H64" s="50"/>
      <c r="I64" s="50"/>
      <c r="J64" s="12"/>
    </row>
    <row r="65" spans="1:10" ht="12.75" x14ac:dyDescent="0.2">
      <c r="A65" s="6"/>
      <c r="B65" s="30"/>
      <c r="C65" s="30"/>
      <c r="D65" s="10" t="s">
        <v>90</v>
      </c>
      <c r="E65" s="10"/>
      <c r="F65" s="10"/>
      <c r="G65" s="32"/>
      <c r="H65" s="27" t="s">
        <v>21</v>
      </c>
      <c r="I65" s="51"/>
      <c r="J65" s="12">
        <f>+DataEntry!K72+DataEntry!K74</f>
        <v>0</v>
      </c>
    </row>
    <row r="66" spans="1:10" ht="12.75" x14ac:dyDescent="0.2">
      <c r="A66" s="6"/>
      <c r="B66" s="30"/>
      <c r="C66" s="30"/>
      <c r="D66" s="89" t="s">
        <v>82</v>
      </c>
      <c r="E66" s="10"/>
      <c r="F66" s="10"/>
      <c r="G66" s="10"/>
      <c r="H66" s="27" t="s">
        <v>21</v>
      </c>
      <c r="I66" s="50"/>
      <c r="J66" s="12">
        <f>+DataEntry!K8+DataEntry!K24</f>
        <v>1625</v>
      </c>
    </row>
    <row r="67" spans="1:10" ht="12.75" x14ac:dyDescent="0.2">
      <c r="A67" s="6"/>
      <c r="B67" s="30"/>
      <c r="C67" s="30"/>
      <c r="D67" s="10" t="s">
        <v>108</v>
      </c>
      <c r="E67" s="10"/>
      <c r="F67" s="10"/>
      <c r="G67" s="32"/>
      <c r="H67" s="27" t="s">
        <v>21</v>
      </c>
      <c r="I67" s="51"/>
      <c r="J67" s="12">
        <f>+DataEntry!K48</f>
        <v>0</v>
      </c>
    </row>
    <row r="68" spans="1:10" ht="12.75" x14ac:dyDescent="0.2">
      <c r="A68" s="6"/>
      <c r="B68" s="30"/>
      <c r="C68" s="30"/>
      <c r="D68" s="127" t="s">
        <v>349</v>
      </c>
      <c r="E68" s="128"/>
      <c r="F68" s="128"/>
      <c r="G68" s="32"/>
      <c r="H68" s="80" t="s">
        <v>21</v>
      </c>
      <c r="I68" s="51"/>
      <c r="J68" s="36">
        <f>+DataEntry!K69</f>
        <v>2816.49</v>
      </c>
    </row>
    <row r="69" spans="1:10" ht="12.75" customHeight="1" x14ac:dyDescent="0.2">
      <c r="A69" s="6"/>
      <c r="B69" s="30"/>
      <c r="C69" s="30"/>
      <c r="D69" s="48" t="s">
        <v>7</v>
      </c>
      <c r="E69" s="10"/>
      <c r="F69" s="10"/>
      <c r="G69" s="10"/>
      <c r="H69" s="27" t="s">
        <v>21</v>
      </c>
      <c r="I69" s="50"/>
      <c r="J69" s="12">
        <f>+DataEntry!K109+DataEntry!K121</f>
        <v>11667</v>
      </c>
    </row>
    <row r="70" spans="1:10" ht="12.75" x14ac:dyDescent="0.2">
      <c r="A70" s="6"/>
      <c r="B70" s="30"/>
      <c r="C70" s="30"/>
      <c r="D70" s="10" t="s">
        <v>412</v>
      </c>
      <c r="E70" s="10"/>
      <c r="F70" s="10"/>
      <c r="G70" s="32"/>
      <c r="H70" s="27" t="s">
        <v>21</v>
      </c>
      <c r="I70" s="51"/>
      <c r="J70" s="12">
        <f>+DataEntry!K6</f>
        <v>0</v>
      </c>
    </row>
    <row r="71" spans="1:10" ht="12.75" x14ac:dyDescent="0.2">
      <c r="A71" s="6"/>
      <c r="B71" s="30"/>
      <c r="C71" s="30"/>
      <c r="D71" s="127" t="s">
        <v>378</v>
      </c>
      <c r="E71" s="128"/>
      <c r="F71" s="128"/>
      <c r="G71" s="32"/>
      <c r="H71" s="80" t="s">
        <v>21</v>
      </c>
      <c r="I71" s="51"/>
      <c r="J71" s="36">
        <f>+DataEntry!K17</f>
        <v>0</v>
      </c>
    </row>
    <row r="72" spans="1:10" ht="12.75" x14ac:dyDescent="0.2">
      <c r="A72" s="6"/>
      <c r="B72" s="30"/>
      <c r="C72" s="30"/>
      <c r="D72" s="10" t="s">
        <v>78</v>
      </c>
      <c r="E72" s="10"/>
      <c r="F72" s="10"/>
      <c r="G72" s="32"/>
      <c r="H72" s="27" t="s">
        <v>21</v>
      </c>
      <c r="I72" s="51"/>
      <c r="J72" s="12">
        <f>+DataEntry!K43</f>
        <v>369145</v>
      </c>
    </row>
    <row r="73" spans="1:10" ht="12.75" x14ac:dyDescent="0.2">
      <c r="A73" s="6"/>
      <c r="B73" s="30"/>
      <c r="C73" s="30"/>
      <c r="D73" s="48" t="s">
        <v>60</v>
      </c>
      <c r="E73" s="10"/>
      <c r="F73" s="10"/>
      <c r="G73" s="10"/>
      <c r="H73" s="27" t="s">
        <v>21</v>
      </c>
      <c r="I73" s="50"/>
      <c r="J73" s="12">
        <f>+DataEntry!K76</f>
        <v>83584</v>
      </c>
    </row>
    <row r="74" spans="1:10" ht="12.75" x14ac:dyDescent="0.2">
      <c r="A74" s="6"/>
      <c r="B74" s="30"/>
      <c r="C74" s="30"/>
      <c r="D74" s="133" t="s">
        <v>2</v>
      </c>
      <c r="E74" s="132"/>
      <c r="F74" s="132"/>
      <c r="G74" s="10"/>
      <c r="H74" s="27" t="s">
        <v>21</v>
      </c>
      <c r="I74" s="50"/>
      <c r="J74" s="12">
        <f>+DataEntry!K21</f>
        <v>10151</v>
      </c>
    </row>
    <row r="75" spans="1:10" ht="12.75" x14ac:dyDescent="0.2">
      <c r="A75" s="6"/>
      <c r="B75" s="30"/>
      <c r="C75" s="30"/>
      <c r="D75" s="48" t="s">
        <v>4</v>
      </c>
      <c r="E75" s="10"/>
      <c r="F75" s="10"/>
      <c r="G75" s="10"/>
      <c r="H75" s="27" t="s">
        <v>21</v>
      </c>
      <c r="I75" s="50"/>
      <c r="J75" s="12">
        <f>+DataEntry!K45</f>
        <v>2488</v>
      </c>
    </row>
    <row r="76" spans="1:10" ht="12.75" x14ac:dyDescent="0.2">
      <c r="A76" s="6"/>
      <c r="B76" s="30"/>
      <c r="C76" s="30"/>
      <c r="D76" s="48" t="s">
        <v>10</v>
      </c>
      <c r="E76" s="10"/>
      <c r="F76" s="10"/>
      <c r="G76" s="10"/>
      <c r="H76" s="27" t="s">
        <v>21</v>
      </c>
      <c r="I76" s="50"/>
      <c r="J76" s="12">
        <f>+DataEntry!K85</f>
        <v>0</v>
      </c>
    </row>
    <row r="77" spans="1:10" ht="12.75" x14ac:dyDescent="0.2">
      <c r="A77" s="6"/>
      <c r="B77" s="30"/>
      <c r="C77" s="30"/>
      <c r="D77" s="48" t="s">
        <v>79</v>
      </c>
      <c r="E77" s="10"/>
      <c r="F77" s="10"/>
      <c r="G77" s="10"/>
      <c r="H77" s="27" t="s">
        <v>21</v>
      </c>
      <c r="I77" s="50"/>
      <c r="J77" s="12">
        <f>+DataEntry!K50</f>
        <v>11355</v>
      </c>
    </row>
    <row r="78" spans="1:10" ht="12.75" x14ac:dyDescent="0.2">
      <c r="A78" s="6"/>
      <c r="B78" s="30"/>
      <c r="C78" s="30"/>
      <c r="D78" s="48" t="s">
        <v>9</v>
      </c>
      <c r="E78" s="10"/>
      <c r="F78" s="10"/>
      <c r="G78" s="10"/>
      <c r="H78" s="27" t="s">
        <v>21</v>
      </c>
      <c r="I78" s="50"/>
      <c r="J78" s="12">
        <f>+DataEntry!K60+DataEntry!K62</f>
        <v>39137</v>
      </c>
    </row>
    <row r="79" spans="1:10" ht="12.75" x14ac:dyDescent="0.2">
      <c r="A79" s="6"/>
      <c r="B79" s="30"/>
      <c r="C79" s="30"/>
      <c r="D79" s="129" t="s">
        <v>405</v>
      </c>
      <c r="E79" s="130"/>
      <c r="F79" s="130"/>
      <c r="G79" s="10"/>
      <c r="H79" s="27" t="s">
        <v>21</v>
      </c>
      <c r="I79" s="50"/>
      <c r="J79" s="12">
        <f>+DataEntry!K37</f>
        <v>0</v>
      </c>
    </row>
    <row r="80" spans="1:10" ht="12.75" x14ac:dyDescent="0.2">
      <c r="A80" s="6"/>
      <c r="B80" s="30"/>
      <c r="C80" s="30"/>
      <c r="D80" s="129" t="s">
        <v>368</v>
      </c>
      <c r="E80" s="134"/>
      <c r="F80" s="134"/>
      <c r="G80" s="10"/>
      <c r="H80" s="80" t="s">
        <v>21</v>
      </c>
      <c r="I80" s="51"/>
      <c r="J80" s="36">
        <f>+DataEntry!I58</f>
        <v>0</v>
      </c>
    </row>
    <row r="81" spans="1:10" ht="12.75" x14ac:dyDescent="0.2">
      <c r="A81" s="6"/>
      <c r="B81" s="30"/>
      <c r="C81" s="30"/>
      <c r="D81" s="48" t="s">
        <v>56</v>
      </c>
      <c r="E81" s="10"/>
      <c r="F81" s="10"/>
      <c r="G81" s="10"/>
      <c r="H81" s="27" t="s">
        <v>21</v>
      </c>
      <c r="I81" s="50"/>
      <c r="J81" s="12">
        <f>+DataEntry!K11</f>
        <v>0</v>
      </c>
    </row>
    <row r="82" spans="1:10" ht="12.75" x14ac:dyDescent="0.2">
      <c r="A82" s="6"/>
      <c r="B82" s="30"/>
      <c r="C82" s="30"/>
      <c r="D82" s="10" t="s">
        <v>55</v>
      </c>
      <c r="E82" s="10"/>
      <c r="F82" s="10"/>
      <c r="G82" s="32"/>
      <c r="H82" s="27" t="s">
        <v>21</v>
      </c>
      <c r="I82" s="51"/>
      <c r="J82" s="12">
        <f>+DataEntry!K46</f>
        <v>0</v>
      </c>
    </row>
    <row r="83" spans="1:10" ht="12.75" x14ac:dyDescent="0.2">
      <c r="A83" s="6"/>
      <c r="B83" s="30"/>
      <c r="C83" s="30"/>
      <c r="D83" s="48" t="s">
        <v>5</v>
      </c>
      <c r="E83" s="31"/>
      <c r="F83" s="31"/>
      <c r="G83" s="10"/>
      <c r="H83" s="27" t="s">
        <v>21</v>
      </c>
      <c r="I83" s="50"/>
      <c r="J83" s="12">
        <f>+DataEntry!K91</f>
        <v>0</v>
      </c>
    </row>
    <row r="84" spans="1:10" ht="12.75" x14ac:dyDescent="0.2">
      <c r="A84" s="6"/>
      <c r="B84" s="30"/>
      <c r="C84" s="30"/>
      <c r="D84" s="32" t="s">
        <v>95</v>
      </c>
      <c r="E84" s="10"/>
      <c r="F84" s="10"/>
      <c r="G84" s="10"/>
      <c r="H84" s="27" t="s">
        <v>21</v>
      </c>
      <c r="I84" s="50"/>
      <c r="J84" s="12">
        <f>SUM(DataEntry!K94:K95)+DataEntry!K112+DataEntry!K115+DataEntry!K117</f>
        <v>0</v>
      </c>
    </row>
    <row r="85" spans="1:10" ht="12.75" x14ac:dyDescent="0.2">
      <c r="A85" s="6"/>
      <c r="B85" s="30"/>
      <c r="C85" s="30"/>
      <c r="D85" s="10" t="s">
        <v>50</v>
      </c>
      <c r="E85" s="10"/>
      <c r="F85" s="10"/>
      <c r="G85" s="32"/>
      <c r="H85" s="27" t="s">
        <v>21</v>
      </c>
      <c r="I85" s="51"/>
      <c r="J85" s="12">
        <f>+DataEntry!K47</f>
        <v>0</v>
      </c>
    </row>
    <row r="86" spans="1:10" ht="12.75" x14ac:dyDescent="0.2">
      <c r="A86" s="6"/>
      <c r="B86" s="30"/>
      <c r="C86" s="30"/>
      <c r="D86" s="131" t="s">
        <v>336</v>
      </c>
      <c r="E86" s="132"/>
      <c r="F86" s="132"/>
      <c r="G86" s="10"/>
      <c r="H86" s="27" t="s">
        <v>21</v>
      </c>
      <c r="I86" s="51"/>
      <c r="J86" s="12">
        <f>+DataEntry!K22</f>
        <v>0</v>
      </c>
    </row>
    <row r="87" spans="1:10" ht="12.75" x14ac:dyDescent="0.2">
      <c r="A87" s="6"/>
      <c r="B87" s="30"/>
      <c r="C87" s="30"/>
      <c r="D87" s="125" t="s">
        <v>380</v>
      </c>
      <c r="E87" s="126"/>
      <c r="F87" s="126"/>
      <c r="G87" s="32"/>
      <c r="H87" s="27" t="s">
        <v>21</v>
      </c>
      <c r="I87" s="51"/>
      <c r="J87" s="12">
        <f>+DataEntry!K23</f>
        <v>0</v>
      </c>
    </row>
    <row r="88" spans="1:10" ht="12.75" x14ac:dyDescent="0.2">
      <c r="A88" s="6"/>
      <c r="B88" s="30"/>
      <c r="C88" s="30"/>
      <c r="D88" s="48" t="s">
        <v>17</v>
      </c>
      <c r="E88" s="10"/>
      <c r="F88" s="10"/>
      <c r="G88" s="10"/>
      <c r="H88" s="27" t="s">
        <v>21</v>
      </c>
      <c r="I88" s="50"/>
      <c r="J88" s="12">
        <f>+DataEntry!K97+DataEntry!K110</f>
        <v>0</v>
      </c>
    </row>
    <row r="89" spans="1:10" ht="12.75" x14ac:dyDescent="0.2">
      <c r="A89" s="6"/>
      <c r="B89" s="30"/>
      <c r="C89" s="30"/>
      <c r="D89" s="48" t="s">
        <v>59</v>
      </c>
      <c r="E89" s="10"/>
      <c r="F89" s="10"/>
      <c r="G89" s="10"/>
      <c r="H89" s="27" t="s">
        <v>21</v>
      </c>
      <c r="I89" s="50"/>
      <c r="J89" s="12">
        <f>+DataEntry!K98+DataEntry!K119</f>
        <v>95000</v>
      </c>
    </row>
    <row r="90" spans="1:10" ht="12.75" x14ac:dyDescent="0.2">
      <c r="A90" s="6"/>
      <c r="B90" s="30"/>
      <c r="C90" s="30"/>
      <c r="D90" s="127" t="s">
        <v>93</v>
      </c>
      <c r="E90" s="128"/>
      <c r="F90" s="128"/>
      <c r="G90" s="32"/>
      <c r="H90" s="27" t="s">
        <v>21</v>
      </c>
      <c r="I90" s="51"/>
      <c r="J90" s="12">
        <f>+DataEntry!K100</f>
        <v>0</v>
      </c>
    </row>
    <row r="91" spans="1:10" ht="12.75" x14ac:dyDescent="0.2">
      <c r="A91" s="6"/>
      <c r="B91" s="30"/>
      <c r="C91" s="30"/>
      <c r="D91" s="10" t="s">
        <v>101</v>
      </c>
      <c r="E91" s="10"/>
      <c r="F91" s="10"/>
      <c r="G91" s="10"/>
      <c r="H91" s="27" t="s">
        <v>21</v>
      </c>
      <c r="I91" s="51"/>
      <c r="J91" s="12">
        <f>+DataEntry!K90</f>
        <v>48344.34</v>
      </c>
    </row>
    <row r="92" spans="1:10" ht="12.75" x14ac:dyDescent="0.2">
      <c r="A92" s="6"/>
      <c r="B92" s="30"/>
      <c r="C92" s="30"/>
      <c r="D92" s="10" t="s">
        <v>109</v>
      </c>
      <c r="E92" s="10"/>
      <c r="F92" s="10"/>
      <c r="G92" s="32"/>
      <c r="H92" s="27" t="s">
        <v>21</v>
      </c>
      <c r="I92" s="51"/>
      <c r="J92" s="12">
        <f>+DataEntry!K49</f>
        <v>0</v>
      </c>
    </row>
    <row r="93" spans="1:10" ht="12.75" x14ac:dyDescent="0.2">
      <c r="A93" s="6"/>
      <c r="B93" s="30"/>
      <c r="C93" s="30"/>
      <c r="D93" s="127" t="s">
        <v>88</v>
      </c>
      <c r="E93" s="128"/>
      <c r="F93" s="128"/>
      <c r="G93" s="32"/>
      <c r="H93" s="27" t="s">
        <v>21</v>
      </c>
      <c r="I93" s="51"/>
      <c r="J93" s="12">
        <f>+DataEntry!K28</f>
        <v>0</v>
      </c>
    </row>
    <row r="94" spans="1:10" ht="12.75" x14ac:dyDescent="0.2">
      <c r="A94" s="6"/>
      <c r="B94" s="30"/>
      <c r="C94" s="30"/>
      <c r="D94" s="48" t="s">
        <v>84</v>
      </c>
      <c r="E94" s="10"/>
      <c r="F94" s="10"/>
      <c r="G94" s="10"/>
      <c r="H94" s="27" t="s">
        <v>21</v>
      </c>
      <c r="I94" s="50"/>
      <c r="J94" s="12">
        <f>+SUM(DataEntry!K70:K71)</f>
        <v>44798</v>
      </c>
    </row>
    <row r="95" spans="1:10" ht="12.75" x14ac:dyDescent="0.2">
      <c r="A95" s="6"/>
      <c r="B95" s="30"/>
      <c r="C95" s="30"/>
      <c r="D95" s="10" t="s">
        <v>57</v>
      </c>
      <c r="E95" s="10"/>
      <c r="F95" s="10"/>
      <c r="G95" s="32"/>
      <c r="H95" s="91" t="s">
        <v>21</v>
      </c>
      <c r="I95" s="51"/>
      <c r="J95" s="39">
        <f>+DataEntry!K35</f>
        <v>0</v>
      </c>
    </row>
    <row r="96" spans="1:10" ht="12.75" x14ac:dyDescent="0.2">
      <c r="A96" s="6"/>
      <c r="B96" s="30"/>
      <c r="C96" s="9" t="s">
        <v>38</v>
      </c>
      <c r="D96" s="9"/>
      <c r="E96" s="9"/>
      <c r="F96" s="9"/>
      <c r="G96" s="9"/>
      <c r="H96" s="28" t="s">
        <v>43</v>
      </c>
      <c r="I96" s="29"/>
      <c r="J96" s="28">
        <f>SUM(J65:J95)</f>
        <v>720110.83</v>
      </c>
    </row>
    <row r="97" spans="1:14" ht="12.75" x14ac:dyDescent="0.2">
      <c r="A97" s="6"/>
      <c r="B97" s="30"/>
      <c r="C97" s="30"/>
      <c r="D97" s="10"/>
      <c r="E97" s="10"/>
      <c r="F97" s="10"/>
      <c r="G97" s="32"/>
      <c r="H97" s="91"/>
      <c r="I97" s="51"/>
      <c r="J97" s="39"/>
    </row>
    <row r="98" spans="1:14" ht="12.75" x14ac:dyDescent="0.2">
      <c r="A98" s="4"/>
      <c r="B98" s="10"/>
      <c r="C98" s="10" t="s">
        <v>46</v>
      </c>
      <c r="D98" s="10"/>
      <c r="E98" s="10"/>
      <c r="F98" s="10"/>
      <c r="G98" s="10"/>
      <c r="H98" s="39">
        <f>+H59</f>
        <v>1289517.628</v>
      </c>
      <c r="I98" s="50"/>
      <c r="J98" s="39">
        <f>+J59+J96</f>
        <v>741742.272</v>
      </c>
    </row>
    <row r="99" spans="1:14" ht="12.75" x14ac:dyDescent="0.2">
      <c r="A99" s="4"/>
      <c r="B99" s="4"/>
      <c r="C99" s="4"/>
      <c r="D99" s="4"/>
      <c r="E99" s="4"/>
      <c r="F99" s="4"/>
      <c r="G99" s="4"/>
      <c r="H99" s="52"/>
      <c r="I99" s="53"/>
      <c r="J99" s="53"/>
    </row>
    <row r="100" spans="1:14" ht="12.75" x14ac:dyDescent="0.2">
      <c r="A100" s="4"/>
      <c r="B100" s="4"/>
      <c r="C100" s="4"/>
      <c r="D100" s="4"/>
      <c r="E100" s="4"/>
      <c r="F100" s="4"/>
      <c r="G100" s="4"/>
      <c r="H100" s="52"/>
      <c r="I100" s="53"/>
      <c r="J100" s="53"/>
    </row>
    <row r="101" spans="1:14" ht="12.75" x14ac:dyDescent="0.2">
      <c r="A101" s="4"/>
      <c r="B101" s="4"/>
      <c r="C101" s="4"/>
      <c r="D101" s="4"/>
      <c r="E101" s="4"/>
      <c r="F101" s="4" t="s">
        <v>44</v>
      </c>
      <c r="G101" s="4"/>
      <c r="H101" s="52"/>
      <c r="I101" s="53"/>
      <c r="J101" s="53">
        <f>+H98+J98</f>
        <v>2031259.9</v>
      </c>
      <c r="L101" s="1" t="s">
        <v>43</v>
      </c>
      <c r="N101" s="60" t="s">
        <v>43</v>
      </c>
    </row>
    <row r="102" spans="1:14" ht="12.75" x14ac:dyDescent="0.2">
      <c r="A102" s="4"/>
      <c r="B102" s="4"/>
      <c r="C102" s="4"/>
      <c r="D102" s="4"/>
      <c r="E102" s="4"/>
      <c r="F102" s="4" t="s">
        <v>268</v>
      </c>
      <c r="G102" s="4"/>
      <c r="H102" s="52"/>
      <c r="I102" s="53"/>
      <c r="J102" s="52">
        <f>+DataEntry!I123</f>
        <v>2031259.9000000001</v>
      </c>
    </row>
    <row r="103" spans="1:14" ht="13.5" thickBot="1" x14ac:dyDescent="0.25">
      <c r="A103" s="4"/>
      <c r="B103" s="4"/>
      <c r="C103" s="4"/>
      <c r="D103" s="4"/>
      <c r="E103" s="4"/>
      <c r="F103" s="4" t="s">
        <v>45</v>
      </c>
      <c r="G103" s="4"/>
      <c r="H103" s="52"/>
      <c r="I103" s="53"/>
      <c r="J103" s="54">
        <f>+J101-J102</f>
        <v>0</v>
      </c>
    </row>
    <row r="104" spans="1:14" ht="12.75" x14ac:dyDescent="0.2">
      <c r="A104" s="4"/>
      <c r="B104" s="4"/>
      <c r="C104" s="4"/>
      <c r="D104" s="4"/>
      <c r="E104" s="4"/>
      <c r="F104" s="4"/>
      <c r="G104" s="4"/>
      <c r="H104" s="55"/>
      <c r="I104" s="8"/>
      <c r="J104" s="8"/>
    </row>
    <row r="105" spans="1:14" ht="12.75" x14ac:dyDescent="0.2">
      <c r="A105" s="4"/>
      <c r="B105" s="4"/>
      <c r="C105" s="4"/>
      <c r="D105" s="4"/>
      <c r="E105" s="4"/>
      <c r="F105" s="4"/>
      <c r="G105" s="4"/>
      <c r="H105" s="55"/>
      <c r="I105" s="8"/>
      <c r="J105" s="8"/>
    </row>
    <row r="106" spans="1:14" ht="12.75" x14ac:dyDescent="0.2">
      <c r="F106" s="4"/>
      <c r="G106" s="4"/>
      <c r="H106" s="56">
        <f>+DataEntry!J123</f>
        <v>1289517.6279999998</v>
      </c>
      <c r="I106" s="57"/>
      <c r="J106" s="56">
        <f>+DataEntry!K123</f>
        <v>741742.272</v>
      </c>
    </row>
    <row r="107" spans="1:14" x14ac:dyDescent="0.2">
      <c r="F107" s="4"/>
      <c r="G107" s="4"/>
      <c r="H107" s="92"/>
      <c r="I107" s="4"/>
      <c r="J107" s="4"/>
    </row>
    <row r="108" spans="1:14" x14ac:dyDescent="0.2">
      <c r="F108" s="4"/>
      <c r="G108" s="4"/>
      <c r="H108" s="92">
        <f>+H98-H106</f>
        <v>0</v>
      </c>
      <c r="I108" s="4"/>
      <c r="J108" s="93">
        <f>+J98-J106</f>
        <v>0</v>
      </c>
    </row>
    <row r="109" spans="1:14" x14ac:dyDescent="0.2">
      <c r="H109" s="2"/>
    </row>
    <row r="110" spans="1:14" x14ac:dyDescent="0.2">
      <c r="H110" s="2"/>
    </row>
    <row r="111" spans="1:14" x14ac:dyDescent="0.2">
      <c r="H111" s="2"/>
    </row>
    <row r="112" spans="1:14" x14ac:dyDescent="0.2">
      <c r="H112" s="2"/>
    </row>
    <row r="113" spans="8:8" x14ac:dyDescent="0.2">
      <c r="H113" s="2"/>
    </row>
    <row r="114" spans="8:8" x14ac:dyDescent="0.2">
      <c r="H114" s="2"/>
    </row>
    <row r="115" spans="8:8" x14ac:dyDescent="0.2">
      <c r="H115" s="2"/>
    </row>
    <row r="116" spans="8:8" x14ac:dyDescent="0.2">
      <c r="H116" s="2"/>
    </row>
    <row r="117" spans="8:8" x14ac:dyDescent="0.2">
      <c r="H117" s="2"/>
    </row>
    <row r="118" spans="8:8" x14ac:dyDescent="0.2">
      <c r="H118" s="2"/>
    </row>
    <row r="119" spans="8:8" x14ac:dyDescent="0.2">
      <c r="H119" s="2"/>
    </row>
    <row r="120" spans="8:8" x14ac:dyDescent="0.2">
      <c r="H120" s="2"/>
    </row>
    <row r="121" spans="8:8" x14ac:dyDescent="0.2">
      <c r="H121" s="2"/>
    </row>
    <row r="122" spans="8:8" x14ac:dyDescent="0.2">
      <c r="H122" s="2"/>
    </row>
    <row r="123" spans="8:8" x14ac:dyDescent="0.2">
      <c r="H123" s="2"/>
    </row>
    <row r="124" spans="8:8" x14ac:dyDescent="0.2">
      <c r="H124" s="2"/>
    </row>
    <row r="125" spans="8:8" x14ac:dyDescent="0.2">
      <c r="H125" s="2"/>
    </row>
    <row r="126" spans="8:8" x14ac:dyDescent="0.2">
      <c r="H126" s="2"/>
    </row>
    <row r="127" spans="8:8" x14ac:dyDescent="0.2">
      <c r="H127" s="2"/>
    </row>
    <row r="128" spans="8:8" x14ac:dyDescent="0.2">
      <c r="H128" s="2"/>
    </row>
    <row r="129" spans="8:8" x14ac:dyDescent="0.2">
      <c r="H129" s="2"/>
    </row>
    <row r="130" spans="8:8" x14ac:dyDescent="0.2">
      <c r="H130" s="2"/>
    </row>
    <row r="131" spans="8:8" x14ac:dyDescent="0.2">
      <c r="H131" s="2"/>
    </row>
    <row r="132" spans="8:8" x14ac:dyDescent="0.2">
      <c r="H132" s="2"/>
    </row>
    <row r="133" spans="8:8" x14ac:dyDescent="0.2">
      <c r="H133" s="2"/>
    </row>
    <row r="134" spans="8:8" x14ac:dyDescent="0.2">
      <c r="H134" s="2"/>
    </row>
    <row r="135" spans="8:8" x14ac:dyDescent="0.2">
      <c r="H135" s="2"/>
    </row>
    <row r="136" spans="8:8" x14ac:dyDescent="0.2">
      <c r="H136" s="2"/>
    </row>
    <row r="137" spans="8:8" x14ac:dyDescent="0.2">
      <c r="H137" s="2"/>
    </row>
    <row r="138" spans="8:8" x14ac:dyDescent="0.2">
      <c r="H138" s="2"/>
    </row>
    <row r="139" spans="8:8" x14ac:dyDescent="0.2">
      <c r="H139" s="2"/>
    </row>
    <row r="140" spans="8:8" x14ac:dyDescent="0.2">
      <c r="H140" s="2"/>
    </row>
    <row r="141" spans="8:8" x14ac:dyDescent="0.2">
      <c r="H141" s="2"/>
    </row>
    <row r="142" spans="8:8" x14ac:dyDescent="0.2">
      <c r="H142" s="2"/>
    </row>
    <row r="143" spans="8:8" x14ac:dyDescent="0.2">
      <c r="H143" s="2"/>
    </row>
    <row r="144" spans="8:8" x14ac:dyDescent="0.2">
      <c r="H144" s="2"/>
    </row>
    <row r="145" spans="8:8" x14ac:dyDescent="0.2">
      <c r="H145" s="2"/>
    </row>
    <row r="146" spans="8:8" x14ac:dyDescent="0.2">
      <c r="H146" s="2"/>
    </row>
    <row r="147" spans="8:8" x14ac:dyDescent="0.2">
      <c r="H147" s="2"/>
    </row>
    <row r="148" spans="8:8" x14ac:dyDescent="0.2">
      <c r="H148" s="2"/>
    </row>
    <row r="149" spans="8:8" x14ac:dyDescent="0.2">
      <c r="H149" s="2"/>
    </row>
    <row r="150" spans="8:8" x14ac:dyDescent="0.2">
      <c r="H150" s="2"/>
    </row>
    <row r="151" spans="8:8" x14ac:dyDescent="0.2">
      <c r="H151" s="2"/>
    </row>
    <row r="152" spans="8:8" x14ac:dyDescent="0.2">
      <c r="H152" s="2"/>
    </row>
    <row r="153" spans="8:8" x14ac:dyDescent="0.2">
      <c r="H153" s="2"/>
    </row>
    <row r="154" spans="8:8" x14ac:dyDescent="0.2">
      <c r="H154" s="2"/>
    </row>
    <row r="155" spans="8:8" x14ac:dyDescent="0.2">
      <c r="H155" s="2"/>
    </row>
    <row r="156" spans="8:8" x14ac:dyDescent="0.2">
      <c r="H156" s="2"/>
    </row>
    <row r="157" spans="8:8" x14ac:dyDescent="0.2">
      <c r="H157" s="2"/>
    </row>
    <row r="158" spans="8:8" x14ac:dyDescent="0.2">
      <c r="H158" s="2"/>
    </row>
    <row r="159" spans="8:8" x14ac:dyDescent="0.2">
      <c r="H159" s="2"/>
    </row>
    <row r="160" spans="8:8" x14ac:dyDescent="0.2">
      <c r="H160" s="2"/>
    </row>
    <row r="161" spans="8:8" x14ac:dyDescent="0.2">
      <c r="H161" s="2"/>
    </row>
    <row r="162" spans="8:8" x14ac:dyDescent="0.2">
      <c r="H162" s="2"/>
    </row>
    <row r="163" spans="8:8" x14ac:dyDescent="0.2">
      <c r="H163" s="2"/>
    </row>
    <row r="164" spans="8:8" x14ac:dyDescent="0.2">
      <c r="H164" s="2"/>
    </row>
    <row r="165" spans="8:8" x14ac:dyDescent="0.2">
      <c r="H165" s="2"/>
    </row>
    <row r="166" spans="8:8" x14ac:dyDescent="0.2">
      <c r="H166" s="2"/>
    </row>
    <row r="167" spans="8:8" x14ac:dyDescent="0.2">
      <c r="H167" s="2"/>
    </row>
    <row r="168" spans="8:8" x14ac:dyDescent="0.2">
      <c r="H168" s="2"/>
    </row>
    <row r="169" spans="8:8" x14ac:dyDescent="0.2">
      <c r="H169" s="2"/>
    </row>
    <row r="170" spans="8:8" x14ac:dyDescent="0.2">
      <c r="H170" s="2"/>
    </row>
    <row r="171" spans="8:8" x14ac:dyDescent="0.2">
      <c r="H171" s="2"/>
    </row>
    <row r="172" spans="8:8" x14ac:dyDescent="0.2">
      <c r="H172" s="2"/>
    </row>
    <row r="173" spans="8:8" x14ac:dyDescent="0.2">
      <c r="H173" s="2"/>
    </row>
    <row r="174" spans="8:8" x14ac:dyDescent="0.2">
      <c r="H174" s="2"/>
    </row>
    <row r="175" spans="8:8" x14ac:dyDescent="0.2">
      <c r="H175" s="2"/>
    </row>
    <row r="176" spans="8:8" x14ac:dyDescent="0.2">
      <c r="H176" s="2"/>
    </row>
    <row r="177" spans="8:8" x14ac:dyDescent="0.2">
      <c r="H177" s="2"/>
    </row>
    <row r="178" spans="8:8" x14ac:dyDescent="0.2">
      <c r="H178" s="2"/>
    </row>
    <row r="179" spans="8:8" x14ac:dyDescent="0.2">
      <c r="H179" s="2"/>
    </row>
    <row r="180" spans="8:8" x14ac:dyDescent="0.2">
      <c r="H180" s="2"/>
    </row>
    <row r="181" spans="8:8" x14ac:dyDescent="0.2">
      <c r="H181" s="2"/>
    </row>
    <row r="182" spans="8:8" x14ac:dyDescent="0.2">
      <c r="H182" s="2"/>
    </row>
    <row r="183" spans="8:8" x14ac:dyDescent="0.2">
      <c r="H183" s="2"/>
    </row>
    <row r="184" spans="8:8" x14ac:dyDescent="0.2">
      <c r="H184" s="2"/>
    </row>
    <row r="185" spans="8:8" x14ac:dyDescent="0.2">
      <c r="H185" s="2"/>
    </row>
    <row r="186" spans="8:8" x14ac:dyDescent="0.2">
      <c r="H186" s="2"/>
    </row>
    <row r="187" spans="8:8" x14ac:dyDescent="0.2">
      <c r="H187" s="2"/>
    </row>
    <row r="188" spans="8:8" x14ac:dyDescent="0.2">
      <c r="H188" s="2"/>
    </row>
    <row r="189" spans="8:8" x14ac:dyDescent="0.2">
      <c r="H189" s="2"/>
    </row>
    <row r="190" spans="8:8" x14ac:dyDescent="0.2">
      <c r="H190" s="2"/>
    </row>
    <row r="191" spans="8:8" x14ac:dyDescent="0.2">
      <c r="H191" s="2"/>
    </row>
    <row r="192" spans="8:8" x14ac:dyDescent="0.2">
      <c r="H192" s="2"/>
    </row>
    <row r="193" spans="8:8" x14ac:dyDescent="0.2">
      <c r="H193" s="2"/>
    </row>
    <row r="194" spans="8:8" x14ac:dyDescent="0.2">
      <c r="H194" s="2"/>
    </row>
    <row r="195" spans="8:8" x14ac:dyDescent="0.2">
      <c r="H195" s="2"/>
    </row>
    <row r="196" spans="8:8" x14ac:dyDescent="0.2">
      <c r="H196" s="2"/>
    </row>
    <row r="197" spans="8:8" x14ac:dyDescent="0.2">
      <c r="H197" s="2"/>
    </row>
    <row r="198" spans="8:8" x14ac:dyDescent="0.2">
      <c r="H198" s="2"/>
    </row>
    <row r="199" spans="8:8" x14ac:dyDescent="0.2">
      <c r="H199" s="2"/>
    </row>
    <row r="200" spans="8:8" x14ac:dyDescent="0.2">
      <c r="H200" s="2"/>
    </row>
    <row r="201" spans="8:8" x14ac:dyDescent="0.2">
      <c r="H201" s="2"/>
    </row>
    <row r="202" spans="8:8" x14ac:dyDescent="0.2">
      <c r="H202" s="2"/>
    </row>
    <row r="203" spans="8:8" x14ac:dyDescent="0.2">
      <c r="H203" s="2"/>
    </row>
    <row r="204" spans="8:8" x14ac:dyDescent="0.2">
      <c r="H204" s="2"/>
    </row>
    <row r="205" spans="8:8" x14ac:dyDescent="0.2">
      <c r="H205" s="2"/>
    </row>
  </sheetData>
  <sortState xmlns:xlrd2="http://schemas.microsoft.com/office/spreadsheetml/2017/richdata2" ref="D65:J95">
    <sortCondition ref="D65:D95"/>
  </sortState>
  <mergeCells count="35">
    <mergeCell ref="D31:F31"/>
    <mergeCell ref="A1:J1"/>
    <mergeCell ref="A2:J2"/>
    <mergeCell ref="A3:J3"/>
    <mergeCell ref="A4:J4"/>
    <mergeCell ref="D29:F29"/>
    <mergeCell ref="D30:F30"/>
    <mergeCell ref="D55:F55"/>
    <mergeCell ref="D32:F32"/>
    <mergeCell ref="D33:F33"/>
    <mergeCell ref="D44:F44"/>
    <mergeCell ref="D42:F42"/>
    <mergeCell ref="D40:F40"/>
    <mergeCell ref="E38:F38"/>
    <mergeCell ref="D74:F74"/>
    <mergeCell ref="D68:F68"/>
    <mergeCell ref="D80:F80"/>
    <mergeCell ref="D34:F34"/>
    <mergeCell ref="D54:F54"/>
    <mergeCell ref="D52:F52"/>
    <mergeCell ref="D71:F71"/>
    <mergeCell ref="D47:F47"/>
    <mergeCell ref="D43:F43"/>
    <mergeCell ref="D57:F57"/>
    <mergeCell ref="D56:F56"/>
    <mergeCell ref="D51:F51"/>
    <mergeCell ref="D46:F46"/>
    <mergeCell ref="D48:F48"/>
    <mergeCell ref="D53:F53"/>
    <mergeCell ref="E49:F49"/>
    <mergeCell ref="D87:F87"/>
    <mergeCell ref="D90:F90"/>
    <mergeCell ref="D93:F93"/>
    <mergeCell ref="D79:F79"/>
    <mergeCell ref="D86:F86"/>
  </mergeCells>
  <pageMargins left="0.45" right="0.45" top="0.75" bottom="0.75" header="0.3" footer="0.3"/>
  <pageSetup orientation="portrait" r:id="rId1"/>
  <headerFooter>
    <oddFooter>&amp;LLGC-PH&amp;RRevised 11/6/2023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91E81-079D-4F27-BA50-74E1F39FF51E}">
  <dimension ref="A1:H447"/>
  <sheetViews>
    <sheetView workbookViewId="0">
      <selection activeCell="I5" sqref="I5"/>
    </sheetView>
  </sheetViews>
  <sheetFormatPr defaultColWidth="76.6640625" defaultRowHeight="12.75" x14ac:dyDescent="0.2"/>
  <cols>
    <col min="1" max="1" width="9" style="100" bestFit="1" customWidth="1"/>
    <col min="2" max="2" width="7.83203125" style="100" bestFit="1" customWidth="1"/>
    <col min="3" max="3" width="10.5" style="100" bestFit="1" customWidth="1"/>
    <col min="4" max="4" width="11.83203125" style="100" bestFit="1" customWidth="1"/>
    <col min="5" max="5" width="37.83203125" style="100" bestFit="1" customWidth="1"/>
    <col min="6" max="6" width="14.33203125" style="100" bestFit="1" customWidth="1"/>
    <col min="7" max="7" width="8.6640625" style="100" bestFit="1" customWidth="1"/>
    <col min="8" max="8" width="12.33203125" style="100" bestFit="1" customWidth="1"/>
    <col min="9" max="16384" width="76.6640625" style="100"/>
  </cols>
  <sheetData>
    <row r="1" spans="1:8" ht="23.45" customHeight="1" x14ac:dyDescent="0.2">
      <c r="B1" s="101"/>
      <c r="C1" s="101"/>
      <c r="D1" s="101"/>
      <c r="E1" s="101"/>
      <c r="F1" s="101"/>
      <c r="G1" s="101"/>
      <c r="H1" s="101"/>
    </row>
    <row r="2" spans="1:8" ht="21" customHeight="1" x14ac:dyDescent="0.2">
      <c r="B2" s="101"/>
      <c r="C2" s="101"/>
      <c r="D2" s="101"/>
      <c r="E2" s="101"/>
      <c r="F2" s="101"/>
      <c r="G2" s="101"/>
      <c r="H2" s="101"/>
    </row>
    <row r="3" spans="1:8" ht="15.6" customHeight="1" x14ac:dyDescent="0.2">
      <c r="B3" s="101"/>
      <c r="C3" s="101"/>
      <c r="D3" s="101"/>
      <c r="E3" s="101"/>
      <c r="F3" s="101"/>
      <c r="G3" s="101"/>
      <c r="H3" s="101"/>
    </row>
    <row r="4" spans="1:8" ht="25.5" x14ac:dyDescent="0.2">
      <c r="A4" s="102" t="s">
        <v>270</v>
      </c>
      <c r="B4" s="102" t="s">
        <v>110</v>
      </c>
      <c r="C4" s="102" t="s">
        <v>271</v>
      </c>
      <c r="D4" s="102" t="s">
        <v>116</v>
      </c>
      <c r="E4" s="102" t="s">
        <v>272</v>
      </c>
      <c r="F4" s="102" t="s">
        <v>273</v>
      </c>
      <c r="G4" s="102" t="s">
        <v>274</v>
      </c>
      <c r="H4" s="102"/>
    </row>
    <row r="5" spans="1:8" x14ac:dyDescent="0.2">
      <c r="A5" s="103" t="s">
        <v>422</v>
      </c>
      <c r="B5" s="104" t="s">
        <v>423</v>
      </c>
      <c r="C5" s="104" t="s">
        <v>276</v>
      </c>
      <c r="D5" s="104" t="s">
        <v>277</v>
      </c>
      <c r="E5" s="103" t="s">
        <v>278</v>
      </c>
      <c r="F5" s="105">
        <v>650</v>
      </c>
      <c r="G5" s="105">
        <v>0</v>
      </c>
      <c r="H5" s="105"/>
    </row>
    <row r="6" spans="1:8" x14ac:dyDescent="0.2">
      <c r="A6" s="103" t="s">
        <v>422</v>
      </c>
      <c r="B6" s="104" t="s">
        <v>423</v>
      </c>
      <c r="C6" s="104" t="s">
        <v>276</v>
      </c>
      <c r="D6" s="104" t="s">
        <v>277</v>
      </c>
      <c r="E6" s="103" t="s">
        <v>278</v>
      </c>
      <c r="F6" s="105">
        <v>325</v>
      </c>
      <c r="G6" s="105">
        <v>0</v>
      </c>
      <c r="H6" s="105"/>
    </row>
    <row r="7" spans="1:8" x14ac:dyDescent="0.2">
      <c r="A7" s="103" t="s">
        <v>422</v>
      </c>
      <c r="B7" s="104" t="s">
        <v>423</v>
      </c>
      <c r="C7" s="104" t="s">
        <v>276</v>
      </c>
      <c r="D7" s="104" t="s">
        <v>277</v>
      </c>
      <c r="E7" s="103" t="s">
        <v>278</v>
      </c>
      <c r="F7" s="105">
        <v>1300</v>
      </c>
      <c r="G7" s="105">
        <v>0</v>
      </c>
      <c r="H7" s="105"/>
    </row>
    <row r="8" spans="1:8" x14ac:dyDescent="0.2">
      <c r="A8" s="103" t="s">
        <v>422</v>
      </c>
      <c r="B8" s="104" t="s">
        <v>423</v>
      </c>
      <c r="C8" s="104" t="s">
        <v>276</v>
      </c>
      <c r="D8" s="104" t="s">
        <v>277</v>
      </c>
      <c r="E8" s="103" t="s">
        <v>278</v>
      </c>
      <c r="F8" s="105">
        <v>650</v>
      </c>
      <c r="G8" s="105">
        <v>0</v>
      </c>
      <c r="H8" s="105"/>
    </row>
    <row r="9" spans="1:8" x14ac:dyDescent="0.2">
      <c r="A9" s="103" t="s">
        <v>422</v>
      </c>
      <c r="B9" s="104" t="s">
        <v>423</v>
      </c>
      <c r="C9" s="104" t="s">
        <v>276</v>
      </c>
      <c r="D9" s="104" t="s">
        <v>277</v>
      </c>
      <c r="E9" s="103" t="s">
        <v>278</v>
      </c>
      <c r="F9" s="105">
        <v>325</v>
      </c>
      <c r="G9" s="105">
        <v>0</v>
      </c>
      <c r="H9" s="105"/>
    </row>
    <row r="10" spans="1:8" x14ac:dyDescent="0.2">
      <c r="A10" s="103" t="s">
        <v>422</v>
      </c>
      <c r="B10" s="104" t="s">
        <v>423</v>
      </c>
      <c r="C10" s="104" t="s">
        <v>276</v>
      </c>
      <c r="D10" s="104" t="s">
        <v>277</v>
      </c>
      <c r="E10" s="103" t="s">
        <v>278</v>
      </c>
      <c r="F10" s="105">
        <v>650</v>
      </c>
      <c r="G10" s="105">
        <v>0</v>
      </c>
      <c r="H10" s="105"/>
    </row>
    <row r="11" spans="1:8" x14ac:dyDescent="0.2">
      <c r="A11" s="103" t="s">
        <v>422</v>
      </c>
      <c r="B11" s="104" t="s">
        <v>423</v>
      </c>
      <c r="C11" s="104" t="s">
        <v>276</v>
      </c>
      <c r="D11" s="104" t="s">
        <v>277</v>
      </c>
      <c r="E11" s="103" t="s">
        <v>278</v>
      </c>
      <c r="F11" s="105">
        <v>650</v>
      </c>
      <c r="G11" s="105">
        <v>0</v>
      </c>
      <c r="H11" s="105"/>
    </row>
    <row r="12" spans="1:8" x14ac:dyDescent="0.2">
      <c r="A12" s="103"/>
      <c r="B12" s="104"/>
      <c r="C12" s="104"/>
      <c r="D12" s="104"/>
      <c r="E12" s="103"/>
      <c r="F12" s="106">
        <f>SUM(F5:F11)</f>
        <v>4550</v>
      </c>
      <c r="G12" s="106">
        <f>SUM(G5:G11)</f>
        <v>0</v>
      </c>
      <c r="H12" s="106">
        <f>+F12-G12</f>
        <v>4550</v>
      </c>
    </row>
    <row r="13" spans="1:8" x14ac:dyDescent="0.2">
      <c r="A13" s="103" t="s">
        <v>422</v>
      </c>
      <c r="B13" s="104" t="s">
        <v>424</v>
      </c>
      <c r="C13" s="104" t="s">
        <v>279</v>
      </c>
      <c r="D13" s="104" t="s">
        <v>280</v>
      </c>
      <c r="E13" s="103" t="s">
        <v>281</v>
      </c>
      <c r="F13" s="105">
        <v>15</v>
      </c>
      <c r="G13" s="105">
        <v>0</v>
      </c>
      <c r="H13" s="105"/>
    </row>
    <row r="14" spans="1:8" x14ac:dyDescent="0.2">
      <c r="A14" s="103" t="s">
        <v>422</v>
      </c>
      <c r="B14" s="104" t="s">
        <v>424</v>
      </c>
      <c r="C14" s="104" t="s">
        <v>279</v>
      </c>
      <c r="D14" s="104" t="s">
        <v>280</v>
      </c>
      <c r="E14" s="103" t="s">
        <v>281</v>
      </c>
      <c r="F14" s="105">
        <v>15</v>
      </c>
      <c r="G14" s="105">
        <v>0</v>
      </c>
      <c r="H14" s="105"/>
    </row>
    <row r="15" spans="1:8" x14ac:dyDescent="0.2">
      <c r="A15" s="103" t="s">
        <v>422</v>
      </c>
      <c r="B15" s="104" t="s">
        <v>424</v>
      </c>
      <c r="C15" s="104" t="s">
        <v>279</v>
      </c>
      <c r="D15" s="104" t="s">
        <v>280</v>
      </c>
      <c r="E15" s="103" t="s">
        <v>281</v>
      </c>
      <c r="F15" s="105">
        <v>555</v>
      </c>
      <c r="G15" s="105">
        <v>0</v>
      </c>
      <c r="H15" s="105"/>
    </row>
    <row r="16" spans="1:8" x14ac:dyDescent="0.2">
      <c r="A16" s="103"/>
      <c r="B16" s="104"/>
      <c r="C16" s="104"/>
      <c r="D16" s="104"/>
      <c r="E16" s="103"/>
      <c r="F16" s="106">
        <f>SUM(F13:F15)</f>
        <v>585</v>
      </c>
      <c r="G16" s="106">
        <f>SUM(G13:G15)</f>
        <v>0</v>
      </c>
      <c r="H16" s="106">
        <f>+F16-G16</f>
        <v>585</v>
      </c>
    </row>
    <row r="17" spans="1:8" x14ac:dyDescent="0.2">
      <c r="A17" s="103" t="s">
        <v>422</v>
      </c>
      <c r="B17" s="104" t="s">
        <v>425</v>
      </c>
      <c r="C17" s="104" t="s">
        <v>283</v>
      </c>
      <c r="D17" s="104" t="s">
        <v>284</v>
      </c>
      <c r="E17" s="103" t="s">
        <v>132</v>
      </c>
      <c r="F17" s="105">
        <v>120</v>
      </c>
      <c r="G17" s="105">
        <v>0</v>
      </c>
      <c r="H17" s="105"/>
    </row>
    <row r="18" spans="1:8" x14ac:dyDescent="0.2">
      <c r="A18" s="103" t="s">
        <v>422</v>
      </c>
      <c r="B18" s="104" t="s">
        <v>425</v>
      </c>
      <c r="C18" s="104" t="s">
        <v>283</v>
      </c>
      <c r="D18" s="104" t="s">
        <v>284</v>
      </c>
      <c r="E18" s="103" t="s">
        <v>132</v>
      </c>
      <c r="F18" s="105">
        <v>150</v>
      </c>
      <c r="G18" s="105">
        <v>0</v>
      </c>
      <c r="H18" s="105"/>
    </row>
    <row r="19" spans="1:8" x14ac:dyDescent="0.2">
      <c r="A19" s="103" t="s">
        <v>422</v>
      </c>
      <c r="B19" s="104" t="s">
        <v>425</v>
      </c>
      <c r="C19" s="104" t="s">
        <v>283</v>
      </c>
      <c r="D19" s="104" t="s">
        <v>284</v>
      </c>
      <c r="E19" s="103" t="s">
        <v>132</v>
      </c>
      <c r="F19" s="105">
        <v>120</v>
      </c>
      <c r="G19" s="105">
        <v>0</v>
      </c>
      <c r="H19" s="105"/>
    </row>
    <row r="20" spans="1:8" x14ac:dyDescent="0.2">
      <c r="A20" s="103" t="s">
        <v>422</v>
      </c>
      <c r="B20" s="104" t="s">
        <v>425</v>
      </c>
      <c r="C20" s="104" t="s">
        <v>283</v>
      </c>
      <c r="D20" s="104" t="s">
        <v>284</v>
      </c>
      <c r="E20" s="103" t="s">
        <v>132</v>
      </c>
      <c r="F20" s="105">
        <v>120</v>
      </c>
      <c r="G20" s="105">
        <v>0</v>
      </c>
      <c r="H20" s="105"/>
    </row>
    <row r="21" spans="1:8" x14ac:dyDescent="0.2">
      <c r="A21" s="103" t="s">
        <v>422</v>
      </c>
      <c r="B21" s="104" t="s">
        <v>425</v>
      </c>
      <c r="C21" s="104" t="s">
        <v>283</v>
      </c>
      <c r="D21" s="104" t="s">
        <v>284</v>
      </c>
      <c r="E21" s="103" t="s">
        <v>132</v>
      </c>
      <c r="F21" s="105">
        <v>150</v>
      </c>
      <c r="G21" s="105">
        <v>0</v>
      </c>
      <c r="H21" s="105"/>
    </row>
    <row r="22" spans="1:8" x14ac:dyDescent="0.2">
      <c r="A22" s="103" t="s">
        <v>422</v>
      </c>
      <c r="B22" s="104" t="s">
        <v>425</v>
      </c>
      <c r="C22" s="104" t="s">
        <v>283</v>
      </c>
      <c r="D22" s="104" t="s">
        <v>284</v>
      </c>
      <c r="E22" s="103" t="s">
        <v>132</v>
      </c>
      <c r="F22" s="105">
        <v>120</v>
      </c>
      <c r="G22" s="105">
        <v>0</v>
      </c>
      <c r="H22" s="105"/>
    </row>
    <row r="23" spans="1:8" x14ac:dyDescent="0.2">
      <c r="A23" s="103" t="s">
        <v>422</v>
      </c>
      <c r="B23" s="104" t="s">
        <v>425</v>
      </c>
      <c r="C23" s="104" t="s">
        <v>283</v>
      </c>
      <c r="D23" s="104" t="s">
        <v>284</v>
      </c>
      <c r="E23" s="103" t="s">
        <v>132</v>
      </c>
      <c r="F23" s="105">
        <v>120</v>
      </c>
      <c r="G23" s="105">
        <v>0</v>
      </c>
      <c r="H23" s="105"/>
    </row>
    <row r="24" spans="1:8" x14ac:dyDescent="0.2">
      <c r="A24" s="103" t="s">
        <v>422</v>
      </c>
      <c r="B24" s="104" t="s">
        <v>425</v>
      </c>
      <c r="C24" s="104" t="s">
        <v>283</v>
      </c>
      <c r="D24" s="104" t="s">
        <v>284</v>
      </c>
      <c r="E24" s="103" t="s">
        <v>132</v>
      </c>
      <c r="F24" s="105">
        <v>120</v>
      </c>
      <c r="G24" s="105">
        <v>0</v>
      </c>
      <c r="H24" s="105"/>
    </row>
    <row r="25" spans="1:8" x14ac:dyDescent="0.2">
      <c r="A25" s="103" t="s">
        <v>422</v>
      </c>
      <c r="B25" s="104" t="s">
        <v>425</v>
      </c>
      <c r="C25" s="104" t="s">
        <v>283</v>
      </c>
      <c r="D25" s="104" t="s">
        <v>284</v>
      </c>
      <c r="E25" s="103" t="s">
        <v>132</v>
      </c>
      <c r="F25" s="105">
        <v>120</v>
      </c>
      <c r="G25" s="105">
        <v>0</v>
      </c>
      <c r="H25" s="105"/>
    </row>
    <row r="26" spans="1:8" x14ac:dyDescent="0.2">
      <c r="A26" s="103" t="s">
        <v>422</v>
      </c>
      <c r="B26" s="104" t="s">
        <v>425</v>
      </c>
      <c r="C26" s="104" t="s">
        <v>283</v>
      </c>
      <c r="D26" s="104" t="s">
        <v>284</v>
      </c>
      <c r="E26" s="103" t="s">
        <v>132</v>
      </c>
      <c r="F26" s="105">
        <v>120</v>
      </c>
      <c r="G26" s="105">
        <v>0</v>
      </c>
      <c r="H26" s="105"/>
    </row>
    <row r="27" spans="1:8" x14ac:dyDescent="0.2">
      <c r="A27" s="103" t="s">
        <v>422</v>
      </c>
      <c r="B27" s="104" t="s">
        <v>425</v>
      </c>
      <c r="C27" s="104" t="s">
        <v>283</v>
      </c>
      <c r="D27" s="104" t="s">
        <v>284</v>
      </c>
      <c r="E27" s="103" t="s">
        <v>132</v>
      </c>
      <c r="F27" s="105">
        <v>120</v>
      </c>
      <c r="G27" s="105">
        <v>0</v>
      </c>
      <c r="H27" s="105"/>
    </row>
    <row r="28" spans="1:8" x14ac:dyDescent="0.2">
      <c r="A28" s="103" t="s">
        <v>422</v>
      </c>
      <c r="B28" s="104" t="s">
        <v>425</v>
      </c>
      <c r="C28" s="104" t="s">
        <v>283</v>
      </c>
      <c r="D28" s="104" t="s">
        <v>284</v>
      </c>
      <c r="E28" s="103" t="s">
        <v>132</v>
      </c>
      <c r="F28" s="105">
        <v>120</v>
      </c>
      <c r="G28" s="105">
        <v>0</v>
      </c>
      <c r="H28" s="105"/>
    </row>
    <row r="29" spans="1:8" x14ac:dyDescent="0.2">
      <c r="A29" s="103"/>
      <c r="B29" s="104"/>
      <c r="C29" s="104"/>
      <c r="D29" s="104"/>
      <c r="E29" s="103"/>
      <c r="F29" s="106">
        <f>SUM(F17:F28)</f>
        <v>1500</v>
      </c>
      <c r="G29" s="106">
        <f>SUM(G17:G28)</f>
        <v>0</v>
      </c>
      <c r="H29" s="106">
        <f>+F29-G29</f>
        <v>1500</v>
      </c>
    </row>
    <row r="30" spans="1:8" x14ac:dyDescent="0.2">
      <c r="A30" s="103" t="s">
        <v>422</v>
      </c>
      <c r="B30" s="104" t="s">
        <v>425</v>
      </c>
      <c r="C30" s="104" t="s">
        <v>287</v>
      </c>
      <c r="D30" s="104" t="s">
        <v>284</v>
      </c>
      <c r="E30" s="103" t="s">
        <v>132</v>
      </c>
      <c r="F30" s="105">
        <v>504.07</v>
      </c>
      <c r="G30" s="105">
        <v>0</v>
      </c>
      <c r="H30" s="105"/>
    </row>
    <row r="31" spans="1:8" x14ac:dyDescent="0.2">
      <c r="A31" s="103" t="s">
        <v>422</v>
      </c>
      <c r="B31" s="104" t="s">
        <v>425</v>
      </c>
      <c r="C31" s="104" t="s">
        <v>287</v>
      </c>
      <c r="D31" s="104" t="s">
        <v>284</v>
      </c>
      <c r="E31" s="103" t="s">
        <v>132</v>
      </c>
      <c r="F31" s="105">
        <v>234.1</v>
      </c>
      <c r="G31" s="105">
        <v>0</v>
      </c>
      <c r="H31" s="105"/>
    </row>
    <row r="32" spans="1:8" x14ac:dyDescent="0.2">
      <c r="A32" s="103" t="s">
        <v>422</v>
      </c>
      <c r="B32" s="104" t="s">
        <v>425</v>
      </c>
      <c r="C32" s="104" t="s">
        <v>287</v>
      </c>
      <c r="D32" s="104" t="s">
        <v>284</v>
      </c>
      <c r="E32" s="103" t="s">
        <v>132</v>
      </c>
      <c r="F32" s="105">
        <v>500</v>
      </c>
      <c r="G32" s="105">
        <v>0</v>
      </c>
      <c r="H32" s="105"/>
    </row>
    <row r="33" spans="1:8" x14ac:dyDescent="0.2">
      <c r="A33" s="103" t="s">
        <v>422</v>
      </c>
      <c r="B33" s="104" t="s">
        <v>425</v>
      </c>
      <c r="C33" s="104" t="s">
        <v>287</v>
      </c>
      <c r="D33" s="104" t="s">
        <v>284</v>
      </c>
      <c r="E33" s="103" t="s">
        <v>132</v>
      </c>
      <c r="F33" s="105">
        <v>148.16</v>
      </c>
      <c r="G33" s="105">
        <v>0</v>
      </c>
      <c r="H33" s="105"/>
    </row>
    <row r="34" spans="1:8" x14ac:dyDescent="0.2">
      <c r="A34" s="103" t="s">
        <v>422</v>
      </c>
      <c r="B34" s="104" t="s">
        <v>425</v>
      </c>
      <c r="C34" s="104" t="s">
        <v>287</v>
      </c>
      <c r="D34" s="104" t="s">
        <v>284</v>
      </c>
      <c r="E34" s="103" t="s">
        <v>132</v>
      </c>
      <c r="F34" s="105">
        <v>301</v>
      </c>
      <c r="G34" s="105">
        <v>0</v>
      </c>
      <c r="H34" s="105"/>
    </row>
    <row r="35" spans="1:8" x14ac:dyDescent="0.2">
      <c r="A35" s="103" t="s">
        <v>422</v>
      </c>
      <c r="B35" s="104" t="s">
        <v>425</v>
      </c>
      <c r="C35" s="104" t="s">
        <v>287</v>
      </c>
      <c r="D35" s="104" t="s">
        <v>284</v>
      </c>
      <c r="E35" s="103" t="s">
        <v>132</v>
      </c>
      <c r="F35" s="105">
        <v>116.67</v>
      </c>
      <c r="G35" s="105">
        <v>0</v>
      </c>
      <c r="H35" s="105"/>
    </row>
    <row r="36" spans="1:8" x14ac:dyDescent="0.2">
      <c r="A36" s="103"/>
      <c r="B36" s="104"/>
      <c r="C36" s="104"/>
      <c r="D36" s="104"/>
      <c r="E36" s="103"/>
      <c r="F36" s="106">
        <f>SUM(F30:F35)</f>
        <v>1804.0000000000002</v>
      </c>
      <c r="G36" s="106">
        <f>SUM(G30:G35)</f>
        <v>0</v>
      </c>
      <c r="H36" s="106">
        <f>+F36-G36</f>
        <v>1804.0000000000002</v>
      </c>
    </row>
    <row r="37" spans="1:8" x14ac:dyDescent="0.2">
      <c r="A37" s="103" t="s">
        <v>422</v>
      </c>
      <c r="B37" s="104" t="s">
        <v>425</v>
      </c>
      <c r="C37" s="104" t="s">
        <v>288</v>
      </c>
      <c r="D37" s="104" t="s">
        <v>289</v>
      </c>
      <c r="E37" s="103" t="s">
        <v>290</v>
      </c>
      <c r="F37" s="105">
        <v>10.5</v>
      </c>
      <c r="G37" s="105">
        <v>0</v>
      </c>
      <c r="H37" s="105"/>
    </row>
    <row r="38" spans="1:8" x14ac:dyDescent="0.2">
      <c r="A38" s="103" t="s">
        <v>422</v>
      </c>
      <c r="B38" s="104" t="s">
        <v>425</v>
      </c>
      <c r="C38" s="104" t="s">
        <v>288</v>
      </c>
      <c r="D38" s="104" t="s">
        <v>289</v>
      </c>
      <c r="E38" s="103" t="s">
        <v>290</v>
      </c>
      <c r="F38" s="105">
        <v>10.5</v>
      </c>
      <c r="G38" s="105">
        <v>0</v>
      </c>
      <c r="H38" s="105"/>
    </row>
    <row r="39" spans="1:8" x14ac:dyDescent="0.2">
      <c r="A39" s="103" t="s">
        <v>422</v>
      </c>
      <c r="B39" s="104" t="s">
        <v>425</v>
      </c>
      <c r="C39" s="104" t="s">
        <v>288</v>
      </c>
      <c r="D39" s="104" t="s">
        <v>289</v>
      </c>
      <c r="E39" s="103" t="s">
        <v>290</v>
      </c>
      <c r="F39" s="105">
        <v>7.25</v>
      </c>
      <c r="G39" s="105">
        <v>0</v>
      </c>
      <c r="H39" s="105"/>
    </row>
    <row r="40" spans="1:8" x14ac:dyDescent="0.2">
      <c r="A40" s="103" t="s">
        <v>422</v>
      </c>
      <c r="B40" s="104" t="s">
        <v>425</v>
      </c>
      <c r="C40" s="104" t="s">
        <v>288</v>
      </c>
      <c r="D40" s="104" t="s">
        <v>289</v>
      </c>
      <c r="E40" s="103" t="s">
        <v>290</v>
      </c>
      <c r="F40" s="105">
        <v>7.25</v>
      </c>
      <c r="G40" s="105">
        <v>0</v>
      </c>
      <c r="H40" s="105"/>
    </row>
    <row r="41" spans="1:8" x14ac:dyDescent="0.2">
      <c r="A41" s="103" t="s">
        <v>422</v>
      </c>
      <c r="B41" s="104" t="s">
        <v>425</v>
      </c>
      <c r="C41" s="104" t="s">
        <v>288</v>
      </c>
      <c r="D41" s="104" t="s">
        <v>289</v>
      </c>
      <c r="E41" s="103" t="s">
        <v>290</v>
      </c>
      <c r="F41" s="105">
        <v>7.25</v>
      </c>
      <c r="G41" s="105">
        <v>0</v>
      </c>
      <c r="H41" s="105"/>
    </row>
    <row r="42" spans="1:8" x14ac:dyDescent="0.2">
      <c r="A42" s="103" t="s">
        <v>422</v>
      </c>
      <c r="B42" s="104" t="s">
        <v>425</v>
      </c>
      <c r="C42" s="104" t="s">
        <v>288</v>
      </c>
      <c r="D42" s="104" t="s">
        <v>289</v>
      </c>
      <c r="E42" s="103" t="s">
        <v>290</v>
      </c>
      <c r="F42" s="105">
        <v>7.25</v>
      </c>
      <c r="G42" s="105">
        <v>0</v>
      </c>
      <c r="H42" s="105"/>
    </row>
    <row r="43" spans="1:8" x14ac:dyDescent="0.2">
      <c r="A43" s="103" t="s">
        <v>422</v>
      </c>
      <c r="B43" s="104" t="s">
        <v>425</v>
      </c>
      <c r="C43" s="104" t="s">
        <v>288</v>
      </c>
      <c r="D43" s="104" t="s">
        <v>289</v>
      </c>
      <c r="E43" s="103" t="s">
        <v>290</v>
      </c>
      <c r="F43" s="105">
        <v>7.25</v>
      </c>
      <c r="G43" s="105">
        <v>0</v>
      </c>
      <c r="H43" s="105"/>
    </row>
    <row r="44" spans="1:8" x14ac:dyDescent="0.2">
      <c r="A44" s="103" t="s">
        <v>422</v>
      </c>
      <c r="B44" s="104" t="s">
        <v>425</v>
      </c>
      <c r="C44" s="104" t="s">
        <v>288</v>
      </c>
      <c r="D44" s="104" t="s">
        <v>289</v>
      </c>
      <c r="E44" s="103" t="s">
        <v>290</v>
      </c>
      <c r="F44" s="105">
        <v>10.5</v>
      </c>
      <c r="G44" s="105">
        <v>0</v>
      </c>
      <c r="H44" s="105"/>
    </row>
    <row r="45" spans="1:8" x14ac:dyDescent="0.2">
      <c r="A45" s="103" t="s">
        <v>422</v>
      </c>
      <c r="B45" s="104" t="s">
        <v>425</v>
      </c>
      <c r="C45" s="104" t="s">
        <v>288</v>
      </c>
      <c r="D45" s="104" t="s">
        <v>289</v>
      </c>
      <c r="E45" s="103" t="s">
        <v>290</v>
      </c>
      <c r="F45" s="105">
        <v>7.25</v>
      </c>
      <c r="G45" s="105">
        <v>0</v>
      </c>
      <c r="H45" s="105"/>
    </row>
    <row r="46" spans="1:8" x14ac:dyDescent="0.2">
      <c r="A46" s="103" t="s">
        <v>422</v>
      </c>
      <c r="B46" s="104" t="s">
        <v>425</v>
      </c>
      <c r="C46" s="104" t="s">
        <v>288</v>
      </c>
      <c r="D46" s="104" t="s">
        <v>289</v>
      </c>
      <c r="E46" s="103" t="s">
        <v>290</v>
      </c>
      <c r="F46" s="105">
        <v>7.25</v>
      </c>
      <c r="G46" s="105">
        <v>0</v>
      </c>
      <c r="H46" s="105"/>
    </row>
    <row r="47" spans="1:8" x14ac:dyDescent="0.2">
      <c r="A47" s="103" t="s">
        <v>422</v>
      </c>
      <c r="B47" s="104" t="s">
        <v>425</v>
      </c>
      <c r="C47" s="104" t="s">
        <v>288</v>
      </c>
      <c r="D47" s="104" t="s">
        <v>289</v>
      </c>
      <c r="E47" s="103" t="s">
        <v>290</v>
      </c>
      <c r="F47" s="105">
        <v>7.25</v>
      </c>
      <c r="G47" s="105">
        <v>0</v>
      </c>
      <c r="H47" s="105"/>
    </row>
    <row r="48" spans="1:8" x14ac:dyDescent="0.2">
      <c r="A48" s="103" t="s">
        <v>422</v>
      </c>
      <c r="B48" s="104" t="s">
        <v>425</v>
      </c>
      <c r="C48" s="104" t="s">
        <v>288</v>
      </c>
      <c r="D48" s="104" t="s">
        <v>289</v>
      </c>
      <c r="E48" s="103" t="s">
        <v>290</v>
      </c>
      <c r="F48" s="105">
        <v>10.5</v>
      </c>
      <c r="G48" s="105">
        <v>0</v>
      </c>
      <c r="H48" s="105"/>
    </row>
    <row r="49" spans="1:8" x14ac:dyDescent="0.2">
      <c r="A49" s="103"/>
      <c r="B49" s="104"/>
      <c r="C49" s="104"/>
      <c r="D49" s="104"/>
      <c r="E49" s="103"/>
      <c r="F49" s="106">
        <f>SUM(F37:F48)</f>
        <v>100</v>
      </c>
      <c r="G49" s="106">
        <f>SUM(G37:G48)</f>
        <v>0</v>
      </c>
      <c r="H49" s="106">
        <f>+F49-G49</f>
        <v>100</v>
      </c>
    </row>
    <row r="50" spans="1:8" ht="25.5" x14ac:dyDescent="0.2">
      <c r="A50" s="103" t="s">
        <v>422</v>
      </c>
      <c r="B50" s="104" t="s">
        <v>426</v>
      </c>
      <c r="C50" s="104" t="s">
        <v>291</v>
      </c>
      <c r="D50" s="104" t="s">
        <v>292</v>
      </c>
      <c r="E50" s="103" t="s">
        <v>293</v>
      </c>
      <c r="F50" s="106">
        <v>10151</v>
      </c>
      <c r="G50" s="106">
        <v>0</v>
      </c>
      <c r="H50" s="106">
        <f>+F50-G50</f>
        <v>10151</v>
      </c>
    </row>
    <row r="51" spans="1:8" x14ac:dyDescent="0.2">
      <c r="A51" s="103"/>
      <c r="B51" s="104"/>
      <c r="C51" s="104"/>
      <c r="D51" s="104"/>
      <c r="E51" s="103"/>
      <c r="F51" s="105"/>
      <c r="G51" s="105"/>
      <c r="H51" s="105"/>
    </row>
    <row r="52" spans="1:8" x14ac:dyDescent="0.2">
      <c r="A52" s="103" t="s">
        <v>422</v>
      </c>
      <c r="B52" s="104" t="s">
        <v>423</v>
      </c>
      <c r="C52" s="104" t="s">
        <v>296</v>
      </c>
      <c r="D52" s="104" t="s">
        <v>285</v>
      </c>
      <c r="E52" s="103" t="s">
        <v>286</v>
      </c>
      <c r="F52" s="105">
        <v>325</v>
      </c>
      <c r="G52" s="105">
        <v>0</v>
      </c>
      <c r="H52" s="105"/>
    </row>
    <row r="53" spans="1:8" x14ac:dyDescent="0.2">
      <c r="A53" s="103" t="s">
        <v>422</v>
      </c>
      <c r="B53" s="104" t="s">
        <v>423</v>
      </c>
      <c r="C53" s="104" t="s">
        <v>296</v>
      </c>
      <c r="D53" s="104" t="s">
        <v>285</v>
      </c>
      <c r="E53" s="103" t="s">
        <v>286</v>
      </c>
      <c r="F53" s="105">
        <v>325</v>
      </c>
      <c r="G53" s="105">
        <v>0</v>
      </c>
      <c r="H53" s="105"/>
    </row>
    <row r="54" spans="1:8" x14ac:dyDescent="0.2">
      <c r="A54" s="103" t="s">
        <v>422</v>
      </c>
      <c r="B54" s="104" t="s">
        <v>423</v>
      </c>
      <c r="C54" s="104" t="s">
        <v>296</v>
      </c>
      <c r="D54" s="104" t="s">
        <v>285</v>
      </c>
      <c r="E54" s="103" t="s">
        <v>286</v>
      </c>
      <c r="F54" s="105">
        <v>975</v>
      </c>
      <c r="G54" s="105">
        <v>0</v>
      </c>
      <c r="H54" s="105"/>
    </row>
    <row r="55" spans="1:8" x14ac:dyDescent="0.2">
      <c r="A55" s="103"/>
      <c r="B55" s="104"/>
      <c r="C55" s="104"/>
      <c r="D55" s="104"/>
      <c r="E55" s="103"/>
      <c r="F55" s="106">
        <f>SUM(F52:F54)</f>
        <v>1625</v>
      </c>
      <c r="G55" s="106">
        <f>SUM(G52:G54)</f>
        <v>0</v>
      </c>
      <c r="H55" s="106">
        <f>+F55-G55</f>
        <v>1625</v>
      </c>
    </row>
    <row r="56" spans="1:8" ht="25.5" x14ac:dyDescent="0.2">
      <c r="A56" s="103" t="s">
        <v>422</v>
      </c>
      <c r="B56" s="104" t="s">
        <v>427</v>
      </c>
      <c r="C56" s="104" t="s">
        <v>387</v>
      </c>
      <c r="D56" s="104" t="s">
        <v>297</v>
      </c>
      <c r="E56" s="103" t="s">
        <v>298</v>
      </c>
      <c r="F56" s="105">
        <v>2067.42</v>
      </c>
      <c r="G56" s="105">
        <v>0</v>
      </c>
      <c r="H56" s="105"/>
    </row>
    <row r="57" spans="1:8" ht="25.5" x14ac:dyDescent="0.2">
      <c r="A57" s="103" t="s">
        <v>422</v>
      </c>
      <c r="B57" s="104" t="s">
        <v>427</v>
      </c>
      <c r="C57" s="104" t="s">
        <v>387</v>
      </c>
      <c r="D57" s="104" t="s">
        <v>297</v>
      </c>
      <c r="E57" s="103" t="s">
        <v>298</v>
      </c>
      <c r="F57" s="105">
        <v>2067.42</v>
      </c>
      <c r="G57" s="105">
        <v>0</v>
      </c>
      <c r="H57" s="105"/>
    </row>
    <row r="58" spans="1:8" ht="25.5" x14ac:dyDescent="0.2">
      <c r="A58" s="103" t="s">
        <v>422</v>
      </c>
      <c r="B58" s="104" t="s">
        <v>427</v>
      </c>
      <c r="C58" s="104" t="s">
        <v>387</v>
      </c>
      <c r="D58" s="104" t="s">
        <v>297</v>
      </c>
      <c r="E58" s="103" t="s">
        <v>298</v>
      </c>
      <c r="F58" s="105">
        <v>2067.42</v>
      </c>
      <c r="G58" s="105">
        <v>0</v>
      </c>
      <c r="H58" s="105"/>
    </row>
    <row r="59" spans="1:8" ht="25.5" x14ac:dyDescent="0.2">
      <c r="A59" s="103" t="s">
        <v>422</v>
      </c>
      <c r="B59" s="104" t="s">
        <v>427</v>
      </c>
      <c r="C59" s="104" t="s">
        <v>387</v>
      </c>
      <c r="D59" s="104" t="s">
        <v>297</v>
      </c>
      <c r="E59" s="103" t="s">
        <v>298</v>
      </c>
      <c r="F59" s="105">
        <v>2067.42</v>
      </c>
      <c r="G59" s="105">
        <v>0</v>
      </c>
      <c r="H59" s="105"/>
    </row>
    <row r="60" spans="1:8" ht="25.5" x14ac:dyDescent="0.2">
      <c r="A60" s="103" t="s">
        <v>422</v>
      </c>
      <c r="B60" s="104" t="s">
        <v>427</v>
      </c>
      <c r="C60" s="104" t="s">
        <v>387</v>
      </c>
      <c r="D60" s="104" t="s">
        <v>297</v>
      </c>
      <c r="E60" s="103" t="s">
        <v>298</v>
      </c>
      <c r="F60" s="105">
        <v>2067.42</v>
      </c>
      <c r="G60" s="105">
        <v>0</v>
      </c>
      <c r="H60" s="105"/>
    </row>
    <row r="61" spans="1:8" ht="25.5" x14ac:dyDescent="0.2">
      <c r="A61" s="103" t="s">
        <v>422</v>
      </c>
      <c r="B61" s="104" t="s">
        <v>427</v>
      </c>
      <c r="C61" s="104" t="s">
        <v>387</v>
      </c>
      <c r="D61" s="104" t="s">
        <v>297</v>
      </c>
      <c r="E61" s="103" t="s">
        <v>298</v>
      </c>
      <c r="F61" s="105">
        <v>2067.41</v>
      </c>
      <c r="G61" s="105">
        <v>0</v>
      </c>
      <c r="H61" s="105"/>
    </row>
    <row r="62" spans="1:8" ht="25.5" x14ac:dyDescent="0.2">
      <c r="A62" s="103" t="s">
        <v>422</v>
      </c>
      <c r="B62" s="104" t="s">
        <v>427</v>
      </c>
      <c r="C62" s="104" t="s">
        <v>387</v>
      </c>
      <c r="D62" s="104" t="s">
        <v>297</v>
      </c>
      <c r="E62" s="103" t="s">
        <v>298</v>
      </c>
      <c r="F62" s="105">
        <v>2067.42</v>
      </c>
      <c r="G62" s="105">
        <v>0</v>
      </c>
      <c r="H62" s="105"/>
    </row>
    <row r="63" spans="1:8" ht="25.5" x14ac:dyDescent="0.2">
      <c r="A63" s="103" t="s">
        <v>422</v>
      </c>
      <c r="B63" s="104" t="s">
        <v>427</v>
      </c>
      <c r="C63" s="104" t="s">
        <v>387</v>
      </c>
      <c r="D63" s="104" t="s">
        <v>297</v>
      </c>
      <c r="E63" s="103" t="s">
        <v>298</v>
      </c>
      <c r="F63" s="105">
        <v>2067.4</v>
      </c>
      <c r="G63" s="105">
        <v>0</v>
      </c>
      <c r="H63" s="105"/>
    </row>
    <row r="64" spans="1:8" ht="25.5" x14ac:dyDescent="0.2">
      <c r="A64" s="103" t="s">
        <v>422</v>
      </c>
      <c r="B64" s="104" t="s">
        <v>427</v>
      </c>
      <c r="C64" s="104" t="s">
        <v>387</v>
      </c>
      <c r="D64" s="104" t="s">
        <v>297</v>
      </c>
      <c r="E64" s="103" t="s">
        <v>298</v>
      </c>
      <c r="F64" s="105">
        <v>2067.42</v>
      </c>
      <c r="G64" s="105">
        <v>0</v>
      </c>
      <c r="H64" s="105"/>
    </row>
    <row r="65" spans="1:8" ht="25.5" x14ac:dyDescent="0.2">
      <c r="A65" s="103" t="s">
        <v>422</v>
      </c>
      <c r="B65" s="104" t="s">
        <v>427</v>
      </c>
      <c r="C65" s="104" t="s">
        <v>387</v>
      </c>
      <c r="D65" s="104" t="s">
        <v>297</v>
      </c>
      <c r="E65" s="103" t="s">
        <v>298</v>
      </c>
      <c r="F65" s="105">
        <v>2067.41</v>
      </c>
      <c r="G65" s="105">
        <v>0</v>
      </c>
      <c r="H65" s="105"/>
    </row>
    <row r="66" spans="1:8" ht="25.5" x14ac:dyDescent="0.2">
      <c r="A66" s="103" t="s">
        <v>422</v>
      </c>
      <c r="B66" s="104" t="s">
        <v>427</v>
      </c>
      <c r="C66" s="104" t="s">
        <v>387</v>
      </c>
      <c r="D66" s="104" t="s">
        <v>297</v>
      </c>
      <c r="E66" s="103" t="s">
        <v>298</v>
      </c>
      <c r="F66" s="105">
        <v>2067.42</v>
      </c>
      <c r="G66" s="105">
        <v>0</v>
      </c>
      <c r="H66" s="105"/>
    </row>
    <row r="67" spans="1:8" ht="25.5" x14ac:dyDescent="0.2">
      <c r="A67" s="103" t="s">
        <v>422</v>
      </c>
      <c r="B67" s="104" t="s">
        <v>427</v>
      </c>
      <c r="C67" s="104" t="s">
        <v>387</v>
      </c>
      <c r="D67" s="104" t="s">
        <v>297</v>
      </c>
      <c r="E67" s="103" t="s">
        <v>298</v>
      </c>
      <c r="F67" s="105">
        <v>2067.42</v>
      </c>
      <c r="G67" s="105">
        <v>0</v>
      </c>
      <c r="H67" s="105"/>
    </row>
    <row r="68" spans="1:8" x14ac:dyDescent="0.2">
      <c r="A68" s="103"/>
      <c r="B68" s="104"/>
      <c r="C68" s="104"/>
      <c r="D68" s="104"/>
      <c r="E68" s="103"/>
      <c r="F68" s="106">
        <f>SUM(F56:F67)</f>
        <v>24809</v>
      </c>
      <c r="G68" s="106">
        <f>SUM(G56:G67)</f>
        <v>0</v>
      </c>
      <c r="H68" s="106">
        <f>+F68-G68</f>
        <v>24809</v>
      </c>
    </row>
    <row r="69" spans="1:8" x14ac:dyDescent="0.2">
      <c r="A69" s="103" t="s">
        <v>422</v>
      </c>
      <c r="B69" s="104" t="s">
        <v>427</v>
      </c>
      <c r="C69" s="104" t="s">
        <v>428</v>
      </c>
      <c r="D69" s="104" t="s">
        <v>429</v>
      </c>
      <c r="E69" s="103" t="s">
        <v>430</v>
      </c>
      <c r="F69" s="105">
        <v>4909.05</v>
      </c>
      <c r="G69" s="105">
        <v>0</v>
      </c>
      <c r="H69" s="105"/>
    </row>
    <row r="70" spans="1:8" x14ac:dyDescent="0.2">
      <c r="A70" s="103" t="s">
        <v>422</v>
      </c>
      <c r="B70" s="104" t="s">
        <v>427</v>
      </c>
      <c r="C70" s="104" t="s">
        <v>428</v>
      </c>
      <c r="D70" s="104" t="s">
        <v>429</v>
      </c>
      <c r="E70" s="103" t="s">
        <v>430</v>
      </c>
      <c r="F70" s="105">
        <v>5858.45</v>
      </c>
      <c r="G70" s="105">
        <v>0</v>
      </c>
      <c r="H70" s="105"/>
    </row>
    <row r="71" spans="1:8" x14ac:dyDescent="0.2">
      <c r="A71" s="103" t="s">
        <v>422</v>
      </c>
      <c r="B71" s="104" t="s">
        <v>427</v>
      </c>
      <c r="C71" s="104" t="s">
        <v>428</v>
      </c>
      <c r="D71" s="104" t="s">
        <v>429</v>
      </c>
      <c r="E71" s="103" t="s">
        <v>430</v>
      </c>
      <c r="F71" s="105">
        <v>28604.09</v>
      </c>
      <c r="G71" s="105">
        <v>0</v>
      </c>
      <c r="H71" s="105"/>
    </row>
    <row r="72" spans="1:8" x14ac:dyDescent="0.2">
      <c r="A72" s="103" t="s">
        <v>422</v>
      </c>
      <c r="B72" s="104" t="s">
        <v>427</v>
      </c>
      <c r="C72" s="104" t="s">
        <v>428</v>
      </c>
      <c r="D72" s="104" t="s">
        <v>429</v>
      </c>
      <c r="E72" s="103" t="s">
        <v>430</v>
      </c>
      <c r="F72" s="105">
        <v>1483</v>
      </c>
      <c r="G72" s="105">
        <v>0</v>
      </c>
      <c r="H72" s="105"/>
    </row>
    <row r="73" spans="1:8" x14ac:dyDescent="0.2">
      <c r="A73" s="103" t="s">
        <v>422</v>
      </c>
      <c r="B73" s="104" t="s">
        <v>427</v>
      </c>
      <c r="C73" s="104" t="s">
        <v>428</v>
      </c>
      <c r="D73" s="104" t="s">
        <v>429</v>
      </c>
      <c r="E73" s="103" t="s">
        <v>430</v>
      </c>
      <c r="F73" s="105">
        <v>1414.6</v>
      </c>
      <c r="G73" s="105">
        <v>0</v>
      </c>
      <c r="H73" s="105"/>
    </row>
    <row r="74" spans="1:8" x14ac:dyDescent="0.2">
      <c r="A74" s="103" t="s">
        <v>422</v>
      </c>
      <c r="B74" s="104" t="s">
        <v>427</v>
      </c>
      <c r="C74" s="104" t="s">
        <v>428</v>
      </c>
      <c r="D74" s="104" t="s">
        <v>429</v>
      </c>
      <c r="E74" s="103" t="s">
        <v>430</v>
      </c>
      <c r="F74" s="105">
        <v>196.01</v>
      </c>
      <c r="G74" s="105">
        <v>0</v>
      </c>
      <c r="H74" s="105"/>
    </row>
    <row r="75" spans="1:8" x14ac:dyDescent="0.2">
      <c r="A75" s="103" t="s">
        <v>422</v>
      </c>
      <c r="B75" s="104" t="s">
        <v>427</v>
      </c>
      <c r="C75" s="104" t="s">
        <v>428</v>
      </c>
      <c r="D75" s="104" t="s">
        <v>429</v>
      </c>
      <c r="E75" s="103" t="s">
        <v>430</v>
      </c>
      <c r="F75" s="105">
        <v>5186.49</v>
      </c>
      <c r="G75" s="105">
        <v>0</v>
      </c>
      <c r="H75" s="105"/>
    </row>
    <row r="76" spans="1:8" x14ac:dyDescent="0.2">
      <c r="A76" s="103" t="s">
        <v>422</v>
      </c>
      <c r="B76" s="104" t="s">
        <v>427</v>
      </c>
      <c r="C76" s="104" t="s">
        <v>428</v>
      </c>
      <c r="D76" s="104" t="s">
        <v>429</v>
      </c>
      <c r="E76" s="103" t="s">
        <v>430</v>
      </c>
      <c r="F76" s="105">
        <v>6513.17</v>
      </c>
      <c r="G76" s="105">
        <v>0</v>
      </c>
      <c r="H76" s="105"/>
    </row>
    <row r="77" spans="1:8" x14ac:dyDescent="0.2">
      <c r="A77" s="103" t="s">
        <v>422</v>
      </c>
      <c r="B77" s="104" t="s">
        <v>427</v>
      </c>
      <c r="C77" s="104" t="s">
        <v>428</v>
      </c>
      <c r="D77" s="104" t="s">
        <v>429</v>
      </c>
      <c r="E77" s="103" t="s">
        <v>430</v>
      </c>
      <c r="F77" s="105">
        <v>3308.97</v>
      </c>
      <c r="G77" s="105">
        <v>0</v>
      </c>
      <c r="H77" s="105"/>
    </row>
    <row r="78" spans="1:8" x14ac:dyDescent="0.2">
      <c r="A78" s="103" t="s">
        <v>422</v>
      </c>
      <c r="B78" s="104" t="s">
        <v>427</v>
      </c>
      <c r="C78" s="104" t="s">
        <v>428</v>
      </c>
      <c r="D78" s="104" t="s">
        <v>429</v>
      </c>
      <c r="E78" s="103" t="s">
        <v>430</v>
      </c>
      <c r="F78" s="105">
        <v>3098.77</v>
      </c>
      <c r="G78" s="105">
        <v>0</v>
      </c>
      <c r="H78" s="105"/>
    </row>
    <row r="79" spans="1:8" x14ac:dyDescent="0.2">
      <c r="A79" s="103" t="s">
        <v>422</v>
      </c>
      <c r="B79" s="104" t="s">
        <v>427</v>
      </c>
      <c r="C79" s="104" t="s">
        <v>428</v>
      </c>
      <c r="D79" s="104" t="s">
        <v>429</v>
      </c>
      <c r="E79" s="103" t="s">
        <v>430</v>
      </c>
      <c r="F79" s="105">
        <v>7843.43</v>
      </c>
      <c r="G79" s="105">
        <v>0</v>
      </c>
      <c r="H79" s="105"/>
    </row>
    <row r="80" spans="1:8" x14ac:dyDescent="0.2">
      <c r="A80" s="103"/>
      <c r="B80" s="104"/>
      <c r="C80" s="104"/>
      <c r="D80" s="104"/>
      <c r="E80" s="103"/>
      <c r="F80" s="106">
        <f>SUM(F69:F79)</f>
        <v>68416.03</v>
      </c>
      <c r="G80" s="106">
        <f>SUM(G69:G79)</f>
        <v>0</v>
      </c>
      <c r="H80" s="106">
        <f t="shared" ref="H80" si="0">+F80-G80</f>
        <v>68416.03</v>
      </c>
    </row>
    <row r="81" spans="1:8" ht="25.5" x14ac:dyDescent="0.2">
      <c r="A81" s="103" t="s">
        <v>422</v>
      </c>
      <c r="B81" s="104" t="s">
        <v>427</v>
      </c>
      <c r="C81" s="104" t="s">
        <v>389</v>
      </c>
      <c r="D81" s="104" t="s">
        <v>391</v>
      </c>
      <c r="E81" s="103" t="s">
        <v>431</v>
      </c>
      <c r="F81" s="105">
        <v>2623.27</v>
      </c>
      <c r="G81" s="105">
        <v>0</v>
      </c>
      <c r="H81" s="107"/>
    </row>
    <row r="82" spans="1:8" ht="25.5" x14ac:dyDescent="0.2">
      <c r="A82" s="103" t="s">
        <v>422</v>
      </c>
      <c r="B82" s="104" t="s">
        <v>427</v>
      </c>
      <c r="C82" s="104" t="s">
        <v>389</v>
      </c>
      <c r="D82" s="104" t="s">
        <v>391</v>
      </c>
      <c r="E82" s="103" t="s">
        <v>431</v>
      </c>
      <c r="F82" s="105">
        <v>16872.5</v>
      </c>
      <c r="G82" s="105">
        <v>0</v>
      </c>
      <c r="H82" s="105"/>
    </row>
    <row r="83" spans="1:8" ht="25.5" x14ac:dyDescent="0.2">
      <c r="A83" s="103" t="s">
        <v>422</v>
      </c>
      <c r="B83" s="104" t="s">
        <v>427</v>
      </c>
      <c r="C83" s="104" t="s">
        <v>389</v>
      </c>
      <c r="D83" s="104" t="s">
        <v>391</v>
      </c>
      <c r="E83" s="103" t="s">
        <v>431</v>
      </c>
      <c r="F83" s="105">
        <v>1920.52</v>
      </c>
      <c r="G83" s="105">
        <v>0</v>
      </c>
      <c r="H83" s="105"/>
    </row>
    <row r="84" spans="1:8" ht="25.5" x14ac:dyDescent="0.2">
      <c r="A84" s="103" t="s">
        <v>422</v>
      </c>
      <c r="B84" s="104" t="s">
        <v>427</v>
      </c>
      <c r="C84" s="104" t="s">
        <v>389</v>
      </c>
      <c r="D84" s="104" t="s">
        <v>391</v>
      </c>
      <c r="E84" s="103" t="s">
        <v>431</v>
      </c>
      <c r="F84" s="105">
        <v>1614.68</v>
      </c>
      <c r="G84" s="105">
        <v>0</v>
      </c>
      <c r="H84" s="105"/>
    </row>
    <row r="85" spans="1:8" ht="25.5" x14ac:dyDescent="0.2">
      <c r="A85" s="103" t="s">
        <v>422</v>
      </c>
      <c r="B85" s="104" t="s">
        <v>427</v>
      </c>
      <c r="C85" s="104" t="s">
        <v>389</v>
      </c>
      <c r="D85" s="104" t="s">
        <v>391</v>
      </c>
      <c r="E85" s="103" t="s">
        <v>431</v>
      </c>
      <c r="F85" s="105">
        <v>1487.64</v>
      </c>
      <c r="G85" s="105">
        <v>0</v>
      </c>
      <c r="H85" s="105"/>
    </row>
    <row r="86" spans="1:8" ht="25.5" x14ac:dyDescent="0.2">
      <c r="A86" s="103" t="s">
        <v>422</v>
      </c>
      <c r="B86" s="104" t="s">
        <v>427</v>
      </c>
      <c r="C86" s="104" t="s">
        <v>389</v>
      </c>
      <c r="D86" s="104" t="s">
        <v>391</v>
      </c>
      <c r="E86" s="103" t="s">
        <v>431</v>
      </c>
      <c r="F86" s="105">
        <v>1472.04</v>
      </c>
      <c r="G86" s="105">
        <v>0</v>
      </c>
      <c r="H86" s="105"/>
    </row>
    <row r="87" spans="1:8" ht="25.5" x14ac:dyDescent="0.2">
      <c r="A87" s="103" t="s">
        <v>422</v>
      </c>
      <c r="B87" s="104" t="s">
        <v>427</v>
      </c>
      <c r="C87" s="104" t="s">
        <v>389</v>
      </c>
      <c r="D87" s="104" t="s">
        <v>391</v>
      </c>
      <c r="E87" s="103" t="s">
        <v>431</v>
      </c>
      <c r="F87" s="105">
        <v>935.75</v>
      </c>
      <c r="G87" s="105">
        <v>0</v>
      </c>
      <c r="H87" s="105"/>
    </row>
    <row r="88" spans="1:8" ht="25.5" x14ac:dyDescent="0.2">
      <c r="A88" s="103" t="s">
        <v>422</v>
      </c>
      <c r="B88" s="104" t="s">
        <v>427</v>
      </c>
      <c r="C88" s="104" t="s">
        <v>389</v>
      </c>
      <c r="D88" s="104" t="s">
        <v>391</v>
      </c>
      <c r="E88" s="103" t="s">
        <v>431</v>
      </c>
      <c r="F88" s="105">
        <v>26759.55</v>
      </c>
      <c r="G88" s="105">
        <v>0</v>
      </c>
      <c r="H88" s="105"/>
    </row>
    <row r="89" spans="1:8" ht="25.5" x14ac:dyDescent="0.2">
      <c r="A89" s="103" t="s">
        <v>422</v>
      </c>
      <c r="B89" s="104" t="s">
        <v>427</v>
      </c>
      <c r="C89" s="104" t="s">
        <v>389</v>
      </c>
      <c r="D89" s="104" t="s">
        <v>391</v>
      </c>
      <c r="E89" s="103" t="s">
        <v>431</v>
      </c>
      <c r="F89" s="105">
        <v>1331.63</v>
      </c>
      <c r="G89" s="105">
        <v>0</v>
      </c>
      <c r="H89" s="107"/>
    </row>
    <row r="90" spans="1:8" x14ac:dyDescent="0.2">
      <c r="A90" s="103"/>
      <c r="B90" s="104"/>
      <c r="C90" s="104"/>
      <c r="D90" s="104"/>
      <c r="E90" s="103"/>
      <c r="F90" s="106">
        <f>SUM(F81:F89)</f>
        <v>55017.579999999994</v>
      </c>
      <c r="G90" s="106">
        <f>SUM(G81:G89)</f>
        <v>0</v>
      </c>
      <c r="H90" s="106">
        <f t="shared" ref="H90" si="1">+F90-G90</f>
        <v>55017.579999999994</v>
      </c>
    </row>
    <row r="91" spans="1:8" ht="25.5" x14ac:dyDescent="0.2">
      <c r="A91" s="103" t="s">
        <v>422</v>
      </c>
      <c r="B91" s="104" t="s">
        <v>432</v>
      </c>
      <c r="C91" s="104" t="s">
        <v>338</v>
      </c>
      <c r="D91" s="104" t="s">
        <v>337</v>
      </c>
      <c r="E91" s="103" t="s">
        <v>433</v>
      </c>
      <c r="F91" s="105">
        <v>2855</v>
      </c>
      <c r="G91" s="105">
        <v>0</v>
      </c>
      <c r="H91" s="105"/>
    </row>
    <row r="92" spans="1:8" ht="25.5" x14ac:dyDescent="0.2">
      <c r="A92" s="103" t="s">
        <v>422</v>
      </c>
      <c r="B92" s="104" t="s">
        <v>432</v>
      </c>
      <c r="C92" s="104" t="s">
        <v>338</v>
      </c>
      <c r="D92" s="104" t="s">
        <v>337</v>
      </c>
      <c r="E92" s="103" t="s">
        <v>433</v>
      </c>
      <c r="F92" s="105">
        <v>9830</v>
      </c>
      <c r="G92" s="105">
        <v>0</v>
      </c>
      <c r="H92" s="105"/>
    </row>
    <row r="93" spans="1:8" x14ac:dyDescent="0.2">
      <c r="A93" s="103"/>
      <c r="B93" s="104"/>
      <c r="C93" s="104"/>
      <c r="D93" s="104"/>
      <c r="E93" s="103"/>
      <c r="F93" s="106">
        <f>SUM(F91:F92)</f>
        <v>12685</v>
      </c>
      <c r="G93" s="106">
        <f>SUM(G91:G92)</f>
        <v>0</v>
      </c>
      <c r="H93" s="106">
        <f>+F93-G93</f>
        <v>12685</v>
      </c>
    </row>
    <row r="94" spans="1:8" ht="25.5" x14ac:dyDescent="0.2">
      <c r="A94" s="103" t="s">
        <v>422</v>
      </c>
      <c r="B94" s="104" t="s">
        <v>432</v>
      </c>
      <c r="C94" s="104" t="s">
        <v>434</v>
      </c>
      <c r="D94" s="104" t="s">
        <v>435</v>
      </c>
      <c r="E94" s="103" t="s">
        <v>436</v>
      </c>
      <c r="F94" s="105">
        <v>21784.15</v>
      </c>
      <c r="G94" s="105">
        <v>0</v>
      </c>
      <c r="H94" s="105"/>
    </row>
    <row r="95" spans="1:8" ht="25.5" x14ac:dyDescent="0.2">
      <c r="A95" s="103" t="s">
        <v>422</v>
      </c>
      <c r="B95" s="104" t="s">
        <v>432</v>
      </c>
      <c r="C95" s="104" t="s">
        <v>434</v>
      </c>
      <c r="D95" s="104" t="s">
        <v>435</v>
      </c>
      <c r="E95" s="103" t="s">
        <v>436</v>
      </c>
      <c r="F95" s="105">
        <v>21701.8</v>
      </c>
      <c r="G95" s="105">
        <v>0</v>
      </c>
      <c r="H95" s="105"/>
    </row>
    <row r="96" spans="1:8" ht="25.5" x14ac:dyDescent="0.2">
      <c r="A96" s="103" t="s">
        <v>422</v>
      </c>
      <c r="B96" s="104" t="s">
        <v>432</v>
      </c>
      <c r="C96" s="104" t="s">
        <v>434</v>
      </c>
      <c r="D96" s="104" t="s">
        <v>435</v>
      </c>
      <c r="E96" s="103" t="s">
        <v>436</v>
      </c>
      <c r="F96" s="105">
        <v>26883.79</v>
      </c>
      <c r="G96" s="105">
        <v>0</v>
      </c>
      <c r="H96" s="105"/>
    </row>
    <row r="97" spans="1:8" ht="25.5" x14ac:dyDescent="0.2">
      <c r="A97" s="103" t="s">
        <v>422</v>
      </c>
      <c r="B97" s="104" t="s">
        <v>432</v>
      </c>
      <c r="C97" s="104" t="s">
        <v>434</v>
      </c>
      <c r="D97" s="104" t="s">
        <v>435</v>
      </c>
      <c r="E97" s="103" t="s">
        <v>436</v>
      </c>
      <c r="F97" s="105">
        <v>22512.66</v>
      </c>
      <c r="G97" s="105">
        <v>0</v>
      </c>
      <c r="H97" s="105"/>
    </row>
    <row r="98" spans="1:8" ht="25.5" x14ac:dyDescent="0.2">
      <c r="A98" s="103" t="s">
        <v>422</v>
      </c>
      <c r="B98" s="104" t="s">
        <v>432</v>
      </c>
      <c r="C98" s="104" t="s">
        <v>434</v>
      </c>
      <c r="D98" s="104" t="s">
        <v>435</v>
      </c>
      <c r="E98" s="103" t="s">
        <v>436</v>
      </c>
      <c r="F98" s="105">
        <v>22199.34</v>
      </c>
      <c r="G98" s="105">
        <v>0</v>
      </c>
      <c r="H98" s="105"/>
    </row>
    <row r="99" spans="1:8" ht="25.5" x14ac:dyDescent="0.2">
      <c r="A99" s="103" t="s">
        <v>422</v>
      </c>
      <c r="B99" s="104" t="s">
        <v>432</v>
      </c>
      <c r="C99" s="104" t="s">
        <v>434</v>
      </c>
      <c r="D99" s="104" t="s">
        <v>435</v>
      </c>
      <c r="E99" s="103" t="s">
        <v>436</v>
      </c>
      <c r="F99" s="105">
        <v>30785.86</v>
      </c>
      <c r="G99" s="105">
        <v>0</v>
      </c>
      <c r="H99" s="105"/>
    </row>
    <row r="100" spans="1:8" ht="25.5" x14ac:dyDescent="0.2">
      <c r="A100" s="103" t="s">
        <v>422</v>
      </c>
      <c r="B100" s="104" t="s">
        <v>432</v>
      </c>
      <c r="C100" s="104" t="s">
        <v>434</v>
      </c>
      <c r="D100" s="104" t="s">
        <v>435</v>
      </c>
      <c r="E100" s="103" t="s">
        <v>436</v>
      </c>
      <c r="F100" s="105">
        <v>21915.57</v>
      </c>
      <c r="G100" s="105">
        <v>0</v>
      </c>
      <c r="H100" s="105"/>
    </row>
    <row r="101" spans="1:8" ht="25.5" x14ac:dyDescent="0.2">
      <c r="A101" s="103" t="s">
        <v>422</v>
      </c>
      <c r="B101" s="104" t="s">
        <v>432</v>
      </c>
      <c r="C101" s="104" t="s">
        <v>434</v>
      </c>
      <c r="D101" s="104" t="s">
        <v>435</v>
      </c>
      <c r="E101" s="103" t="s">
        <v>436</v>
      </c>
      <c r="F101" s="105">
        <v>40478.83</v>
      </c>
      <c r="G101" s="105">
        <v>0</v>
      </c>
      <c r="H101" s="105"/>
    </row>
    <row r="102" spans="1:8" x14ac:dyDescent="0.2">
      <c r="A102" s="103"/>
      <c r="B102" s="104"/>
      <c r="C102" s="104"/>
      <c r="D102" s="104"/>
      <c r="E102" s="103"/>
      <c r="F102" s="106">
        <f>SUM(F94:F101)</f>
        <v>208262</v>
      </c>
      <c r="G102" s="106">
        <f>SUM(G94:G101)</f>
        <v>0</v>
      </c>
      <c r="H102" s="106">
        <f>+F102-G102</f>
        <v>208262</v>
      </c>
    </row>
    <row r="103" spans="1:8" x14ac:dyDescent="0.2">
      <c r="A103" s="103" t="s">
        <v>422</v>
      </c>
      <c r="B103" s="104" t="s">
        <v>432</v>
      </c>
      <c r="C103" s="104" t="s">
        <v>301</v>
      </c>
      <c r="D103" s="104" t="s">
        <v>285</v>
      </c>
      <c r="E103" s="103" t="s">
        <v>286</v>
      </c>
      <c r="F103" s="105">
        <v>12668.56</v>
      </c>
      <c r="G103" s="105">
        <v>0</v>
      </c>
      <c r="H103" s="105"/>
    </row>
    <row r="104" spans="1:8" x14ac:dyDescent="0.2">
      <c r="A104" s="103" t="s">
        <v>422</v>
      </c>
      <c r="B104" s="104" t="s">
        <v>432</v>
      </c>
      <c r="C104" s="104" t="s">
        <v>301</v>
      </c>
      <c r="D104" s="104" t="s">
        <v>285</v>
      </c>
      <c r="E104" s="103" t="s">
        <v>286</v>
      </c>
      <c r="F104" s="105">
        <v>29368.52</v>
      </c>
      <c r="G104" s="105">
        <v>0</v>
      </c>
      <c r="H104" s="105"/>
    </row>
    <row r="105" spans="1:8" x14ac:dyDescent="0.2">
      <c r="A105" s="103" t="s">
        <v>422</v>
      </c>
      <c r="B105" s="104" t="s">
        <v>432</v>
      </c>
      <c r="C105" s="104" t="s">
        <v>301</v>
      </c>
      <c r="D105" s="104" t="s">
        <v>285</v>
      </c>
      <c r="E105" s="103" t="s">
        <v>286</v>
      </c>
      <c r="F105" s="105">
        <v>28398.2</v>
      </c>
      <c r="G105" s="105">
        <v>0</v>
      </c>
      <c r="H105" s="105"/>
    </row>
    <row r="106" spans="1:8" x14ac:dyDescent="0.2">
      <c r="A106" s="103" t="s">
        <v>422</v>
      </c>
      <c r="B106" s="104" t="s">
        <v>432</v>
      </c>
      <c r="C106" s="104" t="s">
        <v>301</v>
      </c>
      <c r="D106" s="104" t="s">
        <v>285</v>
      </c>
      <c r="E106" s="103" t="s">
        <v>286</v>
      </c>
      <c r="F106" s="105">
        <v>32406.95</v>
      </c>
      <c r="G106" s="105">
        <v>0</v>
      </c>
      <c r="H106" s="105"/>
    </row>
    <row r="107" spans="1:8" x14ac:dyDescent="0.2">
      <c r="A107" s="103" t="s">
        <v>422</v>
      </c>
      <c r="B107" s="104" t="s">
        <v>432</v>
      </c>
      <c r="C107" s="104" t="s">
        <v>301</v>
      </c>
      <c r="D107" s="104" t="s">
        <v>285</v>
      </c>
      <c r="E107" s="103" t="s">
        <v>286</v>
      </c>
      <c r="F107" s="105">
        <v>32406.95</v>
      </c>
      <c r="G107" s="105">
        <v>0</v>
      </c>
      <c r="H107" s="105"/>
    </row>
    <row r="108" spans="1:8" x14ac:dyDescent="0.2">
      <c r="A108" s="103" t="s">
        <v>422</v>
      </c>
      <c r="B108" s="104" t="s">
        <v>432</v>
      </c>
      <c r="C108" s="104" t="s">
        <v>301</v>
      </c>
      <c r="D108" s="104" t="s">
        <v>285</v>
      </c>
      <c r="E108" s="103" t="s">
        <v>286</v>
      </c>
      <c r="F108" s="105">
        <v>45725.33</v>
      </c>
      <c r="G108" s="105">
        <v>0</v>
      </c>
      <c r="H108" s="105"/>
    </row>
    <row r="109" spans="1:8" x14ac:dyDescent="0.2">
      <c r="A109" s="103" t="s">
        <v>422</v>
      </c>
      <c r="B109" s="104" t="s">
        <v>432</v>
      </c>
      <c r="C109" s="104" t="s">
        <v>301</v>
      </c>
      <c r="D109" s="104" t="s">
        <v>285</v>
      </c>
      <c r="E109" s="103" t="s">
        <v>286</v>
      </c>
      <c r="F109" s="105">
        <v>27331.4</v>
      </c>
      <c r="G109" s="105">
        <v>0</v>
      </c>
      <c r="H109" s="105"/>
    </row>
    <row r="110" spans="1:8" x14ac:dyDescent="0.2">
      <c r="A110" s="103" t="s">
        <v>422</v>
      </c>
      <c r="B110" s="104" t="s">
        <v>432</v>
      </c>
      <c r="C110" s="104" t="s">
        <v>301</v>
      </c>
      <c r="D110" s="104" t="s">
        <v>285</v>
      </c>
      <c r="E110" s="103" t="s">
        <v>286</v>
      </c>
      <c r="F110" s="105">
        <v>32786.75</v>
      </c>
      <c r="G110" s="105">
        <v>0</v>
      </c>
      <c r="H110" s="105"/>
    </row>
    <row r="111" spans="1:8" x14ac:dyDescent="0.2">
      <c r="A111" s="103" t="s">
        <v>422</v>
      </c>
      <c r="B111" s="104" t="s">
        <v>432</v>
      </c>
      <c r="C111" s="104" t="s">
        <v>301</v>
      </c>
      <c r="D111" s="104" t="s">
        <v>285</v>
      </c>
      <c r="E111" s="103" t="s">
        <v>286</v>
      </c>
      <c r="F111" s="105">
        <v>32786.75</v>
      </c>
      <c r="G111" s="105">
        <v>0</v>
      </c>
      <c r="H111" s="105"/>
    </row>
    <row r="112" spans="1:8" x14ac:dyDescent="0.2">
      <c r="A112" s="103" t="s">
        <v>422</v>
      </c>
      <c r="B112" s="104" t="s">
        <v>432</v>
      </c>
      <c r="C112" s="104" t="s">
        <v>301</v>
      </c>
      <c r="D112" s="104" t="s">
        <v>285</v>
      </c>
      <c r="E112" s="103" t="s">
        <v>286</v>
      </c>
      <c r="F112" s="105">
        <v>45725.33</v>
      </c>
      <c r="G112" s="105">
        <v>0</v>
      </c>
      <c r="H112" s="105"/>
    </row>
    <row r="113" spans="1:8" x14ac:dyDescent="0.2">
      <c r="A113" s="103" t="s">
        <v>422</v>
      </c>
      <c r="B113" s="104" t="s">
        <v>432</v>
      </c>
      <c r="C113" s="104" t="s">
        <v>301</v>
      </c>
      <c r="D113" s="104" t="s">
        <v>285</v>
      </c>
      <c r="E113" s="103" t="s">
        <v>286</v>
      </c>
      <c r="F113" s="105">
        <v>33877.82</v>
      </c>
      <c r="G113" s="105">
        <v>0</v>
      </c>
      <c r="H113" s="105"/>
    </row>
    <row r="114" spans="1:8" x14ac:dyDescent="0.2">
      <c r="A114" s="103" t="s">
        <v>422</v>
      </c>
      <c r="B114" s="104" t="s">
        <v>432</v>
      </c>
      <c r="C114" s="104" t="s">
        <v>301</v>
      </c>
      <c r="D114" s="104" t="s">
        <v>285</v>
      </c>
      <c r="E114" s="103" t="s">
        <v>286</v>
      </c>
      <c r="F114" s="105">
        <v>15662.44</v>
      </c>
      <c r="G114" s="105">
        <v>0</v>
      </c>
      <c r="H114" s="105"/>
    </row>
    <row r="115" spans="1:8" x14ac:dyDescent="0.2">
      <c r="A115" s="103"/>
      <c r="B115" s="104"/>
      <c r="C115" s="104"/>
      <c r="D115" s="104"/>
      <c r="E115" s="103"/>
      <c r="F115" s="106">
        <f>SUM(F103:F114)</f>
        <v>369145.00000000006</v>
      </c>
      <c r="G115" s="106">
        <f>SUM(G103:G114)</f>
        <v>0</v>
      </c>
      <c r="H115" s="106">
        <f>+F115-G115</f>
        <v>369145.00000000006</v>
      </c>
    </row>
    <row r="116" spans="1:8" x14ac:dyDescent="0.2">
      <c r="A116" s="103" t="s">
        <v>422</v>
      </c>
      <c r="B116" s="104" t="s">
        <v>437</v>
      </c>
      <c r="C116" s="104" t="s">
        <v>417</v>
      </c>
      <c r="D116" s="104" t="s">
        <v>285</v>
      </c>
      <c r="E116" s="103" t="s">
        <v>286</v>
      </c>
      <c r="F116" s="105">
        <v>207.33</v>
      </c>
      <c r="G116" s="105">
        <v>0</v>
      </c>
      <c r="H116" s="105"/>
    </row>
    <row r="117" spans="1:8" x14ac:dyDescent="0.2">
      <c r="A117" s="103" t="s">
        <v>422</v>
      </c>
      <c r="B117" s="104" t="s">
        <v>437</v>
      </c>
      <c r="C117" s="104" t="s">
        <v>417</v>
      </c>
      <c r="D117" s="104" t="s">
        <v>285</v>
      </c>
      <c r="E117" s="103" t="s">
        <v>286</v>
      </c>
      <c r="F117" s="105">
        <v>207.34</v>
      </c>
      <c r="G117" s="105">
        <v>0</v>
      </c>
      <c r="H117" s="105"/>
    </row>
    <row r="118" spans="1:8" x14ac:dyDescent="0.2">
      <c r="A118" s="103" t="s">
        <v>422</v>
      </c>
      <c r="B118" s="104" t="s">
        <v>437</v>
      </c>
      <c r="C118" s="104" t="s">
        <v>417</v>
      </c>
      <c r="D118" s="104" t="s">
        <v>285</v>
      </c>
      <c r="E118" s="103" t="s">
        <v>286</v>
      </c>
      <c r="F118" s="105">
        <v>207.33</v>
      </c>
      <c r="G118" s="105">
        <v>0</v>
      </c>
      <c r="H118" s="105"/>
    </row>
    <row r="119" spans="1:8" x14ac:dyDescent="0.2">
      <c r="A119" s="103" t="s">
        <v>422</v>
      </c>
      <c r="B119" s="104" t="s">
        <v>437</v>
      </c>
      <c r="C119" s="104" t="s">
        <v>417</v>
      </c>
      <c r="D119" s="104" t="s">
        <v>285</v>
      </c>
      <c r="E119" s="103" t="s">
        <v>286</v>
      </c>
      <c r="F119" s="105">
        <v>207.33</v>
      </c>
      <c r="G119" s="105">
        <v>0</v>
      </c>
      <c r="H119" s="105"/>
    </row>
    <row r="120" spans="1:8" x14ac:dyDescent="0.2">
      <c r="A120" s="103" t="s">
        <v>422</v>
      </c>
      <c r="B120" s="104" t="s">
        <v>437</v>
      </c>
      <c r="C120" s="104" t="s">
        <v>417</v>
      </c>
      <c r="D120" s="104" t="s">
        <v>285</v>
      </c>
      <c r="E120" s="103" t="s">
        <v>286</v>
      </c>
      <c r="F120" s="105">
        <v>207.33</v>
      </c>
      <c r="G120" s="105">
        <v>0</v>
      </c>
      <c r="H120" s="105"/>
    </row>
    <row r="121" spans="1:8" x14ac:dyDescent="0.2">
      <c r="A121" s="103" t="s">
        <v>422</v>
      </c>
      <c r="B121" s="104" t="s">
        <v>437</v>
      </c>
      <c r="C121" s="104" t="s">
        <v>417</v>
      </c>
      <c r="D121" s="104" t="s">
        <v>285</v>
      </c>
      <c r="E121" s="103" t="s">
        <v>286</v>
      </c>
      <c r="F121" s="105">
        <v>207.34</v>
      </c>
      <c r="G121" s="105">
        <v>0</v>
      </c>
      <c r="H121" s="105"/>
    </row>
    <row r="122" spans="1:8" x14ac:dyDescent="0.2">
      <c r="A122" s="103" t="s">
        <v>422</v>
      </c>
      <c r="B122" s="104" t="s">
        <v>437</v>
      </c>
      <c r="C122" s="104" t="s">
        <v>417</v>
      </c>
      <c r="D122" s="104" t="s">
        <v>285</v>
      </c>
      <c r="E122" s="103" t="s">
        <v>286</v>
      </c>
      <c r="F122" s="105">
        <v>207.33</v>
      </c>
      <c r="G122" s="105">
        <v>0</v>
      </c>
      <c r="H122" s="105"/>
    </row>
    <row r="123" spans="1:8" x14ac:dyDescent="0.2">
      <c r="A123" s="103" t="s">
        <v>422</v>
      </c>
      <c r="B123" s="104" t="s">
        <v>437</v>
      </c>
      <c r="C123" s="104" t="s">
        <v>417</v>
      </c>
      <c r="D123" s="104" t="s">
        <v>285</v>
      </c>
      <c r="E123" s="103" t="s">
        <v>286</v>
      </c>
      <c r="F123" s="105">
        <v>207.33</v>
      </c>
      <c r="G123" s="105">
        <v>0</v>
      </c>
      <c r="H123" s="105"/>
    </row>
    <row r="124" spans="1:8" x14ac:dyDescent="0.2">
      <c r="A124" s="103" t="s">
        <v>422</v>
      </c>
      <c r="B124" s="104" t="s">
        <v>437</v>
      </c>
      <c r="C124" s="104" t="s">
        <v>417</v>
      </c>
      <c r="D124" s="104" t="s">
        <v>285</v>
      </c>
      <c r="E124" s="103" t="s">
        <v>286</v>
      </c>
      <c r="F124" s="105">
        <v>207.35</v>
      </c>
      <c r="G124" s="105">
        <v>0</v>
      </c>
      <c r="H124" s="105"/>
    </row>
    <row r="125" spans="1:8" x14ac:dyDescent="0.2">
      <c r="A125" s="103" t="s">
        <v>422</v>
      </c>
      <c r="B125" s="104" t="s">
        <v>437</v>
      </c>
      <c r="C125" s="104" t="s">
        <v>417</v>
      </c>
      <c r="D125" s="104" t="s">
        <v>285</v>
      </c>
      <c r="E125" s="103" t="s">
        <v>286</v>
      </c>
      <c r="F125" s="105">
        <v>207.33</v>
      </c>
      <c r="G125" s="105">
        <v>0</v>
      </c>
      <c r="H125" s="105"/>
    </row>
    <row r="126" spans="1:8" x14ac:dyDescent="0.2">
      <c r="A126" s="103" t="s">
        <v>422</v>
      </c>
      <c r="B126" s="104" t="s">
        <v>437</v>
      </c>
      <c r="C126" s="104" t="s">
        <v>417</v>
      </c>
      <c r="D126" s="104" t="s">
        <v>285</v>
      </c>
      <c r="E126" s="103" t="s">
        <v>286</v>
      </c>
      <c r="F126" s="105">
        <v>207.33</v>
      </c>
      <c r="G126" s="105">
        <v>0</v>
      </c>
      <c r="H126" s="105"/>
    </row>
    <row r="127" spans="1:8" x14ac:dyDescent="0.2">
      <c r="A127" s="103" t="s">
        <v>422</v>
      </c>
      <c r="B127" s="104" t="s">
        <v>437</v>
      </c>
      <c r="C127" s="104" t="s">
        <v>417</v>
      </c>
      <c r="D127" s="104" t="s">
        <v>285</v>
      </c>
      <c r="E127" s="103" t="s">
        <v>286</v>
      </c>
      <c r="F127" s="105">
        <v>207.33</v>
      </c>
      <c r="G127" s="105">
        <v>0</v>
      </c>
      <c r="H127" s="105"/>
    </row>
    <row r="128" spans="1:8" x14ac:dyDescent="0.2">
      <c r="A128" s="103"/>
      <c r="B128" s="104"/>
      <c r="C128" s="104"/>
      <c r="D128" s="104"/>
      <c r="E128" s="103"/>
      <c r="F128" s="106">
        <f>SUM(F116:F127)</f>
        <v>2487.9999999999995</v>
      </c>
      <c r="G128" s="106">
        <f>SUM(G116:G127)</f>
        <v>0</v>
      </c>
      <c r="H128" s="106">
        <f>+F128-G128</f>
        <v>2487.9999999999995</v>
      </c>
    </row>
    <row r="129" spans="1:8" x14ac:dyDescent="0.2">
      <c r="A129" s="103" t="s">
        <v>422</v>
      </c>
      <c r="B129" s="104" t="s">
        <v>438</v>
      </c>
      <c r="C129" s="104" t="s">
        <v>302</v>
      </c>
      <c r="D129" s="104" t="s">
        <v>285</v>
      </c>
      <c r="E129" s="103" t="s">
        <v>286</v>
      </c>
      <c r="F129" s="105">
        <v>946.25</v>
      </c>
      <c r="G129" s="105">
        <v>0</v>
      </c>
      <c r="H129" s="105"/>
    </row>
    <row r="130" spans="1:8" x14ac:dyDescent="0.2">
      <c r="A130" s="103" t="s">
        <v>422</v>
      </c>
      <c r="B130" s="104" t="s">
        <v>438</v>
      </c>
      <c r="C130" s="104" t="s">
        <v>302</v>
      </c>
      <c r="D130" s="104" t="s">
        <v>285</v>
      </c>
      <c r="E130" s="103" t="s">
        <v>286</v>
      </c>
      <c r="F130" s="105">
        <v>946.25</v>
      </c>
      <c r="G130" s="105">
        <v>0</v>
      </c>
      <c r="H130" s="105"/>
    </row>
    <row r="131" spans="1:8" x14ac:dyDescent="0.2">
      <c r="A131" s="103" t="s">
        <v>422</v>
      </c>
      <c r="B131" s="104" t="s">
        <v>438</v>
      </c>
      <c r="C131" s="104" t="s">
        <v>302</v>
      </c>
      <c r="D131" s="104" t="s">
        <v>285</v>
      </c>
      <c r="E131" s="103" t="s">
        <v>286</v>
      </c>
      <c r="F131" s="105">
        <v>946.25</v>
      </c>
      <c r="G131" s="105">
        <v>0</v>
      </c>
      <c r="H131" s="105"/>
    </row>
    <row r="132" spans="1:8" x14ac:dyDescent="0.2">
      <c r="A132" s="103" t="s">
        <v>422</v>
      </c>
      <c r="B132" s="104" t="s">
        <v>438</v>
      </c>
      <c r="C132" s="104" t="s">
        <v>302</v>
      </c>
      <c r="D132" s="104" t="s">
        <v>285</v>
      </c>
      <c r="E132" s="103" t="s">
        <v>286</v>
      </c>
      <c r="F132" s="105">
        <v>946.25</v>
      </c>
      <c r="G132" s="105">
        <v>0</v>
      </c>
      <c r="H132" s="105"/>
    </row>
    <row r="133" spans="1:8" x14ac:dyDescent="0.2">
      <c r="A133" s="103" t="s">
        <v>422</v>
      </c>
      <c r="B133" s="104" t="s">
        <v>438</v>
      </c>
      <c r="C133" s="104" t="s">
        <v>302</v>
      </c>
      <c r="D133" s="104" t="s">
        <v>285</v>
      </c>
      <c r="E133" s="103" t="s">
        <v>286</v>
      </c>
      <c r="F133" s="105">
        <v>946.25</v>
      </c>
      <c r="G133" s="105">
        <v>0</v>
      </c>
      <c r="H133" s="105"/>
    </row>
    <row r="134" spans="1:8" x14ac:dyDescent="0.2">
      <c r="A134" s="103" t="s">
        <v>422</v>
      </c>
      <c r="B134" s="104" t="s">
        <v>438</v>
      </c>
      <c r="C134" s="104" t="s">
        <v>302</v>
      </c>
      <c r="D134" s="104" t="s">
        <v>285</v>
      </c>
      <c r="E134" s="103" t="s">
        <v>286</v>
      </c>
      <c r="F134" s="105">
        <v>946.25</v>
      </c>
      <c r="G134" s="105">
        <v>0</v>
      </c>
      <c r="H134" s="105"/>
    </row>
    <row r="135" spans="1:8" x14ac:dyDescent="0.2">
      <c r="A135" s="103" t="s">
        <v>422</v>
      </c>
      <c r="B135" s="104" t="s">
        <v>438</v>
      </c>
      <c r="C135" s="104" t="s">
        <v>302</v>
      </c>
      <c r="D135" s="104" t="s">
        <v>285</v>
      </c>
      <c r="E135" s="103" t="s">
        <v>286</v>
      </c>
      <c r="F135" s="105">
        <v>946.25</v>
      </c>
      <c r="G135" s="105">
        <v>0</v>
      </c>
      <c r="H135" s="105"/>
    </row>
    <row r="136" spans="1:8" x14ac:dyDescent="0.2">
      <c r="A136" s="103" t="s">
        <v>422</v>
      </c>
      <c r="B136" s="104" t="s">
        <v>438</v>
      </c>
      <c r="C136" s="104" t="s">
        <v>302</v>
      </c>
      <c r="D136" s="104" t="s">
        <v>285</v>
      </c>
      <c r="E136" s="103" t="s">
        <v>286</v>
      </c>
      <c r="F136" s="105">
        <v>946.25</v>
      </c>
      <c r="G136" s="105">
        <v>0</v>
      </c>
      <c r="H136" s="105"/>
    </row>
    <row r="137" spans="1:8" x14ac:dyDescent="0.2">
      <c r="A137" s="103" t="s">
        <v>422</v>
      </c>
      <c r="B137" s="104" t="s">
        <v>438</v>
      </c>
      <c r="C137" s="104" t="s">
        <v>302</v>
      </c>
      <c r="D137" s="104" t="s">
        <v>285</v>
      </c>
      <c r="E137" s="103" t="s">
        <v>286</v>
      </c>
      <c r="F137" s="105">
        <v>946.25</v>
      </c>
      <c r="G137" s="105">
        <v>0</v>
      </c>
      <c r="H137" s="105"/>
    </row>
    <row r="138" spans="1:8" x14ac:dyDescent="0.2">
      <c r="A138" s="103" t="s">
        <v>422</v>
      </c>
      <c r="B138" s="104" t="s">
        <v>438</v>
      </c>
      <c r="C138" s="104" t="s">
        <v>302</v>
      </c>
      <c r="D138" s="104" t="s">
        <v>285</v>
      </c>
      <c r="E138" s="103" t="s">
        <v>286</v>
      </c>
      <c r="F138" s="105">
        <v>946.25</v>
      </c>
      <c r="G138" s="105">
        <v>0</v>
      </c>
      <c r="H138" s="105"/>
    </row>
    <row r="139" spans="1:8" x14ac:dyDescent="0.2">
      <c r="A139" s="103" t="s">
        <v>422</v>
      </c>
      <c r="B139" s="104" t="s">
        <v>438</v>
      </c>
      <c r="C139" s="104" t="s">
        <v>302</v>
      </c>
      <c r="D139" s="104" t="s">
        <v>285</v>
      </c>
      <c r="E139" s="103" t="s">
        <v>286</v>
      </c>
      <c r="F139" s="105">
        <v>946.25</v>
      </c>
      <c r="G139" s="105">
        <v>0</v>
      </c>
      <c r="H139" s="105"/>
    </row>
    <row r="140" spans="1:8" x14ac:dyDescent="0.2">
      <c r="A140" s="103" t="s">
        <v>422</v>
      </c>
      <c r="B140" s="104" t="s">
        <v>438</v>
      </c>
      <c r="C140" s="104" t="s">
        <v>302</v>
      </c>
      <c r="D140" s="104" t="s">
        <v>285</v>
      </c>
      <c r="E140" s="103" t="s">
        <v>286</v>
      </c>
      <c r="F140" s="105">
        <v>946.25</v>
      </c>
      <c r="G140" s="105">
        <v>0</v>
      </c>
      <c r="H140" s="105"/>
    </row>
    <row r="141" spans="1:8" x14ac:dyDescent="0.2">
      <c r="A141" s="103"/>
      <c r="B141" s="104"/>
      <c r="C141" s="104"/>
      <c r="D141" s="104"/>
      <c r="E141" s="103"/>
      <c r="F141" s="106">
        <f>SUM(F129:F140)</f>
        <v>11355</v>
      </c>
      <c r="G141" s="106">
        <f>SUM(G116:G140)</f>
        <v>0</v>
      </c>
      <c r="H141" s="106">
        <f>+F141-G141</f>
        <v>11355</v>
      </c>
    </row>
    <row r="142" spans="1:8" x14ac:dyDescent="0.2">
      <c r="A142" s="103" t="s">
        <v>422</v>
      </c>
      <c r="B142" s="104" t="s">
        <v>438</v>
      </c>
      <c r="C142" s="104" t="s">
        <v>302</v>
      </c>
      <c r="D142" s="104" t="s">
        <v>303</v>
      </c>
      <c r="E142" s="103" t="s">
        <v>304</v>
      </c>
      <c r="F142" s="105">
        <v>11170</v>
      </c>
      <c r="G142" s="105">
        <v>0</v>
      </c>
      <c r="H142" s="105"/>
    </row>
    <row r="143" spans="1:8" x14ac:dyDescent="0.2">
      <c r="A143" s="103" t="s">
        <v>422</v>
      </c>
      <c r="B143" s="104" t="s">
        <v>438</v>
      </c>
      <c r="C143" s="104" t="s">
        <v>302</v>
      </c>
      <c r="D143" s="104" t="s">
        <v>303</v>
      </c>
      <c r="E143" s="103" t="s">
        <v>304</v>
      </c>
      <c r="F143" s="105">
        <v>5326.25</v>
      </c>
      <c r="G143" s="105">
        <v>0</v>
      </c>
      <c r="H143" s="105"/>
    </row>
    <row r="144" spans="1:8" x14ac:dyDescent="0.2">
      <c r="A144" s="103" t="s">
        <v>422</v>
      </c>
      <c r="B144" s="104" t="s">
        <v>438</v>
      </c>
      <c r="C144" s="104" t="s">
        <v>302</v>
      </c>
      <c r="D144" s="104" t="s">
        <v>303</v>
      </c>
      <c r="E144" s="103" t="s">
        <v>304</v>
      </c>
      <c r="F144" s="105">
        <v>6843.84</v>
      </c>
      <c r="G144" s="105">
        <v>0</v>
      </c>
      <c r="H144" s="105"/>
    </row>
    <row r="145" spans="1:8" x14ac:dyDescent="0.2">
      <c r="A145" s="103" t="s">
        <v>422</v>
      </c>
      <c r="B145" s="104" t="s">
        <v>438</v>
      </c>
      <c r="C145" s="104" t="s">
        <v>302</v>
      </c>
      <c r="D145" s="104" t="s">
        <v>303</v>
      </c>
      <c r="E145" s="103" t="s">
        <v>304</v>
      </c>
      <c r="F145" s="105">
        <v>5825.67</v>
      </c>
      <c r="G145" s="105">
        <v>0</v>
      </c>
      <c r="H145" s="105"/>
    </row>
    <row r="146" spans="1:8" x14ac:dyDescent="0.2">
      <c r="A146" s="103" t="s">
        <v>422</v>
      </c>
      <c r="B146" s="104" t="s">
        <v>438</v>
      </c>
      <c r="C146" s="104" t="s">
        <v>302</v>
      </c>
      <c r="D146" s="104" t="s">
        <v>303</v>
      </c>
      <c r="E146" s="103" t="s">
        <v>304</v>
      </c>
      <c r="F146" s="105">
        <v>5219.2</v>
      </c>
      <c r="G146" s="105">
        <v>0</v>
      </c>
      <c r="H146" s="105"/>
    </row>
    <row r="147" spans="1:8" x14ac:dyDescent="0.2">
      <c r="A147" s="103" t="s">
        <v>422</v>
      </c>
      <c r="B147" s="104" t="s">
        <v>438</v>
      </c>
      <c r="C147" s="104" t="s">
        <v>302</v>
      </c>
      <c r="D147" s="104" t="s">
        <v>303</v>
      </c>
      <c r="E147" s="103" t="s">
        <v>304</v>
      </c>
      <c r="F147" s="105">
        <v>25816.42</v>
      </c>
      <c r="G147" s="105">
        <v>0</v>
      </c>
      <c r="H147" s="105"/>
    </row>
    <row r="148" spans="1:8" x14ac:dyDescent="0.2">
      <c r="A148" s="103" t="s">
        <v>422</v>
      </c>
      <c r="B148" s="104" t="s">
        <v>438</v>
      </c>
      <c r="C148" s="104" t="s">
        <v>302</v>
      </c>
      <c r="D148" s="104" t="s">
        <v>303</v>
      </c>
      <c r="E148" s="103" t="s">
        <v>304</v>
      </c>
      <c r="F148" s="105">
        <v>5059.72</v>
      </c>
      <c r="G148" s="105">
        <v>0</v>
      </c>
      <c r="H148" s="105"/>
    </row>
    <row r="149" spans="1:8" x14ac:dyDescent="0.2">
      <c r="A149" s="103" t="s">
        <v>422</v>
      </c>
      <c r="B149" s="104" t="s">
        <v>438</v>
      </c>
      <c r="C149" s="104" t="s">
        <v>302</v>
      </c>
      <c r="D149" s="104" t="s">
        <v>303</v>
      </c>
      <c r="E149" s="103" t="s">
        <v>304</v>
      </c>
      <c r="F149" s="105">
        <v>4895.09</v>
      </c>
      <c r="G149" s="105">
        <v>0</v>
      </c>
      <c r="H149" s="105"/>
    </row>
    <row r="150" spans="1:8" x14ac:dyDescent="0.2">
      <c r="A150" s="103" t="s">
        <v>422</v>
      </c>
      <c r="B150" s="104" t="s">
        <v>438</v>
      </c>
      <c r="C150" s="104" t="s">
        <v>302</v>
      </c>
      <c r="D150" s="104" t="s">
        <v>303</v>
      </c>
      <c r="E150" s="103" t="s">
        <v>304</v>
      </c>
      <c r="F150" s="105">
        <v>5388.09</v>
      </c>
      <c r="G150" s="105">
        <v>0</v>
      </c>
      <c r="H150" s="105"/>
    </row>
    <row r="151" spans="1:8" x14ac:dyDescent="0.2">
      <c r="A151" s="103" t="s">
        <v>422</v>
      </c>
      <c r="B151" s="104" t="s">
        <v>438</v>
      </c>
      <c r="C151" s="104" t="s">
        <v>302</v>
      </c>
      <c r="D151" s="104" t="s">
        <v>303</v>
      </c>
      <c r="E151" s="103" t="s">
        <v>304</v>
      </c>
      <c r="F151" s="105">
        <v>7717.62</v>
      </c>
      <c r="G151" s="105">
        <v>0</v>
      </c>
      <c r="H151" s="105"/>
    </row>
    <row r="152" spans="1:8" x14ac:dyDescent="0.2">
      <c r="A152" s="103" t="s">
        <v>422</v>
      </c>
      <c r="B152" s="104" t="s">
        <v>438</v>
      </c>
      <c r="C152" s="104" t="s">
        <v>302</v>
      </c>
      <c r="D152" s="104" t="s">
        <v>303</v>
      </c>
      <c r="E152" s="103" t="s">
        <v>304</v>
      </c>
      <c r="F152" s="105">
        <v>5282.23</v>
      </c>
      <c r="G152" s="105">
        <v>0</v>
      </c>
      <c r="H152" s="105"/>
    </row>
    <row r="153" spans="1:8" x14ac:dyDescent="0.2">
      <c r="A153" s="103" t="s">
        <v>422</v>
      </c>
      <c r="B153" s="104" t="s">
        <v>438</v>
      </c>
      <c r="C153" s="104" t="s">
        <v>302</v>
      </c>
      <c r="D153" s="104" t="s">
        <v>303</v>
      </c>
      <c r="E153" s="103" t="s">
        <v>304</v>
      </c>
      <c r="F153" s="105">
        <v>3678.87</v>
      </c>
      <c r="G153" s="105">
        <v>0</v>
      </c>
      <c r="H153" s="105"/>
    </row>
    <row r="154" spans="1:8" x14ac:dyDescent="0.2">
      <c r="A154" s="103"/>
      <c r="B154" s="104"/>
      <c r="C154" s="104"/>
      <c r="D154" s="104"/>
      <c r="E154" s="103"/>
      <c r="F154" s="106">
        <f>SUM(F142:F153)</f>
        <v>92222.999999999985</v>
      </c>
      <c r="G154" s="106">
        <f>SUM(G129:G153)</f>
        <v>0</v>
      </c>
      <c r="H154" s="106">
        <f>+F154-G154</f>
        <v>92222.999999999985</v>
      </c>
    </row>
    <row r="155" spans="1:8" x14ac:dyDescent="0.2">
      <c r="A155" s="103" t="s">
        <v>422</v>
      </c>
      <c r="B155" s="104" t="s">
        <v>439</v>
      </c>
      <c r="C155" s="104" t="s">
        <v>305</v>
      </c>
      <c r="D155" s="104" t="s">
        <v>324</v>
      </c>
      <c r="E155" s="103" t="s">
        <v>325</v>
      </c>
      <c r="F155" s="105">
        <v>5586.18</v>
      </c>
      <c r="G155" s="105">
        <v>0</v>
      </c>
      <c r="H155" s="105"/>
    </row>
    <row r="156" spans="1:8" x14ac:dyDescent="0.2">
      <c r="A156" s="103" t="s">
        <v>422</v>
      </c>
      <c r="B156" s="104" t="s">
        <v>439</v>
      </c>
      <c r="C156" s="104" t="s">
        <v>305</v>
      </c>
      <c r="D156" s="104" t="s">
        <v>324</v>
      </c>
      <c r="E156" s="103" t="s">
        <v>325</v>
      </c>
      <c r="F156" s="105">
        <v>10844.85</v>
      </c>
      <c r="G156" s="105">
        <v>0</v>
      </c>
      <c r="H156" s="105"/>
    </row>
    <row r="157" spans="1:8" x14ac:dyDescent="0.2">
      <c r="A157" s="103" t="s">
        <v>422</v>
      </c>
      <c r="B157" s="104" t="s">
        <v>439</v>
      </c>
      <c r="C157" s="104" t="s">
        <v>305</v>
      </c>
      <c r="D157" s="104" t="s">
        <v>324</v>
      </c>
      <c r="E157" s="103" t="s">
        <v>325</v>
      </c>
      <c r="F157" s="105">
        <v>17419.91</v>
      </c>
      <c r="G157" s="105">
        <v>0</v>
      </c>
      <c r="H157" s="105"/>
    </row>
    <row r="158" spans="1:8" x14ac:dyDescent="0.2">
      <c r="A158" s="103" t="s">
        <v>422</v>
      </c>
      <c r="B158" s="104" t="s">
        <v>439</v>
      </c>
      <c r="C158" s="104" t="s">
        <v>305</v>
      </c>
      <c r="D158" s="104" t="s">
        <v>324</v>
      </c>
      <c r="E158" s="103" t="s">
        <v>325</v>
      </c>
      <c r="F158" s="105">
        <v>3763.01</v>
      </c>
      <c r="G158" s="105">
        <v>0</v>
      </c>
      <c r="H158" s="105"/>
    </row>
    <row r="159" spans="1:8" x14ac:dyDescent="0.2">
      <c r="A159" s="103" t="s">
        <v>422</v>
      </c>
      <c r="B159" s="104" t="s">
        <v>439</v>
      </c>
      <c r="C159" s="104" t="s">
        <v>305</v>
      </c>
      <c r="D159" s="104" t="s">
        <v>324</v>
      </c>
      <c r="E159" s="103" t="s">
        <v>325</v>
      </c>
      <c r="F159" s="105">
        <v>4429.03</v>
      </c>
      <c r="G159" s="105">
        <v>0</v>
      </c>
      <c r="H159" s="105"/>
    </row>
    <row r="160" spans="1:8" x14ac:dyDescent="0.2">
      <c r="A160" s="103" t="s">
        <v>422</v>
      </c>
      <c r="B160" s="104" t="s">
        <v>439</v>
      </c>
      <c r="C160" s="104" t="s">
        <v>305</v>
      </c>
      <c r="D160" s="104" t="s">
        <v>324</v>
      </c>
      <c r="E160" s="103" t="s">
        <v>325</v>
      </c>
      <c r="F160" s="105">
        <v>10243.799999999999</v>
      </c>
      <c r="G160" s="105">
        <v>0</v>
      </c>
      <c r="H160" s="105"/>
    </row>
    <row r="161" spans="1:8" x14ac:dyDescent="0.2">
      <c r="A161" s="103" t="s">
        <v>422</v>
      </c>
      <c r="B161" s="104" t="s">
        <v>439</v>
      </c>
      <c r="C161" s="104" t="s">
        <v>305</v>
      </c>
      <c r="D161" s="104" t="s">
        <v>324</v>
      </c>
      <c r="E161" s="103" t="s">
        <v>325</v>
      </c>
      <c r="F161" s="105">
        <v>11964.66</v>
      </c>
      <c r="G161" s="105">
        <v>0</v>
      </c>
      <c r="H161" s="105"/>
    </row>
    <row r="162" spans="1:8" x14ac:dyDescent="0.2">
      <c r="A162" s="103" t="s">
        <v>422</v>
      </c>
      <c r="B162" s="104" t="s">
        <v>439</v>
      </c>
      <c r="C162" s="104" t="s">
        <v>305</v>
      </c>
      <c r="D162" s="104" t="s">
        <v>324</v>
      </c>
      <c r="E162" s="103" t="s">
        <v>325</v>
      </c>
      <c r="F162" s="105">
        <v>14745.84</v>
      </c>
      <c r="G162" s="105">
        <v>0</v>
      </c>
      <c r="H162" s="105"/>
    </row>
    <row r="163" spans="1:8" x14ac:dyDescent="0.2">
      <c r="A163" s="103" t="s">
        <v>422</v>
      </c>
      <c r="B163" s="104" t="s">
        <v>439</v>
      </c>
      <c r="C163" s="104" t="s">
        <v>305</v>
      </c>
      <c r="D163" s="104" t="s">
        <v>324</v>
      </c>
      <c r="E163" s="103" t="s">
        <v>325</v>
      </c>
      <c r="F163" s="105">
        <v>6081.8</v>
      </c>
      <c r="G163" s="105">
        <v>0</v>
      </c>
      <c r="H163" s="105"/>
    </row>
    <row r="164" spans="1:8" x14ac:dyDescent="0.2">
      <c r="A164" s="103" t="s">
        <v>422</v>
      </c>
      <c r="B164" s="104" t="s">
        <v>439</v>
      </c>
      <c r="C164" s="104" t="s">
        <v>305</v>
      </c>
      <c r="D164" s="104" t="s">
        <v>324</v>
      </c>
      <c r="E164" s="103" t="s">
        <v>325</v>
      </c>
      <c r="F164" s="105">
        <v>26055.7</v>
      </c>
      <c r="G164" s="105">
        <v>0</v>
      </c>
      <c r="H164" s="105"/>
    </row>
    <row r="165" spans="1:8" x14ac:dyDescent="0.2">
      <c r="A165" s="103" t="s">
        <v>422</v>
      </c>
      <c r="B165" s="104" t="s">
        <v>439</v>
      </c>
      <c r="C165" s="104" t="s">
        <v>305</v>
      </c>
      <c r="D165" s="104" t="s">
        <v>324</v>
      </c>
      <c r="E165" s="103" t="s">
        <v>325</v>
      </c>
      <c r="F165" s="105">
        <v>13999.19</v>
      </c>
      <c r="G165" s="105">
        <v>0</v>
      </c>
      <c r="H165" s="105"/>
    </row>
    <row r="166" spans="1:8" x14ac:dyDescent="0.2">
      <c r="A166" s="103" t="s">
        <v>422</v>
      </c>
      <c r="B166" s="104" t="s">
        <v>439</v>
      </c>
      <c r="C166" s="104" t="s">
        <v>305</v>
      </c>
      <c r="D166" s="104" t="s">
        <v>324</v>
      </c>
      <c r="E166" s="103" t="s">
        <v>325</v>
      </c>
      <c r="F166" s="105">
        <v>11470.66</v>
      </c>
      <c r="G166" s="105">
        <v>0</v>
      </c>
      <c r="H166" s="105"/>
    </row>
    <row r="167" spans="1:8" x14ac:dyDescent="0.2">
      <c r="A167" s="103"/>
      <c r="B167" s="104"/>
      <c r="C167" s="104"/>
      <c r="D167" s="104"/>
      <c r="E167" s="103"/>
      <c r="F167" s="106">
        <f>SUM(F155:F166)</f>
        <v>136604.63</v>
      </c>
      <c r="G167" s="106">
        <f>SUM(G155:G166)</f>
        <v>0</v>
      </c>
      <c r="H167" s="106">
        <f>+F167-G167</f>
        <v>136604.63</v>
      </c>
    </row>
    <row r="168" spans="1:8" x14ac:dyDescent="0.2">
      <c r="A168" s="103" t="s">
        <v>422</v>
      </c>
      <c r="B168" s="104" t="s">
        <v>439</v>
      </c>
      <c r="C168" s="104" t="s">
        <v>306</v>
      </c>
      <c r="D168" s="104" t="s">
        <v>285</v>
      </c>
      <c r="E168" s="103" t="s">
        <v>286</v>
      </c>
      <c r="F168" s="105">
        <v>3261.42</v>
      </c>
      <c r="G168" s="105">
        <v>0</v>
      </c>
      <c r="H168" s="105"/>
    </row>
    <row r="169" spans="1:8" x14ac:dyDescent="0.2">
      <c r="A169" s="103" t="s">
        <v>422</v>
      </c>
      <c r="B169" s="104" t="s">
        <v>439</v>
      </c>
      <c r="C169" s="104" t="s">
        <v>306</v>
      </c>
      <c r="D169" s="104" t="s">
        <v>285</v>
      </c>
      <c r="E169" s="103" t="s">
        <v>286</v>
      </c>
      <c r="F169" s="105">
        <v>3261.42</v>
      </c>
      <c r="G169" s="105">
        <v>0</v>
      </c>
      <c r="H169" s="105"/>
    </row>
    <row r="170" spans="1:8" x14ac:dyDescent="0.2">
      <c r="A170" s="103" t="s">
        <v>422</v>
      </c>
      <c r="B170" s="104" t="s">
        <v>439</v>
      </c>
      <c r="C170" s="104" t="s">
        <v>306</v>
      </c>
      <c r="D170" s="104" t="s">
        <v>285</v>
      </c>
      <c r="E170" s="103" t="s">
        <v>286</v>
      </c>
      <c r="F170" s="105">
        <v>3261.41</v>
      </c>
      <c r="G170" s="105">
        <v>0</v>
      </c>
      <c r="H170" s="105"/>
    </row>
    <row r="171" spans="1:8" x14ac:dyDescent="0.2">
      <c r="A171" s="103" t="s">
        <v>422</v>
      </c>
      <c r="B171" s="104" t="s">
        <v>439</v>
      </c>
      <c r="C171" s="104" t="s">
        <v>306</v>
      </c>
      <c r="D171" s="104" t="s">
        <v>285</v>
      </c>
      <c r="E171" s="103" t="s">
        <v>286</v>
      </c>
      <c r="F171" s="105">
        <v>3261.42</v>
      </c>
      <c r="G171" s="105">
        <v>0</v>
      </c>
      <c r="H171" s="105"/>
    </row>
    <row r="172" spans="1:8" x14ac:dyDescent="0.2">
      <c r="A172" s="103" t="s">
        <v>422</v>
      </c>
      <c r="B172" s="104" t="s">
        <v>439</v>
      </c>
      <c r="C172" s="104" t="s">
        <v>306</v>
      </c>
      <c r="D172" s="104" t="s">
        <v>285</v>
      </c>
      <c r="E172" s="103" t="s">
        <v>286</v>
      </c>
      <c r="F172" s="105">
        <v>3261.41</v>
      </c>
      <c r="G172" s="105">
        <v>0</v>
      </c>
      <c r="H172" s="105"/>
    </row>
    <row r="173" spans="1:8" x14ac:dyDescent="0.2">
      <c r="A173" s="103" t="s">
        <v>422</v>
      </c>
      <c r="B173" s="104" t="s">
        <v>439</v>
      </c>
      <c r="C173" s="104" t="s">
        <v>306</v>
      </c>
      <c r="D173" s="104" t="s">
        <v>285</v>
      </c>
      <c r="E173" s="103" t="s">
        <v>286</v>
      </c>
      <c r="F173" s="105">
        <v>3261.42</v>
      </c>
      <c r="G173" s="105">
        <v>0</v>
      </c>
      <c r="H173" s="105"/>
    </row>
    <row r="174" spans="1:8" x14ac:dyDescent="0.2">
      <c r="A174" s="103" t="s">
        <v>422</v>
      </c>
      <c r="B174" s="104" t="s">
        <v>439</v>
      </c>
      <c r="C174" s="104" t="s">
        <v>306</v>
      </c>
      <c r="D174" s="104" t="s">
        <v>285</v>
      </c>
      <c r="E174" s="103" t="s">
        <v>286</v>
      </c>
      <c r="F174" s="105">
        <v>3261.42</v>
      </c>
      <c r="G174" s="105">
        <v>0</v>
      </c>
      <c r="H174" s="105"/>
    </row>
    <row r="175" spans="1:8" x14ac:dyDescent="0.2">
      <c r="A175" s="103" t="s">
        <v>422</v>
      </c>
      <c r="B175" s="104" t="s">
        <v>439</v>
      </c>
      <c r="C175" s="104" t="s">
        <v>306</v>
      </c>
      <c r="D175" s="104" t="s">
        <v>285</v>
      </c>
      <c r="E175" s="103" t="s">
        <v>286</v>
      </c>
      <c r="F175" s="105">
        <v>3261.42</v>
      </c>
      <c r="G175" s="105">
        <v>0</v>
      </c>
      <c r="H175" s="105"/>
    </row>
    <row r="176" spans="1:8" x14ac:dyDescent="0.2">
      <c r="A176" s="103" t="s">
        <v>422</v>
      </c>
      <c r="B176" s="104" t="s">
        <v>439</v>
      </c>
      <c r="C176" s="104" t="s">
        <v>306</v>
      </c>
      <c r="D176" s="104" t="s">
        <v>285</v>
      </c>
      <c r="E176" s="103" t="s">
        <v>286</v>
      </c>
      <c r="F176" s="105">
        <v>3261.42</v>
      </c>
      <c r="G176" s="105">
        <v>0</v>
      </c>
      <c r="H176" s="105"/>
    </row>
    <row r="177" spans="1:8" x14ac:dyDescent="0.2">
      <c r="A177" s="103" t="s">
        <v>422</v>
      </c>
      <c r="B177" s="104" t="s">
        <v>439</v>
      </c>
      <c r="C177" s="104" t="s">
        <v>306</v>
      </c>
      <c r="D177" s="104" t="s">
        <v>285</v>
      </c>
      <c r="E177" s="103" t="s">
        <v>286</v>
      </c>
      <c r="F177" s="105">
        <v>3261.41</v>
      </c>
      <c r="G177" s="105">
        <v>0</v>
      </c>
      <c r="H177" s="105"/>
    </row>
    <row r="178" spans="1:8" x14ac:dyDescent="0.2">
      <c r="A178" s="103" t="s">
        <v>422</v>
      </c>
      <c r="B178" s="104" t="s">
        <v>439</v>
      </c>
      <c r="C178" s="104" t="s">
        <v>306</v>
      </c>
      <c r="D178" s="104" t="s">
        <v>285</v>
      </c>
      <c r="E178" s="103" t="s">
        <v>286</v>
      </c>
      <c r="F178" s="105">
        <v>3261.41</v>
      </c>
      <c r="G178" s="105">
        <v>0</v>
      </c>
      <c r="H178" s="105"/>
    </row>
    <row r="179" spans="1:8" x14ac:dyDescent="0.2">
      <c r="A179" s="103" t="s">
        <v>422</v>
      </c>
      <c r="B179" s="104" t="s">
        <v>439</v>
      </c>
      <c r="C179" s="104" t="s">
        <v>306</v>
      </c>
      <c r="D179" s="104" t="s">
        <v>285</v>
      </c>
      <c r="E179" s="103" t="s">
        <v>286</v>
      </c>
      <c r="F179" s="105">
        <v>3261.42</v>
      </c>
      <c r="G179" s="105">
        <v>0</v>
      </c>
      <c r="H179" s="105"/>
    </row>
    <row r="180" spans="1:8" x14ac:dyDescent="0.2">
      <c r="A180" s="103"/>
      <c r="B180" s="104"/>
      <c r="C180" s="104"/>
      <c r="D180" s="104"/>
      <c r="E180" s="103"/>
      <c r="F180" s="106">
        <f>SUM(F168:F179)</f>
        <v>39136.999999999993</v>
      </c>
      <c r="G180" s="106">
        <f>SUM(G168:G179)</f>
        <v>0</v>
      </c>
      <c r="H180" s="106">
        <f>+F180-G180</f>
        <v>39136.999999999993</v>
      </c>
    </row>
    <row r="181" spans="1:8" x14ac:dyDescent="0.2">
      <c r="A181" s="103" t="s">
        <v>422</v>
      </c>
      <c r="B181" s="104" t="s">
        <v>440</v>
      </c>
      <c r="C181" s="104" t="s">
        <v>309</v>
      </c>
      <c r="D181" s="104" t="s">
        <v>310</v>
      </c>
      <c r="E181" s="103" t="s">
        <v>311</v>
      </c>
      <c r="F181" s="105">
        <v>4.1399999999999997</v>
      </c>
      <c r="G181" s="105">
        <v>0</v>
      </c>
      <c r="H181" s="105"/>
    </row>
    <row r="182" spans="1:8" x14ac:dyDescent="0.2">
      <c r="A182" s="103" t="s">
        <v>422</v>
      </c>
      <c r="B182" s="104" t="s">
        <v>440</v>
      </c>
      <c r="C182" s="104" t="s">
        <v>309</v>
      </c>
      <c r="D182" s="104" t="s">
        <v>310</v>
      </c>
      <c r="E182" s="103" t="s">
        <v>311</v>
      </c>
      <c r="F182" s="105">
        <v>4.2</v>
      </c>
      <c r="G182" s="105">
        <v>0</v>
      </c>
      <c r="H182" s="105"/>
    </row>
    <row r="183" spans="1:8" x14ac:dyDescent="0.2">
      <c r="A183" s="103" t="s">
        <v>422</v>
      </c>
      <c r="B183" s="104" t="s">
        <v>440</v>
      </c>
      <c r="C183" s="104" t="s">
        <v>309</v>
      </c>
      <c r="D183" s="104" t="s">
        <v>310</v>
      </c>
      <c r="E183" s="103" t="s">
        <v>311</v>
      </c>
      <c r="F183" s="105">
        <v>4.2</v>
      </c>
      <c r="G183" s="105">
        <v>0</v>
      </c>
      <c r="H183" s="105"/>
    </row>
    <row r="184" spans="1:8" x14ac:dyDescent="0.2">
      <c r="A184" s="103" t="s">
        <v>422</v>
      </c>
      <c r="B184" s="104" t="s">
        <v>440</v>
      </c>
      <c r="C184" s="104" t="s">
        <v>309</v>
      </c>
      <c r="D184" s="104" t="s">
        <v>310</v>
      </c>
      <c r="E184" s="103" t="s">
        <v>311</v>
      </c>
      <c r="F184" s="105">
        <v>4.1500000000000004</v>
      </c>
      <c r="G184" s="105">
        <v>0</v>
      </c>
      <c r="H184" s="105"/>
    </row>
    <row r="185" spans="1:8" x14ac:dyDescent="0.2">
      <c r="A185" s="103" t="s">
        <v>422</v>
      </c>
      <c r="B185" s="104" t="s">
        <v>440</v>
      </c>
      <c r="C185" s="104" t="s">
        <v>309</v>
      </c>
      <c r="D185" s="104" t="s">
        <v>310</v>
      </c>
      <c r="E185" s="103" t="s">
        <v>311</v>
      </c>
      <c r="F185" s="105">
        <v>4.1399999999999997</v>
      </c>
      <c r="G185" s="105">
        <v>0</v>
      </c>
      <c r="H185" s="105"/>
    </row>
    <row r="186" spans="1:8" x14ac:dyDescent="0.2">
      <c r="A186" s="103" t="s">
        <v>422</v>
      </c>
      <c r="B186" s="104" t="s">
        <v>440</v>
      </c>
      <c r="C186" s="104" t="s">
        <v>309</v>
      </c>
      <c r="D186" s="104" t="s">
        <v>310</v>
      </c>
      <c r="E186" s="103" t="s">
        <v>311</v>
      </c>
      <c r="F186" s="105">
        <v>4.1399999999999997</v>
      </c>
      <c r="G186" s="105">
        <v>0</v>
      </c>
      <c r="H186" s="105"/>
    </row>
    <row r="187" spans="1:8" x14ac:dyDescent="0.2">
      <c r="A187" s="103" t="s">
        <v>422</v>
      </c>
      <c r="B187" s="104" t="s">
        <v>440</v>
      </c>
      <c r="C187" s="104" t="s">
        <v>309</v>
      </c>
      <c r="D187" s="104" t="s">
        <v>310</v>
      </c>
      <c r="E187" s="103" t="s">
        <v>311</v>
      </c>
      <c r="F187" s="105">
        <v>4.1399999999999997</v>
      </c>
      <c r="G187" s="105">
        <v>0</v>
      </c>
      <c r="H187" s="105"/>
    </row>
    <row r="188" spans="1:8" x14ac:dyDescent="0.2">
      <c r="A188" s="103" t="s">
        <v>422</v>
      </c>
      <c r="B188" s="104" t="s">
        <v>440</v>
      </c>
      <c r="C188" s="104" t="s">
        <v>309</v>
      </c>
      <c r="D188" s="104" t="s">
        <v>310</v>
      </c>
      <c r="E188" s="103" t="s">
        <v>311</v>
      </c>
      <c r="F188" s="105">
        <v>4.2</v>
      </c>
      <c r="G188" s="105">
        <v>0</v>
      </c>
      <c r="H188" s="105"/>
    </row>
    <row r="189" spans="1:8" x14ac:dyDescent="0.2">
      <c r="A189" s="103" t="s">
        <v>422</v>
      </c>
      <c r="B189" s="104" t="s">
        <v>440</v>
      </c>
      <c r="C189" s="104" t="s">
        <v>309</v>
      </c>
      <c r="D189" s="104" t="s">
        <v>310</v>
      </c>
      <c r="E189" s="103" t="s">
        <v>311</v>
      </c>
      <c r="F189" s="105">
        <v>4.2</v>
      </c>
      <c r="G189" s="105">
        <v>0</v>
      </c>
      <c r="H189" s="105"/>
    </row>
    <row r="190" spans="1:8" x14ac:dyDescent="0.2">
      <c r="A190" s="103" t="s">
        <v>422</v>
      </c>
      <c r="B190" s="104" t="s">
        <v>440</v>
      </c>
      <c r="C190" s="104" t="s">
        <v>309</v>
      </c>
      <c r="D190" s="104" t="s">
        <v>310</v>
      </c>
      <c r="E190" s="103" t="s">
        <v>311</v>
      </c>
      <c r="F190" s="105">
        <v>4.1399999999999997</v>
      </c>
      <c r="G190" s="105">
        <v>0</v>
      </c>
      <c r="H190" s="105"/>
    </row>
    <row r="191" spans="1:8" x14ac:dyDescent="0.2">
      <c r="A191" s="103" t="s">
        <v>422</v>
      </c>
      <c r="B191" s="104" t="s">
        <v>440</v>
      </c>
      <c r="C191" s="104" t="s">
        <v>309</v>
      </c>
      <c r="D191" s="104" t="s">
        <v>310</v>
      </c>
      <c r="E191" s="103" t="s">
        <v>311</v>
      </c>
      <c r="F191" s="105">
        <v>4.1500000000000004</v>
      </c>
      <c r="G191" s="105">
        <v>0</v>
      </c>
      <c r="H191" s="105"/>
    </row>
    <row r="192" spans="1:8" x14ac:dyDescent="0.2">
      <c r="A192" s="103" t="s">
        <v>422</v>
      </c>
      <c r="B192" s="104" t="s">
        <v>440</v>
      </c>
      <c r="C192" s="104" t="s">
        <v>309</v>
      </c>
      <c r="D192" s="104" t="s">
        <v>310</v>
      </c>
      <c r="E192" s="103" t="s">
        <v>311</v>
      </c>
      <c r="F192" s="105">
        <v>4.2</v>
      </c>
      <c r="G192" s="105">
        <v>0</v>
      </c>
      <c r="H192" s="105"/>
    </row>
    <row r="193" spans="1:8" x14ac:dyDescent="0.2">
      <c r="A193" s="103"/>
      <c r="B193" s="104"/>
      <c r="C193" s="104"/>
      <c r="D193" s="104"/>
      <c r="E193" s="103"/>
      <c r="F193" s="106">
        <f>SUM(F181:F192)</f>
        <v>50.000000000000007</v>
      </c>
      <c r="G193" s="106">
        <f>SUM(G181:G192)</f>
        <v>0</v>
      </c>
      <c r="H193" s="106">
        <f>+F193-G193</f>
        <v>50.000000000000007</v>
      </c>
    </row>
    <row r="194" spans="1:8" x14ac:dyDescent="0.2">
      <c r="A194" s="103" t="s">
        <v>422</v>
      </c>
      <c r="B194" s="104" t="s">
        <v>437</v>
      </c>
      <c r="C194" s="104" t="s">
        <v>348</v>
      </c>
      <c r="D194" s="104" t="s">
        <v>285</v>
      </c>
      <c r="E194" s="103" t="s">
        <v>286</v>
      </c>
      <c r="F194" s="106">
        <v>2816.49</v>
      </c>
      <c r="G194" s="106">
        <v>0</v>
      </c>
      <c r="H194" s="106">
        <f>+F194-G194</f>
        <v>2816.49</v>
      </c>
    </row>
    <row r="195" spans="1:8" x14ac:dyDescent="0.2">
      <c r="A195" s="103"/>
      <c r="B195" s="104"/>
      <c r="C195" s="104"/>
      <c r="D195" s="104"/>
      <c r="E195" s="103"/>
      <c r="F195" s="105"/>
      <c r="G195" s="105"/>
      <c r="H195" s="105"/>
    </row>
    <row r="196" spans="1:8" x14ac:dyDescent="0.2">
      <c r="A196" s="103" t="s">
        <v>422</v>
      </c>
      <c r="B196" s="104" t="s">
        <v>440</v>
      </c>
      <c r="C196" s="104" t="s">
        <v>418</v>
      </c>
      <c r="D196" s="104" t="s">
        <v>285</v>
      </c>
      <c r="E196" s="103" t="s">
        <v>286</v>
      </c>
      <c r="F196" s="105">
        <v>7734.84</v>
      </c>
      <c r="G196" s="105">
        <v>0</v>
      </c>
      <c r="H196" s="105"/>
    </row>
    <row r="197" spans="1:8" x14ac:dyDescent="0.2">
      <c r="A197" s="103" t="s">
        <v>422</v>
      </c>
      <c r="B197" s="104" t="s">
        <v>440</v>
      </c>
      <c r="C197" s="104" t="s">
        <v>418</v>
      </c>
      <c r="D197" s="104" t="s">
        <v>285</v>
      </c>
      <c r="E197" s="103" t="s">
        <v>286</v>
      </c>
      <c r="F197" s="105">
        <v>6382.15</v>
      </c>
      <c r="G197" s="105">
        <v>0</v>
      </c>
      <c r="H197" s="105"/>
    </row>
    <row r="198" spans="1:8" x14ac:dyDescent="0.2">
      <c r="A198" s="103" t="s">
        <v>422</v>
      </c>
      <c r="B198" s="104" t="s">
        <v>440</v>
      </c>
      <c r="C198" s="104" t="s">
        <v>418</v>
      </c>
      <c r="D198" s="104" t="s">
        <v>285</v>
      </c>
      <c r="E198" s="103" t="s">
        <v>286</v>
      </c>
      <c r="F198" s="105">
        <v>611.87</v>
      </c>
      <c r="G198" s="105">
        <v>0</v>
      </c>
      <c r="H198" s="105"/>
    </row>
    <row r="199" spans="1:8" x14ac:dyDescent="0.2">
      <c r="A199" s="103" t="s">
        <v>422</v>
      </c>
      <c r="B199" s="104" t="s">
        <v>440</v>
      </c>
      <c r="C199" s="104" t="s">
        <v>418</v>
      </c>
      <c r="D199" s="104" t="s">
        <v>285</v>
      </c>
      <c r="E199" s="103" t="s">
        <v>286</v>
      </c>
      <c r="F199" s="105">
        <v>611.87</v>
      </c>
      <c r="G199" s="105">
        <v>0</v>
      </c>
      <c r="H199" s="105"/>
    </row>
    <row r="200" spans="1:8" x14ac:dyDescent="0.2">
      <c r="A200" s="103" t="s">
        <v>422</v>
      </c>
      <c r="B200" s="104" t="s">
        <v>440</v>
      </c>
      <c r="C200" s="104" t="s">
        <v>418</v>
      </c>
      <c r="D200" s="104" t="s">
        <v>285</v>
      </c>
      <c r="E200" s="103" t="s">
        <v>286</v>
      </c>
      <c r="F200" s="105">
        <v>6780.1</v>
      </c>
      <c r="G200" s="105">
        <v>0</v>
      </c>
      <c r="H200" s="105"/>
    </row>
    <row r="201" spans="1:8" x14ac:dyDescent="0.2">
      <c r="A201" s="103" t="s">
        <v>422</v>
      </c>
      <c r="B201" s="104" t="s">
        <v>440</v>
      </c>
      <c r="C201" s="104" t="s">
        <v>418</v>
      </c>
      <c r="D201" s="104" t="s">
        <v>285</v>
      </c>
      <c r="E201" s="103" t="s">
        <v>286</v>
      </c>
      <c r="F201" s="105">
        <v>11801.88</v>
      </c>
      <c r="G201" s="105">
        <v>0</v>
      </c>
      <c r="H201" s="105"/>
    </row>
    <row r="202" spans="1:8" x14ac:dyDescent="0.2">
      <c r="A202" s="103" t="s">
        <v>422</v>
      </c>
      <c r="B202" s="104" t="s">
        <v>440</v>
      </c>
      <c r="C202" s="104" t="s">
        <v>418</v>
      </c>
      <c r="D202" s="104" t="s">
        <v>285</v>
      </c>
      <c r="E202" s="103" t="s">
        <v>286</v>
      </c>
      <c r="F202" s="105">
        <v>611.88</v>
      </c>
      <c r="G202" s="105">
        <v>0</v>
      </c>
      <c r="H202" s="105"/>
    </row>
    <row r="203" spans="1:8" x14ac:dyDescent="0.2">
      <c r="A203" s="103" t="s">
        <v>422</v>
      </c>
      <c r="B203" s="104" t="s">
        <v>440</v>
      </c>
      <c r="C203" s="104" t="s">
        <v>418</v>
      </c>
      <c r="D203" s="104" t="s">
        <v>285</v>
      </c>
      <c r="E203" s="103" t="s">
        <v>286</v>
      </c>
      <c r="F203" s="105">
        <v>611.87</v>
      </c>
      <c r="G203" s="105">
        <v>0</v>
      </c>
      <c r="H203" s="105"/>
    </row>
    <row r="204" spans="1:8" x14ac:dyDescent="0.2">
      <c r="A204" s="103" t="s">
        <v>422</v>
      </c>
      <c r="B204" s="104" t="s">
        <v>440</v>
      </c>
      <c r="C204" s="104" t="s">
        <v>418</v>
      </c>
      <c r="D204" s="104" t="s">
        <v>285</v>
      </c>
      <c r="E204" s="103" t="s">
        <v>286</v>
      </c>
      <c r="F204" s="105">
        <v>4306.26</v>
      </c>
      <c r="G204" s="105">
        <v>0</v>
      </c>
      <c r="H204" s="105"/>
    </row>
    <row r="205" spans="1:8" x14ac:dyDescent="0.2">
      <c r="A205" s="103" t="s">
        <v>422</v>
      </c>
      <c r="B205" s="104" t="s">
        <v>440</v>
      </c>
      <c r="C205" s="104" t="s">
        <v>418</v>
      </c>
      <c r="D205" s="104" t="s">
        <v>285</v>
      </c>
      <c r="E205" s="103" t="s">
        <v>286</v>
      </c>
      <c r="F205" s="105">
        <v>2007.53</v>
      </c>
      <c r="G205" s="105">
        <v>0</v>
      </c>
      <c r="H205" s="105"/>
    </row>
    <row r="206" spans="1:8" x14ac:dyDescent="0.2">
      <c r="A206" s="103" t="s">
        <v>422</v>
      </c>
      <c r="B206" s="104" t="s">
        <v>440</v>
      </c>
      <c r="C206" s="104" t="s">
        <v>418</v>
      </c>
      <c r="D206" s="104" t="s">
        <v>285</v>
      </c>
      <c r="E206" s="103" t="s">
        <v>286</v>
      </c>
      <c r="F206" s="105">
        <v>611.88</v>
      </c>
      <c r="G206" s="105">
        <v>0</v>
      </c>
      <c r="H206" s="105"/>
    </row>
    <row r="207" spans="1:8" x14ac:dyDescent="0.2">
      <c r="A207" s="103" t="s">
        <v>422</v>
      </c>
      <c r="B207" s="104" t="s">
        <v>440</v>
      </c>
      <c r="C207" s="104" t="s">
        <v>418</v>
      </c>
      <c r="D207" s="104" t="s">
        <v>285</v>
      </c>
      <c r="E207" s="103" t="s">
        <v>286</v>
      </c>
      <c r="F207" s="105">
        <v>611.87</v>
      </c>
      <c r="G207" s="105">
        <v>0</v>
      </c>
      <c r="H207" s="105"/>
    </row>
    <row r="208" spans="1:8" x14ac:dyDescent="0.2">
      <c r="A208" s="103"/>
      <c r="B208" s="104"/>
      <c r="C208" s="104"/>
      <c r="D208" s="104"/>
      <c r="E208" s="103"/>
      <c r="F208" s="106">
        <f>SUM(F196:F207)</f>
        <v>42684</v>
      </c>
      <c r="G208" s="106">
        <f>SUM(G196:G207)</f>
        <v>0</v>
      </c>
      <c r="H208" s="106">
        <f>+F208-G208</f>
        <v>42684</v>
      </c>
    </row>
    <row r="209" spans="1:8" x14ac:dyDescent="0.2">
      <c r="A209" s="103" t="s">
        <v>422</v>
      </c>
      <c r="B209" s="104" t="s">
        <v>440</v>
      </c>
      <c r="C209" s="104" t="s">
        <v>419</v>
      </c>
      <c r="D209" s="104" t="s">
        <v>285</v>
      </c>
      <c r="E209" s="103" t="s">
        <v>286</v>
      </c>
      <c r="F209" s="105">
        <v>176.16</v>
      </c>
      <c r="G209" s="105">
        <v>0</v>
      </c>
      <c r="H209" s="105"/>
    </row>
    <row r="210" spans="1:8" x14ac:dyDescent="0.2">
      <c r="A210" s="103" t="s">
        <v>422</v>
      </c>
      <c r="B210" s="104" t="s">
        <v>440</v>
      </c>
      <c r="C210" s="104" t="s">
        <v>419</v>
      </c>
      <c r="D210" s="104" t="s">
        <v>285</v>
      </c>
      <c r="E210" s="103" t="s">
        <v>286</v>
      </c>
      <c r="F210" s="105">
        <v>176.17</v>
      </c>
      <c r="G210" s="105">
        <v>0</v>
      </c>
      <c r="H210" s="105"/>
    </row>
    <row r="211" spans="1:8" x14ac:dyDescent="0.2">
      <c r="A211" s="103" t="s">
        <v>422</v>
      </c>
      <c r="B211" s="104" t="s">
        <v>440</v>
      </c>
      <c r="C211" s="104" t="s">
        <v>419</v>
      </c>
      <c r="D211" s="104" t="s">
        <v>285</v>
      </c>
      <c r="E211" s="103" t="s">
        <v>286</v>
      </c>
      <c r="F211" s="105">
        <v>176.17</v>
      </c>
      <c r="G211" s="105">
        <v>0</v>
      </c>
      <c r="H211" s="105"/>
    </row>
    <row r="212" spans="1:8" x14ac:dyDescent="0.2">
      <c r="A212" s="103" t="s">
        <v>422</v>
      </c>
      <c r="B212" s="104" t="s">
        <v>440</v>
      </c>
      <c r="C212" s="104" t="s">
        <v>419</v>
      </c>
      <c r="D212" s="104" t="s">
        <v>285</v>
      </c>
      <c r="E212" s="103" t="s">
        <v>286</v>
      </c>
      <c r="F212" s="105">
        <v>176.17</v>
      </c>
      <c r="G212" s="105">
        <v>0</v>
      </c>
      <c r="H212" s="105"/>
    </row>
    <row r="213" spans="1:8" x14ac:dyDescent="0.2">
      <c r="A213" s="103" t="s">
        <v>422</v>
      </c>
      <c r="B213" s="104" t="s">
        <v>440</v>
      </c>
      <c r="C213" s="104" t="s">
        <v>419</v>
      </c>
      <c r="D213" s="104" t="s">
        <v>285</v>
      </c>
      <c r="E213" s="103" t="s">
        <v>286</v>
      </c>
      <c r="F213" s="105">
        <v>176.17</v>
      </c>
      <c r="G213" s="105">
        <v>0</v>
      </c>
      <c r="H213" s="105"/>
    </row>
    <row r="214" spans="1:8" x14ac:dyDescent="0.2">
      <c r="A214" s="103" t="s">
        <v>422</v>
      </c>
      <c r="B214" s="104" t="s">
        <v>440</v>
      </c>
      <c r="C214" s="104" t="s">
        <v>419</v>
      </c>
      <c r="D214" s="104" t="s">
        <v>285</v>
      </c>
      <c r="E214" s="103" t="s">
        <v>286</v>
      </c>
      <c r="F214" s="105">
        <v>176.17</v>
      </c>
      <c r="G214" s="105">
        <v>0</v>
      </c>
      <c r="H214" s="105"/>
    </row>
    <row r="215" spans="1:8" x14ac:dyDescent="0.2">
      <c r="A215" s="103" t="s">
        <v>422</v>
      </c>
      <c r="B215" s="104" t="s">
        <v>440</v>
      </c>
      <c r="C215" s="104" t="s">
        <v>419</v>
      </c>
      <c r="D215" s="104" t="s">
        <v>285</v>
      </c>
      <c r="E215" s="103" t="s">
        <v>286</v>
      </c>
      <c r="F215" s="105">
        <v>176.17</v>
      </c>
      <c r="G215" s="105">
        <v>0</v>
      </c>
      <c r="H215" s="105"/>
    </row>
    <row r="216" spans="1:8" x14ac:dyDescent="0.2">
      <c r="A216" s="103" t="s">
        <v>422</v>
      </c>
      <c r="B216" s="104" t="s">
        <v>440</v>
      </c>
      <c r="C216" s="104" t="s">
        <v>419</v>
      </c>
      <c r="D216" s="104" t="s">
        <v>285</v>
      </c>
      <c r="E216" s="103" t="s">
        <v>286</v>
      </c>
      <c r="F216" s="105">
        <v>176.16</v>
      </c>
      <c r="G216" s="105">
        <v>0</v>
      </c>
      <c r="H216" s="105"/>
    </row>
    <row r="217" spans="1:8" x14ac:dyDescent="0.2">
      <c r="A217" s="103" t="s">
        <v>422</v>
      </c>
      <c r="B217" s="104" t="s">
        <v>440</v>
      </c>
      <c r="C217" s="104" t="s">
        <v>419</v>
      </c>
      <c r="D217" s="104" t="s">
        <v>285</v>
      </c>
      <c r="E217" s="103" t="s">
        <v>286</v>
      </c>
      <c r="F217" s="105">
        <v>176.16</v>
      </c>
      <c r="G217" s="105">
        <v>0</v>
      </c>
      <c r="H217" s="105"/>
    </row>
    <row r="218" spans="1:8" x14ac:dyDescent="0.2">
      <c r="A218" s="103" t="s">
        <v>422</v>
      </c>
      <c r="B218" s="104" t="s">
        <v>440</v>
      </c>
      <c r="C218" s="104" t="s">
        <v>419</v>
      </c>
      <c r="D218" s="104" t="s">
        <v>285</v>
      </c>
      <c r="E218" s="103" t="s">
        <v>286</v>
      </c>
      <c r="F218" s="105">
        <v>176.17</v>
      </c>
      <c r="G218" s="105">
        <v>0</v>
      </c>
      <c r="H218" s="105"/>
    </row>
    <row r="219" spans="1:8" x14ac:dyDescent="0.2">
      <c r="A219" s="103" t="s">
        <v>422</v>
      </c>
      <c r="B219" s="104" t="s">
        <v>440</v>
      </c>
      <c r="C219" s="104" t="s">
        <v>419</v>
      </c>
      <c r="D219" s="104" t="s">
        <v>285</v>
      </c>
      <c r="E219" s="103" t="s">
        <v>286</v>
      </c>
      <c r="F219" s="105">
        <v>176.16</v>
      </c>
      <c r="G219" s="105">
        <v>0</v>
      </c>
      <c r="H219" s="105"/>
    </row>
    <row r="220" spans="1:8" x14ac:dyDescent="0.2">
      <c r="A220" s="103" t="s">
        <v>422</v>
      </c>
      <c r="B220" s="104" t="s">
        <v>440</v>
      </c>
      <c r="C220" s="104" t="s">
        <v>419</v>
      </c>
      <c r="D220" s="104" t="s">
        <v>285</v>
      </c>
      <c r="E220" s="103" t="s">
        <v>286</v>
      </c>
      <c r="F220" s="105">
        <v>176.17</v>
      </c>
      <c r="G220" s="105">
        <v>0</v>
      </c>
      <c r="H220" s="105"/>
    </row>
    <row r="221" spans="1:8" x14ac:dyDescent="0.2">
      <c r="A221" s="103"/>
      <c r="B221" s="104"/>
      <c r="C221" s="104"/>
      <c r="D221" s="104"/>
      <c r="E221" s="103"/>
      <c r="F221" s="106">
        <f>SUM(F209:F220)</f>
        <v>2114.0000000000005</v>
      </c>
      <c r="G221" s="106">
        <f>SUM(G209:G220)</f>
        <v>0</v>
      </c>
      <c r="H221" s="106">
        <f>+F221-G221</f>
        <v>2114.0000000000005</v>
      </c>
    </row>
    <row r="222" spans="1:8" x14ac:dyDescent="0.2">
      <c r="A222" s="103" t="s">
        <v>422</v>
      </c>
      <c r="B222" s="104" t="s">
        <v>439</v>
      </c>
      <c r="C222" s="104" t="s">
        <v>312</v>
      </c>
      <c r="D222" s="104" t="s">
        <v>313</v>
      </c>
      <c r="E222" s="103" t="s">
        <v>314</v>
      </c>
      <c r="F222" s="105">
        <v>947</v>
      </c>
      <c r="G222" s="105">
        <v>0</v>
      </c>
      <c r="H222" s="105"/>
    </row>
    <row r="223" spans="1:8" x14ac:dyDescent="0.2">
      <c r="A223" s="103" t="s">
        <v>422</v>
      </c>
      <c r="B223" s="104" t="s">
        <v>439</v>
      </c>
      <c r="C223" s="104" t="s">
        <v>312</v>
      </c>
      <c r="D223" s="104" t="s">
        <v>313</v>
      </c>
      <c r="E223" s="103" t="s">
        <v>314</v>
      </c>
      <c r="F223" s="105">
        <v>947</v>
      </c>
      <c r="G223" s="105">
        <v>0</v>
      </c>
      <c r="H223" s="105"/>
    </row>
    <row r="224" spans="1:8" x14ac:dyDescent="0.2">
      <c r="A224" s="103" t="s">
        <v>422</v>
      </c>
      <c r="B224" s="104" t="s">
        <v>439</v>
      </c>
      <c r="C224" s="104" t="s">
        <v>312</v>
      </c>
      <c r="D224" s="104" t="s">
        <v>313</v>
      </c>
      <c r="E224" s="103" t="s">
        <v>314</v>
      </c>
      <c r="F224" s="105">
        <v>947</v>
      </c>
      <c r="G224" s="105">
        <v>0</v>
      </c>
      <c r="H224" s="105"/>
    </row>
    <row r="225" spans="1:8" x14ac:dyDescent="0.2">
      <c r="A225" s="103" t="s">
        <v>422</v>
      </c>
      <c r="B225" s="104" t="s">
        <v>439</v>
      </c>
      <c r="C225" s="104" t="s">
        <v>312</v>
      </c>
      <c r="D225" s="104" t="s">
        <v>313</v>
      </c>
      <c r="E225" s="103" t="s">
        <v>314</v>
      </c>
      <c r="F225" s="105">
        <v>947</v>
      </c>
      <c r="G225" s="105">
        <v>0</v>
      </c>
      <c r="H225" s="105"/>
    </row>
    <row r="226" spans="1:8" x14ac:dyDescent="0.2">
      <c r="A226" s="103" t="s">
        <v>422</v>
      </c>
      <c r="B226" s="104" t="s">
        <v>439</v>
      </c>
      <c r="C226" s="104" t="s">
        <v>312</v>
      </c>
      <c r="D226" s="104" t="s">
        <v>313</v>
      </c>
      <c r="E226" s="103" t="s">
        <v>314</v>
      </c>
      <c r="F226" s="105">
        <v>947</v>
      </c>
      <c r="G226" s="105">
        <v>0</v>
      </c>
      <c r="H226" s="105"/>
    </row>
    <row r="227" spans="1:8" x14ac:dyDescent="0.2">
      <c r="A227" s="103" t="s">
        <v>422</v>
      </c>
      <c r="B227" s="104" t="s">
        <v>439</v>
      </c>
      <c r="C227" s="104" t="s">
        <v>312</v>
      </c>
      <c r="D227" s="104" t="s">
        <v>313</v>
      </c>
      <c r="E227" s="103" t="s">
        <v>314</v>
      </c>
      <c r="F227" s="105">
        <v>947</v>
      </c>
      <c r="G227" s="105">
        <v>0</v>
      </c>
      <c r="H227" s="105"/>
    </row>
    <row r="228" spans="1:8" x14ac:dyDescent="0.2">
      <c r="A228" s="103" t="s">
        <v>422</v>
      </c>
      <c r="B228" s="104" t="s">
        <v>439</v>
      </c>
      <c r="C228" s="104" t="s">
        <v>312</v>
      </c>
      <c r="D228" s="104" t="s">
        <v>313</v>
      </c>
      <c r="E228" s="103" t="s">
        <v>314</v>
      </c>
      <c r="F228" s="105">
        <v>947</v>
      </c>
      <c r="G228" s="105">
        <v>0</v>
      </c>
      <c r="H228" s="105"/>
    </row>
    <row r="229" spans="1:8" x14ac:dyDescent="0.2">
      <c r="A229" s="103" t="s">
        <v>422</v>
      </c>
      <c r="B229" s="104" t="s">
        <v>439</v>
      </c>
      <c r="C229" s="104" t="s">
        <v>312</v>
      </c>
      <c r="D229" s="104" t="s">
        <v>313</v>
      </c>
      <c r="E229" s="103" t="s">
        <v>314</v>
      </c>
      <c r="F229" s="105">
        <v>947</v>
      </c>
      <c r="G229" s="105">
        <v>0</v>
      </c>
      <c r="H229" s="105"/>
    </row>
    <row r="230" spans="1:8" x14ac:dyDescent="0.2">
      <c r="A230" s="103" t="s">
        <v>422</v>
      </c>
      <c r="B230" s="104" t="s">
        <v>439</v>
      </c>
      <c r="C230" s="104" t="s">
        <v>312</v>
      </c>
      <c r="D230" s="104" t="s">
        <v>313</v>
      </c>
      <c r="E230" s="103" t="s">
        <v>314</v>
      </c>
      <c r="F230" s="105">
        <v>947</v>
      </c>
      <c r="G230" s="105">
        <v>0</v>
      </c>
      <c r="H230" s="105"/>
    </row>
    <row r="231" spans="1:8" x14ac:dyDescent="0.2">
      <c r="A231" s="103" t="s">
        <v>422</v>
      </c>
      <c r="B231" s="104" t="s">
        <v>439</v>
      </c>
      <c r="C231" s="104" t="s">
        <v>312</v>
      </c>
      <c r="D231" s="104" t="s">
        <v>313</v>
      </c>
      <c r="E231" s="103" t="s">
        <v>314</v>
      </c>
      <c r="F231" s="105">
        <v>947</v>
      </c>
      <c r="G231" s="105">
        <v>0</v>
      </c>
      <c r="H231" s="105"/>
    </row>
    <row r="232" spans="1:8" x14ac:dyDescent="0.2">
      <c r="A232" s="103" t="s">
        <v>422</v>
      </c>
      <c r="B232" s="104" t="s">
        <v>439</v>
      </c>
      <c r="C232" s="104" t="s">
        <v>312</v>
      </c>
      <c r="D232" s="104" t="s">
        <v>313</v>
      </c>
      <c r="E232" s="103" t="s">
        <v>314</v>
      </c>
      <c r="F232" s="105">
        <v>947</v>
      </c>
      <c r="G232" s="105">
        <v>0</v>
      </c>
      <c r="H232" s="105"/>
    </row>
    <row r="233" spans="1:8" x14ac:dyDescent="0.2">
      <c r="A233" s="103" t="s">
        <v>422</v>
      </c>
      <c r="B233" s="104" t="s">
        <v>439</v>
      </c>
      <c r="C233" s="104" t="s">
        <v>312</v>
      </c>
      <c r="D233" s="104" t="s">
        <v>313</v>
      </c>
      <c r="E233" s="103" t="s">
        <v>314</v>
      </c>
      <c r="F233" s="105">
        <v>947</v>
      </c>
      <c r="G233" s="105">
        <v>0</v>
      </c>
      <c r="H233" s="105"/>
    </row>
    <row r="234" spans="1:8" x14ac:dyDescent="0.2">
      <c r="A234" s="103"/>
      <c r="B234" s="104"/>
      <c r="C234" s="104"/>
      <c r="D234" s="104"/>
      <c r="E234" s="103"/>
      <c r="F234" s="106">
        <f>SUM(F222:F233)</f>
        <v>11364</v>
      </c>
      <c r="G234" s="106">
        <f>SUM(G222:G233)</f>
        <v>0</v>
      </c>
      <c r="H234" s="106">
        <f>+F234-G234</f>
        <v>11364</v>
      </c>
    </row>
    <row r="235" spans="1:8" x14ac:dyDescent="0.2">
      <c r="A235" s="103" t="s">
        <v>422</v>
      </c>
      <c r="B235" s="104" t="s">
        <v>439</v>
      </c>
      <c r="C235" s="104" t="s">
        <v>315</v>
      </c>
      <c r="D235" s="104" t="s">
        <v>285</v>
      </c>
      <c r="E235" s="103" t="s">
        <v>286</v>
      </c>
      <c r="F235" s="105">
        <v>6965.34</v>
      </c>
      <c r="G235" s="105">
        <v>0</v>
      </c>
      <c r="H235" s="105"/>
    </row>
    <row r="236" spans="1:8" x14ac:dyDescent="0.2">
      <c r="A236" s="103" t="s">
        <v>422</v>
      </c>
      <c r="B236" s="104" t="s">
        <v>439</v>
      </c>
      <c r="C236" s="104" t="s">
        <v>315</v>
      </c>
      <c r="D236" s="104" t="s">
        <v>285</v>
      </c>
      <c r="E236" s="103" t="s">
        <v>286</v>
      </c>
      <c r="F236" s="105">
        <v>6965.33</v>
      </c>
      <c r="G236" s="105">
        <v>0</v>
      </c>
      <c r="H236" s="105"/>
    </row>
    <row r="237" spans="1:8" x14ac:dyDescent="0.2">
      <c r="A237" s="103" t="s">
        <v>422</v>
      </c>
      <c r="B237" s="104" t="s">
        <v>439</v>
      </c>
      <c r="C237" s="104" t="s">
        <v>315</v>
      </c>
      <c r="D237" s="104" t="s">
        <v>285</v>
      </c>
      <c r="E237" s="103" t="s">
        <v>286</v>
      </c>
      <c r="F237" s="105">
        <v>6965.33</v>
      </c>
      <c r="G237" s="105">
        <v>0</v>
      </c>
      <c r="H237" s="105"/>
    </row>
    <row r="238" spans="1:8" x14ac:dyDescent="0.2">
      <c r="A238" s="103" t="s">
        <v>422</v>
      </c>
      <c r="B238" s="104" t="s">
        <v>439</v>
      </c>
      <c r="C238" s="104" t="s">
        <v>315</v>
      </c>
      <c r="D238" s="104" t="s">
        <v>285</v>
      </c>
      <c r="E238" s="103" t="s">
        <v>286</v>
      </c>
      <c r="F238" s="105">
        <v>6965.33</v>
      </c>
      <c r="G238" s="105">
        <v>0</v>
      </c>
      <c r="H238" s="105"/>
    </row>
    <row r="239" spans="1:8" x14ac:dyDescent="0.2">
      <c r="A239" s="103" t="s">
        <v>422</v>
      </c>
      <c r="B239" s="104" t="s">
        <v>439</v>
      </c>
      <c r="C239" s="104" t="s">
        <v>315</v>
      </c>
      <c r="D239" s="104" t="s">
        <v>285</v>
      </c>
      <c r="E239" s="103" t="s">
        <v>286</v>
      </c>
      <c r="F239" s="105">
        <v>6965.34</v>
      </c>
      <c r="G239" s="105">
        <v>0</v>
      </c>
      <c r="H239" s="105"/>
    </row>
    <row r="240" spans="1:8" x14ac:dyDescent="0.2">
      <c r="A240" s="103" t="s">
        <v>422</v>
      </c>
      <c r="B240" s="104" t="s">
        <v>439</v>
      </c>
      <c r="C240" s="104" t="s">
        <v>315</v>
      </c>
      <c r="D240" s="104" t="s">
        <v>285</v>
      </c>
      <c r="E240" s="103" t="s">
        <v>286</v>
      </c>
      <c r="F240" s="105">
        <v>6965.33</v>
      </c>
      <c r="G240" s="105">
        <v>0</v>
      </c>
      <c r="H240" s="105"/>
    </row>
    <row r="241" spans="1:8" x14ac:dyDescent="0.2">
      <c r="A241" s="103" t="s">
        <v>422</v>
      </c>
      <c r="B241" s="104" t="s">
        <v>439</v>
      </c>
      <c r="C241" s="104" t="s">
        <v>315</v>
      </c>
      <c r="D241" s="104" t="s">
        <v>285</v>
      </c>
      <c r="E241" s="103" t="s">
        <v>286</v>
      </c>
      <c r="F241" s="105">
        <v>6965.33</v>
      </c>
      <c r="G241" s="105">
        <v>0</v>
      </c>
      <c r="H241" s="105"/>
    </row>
    <row r="242" spans="1:8" x14ac:dyDescent="0.2">
      <c r="A242" s="103" t="s">
        <v>422</v>
      </c>
      <c r="B242" s="104" t="s">
        <v>439</v>
      </c>
      <c r="C242" s="104" t="s">
        <v>315</v>
      </c>
      <c r="D242" s="104" t="s">
        <v>285</v>
      </c>
      <c r="E242" s="103" t="s">
        <v>286</v>
      </c>
      <c r="F242" s="105">
        <v>6965.33</v>
      </c>
      <c r="G242" s="105">
        <v>0</v>
      </c>
      <c r="H242" s="105"/>
    </row>
    <row r="243" spans="1:8" x14ac:dyDescent="0.2">
      <c r="A243" s="103" t="s">
        <v>422</v>
      </c>
      <c r="B243" s="104" t="s">
        <v>439</v>
      </c>
      <c r="C243" s="104" t="s">
        <v>315</v>
      </c>
      <c r="D243" s="104" t="s">
        <v>285</v>
      </c>
      <c r="E243" s="103" t="s">
        <v>286</v>
      </c>
      <c r="F243" s="105">
        <v>6965.33</v>
      </c>
      <c r="G243" s="105">
        <v>0</v>
      </c>
      <c r="H243" s="105"/>
    </row>
    <row r="244" spans="1:8" x14ac:dyDescent="0.2">
      <c r="A244" s="103" t="s">
        <v>422</v>
      </c>
      <c r="B244" s="104" t="s">
        <v>439</v>
      </c>
      <c r="C244" s="104" t="s">
        <v>315</v>
      </c>
      <c r="D244" s="104" t="s">
        <v>285</v>
      </c>
      <c r="E244" s="103" t="s">
        <v>286</v>
      </c>
      <c r="F244" s="105">
        <v>6965.33</v>
      </c>
      <c r="G244" s="105">
        <v>0</v>
      </c>
      <c r="H244" s="105"/>
    </row>
    <row r="245" spans="1:8" x14ac:dyDescent="0.2">
      <c r="A245" s="103" t="s">
        <v>422</v>
      </c>
      <c r="B245" s="104" t="s">
        <v>439</v>
      </c>
      <c r="C245" s="104" t="s">
        <v>315</v>
      </c>
      <c r="D245" s="104" t="s">
        <v>285</v>
      </c>
      <c r="E245" s="103" t="s">
        <v>286</v>
      </c>
      <c r="F245" s="105">
        <v>6965.34</v>
      </c>
      <c r="G245" s="105">
        <v>0</v>
      </c>
      <c r="H245" s="105"/>
    </row>
    <row r="246" spans="1:8" x14ac:dyDescent="0.2">
      <c r="A246" s="103" t="s">
        <v>422</v>
      </c>
      <c r="B246" s="104" t="s">
        <v>439</v>
      </c>
      <c r="C246" s="104" t="s">
        <v>315</v>
      </c>
      <c r="D246" s="104" t="s">
        <v>285</v>
      </c>
      <c r="E246" s="103" t="s">
        <v>286</v>
      </c>
      <c r="F246" s="105">
        <v>6965.34</v>
      </c>
      <c r="G246" s="105">
        <v>0</v>
      </c>
      <c r="H246" s="105"/>
    </row>
    <row r="247" spans="1:8" x14ac:dyDescent="0.2">
      <c r="A247" s="103"/>
      <c r="B247" s="104"/>
      <c r="C247" s="104"/>
      <c r="D247" s="104"/>
      <c r="E247" s="103"/>
      <c r="F247" s="106">
        <f>SUM(F235:F246)</f>
        <v>83584</v>
      </c>
      <c r="G247" s="106">
        <f>SUM(G235:G246)</f>
        <v>0</v>
      </c>
      <c r="H247" s="106">
        <f>+F247-G247</f>
        <v>83584</v>
      </c>
    </row>
    <row r="248" spans="1:8" x14ac:dyDescent="0.2">
      <c r="A248" s="103" t="s">
        <v>422</v>
      </c>
      <c r="B248" s="104" t="s">
        <v>439</v>
      </c>
      <c r="C248" s="104" t="s">
        <v>315</v>
      </c>
      <c r="D248" s="104" t="s">
        <v>307</v>
      </c>
      <c r="E248" s="103" t="s">
        <v>308</v>
      </c>
      <c r="F248" s="105">
        <v>7505.72</v>
      </c>
      <c r="G248" s="105">
        <v>0</v>
      </c>
      <c r="H248" s="105"/>
    </row>
    <row r="249" spans="1:8" x14ac:dyDescent="0.2">
      <c r="A249" s="103" t="s">
        <v>422</v>
      </c>
      <c r="B249" s="104" t="s">
        <v>439</v>
      </c>
      <c r="C249" s="104" t="s">
        <v>315</v>
      </c>
      <c r="D249" s="104" t="s">
        <v>307</v>
      </c>
      <c r="E249" s="103" t="s">
        <v>308</v>
      </c>
      <c r="F249" s="105">
        <v>3217.44</v>
      </c>
      <c r="G249" s="105">
        <v>0</v>
      </c>
      <c r="H249" s="105"/>
    </row>
    <row r="250" spans="1:8" x14ac:dyDescent="0.2">
      <c r="A250" s="103" t="s">
        <v>422</v>
      </c>
      <c r="B250" s="104" t="s">
        <v>439</v>
      </c>
      <c r="C250" s="104" t="s">
        <v>315</v>
      </c>
      <c r="D250" s="104" t="s">
        <v>307</v>
      </c>
      <c r="E250" s="103" t="s">
        <v>308</v>
      </c>
      <c r="F250" s="105">
        <v>7505.7</v>
      </c>
      <c r="G250" s="105">
        <v>0</v>
      </c>
      <c r="H250" s="105"/>
    </row>
    <row r="251" spans="1:8" x14ac:dyDescent="0.2">
      <c r="A251" s="103" t="s">
        <v>422</v>
      </c>
      <c r="B251" s="104" t="s">
        <v>439</v>
      </c>
      <c r="C251" s="104" t="s">
        <v>315</v>
      </c>
      <c r="D251" s="104" t="s">
        <v>307</v>
      </c>
      <c r="E251" s="103" t="s">
        <v>308</v>
      </c>
      <c r="F251" s="105">
        <v>3226.1</v>
      </c>
      <c r="G251" s="105">
        <v>0</v>
      </c>
      <c r="H251" s="105"/>
    </row>
    <row r="252" spans="1:8" x14ac:dyDescent="0.2">
      <c r="A252" s="103" t="s">
        <v>422</v>
      </c>
      <c r="B252" s="104" t="s">
        <v>439</v>
      </c>
      <c r="C252" s="104" t="s">
        <v>315</v>
      </c>
      <c r="D252" s="104" t="s">
        <v>307</v>
      </c>
      <c r="E252" s="103" t="s">
        <v>308</v>
      </c>
      <c r="F252" s="105">
        <v>1135.57</v>
      </c>
      <c r="G252" s="105">
        <v>0</v>
      </c>
      <c r="H252" s="105"/>
    </row>
    <row r="253" spans="1:8" x14ac:dyDescent="0.2">
      <c r="A253" s="103" t="s">
        <v>422</v>
      </c>
      <c r="B253" s="104" t="s">
        <v>439</v>
      </c>
      <c r="C253" s="104" t="s">
        <v>315</v>
      </c>
      <c r="D253" s="104" t="s">
        <v>307</v>
      </c>
      <c r="E253" s="103" t="s">
        <v>308</v>
      </c>
      <c r="F253" s="105">
        <v>7505.7</v>
      </c>
      <c r="G253" s="105">
        <v>0</v>
      </c>
      <c r="H253" s="105"/>
    </row>
    <row r="254" spans="1:8" x14ac:dyDescent="0.2">
      <c r="A254" s="103" t="s">
        <v>422</v>
      </c>
      <c r="B254" s="104" t="s">
        <v>439</v>
      </c>
      <c r="C254" s="104" t="s">
        <v>315</v>
      </c>
      <c r="D254" s="104" t="s">
        <v>307</v>
      </c>
      <c r="E254" s="103" t="s">
        <v>308</v>
      </c>
      <c r="F254" s="105">
        <v>3215.71</v>
      </c>
      <c r="G254" s="105">
        <v>0</v>
      </c>
      <c r="H254" s="105"/>
    </row>
    <row r="255" spans="1:8" x14ac:dyDescent="0.2">
      <c r="A255" s="103" t="s">
        <v>422</v>
      </c>
      <c r="B255" s="104" t="s">
        <v>439</v>
      </c>
      <c r="C255" s="104" t="s">
        <v>315</v>
      </c>
      <c r="D255" s="104" t="s">
        <v>307</v>
      </c>
      <c r="E255" s="103" t="s">
        <v>308</v>
      </c>
      <c r="F255" s="105">
        <v>7505.72</v>
      </c>
      <c r="G255" s="105">
        <v>0</v>
      </c>
      <c r="H255" s="105"/>
    </row>
    <row r="256" spans="1:8" x14ac:dyDescent="0.2">
      <c r="A256" s="103" t="s">
        <v>422</v>
      </c>
      <c r="B256" s="104" t="s">
        <v>439</v>
      </c>
      <c r="C256" s="104" t="s">
        <v>315</v>
      </c>
      <c r="D256" s="104" t="s">
        <v>307</v>
      </c>
      <c r="E256" s="103" t="s">
        <v>308</v>
      </c>
      <c r="F256" s="105">
        <v>1135.57</v>
      </c>
      <c r="G256" s="105">
        <v>0</v>
      </c>
      <c r="H256" s="105"/>
    </row>
    <row r="257" spans="1:8" x14ac:dyDescent="0.2">
      <c r="A257" s="103" t="s">
        <v>422</v>
      </c>
      <c r="B257" s="104" t="s">
        <v>439</v>
      </c>
      <c r="C257" s="104" t="s">
        <v>315</v>
      </c>
      <c r="D257" s="104" t="s">
        <v>307</v>
      </c>
      <c r="E257" s="103" t="s">
        <v>308</v>
      </c>
      <c r="F257" s="105">
        <v>3217.45</v>
      </c>
      <c r="G257" s="105">
        <v>0</v>
      </c>
      <c r="H257" s="105"/>
    </row>
    <row r="258" spans="1:8" x14ac:dyDescent="0.2">
      <c r="A258" s="103" t="s">
        <v>422</v>
      </c>
      <c r="B258" s="104" t="s">
        <v>439</v>
      </c>
      <c r="C258" s="104" t="s">
        <v>315</v>
      </c>
      <c r="D258" s="104" t="s">
        <v>307</v>
      </c>
      <c r="E258" s="103" t="s">
        <v>308</v>
      </c>
      <c r="F258" s="105">
        <v>1135.57</v>
      </c>
      <c r="G258" s="105">
        <v>0</v>
      </c>
      <c r="H258" s="105"/>
    </row>
    <row r="259" spans="1:8" x14ac:dyDescent="0.2">
      <c r="A259" s="103" t="s">
        <v>422</v>
      </c>
      <c r="B259" s="104" t="s">
        <v>439</v>
      </c>
      <c r="C259" s="104" t="s">
        <v>315</v>
      </c>
      <c r="D259" s="104" t="s">
        <v>307</v>
      </c>
      <c r="E259" s="103" t="s">
        <v>308</v>
      </c>
      <c r="F259" s="105">
        <v>4163.75</v>
      </c>
      <c r="G259" s="105">
        <v>0</v>
      </c>
      <c r="H259" s="107"/>
    </row>
    <row r="260" spans="1:8" x14ac:dyDescent="0.2">
      <c r="A260" s="103"/>
      <c r="B260" s="104"/>
      <c r="C260" s="104"/>
      <c r="D260" s="104"/>
      <c r="E260" s="103"/>
      <c r="F260" s="106">
        <f>SUM(F248:F259)</f>
        <v>50470</v>
      </c>
      <c r="G260" s="106">
        <f>SUM(G248:G259)</f>
        <v>0</v>
      </c>
      <c r="H260" s="106">
        <f t="shared" ref="H260" si="2">+F260-G260</f>
        <v>50470</v>
      </c>
    </row>
    <row r="261" spans="1:8" ht="25.5" x14ac:dyDescent="0.2">
      <c r="A261" s="103" t="s">
        <v>422</v>
      </c>
      <c r="B261" s="104" t="s">
        <v>439</v>
      </c>
      <c r="C261" s="104" t="s">
        <v>316</v>
      </c>
      <c r="D261" s="104" t="s">
        <v>317</v>
      </c>
      <c r="E261" s="103" t="s">
        <v>318</v>
      </c>
      <c r="F261" s="105">
        <v>7557.78</v>
      </c>
      <c r="G261" s="105">
        <v>0</v>
      </c>
      <c r="H261" s="105"/>
    </row>
    <row r="262" spans="1:8" ht="25.5" x14ac:dyDescent="0.2">
      <c r="A262" s="103" t="s">
        <v>422</v>
      </c>
      <c r="B262" s="104" t="s">
        <v>439</v>
      </c>
      <c r="C262" s="104" t="s">
        <v>316</v>
      </c>
      <c r="D262" s="104" t="s">
        <v>317</v>
      </c>
      <c r="E262" s="103" t="s">
        <v>318</v>
      </c>
      <c r="F262" s="105">
        <v>7557.8</v>
      </c>
      <c r="G262" s="105">
        <v>0</v>
      </c>
      <c r="H262" s="105"/>
    </row>
    <row r="263" spans="1:8" ht="25.5" x14ac:dyDescent="0.2">
      <c r="A263" s="103" t="s">
        <v>422</v>
      </c>
      <c r="B263" s="104" t="s">
        <v>439</v>
      </c>
      <c r="C263" s="104" t="s">
        <v>316</v>
      </c>
      <c r="D263" s="104" t="s">
        <v>317</v>
      </c>
      <c r="E263" s="103" t="s">
        <v>318</v>
      </c>
      <c r="F263" s="105">
        <v>7557.8</v>
      </c>
      <c r="G263" s="105">
        <v>0</v>
      </c>
      <c r="H263" s="105"/>
    </row>
    <row r="264" spans="1:8" ht="25.5" x14ac:dyDescent="0.2">
      <c r="A264" s="103" t="s">
        <v>422</v>
      </c>
      <c r="B264" s="104" t="s">
        <v>439</v>
      </c>
      <c r="C264" s="104" t="s">
        <v>316</v>
      </c>
      <c r="D264" s="104" t="s">
        <v>317</v>
      </c>
      <c r="E264" s="103" t="s">
        <v>318</v>
      </c>
      <c r="F264" s="105">
        <v>7557</v>
      </c>
      <c r="G264" s="105">
        <v>0</v>
      </c>
      <c r="H264" s="105"/>
    </row>
    <row r="265" spans="1:8" ht="25.5" x14ac:dyDescent="0.2">
      <c r="A265" s="103" t="s">
        <v>422</v>
      </c>
      <c r="B265" s="104" t="s">
        <v>439</v>
      </c>
      <c r="C265" s="104" t="s">
        <v>316</v>
      </c>
      <c r="D265" s="104" t="s">
        <v>317</v>
      </c>
      <c r="E265" s="103" t="s">
        <v>318</v>
      </c>
      <c r="F265" s="105">
        <v>7557.8</v>
      </c>
      <c r="G265" s="105">
        <v>0</v>
      </c>
      <c r="H265" s="105"/>
    </row>
    <row r="266" spans="1:8" ht="25.5" x14ac:dyDescent="0.2">
      <c r="A266" s="103" t="s">
        <v>422</v>
      </c>
      <c r="B266" s="104" t="s">
        <v>439</v>
      </c>
      <c r="C266" s="104" t="s">
        <v>316</v>
      </c>
      <c r="D266" s="104" t="s">
        <v>317</v>
      </c>
      <c r="E266" s="103" t="s">
        <v>318</v>
      </c>
      <c r="F266" s="105">
        <v>7557.8</v>
      </c>
      <c r="G266" s="105">
        <v>0</v>
      </c>
      <c r="H266" s="105"/>
    </row>
    <row r="267" spans="1:8" ht="25.5" x14ac:dyDescent="0.2">
      <c r="A267" s="103" t="s">
        <v>422</v>
      </c>
      <c r="B267" s="104" t="s">
        <v>439</v>
      </c>
      <c r="C267" s="104" t="s">
        <v>316</v>
      </c>
      <c r="D267" s="104" t="s">
        <v>317</v>
      </c>
      <c r="E267" s="103" t="s">
        <v>318</v>
      </c>
      <c r="F267" s="105">
        <v>7557</v>
      </c>
      <c r="G267" s="105">
        <v>0</v>
      </c>
      <c r="H267" s="105"/>
    </row>
    <row r="268" spans="1:8" ht="25.5" x14ac:dyDescent="0.2">
      <c r="A268" s="103" t="s">
        <v>422</v>
      </c>
      <c r="B268" s="104" t="s">
        <v>439</v>
      </c>
      <c r="C268" s="104" t="s">
        <v>316</v>
      </c>
      <c r="D268" s="104" t="s">
        <v>317</v>
      </c>
      <c r="E268" s="103" t="s">
        <v>318</v>
      </c>
      <c r="F268" s="105">
        <v>7557.8</v>
      </c>
      <c r="G268" s="105">
        <v>0</v>
      </c>
      <c r="H268" s="105"/>
    </row>
    <row r="269" spans="1:8" ht="25.5" x14ac:dyDescent="0.2">
      <c r="A269" s="103" t="s">
        <v>422</v>
      </c>
      <c r="B269" s="104" t="s">
        <v>439</v>
      </c>
      <c r="C269" s="104" t="s">
        <v>316</v>
      </c>
      <c r="D269" s="104" t="s">
        <v>317</v>
      </c>
      <c r="E269" s="103" t="s">
        <v>318</v>
      </c>
      <c r="F269" s="105">
        <v>7557.8</v>
      </c>
      <c r="G269" s="105">
        <v>0</v>
      </c>
      <c r="H269" s="105"/>
    </row>
    <row r="270" spans="1:8" ht="25.5" x14ac:dyDescent="0.2">
      <c r="A270" s="103" t="s">
        <v>422</v>
      </c>
      <c r="B270" s="104" t="s">
        <v>439</v>
      </c>
      <c r="C270" s="104" t="s">
        <v>316</v>
      </c>
      <c r="D270" s="104" t="s">
        <v>317</v>
      </c>
      <c r="E270" s="103" t="s">
        <v>318</v>
      </c>
      <c r="F270" s="105">
        <v>7557.81</v>
      </c>
      <c r="G270" s="105">
        <v>0</v>
      </c>
      <c r="H270" s="105"/>
    </row>
    <row r="271" spans="1:8" ht="25.5" x14ac:dyDescent="0.2">
      <c r="A271" s="103" t="s">
        <v>422</v>
      </c>
      <c r="B271" s="104" t="s">
        <v>439</v>
      </c>
      <c r="C271" s="104" t="s">
        <v>316</v>
      </c>
      <c r="D271" s="104" t="s">
        <v>317</v>
      </c>
      <c r="E271" s="103" t="s">
        <v>318</v>
      </c>
      <c r="F271" s="105">
        <v>7557.8</v>
      </c>
      <c r="G271" s="105">
        <v>0</v>
      </c>
      <c r="H271" s="105"/>
    </row>
    <row r="272" spans="1:8" ht="25.5" x14ac:dyDescent="0.2">
      <c r="A272" s="103" t="s">
        <v>422</v>
      </c>
      <c r="B272" s="104" t="s">
        <v>439</v>
      </c>
      <c r="C272" s="104" t="s">
        <v>316</v>
      </c>
      <c r="D272" s="104" t="s">
        <v>317</v>
      </c>
      <c r="E272" s="103" t="s">
        <v>318</v>
      </c>
      <c r="F272" s="105">
        <v>7557.81</v>
      </c>
      <c r="G272" s="105">
        <v>0</v>
      </c>
      <c r="H272" s="105"/>
    </row>
    <row r="273" spans="1:8" x14ac:dyDescent="0.2">
      <c r="A273" s="103"/>
      <c r="B273" s="104"/>
      <c r="C273" s="104"/>
      <c r="D273" s="104"/>
      <c r="E273" s="103"/>
      <c r="F273" s="106">
        <f>SUM(F261:F272)</f>
        <v>90692</v>
      </c>
      <c r="G273" s="106">
        <f>SUM(G261:G272)</f>
        <v>0</v>
      </c>
      <c r="H273" s="106">
        <f>+F273-G273</f>
        <v>90692</v>
      </c>
    </row>
    <row r="274" spans="1:8" ht="25.5" x14ac:dyDescent="0.2">
      <c r="A274" s="103" t="s">
        <v>422</v>
      </c>
      <c r="B274" s="104" t="s">
        <v>439</v>
      </c>
      <c r="C274" s="104" t="s">
        <v>319</v>
      </c>
      <c r="D274" s="104" t="s">
        <v>320</v>
      </c>
      <c r="E274" s="103" t="s">
        <v>225</v>
      </c>
      <c r="F274" s="105">
        <v>618.25</v>
      </c>
      <c r="G274" s="105">
        <v>0</v>
      </c>
      <c r="H274" s="105"/>
    </row>
    <row r="275" spans="1:8" ht="25.5" x14ac:dyDescent="0.2">
      <c r="A275" s="103" t="s">
        <v>422</v>
      </c>
      <c r="B275" s="104" t="s">
        <v>439</v>
      </c>
      <c r="C275" s="104" t="s">
        <v>319</v>
      </c>
      <c r="D275" s="104" t="s">
        <v>320</v>
      </c>
      <c r="E275" s="103" t="s">
        <v>225</v>
      </c>
      <c r="F275" s="105">
        <v>3131.07</v>
      </c>
      <c r="G275" s="105">
        <v>0</v>
      </c>
      <c r="H275" s="105"/>
    </row>
    <row r="276" spans="1:8" ht="25.5" x14ac:dyDescent="0.2">
      <c r="A276" s="103" t="s">
        <v>422</v>
      </c>
      <c r="B276" s="104" t="s">
        <v>439</v>
      </c>
      <c r="C276" s="104" t="s">
        <v>319</v>
      </c>
      <c r="D276" s="104" t="s">
        <v>320</v>
      </c>
      <c r="E276" s="103" t="s">
        <v>225</v>
      </c>
      <c r="F276" s="105">
        <v>1834.15</v>
      </c>
      <c r="G276" s="105">
        <v>0</v>
      </c>
      <c r="H276" s="105"/>
    </row>
    <row r="277" spans="1:8" ht="25.5" x14ac:dyDescent="0.2">
      <c r="A277" s="103" t="s">
        <v>422</v>
      </c>
      <c r="B277" s="104" t="s">
        <v>439</v>
      </c>
      <c r="C277" s="104" t="s">
        <v>319</v>
      </c>
      <c r="D277" s="104" t="s">
        <v>320</v>
      </c>
      <c r="E277" s="103" t="s">
        <v>225</v>
      </c>
      <c r="F277" s="105">
        <v>618.24</v>
      </c>
      <c r="G277" s="105">
        <v>0</v>
      </c>
      <c r="H277" s="105"/>
    </row>
    <row r="278" spans="1:8" ht="25.5" x14ac:dyDescent="0.2">
      <c r="A278" s="103" t="s">
        <v>422</v>
      </c>
      <c r="B278" s="104" t="s">
        <v>439</v>
      </c>
      <c r="C278" s="104" t="s">
        <v>319</v>
      </c>
      <c r="D278" s="104" t="s">
        <v>320</v>
      </c>
      <c r="E278" s="103" t="s">
        <v>225</v>
      </c>
      <c r="F278" s="105">
        <v>5734.75</v>
      </c>
      <c r="G278" s="105">
        <v>0</v>
      </c>
      <c r="H278" s="105"/>
    </row>
    <row r="279" spans="1:8" ht="25.5" x14ac:dyDescent="0.2">
      <c r="A279" s="103" t="s">
        <v>422</v>
      </c>
      <c r="B279" s="104" t="s">
        <v>439</v>
      </c>
      <c r="C279" s="104" t="s">
        <v>319</v>
      </c>
      <c r="D279" s="104" t="s">
        <v>320</v>
      </c>
      <c r="E279" s="103" t="s">
        <v>225</v>
      </c>
      <c r="F279" s="105">
        <v>2160.3200000000002</v>
      </c>
      <c r="G279" s="105">
        <v>0</v>
      </c>
      <c r="H279" s="105"/>
    </row>
    <row r="280" spans="1:8" ht="25.5" x14ac:dyDescent="0.2">
      <c r="A280" s="103" t="s">
        <v>422</v>
      </c>
      <c r="B280" s="104" t="s">
        <v>439</v>
      </c>
      <c r="C280" s="104" t="s">
        <v>319</v>
      </c>
      <c r="D280" s="104" t="s">
        <v>320</v>
      </c>
      <c r="E280" s="103" t="s">
        <v>225</v>
      </c>
      <c r="F280" s="105">
        <v>618.25</v>
      </c>
      <c r="G280" s="105">
        <v>0</v>
      </c>
      <c r="H280" s="105"/>
    </row>
    <row r="281" spans="1:8" ht="25.5" x14ac:dyDescent="0.2">
      <c r="A281" s="103" t="s">
        <v>422</v>
      </c>
      <c r="B281" s="104" t="s">
        <v>439</v>
      </c>
      <c r="C281" s="104" t="s">
        <v>319</v>
      </c>
      <c r="D281" s="104" t="s">
        <v>320</v>
      </c>
      <c r="E281" s="103" t="s">
        <v>225</v>
      </c>
      <c r="F281" s="105">
        <v>358.53</v>
      </c>
      <c r="G281" s="105">
        <v>0</v>
      </c>
      <c r="H281" s="105"/>
    </row>
    <row r="282" spans="1:8" ht="25.5" x14ac:dyDescent="0.2">
      <c r="A282" s="103" t="s">
        <v>422</v>
      </c>
      <c r="B282" s="104" t="s">
        <v>439</v>
      </c>
      <c r="C282" s="104" t="s">
        <v>319</v>
      </c>
      <c r="D282" s="104" t="s">
        <v>320</v>
      </c>
      <c r="E282" s="103" t="s">
        <v>225</v>
      </c>
      <c r="F282" s="105">
        <v>812.08</v>
      </c>
      <c r="G282" s="105">
        <v>0</v>
      </c>
      <c r="H282" s="105"/>
    </row>
    <row r="283" spans="1:8" ht="25.5" x14ac:dyDescent="0.2">
      <c r="A283" s="103" t="s">
        <v>422</v>
      </c>
      <c r="B283" s="104" t="s">
        <v>439</v>
      </c>
      <c r="C283" s="104" t="s">
        <v>319</v>
      </c>
      <c r="D283" s="104" t="s">
        <v>320</v>
      </c>
      <c r="E283" s="103" t="s">
        <v>225</v>
      </c>
      <c r="F283" s="105">
        <v>717.06</v>
      </c>
      <c r="G283" s="105">
        <v>0</v>
      </c>
      <c r="H283" s="105"/>
    </row>
    <row r="284" spans="1:8" ht="25.5" x14ac:dyDescent="0.2">
      <c r="A284" s="103" t="s">
        <v>422</v>
      </c>
      <c r="B284" s="104" t="s">
        <v>439</v>
      </c>
      <c r="C284" s="104" t="s">
        <v>319</v>
      </c>
      <c r="D284" s="104" t="s">
        <v>320</v>
      </c>
      <c r="E284" s="103" t="s">
        <v>225</v>
      </c>
      <c r="F284" s="105">
        <v>585.29999999999995</v>
      </c>
      <c r="G284" s="105">
        <v>0</v>
      </c>
      <c r="H284" s="105"/>
    </row>
    <row r="285" spans="1:8" x14ac:dyDescent="0.2">
      <c r="A285" s="103"/>
      <c r="B285" s="104"/>
      <c r="C285" s="104"/>
      <c r="D285" s="104"/>
      <c r="E285" s="103"/>
      <c r="F285" s="106">
        <f>SUM(F274:F284)</f>
        <v>17188</v>
      </c>
      <c r="G285" s="106">
        <f>SUM(G274:G284)</f>
        <v>0</v>
      </c>
      <c r="H285" s="106">
        <f>+F285-G285</f>
        <v>17188</v>
      </c>
    </row>
    <row r="286" spans="1:8" ht="25.5" x14ac:dyDescent="0.2">
      <c r="A286" s="103" t="s">
        <v>422</v>
      </c>
      <c r="B286" s="104" t="s">
        <v>437</v>
      </c>
      <c r="C286" s="104" t="s">
        <v>441</v>
      </c>
      <c r="D286" s="104" t="s">
        <v>442</v>
      </c>
      <c r="E286" s="103" t="s">
        <v>443</v>
      </c>
      <c r="F286" s="105">
        <v>10663.19</v>
      </c>
      <c r="G286" s="105">
        <v>0</v>
      </c>
      <c r="H286" s="105"/>
    </row>
    <row r="287" spans="1:8" ht="25.5" x14ac:dyDescent="0.2">
      <c r="A287" s="103" t="s">
        <v>422</v>
      </c>
      <c r="B287" s="104" t="s">
        <v>437</v>
      </c>
      <c r="C287" s="104" t="s">
        <v>441</v>
      </c>
      <c r="D287" s="104" t="s">
        <v>442</v>
      </c>
      <c r="E287" s="103" t="s">
        <v>443</v>
      </c>
      <c r="F287" s="105">
        <v>750</v>
      </c>
      <c r="G287" s="105">
        <v>0</v>
      </c>
      <c r="H287" s="105"/>
    </row>
    <row r="288" spans="1:8" ht="25.5" x14ac:dyDescent="0.2">
      <c r="A288" s="103" t="s">
        <v>422</v>
      </c>
      <c r="B288" s="104" t="s">
        <v>437</v>
      </c>
      <c r="C288" s="104" t="s">
        <v>441</v>
      </c>
      <c r="D288" s="104" t="s">
        <v>442</v>
      </c>
      <c r="E288" s="103" t="s">
        <v>443</v>
      </c>
      <c r="F288" s="105">
        <v>7355.53</v>
      </c>
      <c r="G288" s="105">
        <v>0</v>
      </c>
      <c r="H288" s="105"/>
    </row>
    <row r="289" spans="1:8" ht="25.5" x14ac:dyDescent="0.2">
      <c r="A289" s="103" t="s">
        <v>422</v>
      </c>
      <c r="B289" s="104" t="s">
        <v>437</v>
      </c>
      <c r="C289" s="104" t="s">
        <v>441</v>
      </c>
      <c r="D289" s="104" t="s">
        <v>442</v>
      </c>
      <c r="E289" s="103" t="s">
        <v>443</v>
      </c>
      <c r="F289" s="105">
        <v>13270.1</v>
      </c>
      <c r="G289" s="105">
        <v>0</v>
      </c>
      <c r="H289" s="105"/>
    </row>
    <row r="290" spans="1:8" ht="25.5" x14ac:dyDescent="0.2">
      <c r="A290" s="103" t="s">
        <v>422</v>
      </c>
      <c r="B290" s="104" t="s">
        <v>437</v>
      </c>
      <c r="C290" s="104" t="s">
        <v>441</v>
      </c>
      <c r="D290" s="104" t="s">
        <v>442</v>
      </c>
      <c r="E290" s="103" t="s">
        <v>443</v>
      </c>
      <c r="F290" s="105">
        <v>1500</v>
      </c>
      <c r="G290" s="105">
        <v>0</v>
      </c>
      <c r="H290" s="105"/>
    </row>
    <row r="291" spans="1:8" ht="25.5" x14ac:dyDescent="0.2">
      <c r="A291" s="103" t="s">
        <v>422</v>
      </c>
      <c r="B291" s="104" t="s">
        <v>437</v>
      </c>
      <c r="C291" s="104" t="s">
        <v>441</v>
      </c>
      <c r="D291" s="104" t="s">
        <v>442</v>
      </c>
      <c r="E291" s="103" t="s">
        <v>443</v>
      </c>
      <c r="F291" s="105">
        <v>1125</v>
      </c>
      <c r="G291" s="105">
        <v>0</v>
      </c>
      <c r="H291" s="105"/>
    </row>
    <row r="292" spans="1:8" ht="25.5" x14ac:dyDescent="0.2">
      <c r="A292" s="103" t="s">
        <v>422</v>
      </c>
      <c r="B292" s="104" t="s">
        <v>437</v>
      </c>
      <c r="C292" s="104" t="s">
        <v>441</v>
      </c>
      <c r="D292" s="104" t="s">
        <v>442</v>
      </c>
      <c r="E292" s="103" t="s">
        <v>443</v>
      </c>
      <c r="F292" s="105">
        <v>4971.03</v>
      </c>
      <c r="G292" s="105">
        <v>0</v>
      </c>
      <c r="H292" s="105"/>
    </row>
    <row r="293" spans="1:8" ht="25.5" x14ac:dyDescent="0.2">
      <c r="A293" s="103" t="s">
        <v>422</v>
      </c>
      <c r="B293" s="104" t="s">
        <v>437</v>
      </c>
      <c r="C293" s="104" t="s">
        <v>441</v>
      </c>
      <c r="D293" s="104" t="s">
        <v>442</v>
      </c>
      <c r="E293" s="103" t="s">
        <v>443</v>
      </c>
      <c r="F293" s="105">
        <v>375</v>
      </c>
      <c r="G293" s="105">
        <v>0</v>
      </c>
      <c r="H293" s="105"/>
    </row>
    <row r="294" spans="1:8" ht="25.5" x14ac:dyDescent="0.2">
      <c r="A294" s="103" t="s">
        <v>422</v>
      </c>
      <c r="B294" s="104" t="s">
        <v>437</v>
      </c>
      <c r="C294" s="104" t="s">
        <v>441</v>
      </c>
      <c r="D294" s="104" t="s">
        <v>442</v>
      </c>
      <c r="E294" s="103" t="s">
        <v>443</v>
      </c>
      <c r="F294" s="105">
        <v>13512.35</v>
      </c>
      <c r="G294" s="105">
        <v>0</v>
      </c>
      <c r="H294" s="105"/>
    </row>
    <row r="295" spans="1:8" ht="25.5" x14ac:dyDescent="0.2">
      <c r="A295" s="103" t="s">
        <v>422</v>
      </c>
      <c r="B295" s="104" t="s">
        <v>437</v>
      </c>
      <c r="C295" s="104" t="s">
        <v>441</v>
      </c>
      <c r="D295" s="104" t="s">
        <v>442</v>
      </c>
      <c r="E295" s="103" t="s">
        <v>443</v>
      </c>
      <c r="F295" s="105">
        <v>14973.12</v>
      </c>
      <c r="G295" s="105">
        <v>0</v>
      </c>
      <c r="H295" s="105"/>
    </row>
    <row r="296" spans="1:8" ht="25.5" x14ac:dyDescent="0.2">
      <c r="A296" s="103" t="s">
        <v>422</v>
      </c>
      <c r="B296" s="104" t="s">
        <v>437</v>
      </c>
      <c r="C296" s="104" t="s">
        <v>441</v>
      </c>
      <c r="D296" s="104" t="s">
        <v>442</v>
      </c>
      <c r="E296" s="103" t="s">
        <v>443</v>
      </c>
      <c r="F296" s="105">
        <v>12156</v>
      </c>
      <c r="G296" s="105">
        <v>0</v>
      </c>
      <c r="H296" s="105"/>
    </row>
    <row r="297" spans="1:8" x14ac:dyDescent="0.2">
      <c r="A297" s="103"/>
      <c r="B297" s="104"/>
      <c r="C297" s="104"/>
      <c r="D297" s="104"/>
      <c r="E297" s="103"/>
      <c r="F297" s="106">
        <f>SUM(F286:F296)</f>
        <v>80651.319999999992</v>
      </c>
      <c r="G297" s="106">
        <f>SUM(G286:G296)</f>
        <v>0</v>
      </c>
      <c r="H297" s="106">
        <f>+F297-G297</f>
        <v>80651.319999999992</v>
      </c>
    </row>
    <row r="298" spans="1:8" ht="25.5" x14ac:dyDescent="0.2">
      <c r="A298" s="103" t="s">
        <v>422</v>
      </c>
      <c r="B298" s="104" t="s">
        <v>437</v>
      </c>
      <c r="C298" s="104" t="s">
        <v>444</v>
      </c>
      <c r="D298" s="104" t="s">
        <v>445</v>
      </c>
      <c r="E298" s="103" t="s">
        <v>446</v>
      </c>
      <c r="F298" s="105">
        <v>0.16</v>
      </c>
      <c r="G298" s="105">
        <v>0</v>
      </c>
      <c r="H298" s="105"/>
    </row>
    <row r="299" spans="1:8" ht="25.5" x14ac:dyDescent="0.2">
      <c r="A299" s="103" t="s">
        <v>422</v>
      </c>
      <c r="B299" s="104" t="s">
        <v>437</v>
      </c>
      <c r="C299" s="104" t="s">
        <v>444</v>
      </c>
      <c r="D299" s="104" t="s">
        <v>445</v>
      </c>
      <c r="E299" s="103" t="s">
        <v>446</v>
      </c>
      <c r="F299" s="105">
        <v>15468.23</v>
      </c>
      <c r="G299" s="105">
        <v>0</v>
      </c>
      <c r="H299" s="105"/>
    </row>
    <row r="300" spans="1:8" ht="25.5" x14ac:dyDescent="0.2">
      <c r="A300" s="103" t="s">
        <v>422</v>
      </c>
      <c r="B300" s="104" t="s">
        <v>437</v>
      </c>
      <c r="C300" s="104" t="s">
        <v>444</v>
      </c>
      <c r="D300" s="104" t="s">
        <v>445</v>
      </c>
      <c r="E300" s="103" t="s">
        <v>446</v>
      </c>
      <c r="F300" s="105">
        <v>3281.61</v>
      </c>
      <c r="G300" s="105">
        <v>0</v>
      </c>
      <c r="H300" s="105"/>
    </row>
    <row r="301" spans="1:8" x14ac:dyDescent="0.2">
      <c r="A301" s="103"/>
      <c r="B301" s="104"/>
      <c r="C301" s="104"/>
      <c r="D301" s="104"/>
      <c r="E301" s="103"/>
      <c r="F301" s="106">
        <f>SUM(F298:F300)</f>
        <v>18750</v>
      </c>
      <c r="G301" s="106">
        <f>SUM(G298:G300)</f>
        <v>0</v>
      </c>
      <c r="H301" s="106">
        <f>+F301-G301</f>
        <v>18750</v>
      </c>
    </row>
    <row r="302" spans="1:8" x14ac:dyDescent="0.2">
      <c r="A302" s="103" t="s">
        <v>422</v>
      </c>
      <c r="B302" s="104" t="s">
        <v>447</v>
      </c>
      <c r="C302" s="104" t="s">
        <v>321</v>
      </c>
      <c r="D302" s="104" t="s">
        <v>322</v>
      </c>
      <c r="E302" s="103" t="s">
        <v>323</v>
      </c>
      <c r="F302" s="105">
        <v>4386.75</v>
      </c>
      <c r="G302" s="105">
        <v>0</v>
      </c>
      <c r="H302" s="105"/>
    </row>
    <row r="303" spans="1:8" x14ac:dyDescent="0.2">
      <c r="A303" s="103" t="s">
        <v>422</v>
      </c>
      <c r="B303" s="104" t="s">
        <v>447</v>
      </c>
      <c r="C303" s="104" t="s">
        <v>321</v>
      </c>
      <c r="D303" s="104" t="s">
        <v>322</v>
      </c>
      <c r="E303" s="103" t="s">
        <v>323</v>
      </c>
      <c r="F303" s="105">
        <v>4624.9799999999996</v>
      </c>
      <c r="G303" s="105">
        <v>0</v>
      </c>
      <c r="H303" s="105"/>
    </row>
    <row r="304" spans="1:8" x14ac:dyDescent="0.2">
      <c r="A304" s="103" t="s">
        <v>422</v>
      </c>
      <c r="B304" s="104" t="s">
        <v>447</v>
      </c>
      <c r="C304" s="104" t="s">
        <v>321</v>
      </c>
      <c r="D304" s="104" t="s">
        <v>322</v>
      </c>
      <c r="E304" s="103" t="s">
        <v>323</v>
      </c>
      <c r="F304" s="105">
        <v>5569.35</v>
      </c>
      <c r="G304" s="105">
        <v>0</v>
      </c>
      <c r="H304" s="105"/>
    </row>
    <row r="305" spans="1:8" x14ac:dyDescent="0.2">
      <c r="A305" s="103" t="s">
        <v>422</v>
      </c>
      <c r="B305" s="104" t="s">
        <v>447</v>
      </c>
      <c r="C305" s="104" t="s">
        <v>321</v>
      </c>
      <c r="D305" s="104" t="s">
        <v>322</v>
      </c>
      <c r="E305" s="103" t="s">
        <v>323</v>
      </c>
      <c r="F305" s="105">
        <v>3261.68</v>
      </c>
      <c r="G305" s="105">
        <v>0</v>
      </c>
      <c r="H305" s="105"/>
    </row>
    <row r="306" spans="1:8" x14ac:dyDescent="0.2">
      <c r="A306" s="103" t="s">
        <v>422</v>
      </c>
      <c r="B306" s="104" t="s">
        <v>447</v>
      </c>
      <c r="C306" s="104" t="s">
        <v>321</v>
      </c>
      <c r="D306" s="104" t="s">
        <v>322</v>
      </c>
      <c r="E306" s="103" t="s">
        <v>323</v>
      </c>
      <c r="F306" s="105">
        <v>4172.7700000000004</v>
      </c>
      <c r="G306" s="105">
        <v>0</v>
      </c>
      <c r="H306" s="105"/>
    </row>
    <row r="307" spans="1:8" x14ac:dyDescent="0.2">
      <c r="A307" s="103" t="s">
        <v>422</v>
      </c>
      <c r="B307" s="104" t="s">
        <v>447</v>
      </c>
      <c r="C307" s="104" t="s">
        <v>321</v>
      </c>
      <c r="D307" s="104" t="s">
        <v>322</v>
      </c>
      <c r="E307" s="103" t="s">
        <v>323</v>
      </c>
      <c r="F307" s="105">
        <v>5373.95</v>
      </c>
      <c r="G307" s="105">
        <v>0</v>
      </c>
      <c r="H307" s="105"/>
    </row>
    <row r="308" spans="1:8" x14ac:dyDescent="0.2">
      <c r="A308" s="103" t="s">
        <v>422</v>
      </c>
      <c r="B308" s="104" t="s">
        <v>447</v>
      </c>
      <c r="C308" s="104" t="s">
        <v>321</v>
      </c>
      <c r="D308" s="104" t="s">
        <v>322</v>
      </c>
      <c r="E308" s="103" t="s">
        <v>323</v>
      </c>
      <c r="F308" s="105">
        <v>34684.019999999997</v>
      </c>
      <c r="G308" s="105">
        <v>0</v>
      </c>
      <c r="H308" s="105"/>
    </row>
    <row r="309" spans="1:8" x14ac:dyDescent="0.2">
      <c r="A309" s="103" t="s">
        <v>422</v>
      </c>
      <c r="B309" s="104" t="s">
        <v>447</v>
      </c>
      <c r="C309" s="104" t="s">
        <v>321</v>
      </c>
      <c r="D309" s="104" t="s">
        <v>322</v>
      </c>
      <c r="E309" s="103" t="s">
        <v>323</v>
      </c>
      <c r="F309" s="105">
        <v>3859.48</v>
      </c>
      <c r="G309" s="105">
        <v>0</v>
      </c>
      <c r="H309" s="105"/>
    </row>
    <row r="310" spans="1:8" x14ac:dyDescent="0.2">
      <c r="A310" s="103" t="s">
        <v>422</v>
      </c>
      <c r="B310" s="104" t="s">
        <v>447</v>
      </c>
      <c r="C310" s="104" t="s">
        <v>321</v>
      </c>
      <c r="D310" s="104" t="s">
        <v>322</v>
      </c>
      <c r="E310" s="103" t="s">
        <v>323</v>
      </c>
      <c r="F310" s="105">
        <v>7791</v>
      </c>
      <c r="G310" s="105">
        <v>0</v>
      </c>
      <c r="H310" s="105"/>
    </row>
    <row r="311" spans="1:8" x14ac:dyDescent="0.2">
      <c r="A311" s="103" t="s">
        <v>422</v>
      </c>
      <c r="B311" s="104" t="s">
        <v>447</v>
      </c>
      <c r="C311" s="104" t="s">
        <v>321</v>
      </c>
      <c r="D311" s="104" t="s">
        <v>322</v>
      </c>
      <c r="E311" s="103" t="s">
        <v>323</v>
      </c>
      <c r="F311" s="105">
        <v>4169.0600000000004</v>
      </c>
      <c r="G311" s="105">
        <v>0</v>
      </c>
      <c r="H311" s="105"/>
    </row>
    <row r="312" spans="1:8" x14ac:dyDescent="0.2">
      <c r="A312" s="103" t="s">
        <v>422</v>
      </c>
      <c r="B312" s="104" t="s">
        <v>447</v>
      </c>
      <c r="C312" s="104" t="s">
        <v>321</v>
      </c>
      <c r="D312" s="104" t="s">
        <v>322</v>
      </c>
      <c r="E312" s="103" t="s">
        <v>323</v>
      </c>
      <c r="F312" s="105">
        <v>7046.06</v>
      </c>
      <c r="G312" s="105">
        <v>0</v>
      </c>
      <c r="H312" s="105"/>
    </row>
    <row r="313" spans="1:8" x14ac:dyDescent="0.2">
      <c r="A313" s="103" t="s">
        <v>422</v>
      </c>
      <c r="B313" s="104" t="s">
        <v>447</v>
      </c>
      <c r="C313" s="104" t="s">
        <v>321</v>
      </c>
      <c r="D313" s="104" t="s">
        <v>322</v>
      </c>
      <c r="E313" s="103" t="s">
        <v>323</v>
      </c>
      <c r="F313" s="105">
        <v>3113.98</v>
      </c>
      <c r="G313" s="105">
        <v>0</v>
      </c>
      <c r="H313" s="105"/>
    </row>
    <row r="314" spans="1:8" x14ac:dyDescent="0.2">
      <c r="A314" s="103"/>
      <c r="B314" s="104"/>
      <c r="C314" s="104"/>
      <c r="D314" s="104"/>
      <c r="E314" s="103"/>
      <c r="F314" s="106">
        <f>SUM(F302:F313)</f>
        <v>88053.079999999987</v>
      </c>
      <c r="G314" s="106">
        <f>SUM(G302:G313)</f>
        <v>0</v>
      </c>
      <c r="H314" s="106">
        <f t="shared" ref="H314" si="3">+F314-G314</f>
        <v>88053.079999999987</v>
      </c>
    </row>
    <row r="315" spans="1:8" x14ac:dyDescent="0.2">
      <c r="A315" s="103" t="s">
        <v>422</v>
      </c>
      <c r="B315" s="104" t="s">
        <v>432</v>
      </c>
      <c r="C315" s="104" t="s">
        <v>420</v>
      </c>
      <c r="D315" s="104" t="s">
        <v>294</v>
      </c>
      <c r="E315" s="103" t="s">
        <v>295</v>
      </c>
      <c r="F315" s="105">
        <v>2816.89</v>
      </c>
      <c r="G315" s="105">
        <v>0</v>
      </c>
      <c r="H315" s="107"/>
    </row>
    <row r="316" spans="1:8" x14ac:dyDescent="0.2">
      <c r="A316" s="103" t="s">
        <v>422</v>
      </c>
      <c r="B316" s="104" t="s">
        <v>432</v>
      </c>
      <c r="C316" s="104" t="s">
        <v>420</v>
      </c>
      <c r="D316" s="104" t="s">
        <v>294</v>
      </c>
      <c r="E316" s="103" t="s">
        <v>295</v>
      </c>
      <c r="F316" s="105">
        <v>45527.45</v>
      </c>
      <c r="G316" s="105">
        <v>0</v>
      </c>
      <c r="H316" s="105"/>
    </row>
    <row r="317" spans="1:8" x14ac:dyDescent="0.2">
      <c r="A317" s="103"/>
      <c r="B317" s="104"/>
      <c r="C317" s="104"/>
      <c r="D317" s="104"/>
      <c r="E317" s="103"/>
      <c r="F317" s="106">
        <f>SUM(F315:F316)</f>
        <v>48344.34</v>
      </c>
      <c r="G317" s="106">
        <f>SUM(G315:G316)</f>
        <v>0</v>
      </c>
      <c r="H317" s="106">
        <f>+F317-G317</f>
        <v>48344.34</v>
      </c>
    </row>
    <row r="318" spans="1:8" x14ac:dyDescent="0.2">
      <c r="A318" s="103" t="s">
        <v>422</v>
      </c>
      <c r="B318" s="104" t="s">
        <v>448</v>
      </c>
      <c r="C318" s="104" t="s">
        <v>328</v>
      </c>
      <c r="D318" s="104" t="s">
        <v>329</v>
      </c>
      <c r="E318" s="103" t="s">
        <v>330</v>
      </c>
      <c r="F318" s="105">
        <v>15583.26</v>
      </c>
      <c r="G318" s="105">
        <v>0</v>
      </c>
      <c r="H318" s="105"/>
    </row>
    <row r="319" spans="1:8" x14ac:dyDescent="0.2">
      <c r="A319" s="103" t="s">
        <v>422</v>
      </c>
      <c r="B319" s="104" t="s">
        <v>448</v>
      </c>
      <c r="C319" s="104" t="s">
        <v>328</v>
      </c>
      <c r="D319" s="104" t="s">
        <v>329</v>
      </c>
      <c r="E319" s="103" t="s">
        <v>330</v>
      </c>
      <c r="F319" s="105">
        <v>16846.29</v>
      </c>
      <c r="G319" s="105">
        <v>0</v>
      </c>
      <c r="H319" s="105"/>
    </row>
    <row r="320" spans="1:8" x14ac:dyDescent="0.2">
      <c r="A320" s="103" t="s">
        <v>422</v>
      </c>
      <c r="B320" s="104" t="s">
        <v>448</v>
      </c>
      <c r="C320" s="104" t="s">
        <v>328</v>
      </c>
      <c r="D320" s="104" t="s">
        <v>329</v>
      </c>
      <c r="E320" s="103" t="s">
        <v>330</v>
      </c>
      <c r="F320" s="105">
        <v>5665.59</v>
      </c>
      <c r="G320" s="105">
        <v>0</v>
      </c>
      <c r="H320" s="105"/>
    </row>
    <row r="321" spans="1:8" x14ac:dyDescent="0.2">
      <c r="A321" s="103" t="s">
        <v>422</v>
      </c>
      <c r="B321" s="104" t="s">
        <v>448</v>
      </c>
      <c r="C321" s="104" t="s">
        <v>328</v>
      </c>
      <c r="D321" s="104" t="s">
        <v>329</v>
      </c>
      <c r="E321" s="103" t="s">
        <v>330</v>
      </c>
      <c r="F321" s="105">
        <v>18002.96</v>
      </c>
      <c r="G321" s="105">
        <v>0</v>
      </c>
      <c r="H321" s="105"/>
    </row>
    <row r="322" spans="1:8" x14ac:dyDescent="0.2">
      <c r="A322" s="103" t="s">
        <v>422</v>
      </c>
      <c r="B322" s="104" t="s">
        <v>448</v>
      </c>
      <c r="C322" s="104" t="s">
        <v>328</v>
      </c>
      <c r="D322" s="104" t="s">
        <v>329</v>
      </c>
      <c r="E322" s="103" t="s">
        <v>330</v>
      </c>
      <c r="F322" s="105">
        <v>12276.63</v>
      </c>
      <c r="G322" s="105">
        <v>0</v>
      </c>
      <c r="H322" s="105"/>
    </row>
    <row r="323" spans="1:8" x14ac:dyDescent="0.2">
      <c r="A323" s="103" t="s">
        <v>422</v>
      </c>
      <c r="B323" s="104" t="s">
        <v>448</v>
      </c>
      <c r="C323" s="104" t="s">
        <v>328</v>
      </c>
      <c r="D323" s="104" t="s">
        <v>329</v>
      </c>
      <c r="E323" s="103" t="s">
        <v>330</v>
      </c>
      <c r="F323" s="105">
        <v>14096.41</v>
      </c>
      <c r="G323" s="105">
        <v>0</v>
      </c>
      <c r="H323" s="105"/>
    </row>
    <row r="324" spans="1:8" x14ac:dyDescent="0.2">
      <c r="A324" s="103" t="s">
        <v>422</v>
      </c>
      <c r="B324" s="104" t="s">
        <v>448</v>
      </c>
      <c r="C324" s="104" t="s">
        <v>328</v>
      </c>
      <c r="D324" s="104" t="s">
        <v>329</v>
      </c>
      <c r="E324" s="103" t="s">
        <v>330</v>
      </c>
      <c r="F324" s="105">
        <v>16352.42</v>
      </c>
      <c r="G324" s="105">
        <v>0</v>
      </c>
      <c r="H324" s="105"/>
    </row>
    <row r="325" spans="1:8" x14ac:dyDescent="0.2">
      <c r="A325" s="103" t="s">
        <v>422</v>
      </c>
      <c r="B325" s="104" t="s">
        <v>448</v>
      </c>
      <c r="C325" s="104" t="s">
        <v>328</v>
      </c>
      <c r="D325" s="104" t="s">
        <v>329</v>
      </c>
      <c r="E325" s="103" t="s">
        <v>330</v>
      </c>
      <c r="F325" s="105">
        <v>13817.07</v>
      </c>
      <c r="G325" s="105">
        <v>0</v>
      </c>
      <c r="H325" s="105"/>
    </row>
    <row r="326" spans="1:8" x14ac:dyDescent="0.2">
      <c r="A326" s="103" t="s">
        <v>422</v>
      </c>
      <c r="B326" s="104" t="s">
        <v>448</v>
      </c>
      <c r="C326" s="104" t="s">
        <v>328</v>
      </c>
      <c r="D326" s="104" t="s">
        <v>329</v>
      </c>
      <c r="E326" s="103" t="s">
        <v>330</v>
      </c>
      <c r="F326" s="105">
        <v>26017.41</v>
      </c>
      <c r="G326" s="105">
        <v>0</v>
      </c>
      <c r="H326" s="105"/>
    </row>
    <row r="327" spans="1:8" x14ac:dyDescent="0.2">
      <c r="A327" s="103" t="s">
        <v>422</v>
      </c>
      <c r="B327" s="104" t="s">
        <v>448</v>
      </c>
      <c r="C327" s="104" t="s">
        <v>328</v>
      </c>
      <c r="D327" s="104" t="s">
        <v>329</v>
      </c>
      <c r="E327" s="103" t="s">
        <v>330</v>
      </c>
      <c r="F327" s="105">
        <v>15991.55</v>
      </c>
      <c r="G327" s="105">
        <v>0</v>
      </c>
      <c r="H327" s="105"/>
    </row>
    <row r="328" spans="1:8" x14ac:dyDescent="0.2">
      <c r="A328" s="103" t="s">
        <v>422</v>
      </c>
      <c r="B328" s="104" t="s">
        <v>448</v>
      </c>
      <c r="C328" s="104" t="s">
        <v>328</v>
      </c>
      <c r="D328" s="104" t="s">
        <v>329</v>
      </c>
      <c r="E328" s="103" t="s">
        <v>330</v>
      </c>
      <c r="F328" s="105">
        <v>14891.44</v>
      </c>
      <c r="G328" s="105">
        <v>0</v>
      </c>
      <c r="H328" s="105"/>
    </row>
    <row r="329" spans="1:8" x14ac:dyDescent="0.2">
      <c r="A329" s="103" t="s">
        <v>422</v>
      </c>
      <c r="B329" s="104" t="s">
        <v>448</v>
      </c>
      <c r="C329" s="104" t="s">
        <v>328</v>
      </c>
      <c r="D329" s="104" t="s">
        <v>329</v>
      </c>
      <c r="E329" s="103" t="s">
        <v>330</v>
      </c>
      <c r="F329" s="105">
        <v>11768.97</v>
      </c>
      <c r="G329" s="105">
        <v>0</v>
      </c>
      <c r="H329" s="105"/>
    </row>
    <row r="330" spans="1:8" x14ac:dyDescent="0.2">
      <c r="A330" s="103"/>
      <c r="B330" s="104"/>
      <c r="C330" s="104"/>
      <c r="D330" s="104"/>
      <c r="E330" s="103"/>
      <c r="F330" s="106">
        <f>SUM(F318:F329)</f>
        <v>181310</v>
      </c>
      <c r="G330" s="106">
        <f>SUM(G318:G329)</f>
        <v>0</v>
      </c>
      <c r="H330" s="106">
        <f>+F330-G330</f>
        <v>181310</v>
      </c>
    </row>
    <row r="331" spans="1:8" x14ac:dyDescent="0.2">
      <c r="A331" s="103" t="s">
        <v>422</v>
      </c>
      <c r="B331" s="104" t="s">
        <v>448</v>
      </c>
      <c r="C331" s="104" t="s">
        <v>331</v>
      </c>
      <c r="D331" s="104" t="s">
        <v>329</v>
      </c>
      <c r="E331" s="103" t="s">
        <v>330</v>
      </c>
      <c r="F331" s="105">
        <v>5661.89</v>
      </c>
      <c r="G331" s="105">
        <v>0</v>
      </c>
      <c r="H331" s="105"/>
    </row>
    <row r="332" spans="1:8" x14ac:dyDescent="0.2">
      <c r="A332" s="103" t="s">
        <v>422</v>
      </c>
      <c r="B332" s="104" t="s">
        <v>448</v>
      </c>
      <c r="C332" s="104" t="s">
        <v>331</v>
      </c>
      <c r="D332" s="104" t="s">
        <v>329</v>
      </c>
      <c r="E332" s="103" t="s">
        <v>330</v>
      </c>
      <c r="F332" s="105">
        <v>4165.1499999999996</v>
      </c>
      <c r="G332" s="105">
        <v>0</v>
      </c>
      <c r="H332" s="105"/>
    </row>
    <row r="333" spans="1:8" x14ac:dyDescent="0.2">
      <c r="A333" s="103" t="s">
        <v>422</v>
      </c>
      <c r="B333" s="104" t="s">
        <v>448</v>
      </c>
      <c r="C333" s="104" t="s">
        <v>331</v>
      </c>
      <c r="D333" s="104" t="s">
        <v>329</v>
      </c>
      <c r="E333" s="103" t="s">
        <v>330</v>
      </c>
      <c r="F333" s="105">
        <v>5562.21</v>
      </c>
      <c r="G333" s="105">
        <v>0</v>
      </c>
      <c r="H333" s="105"/>
    </row>
    <row r="334" spans="1:8" x14ac:dyDescent="0.2">
      <c r="A334" s="103" t="s">
        <v>422</v>
      </c>
      <c r="B334" s="104" t="s">
        <v>448</v>
      </c>
      <c r="C334" s="104" t="s">
        <v>331</v>
      </c>
      <c r="D334" s="104" t="s">
        <v>329</v>
      </c>
      <c r="E334" s="103" t="s">
        <v>330</v>
      </c>
      <c r="F334" s="105">
        <v>4078.24</v>
      </c>
      <c r="G334" s="105">
        <v>0</v>
      </c>
      <c r="H334" s="105"/>
    </row>
    <row r="335" spans="1:8" x14ac:dyDescent="0.2">
      <c r="A335" s="103" t="s">
        <v>422</v>
      </c>
      <c r="B335" s="104" t="s">
        <v>448</v>
      </c>
      <c r="C335" s="104" t="s">
        <v>331</v>
      </c>
      <c r="D335" s="104" t="s">
        <v>329</v>
      </c>
      <c r="E335" s="103" t="s">
        <v>330</v>
      </c>
      <c r="F335" s="105">
        <v>5242.96</v>
      </c>
      <c r="G335" s="105">
        <v>0</v>
      </c>
      <c r="H335" s="105"/>
    </row>
    <row r="336" spans="1:8" x14ac:dyDescent="0.2">
      <c r="A336" s="103" t="s">
        <v>422</v>
      </c>
      <c r="B336" s="104" t="s">
        <v>448</v>
      </c>
      <c r="C336" s="104" t="s">
        <v>331</v>
      </c>
      <c r="D336" s="104" t="s">
        <v>329</v>
      </c>
      <c r="E336" s="103" t="s">
        <v>330</v>
      </c>
      <c r="F336" s="105">
        <v>9858</v>
      </c>
      <c r="G336" s="105">
        <v>0</v>
      </c>
      <c r="H336" s="105"/>
    </row>
    <row r="337" spans="1:8" x14ac:dyDescent="0.2">
      <c r="A337" s="103" t="s">
        <v>422</v>
      </c>
      <c r="B337" s="104" t="s">
        <v>448</v>
      </c>
      <c r="C337" s="104" t="s">
        <v>331</v>
      </c>
      <c r="D337" s="104" t="s">
        <v>329</v>
      </c>
      <c r="E337" s="103" t="s">
        <v>330</v>
      </c>
      <c r="F337" s="105">
        <v>4460.1499999999996</v>
      </c>
      <c r="G337" s="105">
        <v>0</v>
      </c>
      <c r="H337" s="105"/>
    </row>
    <row r="338" spans="1:8" x14ac:dyDescent="0.2">
      <c r="A338" s="103" t="s">
        <v>422</v>
      </c>
      <c r="B338" s="104" t="s">
        <v>448</v>
      </c>
      <c r="C338" s="104" t="s">
        <v>331</v>
      </c>
      <c r="D338" s="104" t="s">
        <v>329</v>
      </c>
      <c r="E338" s="103" t="s">
        <v>330</v>
      </c>
      <c r="F338" s="105">
        <v>2471.2800000000002</v>
      </c>
      <c r="G338" s="105">
        <v>0</v>
      </c>
      <c r="H338" s="105"/>
    </row>
    <row r="339" spans="1:8" x14ac:dyDescent="0.2">
      <c r="A339" s="103" t="s">
        <v>422</v>
      </c>
      <c r="B339" s="104" t="s">
        <v>448</v>
      </c>
      <c r="C339" s="104" t="s">
        <v>331</v>
      </c>
      <c r="D339" s="104" t="s">
        <v>329</v>
      </c>
      <c r="E339" s="103" t="s">
        <v>330</v>
      </c>
      <c r="F339" s="105">
        <v>5356.2</v>
      </c>
      <c r="G339" s="105">
        <v>0</v>
      </c>
      <c r="H339" s="105"/>
    </row>
    <row r="340" spans="1:8" x14ac:dyDescent="0.2">
      <c r="A340" s="103" t="s">
        <v>422</v>
      </c>
      <c r="B340" s="104" t="s">
        <v>448</v>
      </c>
      <c r="C340" s="104" t="s">
        <v>331</v>
      </c>
      <c r="D340" s="104" t="s">
        <v>329</v>
      </c>
      <c r="E340" s="103" t="s">
        <v>330</v>
      </c>
      <c r="F340" s="105">
        <v>8093.73</v>
      </c>
      <c r="G340" s="105">
        <v>0</v>
      </c>
      <c r="H340" s="105"/>
    </row>
    <row r="341" spans="1:8" x14ac:dyDescent="0.2">
      <c r="A341" s="103" t="s">
        <v>422</v>
      </c>
      <c r="B341" s="104" t="s">
        <v>448</v>
      </c>
      <c r="C341" s="104" t="s">
        <v>331</v>
      </c>
      <c r="D341" s="104" t="s">
        <v>329</v>
      </c>
      <c r="E341" s="103" t="s">
        <v>330</v>
      </c>
      <c r="F341" s="105">
        <v>1768.61</v>
      </c>
      <c r="G341" s="105">
        <v>0</v>
      </c>
      <c r="H341" s="105"/>
    </row>
    <row r="342" spans="1:8" x14ac:dyDescent="0.2">
      <c r="A342" s="103" t="s">
        <v>422</v>
      </c>
      <c r="B342" s="104" t="s">
        <v>448</v>
      </c>
      <c r="C342" s="104" t="s">
        <v>331</v>
      </c>
      <c r="D342" s="104" t="s">
        <v>329</v>
      </c>
      <c r="E342" s="103" t="s">
        <v>330</v>
      </c>
      <c r="F342" s="105">
        <v>2891.58</v>
      </c>
      <c r="G342" s="105">
        <v>0</v>
      </c>
      <c r="H342" s="105"/>
    </row>
    <row r="343" spans="1:8" x14ac:dyDescent="0.2">
      <c r="A343" s="103"/>
      <c r="B343" s="104"/>
      <c r="C343" s="104"/>
      <c r="D343" s="104"/>
      <c r="E343" s="103"/>
      <c r="F343" s="106">
        <f>SUM(F331:F342)</f>
        <v>59610</v>
      </c>
      <c r="G343" s="106">
        <f>SUM(G331:G342)</f>
        <v>0</v>
      </c>
      <c r="H343" s="106">
        <f>+F343-G343</f>
        <v>59610</v>
      </c>
    </row>
    <row r="344" spans="1:8" x14ac:dyDescent="0.2">
      <c r="A344" s="103" t="s">
        <v>422</v>
      </c>
      <c r="B344" s="104" t="s">
        <v>448</v>
      </c>
      <c r="C344" s="104" t="s">
        <v>332</v>
      </c>
      <c r="D344" s="104" t="s">
        <v>329</v>
      </c>
      <c r="E344" s="103" t="s">
        <v>330</v>
      </c>
      <c r="F344" s="105">
        <v>76.900000000000006</v>
      </c>
      <c r="G344" s="105">
        <v>0</v>
      </c>
      <c r="H344" s="105"/>
    </row>
    <row r="345" spans="1:8" x14ac:dyDescent="0.2">
      <c r="A345" s="103" t="s">
        <v>422</v>
      </c>
      <c r="B345" s="104" t="s">
        <v>448</v>
      </c>
      <c r="C345" s="104" t="s">
        <v>332</v>
      </c>
      <c r="D345" s="104" t="s">
        <v>329</v>
      </c>
      <c r="E345" s="103" t="s">
        <v>330</v>
      </c>
      <c r="F345" s="105">
        <v>272.67</v>
      </c>
      <c r="G345" s="105">
        <v>0</v>
      </c>
      <c r="H345" s="105"/>
    </row>
    <row r="346" spans="1:8" x14ac:dyDescent="0.2">
      <c r="A346" s="103" t="s">
        <v>422</v>
      </c>
      <c r="B346" s="104" t="s">
        <v>448</v>
      </c>
      <c r="C346" s="104" t="s">
        <v>332</v>
      </c>
      <c r="D346" s="104" t="s">
        <v>329</v>
      </c>
      <c r="E346" s="103" t="s">
        <v>330</v>
      </c>
      <c r="F346" s="105">
        <v>1126.1400000000001</v>
      </c>
      <c r="G346" s="105">
        <v>0</v>
      </c>
      <c r="H346" s="105"/>
    </row>
    <row r="347" spans="1:8" x14ac:dyDescent="0.2">
      <c r="A347" s="103" t="s">
        <v>422</v>
      </c>
      <c r="B347" s="104" t="s">
        <v>448</v>
      </c>
      <c r="C347" s="104" t="s">
        <v>332</v>
      </c>
      <c r="D347" s="104" t="s">
        <v>329</v>
      </c>
      <c r="E347" s="103" t="s">
        <v>330</v>
      </c>
      <c r="F347" s="105">
        <v>680.95</v>
      </c>
      <c r="G347" s="105">
        <v>0</v>
      </c>
      <c r="H347" s="105"/>
    </row>
    <row r="348" spans="1:8" x14ac:dyDescent="0.2">
      <c r="A348" s="103" t="s">
        <v>422</v>
      </c>
      <c r="B348" s="104" t="s">
        <v>448</v>
      </c>
      <c r="C348" s="104" t="s">
        <v>332</v>
      </c>
      <c r="D348" s="104" t="s">
        <v>329</v>
      </c>
      <c r="E348" s="103" t="s">
        <v>330</v>
      </c>
      <c r="F348" s="105">
        <v>849.47</v>
      </c>
      <c r="G348" s="105">
        <v>0</v>
      </c>
      <c r="H348" s="105"/>
    </row>
    <row r="349" spans="1:8" x14ac:dyDescent="0.2">
      <c r="A349" s="103" t="s">
        <v>422</v>
      </c>
      <c r="B349" s="104" t="s">
        <v>448</v>
      </c>
      <c r="C349" s="104" t="s">
        <v>332</v>
      </c>
      <c r="D349" s="104" t="s">
        <v>329</v>
      </c>
      <c r="E349" s="103" t="s">
        <v>330</v>
      </c>
      <c r="F349" s="105">
        <v>1452.58</v>
      </c>
      <c r="G349" s="105">
        <v>0</v>
      </c>
      <c r="H349" s="105"/>
    </row>
    <row r="350" spans="1:8" x14ac:dyDescent="0.2">
      <c r="A350" s="103" t="s">
        <v>422</v>
      </c>
      <c r="B350" s="104" t="s">
        <v>448</v>
      </c>
      <c r="C350" s="104" t="s">
        <v>332</v>
      </c>
      <c r="D350" s="104" t="s">
        <v>329</v>
      </c>
      <c r="E350" s="103" t="s">
        <v>330</v>
      </c>
      <c r="F350" s="105">
        <v>358.81</v>
      </c>
      <c r="G350" s="105">
        <v>0</v>
      </c>
      <c r="H350" s="105"/>
    </row>
    <row r="351" spans="1:8" x14ac:dyDescent="0.2">
      <c r="A351" s="103" t="s">
        <v>422</v>
      </c>
      <c r="B351" s="104" t="s">
        <v>448</v>
      </c>
      <c r="C351" s="104" t="s">
        <v>332</v>
      </c>
      <c r="D351" s="104" t="s">
        <v>329</v>
      </c>
      <c r="E351" s="103" t="s">
        <v>330</v>
      </c>
      <c r="F351" s="105">
        <v>852.08</v>
      </c>
      <c r="G351" s="105">
        <v>0</v>
      </c>
      <c r="H351" s="105"/>
    </row>
    <row r="352" spans="1:8" x14ac:dyDescent="0.2">
      <c r="A352" s="103" t="s">
        <v>422</v>
      </c>
      <c r="B352" s="104" t="s">
        <v>448</v>
      </c>
      <c r="C352" s="104" t="s">
        <v>332</v>
      </c>
      <c r="D352" s="104" t="s">
        <v>329</v>
      </c>
      <c r="E352" s="103" t="s">
        <v>330</v>
      </c>
      <c r="F352" s="105">
        <v>355.58</v>
      </c>
      <c r="G352" s="105">
        <v>0</v>
      </c>
      <c r="H352" s="105"/>
    </row>
    <row r="353" spans="1:8" x14ac:dyDescent="0.2">
      <c r="A353" s="103" t="s">
        <v>422</v>
      </c>
      <c r="B353" s="104" t="s">
        <v>448</v>
      </c>
      <c r="C353" s="104" t="s">
        <v>332</v>
      </c>
      <c r="D353" s="104" t="s">
        <v>329</v>
      </c>
      <c r="E353" s="103" t="s">
        <v>330</v>
      </c>
      <c r="F353" s="105">
        <v>453.61</v>
      </c>
      <c r="G353" s="105">
        <v>0</v>
      </c>
      <c r="H353" s="105"/>
    </row>
    <row r="354" spans="1:8" x14ac:dyDescent="0.2">
      <c r="A354" s="103" t="s">
        <v>422</v>
      </c>
      <c r="B354" s="104" t="s">
        <v>448</v>
      </c>
      <c r="C354" s="104" t="s">
        <v>332</v>
      </c>
      <c r="D354" s="104" t="s">
        <v>329</v>
      </c>
      <c r="E354" s="103" t="s">
        <v>330</v>
      </c>
      <c r="F354" s="105">
        <v>232.27</v>
      </c>
      <c r="G354" s="105">
        <v>0</v>
      </c>
      <c r="H354" s="105"/>
    </row>
    <row r="355" spans="1:8" x14ac:dyDescent="0.2">
      <c r="A355" s="103" t="s">
        <v>422</v>
      </c>
      <c r="B355" s="104" t="s">
        <v>448</v>
      </c>
      <c r="C355" s="104" t="s">
        <v>332</v>
      </c>
      <c r="D355" s="104" t="s">
        <v>329</v>
      </c>
      <c r="E355" s="103" t="s">
        <v>330</v>
      </c>
      <c r="F355" s="105">
        <v>228.73</v>
      </c>
      <c r="G355" s="105">
        <v>0</v>
      </c>
      <c r="H355" s="105"/>
    </row>
    <row r="356" spans="1:8" x14ac:dyDescent="0.2">
      <c r="A356" s="103"/>
      <c r="B356" s="104"/>
      <c r="C356" s="104"/>
      <c r="D356" s="104"/>
      <c r="E356" s="103"/>
      <c r="F356" s="106">
        <f>SUM(F344:F355)</f>
        <v>6939.79</v>
      </c>
      <c r="G356" s="106">
        <f>SUM(G344:G355)</f>
        <v>0</v>
      </c>
      <c r="H356" s="106">
        <f>+F356-G356</f>
        <v>6939.79</v>
      </c>
    </row>
    <row r="357" spans="1:8" x14ac:dyDescent="0.2">
      <c r="A357" s="103" t="s">
        <v>422</v>
      </c>
      <c r="B357" s="104" t="s">
        <v>448</v>
      </c>
      <c r="C357" s="104" t="s">
        <v>333</v>
      </c>
      <c r="D357" s="104" t="s">
        <v>329</v>
      </c>
      <c r="E357" s="103" t="s">
        <v>330</v>
      </c>
      <c r="F357" s="105">
        <v>561.73</v>
      </c>
      <c r="G357" s="105">
        <v>0</v>
      </c>
      <c r="H357" s="105"/>
    </row>
    <row r="358" spans="1:8" x14ac:dyDescent="0.2">
      <c r="A358" s="103" t="s">
        <v>422</v>
      </c>
      <c r="B358" s="104" t="s">
        <v>448</v>
      </c>
      <c r="C358" s="104" t="s">
        <v>333</v>
      </c>
      <c r="D358" s="104" t="s">
        <v>329</v>
      </c>
      <c r="E358" s="103" t="s">
        <v>330</v>
      </c>
      <c r="F358" s="105">
        <v>655.97</v>
      </c>
      <c r="G358" s="105">
        <v>0</v>
      </c>
      <c r="H358" s="105"/>
    </row>
    <row r="359" spans="1:8" x14ac:dyDescent="0.2">
      <c r="A359" s="103" t="s">
        <v>422</v>
      </c>
      <c r="B359" s="104" t="s">
        <v>448</v>
      </c>
      <c r="C359" s="104" t="s">
        <v>333</v>
      </c>
      <c r="D359" s="104" t="s">
        <v>329</v>
      </c>
      <c r="E359" s="103" t="s">
        <v>330</v>
      </c>
      <c r="F359" s="105">
        <v>250.98</v>
      </c>
      <c r="G359" s="105">
        <v>0</v>
      </c>
      <c r="H359" s="105"/>
    </row>
    <row r="360" spans="1:8" x14ac:dyDescent="0.2">
      <c r="A360" s="103" t="s">
        <v>422</v>
      </c>
      <c r="B360" s="104" t="s">
        <v>448</v>
      </c>
      <c r="C360" s="104" t="s">
        <v>333</v>
      </c>
      <c r="D360" s="104" t="s">
        <v>329</v>
      </c>
      <c r="E360" s="103" t="s">
        <v>330</v>
      </c>
      <c r="F360" s="105">
        <v>783.75</v>
      </c>
      <c r="G360" s="105">
        <v>0</v>
      </c>
      <c r="H360" s="105"/>
    </row>
    <row r="361" spans="1:8" x14ac:dyDescent="0.2">
      <c r="A361" s="103" t="s">
        <v>422</v>
      </c>
      <c r="B361" s="104" t="s">
        <v>448</v>
      </c>
      <c r="C361" s="104" t="s">
        <v>333</v>
      </c>
      <c r="D361" s="104" t="s">
        <v>329</v>
      </c>
      <c r="E361" s="103" t="s">
        <v>330</v>
      </c>
      <c r="F361" s="105">
        <v>1686.88</v>
      </c>
      <c r="G361" s="105">
        <v>0</v>
      </c>
      <c r="H361" s="105"/>
    </row>
    <row r="362" spans="1:8" x14ac:dyDescent="0.2">
      <c r="A362" s="103" t="s">
        <v>422</v>
      </c>
      <c r="B362" s="104" t="s">
        <v>448</v>
      </c>
      <c r="C362" s="104" t="s">
        <v>333</v>
      </c>
      <c r="D362" s="104" t="s">
        <v>329</v>
      </c>
      <c r="E362" s="103" t="s">
        <v>330</v>
      </c>
      <c r="F362" s="105">
        <v>798.28</v>
      </c>
      <c r="G362" s="105">
        <v>0</v>
      </c>
      <c r="H362" s="105"/>
    </row>
    <row r="363" spans="1:8" x14ac:dyDescent="0.2">
      <c r="A363" s="103" t="s">
        <v>422</v>
      </c>
      <c r="B363" s="104" t="s">
        <v>448</v>
      </c>
      <c r="C363" s="104" t="s">
        <v>333</v>
      </c>
      <c r="D363" s="104" t="s">
        <v>329</v>
      </c>
      <c r="E363" s="103" t="s">
        <v>330</v>
      </c>
      <c r="F363" s="105">
        <v>796.22</v>
      </c>
      <c r="G363" s="105">
        <v>0</v>
      </c>
      <c r="H363" s="105"/>
    </row>
    <row r="364" spans="1:8" x14ac:dyDescent="0.2">
      <c r="A364" s="103" t="s">
        <v>422</v>
      </c>
      <c r="B364" s="104" t="s">
        <v>448</v>
      </c>
      <c r="C364" s="104" t="s">
        <v>333</v>
      </c>
      <c r="D364" s="104" t="s">
        <v>329</v>
      </c>
      <c r="E364" s="103" t="s">
        <v>330</v>
      </c>
      <c r="F364" s="105">
        <v>569.58000000000004</v>
      </c>
      <c r="G364" s="105">
        <v>0</v>
      </c>
      <c r="H364" s="105"/>
    </row>
    <row r="365" spans="1:8" x14ac:dyDescent="0.2">
      <c r="A365" s="103" t="s">
        <v>422</v>
      </c>
      <c r="B365" s="104" t="s">
        <v>448</v>
      </c>
      <c r="C365" s="104" t="s">
        <v>333</v>
      </c>
      <c r="D365" s="104" t="s">
        <v>329</v>
      </c>
      <c r="E365" s="103" t="s">
        <v>330</v>
      </c>
      <c r="F365" s="105">
        <v>735.85</v>
      </c>
      <c r="G365" s="105">
        <v>0</v>
      </c>
      <c r="H365" s="105"/>
    </row>
    <row r="366" spans="1:8" x14ac:dyDescent="0.2">
      <c r="A366" s="103" t="s">
        <v>422</v>
      </c>
      <c r="B366" s="104" t="s">
        <v>448</v>
      </c>
      <c r="C366" s="104" t="s">
        <v>333</v>
      </c>
      <c r="D366" s="104" t="s">
        <v>329</v>
      </c>
      <c r="E366" s="103" t="s">
        <v>330</v>
      </c>
      <c r="F366" s="105">
        <v>586.79999999999995</v>
      </c>
      <c r="G366" s="105">
        <v>0</v>
      </c>
      <c r="H366" s="105"/>
    </row>
    <row r="367" spans="1:8" x14ac:dyDescent="0.2">
      <c r="A367" s="103" t="s">
        <v>422</v>
      </c>
      <c r="B367" s="104" t="s">
        <v>448</v>
      </c>
      <c r="C367" s="104" t="s">
        <v>333</v>
      </c>
      <c r="D367" s="104" t="s">
        <v>329</v>
      </c>
      <c r="E367" s="103" t="s">
        <v>330</v>
      </c>
      <c r="F367" s="105">
        <v>1249.3699999999999</v>
      </c>
      <c r="G367" s="105">
        <v>0</v>
      </c>
      <c r="H367" s="105"/>
    </row>
    <row r="368" spans="1:8" x14ac:dyDescent="0.2">
      <c r="A368" s="103" t="s">
        <v>422</v>
      </c>
      <c r="B368" s="104" t="s">
        <v>448</v>
      </c>
      <c r="C368" s="104" t="s">
        <v>333</v>
      </c>
      <c r="D368" s="104" t="s">
        <v>329</v>
      </c>
      <c r="E368" s="103" t="s">
        <v>330</v>
      </c>
      <c r="F368" s="105">
        <v>1008.87</v>
      </c>
      <c r="G368" s="105">
        <v>0</v>
      </c>
      <c r="H368" s="105"/>
    </row>
    <row r="369" spans="1:8" x14ac:dyDescent="0.2">
      <c r="A369" s="103"/>
      <c r="B369" s="104"/>
      <c r="C369" s="104"/>
      <c r="D369" s="104"/>
      <c r="E369" s="103"/>
      <c r="F369" s="106">
        <f>SUM(F357:F368)</f>
        <v>9684.2800000000007</v>
      </c>
      <c r="G369" s="106">
        <f>SUM(G357:G368)</f>
        <v>0</v>
      </c>
      <c r="H369" s="106">
        <f>+F369-G369</f>
        <v>9684.2800000000007</v>
      </c>
    </row>
    <row r="370" spans="1:8" ht="25.5" x14ac:dyDescent="0.2">
      <c r="A370" s="103" t="s">
        <v>422</v>
      </c>
      <c r="B370" s="104" t="s">
        <v>448</v>
      </c>
      <c r="C370" s="104" t="s">
        <v>334</v>
      </c>
      <c r="D370" s="104" t="s">
        <v>326</v>
      </c>
      <c r="E370" s="103" t="s">
        <v>327</v>
      </c>
      <c r="F370" s="105">
        <v>268.43</v>
      </c>
      <c r="G370" s="105">
        <v>0</v>
      </c>
      <c r="H370" s="105"/>
    </row>
    <row r="371" spans="1:8" ht="25.5" x14ac:dyDescent="0.2">
      <c r="A371" s="103" t="s">
        <v>422</v>
      </c>
      <c r="B371" s="104" t="s">
        <v>448</v>
      </c>
      <c r="C371" s="104" t="s">
        <v>334</v>
      </c>
      <c r="D371" s="104" t="s">
        <v>326</v>
      </c>
      <c r="E371" s="103" t="s">
        <v>327</v>
      </c>
      <c r="F371" s="105">
        <v>1117.22</v>
      </c>
      <c r="G371" s="105">
        <v>0</v>
      </c>
      <c r="H371" s="105"/>
    </row>
    <row r="372" spans="1:8" ht="25.5" x14ac:dyDescent="0.2">
      <c r="A372" s="103" t="s">
        <v>422</v>
      </c>
      <c r="B372" s="104" t="s">
        <v>448</v>
      </c>
      <c r="C372" s="104" t="s">
        <v>334</v>
      </c>
      <c r="D372" s="104" t="s">
        <v>326</v>
      </c>
      <c r="E372" s="103" t="s">
        <v>327</v>
      </c>
      <c r="F372" s="105">
        <v>1461.64</v>
      </c>
      <c r="G372" s="105">
        <v>0</v>
      </c>
      <c r="H372" s="105"/>
    </row>
    <row r="373" spans="1:8" ht="25.5" x14ac:dyDescent="0.2">
      <c r="A373" s="103" t="s">
        <v>422</v>
      </c>
      <c r="B373" s="104" t="s">
        <v>448</v>
      </c>
      <c r="C373" s="104" t="s">
        <v>334</v>
      </c>
      <c r="D373" s="104" t="s">
        <v>326</v>
      </c>
      <c r="E373" s="103" t="s">
        <v>327</v>
      </c>
      <c r="F373" s="105">
        <v>489.71</v>
      </c>
      <c r="G373" s="105">
        <v>0</v>
      </c>
      <c r="H373" s="105"/>
    </row>
    <row r="374" spans="1:8" x14ac:dyDescent="0.2">
      <c r="A374" s="103"/>
      <c r="B374" s="104"/>
      <c r="C374" s="104"/>
      <c r="D374" s="104"/>
      <c r="E374" s="103"/>
      <c r="F374" s="106">
        <f>SUM(F370:F373)</f>
        <v>3337</v>
      </c>
      <c r="G374" s="106">
        <f>SUM(G370:G373)</f>
        <v>0</v>
      </c>
      <c r="H374" s="106">
        <f>+F374-G374</f>
        <v>3337</v>
      </c>
    </row>
    <row r="375" spans="1:8" ht="25.5" x14ac:dyDescent="0.2">
      <c r="A375" s="103" t="s">
        <v>422</v>
      </c>
      <c r="B375" s="104" t="s">
        <v>448</v>
      </c>
      <c r="C375" s="104" t="s">
        <v>408</v>
      </c>
      <c r="D375" s="104" t="s">
        <v>326</v>
      </c>
      <c r="E375" s="103" t="s">
        <v>327</v>
      </c>
      <c r="F375" s="105">
        <v>666.84</v>
      </c>
      <c r="G375" s="105">
        <v>0</v>
      </c>
      <c r="H375" s="105"/>
    </row>
    <row r="376" spans="1:8" ht="25.5" x14ac:dyDescent="0.2">
      <c r="A376" s="103" t="s">
        <v>422</v>
      </c>
      <c r="B376" s="104" t="s">
        <v>448</v>
      </c>
      <c r="C376" s="104" t="s">
        <v>408</v>
      </c>
      <c r="D376" s="104" t="s">
        <v>326</v>
      </c>
      <c r="E376" s="103" t="s">
        <v>327</v>
      </c>
      <c r="F376" s="105">
        <v>592.16999999999996</v>
      </c>
      <c r="G376" s="105">
        <v>0</v>
      </c>
      <c r="H376" s="105"/>
    </row>
    <row r="377" spans="1:8" ht="25.5" x14ac:dyDescent="0.2">
      <c r="A377" s="103" t="s">
        <v>422</v>
      </c>
      <c r="B377" s="104" t="s">
        <v>448</v>
      </c>
      <c r="C377" s="104" t="s">
        <v>408</v>
      </c>
      <c r="D377" s="104" t="s">
        <v>326</v>
      </c>
      <c r="E377" s="103" t="s">
        <v>327</v>
      </c>
      <c r="F377" s="105">
        <v>592.16999999999996</v>
      </c>
      <c r="G377" s="105">
        <v>0</v>
      </c>
      <c r="H377" s="105"/>
    </row>
    <row r="378" spans="1:8" ht="25.5" x14ac:dyDescent="0.2">
      <c r="A378" s="103" t="s">
        <v>422</v>
      </c>
      <c r="B378" s="104" t="s">
        <v>448</v>
      </c>
      <c r="C378" s="104" t="s">
        <v>408</v>
      </c>
      <c r="D378" s="104" t="s">
        <v>326</v>
      </c>
      <c r="E378" s="103" t="s">
        <v>327</v>
      </c>
      <c r="F378" s="105">
        <v>592.16999999999996</v>
      </c>
      <c r="G378" s="105">
        <v>0</v>
      </c>
      <c r="H378" s="105"/>
    </row>
    <row r="379" spans="1:8" ht="25.5" x14ac:dyDescent="0.2">
      <c r="A379" s="103" t="s">
        <v>422</v>
      </c>
      <c r="B379" s="104" t="s">
        <v>448</v>
      </c>
      <c r="C379" s="104" t="s">
        <v>408</v>
      </c>
      <c r="D379" s="104" t="s">
        <v>326</v>
      </c>
      <c r="E379" s="103" t="s">
        <v>327</v>
      </c>
      <c r="F379" s="105">
        <v>592.16999999999996</v>
      </c>
      <c r="G379" s="105">
        <v>0</v>
      </c>
      <c r="H379" s="105"/>
    </row>
    <row r="380" spans="1:8" ht="25.5" x14ac:dyDescent="0.2">
      <c r="A380" s="103" t="s">
        <v>422</v>
      </c>
      <c r="B380" s="104" t="s">
        <v>448</v>
      </c>
      <c r="C380" s="104" t="s">
        <v>408</v>
      </c>
      <c r="D380" s="104" t="s">
        <v>326</v>
      </c>
      <c r="E380" s="103" t="s">
        <v>327</v>
      </c>
      <c r="F380" s="105">
        <v>592.17999999999995</v>
      </c>
      <c r="G380" s="105">
        <v>0</v>
      </c>
      <c r="H380" s="105"/>
    </row>
    <row r="381" spans="1:8" ht="25.5" x14ac:dyDescent="0.2">
      <c r="A381" s="103" t="s">
        <v>422</v>
      </c>
      <c r="B381" s="104" t="s">
        <v>448</v>
      </c>
      <c r="C381" s="104" t="s">
        <v>408</v>
      </c>
      <c r="D381" s="104" t="s">
        <v>326</v>
      </c>
      <c r="E381" s="103" t="s">
        <v>327</v>
      </c>
      <c r="F381" s="105">
        <v>592.16999999999996</v>
      </c>
      <c r="G381" s="105">
        <v>0</v>
      </c>
      <c r="H381" s="105"/>
    </row>
    <row r="382" spans="1:8" ht="25.5" x14ac:dyDescent="0.2">
      <c r="A382" s="103" t="s">
        <v>422</v>
      </c>
      <c r="B382" s="104" t="s">
        <v>448</v>
      </c>
      <c r="C382" s="104" t="s">
        <v>408</v>
      </c>
      <c r="D382" s="104" t="s">
        <v>326</v>
      </c>
      <c r="E382" s="103" t="s">
        <v>327</v>
      </c>
      <c r="F382" s="105">
        <v>592.16999999999996</v>
      </c>
      <c r="G382" s="105">
        <v>0</v>
      </c>
      <c r="H382" s="105"/>
    </row>
    <row r="383" spans="1:8" ht="25.5" x14ac:dyDescent="0.2">
      <c r="A383" s="103" t="s">
        <v>422</v>
      </c>
      <c r="B383" s="104" t="s">
        <v>448</v>
      </c>
      <c r="C383" s="104" t="s">
        <v>408</v>
      </c>
      <c r="D383" s="104" t="s">
        <v>326</v>
      </c>
      <c r="E383" s="103" t="s">
        <v>327</v>
      </c>
      <c r="F383" s="105">
        <v>206.05</v>
      </c>
      <c r="G383" s="105">
        <v>0</v>
      </c>
      <c r="H383" s="105"/>
    </row>
    <row r="384" spans="1:8" ht="25.5" x14ac:dyDescent="0.2">
      <c r="A384" s="103" t="s">
        <v>422</v>
      </c>
      <c r="B384" s="104" t="s">
        <v>448</v>
      </c>
      <c r="C384" s="104" t="s">
        <v>408</v>
      </c>
      <c r="D384" s="104" t="s">
        <v>326</v>
      </c>
      <c r="E384" s="103" t="s">
        <v>327</v>
      </c>
      <c r="F384" s="105">
        <v>543.91</v>
      </c>
      <c r="G384" s="105">
        <v>0</v>
      </c>
      <c r="H384" s="105"/>
    </row>
    <row r="385" spans="1:8" x14ac:dyDescent="0.2">
      <c r="A385" s="103"/>
      <c r="B385" s="104"/>
      <c r="C385" s="104"/>
      <c r="D385" s="104"/>
      <c r="E385" s="103"/>
      <c r="F385" s="106">
        <f>SUM(F375:F384)</f>
        <v>5562</v>
      </c>
      <c r="G385" s="106">
        <f>SUM(G370:G384)</f>
        <v>0</v>
      </c>
      <c r="H385" s="106">
        <f>+F385-G385</f>
        <v>5562</v>
      </c>
    </row>
    <row r="386" spans="1:8" ht="25.5" x14ac:dyDescent="0.2">
      <c r="A386" s="103" t="s">
        <v>422</v>
      </c>
      <c r="B386" s="104" t="s">
        <v>448</v>
      </c>
      <c r="C386" s="104" t="s">
        <v>409</v>
      </c>
      <c r="D386" s="104" t="s">
        <v>326</v>
      </c>
      <c r="E386" s="103" t="s">
        <v>327</v>
      </c>
      <c r="F386" s="105">
        <v>815.18</v>
      </c>
      <c r="G386" s="105">
        <v>0</v>
      </c>
      <c r="H386" s="105"/>
    </row>
    <row r="387" spans="1:8" ht="25.5" x14ac:dyDescent="0.2">
      <c r="A387" s="103" t="s">
        <v>422</v>
      </c>
      <c r="B387" s="104" t="s">
        <v>448</v>
      </c>
      <c r="C387" s="104" t="s">
        <v>409</v>
      </c>
      <c r="D387" s="104" t="s">
        <v>326</v>
      </c>
      <c r="E387" s="103" t="s">
        <v>327</v>
      </c>
      <c r="F387" s="105">
        <v>961.93</v>
      </c>
      <c r="G387" s="105">
        <v>0</v>
      </c>
      <c r="H387" s="105"/>
    </row>
    <row r="388" spans="1:8" ht="25.5" x14ac:dyDescent="0.2">
      <c r="A388" s="103" t="s">
        <v>422</v>
      </c>
      <c r="B388" s="104" t="s">
        <v>448</v>
      </c>
      <c r="C388" s="104" t="s">
        <v>409</v>
      </c>
      <c r="D388" s="104" t="s">
        <v>326</v>
      </c>
      <c r="E388" s="103" t="s">
        <v>327</v>
      </c>
      <c r="F388" s="105">
        <v>1329.06</v>
      </c>
      <c r="G388" s="105">
        <v>0</v>
      </c>
      <c r="H388" s="105"/>
    </row>
    <row r="389" spans="1:8" ht="25.5" x14ac:dyDescent="0.2">
      <c r="A389" s="103" t="s">
        <v>422</v>
      </c>
      <c r="B389" s="104" t="s">
        <v>448</v>
      </c>
      <c r="C389" s="104" t="s">
        <v>409</v>
      </c>
      <c r="D389" s="104" t="s">
        <v>326</v>
      </c>
      <c r="E389" s="103" t="s">
        <v>327</v>
      </c>
      <c r="F389" s="105">
        <v>824.87</v>
      </c>
      <c r="G389" s="105">
        <v>0</v>
      </c>
      <c r="H389" s="105"/>
    </row>
    <row r="390" spans="1:8" ht="25.5" x14ac:dyDescent="0.2">
      <c r="A390" s="103" t="s">
        <v>422</v>
      </c>
      <c r="B390" s="104" t="s">
        <v>448</v>
      </c>
      <c r="C390" s="104" t="s">
        <v>409</v>
      </c>
      <c r="D390" s="104" t="s">
        <v>326</v>
      </c>
      <c r="E390" s="103" t="s">
        <v>327</v>
      </c>
      <c r="F390" s="105">
        <v>1450.54</v>
      </c>
      <c r="G390" s="105">
        <v>0</v>
      </c>
      <c r="H390" s="105"/>
    </row>
    <row r="391" spans="1:8" ht="25.5" x14ac:dyDescent="0.2">
      <c r="A391" s="103" t="s">
        <v>422</v>
      </c>
      <c r="B391" s="104" t="s">
        <v>448</v>
      </c>
      <c r="C391" s="104" t="s">
        <v>409</v>
      </c>
      <c r="D391" s="104" t="s">
        <v>326</v>
      </c>
      <c r="E391" s="103" t="s">
        <v>327</v>
      </c>
      <c r="F391" s="105">
        <v>672.65</v>
      </c>
      <c r="G391" s="105">
        <v>0</v>
      </c>
      <c r="H391" s="105"/>
    </row>
    <row r="392" spans="1:8" ht="25.5" x14ac:dyDescent="0.2">
      <c r="A392" s="103" t="s">
        <v>422</v>
      </c>
      <c r="B392" s="104" t="s">
        <v>448</v>
      </c>
      <c r="C392" s="104" t="s">
        <v>409</v>
      </c>
      <c r="D392" s="104" t="s">
        <v>326</v>
      </c>
      <c r="E392" s="103" t="s">
        <v>327</v>
      </c>
      <c r="F392" s="105">
        <v>825.24</v>
      </c>
      <c r="G392" s="105">
        <v>0</v>
      </c>
      <c r="H392" s="105"/>
    </row>
    <row r="393" spans="1:8" ht="25.5" x14ac:dyDescent="0.2">
      <c r="A393" s="103" t="s">
        <v>422</v>
      </c>
      <c r="B393" s="104" t="s">
        <v>448</v>
      </c>
      <c r="C393" s="104" t="s">
        <v>409</v>
      </c>
      <c r="D393" s="104" t="s">
        <v>326</v>
      </c>
      <c r="E393" s="103" t="s">
        <v>327</v>
      </c>
      <c r="F393" s="105">
        <v>210.05</v>
      </c>
      <c r="G393" s="105">
        <v>0</v>
      </c>
      <c r="H393" s="105"/>
    </row>
    <row r="394" spans="1:8" ht="25.5" x14ac:dyDescent="0.2">
      <c r="A394" s="103" t="s">
        <v>422</v>
      </c>
      <c r="B394" s="104" t="s">
        <v>448</v>
      </c>
      <c r="C394" s="104" t="s">
        <v>409</v>
      </c>
      <c r="D394" s="104" t="s">
        <v>326</v>
      </c>
      <c r="E394" s="103" t="s">
        <v>327</v>
      </c>
      <c r="F394" s="105">
        <v>1846.17</v>
      </c>
      <c r="G394" s="105">
        <v>0</v>
      </c>
      <c r="H394" s="105"/>
    </row>
    <row r="395" spans="1:8" x14ac:dyDescent="0.2">
      <c r="A395" s="103"/>
      <c r="B395" s="104"/>
      <c r="C395" s="104"/>
      <c r="D395" s="104"/>
      <c r="E395" s="103"/>
      <c r="F395" s="106">
        <f>SUM(F386:F394)</f>
        <v>8935.6899999999987</v>
      </c>
      <c r="G395" s="106">
        <f>SUM(G386:G394)</f>
        <v>0</v>
      </c>
      <c r="H395" s="106">
        <f>+F395-G395</f>
        <v>8935.6899999999987</v>
      </c>
    </row>
    <row r="396" spans="1:8" x14ac:dyDescent="0.2">
      <c r="A396" s="103" t="s">
        <v>422</v>
      </c>
      <c r="B396" s="104" t="s">
        <v>449</v>
      </c>
      <c r="C396" s="104" t="s">
        <v>363</v>
      </c>
      <c r="D396" s="104" t="s">
        <v>324</v>
      </c>
      <c r="E396" s="103" t="s">
        <v>325</v>
      </c>
      <c r="F396" s="105">
        <v>172.75</v>
      </c>
      <c r="G396" s="105">
        <v>0</v>
      </c>
      <c r="H396" s="105"/>
    </row>
    <row r="397" spans="1:8" x14ac:dyDescent="0.2">
      <c r="A397" s="103" t="s">
        <v>422</v>
      </c>
      <c r="B397" s="104" t="s">
        <v>449</v>
      </c>
      <c r="C397" s="104" t="s">
        <v>363</v>
      </c>
      <c r="D397" s="104" t="s">
        <v>324</v>
      </c>
      <c r="E397" s="103" t="s">
        <v>325</v>
      </c>
      <c r="F397" s="105">
        <v>172.75</v>
      </c>
      <c r="G397" s="105">
        <v>0</v>
      </c>
      <c r="H397" s="105"/>
    </row>
    <row r="398" spans="1:8" x14ac:dyDescent="0.2">
      <c r="A398" s="103" t="s">
        <v>422</v>
      </c>
      <c r="B398" s="104" t="s">
        <v>449</v>
      </c>
      <c r="C398" s="104" t="s">
        <v>363</v>
      </c>
      <c r="D398" s="104" t="s">
        <v>324</v>
      </c>
      <c r="E398" s="103" t="s">
        <v>325</v>
      </c>
      <c r="F398" s="105">
        <v>172.75</v>
      </c>
      <c r="G398" s="105">
        <v>0</v>
      </c>
      <c r="H398" s="105"/>
    </row>
    <row r="399" spans="1:8" x14ac:dyDescent="0.2">
      <c r="A399" s="103" t="s">
        <v>422</v>
      </c>
      <c r="B399" s="104" t="s">
        <v>449</v>
      </c>
      <c r="C399" s="104" t="s">
        <v>363</v>
      </c>
      <c r="D399" s="104" t="s">
        <v>324</v>
      </c>
      <c r="E399" s="103" t="s">
        <v>325</v>
      </c>
      <c r="F399" s="105">
        <v>172.75</v>
      </c>
      <c r="G399" s="105">
        <v>0</v>
      </c>
      <c r="H399" s="105"/>
    </row>
    <row r="400" spans="1:8" x14ac:dyDescent="0.2">
      <c r="A400" s="103" t="s">
        <v>422</v>
      </c>
      <c r="B400" s="104" t="s">
        <v>449</v>
      </c>
      <c r="C400" s="104" t="s">
        <v>363</v>
      </c>
      <c r="D400" s="104" t="s">
        <v>324</v>
      </c>
      <c r="E400" s="103" t="s">
        <v>325</v>
      </c>
      <c r="F400" s="105">
        <v>172.75</v>
      </c>
      <c r="G400" s="105">
        <v>0</v>
      </c>
      <c r="H400" s="105"/>
    </row>
    <row r="401" spans="1:8" x14ac:dyDescent="0.2">
      <c r="A401" s="103" t="s">
        <v>422</v>
      </c>
      <c r="B401" s="104" t="s">
        <v>449</v>
      </c>
      <c r="C401" s="104" t="s">
        <v>363</v>
      </c>
      <c r="D401" s="104" t="s">
        <v>324</v>
      </c>
      <c r="E401" s="103" t="s">
        <v>325</v>
      </c>
      <c r="F401" s="105">
        <v>172.75</v>
      </c>
      <c r="G401" s="105">
        <v>0</v>
      </c>
      <c r="H401" s="105"/>
    </row>
    <row r="402" spans="1:8" x14ac:dyDescent="0.2">
      <c r="A402" s="103" t="s">
        <v>422</v>
      </c>
      <c r="B402" s="104" t="s">
        <v>449</v>
      </c>
      <c r="C402" s="104" t="s">
        <v>363</v>
      </c>
      <c r="D402" s="104" t="s">
        <v>324</v>
      </c>
      <c r="E402" s="103" t="s">
        <v>325</v>
      </c>
      <c r="F402" s="105">
        <v>172.75</v>
      </c>
      <c r="G402" s="105">
        <v>0</v>
      </c>
      <c r="H402" s="105"/>
    </row>
    <row r="403" spans="1:8" x14ac:dyDescent="0.2">
      <c r="A403" s="103" t="s">
        <v>422</v>
      </c>
      <c r="B403" s="104" t="s">
        <v>449</v>
      </c>
      <c r="C403" s="104" t="s">
        <v>363</v>
      </c>
      <c r="D403" s="104" t="s">
        <v>324</v>
      </c>
      <c r="E403" s="103" t="s">
        <v>325</v>
      </c>
      <c r="F403" s="105">
        <v>172.75</v>
      </c>
      <c r="G403" s="105">
        <v>0</v>
      </c>
      <c r="H403" s="105"/>
    </row>
    <row r="404" spans="1:8" x14ac:dyDescent="0.2">
      <c r="A404" s="103" t="s">
        <v>422</v>
      </c>
      <c r="B404" s="104" t="s">
        <v>449</v>
      </c>
      <c r="C404" s="104" t="s">
        <v>363</v>
      </c>
      <c r="D404" s="104" t="s">
        <v>324</v>
      </c>
      <c r="E404" s="103" t="s">
        <v>325</v>
      </c>
      <c r="F404" s="105">
        <v>172.75</v>
      </c>
      <c r="G404" s="105">
        <v>0</v>
      </c>
      <c r="H404" s="105"/>
    </row>
    <row r="405" spans="1:8" x14ac:dyDescent="0.2">
      <c r="A405" s="103" t="s">
        <v>422</v>
      </c>
      <c r="B405" s="104" t="s">
        <v>449</v>
      </c>
      <c r="C405" s="104" t="s">
        <v>363</v>
      </c>
      <c r="D405" s="104" t="s">
        <v>324</v>
      </c>
      <c r="E405" s="103" t="s">
        <v>325</v>
      </c>
      <c r="F405" s="105">
        <v>172.75</v>
      </c>
      <c r="G405" s="105">
        <v>0</v>
      </c>
      <c r="H405" s="105"/>
    </row>
    <row r="406" spans="1:8" x14ac:dyDescent="0.2">
      <c r="A406" s="103" t="s">
        <v>422</v>
      </c>
      <c r="B406" s="104" t="s">
        <v>449</v>
      </c>
      <c r="C406" s="104" t="s">
        <v>363</v>
      </c>
      <c r="D406" s="104" t="s">
        <v>324</v>
      </c>
      <c r="E406" s="103" t="s">
        <v>325</v>
      </c>
      <c r="F406" s="105">
        <v>172.75</v>
      </c>
      <c r="G406" s="105">
        <v>0</v>
      </c>
      <c r="H406" s="105"/>
    </row>
    <row r="407" spans="1:8" x14ac:dyDescent="0.2">
      <c r="A407" s="103" t="s">
        <v>422</v>
      </c>
      <c r="B407" s="104" t="s">
        <v>449</v>
      </c>
      <c r="C407" s="104" t="s">
        <v>363</v>
      </c>
      <c r="D407" s="104" t="s">
        <v>324</v>
      </c>
      <c r="E407" s="103" t="s">
        <v>325</v>
      </c>
      <c r="F407" s="105">
        <v>172.75</v>
      </c>
      <c r="G407" s="105">
        <v>0</v>
      </c>
      <c r="H407" s="105"/>
    </row>
    <row r="408" spans="1:8" x14ac:dyDescent="0.2">
      <c r="A408" s="103"/>
      <c r="B408" s="104"/>
      <c r="C408" s="104"/>
      <c r="D408" s="104"/>
      <c r="E408" s="103"/>
      <c r="F408" s="106">
        <f>SUM(F396:F407)</f>
        <v>2073</v>
      </c>
      <c r="G408" s="106">
        <f>SUM(G396:G407)</f>
        <v>0</v>
      </c>
      <c r="H408" s="106">
        <f>+F408-G408</f>
        <v>2073</v>
      </c>
    </row>
    <row r="409" spans="1:8" x14ac:dyDescent="0.2">
      <c r="A409" s="103" t="s">
        <v>422</v>
      </c>
      <c r="B409" s="104" t="s">
        <v>449</v>
      </c>
      <c r="C409" s="104" t="s">
        <v>410</v>
      </c>
      <c r="D409" s="104" t="s">
        <v>324</v>
      </c>
      <c r="E409" s="103" t="s">
        <v>325</v>
      </c>
      <c r="F409" s="106">
        <v>102.67</v>
      </c>
      <c r="G409" s="106">
        <v>0</v>
      </c>
      <c r="H409" s="106">
        <f>+F409-G409</f>
        <v>102.67</v>
      </c>
    </row>
    <row r="410" spans="1:8" x14ac:dyDescent="0.2">
      <c r="A410" s="103"/>
      <c r="B410" s="104"/>
      <c r="C410" s="104"/>
      <c r="D410" s="104"/>
      <c r="E410" s="103"/>
      <c r="F410" s="107"/>
      <c r="G410" s="107"/>
      <c r="H410" s="105"/>
    </row>
    <row r="411" spans="1:8" x14ac:dyDescent="0.2">
      <c r="A411" s="103" t="s">
        <v>422</v>
      </c>
      <c r="B411" s="104" t="s">
        <v>450</v>
      </c>
      <c r="C411" s="104" t="s">
        <v>365</v>
      </c>
      <c r="D411" s="104" t="s">
        <v>285</v>
      </c>
      <c r="E411" s="103" t="s">
        <v>286</v>
      </c>
      <c r="F411" s="105">
        <v>5000</v>
      </c>
      <c r="G411" s="105">
        <v>0</v>
      </c>
      <c r="H411" s="105"/>
    </row>
    <row r="412" spans="1:8" x14ac:dyDescent="0.2">
      <c r="A412" s="103" t="s">
        <v>422</v>
      </c>
      <c r="B412" s="104" t="s">
        <v>450</v>
      </c>
      <c r="C412" s="104" t="s">
        <v>365</v>
      </c>
      <c r="D412" s="104" t="s">
        <v>285</v>
      </c>
      <c r="E412" s="103" t="s">
        <v>286</v>
      </c>
      <c r="F412" s="105">
        <v>5000</v>
      </c>
      <c r="G412" s="105">
        <v>0</v>
      </c>
      <c r="H412" s="105"/>
    </row>
    <row r="413" spans="1:8" x14ac:dyDescent="0.2">
      <c r="A413" s="103" t="s">
        <v>422</v>
      </c>
      <c r="B413" s="104" t="s">
        <v>450</v>
      </c>
      <c r="C413" s="104" t="s">
        <v>365</v>
      </c>
      <c r="D413" s="104" t="s">
        <v>285</v>
      </c>
      <c r="E413" s="103" t="s">
        <v>286</v>
      </c>
      <c r="F413" s="105">
        <v>45102.92</v>
      </c>
      <c r="G413" s="105">
        <v>0</v>
      </c>
      <c r="H413" s="105"/>
    </row>
    <row r="414" spans="1:8" x14ac:dyDescent="0.2">
      <c r="A414" s="103" t="s">
        <v>422</v>
      </c>
      <c r="B414" s="104" t="s">
        <v>450</v>
      </c>
      <c r="C414" s="104" t="s">
        <v>365</v>
      </c>
      <c r="D414" s="104" t="s">
        <v>285</v>
      </c>
      <c r="E414" s="103" t="s">
        <v>286</v>
      </c>
      <c r="F414" s="105">
        <v>5000</v>
      </c>
      <c r="G414" s="105">
        <v>0</v>
      </c>
      <c r="H414" s="105"/>
    </row>
    <row r="415" spans="1:8" x14ac:dyDescent="0.2">
      <c r="A415" s="103" t="s">
        <v>422</v>
      </c>
      <c r="B415" s="104" t="s">
        <v>450</v>
      </c>
      <c r="C415" s="104" t="s">
        <v>365</v>
      </c>
      <c r="D415" s="104" t="s">
        <v>285</v>
      </c>
      <c r="E415" s="103" t="s">
        <v>286</v>
      </c>
      <c r="F415" s="105">
        <v>19897.080000000002</v>
      </c>
      <c r="G415" s="105">
        <v>0</v>
      </c>
      <c r="H415" s="105"/>
    </row>
    <row r="416" spans="1:8" x14ac:dyDescent="0.2">
      <c r="A416" s="103" t="s">
        <v>422</v>
      </c>
      <c r="B416" s="104" t="s">
        <v>450</v>
      </c>
      <c r="C416" s="104" t="s">
        <v>365</v>
      </c>
      <c r="D416" s="104" t="s">
        <v>285</v>
      </c>
      <c r="E416" s="103" t="s">
        <v>286</v>
      </c>
      <c r="F416" s="105">
        <v>5000</v>
      </c>
      <c r="G416" s="105">
        <v>0</v>
      </c>
      <c r="H416" s="105"/>
    </row>
    <row r="417" spans="1:8" x14ac:dyDescent="0.2">
      <c r="A417" s="103" t="s">
        <v>422</v>
      </c>
      <c r="B417" s="104" t="s">
        <v>450</v>
      </c>
      <c r="C417" s="104" t="s">
        <v>365</v>
      </c>
      <c r="D417" s="104" t="s">
        <v>285</v>
      </c>
      <c r="E417" s="103" t="s">
        <v>286</v>
      </c>
      <c r="F417" s="105">
        <v>10000</v>
      </c>
      <c r="G417" s="105">
        <v>0</v>
      </c>
      <c r="H417" s="105"/>
    </row>
    <row r="418" spans="1:8" x14ac:dyDescent="0.2">
      <c r="A418" s="103"/>
      <c r="B418" s="104"/>
      <c r="C418" s="104"/>
      <c r="D418" s="104"/>
      <c r="E418" s="103"/>
      <c r="F418" s="106">
        <f>SUM(F411:F417)</f>
        <v>95000</v>
      </c>
      <c r="G418" s="106">
        <f>SUM(G411:G417)</f>
        <v>0</v>
      </c>
      <c r="H418" s="106">
        <f>+F418-G418</f>
        <v>95000</v>
      </c>
    </row>
    <row r="419" spans="1:8" x14ac:dyDescent="0.2">
      <c r="A419" s="103" t="s">
        <v>422</v>
      </c>
      <c r="B419" s="104" t="s">
        <v>449</v>
      </c>
      <c r="C419" s="104" t="s">
        <v>366</v>
      </c>
      <c r="D419" s="104" t="s">
        <v>285</v>
      </c>
      <c r="E419" s="103" t="s">
        <v>286</v>
      </c>
      <c r="F419" s="105">
        <v>972.25</v>
      </c>
      <c r="G419" s="105">
        <v>0</v>
      </c>
      <c r="H419" s="105"/>
    </row>
    <row r="420" spans="1:8" x14ac:dyDescent="0.2">
      <c r="A420" s="103" t="s">
        <v>422</v>
      </c>
      <c r="B420" s="104" t="s">
        <v>449</v>
      </c>
      <c r="C420" s="104" t="s">
        <v>366</v>
      </c>
      <c r="D420" s="104" t="s">
        <v>285</v>
      </c>
      <c r="E420" s="103" t="s">
        <v>286</v>
      </c>
      <c r="F420" s="105">
        <v>972.25</v>
      </c>
      <c r="G420" s="105">
        <v>0</v>
      </c>
      <c r="H420" s="105"/>
    </row>
    <row r="421" spans="1:8" x14ac:dyDescent="0.2">
      <c r="A421" s="103" t="s">
        <v>422</v>
      </c>
      <c r="B421" s="104" t="s">
        <v>449</v>
      </c>
      <c r="C421" s="104" t="s">
        <v>366</v>
      </c>
      <c r="D421" s="104" t="s">
        <v>285</v>
      </c>
      <c r="E421" s="103" t="s">
        <v>286</v>
      </c>
      <c r="F421" s="105">
        <v>972.25</v>
      </c>
      <c r="G421" s="105">
        <v>0</v>
      </c>
      <c r="H421" s="105"/>
    </row>
    <row r="422" spans="1:8" x14ac:dyDescent="0.2">
      <c r="A422" s="103" t="s">
        <v>422</v>
      </c>
      <c r="B422" s="104" t="s">
        <v>449</v>
      </c>
      <c r="C422" s="104" t="s">
        <v>366</v>
      </c>
      <c r="D422" s="104" t="s">
        <v>285</v>
      </c>
      <c r="E422" s="103" t="s">
        <v>286</v>
      </c>
      <c r="F422" s="105">
        <v>972.25</v>
      </c>
      <c r="G422" s="105">
        <v>0</v>
      </c>
      <c r="H422" s="105"/>
    </row>
    <row r="423" spans="1:8" x14ac:dyDescent="0.2">
      <c r="A423" s="103" t="s">
        <v>422</v>
      </c>
      <c r="B423" s="104" t="s">
        <v>449</v>
      </c>
      <c r="C423" s="104" t="s">
        <v>366</v>
      </c>
      <c r="D423" s="104" t="s">
        <v>285</v>
      </c>
      <c r="E423" s="103" t="s">
        <v>286</v>
      </c>
      <c r="F423" s="105">
        <v>972.25</v>
      </c>
      <c r="G423" s="105">
        <v>0</v>
      </c>
      <c r="H423" s="105"/>
    </row>
    <row r="424" spans="1:8" x14ac:dyDescent="0.2">
      <c r="A424" s="103" t="s">
        <v>422</v>
      </c>
      <c r="B424" s="104" t="s">
        <v>449</v>
      </c>
      <c r="C424" s="104" t="s">
        <v>366</v>
      </c>
      <c r="D424" s="104" t="s">
        <v>285</v>
      </c>
      <c r="E424" s="103" t="s">
        <v>286</v>
      </c>
      <c r="F424" s="105">
        <v>972.25</v>
      </c>
      <c r="G424" s="105">
        <v>0</v>
      </c>
      <c r="H424" s="105"/>
    </row>
    <row r="425" spans="1:8" x14ac:dyDescent="0.2">
      <c r="A425" s="103" t="s">
        <v>422</v>
      </c>
      <c r="B425" s="104" t="s">
        <v>449</v>
      </c>
      <c r="C425" s="104" t="s">
        <v>366</v>
      </c>
      <c r="D425" s="104" t="s">
        <v>285</v>
      </c>
      <c r="E425" s="103" t="s">
        <v>286</v>
      </c>
      <c r="F425" s="105">
        <v>972.25</v>
      </c>
      <c r="G425" s="105">
        <v>0</v>
      </c>
      <c r="H425" s="105"/>
    </row>
    <row r="426" spans="1:8" x14ac:dyDescent="0.2">
      <c r="A426" s="103" t="s">
        <v>422</v>
      </c>
      <c r="B426" s="104" t="s">
        <v>449</v>
      </c>
      <c r="C426" s="104" t="s">
        <v>366</v>
      </c>
      <c r="D426" s="104" t="s">
        <v>285</v>
      </c>
      <c r="E426" s="103" t="s">
        <v>286</v>
      </c>
      <c r="F426" s="105">
        <v>972.25</v>
      </c>
      <c r="G426" s="105">
        <v>0</v>
      </c>
      <c r="H426" s="105"/>
    </row>
    <row r="427" spans="1:8" x14ac:dyDescent="0.2">
      <c r="A427" s="103" t="s">
        <v>422</v>
      </c>
      <c r="B427" s="104" t="s">
        <v>449</v>
      </c>
      <c r="C427" s="104" t="s">
        <v>366</v>
      </c>
      <c r="D427" s="104" t="s">
        <v>285</v>
      </c>
      <c r="E427" s="103" t="s">
        <v>286</v>
      </c>
      <c r="F427" s="105">
        <v>972.25</v>
      </c>
      <c r="G427" s="105">
        <v>0</v>
      </c>
      <c r="H427" s="105"/>
    </row>
    <row r="428" spans="1:8" x14ac:dyDescent="0.2">
      <c r="A428" s="103" t="s">
        <v>422</v>
      </c>
      <c r="B428" s="104" t="s">
        <v>449</v>
      </c>
      <c r="C428" s="104" t="s">
        <v>366</v>
      </c>
      <c r="D428" s="104" t="s">
        <v>285</v>
      </c>
      <c r="E428" s="103" t="s">
        <v>286</v>
      </c>
      <c r="F428" s="105">
        <v>972.25</v>
      </c>
      <c r="G428" s="105">
        <v>0</v>
      </c>
      <c r="H428" s="105"/>
    </row>
    <row r="429" spans="1:8" x14ac:dyDescent="0.2">
      <c r="A429" s="103" t="s">
        <v>422</v>
      </c>
      <c r="B429" s="104" t="s">
        <v>449</v>
      </c>
      <c r="C429" s="104" t="s">
        <v>366</v>
      </c>
      <c r="D429" s="104" t="s">
        <v>285</v>
      </c>
      <c r="E429" s="103" t="s">
        <v>286</v>
      </c>
      <c r="F429" s="105">
        <v>972.25</v>
      </c>
      <c r="G429" s="105">
        <v>0</v>
      </c>
      <c r="H429" s="105"/>
    </row>
    <row r="430" spans="1:8" x14ac:dyDescent="0.2">
      <c r="A430" s="103" t="s">
        <v>422</v>
      </c>
      <c r="B430" s="104" t="s">
        <v>449</v>
      </c>
      <c r="C430" s="104" t="s">
        <v>366</v>
      </c>
      <c r="D430" s="104" t="s">
        <v>285</v>
      </c>
      <c r="E430" s="103" t="s">
        <v>286</v>
      </c>
      <c r="F430" s="105">
        <v>972.25</v>
      </c>
      <c r="G430" s="105">
        <v>0</v>
      </c>
      <c r="H430" s="105"/>
    </row>
    <row r="431" spans="1:8" x14ac:dyDescent="0.2">
      <c r="A431" s="103"/>
      <c r="B431" s="104"/>
      <c r="C431" s="104"/>
      <c r="D431" s="104"/>
      <c r="E431" s="103"/>
      <c r="F431" s="106">
        <f>SUM(F419:F430)</f>
        <v>11667</v>
      </c>
      <c r="G431" s="106">
        <f>SUM(G419:G430)</f>
        <v>0</v>
      </c>
      <c r="H431" s="106">
        <f>+F431-G431</f>
        <v>11667</v>
      </c>
    </row>
    <row r="432" spans="1:8" x14ac:dyDescent="0.2">
      <c r="A432" s="103" t="s">
        <v>422</v>
      </c>
      <c r="B432" s="104" t="s">
        <v>449</v>
      </c>
      <c r="C432" s="104" t="s">
        <v>366</v>
      </c>
      <c r="D432" s="104" t="s">
        <v>324</v>
      </c>
      <c r="E432" s="103" t="s">
        <v>325</v>
      </c>
      <c r="F432" s="105">
        <v>3070.15</v>
      </c>
      <c r="G432" s="105">
        <v>0</v>
      </c>
      <c r="H432" s="105"/>
    </row>
    <row r="433" spans="1:8" x14ac:dyDescent="0.2">
      <c r="A433" s="103" t="s">
        <v>422</v>
      </c>
      <c r="B433" s="104" t="s">
        <v>449</v>
      </c>
      <c r="C433" s="104" t="s">
        <v>366</v>
      </c>
      <c r="D433" s="104" t="s">
        <v>324</v>
      </c>
      <c r="E433" s="103" t="s">
        <v>325</v>
      </c>
      <c r="F433" s="105">
        <v>5347.93</v>
      </c>
      <c r="G433" s="105">
        <v>0</v>
      </c>
      <c r="H433" s="105"/>
    </row>
    <row r="434" spans="1:8" x14ac:dyDescent="0.2">
      <c r="A434" s="103" t="s">
        <v>422</v>
      </c>
      <c r="B434" s="104" t="s">
        <v>449</v>
      </c>
      <c r="C434" s="104" t="s">
        <v>366</v>
      </c>
      <c r="D434" s="104" t="s">
        <v>324</v>
      </c>
      <c r="E434" s="103" t="s">
        <v>325</v>
      </c>
      <c r="F434" s="105">
        <v>5064.3599999999997</v>
      </c>
      <c r="G434" s="105">
        <v>0</v>
      </c>
      <c r="H434" s="105"/>
    </row>
    <row r="435" spans="1:8" x14ac:dyDescent="0.2">
      <c r="A435" s="103" t="s">
        <v>422</v>
      </c>
      <c r="B435" s="104" t="s">
        <v>449</v>
      </c>
      <c r="C435" s="104" t="s">
        <v>366</v>
      </c>
      <c r="D435" s="104" t="s">
        <v>324</v>
      </c>
      <c r="E435" s="103" t="s">
        <v>325</v>
      </c>
      <c r="F435" s="105">
        <v>6941.21</v>
      </c>
      <c r="G435" s="105">
        <v>0</v>
      </c>
      <c r="H435" s="105"/>
    </row>
    <row r="436" spans="1:8" x14ac:dyDescent="0.2">
      <c r="A436" s="103" t="s">
        <v>422</v>
      </c>
      <c r="B436" s="104" t="s">
        <v>449</v>
      </c>
      <c r="C436" s="104" t="s">
        <v>366</v>
      </c>
      <c r="D436" s="104" t="s">
        <v>324</v>
      </c>
      <c r="E436" s="103" t="s">
        <v>325</v>
      </c>
      <c r="F436" s="105">
        <v>4135.4399999999996</v>
      </c>
      <c r="G436" s="105">
        <v>0</v>
      </c>
      <c r="H436" s="105"/>
    </row>
    <row r="437" spans="1:8" x14ac:dyDescent="0.2">
      <c r="A437" s="103" t="s">
        <v>422</v>
      </c>
      <c r="B437" s="104" t="s">
        <v>449</v>
      </c>
      <c r="C437" s="104" t="s">
        <v>366</v>
      </c>
      <c r="D437" s="104" t="s">
        <v>324</v>
      </c>
      <c r="E437" s="103" t="s">
        <v>325</v>
      </c>
      <c r="F437" s="105">
        <v>17350.32</v>
      </c>
      <c r="G437" s="105">
        <v>0</v>
      </c>
      <c r="H437" s="105"/>
    </row>
    <row r="438" spans="1:8" x14ac:dyDescent="0.2">
      <c r="A438" s="103" t="s">
        <v>422</v>
      </c>
      <c r="B438" s="104" t="s">
        <v>449</v>
      </c>
      <c r="C438" s="104" t="s">
        <v>366</v>
      </c>
      <c r="D438" s="104" t="s">
        <v>324</v>
      </c>
      <c r="E438" s="103" t="s">
        <v>325</v>
      </c>
      <c r="F438" s="105">
        <v>2524.44</v>
      </c>
      <c r="G438" s="105">
        <v>0</v>
      </c>
      <c r="H438" s="105"/>
    </row>
    <row r="439" spans="1:8" x14ac:dyDescent="0.2">
      <c r="A439" s="103" t="s">
        <v>422</v>
      </c>
      <c r="B439" s="104" t="s">
        <v>449</v>
      </c>
      <c r="C439" s="104" t="s">
        <v>366</v>
      </c>
      <c r="D439" s="104" t="s">
        <v>324</v>
      </c>
      <c r="E439" s="103" t="s">
        <v>325</v>
      </c>
      <c r="F439" s="105">
        <v>4664.75</v>
      </c>
      <c r="G439" s="105">
        <v>0</v>
      </c>
      <c r="H439" s="105"/>
    </row>
    <row r="440" spans="1:8" x14ac:dyDescent="0.2">
      <c r="A440" s="103" t="s">
        <v>422</v>
      </c>
      <c r="B440" s="104" t="s">
        <v>449</v>
      </c>
      <c r="C440" s="104" t="s">
        <v>366</v>
      </c>
      <c r="D440" s="104" t="s">
        <v>324</v>
      </c>
      <c r="E440" s="103" t="s">
        <v>325</v>
      </c>
      <c r="F440" s="105">
        <v>4185.71</v>
      </c>
      <c r="G440" s="105">
        <v>0</v>
      </c>
      <c r="H440" s="105"/>
    </row>
    <row r="441" spans="1:8" x14ac:dyDescent="0.2">
      <c r="A441" s="103" t="s">
        <v>422</v>
      </c>
      <c r="B441" s="104" t="s">
        <v>449</v>
      </c>
      <c r="C441" s="104" t="s">
        <v>366</v>
      </c>
      <c r="D441" s="104" t="s">
        <v>324</v>
      </c>
      <c r="E441" s="103" t="s">
        <v>325</v>
      </c>
      <c r="F441" s="105">
        <v>3439.02</v>
      </c>
      <c r="G441" s="105">
        <v>0</v>
      </c>
      <c r="H441" s="105"/>
    </row>
    <row r="442" spans="1:8" x14ac:dyDescent="0.2">
      <c r="A442" s="103" t="s">
        <v>422</v>
      </c>
      <c r="B442" s="104" t="s">
        <v>449</v>
      </c>
      <c r="C442" s="104" t="s">
        <v>366</v>
      </c>
      <c r="D442" s="104" t="s">
        <v>324</v>
      </c>
      <c r="E442" s="103" t="s">
        <v>325</v>
      </c>
      <c r="F442" s="105">
        <v>4951.03</v>
      </c>
      <c r="G442" s="105">
        <v>0</v>
      </c>
      <c r="H442" s="105"/>
    </row>
    <row r="443" spans="1:8" x14ac:dyDescent="0.2">
      <c r="A443" s="103" t="s">
        <v>422</v>
      </c>
      <c r="B443" s="104" t="s">
        <v>449</v>
      </c>
      <c r="C443" s="104" t="s">
        <v>366</v>
      </c>
      <c r="D443" s="104" t="s">
        <v>324</v>
      </c>
      <c r="E443" s="103" t="s">
        <v>325</v>
      </c>
      <c r="F443" s="105">
        <v>8145.64</v>
      </c>
      <c r="G443" s="105">
        <v>0</v>
      </c>
      <c r="H443" s="105"/>
    </row>
    <row r="444" spans="1:8" x14ac:dyDescent="0.2">
      <c r="F444" s="108">
        <f>SUM(F432:F443)</f>
        <v>69820</v>
      </c>
      <c r="G444" s="108">
        <f>SUM(G432:G443)</f>
        <v>0</v>
      </c>
      <c r="H444" s="106">
        <f>+F444-G444</f>
        <v>69820</v>
      </c>
    </row>
    <row r="445" spans="1:8" x14ac:dyDescent="0.2">
      <c r="F445" s="108"/>
      <c r="G445" s="108"/>
      <c r="H445" s="108">
        <f>SUM(H11:H444)</f>
        <v>2031259.9000000001</v>
      </c>
    </row>
    <row r="446" spans="1:8" x14ac:dyDescent="0.2">
      <c r="F446" s="109">
        <v>2031259.8999999997</v>
      </c>
      <c r="G446" s="109">
        <v>0</v>
      </c>
      <c r="H446" s="109">
        <v>2031259.8999999997</v>
      </c>
    </row>
    <row r="447" spans="1:8" x14ac:dyDescent="0.2">
      <c r="H447" s="110">
        <f>+H445-H446</f>
        <v>0</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NCFSDataEntryInstructions</vt:lpstr>
      <vt:lpstr>DataEntry</vt:lpstr>
      <vt:lpstr>SchedofAwards</vt:lpstr>
      <vt:lpstr>DPHR016-MTWDH-DataEntry</vt:lpstr>
      <vt:lpstr>DataEntry!Print_Area</vt:lpstr>
      <vt:lpstr>'DPHR016-MTWDH-DataEntry'!Print_Area</vt:lpstr>
      <vt:lpstr>SchedofAwards!Print_Area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dc:creator>
  <cp:lastModifiedBy>James Burke</cp:lastModifiedBy>
  <cp:lastPrinted>2025-09-21T14:47:29Z</cp:lastPrinted>
  <dcterms:created xsi:type="dcterms:W3CDTF">2015-10-20T14:23:33Z</dcterms:created>
  <dcterms:modified xsi:type="dcterms:W3CDTF">2025-09-24T17:01:16Z</dcterms:modified>
</cp:coreProperties>
</file>