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N:\FMS\AFIR\AFIR Management\AFIR LGC Website Information\"/>
    </mc:Choice>
  </mc:AlternateContent>
  <xr:revisionPtr revIDLastSave="0" documentId="8_{2A16D765-E3FC-48BB-A0F9-6C11586C29F5}" xr6:coauthVersionLast="47" xr6:coauthVersionMax="47" xr10:uidLastSave="{00000000-0000-0000-0000-000000000000}"/>
  <bookViews>
    <workbookView xWindow="30360" yWindow="1440" windowWidth="21600" windowHeight="11205" tabRatio="924" firstSheet="1" activeTab="1" xr2:uid="{00000000-000D-0000-FFFF-FFFF00000000}"/>
  </bookViews>
  <sheets>
    <sheet name="Upload" sheetId="18" state="hidden" r:id="rId1"/>
    <sheet name="Instructions" sheetId="1" r:id="rId2"/>
    <sheet name="Verification" sheetId="2" r:id="rId3"/>
    <sheet name="Line Item Instructions-Gov" sheetId="3" r:id="rId4"/>
    <sheet name="Gov. Revenue" sheetId="4" r:id="rId5"/>
    <sheet name="Gov. Exp." sheetId="5" r:id="rId6"/>
    <sheet name="Line-Item Instructions-Propr" sheetId="6" r:id="rId7"/>
    <sheet name="Proprietary Rev." sheetId="7" r:id="rId8"/>
    <sheet name="Proprietary Exp" sheetId="8" r:id="rId9"/>
    <sheet name="Miscellaneous" sheetId="9" r:id="rId10"/>
    <sheet name="Water Sewer" sheetId="11" r:id="rId11"/>
    <sheet name="White Goods" sheetId="12" r:id="rId12"/>
    <sheet name="School Capital Outlay" sheetId="13" r:id="rId13"/>
    <sheet name="Inspections 2019" sheetId="26" state="hidden" r:id="rId14"/>
    <sheet name="Inspections " sheetId="28" r:id="rId15"/>
    <sheet name="Changes to AFIR" sheetId="23" state="hidden" r:id="rId16"/>
    <sheet name="Beg Bal" sheetId="15" state="hidden" r:id="rId17"/>
    <sheet name="BI Beg Bal" sheetId="29" state="hidden" r:id="rId18"/>
    <sheet name="Unit Names" sheetId="14" state="hidden" r:id="rId19"/>
  </sheets>
  <externalReferences>
    <externalReference r:id="rId20"/>
  </externalReferences>
  <definedNames>
    <definedName name="_fed1001">Upload!$O$16</definedName>
    <definedName name="_fed1002">Upload!$O$17</definedName>
    <definedName name="_fed1003">Upload!$O$18</definedName>
    <definedName name="_fed1004">Upload!$O$19</definedName>
    <definedName name="_fed1005">Upload!$O$20</definedName>
    <definedName name="_fed1006">Upload!$O$21</definedName>
    <definedName name="_fed1007">Upload!$O$22</definedName>
    <definedName name="_fed1008">Upload!$O$23</definedName>
    <definedName name="_fed1009">Upload!$O$24</definedName>
    <definedName name="_fed1010">Upload!$O$25</definedName>
    <definedName name="_fed1011">Upload!$O$26</definedName>
    <definedName name="_fed1012">Upload!$O$27</definedName>
    <definedName name="_fed1013">Upload!$O$28</definedName>
    <definedName name="_fed1014" localSheetId="14">Upload!#REF!</definedName>
    <definedName name="_fed1014" localSheetId="13">Upload!#REF!</definedName>
    <definedName name="_fed1014">Upload!#REF!</definedName>
    <definedName name="_fed1015">Upload!$O$29</definedName>
    <definedName name="_fed1016" localSheetId="14">Upload!#REF!</definedName>
    <definedName name="_fed1016" localSheetId="13">Upload!#REF!</definedName>
    <definedName name="_fed1016">Upload!#REF!</definedName>
    <definedName name="_fed1017">Upload!$O$30</definedName>
    <definedName name="_fed1018">Upload!$O$31</definedName>
    <definedName name="_fed1019">Upload!$O$32</definedName>
    <definedName name="_fed1020">Upload!$O$33</definedName>
    <definedName name="_fed1021">Upload!$O$34</definedName>
    <definedName name="_fed1022">Upload!$O$35</definedName>
    <definedName name="_fed1023">Upload!$O$37</definedName>
    <definedName name="_fed1024">Upload!$O$36</definedName>
    <definedName name="_loc1001">Upload!$I$16</definedName>
    <definedName name="_loc1002">Upload!$I$17</definedName>
    <definedName name="_loc1003">Upload!$I$18</definedName>
    <definedName name="_loc1004">Upload!$I$19</definedName>
    <definedName name="_loc1005">Upload!$I$20</definedName>
    <definedName name="_loc1006">Upload!$I$21</definedName>
    <definedName name="_loc1007">Upload!$I$22</definedName>
    <definedName name="_loc1008">Upload!$I$23</definedName>
    <definedName name="_loc1009">Upload!$I$24</definedName>
    <definedName name="_loc1010">Upload!$I$25</definedName>
    <definedName name="_loc1011">Upload!$I$26</definedName>
    <definedName name="_loc1012">Upload!$I$27</definedName>
    <definedName name="_loc1013">Upload!$I$28</definedName>
    <definedName name="_loc1014" localSheetId="14">Upload!#REF!</definedName>
    <definedName name="_loc1014" localSheetId="13">Upload!#REF!</definedName>
    <definedName name="_loc1014">Upload!#REF!</definedName>
    <definedName name="_loc1015">Upload!$I$29</definedName>
    <definedName name="_loc1016" localSheetId="14">Upload!#REF!</definedName>
    <definedName name="_loc1016" localSheetId="13">Upload!#REF!</definedName>
    <definedName name="_loc1016">Upload!#REF!</definedName>
    <definedName name="_loc1017">Upload!$I$30</definedName>
    <definedName name="_loc1018">Upload!$I$31</definedName>
    <definedName name="_loc1019">Upload!$I$32</definedName>
    <definedName name="_loc1020">Upload!$I$33</definedName>
    <definedName name="_loc1021">Upload!$I$34</definedName>
    <definedName name="_loc1022">Upload!$I$35</definedName>
    <definedName name="_loc1023">Upload!$I$37</definedName>
    <definedName name="_loc1024">Upload!$I$36</definedName>
    <definedName name="_rev1025">Upload!$I$39</definedName>
    <definedName name="_rev1026">Upload!$I$40</definedName>
    <definedName name="_rev1027">Upload!$I$41</definedName>
    <definedName name="_rev1028">Upload!$I$42</definedName>
    <definedName name="_rev1029">Upload!$I$43</definedName>
    <definedName name="_rev1030">Upload!$I$44</definedName>
    <definedName name="_rev1031">Upload!$I$45</definedName>
    <definedName name="_rev1032" localSheetId="14">Upload!#REF!</definedName>
    <definedName name="_rev1032" localSheetId="13">Upload!#REF!</definedName>
    <definedName name="_rev1032">Upload!#REF!</definedName>
    <definedName name="_rev1033">Upload!$I$46</definedName>
    <definedName name="_rev1034">Upload!$I$47</definedName>
    <definedName name="_rev1035">Upload!$I$48</definedName>
    <definedName name="_rev1036">Upload!$I$49</definedName>
    <definedName name="_rev1037" localSheetId="14">Upload!#REF!</definedName>
    <definedName name="_rev1037" localSheetId="13">Upload!#REF!</definedName>
    <definedName name="_rev1037">Upload!#REF!</definedName>
    <definedName name="_rev1038">Upload!$I$50</definedName>
    <definedName name="_rev1039">Upload!$I$52</definedName>
    <definedName name="_rev1040">Upload!$I$53</definedName>
    <definedName name="_rev1041">Upload!$I$54</definedName>
    <definedName name="_rev1042">Upload!$I$55</definedName>
    <definedName name="_rev1043">Upload!$I$56</definedName>
    <definedName name="_rev1044">Upload!$I$57</definedName>
    <definedName name="_rev1045">Upload!$I$58</definedName>
    <definedName name="_rev1046">Upload!$I$59</definedName>
    <definedName name="_rev1047">Upload!$I$60</definedName>
    <definedName name="_rev1048">Upload!$I$61</definedName>
    <definedName name="_rev1049">Upload!$I$62</definedName>
    <definedName name="_rev1050">Upload!$I$63</definedName>
    <definedName name="_rev1051">Upload!$I$64</definedName>
    <definedName name="_rev1052">Upload!$I$65</definedName>
    <definedName name="_rev1053">Upload!$I$66</definedName>
    <definedName name="_rev1054">Upload!$I$67</definedName>
    <definedName name="_rev1055">Upload!$I$68</definedName>
    <definedName name="_rev1056">Upload!$I$69</definedName>
    <definedName name="_rev1057">Upload!$I$70</definedName>
    <definedName name="_rev1058">Upload!$I$71</definedName>
    <definedName name="_rev1059">Upload!$I$72</definedName>
    <definedName name="_rev1060">Upload!$I$73</definedName>
    <definedName name="_rev1061">Upload!$I$74</definedName>
    <definedName name="_rev1062">Upload!$I$75</definedName>
    <definedName name="_rev1063">Upload!$I$76</definedName>
    <definedName name="_rev1064">Upload!$I$77</definedName>
    <definedName name="_rev1065">Upload!$I$79</definedName>
    <definedName name="_rev1066">Upload!$I$80</definedName>
    <definedName name="_rev1067">Upload!$I$81</definedName>
    <definedName name="_rev1068">Upload!$I$82</definedName>
    <definedName name="_rev1069">Upload!$I$83</definedName>
    <definedName name="_rev1070">Upload!$I$84</definedName>
    <definedName name="_rev1071">Upload!$I$85</definedName>
    <definedName name="_rev1072">Upload!$I$86</definedName>
    <definedName name="_rev1073">Upload!$I$87</definedName>
    <definedName name="_rev1074">Upload!$I$88</definedName>
    <definedName name="_rev1075">Upload!$I$89</definedName>
    <definedName name="_rev1076">Upload!$I$90</definedName>
    <definedName name="_rev1077">Upload!$I$91</definedName>
    <definedName name="_rev1078">Upload!$I$93</definedName>
    <definedName name="_rev1079">Upload!$I$94</definedName>
    <definedName name="_rev1080">Upload!$I$95</definedName>
    <definedName name="_rev1081">Upload!$I$96</definedName>
    <definedName name="_rev10840">Upload!$I$242</definedName>
    <definedName name="_rev2082">Upload!$I$97</definedName>
    <definedName name="_rev2083">Upload!$I$98</definedName>
    <definedName name="_rev20850">Upload!$I$243</definedName>
    <definedName name="_sta1001">Upload!$L$16</definedName>
    <definedName name="_sta1002">Upload!$L$17</definedName>
    <definedName name="_sta1003">Upload!$L$18</definedName>
    <definedName name="_sta1004">Upload!$L$19</definedName>
    <definedName name="_sta1005">Upload!$L$20</definedName>
    <definedName name="_sta1006">Upload!$L$21</definedName>
    <definedName name="_sta1007">Upload!$L$22</definedName>
    <definedName name="_sta1008">Upload!$L$23</definedName>
    <definedName name="_sta1009">Upload!$L$24</definedName>
    <definedName name="_sta1010">Upload!$L$25</definedName>
    <definedName name="_sta1011">Upload!$L$26</definedName>
    <definedName name="_sta1012">Upload!$L$27</definedName>
    <definedName name="_sta1013">Upload!$L$28</definedName>
    <definedName name="_sta1014" localSheetId="14">Upload!#REF!</definedName>
    <definedName name="_sta1014" localSheetId="13">Upload!#REF!</definedName>
    <definedName name="_sta1014">Upload!#REF!</definedName>
    <definedName name="_sta1015">Upload!$L$29</definedName>
    <definedName name="_sta1016" localSheetId="14">Upload!#REF!</definedName>
    <definedName name="_sta1016" localSheetId="13">Upload!#REF!</definedName>
    <definedName name="_sta1016">Upload!#REF!</definedName>
    <definedName name="_sta1017">Upload!$L$30</definedName>
    <definedName name="_sta1018">Upload!$L$31</definedName>
    <definedName name="_sta1019">Upload!$L$32</definedName>
    <definedName name="_sta1020">Upload!$L$33</definedName>
    <definedName name="_sta1021">Upload!$L$34</definedName>
    <definedName name="_sta1022">Upload!$L$35</definedName>
    <definedName name="_sta1023">Upload!$L$37</definedName>
    <definedName name="_sta1024">Upload!$L$36</definedName>
    <definedName name="A.miss3000">Upload!$I$167</definedName>
    <definedName name="A.miss3001">Upload!$I$168</definedName>
    <definedName name="A.miss3002">Upload!$I$169</definedName>
    <definedName name="A.miss3003">Upload!$I$170</definedName>
    <definedName name="A.miss3004">Upload!$I$171</definedName>
    <definedName name="A.miss3005">Upload!$I$172</definedName>
    <definedName name="A.miss3006">Upload!$I$173</definedName>
    <definedName name="A.miss3007">Upload!$I$174</definedName>
    <definedName name="A.miss3008">Upload!$I$175</definedName>
    <definedName name="A.miss3009">Upload!$I$176</definedName>
    <definedName name="A.miss3010">Upload!$I$177</definedName>
    <definedName name="A.miss3011">Upload!$I$178</definedName>
    <definedName name="A.miss3012">Upload!$I$179</definedName>
    <definedName name="A.miss3013">Upload!$I$180</definedName>
    <definedName name="A.miss3014">Upload!$I$181</definedName>
    <definedName name="A.miss3015">Upload!$I$182</definedName>
    <definedName name="A.miss3016">Upload!$I$183</definedName>
    <definedName name="A.miss3017">Upload!$I$184</definedName>
    <definedName name="A.miss30180">Upload!$I$246</definedName>
    <definedName name="A.miss30190">Upload!$I$247</definedName>
    <definedName name="A.miss30200">Upload!$I$248</definedName>
    <definedName name="A.miss30210">Upload!$I$249</definedName>
    <definedName name="A.miss30220">Upload!$I$250</definedName>
    <definedName name="A.miss30230">Upload!$I$251</definedName>
    <definedName name="a.ws4000">Upload!$I$185</definedName>
    <definedName name="a.ws4001">Upload!$I$186</definedName>
    <definedName name="a.ws4002">Upload!$I$187</definedName>
    <definedName name="a.ws4003">Upload!$I$188</definedName>
    <definedName name="a.ws4004">Upload!$I$189</definedName>
    <definedName name="a.ws4005">Upload!$I$190</definedName>
    <definedName name="a.ws4006">Upload!$I$191</definedName>
    <definedName name="a.ws4007">Upload!$I$192</definedName>
    <definedName name="a.ws4008">Upload!$I$193</definedName>
    <definedName name="a.ws4009">Upload!$I$194</definedName>
    <definedName name="a.ws4010" localSheetId="14">Upload!#REF!</definedName>
    <definedName name="a.ws4010" localSheetId="13">Upload!#REF!</definedName>
    <definedName name="a.ws4010">Upload!#REF!</definedName>
    <definedName name="a.ws4011" localSheetId="14">Upload!#REF!</definedName>
    <definedName name="a.ws4011" localSheetId="13">Upload!#REF!</definedName>
    <definedName name="a.ws4011">Upload!#REF!</definedName>
    <definedName name="aexp1500">Upload!$I$100</definedName>
    <definedName name="aexp1501">Upload!$I$101</definedName>
    <definedName name="aexp1502">Upload!$I$102</definedName>
    <definedName name="aexp1503">Upload!$I$103</definedName>
    <definedName name="aexp1504">Upload!$I$104</definedName>
    <definedName name="aexp1505">Upload!$I$105</definedName>
    <definedName name="aexp1506">Upload!$I$106</definedName>
    <definedName name="aexp1507">Upload!$I$107</definedName>
    <definedName name="aexp1508">Upload!$I$108</definedName>
    <definedName name="aexp1509">Upload!$I$109</definedName>
    <definedName name="aexp1510">Upload!$I$110</definedName>
    <definedName name="aexp1511">Upload!$I$111</definedName>
    <definedName name="aexp1512">Upload!$I$112</definedName>
    <definedName name="aexp1513">Upload!$I$113</definedName>
    <definedName name="aexp1514">Upload!$I$114</definedName>
    <definedName name="aexp1515">Upload!$I$115</definedName>
    <definedName name="aexp1516">Upload!$I$116</definedName>
    <definedName name="aexp1517">Upload!$I$117</definedName>
    <definedName name="aexp1518">Upload!$I$118</definedName>
    <definedName name="aexp1519">Upload!$I$119</definedName>
    <definedName name="aexp1520">Upload!$I$120</definedName>
    <definedName name="aexp1521">Upload!$I$121</definedName>
    <definedName name="aexp1522">Upload!$I$122</definedName>
    <definedName name="aexp1523">Upload!$I$123</definedName>
    <definedName name="aexp1524">Upload!$I$124</definedName>
    <definedName name="aexp1525">Upload!$I$125</definedName>
    <definedName name="aexp1526">Upload!$I$126</definedName>
    <definedName name="aexp1527">Upload!$I$127</definedName>
    <definedName name="aexp1528">Upload!$I$128</definedName>
    <definedName name="aexp1529">Upload!$I$129</definedName>
    <definedName name="aexp1530">Upload!$I$130</definedName>
    <definedName name="aexp1531">Upload!$I$131</definedName>
    <definedName name="aexp1532">Upload!$I$132</definedName>
    <definedName name="aexp1533">Upload!$I$133</definedName>
    <definedName name="aexp1534">Upload!$I$134</definedName>
    <definedName name="aexp1535">Upload!$I$135</definedName>
    <definedName name="aexp1536">Upload!$I$136</definedName>
    <definedName name="aexp1537">Upload!$I$137</definedName>
    <definedName name="aexp1538">Upload!$I$138</definedName>
    <definedName name="aexp1539">Upload!$I$139</definedName>
    <definedName name="aexp1540">Upload!$I$140</definedName>
    <definedName name="aexp1541">Upload!$I$141</definedName>
    <definedName name="aexp1542">Upload!$I$142</definedName>
    <definedName name="aexp1543">Upload!$I$143</definedName>
    <definedName name="aexp1544">Upload!$I$144</definedName>
    <definedName name="aexp1545">Upload!$I$145</definedName>
    <definedName name="aexp1546">Upload!$I$146</definedName>
    <definedName name="aexp1547">Upload!$I$147</definedName>
    <definedName name="aexp1558">Upload!$I$158</definedName>
    <definedName name="aexp2561">Upload!$I$159</definedName>
    <definedName name="aexp25640">Upload!$I$244</definedName>
    <definedName name="aexp25650">Upload!$I$245</definedName>
    <definedName name="aexp25660">Upload!$I$253</definedName>
    <definedName name="b.miss3000">Upload!$L$167</definedName>
    <definedName name="b.miss3001">Upload!$L$168</definedName>
    <definedName name="b.miss3002">Upload!$L$169</definedName>
    <definedName name="b.miss3003">Upload!$L$170</definedName>
    <definedName name="b.miss3004">Upload!$L$171</definedName>
    <definedName name="b.miss3005">Upload!$L$172</definedName>
    <definedName name="b.miss3006">Upload!$L$173</definedName>
    <definedName name="b.miss3007">Upload!$L$174</definedName>
    <definedName name="b.miss3008">Upload!$L$175</definedName>
    <definedName name="b.miss3009">Upload!$L$176</definedName>
    <definedName name="b.miss3010">Upload!$L$177</definedName>
    <definedName name="b.miss3011">Upload!$L$178</definedName>
    <definedName name="b.miss3012">Upload!$L$179</definedName>
    <definedName name="b.miss3013">Upload!$L$180</definedName>
    <definedName name="b.miss3014">Upload!$L$181</definedName>
    <definedName name="b.miss3015">Upload!$L$182</definedName>
    <definedName name="b.miss3016">Upload!$L$183</definedName>
    <definedName name="b.miss3017">Upload!$L$184</definedName>
    <definedName name="b.ws4000">Upload!$L$185</definedName>
    <definedName name="b.ws4001">Upload!$L$186</definedName>
    <definedName name="b.ws4002">Upload!$L$187</definedName>
    <definedName name="b.ws4003">Upload!$L$188</definedName>
    <definedName name="b.ws4004">Upload!$L$189</definedName>
    <definedName name="b.ws4005">Upload!$L$190</definedName>
    <definedName name="b.ws4006">Upload!$L$191</definedName>
    <definedName name="b.ws4007">Upload!$L$192</definedName>
    <definedName name="b.ws4008">Upload!$L$193</definedName>
    <definedName name="b.ws4009">Upload!$L$194</definedName>
    <definedName name="b.ws4010" localSheetId="14">Upload!#REF!</definedName>
    <definedName name="b.ws4010" localSheetId="13">Upload!#REF!</definedName>
    <definedName name="b.ws4010">Upload!#REF!</definedName>
    <definedName name="b.ws4011" localSheetId="14">Upload!#REF!</definedName>
    <definedName name="b.ws4011" localSheetId="13">Upload!#REF!</definedName>
    <definedName name="b.ws4011">Upload!#REF!</definedName>
    <definedName name="bexp1500">Upload!$L$100</definedName>
    <definedName name="bexp1501">Upload!$L$101</definedName>
    <definedName name="bexp1502">Upload!$L$102</definedName>
    <definedName name="bexp1503">Upload!$L$103</definedName>
    <definedName name="bexp1504">Upload!$L$104</definedName>
    <definedName name="bexp1505">Upload!$L$105</definedName>
    <definedName name="bexp1506">Upload!$L$106</definedName>
    <definedName name="bexp1507">Upload!$L$107</definedName>
    <definedName name="bexp1508">Upload!$L$108</definedName>
    <definedName name="bexp1509">Upload!$L$109</definedName>
    <definedName name="bexp1510">Upload!$L$110</definedName>
    <definedName name="bexp1511">Upload!$L$111</definedName>
    <definedName name="bexp1512">Upload!$L$112</definedName>
    <definedName name="bexp1513">Upload!$L$113</definedName>
    <definedName name="bexp1514">Upload!$L$114</definedName>
    <definedName name="bexp1515">Upload!$L$115</definedName>
    <definedName name="bexp1516">Upload!$L$116</definedName>
    <definedName name="bexp1517">Upload!$L$117</definedName>
    <definedName name="bexp1518">Upload!$L$118</definedName>
    <definedName name="bexp1519">Upload!$L$119</definedName>
    <definedName name="bexp1520">Upload!$L$120</definedName>
    <definedName name="bexp1521">Upload!$L$121</definedName>
    <definedName name="bexp1522">Upload!$L$122</definedName>
    <definedName name="bexp1523">Upload!$L$123</definedName>
    <definedName name="bexp1524">Upload!$L$124</definedName>
    <definedName name="bexp1525">Upload!$L$125</definedName>
    <definedName name="bexp1526">Upload!$L$126</definedName>
    <definedName name="bexp1527">Upload!$L$127</definedName>
    <definedName name="bexp1528">Upload!$L$128</definedName>
    <definedName name="bexp1529">Upload!$L$129</definedName>
    <definedName name="bexp1530">Upload!$L$130</definedName>
    <definedName name="bexp1531">Upload!$L$131</definedName>
    <definedName name="bexp1532">Upload!$L$132</definedName>
    <definedName name="bexp1533">Upload!$L$133</definedName>
    <definedName name="bexp1534">Upload!$L$134</definedName>
    <definedName name="bexp1535">Upload!$L$135</definedName>
    <definedName name="bexp1536">Upload!$L$136</definedName>
    <definedName name="bexp1537">Upload!$L$137</definedName>
    <definedName name="bexp1538">Upload!$L$138</definedName>
    <definedName name="bexp1539">Upload!$L$139</definedName>
    <definedName name="bexp1540">Upload!$L$140</definedName>
    <definedName name="bexp1541">Upload!$L$141</definedName>
    <definedName name="bexp1542">Upload!$L$142</definedName>
    <definedName name="bexp1543">Upload!$L$143</definedName>
    <definedName name="bexp1544">Upload!$L$144</definedName>
    <definedName name="bexp1545">Upload!$L$145</definedName>
    <definedName name="bexp1546">Upload!$L$146</definedName>
    <definedName name="bexp1547">Upload!$L$147</definedName>
    <definedName name="bexp1558">Upload!$L$158</definedName>
    <definedName name="bexp2561">Upload!$L$159</definedName>
    <definedName name="bexp25640">Upload!$L$244</definedName>
    <definedName name="bexp25650">Upload!$L$245</definedName>
    <definedName name="bexp25660">Upload!$L$253</definedName>
    <definedName name="c.ws4000">Upload!$O$185</definedName>
    <definedName name="c.ws4001">Upload!$O$186</definedName>
    <definedName name="c.ws4002">Upload!$O$187</definedName>
    <definedName name="c.ws4003">Upload!$O$188</definedName>
    <definedName name="c.ws4004">Upload!$O$189</definedName>
    <definedName name="c.ws4005">Upload!$O$190</definedName>
    <definedName name="c.ws4006">Upload!$O$191</definedName>
    <definedName name="c.ws4007">Upload!$O$192</definedName>
    <definedName name="c.ws4008">Upload!$O$193</definedName>
    <definedName name="c.ws4009">Upload!$O$194</definedName>
    <definedName name="c.ws4010" localSheetId="14">Upload!#REF!</definedName>
    <definedName name="c.ws4010" localSheetId="13">Upload!#REF!</definedName>
    <definedName name="c.ws4010">Upload!#REF!</definedName>
    <definedName name="c.ws4011" localSheetId="14">Upload!#REF!</definedName>
    <definedName name="c.ws4011" localSheetId="13">Upload!#REF!</definedName>
    <definedName name="c.ws4011">Upload!#REF!</definedName>
    <definedName name="cexp1500">Upload!$O$100</definedName>
    <definedName name="cexp1501">Upload!$O$101</definedName>
    <definedName name="cexp1502">Upload!$O$102</definedName>
    <definedName name="cexp1503">Upload!$O$103</definedName>
    <definedName name="cexp1504">Upload!$O$104</definedName>
    <definedName name="cexp1505">Upload!$O$105</definedName>
    <definedName name="cexp1506">Upload!$O$106</definedName>
    <definedName name="cexp1507">Upload!$O$107</definedName>
    <definedName name="cexp1508">Upload!$O$108</definedName>
    <definedName name="cexp1509">Upload!$O$109</definedName>
    <definedName name="cexp1510">Upload!$O$110</definedName>
    <definedName name="cexp1511">Upload!$O$111</definedName>
    <definedName name="cexp1512">Upload!$O$112</definedName>
    <definedName name="cexp1513">Upload!$O$113</definedName>
    <definedName name="cexp1514">Upload!$O$114</definedName>
    <definedName name="cexp1515">Upload!$O$115</definedName>
    <definedName name="cexp1516">Upload!$O$116</definedName>
    <definedName name="cexp1517">Upload!$O$117</definedName>
    <definedName name="cexp1518">Upload!$O$118</definedName>
    <definedName name="cexp1519">Upload!$O$119</definedName>
    <definedName name="cexp1520">Upload!$O$120</definedName>
    <definedName name="cexp1521">Upload!$O$121</definedName>
    <definedName name="cexp1522">Upload!$O$122</definedName>
    <definedName name="cexp1523">Upload!$O$123</definedName>
    <definedName name="cexp1524">Upload!$O$124</definedName>
    <definedName name="cexp1525">Upload!$O$125</definedName>
    <definedName name="cexp1526">Upload!$O$126</definedName>
    <definedName name="cexp1527">Upload!$O$127</definedName>
    <definedName name="cexp1528">Upload!$O$128</definedName>
    <definedName name="cexp1529">Upload!$O$129</definedName>
    <definedName name="cexp1530">Upload!$O$130</definedName>
    <definedName name="cexp1531">Upload!$O$131</definedName>
    <definedName name="cexp1532">Upload!$O$132</definedName>
    <definedName name="cexp1533">Upload!$O$133</definedName>
    <definedName name="cexp1534">Upload!$O$134</definedName>
    <definedName name="cexp1535">Upload!$O$135</definedName>
    <definedName name="cexp1536">Upload!$O$136</definedName>
    <definedName name="cexp1537">Upload!$O$137</definedName>
    <definedName name="cexp1538">Upload!$O$138</definedName>
    <definedName name="cexp1539">Upload!$O$139</definedName>
    <definedName name="cexp1540">Upload!$O$140</definedName>
    <definedName name="cexp1541">Upload!$O$141</definedName>
    <definedName name="cexp1542">Upload!$O$142</definedName>
    <definedName name="cexp1543">Upload!$O$143</definedName>
    <definedName name="cexp1544">Upload!$O$144</definedName>
    <definedName name="cexp1545">Upload!$O$145</definedName>
    <definedName name="cexp1546">Upload!$O$146</definedName>
    <definedName name="cexp1547">Upload!$O$147</definedName>
    <definedName name="cexp1558">Upload!$O$158</definedName>
    <definedName name="cexp2561">Upload!$O$159</definedName>
    <definedName name="cexp25640">Upload!$O$244</definedName>
    <definedName name="cexp256450">Upload!$O$245</definedName>
    <definedName name="cexp256460">Upload!$O$253</definedName>
    <definedName name="ContactDate" localSheetId="14">Upload!#REF!</definedName>
    <definedName name="ContactDate" localSheetId="13">Upload!#REF!</definedName>
    <definedName name="ContactDate">Upload!#REF!</definedName>
    <definedName name="Contactemail">Upload!$F$9</definedName>
    <definedName name="ContactFax" localSheetId="14">Upload!#REF!</definedName>
    <definedName name="ContactFax" localSheetId="13">Upload!#REF!</definedName>
    <definedName name="ContactFax">Upload!#REF!</definedName>
    <definedName name="ContactName">Upload!$F$6</definedName>
    <definedName name="ContactTelephone">Upload!$F$8</definedName>
    <definedName name="ContactTitle">Upload!$F$7</definedName>
    <definedName name="d.ws4000">Upload!$R$185</definedName>
    <definedName name="d.ws4001">Upload!$R$186</definedName>
    <definedName name="d.ws4002">Upload!$R$187</definedName>
    <definedName name="d.ws4003">Upload!$R$188</definedName>
    <definedName name="d.ws4004">Upload!$R$189</definedName>
    <definedName name="d.ws4005">Upload!$R$190</definedName>
    <definedName name="d.ws4006">Upload!$R$191</definedName>
    <definedName name="d.ws4007">Upload!$R$192</definedName>
    <definedName name="d.ws4008">Upload!$R$193</definedName>
    <definedName name="d.ws4009">Upload!$R$194</definedName>
    <definedName name="d.ws4010" localSheetId="14">Upload!#REF!</definedName>
    <definedName name="d.ws4010" localSheetId="13">Upload!#REF!</definedName>
    <definedName name="d.ws4010">Upload!#REF!</definedName>
    <definedName name="d.ws4011" localSheetId="14">Upload!#REF!</definedName>
    <definedName name="d.ws4011" localSheetId="13">Upload!#REF!</definedName>
    <definedName name="d.ws4011">Upload!#REF!</definedName>
    <definedName name="Date" localSheetId="14">Upload!#REF!</definedName>
    <definedName name="Date" localSheetId="13">Upload!#REF!</definedName>
    <definedName name="Date">Upload!#REF!</definedName>
    <definedName name="dexp1500">Upload!$R$100</definedName>
    <definedName name="dexp1501">Upload!$R$101</definedName>
    <definedName name="dexp1502">Upload!$R$102</definedName>
    <definedName name="dexp1503">Upload!$R$103</definedName>
    <definedName name="dexp1504">Upload!$R$104</definedName>
    <definedName name="dexp1505">Upload!$R$105</definedName>
    <definedName name="dexp1506">Upload!$R$106</definedName>
    <definedName name="dexp1507">Upload!$R$107</definedName>
    <definedName name="dexp1508">Upload!$R$108</definedName>
    <definedName name="dexp1509">Upload!$R$109</definedName>
    <definedName name="dexp1510">Upload!$R$110</definedName>
    <definedName name="dexp1511">Upload!$R$111</definedName>
    <definedName name="dexp1512">Upload!$R$112</definedName>
    <definedName name="dexp1513">Upload!$R$113</definedName>
    <definedName name="dexp1514">Upload!$R$114</definedName>
    <definedName name="dexp1515">Upload!$R$115</definedName>
    <definedName name="dexp1516">Upload!$R$116</definedName>
    <definedName name="dexp1517">Upload!$R$117</definedName>
    <definedName name="dexp1518">Upload!$R$118</definedName>
    <definedName name="dexp1519">Upload!$R$119</definedName>
    <definedName name="dexp1520">Upload!$R$120</definedName>
    <definedName name="dexp1521">Upload!$R$121</definedName>
    <definedName name="dexp1522">Upload!$R$122</definedName>
    <definedName name="dexp1523">Upload!$R$123</definedName>
    <definedName name="dexp1524">Upload!$R$124</definedName>
    <definedName name="dexp1525">Upload!$R$125</definedName>
    <definedName name="dexp1526">Upload!$R$126</definedName>
    <definedName name="dexp1527">Upload!$R$127</definedName>
    <definedName name="dexp1528">Upload!$R$128</definedName>
    <definedName name="dexp1529">Upload!$R$129</definedName>
    <definedName name="dexp1530">Upload!$R$130</definedName>
    <definedName name="dexp1531">Upload!$R$131</definedName>
    <definedName name="dexp1532">Upload!$R$132</definedName>
    <definedName name="dexp1533">Upload!$R$133</definedName>
    <definedName name="dexp1534">Upload!$R$134</definedName>
    <definedName name="dexp1535">Upload!$R$135</definedName>
    <definedName name="dexp1536">Upload!$R$136</definedName>
    <definedName name="dexp1537">Upload!$R$137</definedName>
    <definedName name="dexp1538">Upload!$R$138</definedName>
    <definedName name="dexp1539">Upload!$R$139</definedName>
    <definedName name="dexp1540">Upload!$R$140</definedName>
    <definedName name="dexp1541">Upload!$R$141</definedName>
    <definedName name="dexp1542">Upload!$R$142</definedName>
    <definedName name="dexp1543">Upload!$R$143</definedName>
    <definedName name="dexp1544">Upload!$R$144</definedName>
    <definedName name="dexp1545">Upload!$R$145</definedName>
    <definedName name="dexp1546">Upload!$R$146</definedName>
    <definedName name="dexp1547">Upload!$R$147</definedName>
    <definedName name="dexp1558">Upload!$R$158</definedName>
    <definedName name="dexp2561">Upload!$R$159</definedName>
    <definedName name="dexp25640">Upload!$R$244</definedName>
    <definedName name="dexp25650">Upload!$R$245</definedName>
    <definedName name="dexp25660">Upload!$R$253</definedName>
    <definedName name="dif.change1560">Upload!$I$163</definedName>
    <definedName name="dif.change2563">Upload!$I$165</definedName>
    <definedName name="e.ws4000">Upload!$U$185</definedName>
    <definedName name="e.ws4001">Upload!$U$186</definedName>
    <definedName name="e.ws4002">Upload!$U$187</definedName>
    <definedName name="e.ws4003">Upload!$U$188</definedName>
    <definedName name="e.ws4004">Upload!$U$189</definedName>
    <definedName name="e.ws4005">Upload!$U$190</definedName>
    <definedName name="e.ws4006">Upload!$U$191</definedName>
    <definedName name="e.ws4007">Upload!$U$192</definedName>
    <definedName name="e.ws4008">Upload!$U$193</definedName>
    <definedName name="e.ws4009">Upload!$U$194</definedName>
    <definedName name="e.ws4010" localSheetId="14">Upload!#REF!</definedName>
    <definedName name="e.ws4010" localSheetId="13">Upload!#REF!</definedName>
    <definedName name="e.ws4010">Upload!#REF!</definedName>
    <definedName name="e.ws4011" localSheetId="14">Upload!#REF!</definedName>
    <definedName name="e.ws4011" localSheetId="13">Upload!#REF!</definedName>
    <definedName name="e.ws4011">Upload!#REF!</definedName>
    <definedName name="E_mail_address">Upload!$F$9</definedName>
    <definedName name="eexp1500">Upload!$U$100</definedName>
    <definedName name="eexp1501">Upload!$U$101</definedName>
    <definedName name="eexp1502">Upload!$U$102</definedName>
    <definedName name="eexp1503">Upload!$U$103</definedName>
    <definedName name="eexp1504">Upload!$U$104</definedName>
    <definedName name="eexp1505">Upload!$U$105</definedName>
    <definedName name="eexp1506">Upload!$U$106</definedName>
    <definedName name="eexp1507">Upload!$U$107</definedName>
    <definedName name="eexp1508">Upload!$U$108</definedName>
    <definedName name="eexp1509">Upload!$U$109</definedName>
    <definedName name="eexp1510">Upload!$U$110</definedName>
    <definedName name="eexp1511">Upload!$U$111</definedName>
    <definedName name="eexp1512">Upload!$U$112</definedName>
    <definedName name="eexp1513">Upload!$U$113</definedName>
    <definedName name="eexp1514">Upload!$U$114</definedName>
    <definedName name="eexp1515">Upload!$U$115</definedName>
    <definedName name="eexp1516">Upload!$U$116</definedName>
    <definedName name="eexp1517">Upload!$U$117</definedName>
    <definedName name="eexp1518">Upload!$U$118</definedName>
    <definedName name="eexp1519">Upload!$U$119</definedName>
    <definedName name="eexp1520">Upload!$U$120</definedName>
    <definedName name="eexp1521">Upload!$U$121</definedName>
    <definedName name="eexp1522">Upload!$U$122</definedName>
    <definedName name="eexp1523">Upload!$U$123</definedName>
    <definedName name="eexp1524">Upload!$U$124</definedName>
    <definedName name="eexp1525">Upload!$U$125</definedName>
    <definedName name="eexp1526">Upload!$U$126</definedName>
    <definedName name="eexp1527">Upload!$U$127</definedName>
    <definedName name="eexp1528">Upload!$U$128</definedName>
    <definedName name="eexp1529">Upload!$U$129</definedName>
    <definedName name="eexp1530">Upload!$U$130</definedName>
    <definedName name="eexp1531">Upload!$U$131</definedName>
    <definedName name="eexp1532">Upload!$U$132</definedName>
    <definedName name="eexp1533">Upload!$U$133</definedName>
    <definedName name="eexp1534">Upload!$U$134</definedName>
    <definedName name="eexp1535">Upload!$U$135</definedName>
    <definedName name="eexp1536">Upload!$U$136</definedName>
    <definedName name="eexp1537">Upload!$U$137</definedName>
    <definedName name="eexp1538">Upload!$U$138</definedName>
    <definedName name="eexp1539">Upload!$U$139</definedName>
    <definedName name="eexp1540">Upload!$U$140</definedName>
    <definedName name="eexp1541">Upload!$U$141</definedName>
    <definedName name="eexp1542">Upload!$U$142</definedName>
    <definedName name="eexp1543">Upload!$U$143</definedName>
    <definedName name="eexp1544">Upload!$U$144</definedName>
    <definedName name="eexp1545">Upload!$U$145</definedName>
    <definedName name="eexp1546">Upload!$U$146</definedName>
    <definedName name="eexp1547">Upload!$U$147</definedName>
    <definedName name="eexp1558">Upload!$U$158</definedName>
    <definedName name="eexp2561">Upload!$U$159</definedName>
    <definedName name="eexp25640">Upload!$U$244</definedName>
    <definedName name="eexp256450">Upload!$U$245</definedName>
    <definedName name="eexp256460">Upload!$U$253</definedName>
    <definedName name="f.ws4000">Upload!$X$185</definedName>
    <definedName name="f.ws4001">Upload!$X$186</definedName>
    <definedName name="f.ws4002">Upload!$X$187</definedName>
    <definedName name="f.ws4003">Upload!$X$188</definedName>
    <definedName name="f.ws4004">Upload!$X$189</definedName>
    <definedName name="f.ws4005">Upload!$X$190</definedName>
    <definedName name="f.ws4006">Upload!$X$191</definedName>
    <definedName name="f.ws4007">Upload!$X$192</definedName>
    <definedName name="f.ws4008">Upload!$X$193</definedName>
    <definedName name="f.ws4009">Upload!$X$194</definedName>
    <definedName name="f.ws4010" localSheetId="14">Upload!#REF!</definedName>
    <definedName name="f.ws4010" localSheetId="13">Upload!#REF!</definedName>
    <definedName name="f.ws4010">Upload!#REF!</definedName>
    <definedName name="f.ws4011" localSheetId="14">Upload!#REF!</definedName>
    <definedName name="f.ws4011" localSheetId="13">Upload!#REF!</definedName>
    <definedName name="f.ws4011">Upload!#REF!</definedName>
    <definedName name="Facsimile_number" localSheetId="14">Upload!#REF!</definedName>
    <definedName name="Facsimile_number" localSheetId="13">Upload!#REF!</definedName>
    <definedName name="Facsimile_number">Upload!#REF!</definedName>
    <definedName name="fexp1500">Upload!$X$100</definedName>
    <definedName name="fexp1501">Upload!$X$101</definedName>
    <definedName name="fexp1502">Upload!$X$102</definedName>
    <definedName name="fexp1503">Upload!$X$103</definedName>
    <definedName name="fexp1504">Upload!$X$104</definedName>
    <definedName name="fexp1505">Upload!$X$105</definedName>
    <definedName name="fexp1506">Upload!$X$106</definedName>
    <definedName name="fexp1507">Upload!$X$107</definedName>
    <definedName name="fexp1508">Upload!$X$108</definedName>
    <definedName name="fexp1509">Upload!$X$109</definedName>
    <definedName name="fexp1510">Upload!$X$110</definedName>
    <definedName name="fexp1511">Upload!$X$111</definedName>
    <definedName name="fexp1512">Upload!$X$112</definedName>
    <definedName name="fexp1513">Upload!$X$113</definedName>
    <definedName name="fexp1514">Upload!$X$114</definedName>
    <definedName name="fexp1515">Upload!$X$115</definedName>
    <definedName name="fexp1516">Upload!$X$116</definedName>
    <definedName name="fexp1517">Upload!$X$117</definedName>
    <definedName name="fexp1518">Upload!$X$118</definedName>
    <definedName name="fexp1519">Upload!$X$119</definedName>
    <definedName name="fexp1520">Upload!$X$120</definedName>
    <definedName name="fexp1521">Upload!$X$121</definedName>
    <definedName name="fexp1522">Upload!$X$122</definedName>
    <definedName name="fexp1523">Upload!$X$123</definedName>
    <definedName name="fexp1524">Upload!$X$124</definedName>
    <definedName name="fexp1525">Upload!$X$125</definedName>
    <definedName name="fexp1526">Upload!$X$126</definedName>
    <definedName name="fexp1527">Upload!$X$127</definedName>
    <definedName name="fexp1528">Upload!$X$128</definedName>
    <definedName name="fexp1529">Upload!$X$129</definedName>
    <definedName name="fexp1530">Upload!$X$130</definedName>
    <definedName name="fexp1531">Upload!$X$131</definedName>
    <definedName name="fexp1532">Upload!$X$132</definedName>
    <definedName name="fexp1533">Upload!$X$133</definedName>
    <definedName name="fexp1534">Upload!$X$134</definedName>
    <definedName name="fexp1535">Upload!$X$135</definedName>
    <definedName name="fexp1536">Upload!$X$136</definedName>
    <definedName name="fexp1537">Upload!$X$137</definedName>
    <definedName name="fexp1538">Upload!$X$138</definedName>
    <definedName name="fexp1539">Upload!$X$139</definedName>
    <definedName name="fexp1540">Upload!$X$140</definedName>
    <definedName name="fexp1541">Upload!$X$141</definedName>
    <definedName name="fexp1542">Upload!$X$142</definedName>
    <definedName name="fexp1543">Upload!$X$143</definedName>
    <definedName name="fexp1544">Upload!$X$144</definedName>
    <definedName name="fexp1545">Upload!$X$145</definedName>
    <definedName name="fexp1546">Upload!$X$146</definedName>
    <definedName name="fexp1547">Upload!$X$147</definedName>
    <definedName name="fexp1558">Upload!$X$158</definedName>
    <definedName name="fexp2561">Upload!$X$159</definedName>
    <definedName name="fexp25640">Upload!$X$244</definedName>
    <definedName name="fexp25650">Upload!$X$245</definedName>
    <definedName name="fexp25660">Upload!$X$253</definedName>
    <definedName name="fin.state.change1559">Upload!$I$162</definedName>
    <definedName name="fin.state.change2562">Upload!$I$164</definedName>
    <definedName name="Form_Ctl">'[1]AFIR LY'!$GS$2</definedName>
    <definedName name="g.ws4000">Upload!$AA$185</definedName>
    <definedName name="g.ws4001">Upload!$AA$186</definedName>
    <definedName name="g.ws4002">Upload!$AA$187</definedName>
    <definedName name="g.ws4003">Upload!$AA$188</definedName>
    <definedName name="g.ws4004">Upload!$AA$189</definedName>
    <definedName name="g.ws4005">Upload!$AA$190</definedName>
    <definedName name="g.ws4006">Upload!$AA$191</definedName>
    <definedName name="g.ws4007">Upload!$AA$192</definedName>
    <definedName name="g.ws4008">Upload!$AA$193</definedName>
    <definedName name="g.ws4009">Upload!$AA$194</definedName>
    <definedName name="g.ws4010" localSheetId="14">Upload!#REF!</definedName>
    <definedName name="g.ws4010" localSheetId="13">Upload!#REF!</definedName>
    <definedName name="g.ws4010">Upload!#REF!</definedName>
    <definedName name="g.ws4011" localSheetId="14">Upload!#REF!</definedName>
    <definedName name="g.ws4011" localSheetId="13">Upload!#REF!</definedName>
    <definedName name="g.ws4011">Upload!#REF!</definedName>
    <definedName name="gov.exp1557">Upload!$U$157</definedName>
    <definedName name="gov.int.exp1548">Upload!$L$148</definedName>
    <definedName name="gov.int.exp1549">Upload!$L$149</definedName>
    <definedName name="gov.int.exp1550">Upload!$L$150</definedName>
    <definedName name="gov.int.exp1551">Upload!$L$151</definedName>
    <definedName name="gov.int.exp1552">Upload!$L$152</definedName>
    <definedName name="gov.int.exp1553">Upload!$L$153</definedName>
    <definedName name="gov.int.exp1554">Upload!$L$154</definedName>
    <definedName name="gov.int.exp1555">Upload!$L$155</definedName>
    <definedName name="gov.prin.exp1548">Upload!$I$148</definedName>
    <definedName name="gov.prin.exp1549">Upload!$I$149</definedName>
    <definedName name="gov.prin.exp1550">Upload!$I$150</definedName>
    <definedName name="gov.prin.exp1551">Upload!$I$151</definedName>
    <definedName name="gov.prin.exp1552">Upload!$I$152</definedName>
    <definedName name="gov.prin.exp1553">Upload!$I$153</definedName>
    <definedName name="gov.prin.exp1554">Upload!$I$154</definedName>
    <definedName name="gov.prin.exp1555">Upload!$I$155</definedName>
    <definedName name="goverror">Verification!$E$17</definedName>
    <definedName name="Name_of_Official">Upload!$F$6</definedName>
    <definedName name="OfficialDate">Upload!$F$5</definedName>
    <definedName name="Officialemail" localSheetId="14">Upload!#REF!</definedName>
    <definedName name="Officialemail" localSheetId="13">Upload!#REF!</definedName>
    <definedName name="Officialemail">Upload!#REF!</definedName>
    <definedName name="OfficialFax" localSheetId="14">Upload!#REF!</definedName>
    <definedName name="OfficialFax" localSheetId="13">Upload!#REF!</definedName>
    <definedName name="OfficialFax">Upload!#REF!</definedName>
    <definedName name="OfficialName">Upload!$F$3</definedName>
    <definedName name="OfficialTelephone" localSheetId="14">Upload!#REF!</definedName>
    <definedName name="OfficialTelephone" localSheetId="13">Upload!#REF!</definedName>
    <definedName name="OfficialTelephone">Upload!#REF!</definedName>
    <definedName name="OfficialTitle">Upload!$F$4</definedName>
    <definedName name="_xlnm.Print_Area" localSheetId="5">'Gov. Exp.'!$D$3:$I$89</definedName>
    <definedName name="_xlnm.Print_Area" localSheetId="4">'Gov. Revenue'!$C$4:$F$99</definedName>
    <definedName name="_xlnm.Print_Area" localSheetId="1">Instructions!$A$1:$B$63</definedName>
    <definedName name="_xlnm.Print_Area" localSheetId="3">'Line Item Instructions-Gov'!$A$1:$C$172</definedName>
    <definedName name="_xlnm.Print_Area" localSheetId="6">'Line-Item Instructions-Propr'!$A$1:$C$170</definedName>
    <definedName name="_xlnm.Print_Area" localSheetId="9">Miscellaneous!$A$1:$H$36</definedName>
    <definedName name="_xlnm.Print_Area" localSheetId="8">'Proprietary Exp'!$D$3:$J$87</definedName>
    <definedName name="_xlnm.Print_Area" localSheetId="7">'Proprietary Rev.'!$C$4:$F$99</definedName>
    <definedName name="_xlnm.Print_Area" localSheetId="12">'School Capital Outlay'!$A$1:$F$59</definedName>
    <definedName name="_xlnm.Print_Area" localSheetId="2">Verification!$A$1:$F$39</definedName>
    <definedName name="_xlnm.Print_Area" localSheetId="10">'Water Sewer'!$A$1:$K$25</definedName>
    <definedName name="_xlnm.Print_Area" localSheetId="11">'White Goods'!$A$1:$E$24</definedName>
    <definedName name="_xlnm.Print_Titles" localSheetId="5">'Gov. Exp.'!$A:$C,'Gov. Exp.'!$1:$4</definedName>
    <definedName name="_xlnm.Print_Titles" localSheetId="4">'Gov. Revenue'!$A:$B,'Gov. Revenue'!$1:$5</definedName>
    <definedName name="_xlnm.Print_Titles" localSheetId="1">Instructions!$1:$2</definedName>
    <definedName name="_xlnm.Print_Titles" localSheetId="3">'Line Item Instructions-Gov'!$1:$2</definedName>
    <definedName name="_xlnm.Print_Titles" localSheetId="6">'Line-Item Instructions-Propr'!$1:$2</definedName>
    <definedName name="_xlnm.Print_Titles" localSheetId="9">Miscellaneous!$1:$3</definedName>
    <definedName name="_xlnm.Print_Titles" localSheetId="8">'Proprietary Exp'!$A:$B,'Proprietary Exp'!$1:$4</definedName>
    <definedName name="_xlnm.Print_Titles" localSheetId="7">'Proprietary Rev.'!$A:$B,'Proprietary Rev.'!$1:$4</definedName>
    <definedName name="_xlnm.Print_Titles" localSheetId="12">'School Capital Outlay'!$5:$5</definedName>
    <definedName name="_xlnm.Print_Titles" localSheetId="10">'Water Sewer'!$A:$A</definedName>
    <definedName name="prop.int.exp2544">Upload!$R$148</definedName>
    <definedName name="prop.int.exp2545">Upload!$R$149</definedName>
    <definedName name="prop.int.exp2546">Upload!$R$150</definedName>
    <definedName name="prop.int.exp2547">Upload!$R$151</definedName>
    <definedName name="prop.int.exp2548">Upload!$R$152</definedName>
    <definedName name="prop.int.exp2549">Upload!$R$153</definedName>
    <definedName name="prop.int.exp2550">Upload!$R$154</definedName>
    <definedName name="prop.int.exp2551">Upload!$R$155</definedName>
    <definedName name="properror">Verification!$E$19</definedName>
    <definedName name="requiredsignature">Verification!$C$31</definedName>
    <definedName name="rev">Upload!$I$78</definedName>
    <definedName name="sch.cap6000">Upload!$I$210</definedName>
    <definedName name="sch.cap6001">Upload!$I$211</definedName>
    <definedName name="sch.cap6002">Upload!$I$212</definedName>
    <definedName name="sch.cap6003">Upload!$I$213</definedName>
    <definedName name="sch.cap6004">Upload!$I$214</definedName>
    <definedName name="sch.cap6005">Upload!$I$215</definedName>
    <definedName name="sch.cap6006">Upload!$I$216</definedName>
    <definedName name="sch.cap6007">Upload!$I$217</definedName>
    <definedName name="sch.cap6008">Upload!$I$218</definedName>
    <definedName name="sch.cap6009">Upload!$I$219</definedName>
    <definedName name="sch.cap6010">Upload!$I$220</definedName>
    <definedName name="sch.cap6020">Upload!$I$221</definedName>
    <definedName name="sch.cap6021">Upload!$I$222</definedName>
    <definedName name="sch.cap6022">Upload!$I$223</definedName>
    <definedName name="sch.cap6023">Upload!$I$224</definedName>
    <definedName name="sch.cap6024">Upload!$I$225</definedName>
    <definedName name="sch.cap6025">Upload!$I$226</definedName>
    <definedName name="sch.cap6026">Upload!$I$227</definedName>
    <definedName name="sch.cap6027">Upload!$I$228</definedName>
    <definedName name="sch.cap60275">Upload!$I$241</definedName>
    <definedName name="sch.cap6028">Upload!$I$229</definedName>
    <definedName name="sch.cap6029">Upload!$I$230</definedName>
    <definedName name="sch.cap6030">Upload!$I$231</definedName>
    <definedName name="sch.cap6050">Upload!$I$232</definedName>
    <definedName name="sch.cap6051">Upload!$I$233</definedName>
    <definedName name="sch.cap6052">Upload!$I$234</definedName>
    <definedName name="sch.cap6053">Upload!$I$235</definedName>
    <definedName name="sch.cap6054">Upload!$I$236</definedName>
    <definedName name="sch.cap6055">Upload!$I$237</definedName>
    <definedName name="sch.cap6056">Upload!$I$238</definedName>
    <definedName name="sch.cap6057">Upload!$I$239</definedName>
    <definedName name="sch.cap6058">Upload!$I$240</definedName>
    <definedName name="sch.cap60600">Upload!$I$252</definedName>
    <definedName name="Title">Upload!$F$7</definedName>
    <definedName name="tranf.exp1556">Upload!$U$156</definedName>
    <definedName name="TypedUnitName" localSheetId="14">Upload!#REF!</definedName>
    <definedName name="TypedUnitName" localSheetId="13">Upload!#REF!</definedName>
    <definedName name="TypedUnitName">Upload!#REF!</definedName>
    <definedName name="UC">[1]Instructions!$G$3</definedName>
    <definedName name="Unit_Name">Upload!$F$1</definedName>
    <definedName name="Unit_Number">Upload!$F$2</definedName>
    <definedName name="UnitName">Upload!$F$1</definedName>
    <definedName name="UnitNumber">Upload!$F$2</definedName>
    <definedName name="wgood5000">Upload!$I$195</definedName>
    <definedName name="wgood5001">Upload!$I$196</definedName>
    <definedName name="wgood5002">Upload!$I$197</definedName>
    <definedName name="wgood5003">Upload!$I$198</definedName>
    <definedName name="wgood5004">Upload!$I$199</definedName>
    <definedName name="wgood5005">Upload!$I$200</definedName>
    <definedName name="wgood5006">Upload!$I$201</definedName>
    <definedName name="wgood5007">Upload!$I$202</definedName>
    <definedName name="wgood5008">Upload!$I$203</definedName>
    <definedName name="wgood5009">Upload!$I$204</definedName>
    <definedName name="wgood5010">Upload!$I$205</definedName>
    <definedName name="wgood5011">Upload!$I$206</definedName>
    <definedName name="wgood5012">Upload!$I$207</definedName>
    <definedName name="wgood5013">Upload!$I$208</definedName>
    <definedName name="wgood5014">Upload!$I$209</definedName>
    <definedName name="White_Goods_Webpage">'White Goods'!$A$7</definedName>
    <definedName name="Year">Upload!$F$10</definedName>
    <definedName name="Z_841B5921_E88B_4B2E_8CB4_8DBE5547EC4F_.wvu.Cols" localSheetId="9" hidden="1">Miscellaneous!#REF!</definedName>
  </definedNames>
  <calcPr calcId="191029"/>
  <customWorkbookViews>
    <customWorkbookView name="Melinda Canady - Personal View" guid="{841B5921-E88B-4B2E-8CB4-8DBE5547EC4F}" mergeInterval="0" personalView="1" maximized="1" windowWidth="1280" windowHeight="496"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29" l="1"/>
  <c r="J4" i="29"/>
  <c r="J5" i="29"/>
  <c r="J6" i="29"/>
  <c r="J7" i="29"/>
  <c r="J8" i="29"/>
  <c r="J9" i="29"/>
  <c r="J10" i="29"/>
  <c r="J11" i="29"/>
  <c r="J12" i="29"/>
  <c r="J13" i="29"/>
  <c r="J14" i="29"/>
  <c r="J15"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92" i="29"/>
  <c r="J293" i="29"/>
  <c r="J294" i="29"/>
  <c r="J295" i="29"/>
  <c r="J296" i="29"/>
  <c r="J297" i="29"/>
  <c r="J298" i="29"/>
  <c r="J299" i="29"/>
  <c r="J300" i="29"/>
  <c r="J301" i="29"/>
  <c r="J302" i="29"/>
  <c r="J303" i="29"/>
  <c r="J304" i="29"/>
  <c r="J305" i="29"/>
  <c r="J306" i="29"/>
  <c r="J307" i="29"/>
  <c r="J308" i="29"/>
  <c r="J309" i="29"/>
  <c r="J310" i="29"/>
  <c r="J311" i="29"/>
  <c r="J312" i="29"/>
  <c r="J313" i="29"/>
  <c r="J314" i="29"/>
  <c r="J315" i="29"/>
  <c r="J316" i="29"/>
  <c r="J317" i="29"/>
  <c r="J318" i="29"/>
  <c r="J319" i="29"/>
  <c r="J320" i="29"/>
  <c r="J321" i="29"/>
  <c r="J322" i="29"/>
  <c r="J323" i="29"/>
  <c r="J324" i="29"/>
  <c r="J325" i="29"/>
  <c r="J326" i="29"/>
  <c r="J327" i="29"/>
  <c r="J328" i="29"/>
  <c r="J329" i="29"/>
  <c r="J330" i="29"/>
  <c r="J331" i="29"/>
  <c r="J332" i="29"/>
  <c r="J333" i="29"/>
  <c r="J334" i="29"/>
  <c r="J335" i="29"/>
  <c r="J336" i="29"/>
  <c r="J337" i="29"/>
  <c r="J338" i="29"/>
  <c r="J339" i="29"/>
  <c r="J340" i="29"/>
  <c r="J341" i="29"/>
  <c r="J342" i="29"/>
  <c r="J343" i="29"/>
  <c r="J344" i="29"/>
  <c r="J345" i="29"/>
  <c r="J346" i="29"/>
  <c r="J347" i="29"/>
  <c r="J348" i="29"/>
  <c r="J349" i="29"/>
  <c r="J350" i="29"/>
  <c r="J351" i="29"/>
  <c r="J352" i="29"/>
  <c r="J353" i="29"/>
  <c r="J354" i="29"/>
  <c r="J355" i="29"/>
  <c r="J356" i="29"/>
  <c r="J357" i="29"/>
  <c r="J358" i="29"/>
  <c r="J359" i="29"/>
  <c r="J360" i="29"/>
  <c r="J361" i="29"/>
  <c r="J362" i="29"/>
  <c r="J363" i="29"/>
  <c r="J364" i="29"/>
  <c r="J365" i="29"/>
  <c r="J366" i="29"/>
  <c r="J367" i="29"/>
  <c r="J368" i="29"/>
  <c r="J369" i="29"/>
  <c r="J370" i="29"/>
  <c r="J371" i="29"/>
  <c r="J372" i="29"/>
  <c r="J373" i="29"/>
  <c r="J374" i="29"/>
  <c r="J375" i="29"/>
  <c r="J376" i="29"/>
  <c r="J377" i="29"/>
  <c r="J378" i="29"/>
  <c r="J379" i="29"/>
  <c r="J380" i="29"/>
  <c r="J381" i="29"/>
  <c r="J382" i="29"/>
  <c r="J383" i="29"/>
  <c r="J384" i="29"/>
  <c r="J385" i="29"/>
  <c r="J386" i="29"/>
  <c r="J387" i="29"/>
  <c r="J388" i="29"/>
  <c r="J389" i="29"/>
  <c r="J390" i="29"/>
  <c r="J391" i="29"/>
  <c r="J392" i="29"/>
  <c r="J393" i="29"/>
  <c r="J394" i="29"/>
  <c r="J395" i="29"/>
  <c r="J396" i="29"/>
  <c r="J397" i="29"/>
  <c r="J398" i="29"/>
  <c r="J399" i="29"/>
  <c r="J400" i="29"/>
  <c r="J401" i="29"/>
  <c r="J402" i="29"/>
  <c r="J403" i="29"/>
  <c r="J404" i="29"/>
  <c r="J405" i="29"/>
  <c r="J406" i="29"/>
  <c r="J407" i="29"/>
  <c r="J408" i="29"/>
  <c r="J409" i="29"/>
  <c r="J410" i="29"/>
  <c r="J411" i="29"/>
  <c r="J412" i="29"/>
  <c r="J413" i="29"/>
  <c r="J414" i="29"/>
  <c r="J415" i="29"/>
  <c r="J416" i="29"/>
  <c r="J417" i="29"/>
  <c r="J418" i="29"/>
  <c r="J419" i="29"/>
  <c r="J420" i="29"/>
  <c r="J421" i="29"/>
  <c r="J422" i="29"/>
  <c r="J423" i="29"/>
  <c r="J424" i="29"/>
  <c r="J425" i="29"/>
  <c r="J426" i="29"/>
  <c r="J427" i="29"/>
  <c r="J428" i="29"/>
  <c r="J429" i="29"/>
  <c r="J430" i="29"/>
  <c r="J431" i="29"/>
  <c r="J432" i="29"/>
  <c r="J433" i="29"/>
  <c r="J434" i="29"/>
  <c r="J435" i="29"/>
  <c r="J436" i="29"/>
  <c r="J437" i="29"/>
  <c r="J438" i="29"/>
  <c r="J439" i="29"/>
  <c r="J440" i="29"/>
  <c r="J441" i="29"/>
  <c r="J442" i="29"/>
  <c r="J443" i="29"/>
  <c r="J444" i="29"/>
  <c r="J445" i="29"/>
  <c r="J446" i="29"/>
  <c r="J447" i="29"/>
  <c r="J448" i="29"/>
  <c r="J449" i="29"/>
  <c r="J450" i="29"/>
  <c r="J451" i="29"/>
  <c r="J452" i="29"/>
  <c r="J453" i="29"/>
  <c r="J454" i="29"/>
  <c r="J455" i="29"/>
  <c r="J456" i="29"/>
  <c r="J457" i="29"/>
  <c r="J458" i="29"/>
  <c r="J459" i="29"/>
  <c r="J460" i="29"/>
  <c r="J461" i="29"/>
  <c r="J462" i="29"/>
  <c r="J463" i="29"/>
  <c r="J464" i="29"/>
  <c r="J465" i="29"/>
  <c r="J466" i="29"/>
  <c r="J467" i="29"/>
  <c r="J468" i="29"/>
  <c r="J469" i="29"/>
  <c r="J470" i="29"/>
  <c r="J471" i="29"/>
  <c r="J472" i="29"/>
  <c r="J473" i="29"/>
  <c r="J474" i="29"/>
  <c r="J475" i="29"/>
  <c r="J476" i="29"/>
  <c r="J477" i="29"/>
  <c r="J478" i="29"/>
  <c r="J479" i="29"/>
  <c r="J480" i="29"/>
  <c r="J481" i="29"/>
  <c r="J482" i="29"/>
  <c r="J483" i="29"/>
  <c r="J484" i="29"/>
  <c r="J485" i="29"/>
  <c r="J486" i="29"/>
  <c r="J487" i="29"/>
  <c r="J488" i="29"/>
  <c r="J489" i="29"/>
  <c r="J490" i="29"/>
  <c r="J491" i="29"/>
  <c r="J492" i="29"/>
  <c r="J493" i="29"/>
  <c r="J494" i="29"/>
  <c r="J495" i="29"/>
  <c r="J496" i="29"/>
  <c r="J497" i="29"/>
  <c r="J498" i="29"/>
  <c r="J499" i="29"/>
  <c r="J500" i="29"/>
  <c r="J501" i="29"/>
  <c r="J502" i="29"/>
  <c r="J503" i="29"/>
  <c r="J504" i="29"/>
  <c r="J505" i="29"/>
  <c r="J506" i="29"/>
  <c r="J507" i="29"/>
  <c r="J508" i="29"/>
  <c r="J509" i="29"/>
  <c r="J510" i="29"/>
  <c r="J511" i="29"/>
  <c r="J512" i="29"/>
  <c r="J513" i="29"/>
  <c r="J514" i="29"/>
  <c r="J515" i="29"/>
  <c r="J516" i="29"/>
  <c r="J517" i="29"/>
  <c r="J518" i="29"/>
  <c r="J519" i="29"/>
  <c r="J520" i="29"/>
  <c r="J521" i="29"/>
  <c r="J522" i="29"/>
  <c r="J523" i="29"/>
  <c r="J524" i="29"/>
  <c r="J525" i="29"/>
  <c r="J526" i="29"/>
  <c r="J527" i="29"/>
  <c r="J528" i="29"/>
  <c r="J529" i="29"/>
  <c r="J530" i="29"/>
  <c r="J531" i="29"/>
  <c r="J532" i="29"/>
  <c r="J533" i="29"/>
  <c r="J534" i="29"/>
  <c r="J535" i="29"/>
  <c r="J536" i="29"/>
  <c r="J537" i="29"/>
  <c r="J538" i="29"/>
  <c r="J539" i="29"/>
  <c r="J540" i="29"/>
  <c r="J541" i="29"/>
  <c r="J542" i="29"/>
  <c r="J543" i="29"/>
  <c r="J544" i="29"/>
  <c r="J545" i="29"/>
  <c r="J546" i="29"/>
  <c r="J547" i="29"/>
  <c r="J548" i="29"/>
  <c r="J549" i="29"/>
  <c r="J550" i="29"/>
  <c r="J551" i="29"/>
  <c r="J552" i="29"/>
  <c r="J553" i="29"/>
  <c r="J554" i="29"/>
  <c r="J555" i="29"/>
  <c r="J556" i="29"/>
  <c r="J557" i="29"/>
  <c r="J558" i="29"/>
  <c r="J559" i="29"/>
  <c r="J560" i="29"/>
  <c r="J561" i="29"/>
  <c r="J562" i="29"/>
  <c r="J563" i="29"/>
  <c r="J564" i="29"/>
  <c r="J565" i="29"/>
  <c r="J566" i="29"/>
  <c r="J567" i="29"/>
  <c r="J568" i="29"/>
  <c r="J569" i="29"/>
  <c r="J570" i="29"/>
  <c r="J571" i="29"/>
  <c r="J572" i="29"/>
  <c r="J573" i="29"/>
  <c r="J574" i="29"/>
  <c r="J575" i="29"/>
  <c r="J576" i="29"/>
  <c r="J577" i="29"/>
  <c r="J578" i="29"/>
  <c r="J579" i="29"/>
  <c r="J580" i="29"/>
  <c r="J581" i="29"/>
  <c r="J582" i="29"/>
  <c r="J583" i="29"/>
  <c r="J584" i="29"/>
  <c r="J585" i="29"/>
  <c r="J586" i="29"/>
  <c r="J587" i="29"/>
  <c r="J588" i="29"/>
  <c r="J589" i="29"/>
  <c r="J590" i="29"/>
  <c r="J591" i="29"/>
  <c r="J592" i="29"/>
  <c r="J593" i="29"/>
  <c r="J594" i="29"/>
  <c r="J595" i="29"/>
  <c r="J596" i="29"/>
  <c r="J597" i="29"/>
  <c r="J598" i="29"/>
  <c r="J599" i="29"/>
  <c r="J600" i="29"/>
  <c r="J601" i="29"/>
  <c r="J602" i="29"/>
  <c r="J603" i="29"/>
  <c r="J604" i="29"/>
  <c r="J605" i="29"/>
  <c r="J606" i="29"/>
  <c r="J607" i="29"/>
  <c r="J608" i="29"/>
  <c r="J609" i="29"/>
  <c r="J610" i="29"/>
  <c r="J611" i="29"/>
  <c r="J612" i="29"/>
  <c r="J613" i="29"/>
  <c r="J614" i="29"/>
  <c r="J615" i="29"/>
  <c r="J616" i="29"/>
  <c r="J617" i="29"/>
  <c r="J618" i="29"/>
  <c r="J619" i="29"/>
  <c r="J620" i="29"/>
  <c r="J621" i="29"/>
  <c r="J622" i="29"/>
  <c r="J623" i="29"/>
  <c r="J624" i="29"/>
  <c r="J625" i="29"/>
  <c r="J626" i="29"/>
  <c r="J627" i="29"/>
  <c r="J628" i="29"/>
  <c r="J629" i="29"/>
  <c r="J630" i="29"/>
  <c r="J631" i="29"/>
  <c r="J632" i="29"/>
  <c r="J633" i="29"/>
  <c r="J634" i="29"/>
  <c r="J635" i="29"/>
  <c r="J636" i="29"/>
  <c r="J637" i="29"/>
  <c r="J638" i="29"/>
  <c r="J639" i="29"/>
  <c r="J640" i="29"/>
  <c r="J641" i="29"/>
  <c r="J642" i="29"/>
  <c r="J643" i="29"/>
  <c r="J644" i="29"/>
  <c r="J645" i="29"/>
  <c r="J646" i="29"/>
  <c r="J647" i="29"/>
  <c r="J648" i="29"/>
  <c r="J649" i="29"/>
  <c r="J650" i="29"/>
  <c r="J651" i="29"/>
  <c r="J652" i="29"/>
  <c r="J2" i="29"/>
  <c r="T101" i="15"/>
  <c r="K3" i="15"/>
  <c r="L3" i="15"/>
  <c r="M3" i="15"/>
  <c r="R3" i="15"/>
  <c r="S3" i="15"/>
  <c r="T3" i="15"/>
  <c r="K4" i="15"/>
  <c r="L4" i="15"/>
  <c r="M4" i="15"/>
  <c r="R4" i="15"/>
  <c r="S4" i="15"/>
  <c r="T4" i="15"/>
  <c r="F8" i="28" l="1"/>
  <c r="I3" i="29"/>
  <c r="I4" i="29"/>
  <c r="I5" i="29"/>
  <c r="I6" i="29"/>
  <c r="I7" i="29"/>
  <c r="I8" i="29"/>
  <c r="I9" i="29"/>
  <c r="I10" i="29"/>
  <c r="I11" i="29"/>
  <c r="I1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65" i="29"/>
  <c r="I66" i="29"/>
  <c r="I67" i="29"/>
  <c r="I68" i="29"/>
  <c r="I69" i="29"/>
  <c r="I70" i="29"/>
  <c r="I71" i="29"/>
  <c r="I72" i="29"/>
  <c r="I73" i="29"/>
  <c r="I74" i="29"/>
  <c r="I75" i="29"/>
  <c r="I76" i="29"/>
  <c r="I77" i="29"/>
  <c r="I78" i="29"/>
  <c r="I79" i="29"/>
  <c r="I80" i="29"/>
  <c r="I81" i="29"/>
  <c r="I82" i="29"/>
  <c r="I83" i="29"/>
  <c r="I84" i="29"/>
  <c r="I85" i="29"/>
  <c r="I86" i="29"/>
  <c r="I87" i="29"/>
  <c r="I88" i="29"/>
  <c r="I89" i="29"/>
  <c r="I90" i="29"/>
  <c r="I91" i="29"/>
  <c r="I92" i="29"/>
  <c r="I93" i="29"/>
  <c r="I94" i="29"/>
  <c r="I95" i="29"/>
  <c r="I96" i="29"/>
  <c r="I97" i="29"/>
  <c r="I98" i="29"/>
  <c r="I99" i="29"/>
  <c r="I100" i="29"/>
  <c r="I101" i="29"/>
  <c r="I102" i="29"/>
  <c r="I103" i="29"/>
  <c r="I104" i="29"/>
  <c r="I105" i="29"/>
  <c r="I106" i="29"/>
  <c r="I107" i="29"/>
  <c r="I108" i="29"/>
  <c r="I109" i="29"/>
  <c r="I110" i="29"/>
  <c r="I111" i="29"/>
  <c r="I112" i="29"/>
  <c r="I113" i="29"/>
  <c r="I114" i="29"/>
  <c r="I115" i="29"/>
  <c r="I116" i="29"/>
  <c r="I117" i="29"/>
  <c r="I118" i="29"/>
  <c r="I119" i="29"/>
  <c r="I120" i="29"/>
  <c r="I121" i="29"/>
  <c r="I122" i="29"/>
  <c r="I123" i="29"/>
  <c r="I124" i="29"/>
  <c r="I125" i="29"/>
  <c r="I126" i="29"/>
  <c r="I127" i="29"/>
  <c r="I128" i="29"/>
  <c r="I129" i="29"/>
  <c r="I130" i="29"/>
  <c r="I131" i="29"/>
  <c r="I132" i="29"/>
  <c r="I133" i="29"/>
  <c r="I134" i="29"/>
  <c r="I135" i="29"/>
  <c r="I136" i="29"/>
  <c r="I137" i="29"/>
  <c r="I138" i="29"/>
  <c r="I139" i="29"/>
  <c r="I140" i="29"/>
  <c r="I141" i="29"/>
  <c r="I142" i="29"/>
  <c r="I143" i="29"/>
  <c r="I144" i="29"/>
  <c r="I145" i="29"/>
  <c r="I146" i="29"/>
  <c r="I147" i="29"/>
  <c r="I148" i="29"/>
  <c r="I149" i="29"/>
  <c r="I150" i="29"/>
  <c r="I151" i="29"/>
  <c r="I152" i="29"/>
  <c r="I153" i="29"/>
  <c r="I154" i="29"/>
  <c r="I155" i="29"/>
  <c r="I156" i="29"/>
  <c r="I157" i="29"/>
  <c r="I158" i="29"/>
  <c r="I159" i="29"/>
  <c r="I160" i="29"/>
  <c r="I161" i="29"/>
  <c r="I162" i="29"/>
  <c r="I163" i="29"/>
  <c r="I164" i="29"/>
  <c r="I165" i="29"/>
  <c r="I166" i="29"/>
  <c r="I167" i="29"/>
  <c r="I168" i="29"/>
  <c r="I169" i="29"/>
  <c r="I170" i="29"/>
  <c r="I171" i="29"/>
  <c r="I172" i="29"/>
  <c r="I173" i="29"/>
  <c r="I174" i="29"/>
  <c r="I175" i="29"/>
  <c r="I176" i="29"/>
  <c r="I177" i="29"/>
  <c r="I178" i="29"/>
  <c r="I179" i="29"/>
  <c r="I180" i="29"/>
  <c r="I181" i="29"/>
  <c r="I182" i="29"/>
  <c r="I183" i="29"/>
  <c r="I184" i="29"/>
  <c r="I185" i="29"/>
  <c r="I186" i="29"/>
  <c r="I187" i="29"/>
  <c r="I188" i="29"/>
  <c r="I189" i="29"/>
  <c r="I190" i="29"/>
  <c r="I191" i="29"/>
  <c r="I192" i="29"/>
  <c r="I193" i="29"/>
  <c r="I194" i="29"/>
  <c r="I195" i="29"/>
  <c r="I196" i="29"/>
  <c r="I197" i="29"/>
  <c r="I198" i="29"/>
  <c r="I199" i="29"/>
  <c r="I200" i="29"/>
  <c r="I201" i="29"/>
  <c r="I202" i="29"/>
  <c r="I203" i="29"/>
  <c r="I204" i="29"/>
  <c r="I205" i="29"/>
  <c r="I206" i="29"/>
  <c r="I207" i="29"/>
  <c r="I208" i="29"/>
  <c r="I209" i="29"/>
  <c r="I210" i="29"/>
  <c r="I211" i="29"/>
  <c r="I212" i="29"/>
  <c r="I213" i="29"/>
  <c r="I214" i="29"/>
  <c r="I215" i="29"/>
  <c r="I216" i="29"/>
  <c r="I217" i="29"/>
  <c r="I218" i="29"/>
  <c r="I219" i="29"/>
  <c r="I220" i="29"/>
  <c r="I221" i="29"/>
  <c r="I222" i="29"/>
  <c r="I223" i="29"/>
  <c r="I224" i="29"/>
  <c r="I225" i="29"/>
  <c r="I226" i="29"/>
  <c r="I227" i="29"/>
  <c r="I228" i="29"/>
  <c r="I229" i="29"/>
  <c r="I230" i="29"/>
  <c r="I231" i="29"/>
  <c r="I232" i="29"/>
  <c r="I233" i="29"/>
  <c r="I234" i="29"/>
  <c r="I235" i="29"/>
  <c r="I236" i="29"/>
  <c r="I237" i="29"/>
  <c r="I238" i="29"/>
  <c r="I239" i="29"/>
  <c r="I240" i="29"/>
  <c r="I241" i="29"/>
  <c r="I242" i="29"/>
  <c r="I243" i="29"/>
  <c r="I244" i="29"/>
  <c r="I245" i="29"/>
  <c r="I246" i="29"/>
  <c r="I247" i="29"/>
  <c r="I248" i="29"/>
  <c r="I249" i="29"/>
  <c r="I250" i="29"/>
  <c r="I251" i="29"/>
  <c r="I252" i="29"/>
  <c r="I253" i="29"/>
  <c r="I254" i="29"/>
  <c r="I255" i="29"/>
  <c r="I256" i="29"/>
  <c r="I257" i="29"/>
  <c r="I258" i="29"/>
  <c r="I259" i="29"/>
  <c r="I260" i="29"/>
  <c r="I261" i="29"/>
  <c r="I262" i="29"/>
  <c r="I263" i="29"/>
  <c r="I264" i="29"/>
  <c r="I265" i="29"/>
  <c r="I266" i="29"/>
  <c r="I267" i="29"/>
  <c r="I268" i="29"/>
  <c r="I269" i="29"/>
  <c r="I270" i="29"/>
  <c r="I271" i="29"/>
  <c r="I272" i="29"/>
  <c r="I273" i="29"/>
  <c r="I274" i="29"/>
  <c r="I275" i="29"/>
  <c r="I276" i="29"/>
  <c r="I277" i="29"/>
  <c r="I278" i="29"/>
  <c r="I279" i="29"/>
  <c r="I280" i="29"/>
  <c r="I281" i="29"/>
  <c r="I282" i="29"/>
  <c r="I283" i="29"/>
  <c r="I284" i="29"/>
  <c r="I285" i="29"/>
  <c r="I286" i="29"/>
  <c r="I287" i="29"/>
  <c r="I288" i="29"/>
  <c r="I289" i="29"/>
  <c r="I290" i="29"/>
  <c r="I291" i="29"/>
  <c r="I292" i="29"/>
  <c r="I293" i="29"/>
  <c r="I294" i="29"/>
  <c r="I295" i="29"/>
  <c r="I296" i="29"/>
  <c r="I297" i="29"/>
  <c r="I298" i="29"/>
  <c r="I299" i="29"/>
  <c r="I300" i="29"/>
  <c r="I301" i="29"/>
  <c r="I302" i="29"/>
  <c r="I303" i="29"/>
  <c r="I304" i="29"/>
  <c r="I305" i="29"/>
  <c r="I306" i="29"/>
  <c r="I307" i="29"/>
  <c r="I308" i="29"/>
  <c r="I309" i="29"/>
  <c r="I310" i="29"/>
  <c r="I311" i="29"/>
  <c r="I312" i="29"/>
  <c r="I313" i="29"/>
  <c r="I314" i="29"/>
  <c r="I315" i="29"/>
  <c r="I316" i="29"/>
  <c r="I317" i="29"/>
  <c r="I318" i="29"/>
  <c r="I319" i="29"/>
  <c r="I320" i="29"/>
  <c r="I321" i="29"/>
  <c r="I322" i="29"/>
  <c r="I323" i="29"/>
  <c r="I324" i="29"/>
  <c r="I325" i="29"/>
  <c r="I326" i="29"/>
  <c r="I327" i="29"/>
  <c r="I328" i="29"/>
  <c r="I329" i="29"/>
  <c r="I330" i="29"/>
  <c r="I331" i="29"/>
  <c r="I332" i="29"/>
  <c r="I333" i="29"/>
  <c r="I334" i="29"/>
  <c r="I335" i="29"/>
  <c r="I336" i="29"/>
  <c r="I337" i="29"/>
  <c r="I338" i="29"/>
  <c r="I339" i="29"/>
  <c r="I340" i="29"/>
  <c r="I341" i="29"/>
  <c r="I342" i="29"/>
  <c r="I343" i="29"/>
  <c r="I344" i="29"/>
  <c r="I345" i="29"/>
  <c r="I346" i="29"/>
  <c r="I347" i="29"/>
  <c r="I348" i="29"/>
  <c r="I349" i="29"/>
  <c r="I350" i="29"/>
  <c r="I351" i="29"/>
  <c r="I352" i="29"/>
  <c r="I353" i="29"/>
  <c r="I354" i="29"/>
  <c r="I355" i="29"/>
  <c r="I356" i="29"/>
  <c r="I357" i="29"/>
  <c r="I358" i="29"/>
  <c r="I359" i="29"/>
  <c r="I360" i="29"/>
  <c r="I361" i="29"/>
  <c r="I362" i="29"/>
  <c r="I363" i="29"/>
  <c r="I364" i="29"/>
  <c r="I365" i="29"/>
  <c r="I366" i="29"/>
  <c r="I367" i="29"/>
  <c r="I368" i="29"/>
  <c r="I369" i="29"/>
  <c r="I370" i="29"/>
  <c r="I371" i="29"/>
  <c r="I372" i="29"/>
  <c r="I373" i="29"/>
  <c r="I374" i="29"/>
  <c r="I375" i="29"/>
  <c r="I376" i="29"/>
  <c r="I377" i="29"/>
  <c r="I378" i="29"/>
  <c r="I379" i="29"/>
  <c r="I380" i="29"/>
  <c r="I381" i="29"/>
  <c r="I382" i="29"/>
  <c r="I383" i="29"/>
  <c r="I384" i="29"/>
  <c r="I385" i="29"/>
  <c r="I386" i="29"/>
  <c r="I387" i="29"/>
  <c r="I388" i="29"/>
  <c r="I389" i="29"/>
  <c r="I390" i="29"/>
  <c r="I391" i="29"/>
  <c r="I392" i="29"/>
  <c r="I393" i="29"/>
  <c r="I394" i="29"/>
  <c r="I395" i="29"/>
  <c r="I396" i="29"/>
  <c r="I397" i="29"/>
  <c r="I398" i="29"/>
  <c r="I399" i="29"/>
  <c r="I400" i="29"/>
  <c r="I401" i="29"/>
  <c r="I402" i="29"/>
  <c r="I403" i="29"/>
  <c r="I404" i="29"/>
  <c r="I405" i="29"/>
  <c r="I406" i="29"/>
  <c r="I407" i="29"/>
  <c r="I408" i="29"/>
  <c r="I409" i="29"/>
  <c r="I410" i="29"/>
  <c r="I411" i="29"/>
  <c r="I412" i="29"/>
  <c r="I413" i="29"/>
  <c r="I414" i="29"/>
  <c r="I415" i="29"/>
  <c r="I416" i="29"/>
  <c r="I417" i="29"/>
  <c r="I418" i="29"/>
  <c r="I419" i="29"/>
  <c r="I420" i="29"/>
  <c r="I421" i="29"/>
  <c r="I422" i="29"/>
  <c r="I423" i="29"/>
  <c r="I424" i="29"/>
  <c r="I425" i="29"/>
  <c r="I426" i="29"/>
  <c r="I427" i="29"/>
  <c r="I428" i="29"/>
  <c r="I429" i="29"/>
  <c r="I430" i="29"/>
  <c r="I431" i="29"/>
  <c r="I432" i="29"/>
  <c r="I433" i="29"/>
  <c r="I434" i="29"/>
  <c r="I435" i="29"/>
  <c r="I436" i="29"/>
  <c r="I437" i="29"/>
  <c r="I438" i="29"/>
  <c r="I439" i="29"/>
  <c r="I440" i="29"/>
  <c r="I441" i="29"/>
  <c r="I442" i="29"/>
  <c r="I443" i="29"/>
  <c r="I444" i="29"/>
  <c r="I445" i="29"/>
  <c r="I446" i="29"/>
  <c r="I447" i="29"/>
  <c r="I448" i="29"/>
  <c r="I449" i="29"/>
  <c r="I450" i="29"/>
  <c r="I451" i="29"/>
  <c r="I452" i="29"/>
  <c r="I453" i="29"/>
  <c r="I454" i="29"/>
  <c r="I455" i="29"/>
  <c r="I456" i="29"/>
  <c r="I457" i="29"/>
  <c r="I458" i="29"/>
  <c r="I459" i="29"/>
  <c r="I460" i="29"/>
  <c r="I461" i="29"/>
  <c r="I462" i="29"/>
  <c r="I463" i="29"/>
  <c r="I464" i="29"/>
  <c r="I465" i="29"/>
  <c r="I466" i="29"/>
  <c r="I467" i="29"/>
  <c r="I468" i="29"/>
  <c r="I469" i="29"/>
  <c r="I470" i="29"/>
  <c r="I471" i="29"/>
  <c r="I472" i="29"/>
  <c r="I473" i="29"/>
  <c r="I474" i="29"/>
  <c r="I475" i="29"/>
  <c r="I476" i="29"/>
  <c r="I477" i="29"/>
  <c r="I478" i="29"/>
  <c r="I479" i="29"/>
  <c r="I480" i="29"/>
  <c r="I481" i="29"/>
  <c r="I482" i="29"/>
  <c r="I483" i="29"/>
  <c r="I484" i="29"/>
  <c r="I485" i="29"/>
  <c r="I486" i="29"/>
  <c r="I487" i="29"/>
  <c r="I488" i="29"/>
  <c r="I489" i="29"/>
  <c r="I490" i="29"/>
  <c r="I491" i="29"/>
  <c r="I492" i="29"/>
  <c r="I493" i="29"/>
  <c r="I494" i="29"/>
  <c r="I495" i="29"/>
  <c r="I496" i="29"/>
  <c r="I497" i="29"/>
  <c r="I498" i="29"/>
  <c r="I499" i="29"/>
  <c r="I500" i="29"/>
  <c r="I501" i="29"/>
  <c r="I502" i="29"/>
  <c r="I503" i="29"/>
  <c r="I504" i="29"/>
  <c r="I505" i="29"/>
  <c r="I506" i="29"/>
  <c r="I507" i="29"/>
  <c r="I508" i="29"/>
  <c r="I509" i="29"/>
  <c r="I510" i="29"/>
  <c r="I511" i="29"/>
  <c r="I512" i="29"/>
  <c r="I513" i="29"/>
  <c r="I514" i="29"/>
  <c r="I515" i="29"/>
  <c r="I516" i="29"/>
  <c r="I517" i="29"/>
  <c r="I518" i="29"/>
  <c r="I519" i="29"/>
  <c r="I520" i="29"/>
  <c r="I521" i="29"/>
  <c r="I522" i="29"/>
  <c r="I523" i="29"/>
  <c r="I524" i="29"/>
  <c r="I525" i="29"/>
  <c r="I526" i="29"/>
  <c r="I527" i="29"/>
  <c r="I528" i="29"/>
  <c r="I529" i="29"/>
  <c r="I530" i="29"/>
  <c r="I531" i="29"/>
  <c r="I532" i="29"/>
  <c r="I533" i="29"/>
  <c r="I534" i="29"/>
  <c r="I535" i="29"/>
  <c r="I536" i="29"/>
  <c r="I537" i="29"/>
  <c r="I538" i="29"/>
  <c r="I539" i="29"/>
  <c r="I540" i="29"/>
  <c r="I541" i="29"/>
  <c r="I542" i="29"/>
  <c r="I543" i="29"/>
  <c r="I544" i="29"/>
  <c r="I545" i="29"/>
  <c r="I546" i="29"/>
  <c r="I547" i="29"/>
  <c r="I548" i="29"/>
  <c r="I549" i="29"/>
  <c r="I550" i="29"/>
  <c r="I551" i="29"/>
  <c r="I552" i="29"/>
  <c r="I553" i="29"/>
  <c r="I554" i="29"/>
  <c r="I555" i="29"/>
  <c r="I556" i="29"/>
  <c r="I557" i="29"/>
  <c r="I558" i="29"/>
  <c r="I559" i="29"/>
  <c r="I560" i="29"/>
  <c r="I561" i="29"/>
  <c r="I562" i="29"/>
  <c r="I563" i="29"/>
  <c r="I564" i="29"/>
  <c r="I565" i="29"/>
  <c r="I566" i="29"/>
  <c r="I567" i="29"/>
  <c r="I568" i="29"/>
  <c r="I569" i="29"/>
  <c r="I570" i="29"/>
  <c r="I571" i="29"/>
  <c r="I572" i="29"/>
  <c r="I573" i="29"/>
  <c r="I574" i="29"/>
  <c r="I575" i="29"/>
  <c r="I576" i="29"/>
  <c r="I577" i="29"/>
  <c r="I578" i="29"/>
  <c r="I579" i="29"/>
  <c r="I580" i="29"/>
  <c r="I581" i="29"/>
  <c r="I582" i="29"/>
  <c r="I583" i="29"/>
  <c r="I584" i="29"/>
  <c r="I585" i="29"/>
  <c r="I586" i="29"/>
  <c r="I587" i="29"/>
  <c r="I588" i="29"/>
  <c r="I589" i="29"/>
  <c r="I590" i="29"/>
  <c r="I591" i="29"/>
  <c r="I592" i="29"/>
  <c r="I593" i="29"/>
  <c r="I594" i="29"/>
  <c r="I595" i="29"/>
  <c r="I596" i="29"/>
  <c r="I597" i="29"/>
  <c r="I598" i="29"/>
  <c r="I599" i="29"/>
  <c r="I600" i="29"/>
  <c r="I601" i="29"/>
  <c r="I602" i="29"/>
  <c r="I603" i="29"/>
  <c r="I604" i="29"/>
  <c r="I605" i="29"/>
  <c r="I606" i="29"/>
  <c r="I607" i="29"/>
  <c r="I608" i="29"/>
  <c r="I609" i="29"/>
  <c r="I610" i="29"/>
  <c r="I611" i="29"/>
  <c r="I612" i="29"/>
  <c r="I613" i="29"/>
  <c r="I614" i="29"/>
  <c r="I615" i="29"/>
  <c r="I616" i="29"/>
  <c r="I617" i="29"/>
  <c r="I618" i="29"/>
  <c r="I619" i="29"/>
  <c r="I620" i="29"/>
  <c r="I621" i="29"/>
  <c r="I622" i="29"/>
  <c r="I623" i="29"/>
  <c r="I624" i="29"/>
  <c r="I625" i="29"/>
  <c r="I626" i="29"/>
  <c r="I627" i="29"/>
  <c r="I628" i="29"/>
  <c r="I629" i="29"/>
  <c r="I630" i="29"/>
  <c r="I631" i="29"/>
  <c r="I632" i="29"/>
  <c r="I633" i="29"/>
  <c r="I634" i="29"/>
  <c r="I635" i="29"/>
  <c r="I636" i="29"/>
  <c r="I637" i="29"/>
  <c r="I638" i="29"/>
  <c r="I639" i="29"/>
  <c r="I640" i="29"/>
  <c r="I641" i="29"/>
  <c r="I642" i="29"/>
  <c r="I643" i="29"/>
  <c r="I644" i="29"/>
  <c r="I645" i="29"/>
  <c r="I646" i="29"/>
  <c r="I647" i="29"/>
  <c r="I648" i="29"/>
  <c r="I649" i="29"/>
  <c r="I650" i="29"/>
  <c r="I651" i="29"/>
  <c r="I652" i="29"/>
  <c r="I2" i="29"/>
  <c r="D25" i="2"/>
  <c r="I281" i="18" l="1"/>
  <c r="I270" i="18"/>
  <c r="I277" i="18" l="1"/>
  <c r="I276" i="18"/>
  <c r="I275" i="18"/>
  <c r="I274" i="18"/>
  <c r="I272" i="18"/>
  <c r="I271" i="18"/>
  <c r="I269" i="18"/>
  <c r="I264" i="18"/>
  <c r="I263" i="18"/>
  <c r="F18" i="28" l="1"/>
  <c r="I278" i="18" s="1"/>
  <c r="F15" i="28"/>
  <c r="I273" i="18" s="1"/>
  <c r="A7" i="28"/>
  <c r="F20" i="28" l="1"/>
  <c r="F22" i="28" s="1"/>
  <c r="L5" i="15"/>
  <c r="M5" i="15"/>
  <c r="L6" i="15"/>
  <c r="M6" i="15"/>
  <c r="L7" i="15"/>
  <c r="M7" i="15"/>
  <c r="L8" i="15"/>
  <c r="M8" i="15"/>
  <c r="L9" i="15"/>
  <c r="M9" i="15"/>
  <c r="L10" i="15"/>
  <c r="M10" i="15"/>
  <c r="L11" i="15"/>
  <c r="M11" i="15"/>
  <c r="L12" i="15"/>
  <c r="M12" i="15"/>
  <c r="L13" i="15"/>
  <c r="M13" i="15"/>
  <c r="L14" i="15"/>
  <c r="M14" i="15"/>
  <c r="L15" i="15"/>
  <c r="M15" i="15"/>
  <c r="L16" i="15"/>
  <c r="M16" i="15"/>
  <c r="L17" i="15"/>
  <c r="M17" i="15"/>
  <c r="L18" i="15"/>
  <c r="M18" i="15"/>
  <c r="L19" i="15"/>
  <c r="M19" i="15"/>
  <c r="L20" i="15"/>
  <c r="M20" i="15"/>
  <c r="L21" i="15"/>
  <c r="M21" i="15"/>
  <c r="L22" i="15"/>
  <c r="M22" i="15"/>
  <c r="L23" i="15"/>
  <c r="M23" i="15"/>
  <c r="L24" i="15"/>
  <c r="M24" i="15"/>
  <c r="L25" i="15"/>
  <c r="M25" i="15"/>
  <c r="L26" i="15"/>
  <c r="M26" i="15"/>
  <c r="L27" i="15"/>
  <c r="M27" i="15"/>
  <c r="L28" i="15"/>
  <c r="M28" i="15"/>
  <c r="L29" i="15"/>
  <c r="M29" i="15"/>
  <c r="L30" i="15"/>
  <c r="M30" i="15"/>
  <c r="L31" i="15"/>
  <c r="M31" i="15"/>
  <c r="L32" i="15"/>
  <c r="M32" i="15"/>
  <c r="L33" i="15"/>
  <c r="M33" i="15"/>
  <c r="L34" i="15"/>
  <c r="M34" i="15"/>
  <c r="L35" i="15"/>
  <c r="M35" i="15"/>
  <c r="L36" i="15"/>
  <c r="M36" i="15"/>
  <c r="L37" i="15"/>
  <c r="M37" i="15"/>
  <c r="L38" i="15"/>
  <c r="M38" i="15"/>
  <c r="L39" i="15"/>
  <c r="M39" i="15"/>
  <c r="L40" i="15"/>
  <c r="M40" i="15"/>
  <c r="L41" i="15"/>
  <c r="M41" i="15"/>
  <c r="L42" i="15"/>
  <c r="M42" i="15"/>
  <c r="L43" i="15"/>
  <c r="M43" i="15"/>
  <c r="L44" i="15"/>
  <c r="M44" i="15"/>
  <c r="L45" i="15"/>
  <c r="M45" i="15"/>
  <c r="L46" i="15"/>
  <c r="M46" i="15"/>
  <c r="L47" i="15"/>
  <c r="M47" i="15"/>
  <c r="L48" i="15"/>
  <c r="M48" i="15"/>
  <c r="L49" i="15"/>
  <c r="M49" i="15"/>
  <c r="L50" i="15"/>
  <c r="M50" i="15"/>
  <c r="L51" i="15"/>
  <c r="M51" i="15"/>
  <c r="L52" i="15"/>
  <c r="M52" i="15"/>
  <c r="L53" i="15"/>
  <c r="M53" i="15"/>
  <c r="L54" i="15"/>
  <c r="M54" i="15"/>
  <c r="L55" i="15"/>
  <c r="M55" i="15"/>
  <c r="L56" i="15"/>
  <c r="M56" i="15"/>
  <c r="L57" i="15"/>
  <c r="M57" i="15"/>
  <c r="L58" i="15"/>
  <c r="M58" i="15"/>
  <c r="L59" i="15"/>
  <c r="M59" i="15"/>
  <c r="L60" i="15"/>
  <c r="M60" i="15"/>
  <c r="L61" i="15"/>
  <c r="M61" i="15"/>
  <c r="L62" i="15"/>
  <c r="M62" i="15"/>
  <c r="L63" i="15"/>
  <c r="M63" i="15"/>
  <c r="L64" i="15"/>
  <c r="M64" i="15"/>
  <c r="L65" i="15"/>
  <c r="M65" i="15"/>
  <c r="L66" i="15"/>
  <c r="M66" i="15"/>
  <c r="L67" i="15"/>
  <c r="M67" i="15"/>
  <c r="L68" i="15"/>
  <c r="M68" i="15"/>
  <c r="L69" i="15"/>
  <c r="M69" i="15"/>
  <c r="L70" i="15"/>
  <c r="M70" i="15"/>
  <c r="L71" i="15"/>
  <c r="M71" i="15"/>
  <c r="L72" i="15"/>
  <c r="M72" i="15"/>
  <c r="L73" i="15"/>
  <c r="M73" i="15"/>
  <c r="L74" i="15"/>
  <c r="M74" i="15"/>
  <c r="L75" i="15"/>
  <c r="M75" i="15"/>
  <c r="L76" i="15"/>
  <c r="M76" i="15"/>
  <c r="L77" i="15"/>
  <c r="M77" i="15"/>
  <c r="L78" i="15"/>
  <c r="M78" i="15"/>
  <c r="L79" i="15"/>
  <c r="M79" i="15"/>
  <c r="L80" i="15"/>
  <c r="M80" i="15"/>
  <c r="L81" i="15"/>
  <c r="M81" i="15"/>
  <c r="L82" i="15"/>
  <c r="M82" i="15"/>
  <c r="L83" i="15"/>
  <c r="M83" i="15"/>
  <c r="L84" i="15"/>
  <c r="M84" i="15"/>
  <c r="L85" i="15"/>
  <c r="M85" i="15"/>
  <c r="L86" i="15"/>
  <c r="M86" i="15"/>
  <c r="L87" i="15"/>
  <c r="M87" i="15"/>
  <c r="L88" i="15"/>
  <c r="M88" i="15"/>
  <c r="L89" i="15"/>
  <c r="M89" i="15"/>
  <c r="L90" i="15"/>
  <c r="M90" i="15"/>
  <c r="L91" i="15"/>
  <c r="M91" i="15"/>
  <c r="L92" i="15"/>
  <c r="M92" i="15"/>
  <c r="L93" i="15"/>
  <c r="M93" i="15"/>
  <c r="L94" i="15"/>
  <c r="M94" i="15"/>
  <c r="L95" i="15"/>
  <c r="M95" i="15"/>
  <c r="L96" i="15"/>
  <c r="M96" i="15"/>
  <c r="L97" i="15"/>
  <c r="M97" i="15"/>
  <c r="L98" i="15"/>
  <c r="M98" i="15"/>
  <c r="L99" i="15"/>
  <c r="M99" i="15"/>
  <c r="L100" i="15"/>
  <c r="M100" i="15"/>
  <c r="L101" i="15"/>
  <c r="M101" i="15"/>
  <c r="L102" i="15"/>
  <c r="M102" i="15"/>
  <c r="S5" i="15"/>
  <c r="T5" i="15"/>
  <c r="S6" i="15"/>
  <c r="T6" i="15"/>
  <c r="S7" i="15"/>
  <c r="T7" i="15"/>
  <c r="S8" i="15"/>
  <c r="T8" i="15"/>
  <c r="S9" i="15"/>
  <c r="T9" i="15"/>
  <c r="S10" i="15"/>
  <c r="T10" i="15"/>
  <c r="S11" i="15"/>
  <c r="T11" i="15"/>
  <c r="S12" i="15"/>
  <c r="T12" i="15"/>
  <c r="S13" i="15"/>
  <c r="T13" i="15"/>
  <c r="S14" i="15"/>
  <c r="T14" i="15"/>
  <c r="S15" i="15"/>
  <c r="T15" i="15"/>
  <c r="S16" i="15"/>
  <c r="T16" i="15"/>
  <c r="S17" i="15"/>
  <c r="T17" i="15"/>
  <c r="S18" i="15"/>
  <c r="T18" i="15"/>
  <c r="S19" i="15"/>
  <c r="T19" i="15"/>
  <c r="S20" i="15"/>
  <c r="T20" i="15"/>
  <c r="S21" i="15"/>
  <c r="T21" i="15"/>
  <c r="S22" i="15"/>
  <c r="T22" i="15"/>
  <c r="S23" i="15"/>
  <c r="T23" i="15"/>
  <c r="S24" i="15"/>
  <c r="T24" i="15"/>
  <c r="S25" i="15"/>
  <c r="T25" i="15"/>
  <c r="S26" i="15"/>
  <c r="T26" i="15"/>
  <c r="S27" i="15"/>
  <c r="T27" i="15"/>
  <c r="S28" i="15"/>
  <c r="T28" i="15"/>
  <c r="S29" i="15"/>
  <c r="T29" i="15"/>
  <c r="S30" i="15"/>
  <c r="T30" i="15"/>
  <c r="S31" i="15"/>
  <c r="T31" i="15"/>
  <c r="S32" i="15"/>
  <c r="T32" i="15"/>
  <c r="S33" i="15"/>
  <c r="T33" i="15"/>
  <c r="S34" i="15"/>
  <c r="T34" i="15"/>
  <c r="S35" i="15"/>
  <c r="T35" i="15"/>
  <c r="S36" i="15"/>
  <c r="T36" i="15"/>
  <c r="S37" i="15"/>
  <c r="T37" i="15"/>
  <c r="S38" i="15"/>
  <c r="T38" i="15"/>
  <c r="S39" i="15"/>
  <c r="T39" i="15"/>
  <c r="S40" i="15"/>
  <c r="T40" i="15"/>
  <c r="S41" i="15"/>
  <c r="T41" i="15"/>
  <c r="S42" i="15"/>
  <c r="T42" i="15"/>
  <c r="S43" i="15"/>
  <c r="T43" i="15"/>
  <c r="S44" i="15"/>
  <c r="T44" i="15"/>
  <c r="S45" i="15"/>
  <c r="T45" i="15"/>
  <c r="S46" i="15"/>
  <c r="T46" i="15"/>
  <c r="S47" i="15"/>
  <c r="T47" i="15"/>
  <c r="S48" i="15"/>
  <c r="T48" i="15"/>
  <c r="S49" i="15"/>
  <c r="T49" i="15"/>
  <c r="S50" i="15"/>
  <c r="T50" i="15"/>
  <c r="S51" i="15"/>
  <c r="T51" i="15"/>
  <c r="S52" i="15"/>
  <c r="T52" i="15"/>
  <c r="S53" i="15"/>
  <c r="T53" i="15"/>
  <c r="S54" i="15"/>
  <c r="T54" i="15"/>
  <c r="S55" i="15"/>
  <c r="T55" i="15"/>
  <c r="S56" i="15"/>
  <c r="T56" i="15"/>
  <c r="S57" i="15"/>
  <c r="T57" i="15"/>
  <c r="S58" i="15"/>
  <c r="T58" i="15"/>
  <c r="S59" i="15"/>
  <c r="T59" i="15"/>
  <c r="S60" i="15"/>
  <c r="T60" i="15"/>
  <c r="S61" i="15"/>
  <c r="T61" i="15"/>
  <c r="S62" i="15"/>
  <c r="T62" i="15"/>
  <c r="S63" i="15"/>
  <c r="T63" i="15"/>
  <c r="S64" i="15"/>
  <c r="T64" i="15"/>
  <c r="S65" i="15"/>
  <c r="T65" i="15"/>
  <c r="S66" i="15"/>
  <c r="T66" i="15"/>
  <c r="S67" i="15"/>
  <c r="T67" i="15"/>
  <c r="S68" i="15"/>
  <c r="T68" i="15"/>
  <c r="S69" i="15"/>
  <c r="T69" i="15"/>
  <c r="S70" i="15"/>
  <c r="T70" i="15"/>
  <c r="S71" i="15"/>
  <c r="T71" i="15"/>
  <c r="S72" i="15"/>
  <c r="T72" i="15"/>
  <c r="S73" i="15"/>
  <c r="T73" i="15"/>
  <c r="S74" i="15"/>
  <c r="T74" i="15"/>
  <c r="S75" i="15"/>
  <c r="T75" i="15"/>
  <c r="S76" i="15"/>
  <c r="T76" i="15"/>
  <c r="S77" i="15"/>
  <c r="T77" i="15"/>
  <c r="S78" i="15"/>
  <c r="T78" i="15"/>
  <c r="S79" i="15"/>
  <c r="T79" i="15"/>
  <c r="S80" i="15"/>
  <c r="T80" i="15"/>
  <c r="S81" i="15"/>
  <c r="T81" i="15"/>
  <c r="S82" i="15"/>
  <c r="T82" i="15"/>
  <c r="S83" i="15"/>
  <c r="T83" i="15"/>
  <c r="S84" i="15"/>
  <c r="T84" i="15"/>
  <c r="S85" i="15"/>
  <c r="T85" i="15"/>
  <c r="S86" i="15"/>
  <c r="T86" i="15"/>
  <c r="S87" i="15"/>
  <c r="T87" i="15"/>
  <c r="S88" i="15"/>
  <c r="T88" i="15"/>
  <c r="S89" i="15"/>
  <c r="T89" i="15"/>
  <c r="S90" i="15"/>
  <c r="T90" i="15"/>
  <c r="S91" i="15"/>
  <c r="T91" i="15"/>
  <c r="S92" i="15"/>
  <c r="T92" i="15"/>
  <c r="S93" i="15"/>
  <c r="T93" i="15"/>
  <c r="S94" i="15"/>
  <c r="T94" i="15"/>
  <c r="S95" i="15"/>
  <c r="T95" i="15"/>
  <c r="S96" i="15"/>
  <c r="T96" i="15"/>
  <c r="S97" i="15"/>
  <c r="T97" i="15"/>
  <c r="S98" i="15"/>
  <c r="T98" i="15"/>
  <c r="S99" i="15"/>
  <c r="T99" i="15"/>
  <c r="S100" i="15"/>
  <c r="T100" i="15"/>
  <c r="S101" i="15"/>
  <c r="S102" i="15"/>
  <c r="T102" i="15"/>
  <c r="I280" i="18" l="1"/>
  <c r="I279" i="18"/>
  <c r="C55" i="13"/>
  <c r="R5" i="15"/>
  <c r="R6" i="15"/>
  <c r="R7" i="15"/>
  <c r="R8"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F15" i="26"/>
  <c r="DC71" i="4"/>
  <c r="G25" i="2"/>
  <c r="I262" i="18"/>
  <c r="I261" i="18"/>
  <c r="L260" i="18"/>
  <c r="L259" i="18"/>
  <c r="I260" i="18"/>
  <c r="I259" i="18"/>
  <c r="F10" i="26"/>
  <c r="F18" i="26"/>
  <c r="F20" i="26" s="1"/>
  <c r="A7" i="26"/>
  <c r="I258" i="18"/>
  <c r="I257" i="18"/>
  <c r="D11" i="12"/>
  <c r="I197" i="18" s="1"/>
  <c r="D9" i="12"/>
  <c r="I195" i="18" s="1"/>
  <c r="P85" i="8"/>
  <c r="H79" i="5"/>
  <c r="G79" i="5"/>
  <c r="F79" i="5"/>
  <c r="E79" i="5"/>
  <c r="D79" i="5"/>
  <c r="EL87" i="5"/>
  <c r="EE87" i="5"/>
  <c r="DX87" i="5"/>
  <c r="DQ87" i="5"/>
  <c r="DJ87" i="5"/>
  <c r="DC87" i="5"/>
  <c r="CV87" i="5"/>
  <c r="CO87" i="5"/>
  <c r="CH87" i="5"/>
  <c r="CA87" i="5"/>
  <c r="BT87" i="5"/>
  <c r="BM87" i="5"/>
  <c r="BF87" i="5"/>
  <c r="AY87" i="5"/>
  <c r="AR87" i="5"/>
  <c r="AK87" i="5"/>
  <c r="AD87" i="5"/>
  <c r="W87" i="5"/>
  <c r="P87" i="5"/>
  <c r="FD85" i="8"/>
  <c r="EV85" i="8"/>
  <c r="EN85" i="8"/>
  <c r="EF85" i="8"/>
  <c r="DX85" i="8"/>
  <c r="DP85" i="8"/>
  <c r="DH85" i="8"/>
  <c r="CZ85" i="8"/>
  <c r="CR85" i="8"/>
  <c r="CJ85" i="8"/>
  <c r="CB85" i="8"/>
  <c r="BT85" i="8"/>
  <c r="BL85" i="8"/>
  <c r="BD85" i="8"/>
  <c r="AV85" i="8"/>
  <c r="AN85" i="8"/>
  <c r="AF85" i="8"/>
  <c r="X85" i="8"/>
  <c r="H85" i="8"/>
  <c r="I87" i="5"/>
  <c r="C65" i="13"/>
  <c r="B65" i="13" s="1"/>
  <c r="C63" i="13"/>
  <c r="B63" i="13" s="1"/>
  <c r="FH46" i="8"/>
  <c r="FI46" i="8"/>
  <c r="FJ46" i="8"/>
  <c r="X255" i="18" s="1"/>
  <c r="FK46" i="8"/>
  <c r="FM46" i="8"/>
  <c r="FN46" i="8"/>
  <c r="FH47" i="8"/>
  <c r="FI47" i="8"/>
  <c r="FJ47" i="8"/>
  <c r="X256" i="18"/>
  <c r="FK47" i="8"/>
  <c r="FM47" i="8"/>
  <c r="FN47" i="8"/>
  <c r="FD46" i="8"/>
  <c r="FD47" i="8"/>
  <c r="EV46" i="8"/>
  <c r="EV47" i="8"/>
  <c r="EN46" i="8"/>
  <c r="EN47" i="8"/>
  <c r="EF46" i="8"/>
  <c r="EF47" i="8"/>
  <c r="DX46" i="8"/>
  <c r="DX47" i="8"/>
  <c r="DP46" i="8"/>
  <c r="DP47" i="8"/>
  <c r="DH46" i="8"/>
  <c r="DH47" i="8"/>
  <c r="CZ46" i="8"/>
  <c r="CZ47" i="8"/>
  <c r="CR46" i="8"/>
  <c r="CR47" i="8"/>
  <c r="CJ46" i="8"/>
  <c r="CJ47" i="8"/>
  <c r="CB46" i="8"/>
  <c r="CB47" i="8"/>
  <c r="BT46" i="8"/>
  <c r="BT47" i="8"/>
  <c r="BL46" i="8"/>
  <c r="BL47" i="8"/>
  <c r="BD46" i="8"/>
  <c r="BD47" i="8"/>
  <c r="AV46" i="8"/>
  <c r="AV47" i="8"/>
  <c r="AN46" i="8"/>
  <c r="AN47" i="8"/>
  <c r="AF46" i="8"/>
  <c r="AF47" i="8"/>
  <c r="X46" i="8"/>
  <c r="X47" i="8"/>
  <c r="P46" i="8"/>
  <c r="P47" i="8"/>
  <c r="H46" i="8"/>
  <c r="H47" i="8"/>
  <c r="EN51" i="5"/>
  <c r="EO51" i="5"/>
  <c r="EP51" i="5"/>
  <c r="O255" i="18" s="1"/>
  <c r="EQ51" i="5"/>
  <c r="ER51" i="5"/>
  <c r="EN52" i="5"/>
  <c r="EO52" i="5"/>
  <c r="EP52" i="5"/>
  <c r="ER52" i="5"/>
  <c r="EQ52" i="5"/>
  <c r="EL51" i="5"/>
  <c r="EL52" i="5"/>
  <c r="EE51" i="5"/>
  <c r="EE52" i="5"/>
  <c r="DX51" i="5"/>
  <c r="DX52" i="5"/>
  <c r="DQ51" i="5"/>
  <c r="DQ52" i="5"/>
  <c r="DJ51" i="5"/>
  <c r="DJ52" i="5"/>
  <c r="DC51" i="5"/>
  <c r="DC52" i="5"/>
  <c r="CV51" i="5"/>
  <c r="CV52" i="5"/>
  <c r="CO51" i="5"/>
  <c r="CO52" i="5"/>
  <c r="CH51" i="5"/>
  <c r="CH52" i="5"/>
  <c r="CA51" i="5"/>
  <c r="CA52" i="5"/>
  <c r="BT51" i="5"/>
  <c r="BT52" i="5"/>
  <c r="BM51" i="5"/>
  <c r="BM52" i="5"/>
  <c r="BF51" i="5"/>
  <c r="BF52" i="5"/>
  <c r="AY51" i="5"/>
  <c r="AY52" i="5"/>
  <c r="AR51" i="5"/>
  <c r="AR52" i="5"/>
  <c r="AK51" i="5"/>
  <c r="AK52" i="5"/>
  <c r="AD51" i="5"/>
  <c r="AD52" i="5"/>
  <c r="W51" i="5"/>
  <c r="W52" i="5"/>
  <c r="P51" i="5"/>
  <c r="P52" i="5"/>
  <c r="I51" i="5"/>
  <c r="I52" i="5"/>
  <c r="C46" i="13"/>
  <c r="C43" i="13"/>
  <c r="I232" i="18" s="1"/>
  <c r="D21" i="2"/>
  <c r="G21" i="2" s="1"/>
  <c r="R3" i="5"/>
  <c r="I252" i="18"/>
  <c r="I251" i="18"/>
  <c r="AA185" i="18"/>
  <c r="AA186" i="18"/>
  <c r="AA187" i="18"/>
  <c r="AA188" i="18"/>
  <c r="AA189" i="18"/>
  <c r="AA190" i="18"/>
  <c r="AA191" i="18"/>
  <c r="AA192" i="18"/>
  <c r="AA193" i="18"/>
  <c r="AA194" i="18"/>
  <c r="C30" i="13"/>
  <c r="CR48" i="8"/>
  <c r="CR45" i="8"/>
  <c r="H55" i="8"/>
  <c r="P55" i="8"/>
  <c r="X55" i="8"/>
  <c r="AF55" i="8"/>
  <c r="AN55" i="8"/>
  <c r="AV55" i="8"/>
  <c r="BD55" i="8"/>
  <c r="BL55" i="8"/>
  <c r="BT55" i="8"/>
  <c r="CB55" i="8"/>
  <c r="CJ55" i="8"/>
  <c r="CR55" i="8"/>
  <c r="CZ55" i="8"/>
  <c r="DH55" i="8"/>
  <c r="DP55" i="8"/>
  <c r="DX55" i="8"/>
  <c r="EF55" i="8"/>
  <c r="EN55" i="8"/>
  <c r="EV55" i="8"/>
  <c r="FD55" i="8"/>
  <c r="H8" i="8"/>
  <c r="P8" i="8"/>
  <c r="X8" i="8"/>
  <c r="AF8" i="8"/>
  <c r="AN8" i="8"/>
  <c r="AV8" i="8"/>
  <c r="BD8" i="8"/>
  <c r="BL8" i="8"/>
  <c r="BT8" i="8"/>
  <c r="CB8" i="8"/>
  <c r="CJ8" i="8"/>
  <c r="CR8" i="8"/>
  <c r="CZ8" i="8"/>
  <c r="DH8" i="8"/>
  <c r="DP8" i="8"/>
  <c r="DX8" i="8"/>
  <c r="EF8" i="8"/>
  <c r="EN8" i="8"/>
  <c r="EV8" i="8"/>
  <c r="FD8" i="8"/>
  <c r="I250" i="18"/>
  <c r="I249" i="18"/>
  <c r="I248" i="18"/>
  <c r="I247" i="18"/>
  <c r="I246" i="18"/>
  <c r="FN85" i="8"/>
  <c r="FM85" i="8"/>
  <c r="EQ87" i="5"/>
  <c r="R253" i="18" s="1"/>
  <c r="FK85" i="8"/>
  <c r="FJ85" i="8"/>
  <c r="FI85" i="8"/>
  <c r="FH85" i="8"/>
  <c r="ER87" i="5"/>
  <c r="ES87" i="5" s="1"/>
  <c r="EP87" i="5"/>
  <c r="EO87" i="5"/>
  <c r="EN87" i="5"/>
  <c r="FH8" i="8"/>
  <c r="I244" i="18" s="1"/>
  <c r="FH55" i="8"/>
  <c r="I245" i="18"/>
  <c r="FI55" i="8"/>
  <c r="L245" i="18" s="1"/>
  <c r="FJ55" i="8"/>
  <c r="X245" i="18" s="1"/>
  <c r="FK55" i="8"/>
  <c r="O245" i="18" s="1"/>
  <c r="FM55" i="8"/>
  <c r="R245" i="18"/>
  <c r="FN55" i="8"/>
  <c r="U245" i="18" s="1"/>
  <c r="FM8" i="8"/>
  <c r="R244" i="18" s="1"/>
  <c r="FN8" i="8"/>
  <c r="U244" i="18" s="1"/>
  <c r="FI8" i="8"/>
  <c r="L244" i="18"/>
  <c r="FJ8" i="8"/>
  <c r="X244" i="18" s="1"/>
  <c r="FK8" i="8"/>
  <c r="DC96" i="7"/>
  <c r="I243" i="18" s="1"/>
  <c r="DC53" i="7"/>
  <c r="I242" i="18" s="1"/>
  <c r="DC54" i="4"/>
  <c r="R5" i="8"/>
  <c r="Q5" i="8"/>
  <c r="C40" i="13"/>
  <c r="C41" i="13" s="1"/>
  <c r="C20" i="13"/>
  <c r="C9" i="13"/>
  <c r="I241" i="18"/>
  <c r="F5" i="18"/>
  <c r="DC44" i="4"/>
  <c r="AR13" i="5"/>
  <c r="AY13" i="5"/>
  <c r="BF13" i="5"/>
  <c r="BM13" i="5"/>
  <c r="BT13" i="5"/>
  <c r="CA13" i="5"/>
  <c r="CH13" i="5"/>
  <c r="CO13" i="5"/>
  <c r="CV13" i="5"/>
  <c r="DC13" i="5"/>
  <c r="DJ13" i="5"/>
  <c r="DQ13" i="5"/>
  <c r="DX13" i="5"/>
  <c r="EE13" i="5"/>
  <c r="EN13" i="5"/>
  <c r="EO13" i="5"/>
  <c r="EP13" i="5"/>
  <c r="EQ13" i="5"/>
  <c r="ER13" i="5"/>
  <c r="EL13" i="5"/>
  <c r="AK13" i="5"/>
  <c r="AD13" i="5"/>
  <c r="W13" i="5"/>
  <c r="P13" i="5"/>
  <c r="I13" i="5"/>
  <c r="EZ3" i="8"/>
  <c r="ER3" i="8"/>
  <c r="EJ3" i="8"/>
  <c r="EB3" i="8"/>
  <c r="DT3" i="8"/>
  <c r="DL3" i="8"/>
  <c r="DD3" i="8"/>
  <c r="CV3" i="8"/>
  <c r="CN3" i="8"/>
  <c r="CF3" i="8"/>
  <c r="BX3" i="8"/>
  <c r="BP3" i="8"/>
  <c r="BH3" i="8"/>
  <c r="AZ3" i="8"/>
  <c r="AR3" i="8"/>
  <c r="AJ3" i="8"/>
  <c r="AB3" i="8"/>
  <c r="T3" i="8"/>
  <c r="L3" i="8"/>
  <c r="D3" i="8"/>
  <c r="EG3" i="5"/>
  <c r="DZ3" i="5"/>
  <c r="DS3" i="5"/>
  <c r="DL3" i="5"/>
  <c r="DE3" i="5"/>
  <c r="CX3" i="5"/>
  <c r="CQ3" i="5"/>
  <c r="CJ3" i="5"/>
  <c r="CC3" i="5"/>
  <c r="BV3" i="5"/>
  <c r="BO3" i="5"/>
  <c r="BH3" i="5"/>
  <c r="BA3" i="5"/>
  <c r="AT3" i="5"/>
  <c r="AM3" i="5"/>
  <c r="AF3" i="5"/>
  <c r="Y3" i="5"/>
  <c r="K3" i="5"/>
  <c r="D3" i="5"/>
  <c r="F1" i="18"/>
  <c r="I234" i="18"/>
  <c r="I237" i="18"/>
  <c r="FJ29" i="8"/>
  <c r="X124" i="18" s="1"/>
  <c r="FJ30" i="8"/>
  <c r="FJ31" i="8"/>
  <c r="FJ32" i="8"/>
  <c r="X127" i="18"/>
  <c r="FJ33" i="8"/>
  <c r="FJ34" i="8"/>
  <c r="X129" i="18" s="1"/>
  <c r="FJ35" i="8"/>
  <c r="X130" i="18" s="1"/>
  <c r="FJ36" i="8"/>
  <c r="X131" i="18" s="1"/>
  <c r="FI29" i="8"/>
  <c r="FI30" i="8"/>
  <c r="FI31" i="8"/>
  <c r="FI32" i="8"/>
  <c r="EO37" i="5"/>
  <c r="FI33" i="8"/>
  <c r="FI34" i="8"/>
  <c r="FI35" i="8"/>
  <c r="FI36" i="8"/>
  <c r="FH29" i="8"/>
  <c r="FH30" i="8"/>
  <c r="FH31" i="8"/>
  <c r="FH32" i="8"/>
  <c r="FH33" i="8"/>
  <c r="FH34" i="8"/>
  <c r="FH35" i="8"/>
  <c r="FH36" i="8"/>
  <c r="DB25" i="7"/>
  <c r="DA25" i="7"/>
  <c r="CZ25" i="7"/>
  <c r="F25" i="7"/>
  <c r="F21" i="7"/>
  <c r="F22" i="7"/>
  <c r="F23" i="7"/>
  <c r="F24" i="7"/>
  <c r="F26" i="7"/>
  <c r="K25" i="7"/>
  <c r="P25" i="7"/>
  <c r="U25" i="7"/>
  <c r="Z25" i="7"/>
  <c r="AE25" i="7"/>
  <c r="AJ25" i="7"/>
  <c r="AO25" i="7"/>
  <c r="AT25" i="7"/>
  <c r="AY25" i="7"/>
  <c r="BD25" i="7"/>
  <c r="BI25" i="7"/>
  <c r="BN25" i="7"/>
  <c r="BS25" i="7"/>
  <c r="BX25" i="7"/>
  <c r="CW25" i="7"/>
  <c r="CR25" i="7"/>
  <c r="CM25" i="7"/>
  <c r="CH25" i="7"/>
  <c r="CC26" i="7"/>
  <c r="CC25" i="7"/>
  <c r="F25" i="4"/>
  <c r="CZ25" i="4"/>
  <c r="DC25" i="4" s="1"/>
  <c r="DA25" i="4"/>
  <c r="DB25" i="4"/>
  <c r="O36" i="18" s="1"/>
  <c r="CW25" i="4"/>
  <c r="CR25" i="4"/>
  <c r="CM25" i="4"/>
  <c r="CH25" i="4"/>
  <c r="CC25" i="4"/>
  <c r="BX25" i="4"/>
  <c r="BS25" i="4"/>
  <c r="BN25" i="4"/>
  <c r="BI25" i="4"/>
  <c r="AY25" i="4"/>
  <c r="BD25" i="4"/>
  <c r="AT25" i="4"/>
  <c r="AO25" i="4"/>
  <c r="AJ25" i="4"/>
  <c r="AE25" i="4"/>
  <c r="Z25" i="4"/>
  <c r="U25" i="4"/>
  <c r="P25" i="4"/>
  <c r="K25" i="4"/>
  <c r="F8" i="18"/>
  <c r="N17" i="11"/>
  <c r="O17" i="11" s="1"/>
  <c r="M17" i="11"/>
  <c r="L17" i="11" s="1"/>
  <c r="N16" i="11"/>
  <c r="O16" i="11" s="1"/>
  <c r="M16" i="11"/>
  <c r="L16" i="11" s="1"/>
  <c r="N13" i="11"/>
  <c r="M13" i="11"/>
  <c r="N12" i="11"/>
  <c r="M12" i="11"/>
  <c r="L12" i="11" s="1"/>
  <c r="N9" i="11"/>
  <c r="M9" i="11"/>
  <c r="N8" i="11"/>
  <c r="L8" i="11" s="1"/>
  <c r="M8" i="11"/>
  <c r="F9" i="18"/>
  <c r="F7" i="18"/>
  <c r="F6" i="18"/>
  <c r="F4" i="18"/>
  <c r="F3" i="18"/>
  <c r="X74" i="8"/>
  <c r="X73" i="8"/>
  <c r="V68" i="8"/>
  <c r="W68" i="8"/>
  <c r="Y68" i="8"/>
  <c r="FL72" i="8"/>
  <c r="X30" i="8"/>
  <c r="X31" i="8"/>
  <c r="X32" i="8"/>
  <c r="DC52" i="7"/>
  <c r="DC53" i="4"/>
  <c r="EK79" i="5"/>
  <c r="EJ79" i="5"/>
  <c r="EI79" i="5"/>
  <c r="EH79" i="5"/>
  <c r="EG79" i="5"/>
  <c r="ED79" i="5"/>
  <c r="EC79" i="5"/>
  <c r="EB79" i="5"/>
  <c r="EA79" i="5"/>
  <c r="DZ79" i="5"/>
  <c r="DW79" i="5"/>
  <c r="DV79" i="5"/>
  <c r="DU79" i="5"/>
  <c r="DT79" i="5"/>
  <c r="DS79" i="5"/>
  <c r="DP79" i="5"/>
  <c r="DO79" i="5"/>
  <c r="DN79" i="5"/>
  <c r="DM79" i="5"/>
  <c r="DL79" i="5"/>
  <c r="DI79" i="5"/>
  <c r="DH79" i="5"/>
  <c r="DG79" i="5"/>
  <c r="DF79" i="5"/>
  <c r="DE79" i="5"/>
  <c r="DB79" i="5"/>
  <c r="DA79" i="5"/>
  <c r="CZ79" i="5"/>
  <c r="CY79" i="5"/>
  <c r="CX79" i="5"/>
  <c r="CU79" i="5"/>
  <c r="CT79" i="5"/>
  <c r="CS79" i="5"/>
  <c r="CR79" i="5"/>
  <c r="CQ79" i="5"/>
  <c r="CN79" i="5"/>
  <c r="CM79" i="5"/>
  <c r="CL79" i="5"/>
  <c r="CK79" i="5"/>
  <c r="CJ79" i="5"/>
  <c r="CG79" i="5"/>
  <c r="CF79" i="5"/>
  <c r="CE79" i="5"/>
  <c r="CD79" i="5"/>
  <c r="CC79" i="5"/>
  <c r="BZ79" i="5"/>
  <c r="BY79" i="5"/>
  <c r="BX79" i="5"/>
  <c r="BW79" i="5"/>
  <c r="BV79" i="5"/>
  <c r="BS79" i="5"/>
  <c r="BR79" i="5"/>
  <c r="BQ79" i="5"/>
  <c r="BP79" i="5"/>
  <c r="BO79" i="5"/>
  <c r="BL79" i="5"/>
  <c r="BK79" i="5"/>
  <c r="BJ79" i="5"/>
  <c r="BI79" i="5"/>
  <c r="BH79" i="5"/>
  <c r="BE79" i="5"/>
  <c r="BD79" i="5"/>
  <c r="BC79" i="5"/>
  <c r="BB79" i="5"/>
  <c r="BA79" i="5"/>
  <c r="AX79" i="5"/>
  <c r="AW79" i="5"/>
  <c r="AV79" i="5"/>
  <c r="AU79" i="5"/>
  <c r="AT79" i="5"/>
  <c r="AQ79" i="5"/>
  <c r="AP79" i="5"/>
  <c r="AO79" i="5"/>
  <c r="AN79" i="5"/>
  <c r="AM79" i="5"/>
  <c r="AJ79" i="5"/>
  <c r="AI79" i="5"/>
  <c r="AH79" i="5"/>
  <c r="AG79" i="5"/>
  <c r="AF79" i="5"/>
  <c r="AC79" i="5"/>
  <c r="AB79" i="5"/>
  <c r="AA79" i="5"/>
  <c r="Z79" i="5"/>
  <c r="Y79" i="5"/>
  <c r="V79" i="5"/>
  <c r="U79" i="5"/>
  <c r="T79" i="5"/>
  <c r="S79" i="5"/>
  <c r="R79" i="5"/>
  <c r="O79" i="5"/>
  <c r="N79" i="5"/>
  <c r="M79" i="5"/>
  <c r="L79" i="5"/>
  <c r="K79" i="5"/>
  <c r="AY37" i="5"/>
  <c r="EN8" i="5"/>
  <c r="I101" i="18" s="1"/>
  <c r="EO8" i="5"/>
  <c r="L101" i="18" s="1"/>
  <c r="EP8" i="5"/>
  <c r="O101" i="18" s="1"/>
  <c r="EQ8" i="5"/>
  <c r="ER8" i="5"/>
  <c r="U101" i="18" s="1"/>
  <c r="EN9" i="5"/>
  <c r="I102" i="18"/>
  <c r="EO9" i="5"/>
  <c r="EP9" i="5"/>
  <c r="O102" i="18" s="1"/>
  <c r="EQ9" i="5"/>
  <c r="R102" i="18" s="1"/>
  <c r="ER9" i="5"/>
  <c r="U102" i="18" s="1"/>
  <c r="EN10" i="5"/>
  <c r="I103" i="18" s="1"/>
  <c r="EO10" i="5"/>
  <c r="L103" i="18" s="1"/>
  <c r="EP10" i="5"/>
  <c r="O103" i="18" s="1"/>
  <c r="EQ10" i="5"/>
  <c r="R103" i="18" s="1"/>
  <c r="ER10" i="5"/>
  <c r="U103" i="18" s="1"/>
  <c r="EN11" i="5"/>
  <c r="I104" i="18" s="1"/>
  <c r="EO11" i="5"/>
  <c r="L104" i="18" s="1"/>
  <c r="EP11" i="5"/>
  <c r="O104" i="18" s="1"/>
  <c r="EQ11" i="5"/>
  <c r="R104" i="18" s="1"/>
  <c r="ER11" i="5"/>
  <c r="U104" i="18" s="1"/>
  <c r="EQ7" i="5"/>
  <c r="EP7" i="5"/>
  <c r="O100" i="18" s="1"/>
  <c r="EO7" i="5"/>
  <c r="L100" i="18"/>
  <c r="EN7" i="5"/>
  <c r="I100" i="18"/>
  <c r="F5" i="2"/>
  <c r="F2" i="18" s="1"/>
  <c r="L184" i="18"/>
  <c r="L183" i="18"/>
  <c r="L182" i="18"/>
  <c r="L181" i="18"/>
  <c r="L180" i="18"/>
  <c r="L179" i="18"/>
  <c r="L178" i="18"/>
  <c r="L177" i="18"/>
  <c r="L176" i="18"/>
  <c r="L175" i="18"/>
  <c r="L169" i="18"/>
  <c r="L168" i="18"/>
  <c r="L167" i="18"/>
  <c r="L173" i="18"/>
  <c r="L172" i="18"/>
  <c r="L170" i="18"/>
  <c r="FE69" i="8"/>
  <c r="FE68" i="8"/>
  <c r="FC68" i="8"/>
  <c r="FB68" i="8"/>
  <c r="EW69" i="8"/>
  <c r="EW68" i="8"/>
  <c r="EU68" i="8"/>
  <c r="ET68" i="8"/>
  <c r="EO69" i="8"/>
  <c r="EO68" i="8"/>
  <c r="EM68" i="8"/>
  <c r="EL68" i="8"/>
  <c r="EG69" i="8"/>
  <c r="EG68" i="8"/>
  <c r="EE68" i="8"/>
  <c r="ED68" i="8"/>
  <c r="DY69" i="8"/>
  <c r="DY68" i="8"/>
  <c r="DW68" i="8"/>
  <c r="DV68" i="8"/>
  <c r="DQ69" i="8"/>
  <c r="DQ68" i="8"/>
  <c r="DO68" i="8"/>
  <c r="DN68" i="8"/>
  <c r="DI69" i="8"/>
  <c r="DI68" i="8"/>
  <c r="DG68" i="8"/>
  <c r="DF68" i="8"/>
  <c r="DA69" i="8"/>
  <c r="DA68" i="8"/>
  <c r="CY68" i="8"/>
  <c r="CX68" i="8"/>
  <c r="CS69" i="8"/>
  <c r="CS68" i="8"/>
  <c r="CQ68" i="8"/>
  <c r="CP68" i="8"/>
  <c r="CK69" i="8"/>
  <c r="CK68" i="8"/>
  <c r="CI68" i="8"/>
  <c r="CH68" i="8"/>
  <c r="CC69" i="8"/>
  <c r="CC68" i="8"/>
  <c r="CA68" i="8"/>
  <c r="BZ68" i="8"/>
  <c r="BU69" i="8"/>
  <c r="BU68" i="8"/>
  <c r="BS68" i="8"/>
  <c r="BR68" i="8"/>
  <c r="BM69" i="8"/>
  <c r="BM68" i="8"/>
  <c r="BK68" i="8"/>
  <c r="BJ68" i="8"/>
  <c r="BE69" i="8"/>
  <c r="BE68" i="8"/>
  <c r="BC68" i="8"/>
  <c r="BB68" i="8"/>
  <c r="AW69" i="8"/>
  <c r="AW68" i="8"/>
  <c r="AU68" i="8"/>
  <c r="AT68" i="8"/>
  <c r="AO69" i="8"/>
  <c r="AO68" i="8"/>
  <c r="AM68" i="8"/>
  <c r="AL68" i="8"/>
  <c r="AG69" i="8"/>
  <c r="AG68" i="8"/>
  <c r="AE68" i="8"/>
  <c r="AD68" i="8"/>
  <c r="Y69" i="8"/>
  <c r="Q69" i="8"/>
  <c r="Q68" i="8"/>
  <c r="O68" i="8"/>
  <c r="N68" i="8"/>
  <c r="I68" i="8"/>
  <c r="G68" i="8"/>
  <c r="F68" i="8"/>
  <c r="I184" i="18"/>
  <c r="I183" i="18"/>
  <c r="I182" i="18"/>
  <c r="I181" i="18"/>
  <c r="I180" i="18"/>
  <c r="I179" i="18"/>
  <c r="I178" i="18"/>
  <c r="I177" i="18"/>
  <c r="I176" i="18"/>
  <c r="I175" i="18"/>
  <c r="I173" i="18"/>
  <c r="I172" i="18"/>
  <c r="I170" i="18"/>
  <c r="I169" i="18"/>
  <c r="I168" i="18"/>
  <c r="I167" i="18"/>
  <c r="FL82" i="8"/>
  <c r="I164" i="18" s="1"/>
  <c r="I236" i="18"/>
  <c r="I233" i="18"/>
  <c r="I231" i="18"/>
  <c r="I230" i="18"/>
  <c r="I229" i="18"/>
  <c r="I228" i="18"/>
  <c r="I227" i="18"/>
  <c r="I226" i="18"/>
  <c r="I225" i="18"/>
  <c r="I224" i="18"/>
  <c r="I223" i="18"/>
  <c r="I222" i="18"/>
  <c r="I221" i="18"/>
  <c r="I220" i="18"/>
  <c r="I219" i="18"/>
  <c r="I216" i="18"/>
  <c r="I215" i="18"/>
  <c r="I214" i="18"/>
  <c r="I213" i="18"/>
  <c r="I212" i="18"/>
  <c r="I211" i="18"/>
  <c r="I210" i="18"/>
  <c r="I209" i="18"/>
  <c r="I203" i="18"/>
  <c r="I208" i="18"/>
  <c r="I206" i="18"/>
  <c r="I205" i="18"/>
  <c r="I202" i="18"/>
  <c r="I201" i="18"/>
  <c r="I200" i="18"/>
  <c r="I199" i="18"/>
  <c r="I198" i="18"/>
  <c r="I196" i="18"/>
  <c r="X194" i="18"/>
  <c r="U194" i="18"/>
  <c r="R194" i="18"/>
  <c r="O194" i="18"/>
  <c r="L194" i="18"/>
  <c r="I194" i="18"/>
  <c r="X193" i="18"/>
  <c r="U193" i="18"/>
  <c r="R193" i="18"/>
  <c r="O193" i="18"/>
  <c r="L193" i="18"/>
  <c r="I193" i="18"/>
  <c r="X192" i="18"/>
  <c r="U192" i="18"/>
  <c r="R192" i="18"/>
  <c r="O192" i="18"/>
  <c r="L192" i="18"/>
  <c r="I192" i="18"/>
  <c r="X191" i="18"/>
  <c r="U191" i="18"/>
  <c r="R191" i="18"/>
  <c r="O191" i="18"/>
  <c r="L191" i="18"/>
  <c r="I191" i="18"/>
  <c r="X190" i="18"/>
  <c r="U190" i="18"/>
  <c r="R190" i="18"/>
  <c r="O190" i="18"/>
  <c r="L190" i="18"/>
  <c r="I190" i="18"/>
  <c r="X189" i="18"/>
  <c r="U189" i="18"/>
  <c r="R189" i="18"/>
  <c r="O189" i="18"/>
  <c r="L189" i="18"/>
  <c r="I189" i="18"/>
  <c r="X188" i="18"/>
  <c r="U188" i="18"/>
  <c r="R188" i="18"/>
  <c r="O188" i="18"/>
  <c r="L188" i="18"/>
  <c r="I188" i="18"/>
  <c r="X187" i="18"/>
  <c r="U187" i="18"/>
  <c r="R187" i="18"/>
  <c r="O187" i="18"/>
  <c r="L187" i="18"/>
  <c r="I187" i="18"/>
  <c r="X186" i="18"/>
  <c r="U186" i="18"/>
  <c r="R186" i="18"/>
  <c r="O186" i="18"/>
  <c r="L186" i="18"/>
  <c r="I186" i="18"/>
  <c r="X185" i="18"/>
  <c r="U185" i="18"/>
  <c r="R185" i="18"/>
  <c r="O185" i="18"/>
  <c r="L185" i="18"/>
  <c r="I185" i="18"/>
  <c r="U159" i="18"/>
  <c r="R159" i="18"/>
  <c r="ER77" i="5"/>
  <c r="U157" i="18"/>
  <c r="ER76" i="5"/>
  <c r="ER78" i="5"/>
  <c r="EQ78" i="5"/>
  <c r="R158" i="18" s="1"/>
  <c r="EP78" i="5"/>
  <c r="EO78" i="5"/>
  <c r="EN78" i="5"/>
  <c r="EL78" i="5"/>
  <c r="EL77" i="5"/>
  <c r="EL76" i="5"/>
  <c r="EE78" i="5"/>
  <c r="EE77" i="5"/>
  <c r="EE76" i="5"/>
  <c r="DX78" i="5"/>
  <c r="DX79" i="5" s="1"/>
  <c r="DX76" i="5"/>
  <c r="DX77" i="5"/>
  <c r="DQ78" i="5"/>
  <c r="DQ77" i="5"/>
  <c r="DQ76" i="5"/>
  <c r="DJ78" i="5"/>
  <c r="DJ77" i="5"/>
  <c r="DJ76" i="5"/>
  <c r="DC78" i="5"/>
  <c r="DC77" i="5"/>
  <c r="DC76" i="5"/>
  <c r="CV78" i="5"/>
  <c r="CV77" i="5"/>
  <c r="CV76" i="5"/>
  <c r="CO78" i="5"/>
  <c r="CO77" i="5"/>
  <c r="CO76" i="5"/>
  <c r="CH78" i="5"/>
  <c r="CH77" i="5"/>
  <c r="CH76" i="5"/>
  <c r="CA78" i="5"/>
  <c r="CA77" i="5"/>
  <c r="CA76" i="5"/>
  <c r="BT78" i="5"/>
  <c r="BT77" i="5"/>
  <c r="BT76" i="5"/>
  <c r="BM78" i="5"/>
  <c r="BM79" i="5" s="1"/>
  <c r="BM81" i="5" s="1"/>
  <c r="BM85" i="5" s="1"/>
  <c r="BM77" i="5"/>
  <c r="BM76" i="5"/>
  <c r="BF78" i="5"/>
  <c r="BF77" i="5"/>
  <c r="BF76" i="5"/>
  <c r="AY78" i="5"/>
  <c r="AY77" i="5"/>
  <c r="AY76" i="5"/>
  <c r="AR78" i="5"/>
  <c r="AR77" i="5"/>
  <c r="AR76" i="5"/>
  <c r="AK78" i="5"/>
  <c r="AK77" i="5"/>
  <c r="AK76" i="5"/>
  <c r="AD78" i="5"/>
  <c r="AD77" i="5"/>
  <c r="AD76" i="5"/>
  <c r="W78" i="5"/>
  <c r="W77" i="5"/>
  <c r="W76" i="5"/>
  <c r="P78" i="5"/>
  <c r="P77" i="5"/>
  <c r="P76" i="5"/>
  <c r="I77" i="5"/>
  <c r="I76" i="5"/>
  <c r="ES84" i="5"/>
  <c r="I162" i="18" s="1"/>
  <c r="EJ73" i="5"/>
  <c r="EI73" i="5"/>
  <c r="EC73" i="5"/>
  <c r="EB73" i="5"/>
  <c r="DV73" i="5"/>
  <c r="DU73" i="5"/>
  <c r="DO73" i="5"/>
  <c r="DN73" i="5"/>
  <c r="DH73" i="5"/>
  <c r="DG73" i="5"/>
  <c r="DA73" i="5"/>
  <c r="CZ73" i="5"/>
  <c r="CT73" i="5"/>
  <c r="CS73" i="5"/>
  <c r="CM73" i="5"/>
  <c r="CL73" i="5"/>
  <c r="CF73" i="5"/>
  <c r="CE73" i="5"/>
  <c r="BY73" i="5"/>
  <c r="BX73" i="5"/>
  <c r="BR73" i="5"/>
  <c r="BQ73" i="5"/>
  <c r="BK73" i="5"/>
  <c r="BJ73" i="5"/>
  <c r="BD73" i="5"/>
  <c r="BC73" i="5"/>
  <c r="AW73" i="5"/>
  <c r="AV73" i="5"/>
  <c r="AP73" i="5"/>
  <c r="AO73" i="5"/>
  <c r="AI73" i="5"/>
  <c r="AH73" i="5"/>
  <c r="AB73" i="5"/>
  <c r="AA73" i="5"/>
  <c r="U73" i="5"/>
  <c r="T73" i="5"/>
  <c r="N73" i="5"/>
  <c r="M73" i="5"/>
  <c r="FN48" i="8"/>
  <c r="FN45" i="8"/>
  <c r="FM48" i="8"/>
  <c r="FM45" i="8"/>
  <c r="FH48" i="8"/>
  <c r="FH45" i="8"/>
  <c r="FH43" i="8"/>
  <c r="FI48" i="8"/>
  <c r="FI45" i="8"/>
  <c r="FJ48" i="8"/>
  <c r="X139" i="18" s="1"/>
  <c r="FJ45" i="8"/>
  <c r="X254" i="18"/>
  <c r="FK48" i="8"/>
  <c r="FK45" i="8"/>
  <c r="FL45" i="8" s="1"/>
  <c r="FD48" i="8"/>
  <c r="FD45" i="8"/>
  <c r="EV48" i="8"/>
  <c r="EV45" i="8"/>
  <c r="EN48" i="8"/>
  <c r="EN45" i="8"/>
  <c r="EF48" i="8"/>
  <c r="EF45" i="8"/>
  <c r="DX48" i="8"/>
  <c r="DX45" i="8"/>
  <c r="DP48" i="8"/>
  <c r="DP45" i="8"/>
  <c r="DH48" i="8"/>
  <c r="DH45" i="8"/>
  <c r="CZ48" i="8"/>
  <c r="CZ45" i="8"/>
  <c r="CJ48" i="8"/>
  <c r="CJ45" i="8"/>
  <c r="CB48" i="8"/>
  <c r="CB45" i="8"/>
  <c r="BT48" i="8"/>
  <c r="BT45" i="8"/>
  <c r="BL48" i="8"/>
  <c r="BL45" i="8"/>
  <c r="BD48" i="8"/>
  <c r="BD45" i="8"/>
  <c r="AV48" i="8"/>
  <c r="AV45" i="8"/>
  <c r="AN48" i="8"/>
  <c r="AN45" i="8"/>
  <c r="AF48" i="8"/>
  <c r="AF45" i="8"/>
  <c r="X48" i="8"/>
  <c r="X45" i="8"/>
  <c r="P48" i="8"/>
  <c r="P45" i="8"/>
  <c r="E24" i="12"/>
  <c r="D21" i="12"/>
  <c r="I207" i="18" s="1"/>
  <c r="DB27" i="7"/>
  <c r="DA27" i="7"/>
  <c r="CZ27" i="7"/>
  <c r="DB26" i="7"/>
  <c r="DB24" i="7"/>
  <c r="DB23" i="7"/>
  <c r="CZ23" i="7"/>
  <c r="DC23" i="7" s="1"/>
  <c r="DA23" i="7"/>
  <c r="DB22" i="7"/>
  <c r="DB21" i="7"/>
  <c r="DB20" i="7"/>
  <c r="DB19" i="7"/>
  <c r="DB18" i="7"/>
  <c r="DB17" i="7"/>
  <c r="DB16" i="7"/>
  <c r="DB15" i="7"/>
  <c r="DB14" i="7"/>
  <c r="DB13" i="7"/>
  <c r="DB12" i="7"/>
  <c r="DB11" i="7"/>
  <c r="CZ11" i="7"/>
  <c r="DC11" i="7" s="1"/>
  <c r="DA11" i="7"/>
  <c r="DB10" i="7"/>
  <c r="DB9" i="7"/>
  <c r="DB8" i="7"/>
  <c r="DB7" i="7"/>
  <c r="DA26" i="7"/>
  <c r="DA24" i="7"/>
  <c r="DA22" i="7"/>
  <c r="DA21" i="7"/>
  <c r="DA20" i="7"/>
  <c r="DA19" i="7"/>
  <c r="DA18" i="7"/>
  <c r="DA17" i="7"/>
  <c r="DA16" i="7"/>
  <c r="DA15" i="7"/>
  <c r="DA14" i="7"/>
  <c r="DA13" i="7"/>
  <c r="DA12" i="7"/>
  <c r="DA10" i="7"/>
  <c r="DA9" i="7"/>
  <c r="DA8" i="7"/>
  <c r="DA7" i="7"/>
  <c r="CZ26" i="7"/>
  <c r="CZ24" i="7"/>
  <c r="DC24" i="7" s="1"/>
  <c r="CZ22" i="7"/>
  <c r="CZ21" i="7"/>
  <c r="CZ20" i="7"/>
  <c r="DC20" i="7" s="1"/>
  <c r="CZ19" i="7"/>
  <c r="CZ18" i="7"/>
  <c r="CZ17" i="7"/>
  <c r="CZ16" i="7"/>
  <c r="DC16" i="7" s="1"/>
  <c r="CZ15" i="7"/>
  <c r="CZ14" i="7"/>
  <c r="CZ13" i="7"/>
  <c r="DC13" i="7" s="1"/>
  <c r="CZ12" i="7"/>
  <c r="DC12" i="7" s="1"/>
  <c r="CZ10" i="7"/>
  <c r="DC10" i="7" s="1"/>
  <c r="CZ9" i="7"/>
  <c r="CZ8" i="7"/>
  <c r="CZ7" i="7"/>
  <c r="CW31" i="7"/>
  <c r="CR31" i="7"/>
  <c r="CM31" i="7"/>
  <c r="CH31" i="7"/>
  <c r="CC31" i="7"/>
  <c r="BX31" i="7"/>
  <c r="BS31" i="7"/>
  <c r="BN31" i="7"/>
  <c r="BI31" i="7"/>
  <c r="BD31" i="7"/>
  <c r="AY31" i="7"/>
  <c r="AT31" i="7"/>
  <c r="AO31" i="7"/>
  <c r="AJ31" i="7"/>
  <c r="AE31" i="7"/>
  <c r="Z31" i="7"/>
  <c r="U31" i="7"/>
  <c r="P31" i="7"/>
  <c r="K31" i="7"/>
  <c r="F31" i="7"/>
  <c r="CW32" i="4"/>
  <c r="CR32" i="4"/>
  <c r="CH32" i="4"/>
  <c r="CC32" i="4"/>
  <c r="BX32" i="4"/>
  <c r="BS32" i="4"/>
  <c r="BN32" i="4"/>
  <c r="BI32" i="4"/>
  <c r="BD32" i="4"/>
  <c r="AY32" i="4"/>
  <c r="AT32" i="4"/>
  <c r="AO32" i="4"/>
  <c r="AJ32" i="4"/>
  <c r="AE32" i="4"/>
  <c r="Z32" i="4"/>
  <c r="U32" i="4"/>
  <c r="P32" i="4"/>
  <c r="K32" i="4"/>
  <c r="F32" i="4"/>
  <c r="DC52" i="4"/>
  <c r="DC51" i="4"/>
  <c r="H7" i="8"/>
  <c r="P7" i="8"/>
  <c r="X7" i="8"/>
  <c r="AF7" i="8"/>
  <c r="AN7" i="8"/>
  <c r="AV7" i="8"/>
  <c r="BD7" i="8"/>
  <c r="BL7" i="8"/>
  <c r="BT7" i="8"/>
  <c r="CB7" i="8"/>
  <c r="CJ7" i="8"/>
  <c r="CR7" i="8"/>
  <c r="CZ7" i="8"/>
  <c r="DH7" i="8"/>
  <c r="DP7" i="8"/>
  <c r="DX7" i="8"/>
  <c r="EF7" i="8"/>
  <c r="EN7" i="8"/>
  <c r="EV7" i="8"/>
  <c r="FD7" i="8"/>
  <c r="FH7" i="8"/>
  <c r="FI7" i="8"/>
  <c r="L105" i="18"/>
  <c r="FJ7" i="8"/>
  <c r="X105" i="18" s="1"/>
  <c r="FK7" i="8"/>
  <c r="O105" i="18" s="1"/>
  <c r="FM7" i="8"/>
  <c r="FN7" i="8"/>
  <c r="H10" i="8"/>
  <c r="P10" i="8"/>
  <c r="X10" i="8"/>
  <c r="AF10" i="8"/>
  <c r="AN10" i="8"/>
  <c r="AV10" i="8"/>
  <c r="BD10" i="8"/>
  <c r="BL10" i="8"/>
  <c r="BT10" i="8"/>
  <c r="CB10" i="8"/>
  <c r="CJ10" i="8"/>
  <c r="CR10" i="8"/>
  <c r="CZ10" i="8"/>
  <c r="DH10" i="8"/>
  <c r="DP10" i="8"/>
  <c r="DX10" i="8"/>
  <c r="EF10" i="8"/>
  <c r="EN10" i="8"/>
  <c r="EV10" i="8"/>
  <c r="FD10" i="8"/>
  <c r="FH10" i="8"/>
  <c r="FI10" i="8"/>
  <c r="FJ10" i="8"/>
  <c r="X106" i="18" s="1"/>
  <c r="FK10" i="8"/>
  <c r="EP15" i="5"/>
  <c r="O106" i="18" s="1"/>
  <c r="FM10" i="8"/>
  <c r="EQ15" i="5"/>
  <c r="R106" i="18" s="1"/>
  <c r="FN10" i="8"/>
  <c r="ER15" i="5"/>
  <c r="U106" i="18" s="1"/>
  <c r="H11" i="8"/>
  <c r="P11" i="8"/>
  <c r="X11" i="8"/>
  <c r="AF11" i="8"/>
  <c r="AN11" i="8"/>
  <c r="AV11" i="8"/>
  <c r="BD11" i="8"/>
  <c r="BL11" i="8"/>
  <c r="BT11" i="8"/>
  <c r="CB11" i="8"/>
  <c r="CJ11" i="8"/>
  <c r="CR11" i="8"/>
  <c r="CZ11" i="8"/>
  <c r="DH11" i="8"/>
  <c r="DP11" i="8"/>
  <c r="DX11" i="8"/>
  <c r="EF11" i="8"/>
  <c r="EN11" i="8"/>
  <c r="EV11" i="8"/>
  <c r="FD11" i="8"/>
  <c r="FH11" i="8"/>
  <c r="FI11" i="8"/>
  <c r="FJ11" i="8"/>
  <c r="X107" i="18" s="1"/>
  <c r="FK11" i="8"/>
  <c r="FM11" i="8"/>
  <c r="FN11" i="8"/>
  <c r="H12" i="8"/>
  <c r="P12" i="8"/>
  <c r="X12" i="8"/>
  <c r="AF12" i="8"/>
  <c r="AN12" i="8"/>
  <c r="AV12" i="8"/>
  <c r="BD12" i="8"/>
  <c r="BL12" i="8"/>
  <c r="BT12" i="8"/>
  <c r="CB12" i="8"/>
  <c r="CJ12" i="8"/>
  <c r="CR12" i="8"/>
  <c r="CZ12" i="8"/>
  <c r="DH12" i="8"/>
  <c r="DP12" i="8"/>
  <c r="DX12" i="8"/>
  <c r="EF12" i="8"/>
  <c r="EN12" i="8"/>
  <c r="EV12" i="8"/>
  <c r="FD12" i="8"/>
  <c r="FH12" i="8"/>
  <c r="FI12" i="8"/>
  <c r="FJ12" i="8"/>
  <c r="X108" i="18" s="1"/>
  <c r="FK12" i="8"/>
  <c r="FM12" i="8"/>
  <c r="FN12" i="8"/>
  <c r="ER17" i="5"/>
  <c r="U108" i="18" s="1"/>
  <c r="H13" i="8"/>
  <c r="P13" i="8"/>
  <c r="X13" i="8"/>
  <c r="AF13" i="8"/>
  <c r="AN13" i="8"/>
  <c r="AV13" i="8"/>
  <c r="BD13" i="8"/>
  <c r="BL13" i="8"/>
  <c r="BT13" i="8"/>
  <c r="CB13" i="8"/>
  <c r="CJ13" i="8"/>
  <c r="CR13" i="8"/>
  <c r="CZ13" i="8"/>
  <c r="DH13" i="8"/>
  <c r="DP13" i="8"/>
  <c r="DX13" i="8"/>
  <c r="EF13" i="8"/>
  <c r="EN13" i="8"/>
  <c r="EV13" i="8"/>
  <c r="FD13" i="8"/>
  <c r="FH13" i="8"/>
  <c r="FI13" i="8"/>
  <c r="FJ13" i="8"/>
  <c r="X109" i="18" s="1"/>
  <c r="FK13" i="8"/>
  <c r="FM13" i="8"/>
  <c r="FN13" i="8"/>
  <c r="ER18" i="5"/>
  <c r="U109" i="18" s="1"/>
  <c r="H14" i="8"/>
  <c r="P14" i="8"/>
  <c r="X14" i="8"/>
  <c r="AF14" i="8"/>
  <c r="AN14" i="8"/>
  <c r="AV14" i="8"/>
  <c r="BD14" i="8"/>
  <c r="BL14" i="8"/>
  <c r="BT14" i="8"/>
  <c r="CB14" i="8"/>
  <c r="CJ14" i="8"/>
  <c r="CR14" i="8"/>
  <c r="CZ14" i="8"/>
  <c r="DH14" i="8"/>
  <c r="DP14" i="8"/>
  <c r="DX14" i="8"/>
  <c r="EF14" i="8"/>
  <c r="EN14" i="8"/>
  <c r="EV14" i="8"/>
  <c r="FD14" i="8"/>
  <c r="FH14" i="8"/>
  <c r="FI14" i="8"/>
  <c r="FJ14" i="8"/>
  <c r="X110" i="18" s="1"/>
  <c r="FK14" i="8"/>
  <c r="FM14" i="8"/>
  <c r="FN14" i="8"/>
  <c r="H15" i="8"/>
  <c r="P15" i="8"/>
  <c r="X15" i="8"/>
  <c r="AF15" i="8"/>
  <c r="AN15" i="8"/>
  <c r="AV15" i="8"/>
  <c r="BD15" i="8"/>
  <c r="BL15" i="8"/>
  <c r="BT15" i="8"/>
  <c r="CB15" i="8"/>
  <c r="CJ15" i="8"/>
  <c r="CR15" i="8"/>
  <c r="CZ15" i="8"/>
  <c r="DH15" i="8"/>
  <c r="DP15" i="8"/>
  <c r="DX15" i="8"/>
  <c r="EF15" i="8"/>
  <c r="EN15" i="8"/>
  <c r="EV15" i="8"/>
  <c r="FD15" i="8"/>
  <c r="FH15" i="8"/>
  <c r="FI15" i="8"/>
  <c r="EO20" i="5"/>
  <c r="L111" i="18" s="1"/>
  <c r="FJ15" i="8"/>
  <c r="X111" i="18" s="1"/>
  <c r="FK15" i="8"/>
  <c r="FM15" i="8"/>
  <c r="FN15" i="8"/>
  <c r="ER20" i="5"/>
  <c r="U111" i="18" s="1"/>
  <c r="H16" i="8"/>
  <c r="P16" i="8"/>
  <c r="X16" i="8"/>
  <c r="AF16" i="8"/>
  <c r="AN16" i="8"/>
  <c r="AV16" i="8"/>
  <c r="BD16" i="8"/>
  <c r="BL16" i="8"/>
  <c r="BT16" i="8"/>
  <c r="CB16" i="8"/>
  <c r="CJ16" i="8"/>
  <c r="CR16" i="8"/>
  <c r="CZ16" i="8"/>
  <c r="DH16" i="8"/>
  <c r="DP16" i="8"/>
  <c r="DX16" i="8"/>
  <c r="EF16" i="8"/>
  <c r="EN16" i="8"/>
  <c r="EV16" i="8"/>
  <c r="FD16" i="8"/>
  <c r="FH16" i="8"/>
  <c r="FI16" i="8"/>
  <c r="FJ16" i="8"/>
  <c r="X113" i="18" s="1"/>
  <c r="FK16" i="8"/>
  <c r="FM16" i="8"/>
  <c r="FN16" i="8"/>
  <c r="H17" i="8"/>
  <c r="P17" i="8"/>
  <c r="X17" i="8"/>
  <c r="AF17" i="8"/>
  <c r="AN17" i="8"/>
  <c r="AV17" i="8"/>
  <c r="BD17" i="8"/>
  <c r="BL17" i="8"/>
  <c r="BT17" i="8"/>
  <c r="CB17" i="8"/>
  <c r="CJ17" i="8"/>
  <c r="CR17" i="8"/>
  <c r="CZ17" i="8"/>
  <c r="DH17" i="8"/>
  <c r="DP17" i="8"/>
  <c r="DX17" i="8"/>
  <c r="EF17" i="8"/>
  <c r="EN17" i="8"/>
  <c r="EV17" i="8"/>
  <c r="FD17" i="8"/>
  <c r="FH17" i="8"/>
  <c r="FI17" i="8"/>
  <c r="FJ17" i="8"/>
  <c r="X114" i="18" s="1"/>
  <c r="FK17" i="8"/>
  <c r="FM17" i="8"/>
  <c r="FN17" i="8"/>
  <c r="H18" i="8"/>
  <c r="P18" i="8"/>
  <c r="X18" i="8"/>
  <c r="AF18" i="8"/>
  <c r="AN18" i="8"/>
  <c r="AV18" i="8"/>
  <c r="BD18" i="8"/>
  <c r="BL18" i="8"/>
  <c r="BT18" i="8"/>
  <c r="CB18" i="8"/>
  <c r="CJ18" i="8"/>
  <c r="CR18" i="8"/>
  <c r="CZ18" i="8"/>
  <c r="DH18" i="8"/>
  <c r="DP18" i="8"/>
  <c r="DX18" i="8"/>
  <c r="EF18" i="8"/>
  <c r="EN18" i="8"/>
  <c r="EV18" i="8"/>
  <c r="FD18" i="8"/>
  <c r="FH18" i="8"/>
  <c r="FI18" i="8"/>
  <c r="FJ18" i="8"/>
  <c r="X115" i="18" s="1"/>
  <c r="FK18" i="8"/>
  <c r="EP23" i="5"/>
  <c r="O115" i="18" s="1"/>
  <c r="FM18" i="8"/>
  <c r="FN18" i="8"/>
  <c r="H20" i="8"/>
  <c r="P20" i="8"/>
  <c r="X20" i="8"/>
  <c r="AF20" i="8"/>
  <c r="AN20" i="8"/>
  <c r="AV20" i="8"/>
  <c r="BD20" i="8"/>
  <c r="BL20" i="8"/>
  <c r="BT20" i="8"/>
  <c r="CB20" i="8"/>
  <c r="CJ20" i="8"/>
  <c r="CR20" i="8"/>
  <c r="CZ20" i="8"/>
  <c r="DH20" i="8"/>
  <c r="DP20" i="8"/>
  <c r="DX20" i="8"/>
  <c r="EF20" i="8"/>
  <c r="EN20" i="8"/>
  <c r="EV20" i="8"/>
  <c r="FD20" i="8"/>
  <c r="FH20" i="8"/>
  <c r="FI20" i="8"/>
  <c r="FJ20" i="8"/>
  <c r="X116" i="18" s="1"/>
  <c r="FK20" i="8"/>
  <c r="FM20" i="8"/>
  <c r="FN20" i="8"/>
  <c r="ER25" i="5"/>
  <c r="U116" i="18" s="1"/>
  <c r="H21" i="8"/>
  <c r="P21" i="8"/>
  <c r="X21" i="8"/>
  <c r="AF21" i="8"/>
  <c r="AN21" i="8"/>
  <c r="AV21" i="8"/>
  <c r="BD21" i="8"/>
  <c r="BL21" i="8"/>
  <c r="BT21" i="8"/>
  <c r="CB21" i="8"/>
  <c r="CJ21" i="8"/>
  <c r="CR21" i="8"/>
  <c r="CZ21" i="8"/>
  <c r="DH21" i="8"/>
  <c r="DP21" i="8"/>
  <c r="DX21" i="8"/>
  <c r="EF21" i="8"/>
  <c r="EN21" i="8"/>
  <c r="EV21" i="8"/>
  <c r="FD21" i="8"/>
  <c r="FH21" i="8"/>
  <c r="FI21" i="8"/>
  <c r="FJ21" i="8"/>
  <c r="X117" i="18" s="1"/>
  <c r="FK21" i="8"/>
  <c r="FM21" i="8"/>
  <c r="FN21" i="8"/>
  <c r="H22" i="8"/>
  <c r="P22" i="8"/>
  <c r="X22" i="8"/>
  <c r="AF22" i="8"/>
  <c r="AN22" i="8"/>
  <c r="AV22" i="8"/>
  <c r="BD22" i="8"/>
  <c r="BL22" i="8"/>
  <c r="BT22" i="8"/>
  <c r="CB22" i="8"/>
  <c r="CJ22" i="8"/>
  <c r="CR22" i="8"/>
  <c r="CZ22" i="8"/>
  <c r="DH22" i="8"/>
  <c r="DP22" i="8"/>
  <c r="DX22" i="8"/>
  <c r="EF22" i="8"/>
  <c r="EN22" i="8"/>
  <c r="EV22" i="8"/>
  <c r="FD22" i="8"/>
  <c r="FH22" i="8"/>
  <c r="FI22" i="8"/>
  <c r="L118" i="18"/>
  <c r="FJ22" i="8"/>
  <c r="X118" i="18" s="1"/>
  <c r="FK22" i="8"/>
  <c r="FM22" i="8"/>
  <c r="FN22" i="8"/>
  <c r="H23" i="8"/>
  <c r="P23" i="8"/>
  <c r="X23" i="8"/>
  <c r="AF23" i="8"/>
  <c r="AN23" i="8"/>
  <c r="AV23" i="8"/>
  <c r="BD23" i="8"/>
  <c r="BL23" i="8"/>
  <c r="BT23" i="8"/>
  <c r="CB23" i="8"/>
  <c r="CJ23" i="8"/>
  <c r="CR23" i="8"/>
  <c r="CZ23" i="8"/>
  <c r="DH23" i="8"/>
  <c r="DP23" i="8"/>
  <c r="DX23" i="8"/>
  <c r="EF23" i="8"/>
  <c r="EN23" i="8"/>
  <c r="EV23" i="8"/>
  <c r="FD23" i="8"/>
  <c r="FH23" i="8"/>
  <c r="FI23" i="8"/>
  <c r="FJ23" i="8"/>
  <c r="X119" i="18"/>
  <c r="FK23" i="8"/>
  <c r="FM23" i="8"/>
  <c r="FN23" i="8"/>
  <c r="H24" i="8"/>
  <c r="P24" i="8"/>
  <c r="X24" i="8"/>
  <c r="AF24" i="8"/>
  <c r="AN24" i="8"/>
  <c r="AV24" i="8"/>
  <c r="BD24" i="8"/>
  <c r="BL24" i="8"/>
  <c r="BT24" i="8"/>
  <c r="CB24" i="8"/>
  <c r="CJ24" i="8"/>
  <c r="CR24" i="8"/>
  <c r="CZ24" i="8"/>
  <c r="DH24" i="8"/>
  <c r="DP24" i="8"/>
  <c r="DX24" i="8"/>
  <c r="EF24" i="8"/>
  <c r="EN24" i="8"/>
  <c r="EV24" i="8"/>
  <c r="FD24" i="8"/>
  <c r="FH24" i="8"/>
  <c r="FI24" i="8"/>
  <c r="FJ24" i="8"/>
  <c r="X120" i="18"/>
  <c r="FK24" i="8"/>
  <c r="FM24" i="8"/>
  <c r="FN24" i="8"/>
  <c r="H25" i="8"/>
  <c r="P25" i="8"/>
  <c r="X25" i="8"/>
  <c r="AF25" i="8"/>
  <c r="AN25" i="8"/>
  <c r="AV25" i="8"/>
  <c r="BD25" i="8"/>
  <c r="BL25" i="8"/>
  <c r="BT25" i="8"/>
  <c r="CB25" i="8"/>
  <c r="CJ25" i="8"/>
  <c r="CR25" i="8"/>
  <c r="CZ25" i="8"/>
  <c r="DH25" i="8"/>
  <c r="DP25" i="8"/>
  <c r="DX25" i="8"/>
  <c r="EF25" i="8"/>
  <c r="EN25" i="8"/>
  <c r="EV25" i="8"/>
  <c r="FD25" i="8"/>
  <c r="FH25" i="8"/>
  <c r="FI25" i="8"/>
  <c r="FJ25" i="8"/>
  <c r="X121" i="18"/>
  <c r="FK25" i="8"/>
  <c r="FM25" i="8"/>
  <c r="FN25" i="8"/>
  <c r="H26" i="8"/>
  <c r="P26" i="8"/>
  <c r="X26" i="8"/>
  <c r="AF26" i="8"/>
  <c r="AN26" i="8"/>
  <c r="AV26" i="8"/>
  <c r="BD26" i="8"/>
  <c r="BL26" i="8"/>
  <c r="BT26" i="8"/>
  <c r="CB26" i="8"/>
  <c r="CJ26" i="8"/>
  <c r="CR26" i="8"/>
  <c r="CZ26" i="8"/>
  <c r="DH26" i="8"/>
  <c r="DP26" i="8"/>
  <c r="DX26" i="8"/>
  <c r="EF26" i="8"/>
  <c r="EN26" i="8"/>
  <c r="EV26" i="8"/>
  <c r="FD26" i="8"/>
  <c r="FH26" i="8"/>
  <c r="FL26" i="8" s="1"/>
  <c r="FI26" i="8"/>
  <c r="FJ26" i="8"/>
  <c r="X122" i="18" s="1"/>
  <c r="FK26" i="8"/>
  <c r="FM26" i="8"/>
  <c r="FN26" i="8"/>
  <c r="H28" i="8"/>
  <c r="P28" i="8"/>
  <c r="X28" i="8"/>
  <c r="AF28" i="8"/>
  <c r="AN28" i="8"/>
  <c r="AV28" i="8"/>
  <c r="BD28" i="8"/>
  <c r="BL28" i="8"/>
  <c r="BT28" i="8"/>
  <c r="CB28" i="8"/>
  <c r="CJ28" i="8"/>
  <c r="CR28" i="8"/>
  <c r="CZ28" i="8"/>
  <c r="DH28" i="8"/>
  <c r="DP28" i="8"/>
  <c r="DX28" i="8"/>
  <c r="EF28" i="8"/>
  <c r="EN28" i="8"/>
  <c r="EV28" i="8"/>
  <c r="FD28" i="8"/>
  <c r="FH28" i="8"/>
  <c r="FI28" i="8"/>
  <c r="FJ28" i="8"/>
  <c r="X123" i="18" s="1"/>
  <c r="FK28" i="8"/>
  <c r="FM28" i="8"/>
  <c r="FN28" i="8"/>
  <c r="H29" i="8"/>
  <c r="P29" i="8"/>
  <c r="X29" i="8"/>
  <c r="AF29" i="8"/>
  <c r="AN29" i="8"/>
  <c r="AV29" i="8"/>
  <c r="BD29" i="8"/>
  <c r="BL29" i="8"/>
  <c r="BT29" i="8"/>
  <c r="CB29" i="8"/>
  <c r="CJ29" i="8"/>
  <c r="CR29" i="8"/>
  <c r="CZ29" i="8"/>
  <c r="DH29" i="8"/>
  <c r="DP29" i="8"/>
  <c r="DX29" i="8"/>
  <c r="EF29" i="8"/>
  <c r="EN29" i="8"/>
  <c r="EV29" i="8"/>
  <c r="FD29" i="8"/>
  <c r="FK29" i="8"/>
  <c r="FM29" i="8"/>
  <c r="FN29" i="8"/>
  <c r="H30" i="8"/>
  <c r="P30" i="8"/>
  <c r="AF30" i="8"/>
  <c r="AN30" i="8"/>
  <c r="AV30" i="8"/>
  <c r="BD30" i="8"/>
  <c r="BL30" i="8"/>
  <c r="BT30" i="8"/>
  <c r="CB30" i="8"/>
  <c r="CJ30" i="8"/>
  <c r="CR30" i="8"/>
  <c r="CZ30" i="8"/>
  <c r="DH30" i="8"/>
  <c r="DP30" i="8"/>
  <c r="DX30" i="8"/>
  <c r="EF30" i="8"/>
  <c r="EN30" i="8"/>
  <c r="EV30" i="8"/>
  <c r="FD30" i="8"/>
  <c r="FK30" i="8"/>
  <c r="FM30" i="8"/>
  <c r="FN30" i="8"/>
  <c r="H31" i="8"/>
  <c r="P31" i="8"/>
  <c r="AF31" i="8"/>
  <c r="AN31" i="8"/>
  <c r="AV31" i="8"/>
  <c r="BD31" i="8"/>
  <c r="BL31" i="8"/>
  <c r="BT31" i="8"/>
  <c r="CB31" i="8"/>
  <c r="CJ31" i="8"/>
  <c r="CR31" i="8"/>
  <c r="CZ31" i="8"/>
  <c r="DH31" i="8"/>
  <c r="DP31" i="8"/>
  <c r="DX31" i="8"/>
  <c r="EF31" i="8"/>
  <c r="EN31" i="8"/>
  <c r="EV31" i="8"/>
  <c r="FD31" i="8"/>
  <c r="FK31" i="8"/>
  <c r="FM31" i="8"/>
  <c r="FN31" i="8"/>
  <c r="H32" i="8"/>
  <c r="P32" i="8"/>
  <c r="AF32" i="8"/>
  <c r="AN32" i="8"/>
  <c r="AV32" i="8"/>
  <c r="BD32" i="8"/>
  <c r="BL32" i="8"/>
  <c r="BT32" i="8"/>
  <c r="CB32" i="8"/>
  <c r="CJ32" i="8"/>
  <c r="CR32" i="8"/>
  <c r="CZ32" i="8"/>
  <c r="DH32" i="8"/>
  <c r="DP32" i="8"/>
  <c r="DX32" i="8"/>
  <c r="EF32" i="8"/>
  <c r="EN32" i="8"/>
  <c r="EV32" i="8"/>
  <c r="FD32" i="8"/>
  <c r="FK32" i="8"/>
  <c r="FM32" i="8"/>
  <c r="FN32" i="8"/>
  <c r="H33" i="8"/>
  <c r="P33" i="8"/>
  <c r="X33" i="8"/>
  <c r="AF33" i="8"/>
  <c r="AN33" i="8"/>
  <c r="AV33" i="8"/>
  <c r="BD33" i="8"/>
  <c r="BL33" i="8"/>
  <c r="BT33" i="8"/>
  <c r="CB33" i="8"/>
  <c r="CJ33" i="8"/>
  <c r="CR33" i="8"/>
  <c r="CZ33" i="8"/>
  <c r="DH33" i="8"/>
  <c r="DP33" i="8"/>
  <c r="DX33" i="8"/>
  <c r="EF33" i="8"/>
  <c r="EN33" i="8"/>
  <c r="EV33" i="8"/>
  <c r="FD33" i="8"/>
  <c r="FK33" i="8"/>
  <c r="O128" i="18" s="1"/>
  <c r="FM33" i="8"/>
  <c r="FN33" i="8"/>
  <c r="H34" i="8"/>
  <c r="P34" i="8"/>
  <c r="X34" i="8"/>
  <c r="AF34" i="8"/>
  <c r="AN34" i="8"/>
  <c r="AV34" i="8"/>
  <c r="BD34" i="8"/>
  <c r="BL34" i="8"/>
  <c r="BT34" i="8"/>
  <c r="CB34" i="8"/>
  <c r="CJ34" i="8"/>
  <c r="CR34" i="8"/>
  <c r="CZ34" i="8"/>
  <c r="DH34" i="8"/>
  <c r="DP34" i="8"/>
  <c r="DX34" i="8"/>
  <c r="EF34" i="8"/>
  <c r="EN34" i="8"/>
  <c r="EV34" i="8"/>
  <c r="FD34" i="8"/>
  <c r="FK34" i="8"/>
  <c r="FM34" i="8"/>
  <c r="FN34" i="8"/>
  <c r="H35" i="8"/>
  <c r="P35" i="8"/>
  <c r="X35" i="8"/>
  <c r="AF35" i="8"/>
  <c r="AN35" i="8"/>
  <c r="AV35" i="8"/>
  <c r="BD35" i="8"/>
  <c r="BL35" i="8"/>
  <c r="BT35" i="8"/>
  <c r="CB35" i="8"/>
  <c r="CJ35" i="8"/>
  <c r="CR35" i="8"/>
  <c r="CZ35" i="8"/>
  <c r="DH35" i="8"/>
  <c r="DP35" i="8"/>
  <c r="DX35" i="8"/>
  <c r="EF35" i="8"/>
  <c r="EN35" i="8"/>
  <c r="EV35" i="8"/>
  <c r="FD35" i="8"/>
  <c r="FK35" i="8"/>
  <c r="FM35" i="8"/>
  <c r="FN35" i="8"/>
  <c r="H36" i="8"/>
  <c r="P36" i="8"/>
  <c r="X36" i="8"/>
  <c r="AF36" i="8"/>
  <c r="AN36" i="8"/>
  <c r="AV36" i="8"/>
  <c r="BD36" i="8"/>
  <c r="BL36" i="8"/>
  <c r="BT36" i="8"/>
  <c r="CB36" i="8"/>
  <c r="CJ36" i="8"/>
  <c r="CR36" i="8"/>
  <c r="CZ36" i="8"/>
  <c r="DH36" i="8"/>
  <c r="DP36" i="8"/>
  <c r="DX36" i="8"/>
  <c r="EF36" i="8"/>
  <c r="EN36" i="8"/>
  <c r="EV36" i="8"/>
  <c r="FD36" i="8"/>
  <c r="FK36" i="8"/>
  <c r="FM36" i="8"/>
  <c r="FN36" i="8"/>
  <c r="H38" i="8"/>
  <c r="P38" i="8"/>
  <c r="X38" i="8"/>
  <c r="AF38" i="8"/>
  <c r="AN38" i="8"/>
  <c r="AV38" i="8"/>
  <c r="BD38" i="8"/>
  <c r="BL38" i="8"/>
  <c r="BT38" i="8"/>
  <c r="CB38" i="8"/>
  <c r="CJ38" i="8"/>
  <c r="CR38" i="8"/>
  <c r="CZ38" i="8"/>
  <c r="DH38" i="8"/>
  <c r="DP38" i="8"/>
  <c r="DX38" i="8"/>
  <c r="EF38" i="8"/>
  <c r="EN38" i="8"/>
  <c r="EV38" i="8"/>
  <c r="FD38" i="8"/>
  <c r="FH38" i="8"/>
  <c r="FI38" i="8"/>
  <c r="FJ38" i="8"/>
  <c r="X132" i="18" s="1"/>
  <c r="FK38" i="8"/>
  <c r="FM38" i="8"/>
  <c r="FN38" i="8"/>
  <c r="H39" i="8"/>
  <c r="P39" i="8"/>
  <c r="X39" i="8"/>
  <c r="AF39" i="8"/>
  <c r="AN39" i="8"/>
  <c r="AV39" i="8"/>
  <c r="BD39" i="8"/>
  <c r="BL39" i="8"/>
  <c r="BT39" i="8"/>
  <c r="CB39" i="8"/>
  <c r="CJ39" i="8"/>
  <c r="CR39" i="8"/>
  <c r="CZ39" i="8"/>
  <c r="DH39" i="8"/>
  <c r="DP39" i="8"/>
  <c r="DX39" i="8"/>
  <c r="EF39" i="8"/>
  <c r="EN39" i="8"/>
  <c r="EV39" i="8"/>
  <c r="FD39" i="8"/>
  <c r="FH39" i="8"/>
  <c r="FI39" i="8"/>
  <c r="FJ39" i="8"/>
  <c r="X133" i="18" s="1"/>
  <c r="FK39" i="8"/>
  <c r="FM39" i="8"/>
  <c r="FN39" i="8"/>
  <c r="H40" i="8"/>
  <c r="P40" i="8"/>
  <c r="X40" i="8"/>
  <c r="AF40" i="8"/>
  <c r="AN40" i="8"/>
  <c r="AV40" i="8"/>
  <c r="BD40" i="8"/>
  <c r="BL40" i="8"/>
  <c r="BT40" i="8"/>
  <c r="CB40" i="8"/>
  <c r="CJ40" i="8"/>
  <c r="CR40" i="8"/>
  <c r="CZ40" i="8"/>
  <c r="DH40" i="8"/>
  <c r="DP40" i="8"/>
  <c r="DX40" i="8"/>
  <c r="EF40" i="8"/>
  <c r="EN40" i="8"/>
  <c r="EV40" i="8"/>
  <c r="FD40" i="8"/>
  <c r="FH40" i="8"/>
  <c r="FI40" i="8"/>
  <c r="FJ40" i="8"/>
  <c r="X134" i="18" s="1"/>
  <c r="FK40" i="8"/>
  <c r="FM40" i="8"/>
  <c r="FN40" i="8"/>
  <c r="H41" i="8"/>
  <c r="P41" i="8"/>
  <c r="X41" i="8"/>
  <c r="AF41" i="8"/>
  <c r="AN41" i="8"/>
  <c r="AV41" i="8"/>
  <c r="BD41" i="8"/>
  <c r="BL41" i="8"/>
  <c r="BT41" i="8"/>
  <c r="CB41" i="8"/>
  <c r="CJ41" i="8"/>
  <c r="CR41" i="8"/>
  <c r="CZ41" i="8"/>
  <c r="DH41" i="8"/>
  <c r="DP41" i="8"/>
  <c r="DX41" i="8"/>
  <c r="EF41" i="8"/>
  <c r="EN41" i="8"/>
  <c r="EV41" i="8"/>
  <c r="FD41" i="8"/>
  <c r="FH41" i="8"/>
  <c r="FI41" i="8"/>
  <c r="FJ41" i="8"/>
  <c r="X135" i="18" s="1"/>
  <c r="FK41" i="8"/>
  <c r="FM41" i="8"/>
  <c r="FN41" i="8"/>
  <c r="H42" i="8"/>
  <c r="P42" i="8"/>
  <c r="X42" i="8"/>
  <c r="AF42" i="8"/>
  <c r="AN42" i="8"/>
  <c r="AV42" i="8"/>
  <c r="BD42" i="8"/>
  <c r="BL42" i="8"/>
  <c r="BT42" i="8"/>
  <c r="CB42" i="8"/>
  <c r="CJ42" i="8"/>
  <c r="CR42" i="8"/>
  <c r="CZ42" i="8"/>
  <c r="DH42" i="8"/>
  <c r="DP42" i="8"/>
  <c r="DX42" i="8"/>
  <c r="EF42" i="8"/>
  <c r="EN42" i="8"/>
  <c r="EV42" i="8"/>
  <c r="FD42" i="8"/>
  <c r="FH42" i="8"/>
  <c r="FI42" i="8"/>
  <c r="FJ42" i="8"/>
  <c r="X136" i="18"/>
  <c r="FK42" i="8"/>
  <c r="FM42" i="8"/>
  <c r="EQ47" i="5"/>
  <c r="R136" i="18" s="1"/>
  <c r="FN42" i="8"/>
  <c r="H43" i="8"/>
  <c r="P43" i="8"/>
  <c r="X43" i="8"/>
  <c r="AF43" i="8"/>
  <c r="AN43" i="8"/>
  <c r="AV43" i="8"/>
  <c r="BD43" i="8"/>
  <c r="BL43" i="8"/>
  <c r="BT43" i="8"/>
  <c r="CB43" i="8"/>
  <c r="CJ43" i="8"/>
  <c r="CR43" i="8"/>
  <c r="CZ43" i="8"/>
  <c r="DH43" i="8"/>
  <c r="DP43" i="8"/>
  <c r="DX43" i="8"/>
  <c r="EF43" i="8"/>
  <c r="EN43" i="8"/>
  <c r="EV43" i="8"/>
  <c r="FD43" i="8"/>
  <c r="FI43" i="8"/>
  <c r="FJ43" i="8"/>
  <c r="X137" i="18" s="1"/>
  <c r="FK43" i="8"/>
  <c r="FL43" i="8" s="1"/>
  <c r="FM43" i="8"/>
  <c r="FN43" i="8"/>
  <c r="H45" i="8"/>
  <c r="H48" i="8"/>
  <c r="H50" i="8"/>
  <c r="P50" i="8"/>
  <c r="X50" i="8"/>
  <c r="AF50" i="8"/>
  <c r="AN50" i="8"/>
  <c r="AV50" i="8"/>
  <c r="BD50" i="8"/>
  <c r="BL50" i="8"/>
  <c r="BT50" i="8"/>
  <c r="CB50" i="8"/>
  <c r="CJ50" i="8"/>
  <c r="CR50" i="8"/>
  <c r="CZ50" i="8"/>
  <c r="DH50" i="8"/>
  <c r="DP50" i="8"/>
  <c r="DX50" i="8"/>
  <c r="EF50" i="8"/>
  <c r="EN50" i="8"/>
  <c r="EV50" i="8"/>
  <c r="FD50" i="8"/>
  <c r="FH50" i="8"/>
  <c r="FI50" i="8"/>
  <c r="FJ50" i="8"/>
  <c r="X140" i="18" s="1"/>
  <c r="FK50" i="8"/>
  <c r="EP55" i="5"/>
  <c r="O140" i="18" s="1"/>
  <c r="FM50" i="8"/>
  <c r="FN50" i="8"/>
  <c r="H51" i="8"/>
  <c r="P51" i="8"/>
  <c r="X51" i="8"/>
  <c r="AF51" i="8"/>
  <c r="AN51" i="8"/>
  <c r="AV51" i="8"/>
  <c r="BD51" i="8"/>
  <c r="BL51" i="8"/>
  <c r="BT51" i="8"/>
  <c r="CB51" i="8"/>
  <c r="CJ51" i="8"/>
  <c r="CR51" i="8"/>
  <c r="CZ51" i="8"/>
  <c r="DH51" i="8"/>
  <c r="DP51" i="8"/>
  <c r="DX51" i="8"/>
  <c r="EF51" i="8"/>
  <c r="EN51" i="8"/>
  <c r="EV51" i="8"/>
  <c r="FD51" i="8"/>
  <c r="FH51" i="8"/>
  <c r="FI51" i="8"/>
  <c r="FJ51" i="8"/>
  <c r="X141" i="18"/>
  <c r="FK51" i="8"/>
  <c r="FL51" i="8" s="1"/>
  <c r="FM51" i="8"/>
  <c r="FN51" i="8"/>
  <c r="H52" i="8"/>
  <c r="P52" i="8"/>
  <c r="X52" i="8"/>
  <c r="AF52" i="8"/>
  <c r="AN52" i="8"/>
  <c r="AV52" i="8"/>
  <c r="BD52" i="8"/>
  <c r="BL52" i="8"/>
  <c r="BT52" i="8"/>
  <c r="CB52" i="8"/>
  <c r="CJ52" i="8"/>
  <c r="CR52" i="8"/>
  <c r="CZ52" i="8"/>
  <c r="DH52" i="8"/>
  <c r="DP52" i="8"/>
  <c r="DX52" i="8"/>
  <c r="EF52" i="8"/>
  <c r="EN52" i="8"/>
  <c r="EV52" i="8"/>
  <c r="FD52" i="8"/>
  <c r="FH52" i="8"/>
  <c r="FI52" i="8"/>
  <c r="FJ52" i="8"/>
  <c r="X142" i="18" s="1"/>
  <c r="FK52" i="8"/>
  <c r="FM52" i="8"/>
  <c r="FN52" i="8"/>
  <c r="H53" i="8"/>
  <c r="P53" i="8"/>
  <c r="X53" i="8"/>
  <c r="AF53" i="8"/>
  <c r="AN53" i="8"/>
  <c r="AV53" i="8"/>
  <c r="BD53" i="8"/>
  <c r="BL53" i="8"/>
  <c r="BT53" i="8"/>
  <c r="CB53" i="8"/>
  <c r="CJ53" i="8"/>
  <c r="CR53" i="8"/>
  <c r="CZ53" i="8"/>
  <c r="DH53" i="8"/>
  <c r="DP53" i="8"/>
  <c r="DX53" i="8"/>
  <c r="EF53" i="8"/>
  <c r="EN53" i="8"/>
  <c r="EV53" i="8"/>
  <c r="FD53" i="8"/>
  <c r="FH53" i="8"/>
  <c r="FI53" i="8"/>
  <c r="FJ53" i="8"/>
  <c r="X143" i="18" s="1"/>
  <c r="FK53" i="8"/>
  <c r="FM53" i="8"/>
  <c r="FN53" i="8"/>
  <c r="H54" i="8"/>
  <c r="P54" i="8"/>
  <c r="X54" i="8"/>
  <c r="AF54" i="8"/>
  <c r="AN54" i="8"/>
  <c r="AV54" i="8"/>
  <c r="BD54" i="8"/>
  <c r="BL54" i="8"/>
  <c r="BT54" i="8"/>
  <c r="CB54" i="8"/>
  <c r="CJ54" i="8"/>
  <c r="CR54" i="8"/>
  <c r="CZ54" i="8"/>
  <c r="DH54" i="8"/>
  <c r="DP54" i="8"/>
  <c r="DX54" i="8"/>
  <c r="EF54" i="8"/>
  <c r="EN54" i="8"/>
  <c r="EV54" i="8"/>
  <c r="FD54" i="8"/>
  <c r="FH54" i="8"/>
  <c r="FI54" i="8"/>
  <c r="FJ54" i="8"/>
  <c r="X144" i="18" s="1"/>
  <c r="FK54" i="8"/>
  <c r="FM54" i="8"/>
  <c r="FN54" i="8"/>
  <c r="H56" i="8"/>
  <c r="P56" i="8"/>
  <c r="X56" i="8"/>
  <c r="AF56" i="8"/>
  <c r="AN56" i="8"/>
  <c r="AV56" i="8"/>
  <c r="BD56" i="8"/>
  <c r="BL56" i="8"/>
  <c r="BT56" i="8"/>
  <c r="CB56" i="8"/>
  <c r="CJ56" i="8"/>
  <c r="CR56" i="8"/>
  <c r="CZ56" i="8"/>
  <c r="DH56" i="8"/>
  <c r="DP56" i="8"/>
  <c r="DX56" i="8"/>
  <c r="EF56" i="8"/>
  <c r="EN56" i="8"/>
  <c r="EV56" i="8"/>
  <c r="FD56" i="8"/>
  <c r="FH56" i="8"/>
  <c r="FI56" i="8"/>
  <c r="FJ56" i="8"/>
  <c r="FK56" i="8"/>
  <c r="FL56" i="8" s="1"/>
  <c r="FM56" i="8"/>
  <c r="FN56" i="8"/>
  <c r="H57" i="8"/>
  <c r="P57" i="8"/>
  <c r="X57" i="8"/>
  <c r="AF57" i="8"/>
  <c r="AN57" i="8"/>
  <c r="AV57" i="8"/>
  <c r="BD57" i="8"/>
  <c r="BL57" i="8"/>
  <c r="BT57" i="8"/>
  <c r="CB57" i="8"/>
  <c r="CJ57" i="8"/>
  <c r="CR57" i="8"/>
  <c r="CZ57" i="8"/>
  <c r="DH57" i="8"/>
  <c r="DP57" i="8"/>
  <c r="DX57" i="8"/>
  <c r="EF57" i="8"/>
  <c r="EN57" i="8"/>
  <c r="EV57" i="8"/>
  <c r="FD57" i="8"/>
  <c r="FH57" i="8"/>
  <c r="FI57" i="8"/>
  <c r="FJ57" i="8"/>
  <c r="X146" i="18" s="1"/>
  <c r="FK57" i="8"/>
  <c r="FM57" i="8"/>
  <c r="FN57" i="8"/>
  <c r="H58" i="8"/>
  <c r="P58" i="8"/>
  <c r="X58" i="8"/>
  <c r="AF58" i="8"/>
  <c r="AN58" i="8"/>
  <c r="AV58" i="8"/>
  <c r="BD58" i="8"/>
  <c r="BL58" i="8"/>
  <c r="BT58" i="8"/>
  <c r="CB58" i="8"/>
  <c r="CJ58" i="8"/>
  <c r="CR58" i="8"/>
  <c r="CZ58" i="8"/>
  <c r="DH58" i="8"/>
  <c r="DP58" i="8"/>
  <c r="DX58" i="8"/>
  <c r="EF58" i="8"/>
  <c r="EN58" i="8"/>
  <c r="EV58" i="8"/>
  <c r="FD58" i="8"/>
  <c r="FH58" i="8"/>
  <c r="FI58" i="8"/>
  <c r="FJ58" i="8"/>
  <c r="X147" i="18" s="1"/>
  <c r="FK58" i="8"/>
  <c r="FM58" i="8"/>
  <c r="FN58" i="8"/>
  <c r="FJ60" i="8"/>
  <c r="O148" i="18" s="1"/>
  <c r="FK60" i="8"/>
  <c r="R148" i="18"/>
  <c r="FM60" i="8"/>
  <c r="FJ61" i="8"/>
  <c r="O149" i="18" s="1"/>
  <c r="FK61" i="8"/>
  <c r="FM61" i="8"/>
  <c r="U149" i="18" s="1"/>
  <c r="FJ62" i="8"/>
  <c r="O150" i="18" s="1"/>
  <c r="FK62" i="8"/>
  <c r="R150" i="18"/>
  <c r="FM62" i="8"/>
  <c r="U150" i="18" s="1"/>
  <c r="FJ63" i="8"/>
  <c r="O151" i="18" s="1"/>
  <c r="FK63" i="8"/>
  <c r="R151" i="18" s="1"/>
  <c r="FM63" i="8"/>
  <c r="U151" i="18"/>
  <c r="FJ64" i="8"/>
  <c r="O152" i="18" s="1"/>
  <c r="FK64" i="8"/>
  <c r="R152" i="18" s="1"/>
  <c r="FM64" i="8"/>
  <c r="U152" i="18" s="1"/>
  <c r="FJ65" i="8"/>
  <c r="O153" i="18" s="1"/>
  <c r="FK65" i="8"/>
  <c r="R153" i="18" s="1"/>
  <c r="FM65" i="8"/>
  <c r="U153" i="18" s="1"/>
  <c r="FJ66" i="8"/>
  <c r="O154" i="18" s="1"/>
  <c r="FK66" i="8"/>
  <c r="R154" i="18"/>
  <c r="FM66" i="8"/>
  <c r="U154" i="18" s="1"/>
  <c r="FJ67" i="8"/>
  <c r="O155" i="18" s="1"/>
  <c r="FK67" i="8"/>
  <c r="R155" i="18" s="1"/>
  <c r="FM67" i="8"/>
  <c r="U155" i="18"/>
  <c r="I69" i="8"/>
  <c r="H73" i="8"/>
  <c r="P73" i="8"/>
  <c r="AF73" i="8"/>
  <c r="AN73" i="8"/>
  <c r="AV73" i="8"/>
  <c r="BD73" i="8"/>
  <c r="BL73" i="8"/>
  <c r="BT73" i="8"/>
  <c r="CB73" i="8"/>
  <c r="CJ73" i="8"/>
  <c r="CR73" i="8"/>
  <c r="CZ73" i="8"/>
  <c r="DH73" i="8"/>
  <c r="DP73" i="8"/>
  <c r="DP75" i="8" s="1"/>
  <c r="DP77" i="8" s="1"/>
  <c r="DP74" i="8"/>
  <c r="DX73" i="8"/>
  <c r="EF73" i="8"/>
  <c r="EN73" i="8"/>
  <c r="EV73" i="8"/>
  <c r="FD73" i="8"/>
  <c r="FH73" i="8"/>
  <c r="FI73" i="8"/>
  <c r="L159" i="18" s="1"/>
  <c r="FJ73" i="8"/>
  <c r="X159" i="18"/>
  <c r="FK73" i="8"/>
  <c r="O159" i="18" s="1"/>
  <c r="H74" i="8"/>
  <c r="P74" i="8"/>
  <c r="AF74" i="8"/>
  <c r="AN74" i="8"/>
  <c r="AV74" i="8"/>
  <c r="BD74" i="8"/>
  <c r="BL74" i="8"/>
  <c r="BT74" i="8"/>
  <c r="CB74" i="8"/>
  <c r="CJ74" i="8"/>
  <c r="CR74" i="8"/>
  <c r="CZ74" i="8"/>
  <c r="DH74" i="8"/>
  <c r="DX74" i="8"/>
  <c r="EF74" i="8"/>
  <c r="EN74" i="8"/>
  <c r="EV74" i="8"/>
  <c r="FD74" i="8"/>
  <c r="FH74" i="8"/>
  <c r="I158" i="18" s="1"/>
  <c r="FI74" i="8"/>
  <c r="FJ74" i="8"/>
  <c r="FK74" i="8"/>
  <c r="O158" i="18" s="1"/>
  <c r="F7" i="7"/>
  <c r="K7" i="7"/>
  <c r="P7" i="7"/>
  <c r="U7" i="7"/>
  <c r="Z7" i="7"/>
  <c r="AE7" i="7"/>
  <c r="AJ7" i="7"/>
  <c r="AO7" i="7"/>
  <c r="AT7" i="7"/>
  <c r="AY7" i="7"/>
  <c r="BD7" i="7"/>
  <c r="BI7" i="7"/>
  <c r="BN7" i="7"/>
  <c r="BS7" i="7"/>
  <c r="BX7" i="7"/>
  <c r="CC7" i="7"/>
  <c r="CH7" i="7"/>
  <c r="CM7" i="7"/>
  <c r="CR7" i="7"/>
  <c r="CW7" i="7"/>
  <c r="F8" i="7"/>
  <c r="K8" i="7"/>
  <c r="P8" i="7"/>
  <c r="U8" i="7"/>
  <c r="Z8" i="7"/>
  <c r="AE8" i="7"/>
  <c r="AJ8" i="7"/>
  <c r="AO8" i="7"/>
  <c r="AT8" i="7"/>
  <c r="AY8" i="7"/>
  <c r="BD8" i="7"/>
  <c r="BI8" i="7"/>
  <c r="BN8" i="7"/>
  <c r="BS8" i="7"/>
  <c r="BX8" i="7"/>
  <c r="CC8" i="7"/>
  <c r="CH8" i="7"/>
  <c r="CM8" i="7"/>
  <c r="CR8" i="7"/>
  <c r="CW8" i="7"/>
  <c r="F9" i="7"/>
  <c r="K9" i="7"/>
  <c r="P9" i="7"/>
  <c r="U9" i="7"/>
  <c r="Z9" i="7"/>
  <c r="AE9" i="7"/>
  <c r="AJ9" i="7"/>
  <c r="AO9" i="7"/>
  <c r="AT9" i="7"/>
  <c r="AY9" i="7"/>
  <c r="BD9" i="7"/>
  <c r="BI9" i="7"/>
  <c r="BN9" i="7"/>
  <c r="BS9" i="7"/>
  <c r="BX9" i="7"/>
  <c r="CC9" i="7"/>
  <c r="CH9" i="7"/>
  <c r="CM9" i="7"/>
  <c r="CR9" i="7"/>
  <c r="CW9" i="7"/>
  <c r="F10" i="7"/>
  <c r="K10" i="7"/>
  <c r="P10" i="7"/>
  <c r="U10" i="7"/>
  <c r="Z10" i="7"/>
  <c r="AE10" i="7"/>
  <c r="AJ10" i="7"/>
  <c r="AO10" i="7"/>
  <c r="AT10" i="7"/>
  <c r="AY10" i="7"/>
  <c r="BD10" i="7"/>
  <c r="BI10" i="7"/>
  <c r="BN10" i="7"/>
  <c r="BS10" i="7"/>
  <c r="BX10" i="7"/>
  <c r="CC10" i="7"/>
  <c r="CH10" i="7"/>
  <c r="CM10" i="7"/>
  <c r="CR10" i="7"/>
  <c r="CW10" i="7"/>
  <c r="F11" i="7"/>
  <c r="K11" i="7"/>
  <c r="P11" i="7"/>
  <c r="U11" i="7"/>
  <c r="Z11" i="7"/>
  <c r="AE11" i="7"/>
  <c r="AJ11" i="7"/>
  <c r="AO11" i="7"/>
  <c r="AT11" i="7"/>
  <c r="AY11" i="7"/>
  <c r="BD11" i="7"/>
  <c r="BI11" i="7"/>
  <c r="BN11" i="7"/>
  <c r="BS11" i="7"/>
  <c r="BX11" i="7"/>
  <c r="CC11" i="7"/>
  <c r="CH11" i="7"/>
  <c r="CM11" i="7"/>
  <c r="CR11" i="7"/>
  <c r="CW11" i="7"/>
  <c r="F12" i="7"/>
  <c r="K12" i="7"/>
  <c r="P12" i="7"/>
  <c r="U12" i="7"/>
  <c r="Z12" i="7"/>
  <c r="AE12" i="7"/>
  <c r="AJ12" i="7"/>
  <c r="AO12" i="7"/>
  <c r="AT12" i="7"/>
  <c r="AY12" i="7"/>
  <c r="BD12" i="7"/>
  <c r="BI12" i="7"/>
  <c r="BN12" i="7"/>
  <c r="BS12" i="7"/>
  <c r="BX12" i="7"/>
  <c r="CC12" i="7"/>
  <c r="CH12" i="7"/>
  <c r="CM12" i="7"/>
  <c r="CR12" i="7"/>
  <c r="CW12" i="7"/>
  <c r="F13" i="7"/>
  <c r="K13" i="7"/>
  <c r="P13" i="7"/>
  <c r="U13" i="7"/>
  <c r="Z13" i="7"/>
  <c r="AE13" i="7"/>
  <c r="AJ13" i="7"/>
  <c r="AO13" i="7"/>
  <c r="AT13" i="7"/>
  <c r="AY13" i="7"/>
  <c r="BD13" i="7"/>
  <c r="BI13" i="7"/>
  <c r="BN13" i="7"/>
  <c r="BS13" i="7"/>
  <c r="BX13" i="7"/>
  <c r="CC13" i="7"/>
  <c r="CH13" i="7"/>
  <c r="CM13" i="7"/>
  <c r="CR13" i="7"/>
  <c r="CW13" i="7"/>
  <c r="F14" i="7"/>
  <c r="K14" i="7"/>
  <c r="P14" i="7"/>
  <c r="U14" i="7"/>
  <c r="Z14" i="7"/>
  <c r="AE14" i="7"/>
  <c r="AJ14" i="7"/>
  <c r="AO14" i="7"/>
  <c r="AT14" i="7"/>
  <c r="AY14" i="7"/>
  <c r="BD14" i="7"/>
  <c r="BI14" i="7"/>
  <c r="BN14" i="7"/>
  <c r="BS14" i="7"/>
  <c r="BX14" i="7"/>
  <c r="CC14" i="7"/>
  <c r="CH14" i="7"/>
  <c r="CM14" i="7"/>
  <c r="CR14" i="7"/>
  <c r="CW14" i="7"/>
  <c r="F15" i="7"/>
  <c r="K15" i="7"/>
  <c r="P15" i="7"/>
  <c r="U15" i="7"/>
  <c r="Z15" i="7"/>
  <c r="AE15" i="7"/>
  <c r="AJ15" i="7"/>
  <c r="AO15" i="7"/>
  <c r="AT15" i="7"/>
  <c r="AY15" i="7"/>
  <c r="BD15" i="7"/>
  <c r="BI15" i="7"/>
  <c r="BN15" i="7"/>
  <c r="BS15" i="7"/>
  <c r="BX15" i="7"/>
  <c r="CC15" i="7"/>
  <c r="CH15" i="7"/>
  <c r="CM15" i="7"/>
  <c r="CR15" i="7"/>
  <c r="CW15" i="7"/>
  <c r="F16" i="7"/>
  <c r="K16" i="7"/>
  <c r="P16" i="7"/>
  <c r="U16" i="7"/>
  <c r="Z16" i="7"/>
  <c r="AE16" i="7"/>
  <c r="AJ16" i="7"/>
  <c r="AO16" i="7"/>
  <c r="AT16" i="7"/>
  <c r="AY16" i="7"/>
  <c r="BD16" i="7"/>
  <c r="BI16" i="7"/>
  <c r="BN16" i="7"/>
  <c r="BS16" i="7"/>
  <c r="BX16" i="7"/>
  <c r="CC16" i="7"/>
  <c r="CH16" i="7"/>
  <c r="CM16" i="7"/>
  <c r="CR16" i="7"/>
  <c r="CW16" i="7"/>
  <c r="F17" i="7"/>
  <c r="K17" i="7"/>
  <c r="P17" i="7"/>
  <c r="U17" i="7"/>
  <c r="Z17" i="7"/>
  <c r="AE17" i="7"/>
  <c r="AJ17" i="7"/>
  <c r="AO17" i="7"/>
  <c r="AT17" i="7"/>
  <c r="AY17" i="7"/>
  <c r="BD17" i="7"/>
  <c r="BI17" i="7"/>
  <c r="BN17" i="7"/>
  <c r="BS17" i="7"/>
  <c r="BX17" i="7"/>
  <c r="CC17" i="7"/>
  <c r="CH17" i="7"/>
  <c r="CM17" i="7"/>
  <c r="CR17" i="7"/>
  <c r="CW17" i="7"/>
  <c r="F18" i="7"/>
  <c r="K18" i="7"/>
  <c r="P18" i="7"/>
  <c r="U18" i="7"/>
  <c r="Z18" i="7"/>
  <c r="AE18" i="7"/>
  <c r="AJ18" i="7"/>
  <c r="AO18" i="7"/>
  <c r="AT18" i="7"/>
  <c r="AY18" i="7"/>
  <c r="BD18" i="7"/>
  <c r="BI18" i="7"/>
  <c r="BN18" i="7"/>
  <c r="BS18" i="7"/>
  <c r="BX18" i="7"/>
  <c r="CC18" i="7"/>
  <c r="CH18" i="7"/>
  <c r="CM18" i="7"/>
  <c r="CR18" i="7"/>
  <c r="CW18" i="7"/>
  <c r="F19" i="7"/>
  <c r="K19" i="7"/>
  <c r="P19" i="7"/>
  <c r="U19" i="7"/>
  <c r="Z19" i="7"/>
  <c r="AE19" i="7"/>
  <c r="AJ19" i="7"/>
  <c r="AO19" i="7"/>
  <c r="AT19" i="7"/>
  <c r="AY19" i="7"/>
  <c r="BD19" i="7"/>
  <c r="BI19" i="7"/>
  <c r="BN19" i="7"/>
  <c r="BS19" i="7"/>
  <c r="BX19" i="7"/>
  <c r="CC19" i="7"/>
  <c r="CH19" i="7"/>
  <c r="CM19" i="7"/>
  <c r="CR19" i="7"/>
  <c r="CW19" i="7"/>
  <c r="F20" i="7"/>
  <c r="K20" i="7"/>
  <c r="P20" i="7"/>
  <c r="U20" i="7"/>
  <c r="Z20" i="7"/>
  <c r="AE20" i="7"/>
  <c r="AJ20" i="7"/>
  <c r="AO20" i="7"/>
  <c r="AT20" i="7"/>
  <c r="AY20" i="7"/>
  <c r="BD20" i="7"/>
  <c r="BI20" i="7"/>
  <c r="BN20" i="7"/>
  <c r="BS20" i="7"/>
  <c r="BX20" i="7"/>
  <c r="CC20" i="7"/>
  <c r="CH20" i="7"/>
  <c r="CM20" i="7"/>
  <c r="CR20" i="7"/>
  <c r="CW20" i="7"/>
  <c r="K21" i="7"/>
  <c r="P21" i="7"/>
  <c r="U21" i="7"/>
  <c r="Z21" i="7"/>
  <c r="AE21" i="7"/>
  <c r="AJ21" i="7"/>
  <c r="AO21" i="7"/>
  <c r="AT21" i="7"/>
  <c r="AY21" i="7"/>
  <c r="BD21" i="7"/>
  <c r="BI21" i="7"/>
  <c r="BN21" i="7"/>
  <c r="BS21" i="7"/>
  <c r="BX21" i="7"/>
  <c r="CC21" i="7"/>
  <c r="CH21" i="7"/>
  <c r="CM21" i="7"/>
  <c r="CR21" i="7"/>
  <c r="CW21" i="7"/>
  <c r="K22" i="7"/>
  <c r="P22" i="7"/>
  <c r="U22" i="7"/>
  <c r="Z22" i="7"/>
  <c r="AE22" i="7"/>
  <c r="AJ22" i="7"/>
  <c r="AO22" i="7"/>
  <c r="AT22" i="7"/>
  <c r="AY22" i="7"/>
  <c r="BD22" i="7"/>
  <c r="BI22" i="7"/>
  <c r="BN22" i="7"/>
  <c r="BS22" i="7"/>
  <c r="BX22" i="7"/>
  <c r="CC22" i="7"/>
  <c r="CH22" i="7"/>
  <c r="CM22" i="7"/>
  <c r="CR22" i="7"/>
  <c r="CW22" i="7"/>
  <c r="K23" i="7"/>
  <c r="P23" i="7"/>
  <c r="U23" i="7"/>
  <c r="Z23" i="7"/>
  <c r="AE23" i="7"/>
  <c r="AJ23" i="7"/>
  <c r="AO23" i="7"/>
  <c r="AT23" i="7"/>
  <c r="AY23" i="7"/>
  <c r="BD23" i="7"/>
  <c r="BI23" i="7"/>
  <c r="BN23" i="7"/>
  <c r="BS23" i="7"/>
  <c r="BX23" i="7"/>
  <c r="CC23" i="7"/>
  <c r="CH23" i="7"/>
  <c r="CM23" i="7"/>
  <c r="CR23" i="7"/>
  <c r="CW23" i="7"/>
  <c r="K24" i="7"/>
  <c r="P24" i="7"/>
  <c r="U24" i="7"/>
  <c r="Z24" i="7"/>
  <c r="AE24" i="7"/>
  <c r="AJ24" i="7"/>
  <c r="AO24" i="7"/>
  <c r="AT24" i="7"/>
  <c r="AY24" i="7"/>
  <c r="BD24" i="7"/>
  <c r="BI24" i="7"/>
  <c r="BN24" i="7"/>
  <c r="BS24" i="7"/>
  <c r="BX24" i="7"/>
  <c r="CC24" i="7"/>
  <c r="CH24" i="7"/>
  <c r="CM24" i="7"/>
  <c r="CR24" i="7"/>
  <c r="CW24" i="7"/>
  <c r="K26" i="7"/>
  <c r="P26" i="7"/>
  <c r="U26" i="7"/>
  <c r="Z26" i="7"/>
  <c r="AE26" i="7"/>
  <c r="AJ26" i="7"/>
  <c r="AO26" i="7"/>
  <c r="AT26" i="7"/>
  <c r="AY26" i="7"/>
  <c r="BD26" i="7"/>
  <c r="BI26" i="7"/>
  <c r="BN26" i="7"/>
  <c r="BS26" i="7"/>
  <c r="BX26" i="7"/>
  <c r="CH26" i="7"/>
  <c r="CM26" i="7"/>
  <c r="CR26" i="7"/>
  <c r="CW26" i="7"/>
  <c r="F27" i="7"/>
  <c r="K27" i="7"/>
  <c r="P27" i="7"/>
  <c r="U27" i="7"/>
  <c r="Z27" i="7"/>
  <c r="AE27" i="7"/>
  <c r="AJ27" i="7"/>
  <c r="AO27" i="7"/>
  <c r="AT27" i="7"/>
  <c r="AY27" i="7"/>
  <c r="BD27" i="7"/>
  <c r="BI27" i="7"/>
  <c r="BN27" i="7"/>
  <c r="BS27" i="7"/>
  <c r="BX27" i="7"/>
  <c r="CC27" i="7"/>
  <c r="CH27" i="7"/>
  <c r="CM27" i="7"/>
  <c r="CR27" i="7"/>
  <c r="CW27" i="7"/>
  <c r="C28" i="7"/>
  <c r="D28" i="7"/>
  <c r="E28" i="7"/>
  <c r="H28" i="7"/>
  <c r="I28" i="7"/>
  <c r="J28" i="7"/>
  <c r="M28" i="7"/>
  <c r="N28" i="7"/>
  <c r="O28" i="7"/>
  <c r="R28" i="7"/>
  <c r="S28" i="7"/>
  <c r="T28" i="7"/>
  <c r="W28" i="7"/>
  <c r="X28" i="7"/>
  <c r="Y28" i="7"/>
  <c r="AB28" i="7"/>
  <c r="AC28" i="7"/>
  <c r="AD28" i="7"/>
  <c r="AG28" i="7"/>
  <c r="AH28" i="7"/>
  <c r="AI28" i="7"/>
  <c r="AL28" i="7"/>
  <c r="AM28" i="7"/>
  <c r="AN28" i="7"/>
  <c r="AQ28" i="7"/>
  <c r="AR28" i="7"/>
  <c r="AS28" i="7"/>
  <c r="AV28" i="7"/>
  <c r="AW28" i="7"/>
  <c r="AX28" i="7"/>
  <c r="BA28" i="7"/>
  <c r="BB28" i="7"/>
  <c r="BC28" i="7"/>
  <c r="BF28" i="7"/>
  <c r="BG28" i="7"/>
  <c r="BH28" i="7"/>
  <c r="BK28" i="7"/>
  <c r="BL28" i="7"/>
  <c r="BM28" i="7"/>
  <c r="BP28" i="7"/>
  <c r="BQ28" i="7"/>
  <c r="BR28" i="7"/>
  <c r="BU28" i="7"/>
  <c r="BV28" i="7"/>
  <c r="BW28" i="7"/>
  <c r="BZ28" i="7"/>
  <c r="CA28" i="7"/>
  <c r="CB28" i="7"/>
  <c r="CE28" i="7"/>
  <c r="CF28" i="7"/>
  <c r="CG28" i="7"/>
  <c r="CJ28" i="7"/>
  <c r="CK28" i="7"/>
  <c r="CL28" i="7"/>
  <c r="CO28" i="7"/>
  <c r="CP28" i="7"/>
  <c r="CQ28" i="7"/>
  <c r="CT28" i="7"/>
  <c r="CU28" i="7"/>
  <c r="CV28" i="7"/>
  <c r="DC32" i="7"/>
  <c r="DC33" i="7"/>
  <c r="DC34" i="7"/>
  <c r="DC35" i="7"/>
  <c r="DC36" i="7"/>
  <c r="DC37" i="7"/>
  <c r="DC38" i="7"/>
  <c r="DC39" i="7"/>
  <c r="DC40" i="7"/>
  <c r="DC41" i="7"/>
  <c r="I48" i="18" s="1"/>
  <c r="DC42" i="7"/>
  <c r="DC43" i="7"/>
  <c r="I50" i="18" s="1"/>
  <c r="DC45" i="7"/>
  <c r="DC46" i="7"/>
  <c r="DC47" i="7"/>
  <c r="DC48" i="7"/>
  <c r="DC49" i="7"/>
  <c r="DC54" i="7"/>
  <c r="DC55" i="7"/>
  <c r="DC56" i="7"/>
  <c r="DC57" i="7"/>
  <c r="DC58" i="7"/>
  <c r="DC59" i="7"/>
  <c r="DC60" i="7"/>
  <c r="DC61" i="7"/>
  <c r="DC62" i="7"/>
  <c r="DC63" i="7"/>
  <c r="DC64" i="7"/>
  <c r="DC65" i="7"/>
  <c r="DC66" i="7"/>
  <c r="DC67" i="7"/>
  <c r="DC68" i="7"/>
  <c r="DC69" i="7"/>
  <c r="DC70" i="7"/>
  <c r="I74" i="18" s="1"/>
  <c r="DC71" i="7"/>
  <c r="DC72" i="7"/>
  <c r="DC73" i="7"/>
  <c r="DC75" i="7"/>
  <c r="DC76" i="7"/>
  <c r="DC77" i="7"/>
  <c r="DC78" i="7"/>
  <c r="DC79" i="7"/>
  <c r="DC80" i="7"/>
  <c r="DC81" i="7"/>
  <c r="DC82" i="7"/>
  <c r="DC83" i="7"/>
  <c r="DC84" i="7"/>
  <c r="DC85" i="7"/>
  <c r="DC86" i="7"/>
  <c r="DC87" i="7"/>
  <c r="DC88" i="7"/>
  <c r="DC94" i="7"/>
  <c r="DC95" i="7"/>
  <c r="I98" i="18" s="1"/>
  <c r="DC97" i="7"/>
  <c r="I97" i="18" s="1"/>
  <c r="DC98" i="7"/>
  <c r="I7" i="5"/>
  <c r="P7" i="5"/>
  <c r="W7" i="5"/>
  <c r="AD7" i="5"/>
  <c r="AK7" i="5"/>
  <c r="AR7" i="5"/>
  <c r="AY7" i="5"/>
  <c r="BF7" i="5"/>
  <c r="BM7" i="5"/>
  <c r="BT7" i="5"/>
  <c r="CA7" i="5"/>
  <c r="CH7" i="5"/>
  <c r="CO7" i="5"/>
  <c r="CV7" i="5"/>
  <c r="DC7" i="5"/>
  <c r="DJ7" i="5"/>
  <c r="DQ7" i="5"/>
  <c r="DX7" i="5"/>
  <c r="EE7" i="5"/>
  <c r="EL7" i="5"/>
  <c r="ER7" i="5"/>
  <c r="U100" i="18" s="1"/>
  <c r="I8" i="5"/>
  <c r="P8" i="5"/>
  <c r="W8" i="5"/>
  <c r="AD8" i="5"/>
  <c r="AK8" i="5"/>
  <c r="AR8" i="5"/>
  <c r="AY8" i="5"/>
  <c r="BF8" i="5"/>
  <c r="BM8" i="5"/>
  <c r="BT8" i="5"/>
  <c r="CA8" i="5"/>
  <c r="CH8" i="5"/>
  <c r="CO8" i="5"/>
  <c r="CV8" i="5"/>
  <c r="DC8" i="5"/>
  <c r="DJ8" i="5"/>
  <c r="DQ8" i="5"/>
  <c r="DX8" i="5"/>
  <c r="EE8" i="5"/>
  <c r="EL8" i="5"/>
  <c r="I9" i="5"/>
  <c r="P9" i="5"/>
  <c r="W9" i="5"/>
  <c r="AD9" i="5"/>
  <c r="AK9" i="5"/>
  <c r="AR9" i="5"/>
  <c r="AY9" i="5"/>
  <c r="BF9" i="5"/>
  <c r="BM9" i="5"/>
  <c r="BT9" i="5"/>
  <c r="CA9" i="5"/>
  <c r="CH9" i="5"/>
  <c r="CO9" i="5"/>
  <c r="CV9" i="5"/>
  <c r="DC9" i="5"/>
  <c r="DJ9" i="5"/>
  <c r="DQ9" i="5"/>
  <c r="DX9" i="5"/>
  <c r="EE9" i="5"/>
  <c r="EL9" i="5"/>
  <c r="I10" i="5"/>
  <c r="P10" i="5"/>
  <c r="W10" i="5"/>
  <c r="AD10" i="5"/>
  <c r="AK10" i="5"/>
  <c r="AR10" i="5"/>
  <c r="AY10" i="5"/>
  <c r="BF10" i="5"/>
  <c r="BM10" i="5"/>
  <c r="BT10" i="5"/>
  <c r="CA10" i="5"/>
  <c r="CH10" i="5"/>
  <c r="CO10" i="5"/>
  <c r="CV10" i="5"/>
  <c r="DC10" i="5"/>
  <c r="DJ10" i="5"/>
  <c r="DQ10" i="5"/>
  <c r="DX10" i="5"/>
  <c r="EE10" i="5"/>
  <c r="EL10" i="5"/>
  <c r="I11" i="5"/>
  <c r="P11" i="5"/>
  <c r="W11" i="5"/>
  <c r="AD11" i="5"/>
  <c r="AK11" i="5"/>
  <c r="AR11" i="5"/>
  <c r="AY11" i="5"/>
  <c r="BF11" i="5"/>
  <c r="BM11" i="5"/>
  <c r="BT11" i="5"/>
  <c r="CA11" i="5"/>
  <c r="CH11" i="5"/>
  <c r="CO11" i="5"/>
  <c r="CV11" i="5"/>
  <c r="DC11" i="5"/>
  <c r="DJ11" i="5"/>
  <c r="DQ11" i="5"/>
  <c r="DX11" i="5"/>
  <c r="EE11" i="5"/>
  <c r="EL11" i="5"/>
  <c r="I15" i="5"/>
  <c r="P15" i="5"/>
  <c r="W15" i="5"/>
  <c r="AD15" i="5"/>
  <c r="AK15" i="5"/>
  <c r="AR15" i="5"/>
  <c r="AY15" i="5"/>
  <c r="BF15" i="5"/>
  <c r="BM15" i="5"/>
  <c r="BT15" i="5"/>
  <c r="CA15" i="5"/>
  <c r="CH15" i="5"/>
  <c r="CO15" i="5"/>
  <c r="CV15" i="5"/>
  <c r="DC15" i="5"/>
  <c r="DJ15" i="5"/>
  <c r="DQ15" i="5"/>
  <c r="DX15" i="5"/>
  <c r="EE15" i="5"/>
  <c r="EL15" i="5"/>
  <c r="EN15" i="5"/>
  <c r="I106" i="18"/>
  <c r="EO15" i="5"/>
  <c r="L106" i="18" s="1"/>
  <c r="I16" i="5"/>
  <c r="P16" i="5"/>
  <c r="W16" i="5"/>
  <c r="AD16" i="5"/>
  <c r="AK16" i="5"/>
  <c r="AR16" i="5"/>
  <c r="AY16" i="5"/>
  <c r="BF16" i="5"/>
  <c r="BM16" i="5"/>
  <c r="BT16" i="5"/>
  <c r="CA16" i="5"/>
  <c r="CH16" i="5"/>
  <c r="CO16" i="5"/>
  <c r="CV16" i="5"/>
  <c r="DC16" i="5"/>
  <c r="DJ16" i="5"/>
  <c r="DQ16" i="5"/>
  <c r="DX16" i="5"/>
  <c r="EE16" i="5"/>
  <c r="EL16" i="5"/>
  <c r="EN16" i="5"/>
  <c r="EO16" i="5"/>
  <c r="EP16" i="5"/>
  <c r="O107" i="18" s="1"/>
  <c r="EQ16" i="5"/>
  <c r="R107" i="18"/>
  <c r="ER16" i="5"/>
  <c r="I17" i="5"/>
  <c r="P17" i="5"/>
  <c r="W17" i="5"/>
  <c r="AD17" i="5"/>
  <c r="AK17" i="5"/>
  <c r="AR17" i="5"/>
  <c r="AY17" i="5"/>
  <c r="BF17" i="5"/>
  <c r="BM17" i="5"/>
  <c r="BT17" i="5"/>
  <c r="CA17" i="5"/>
  <c r="CH17" i="5"/>
  <c r="CO17" i="5"/>
  <c r="CV17" i="5"/>
  <c r="DC17" i="5"/>
  <c r="DJ17" i="5"/>
  <c r="DQ17" i="5"/>
  <c r="DX17" i="5"/>
  <c r="EE17" i="5"/>
  <c r="EL17" i="5"/>
  <c r="EN17" i="5"/>
  <c r="EO17" i="5"/>
  <c r="EP17" i="5"/>
  <c r="ES17" i="5" s="1"/>
  <c r="EQ17" i="5"/>
  <c r="R108" i="18"/>
  <c r="I18" i="5"/>
  <c r="P18" i="5"/>
  <c r="W18" i="5"/>
  <c r="AD18" i="5"/>
  <c r="AK18" i="5"/>
  <c r="AR18" i="5"/>
  <c r="AY18" i="5"/>
  <c r="BF18" i="5"/>
  <c r="BM18" i="5"/>
  <c r="BT18" i="5"/>
  <c r="CA18" i="5"/>
  <c r="CH18" i="5"/>
  <c r="CO18" i="5"/>
  <c r="CV18" i="5"/>
  <c r="DC18" i="5"/>
  <c r="DJ18" i="5"/>
  <c r="DQ18" i="5"/>
  <c r="DX18" i="5"/>
  <c r="EE18" i="5"/>
  <c r="EL18" i="5"/>
  <c r="EN18" i="5"/>
  <c r="I109" i="18"/>
  <c r="EO18" i="5"/>
  <c r="EP18" i="5"/>
  <c r="ES18" i="5" s="1"/>
  <c r="EQ18" i="5"/>
  <c r="I19" i="5"/>
  <c r="P19" i="5"/>
  <c r="W19" i="5"/>
  <c r="AD19" i="5"/>
  <c r="AK19" i="5"/>
  <c r="AR19" i="5"/>
  <c r="AY19" i="5"/>
  <c r="BF19" i="5"/>
  <c r="BM19" i="5"/>
  <c r="BT19" i="5"/>
  <c r="CA19" i="5"/>
  <c r="CH19" i="5"/>
  <c r="CO19" i="5"/>
  <c r="CV19" i="5"/>
  <c r="DC19" i="5"/>
  <c r="DJ19" i="5"/>
  <c r="DQ19" i="5"/>
  <c r="DX19" i="5"/>
  <c r="EE19" i="5"/>
  <c r="EL19" i="5"/>
  <c r="EN19" i="5"/>
  <c r="I110" i="18" s="1"/>
  <c r="EO19" i="5"/>
  <c r="EP19" i="5"/>
  <c r="EQ19" i="5"/>
  <c r="ER19" i="5"/>
  <c r="U110" i="18" s="1"/>
  <c r="I20" i="5"/>
  <c r="P20" i="5"/>
  <c r="W20" i="5"/>
  <c r="AD20" i="5"/>
  <c r="AK20" i="5"/>
  <c r="AR20" i="5"/>
  <c r="AY20" i="5"/>
  <c r="BF20" i="5"/>
  <c r="BM20" i="5"/>
  <c r="BT20" i="5"/>
  <c r="CA20" i="5"/>
  <c r="CH20" i="5"/>
  <c r="CO20" i="5"/>
  <c r="CV20" i="5"/>
  <c r="DC20" i="5"/>
  <c r="DJ20" i="5"/>
  <c r="DQ20" i="5"/>
  <c r="DX20" i="5"/>
  <c r="EE20" i="5"/>
  <c r="EL20" i="5"/>
  <c r="EN20" i="5"/>
  <c r="I111" i="18"/>
  <c r="EP20" i="5"/>
  <c r="ES20" i="5" s="1"/>
  <c r="EQ20" i="5"/>
  <c r="I12" i="5"/>
  <c r="P12" i="5"/>
  <c r="W12" i="5"/>
  <c r="AD12" i="5"/>
  <c r="AK12" i="5"/>
  <c r="AR12" i="5"/>
  <c r="AY12" i="5"/>
  <c r="BF12" i="5"/>
  <c r="BM12" i="5"/>
  <c r="BT12" i="5"/>
  <c r="CA12" i="5"/>
  <c r="CH12" i="5"/>
  <c r="CO12" i="5"/>
  <c r="CV12" i="5"/>
  <c r="DC12" i="5"/>
  <c r="DJ12" i="5"/>
  <c r="DQ12" i="5"/>
  <c r="DX12" i="5"/>
  <c r="EE12" i="5"/>
  <c r="EL12" i="5"/>
  <c r="EN12" i="5"/>
  <c r="I112" i="18"/>
  <c r="EO12" i="5"/>
  <c r="L112" i="18" s="1"/>
  <c r="EP12" i="5"/>
  <c r="ES12" i="5" s="1"/>
  <c r="O112" i="18"/>
  <c r="EQ12" i="5"/>
  <c r="R112" i="18"/>
  <c r="ER12" i="5"/>
  <c r="I21" i="5"/>
  <c r="P21" i="5"/>
  <c r="W21" i="5"/>
  <c r="AD21" i="5"/>
  <c r="AK21" i="5"/>
  <c r="AR21" i="5"/>
  <c r="AY21" i="5"/>
  <c r="BF21" i="5"/>
  <c r="BM21" i="5"/>
  <c r="BT21" i="5"/>
  <c r="CA21" i="5"/>
  <c r="CH21" i="5"/>
  <c r="CO21" i="5"/>
  <c r="CV21" i="5"/>
  <c r="DC21" i="5"/>
  <c r="DJ21" i="5"/>
  <c r="DQ21" i="5"/>
  <c r="DX21" i="5"/>
  <c r="EE21" i="5"/>
  <c r="EL21" i="5"/>
  <c r="EN21" i="5"/>
  <c r="EO21" i="5"/>
  <c r="EP21" i="5"/>
  <c r="EQ21" i="5"/>
  <c r="ER21" i="5"/>
  <c r="I22" i="5"/>
  <c r="P22" i="5"/>
  <c r="W22" i="5"/>
  <c r="AD22" i="5"/>
  <c r="AK22" i="5"/>
  <c r="AR22" i="5"/>
  <c r="AY22" i="5"/>
  <c r="BF22" i="5"/>
  <c r="BM22" i="5"/>
  <c r="BT22" i="5"/>
  <c r="CA22" i="5"/>
  <c r="CH22" i="5"/>
  <c r="CO22" i="5"/>
  <c r="CV22" i="5"/>
  <c r="DC22" i="5"/>
  <c r="DJ22" i="5"/>
  <c r="DQ22" i="5"/>
  <c r="DX22" i="5"/>
  <c r="EE22" i="5"/>
  <c r="EL22" i="5"/>
  <c r="EN22" i="5"/>
  <c r="EO22" i="5"/>
  <c r="L114" i="18" s="1"/>
  <c r="EP22" i="5"/>
  <c r="ES22" i="5" s="1"/>
  <c r="EQ22" i="5"/>
  <c r="ER22" i="5"/>
  <c r="I23" i="5"/>
  <c r="P23" i="5"/>
  <c r="W23" i="5"/>
  <c r="AD23" i="5"/>
  <c r="AK23" i="5"/>
  <c r="AR23" i="5"/>
  <c r="AY23" i="5"/>
  <c r="BF23" i="5"/>
  <c r="BM23" i="5"/>
  <c r="BT23" i="5"/>
  <c r="CA23" i="5"/>
  <c r="CH23" i="5"/>
  <c r="CO23" i="5"/>
  <c r="CV23" i="5"/>
  <c r="DC23" i="5"/>
  <c r="DJ23" i="5"/>
  <c r="DQ23" i="5"/>
  <c r="DX23" i="5"/>
  <c r="EE23" i="5"/>
  <c r="EL23" i="5"/>
  <c r="EN23" i="5"/>
  <c r="EO23" i="5"/>
  <c r="L115" i="18" s="1"/>
  <c r="EQ23" i="5"/>
  <c r="ER23" i="5"/>
  <c r="U115" i="18"/>
  <c r="I25" i="5"/>
  <c r="P25" i="5"/>
  <c r="W25" i="5"/>
  <c r="AD25" i="5"/>
  <c r="AK25" i="5"/>
  <c r="AR25" i="5"/>
  <c r="AY25" i="5"/>
  <c r="BF25" i="5"/>
  <c r="BM25" i="5"/>
  <c r="BT25" i="5"/>
  <c r="CA25" i="5"/>
  <c r="CH25" i="5"/>
  <c r="CO25" i="5"/>
  <c r="CV25" i="5"/>
  <c r="DC25" i="5"/>
  <c r="DJ25" i="5"/>
  <c r="DQ25" i="5"/>
  <c r="DX25" i="5"/>
  <c r="EE25" i="5"/>
  <c r="EL25" i="5"/>
  <c r="EN25" i="5"/>
  <c r="EO25" i="5"/>
  <c r="EP25" i="5"/>
  <c r="O116" i="18" s="1"/>
  <c r="EQ25" i="5"/>
  <c r="I26" i="5"/>
  <c r="P26" i="5"/>
  <c r="W26" i="5"/>
  <c r="AD26" i="5"/>
  <c r="AK26" i="5"/>
  <c r="AR26" i="5"/>
  <c r="AY26" i="5"/>
  <c r="BF26" i="5"/>
  <c r="BM26" i="5"/>
  <c r="BT26" i="5"/>
  <c r="CA26" i="5"/>
  <c r="CH26" i="5"/>
  <c r="CO26" i="5"/>
  <c r="CV26" i="5"/>
  <c r="DC26" i="5"/>
  <c r="DJ26" i="5"/>
  <c r="DQ26" i="5"/>
  <c r="DX26" i="5"/>
  <c r="EE26" i="5"/>
  <c r="EL26" i="5"/>
  <c r="EN26" i="5"/>
  <c r="EO26" i="5"/>
  <c r="EP26" i="5"/>
  <c r="EQ26" i="5"/>
  <c r="ER26" i="5"/>
  <c r="U117" i="18"/>
  <c r="I27" i="5"/>
  <c r="P27" i="5"/>
  <c r="W27" i="5"/>
  <c r="AD27" i="5"/>
  <c r="AK27" i="5"/>
  <c r="AR27" i="5"/>
  <c r="AY27" i="5"/>
  <c r="BF27" i="5"/>
  <c r="BM27" i="5"/>
  <c r="BT27" i="5"/>
  <c r="CA27" i="5"/>
  <c r="CH27" i="5"/>
  <c r="CO27" i="5"/>
  <c r="CV27" i="5"/>
  <c r="DC27" i="5"/>
  <c r="DJ27" i="5"/>
  <c r="DQ27" i="5"/>
  <c r="DX27" i="5"/>
  <c r="EE27" i="5"/>
  <c r="EL27" i="5"/>
  <c r="EP27" i="5"/>
  <c r="ES27" i="5" s="1"/>
  <c r="EQ27" i="5"/>
  <c r="ER27" i="5"/>
  <c r="I28" i="5"/>
  <c r="P28" i="5"/>
  <c r="W28" i="5"/>
  <c r="AD28" i="5"/>
  <c r="AK28" i="5"/>
  <c r="AR28" i="5"/>
  <c r="AY28" i="5"/>
  <c r="BF28" i="5"/>
  <c r="BM28" i="5"/>
  <c r="BT28" i="5"/>
  <c r="CA28" i="5"/>
  <c r="CH28" i="5"/>
  <c r="CO28" i="5"/>
  <c r="CV28" i="5"/>
  <c r="DC28" i="5"/>
  <c r="DJ28" i="5"/>
  <c r="DQ28" i="5"/>
  <c r="DX28" i="5"/>
  <c r="EE28" i="5"/>
  <c r="EL28" i="5"/>
  <c r="EN28" i="5"/>
  <c r="EO28" i="5"/>
  <c r="EP28" i="5"/>
  <c r="O119" i="18" s="1"/>
  <c r="EQ28" i="5"/>
  <c r="ER28" i="5"/>
  <c r="I29" i="5"/>
  <c r="P29" i="5"/>
  <c r="W29" i="5"/>
  <c r="AD29" i="5"/>
  <c r="AK29" i="5"/>
  <c r="AR29" i="5"/>
  <c r="AY29" i="5"/>
  <c r="BF29" i="5"/>
  <c r="BM29" i="5"/>
  <c r="BT29" i="5"/>
  <c r="CA29" i="5"/>
  <c r="CH29" i="5"/>
  <c r="CO29" i="5"/>
  <c r="CV29" i="5"/>
  <c r="DC29" i="5"/>
  <c r="DJ29" i="5"/>
  <c r="DQ29" i="5"/>
  <c r="DX29" i="5"/>
  <c r="EE29" i="5"/>
  <c r="EL29" i="5"/>
  <c r="EN29" i="5"/>
  <c r="EO29" i="5"/>
  <c r="EP29" i="5"/>
  <c r="O120" i="18" s="1"/>
  <c r="EQ29" i="5"/>
  <c r="ER29" i="5"/>
  <c r="I30" i="5"/>
  <c r="P30" i="5"/>
  <c r="W30" i="5"/>
  <c r="AD30" i="5"/>
  <c r="AK30" i="5"/>
  <c r="AR30" i="5"/>
  <c r="AY30" i="5"/>
  <c r="BF30" i="5"/>
  <c r="BM30" i="5"/>
  <c r="BT30" i="5"/>
  <c r="CA30" i="5"/>
  <c r="CH30" i="5"/>
  <c r="CO30" i="5"/>
  <c r="CV30" i="5"/>
  <c r="DC30" i="5"/>
  <c r="DJ30" i="5"/>
  <c r="DQ30" i="5"/>
  <c r="DX30" i="5"/>
  <c r="EE30" i="5"/>
  <c r="EL30" i="5"/>
  <c r="EN30" i="5"/>
  <c r="EO30" i="5"/>
  <c r="L121" i="18" s="1"/>
  <c r="EP30" i="5"/>
  <c r="O121" i="18" s="1"/>
  <c r="EQ30" i="5"/>
  <c r="ER30" i="5"/>
  <c r="I31" i="5"/>
  <c r="P31" i="5"/>
  <c r="W31" i="5"/>
  <c r="AD31" i="5"/>
  <c r="AK31" i="5"/>
  <c r="AR31" i="5"/>
  <c r="AY31" i="5"/>
  <c r="BF31" i="5"/>
  <c r="BM31" i="5"/>
  <c r="BT31" i="5"/>
  <c r="CA31" i="5"/>
  <c r="CH31" i="5"/>
  <c r="CO31" i="5"/>
  <c r="CV31" i="5"/>
  <c r="DC31" i="5"/>
  <c r="DJ31" i="5"/>
  <c r="DQ31" i="5"/>
  <c r="DX31" i="5"/>
  <c r="EE31" i="5"/>
  <c r="EL31" i="5"/>
  <c r="EN31" i="5"/>
  <c r="EO31" i="5"/>
  <c r="L122" i="18" s="1"/>
  <c r="EP31" i="5"/>
  <c r="ES31" i="5" s="1"/>
  <c r="EQ31" i="5"/>
  <c r="ER31" i="5"/>
  <c r="I33" i="5"/>
  <c r="P33" i="5"/>
  <c r="W33" i="5"/>
  <c r="AD33" i="5"/>
  <c r="AK33" i="5"/>
  <c r="AR33" i="5"/>
  <c r="AY33" i="5"/>
  <c r="BF33" i="5"/>
  <c r="BM33" i="5"/>
  <c r="BT33" i="5"/>
  <c r="CA33" i="5"/>
  <c r="CH33" i="5"/>
  <c r="CO33" i="5"/>
  <c r="CV33" i="5"/>
  <c r="DC33" i="5"/>
  <c r="DJ33" i="5"/>
  <c r="DQ33" i="5"/>
  <c r="DX33" i="5"/>
  <c r="EE33" i="5"/>
  <c r="EL33" i="5"/>
  <c r="EN33" i="5"/>
  <c r="EO33" i="5"/>
  <c r="EP33" i="5"/>
  <c r="EQ33" i="5"/>
  <c r="ER33" i="5"/>
  <c r="I34" i="5"/>
  <c r="P34" i="5"/>
  <c r="W34" i="5"/>
  <c r="AD34" i="5"/>
  <c r="AK34" i="5"/>
  <c r="AR34" i="5"/>
  <c r="AY34" i="5"/>
  <c r="BF34" i="5"/>
  <c r="BM34" i="5"/>
  <c r="BT34" i="5"/>
  <c r="CA34" i="5"/>
  <c r="CH34" i="5"/>
  <c r="CO34" i="5"/>
  <c r="CV34" i="5"/>
  <c r="DC34" i="5"/>
  <c r="DJ34" i="5"/>
  <c r="DQ34" i="5"/>
  <c r="DX34" i="5"/>
  <c r="EE34" i="5"/>
  <c r="EL34" i="5"/>
  <c r="EN34" i="5"/>
  <c r="EO34" i="5"/>
  <c r="L124" i="18" s="1"/>
  <c r="EP34" i="5"/>
  <c r="O124" i="18" s="1"/>
  <c r="EQ34" i="5"/>
  <c r="ER34" i="5"/>
  <c r="I35" i="5"/>
  <c r="P35" i="5"/>
  <c r="W35" i="5"/>
  <c r="AD35" i="5"/>
  <c r="AK35" i="5"/>
  <c r="AR35" i="5"/>
  <c r="AY35" i="5"/>
  <c r="BF35" i="5"/>
  <c r="BM35" i="5"/>
  <c r="BT35" i="5"/>
  <c r="CA35" i="5"/>
  <c r="CH35" i="5"/>
  <c r="CO35" i="5"/>
  <c r="CV35" i="5"/>
  <c r="DC35" i="5"/>
  <c r="DJ35" i="5"/>
  <c r="DQ35" i="5"/>
  <c r="DX35" i="5"/>
  <c r="EE35" i="5"/>
  <c r="EL35" i="5"/>
  <c r="EN35" i="5"/>
  <c r="EO35" i="5"/>
  <c r="EP35" i="5"/>
  <c r="EQ35" i="5"/>
  <c r="ER35" i="5"/>
  <c r="I36" i="5"/>
  <c r="P36" i="5"/>
  <c r="W36" i="5"/>
  <c r="AD36" i="5"/>
  <c r="AK36" i="5"/>
  <c r="AR36" i="5"/>
  <c r="AY36" i="5"/>
  <c r="BF36" i="5"/>
  <c r="BM36" i="5"/>
  <c r="BT36" i="5"/>
  <c r="CA36" i="5"/>
  <c r="CH36" i="5"/>
  <c r="CO36" i="5"/>
  <c r="CV36" i="5"/>
  <c r="DC36" i="5"/>
  <c r="DJ36" i="5"/>
  <c r="DQ36" i="5"/>
  <c r="DX36" i="5"/>
  <c r="EE36" i="5"/>
  <c r="EL36" i="5"/>
  <c r="EN36" i="5"/>
  <c r="EO36" i="5"/>
  <c r="EP36" i="5"/>
  <c r="EQ36" i="5"/>
  <c r="ER36" i="5"/>
  <c r="I37" i="5"/>
  <c r="P37" i="5"/>
  <c r="W37" i="5"/>
  <c r="AD37" i="5"/>
  <c r="AK37" i="5"/>
  <c r="AR37" i="5"/>
  <c r="BF37" i="5"/>
  <c r="BM37" i="5"/>
  <c r="BT37" i="5"/>
  <c r="CA37" i="5"/>
  <c r="CH37" i="5"/>
  <c r="CO37" i="5"/>
  <c r="CV37" i="5"/>
  <c r="DC37" i="5"/>
  <c r="DJ37" i="5"/>
  <c r="DQ37" i="5"/>
  <c r="DX37" i="5"/>
  <c r="EE37" i="5"/>
  <c r="EL37" i="5"/>
  <c r="EN37" i="5"/>
  <c r="EP37" i="5"/>
  <c r="O127" i="18" s="1"/>
  <c r="EQ37" i="5"/>
  <c r="ER37" i="5"/>
  <c r="I38" i="5"/>
  <c r="P38" i="5"/>
  <c r="W38" i="5"/>
  <c r="AD38" i="5"/>
  <c r="AK38" i="5"/>
  <c r="AR38" i="5"/>
  <c r="AY38" i="5"/>
  <c r="BF38" i="5"/>
  <c r="BM38" i="5"/>
  <c r="BT38" i="5"/>
  <c r="CA38" i="5"/>
  <c r="CH38" i="5"/>
  <c r="CO38" i="5"/>
  <c r="CV38" i="5"/>
  <c r="DC38" i="5"/>
  <c r="DJ38" i="5"/>
  <c r="DQ38" i="5"/>
  <c r="DX38" i="5"/>
  <c r="EE38" i="5"/>
  <c r="EL38" i="5"/>
  <c r="EN38" i="5"/>
  <c r="EO38" i="5"/>
  <c r="EP38" i="5"/>
  <c r="EQ38" i="5"/>
  <c r="ER38" i="5"/>
  <c r="I39" i="5"/>
  <c r="P39" i="5"/>
  <c r="W39" i="5"/>
  <c r="AD39" i="5"/>
  <c r="AK39" i="5"/>
  <c r="AR39" i="5"/>
  <c r="AY39" i="5"/>
  <c r="BF39" i="5"/>
  <c r="BM39" i="5"/>
  <c r="BT39" i="5"/>
  <c r="CA39" i="5"/>
  <c r="CH39" i="5"/>
  <c r="CO39" i="5"/>
  <c r="CV39" i="5"/>
  <c r="DC39" i="5"/>
  <c r="DJ39" i="5"/>
  <c r="DQ39" i="5"/>
  <c r="DX39" i="5"/>
  <c r="EE39" i="5"/>
  <c r="EL39" i="5"/>
  <c r="EN39" i="5"/>
  <c r="EO39" i="5"/>
  <c r="EP39" i="5"/>
  <c r="EQ39" i="5"/>
  <c r="ER39" i="5"/>
  <c r="I40" i="5"/>
  <c r="P40" i="5"/>
  <c r="W40" i="5"/>
  <c r="AD40" i="5"/>
  <c r="AK40" i="5"/>
  <c r="AR40" i="5"/>
  <c r="AY40" i="5"/>
  <c r="BF40" i="5"/>
  <c r="BM40" i="5"/>
  <c r="BT40" i="5"/>
  <c r="CA40" i="5"/>
  <c r="CH40" i="5"/>
  <c r="CO40" i="5"/>
  <c r="CV40" i="5"/>
  <c r="DC40" i="5"/>
  <c r="DJ40" i="5"/>
  <c r="DQ40" i="5"/>
  <c r="DX40" i="5"/>
  <c r="EE40" i="5"/>
  <c r="EL40" i="5"/>
  <c r="EN40" i="5"/>
  <c r="EO40" i="5"/>
  <c r="L130" i="18" s="1"/>
  <c r="EP40" i="5"/>
  <c r="EQ40" i="5"/>
  <c r="R130" i="18"/>
  <c r="ER40" i="5"/>
  <c r="I41" i="5"/>
  <c r="P41" i="5"/>
  <c r="W41" i="5"/>
  <c r="AD41" i="5"/>
  <c r="AK41" i="5"/>
  <c r="AR41" i="5"/>
  <c r="AY41" i="5"/>
  <c r="BF41" i="5"/>
  <c r="BM41" i="5"/>
  <c r="BT41" i="5"/>
  <c r="CA41" i="5"/>
  <c r="CH41" i="5"/>
  <c r="CO41" i="5"/>
  <c r="CV41" i="5"/>
  <c r="DC41" i="5"/>
  <c r="DJ41" i="5"/>
  <c r="DQ41" i="5"/>
  <c r="DX41" i="5"/>
  <c r="EE41" i="5"/>
  <c r="EL41" i="5"/>
  <c r="EN41" i="5"/>
  <c r="EO41" i="5"/>
  <c r="EP41" i="5"/>
  <c r="O131" i="18" s="1"/>
  <c r="EQ41" i="5"/>
  <c r="ER41" i="5"/>
  <c r="U131" i="18"/>
  <c r="I43" i="5"/>
  <c r="P43" i="5"/>
  <c r="W43" i="5"/>
  <c r="AD43" i="5"/>
  <c r="AK43" i="5"/>
  <c r="AR43" i="5"/>
  <c r="AY43" i="5"/>
  <c r="BF43" i="5"/>
  <c r="BM43" i="5"/>
  <c r="BT43" i="5"/>
  <c r="CA43" i="5"/>
  <c r="CH43" i="5"/>
  <c r="CO43" i="5"/>
  <c r="CV43" i="5"/>
  <c r="DC43" i="5"/>
  <c r="DJ43" i="5"/>
  <c r="DQ43" i="5"/>
  <c r="DX43" i="5"/>
  <c r="EE43" i="5"/>
  <c r="EL43" i="5"/>
  <c r="EN43" i="5"/>
  <c r="I132" i="18" s="1"/>
  <c r="EO43" i="5"/>
  <c r="EP43" i="5"/>
  <c r="EQ43" i="5"/>
  <c r="ER43" i="5"/>
  <c r="I44" i="5"/>
  <c r="P44" i="5"/>
  <c r="W44" i="5"/>
  <c r="AD44" i="5"/>
  <c r="AK44" i="5"/>
  <c r="AR44" i="5"/>
  <c r="AY44" i="5"/>
  <c r="BF44" i="5"/>
  <c r="BM44" i="5"/>
  <c r="BT44" i="5"/>
  <c r="CA44" i="5"/>
  <c r="CH44" i="5"/>
  <c r="CO44" i="5"/>
  <c r="CV44" i="5"/>
  <c r="DC44" i="5"/>
  <c r="DJ44" i="5"/>
  <c r="DQ44" i="5"/>
  <c r="DX44" i="5"/>
  <c r="EE44" i="5"/>
  <c r="EL44" i="5"/>
  <c r="EN44" i="5"/>
  <c r="EO44" i="5"/>
  <c r="L133" i="18" s="1"/>
  <c r="EP44" i="5"/>
  <c r="ES44" i="5" s="1"/>
  <c r="EQ44" i="5"/>
  <c r="ER44" i="5"/>
  <c r="U133" i="18"/>
  <c r="I45" i="5"/>
  <c r="P45" i="5"/>
  <c r="W45" i="5"/>
  <c r="AD45" i="5"/>
  <c r="AK45" i="5"/>
  <c r="AR45" i="5"/>
  <c r="AY45" i="5"/>
  <c r="BF45" i="5"/>
  <c r="BM45" i="5"/>
  <c r="BT45" i="5"/>
  <c r="CA45" i="5"/>
  <c r="CH45" i="5"/>
  <c r="CO45" i="5"/>
  <c r="CV45" i="5"/>
  <c r="DC45" i="5"/>
  <c r="DJ45" i="5"/>
  <c r="DQ45" i="5"/>
  <c r="DX45" i="5"/>
  <c r="EE45" i="5"/>
  <c r="EL45" i="5"/>
  <c r="EN45" i="5"/>
  <c r="EO45" i="5"/>
  <c r="EP45" i="5"/>
  <c r="ES45" i="5" s="1"/>
  <c r="EQ45" i="5"/>
  <c r="ER45" i="5"/>
  <c r="I46" i="5"/>
  <c r="P46" i="5"/>
  <c r="W46" i="5"/>
  <c r="AD46" i="5"/>
  <c r="AK46" i="5"/>
  <c r="AR46" i="5"/>
  <c r="AY46" i="5"/>
  <c r="BF46" i="5"/>
  <c r="BM46" i="5"/>
  <c r="BT46" i="5"/>
  <c r="CA46" i="5"/>
  <c r="CH46" i="5"/>
  <c r="CO46" i="5"/>
  <c r="CV46" i="5"/>
  <c r="DC46" i="5"/>
  <c r="DJ46" i="5"/>
  <c r="DQ46" i="5"/>
  <c r="DX46" i="5"/>
  <c r="EE46" i="5"/>
  <c r="EL46" i="5"/>
  <c r="EN46" i="5"/>
  <c r="EO46" i="5"/>
  <c r="L135" i="18" s="1"/>
  <c r="EP46" i="5"/>
  <c r="O135" i="18" s="1"/>
  <c r="EQ46" i="5"/>
  <c r="ER46" i="5"/>
  <c r="I47" i="5"/>
  <c r="P47" i="5"/>
  <c r="W47" i="5"/>
  <c r="AD47" i="5"/>
  <c r="AK47" i="5"/>
  <c r="AR47" i="5"/>
  <c r="AY47" i="5"/>
  <c r="BF47" i="5"/>
  <c r="BM47" i="5"/>
  <c r="BT47" i="5"/>
  <c r="CA47" i="5"/>
  <c r="CH47" i="5"/>
  <c r="CO47" i="5"/>
  <c r="CV47" i="5"/>
  <c r="DC47" i="5"/>
  <c r="DJ47" i="5"/>
  <c r="DQ47" i="5"/>
  <c r="DX47" i="5"/>
  <c r="EE47" i="5"/>
  <c r="EL47" i="5"/>
  <c r="EN47" i="5"/>
  <c r="I136" i="18"/>
  <c r="EO47" i="5"/>
  <c r="EP47" i="5"/>
  <c r="ER47" i="5"/>
  <c r="U136" i="18"/>
  <c r="I48" i="5"/>
  <c r="P48" i="5"/>
  <c r="W48" i="5"/>
  <c r="AD48" i="5"/>
  <c r="AK48" i="5"/>
  <c r="AR48" i="5"/>
  <c r="AY48" i="5"/>
  <c r="BF48" i="5"/>
  <c r="BM48" i="5"/>
  <c r="BT48" i="5"/>
  <c r="CA48" i="5"/>
  <c r="CH48" i="5"/>
  <c r="CO48" i="5"/>
  <c r="CV48" i="5"/>
  <c r="DC48" i="5"/>
  <c r="DJ48" i="5"/>
  <c r="DQ48" i="5"/>
  <c r="DX48" i="5"/>
  <c r="EE48" i="5"/>
  <c r="EL48" i="5"/>
  <c r="EN48" i="5"/>
  <c r="I137" i="18"/>
  <c r="EO48" i="5"/>
  <c r="EP48" i="5"/>
  <c r="ES48" i="5" s="1"/>
  <c r="EQ48" i="5"/>
  <c r="ER48" i="5"/>
  <c r="I50" i="5"/>
  <c r="P50" i="5"/>
  <c r="W50" i="5"/>
  <c r="AD50" i="5"/>
  <c r="AK50" i="5"/>
  <c r="AR50" i="5"/>
  <c r="AY50" i="5"/>
  <c r="BF50" i="5"/>
  <c r="BM50" i="5"/>
  <c r="BT50" i="5"/>
  <c r="CA50" i="5"/>
  <c r="CH50" i="5"/>
  <c r="CO50" i="5"/>
  <c r="CV50" i="5"/>
  <c r="DC50" i="5"/>
  <c r="DJ50" i="5"/>
  <c r="DQ50" i="5"/>
  <c r="DX50" i="5"/>
  <c r="EE50" i="5"/>
  <c r="EL50" i="5"/>
  <c r="EN50" i="5"/>
  <c r="EO50" i="5"/>
  <c r="EP50" i="5"/>
  <c r="ES50" i="5" s="1"/>
  <c r="EQ50" i="5"/>
  <c r="ER50" i="5"/>
  <c r="I53" i="5"/>
  <c r="P53" i="5"/>
  <c r="W53" i="5"/>
  <c r="AD53" i="5"/>
  <c r="AK53" i="5"/>
  <c r="AR53" i="5"/>
  <c r="AY53" i="5"/>
  <c r="BF53" i="5"/>
  <c r="BM53" i="5"/>
  <c r="BT53" i="5"/>
  <c r="CA53" i="5"/>
  <c r="CH53" i="5"/>
  <c r="CO53" i="5"/>
  <c r="CV53" i="5"/>
  <c r="DC53" i="5"/>
  <c r="DJ53" i="5"/>
  <c r="DQ53" i="5"/>
  <c r="DX53" i="5"/>
  <c r="EE53" i="5"/>
  <c r="EL53" i="5"/>
  <c r="EN53" i="5"/>
  <c r="EO53" i="5"/>
  <c r="L139" i="18" s="1"/>
  <c r="EP53" i="5"/>
  <c r="O139" i="18" s="1"/>
  <c r="EQ53" i="5"/>
  <c r="ER53" i="5"/>
  <c r="I55" i="5"/>
  <c r="P55" i="5"/>
  <c r="W55" i="5"/>
  <c r="AD55" i="5"/>
  <c r="AK55" i="5"/>
  <c r="AR55" i="5"/>
  <c r="AY55" i="5"/>
  <c r="BF55" i="5"/>
  <c r="BM55" i="5"/>
  <c r="BT55" i="5"/>
  <c r="CA55" i="5"/>
  <c r="CH55" i="5"/>
  <c r="CO55" i="5"/>
  <c r="CV55" i="5"/>
  <c r="DC55" i="5"/>
  <c r="DJ55" i="5"/>
  <c r="DQ55" i="5"/>
  <c r="DX55" i="5"/>
  <c r="EE55" i="5"/>
  <c r="EL55" i="5"/>
  <c r="EN55" i="5"/>
  <c r="I140" i="18"/>
  <c r="EO55" i="5"/>
  <c r="EQ55" i="5"/>
  <c r="R140" i="18" s="1"/>
  <c r="ER55" i="5"/>
  <c r="I56" i="5"/>
  <c r="P56" i="5"/>
  <c r="W56" i="5"/>
  <c r="AD56" i="5"/>
  <c r="AK56" i="5"/>
  <c r="AR56" i="5"/>
  <c r="AY56" i="5"/>
  <c r="BF56" i="5"/>
  <c r="BM56" i="5"/>
  <c r="BT56" i="5"/>
  <c r="CA56" i="5"/>
  <c r="CH56" i="5"/>
  <c r="CO56" i="5"/>
  <c r="CV56" i="5"/>
  <c r="DC56" i="5"/>
  <c r="DJ56" i="5"/>
  <c r="DQ56" i="5"/>
  <c r="DX56" i="5"/>
  <c r="EE56" i="5"/>
  <c r="EL56" i="5"/>
  <c r="EN56" i="5"/>
  <c r="I141" i="18"/>
  <c r="EO56" i="5"/>
  <c r="EP56" i="5"/>
  <c r="EQ56" i="5"/>
  <c r="R141" i="18" s="1"/>
  <c r="ER56" i="5"/>
  <c r="I57" i="5"/>
  <c r="P57" i="5"/>
  <c r="W57" i="5"/>
  <c r="AD57" i="5"/>
  <c r="AK57" i="5"/>
  <c r="AR57" i="5"/>
  <c r="AY57" i="5"/>
  <c r="BF57" i="5"/>
  <c r="BM57" i="5"/>
  <c r="BT57" i="5"/>
  <c r="CA57" i="5"/>
  <c r="CH57" i="5"/>
  <c r="CO57" i="5"/>
  <c r="CV57" i="5"/>
  <c r="DC57" i="5"/>
  <c r="DJ57" i="5"/>
  <c r="DQ57" i="5"/>
  <c r="DX57" i="5"/>
  <c r="EE57" i="5"/>
  <c r="EL57" i="5"/>
  <c r="EN57" i="5"/>
  <c r="EO57" i="5"/>
  <c r="EP57" i="5"/>
  <c r="EQ57" i="5"/>
  <c r="ER57" i="5"/>
  <c r="U142" i="18" s="1"/>
  <c r="I58" i="5"/>
  <c r="P58" i="5"/>
  <c r="W58" i="5"/>
  <c r="AD58" i="5"/>
  <c r="AK58" i="5"/>
  <c r="AR58" i="5"/>
  <c r="AY58" i="5"/>
  <c r="BF58" i="5"/>
  <c r="BM58" i="5"/>
  <c r="BT58" i="5"/>
  <c r="CA58" i="5"/>
  <c r="CH58" i="5"/>
  <c r="CO58" i="5"/>
  <c r="CV58" i="5"/>
  <c r="DC58" i="5"/>
  <c r="DJ58" i="5"/>
  <c r="DQ58" i="5"/>
  <c r="DX58" i="5"/>
  <c r="EE58" i="5"/>
  <c r="EL58" i="5"/>
  <c r="EN58" i="5"/>
  <c r="I143" i="18"/>
  <c r="EO58" i="5"/>
  <c r="EP58" i="5"/>
  <c r="EQ58" i="5"/>
  <c r="R143" i="18" s="1"/>
  <c r="ER58" i="5"/>
  <c r="I59" i="5"/>
  <c r="P59" i="5"/>
  <c r="W59" i="5"/>
  <c r="AD59" i="5"/>
  <c r="AK59" i="5"/>
  <c r="AR59" i="5"/>
  <c r="AY59" i="5"/>
  <c r="BF59" i="5"/>
  <c r="BM59" i="5"/>
  <c r="BT59" i="5"/>
  <c r="CA59" i="5"/>
  <c r="CH59" i="5"/>
  <c r="CO59" i="5"/>
  <c r="CV59" i="5"/>
  <c r="DC59" i="5"/>
  <c r="DJ59" i="5"/>
  <c r="DQ59" i="5"/>
  <c r="DX59" i="5"/>
  <c r="EE59" i="5"/>
  <c r="EL59" i="5"/>
  <c r="EN59" i="5"/>
  <c r="I144" i="18"/>
  <c r="EO59" i="5"/>
  <c r="L144" i="18"/>
  <c r="EP59" i="5"/>
  <c r="EQ59" i="5"/>
  <c r="ER59" i="5"/>
  <c r="I60" i="5"/>
  <c r="P60" i="5"/>
  <c r="W60" i="5"/>
  <c r="AD60" i="5"/>
  <c r="AK60" i="5"/>
  <c r="AR60" i="5"/>
  <c r="AY60" i="5"/>
  <c r="BF60" i="5"/>
  <c r="BM60" i="5"/>
  <c r="BT60" i="5"/>
  <c r="CA60" i="5"/>
  <c r="CH60" i="5"/>
  <c r="CO60" i="5"/>
  <c r="CV60" i="5"/>
  <c r="DC60" i="5"/>
  <c r="DJ60" i="5"/>
  <c r="DQ60" i="5"/>
  <c r="DX60" i="5"/>
  <c r="EE60" i="5"/>
  <c r="EL60" i="5"/>
  <c r="EN60" i="5"/>
  <c r="EO60" i="5"/>
  <c r="EP60" i="5"/>
  <c r="EQ60" i="5"/>
  <c r="R145" i="18"/>
  <c r="ER60" i="5"/>
  <c r="I61" i="5"/>
  <c r="P61" i="5"/>
  <c r="W61" i="5"/>
  <c r="AD61" i="5"/>
  <c r="AK61" i="5"/>
  <c r="AR61" i="5"/>
  <c r="AY61" i="5"/>
  <c r="BF61" i="5"/>
  <c r="BM61" i="5"/>
  <c r="BT61" i="5"/>
  <c r="CA61" i="5"/>
  <c r="CH61" i="5"/>
  <c r="CO61" i="5"/>
  <c r="CV61" i="5"/>
  <c r="DC61" i="5"/>
  <c r="DJ61" i="5"/>
  <c r="DQ61" i="5"/>
  <c r="DX61" i="5"/>
  <c r="EE61" i="5"/>
  <c r="EL61" i="5"/>
  <c r="EN61" i="5"/>
  <c r="I146" i="18"/>
  <c r="EO61" i="5"/>
  <c r="EP61" i="5"/>
  <c r="EQ61" i="5"/>
  <c r="R146" i="18" s="1"/>
  <c r="ER61" i="5"/>
  <c r="I62" i="5"/>
  <c r="P62" i="5"/>
  <c r="W62" i="5"/>
  <c r="AD62" i="5"/>
  <c r="AK62" i="5"/>
  <c r="AR62" i="5"/>
  <c r="AY62" i="5"/>
  <c r="BF62" i="5"/>
  <c r="BM62" i="5"/>
  <c r="BT62" i="5"/>
  <c r="CA62" i="5"/>
  <c r="CH62" i="5"/>
  <c r="CO62" i="5"/>
  <c r="CV62" i="5"/>
  <c r="DC62" i="5"/>
  <c r="DJ62" i="5"/>
  <c r="DQ62" i="5"/>
  <c r="DX62" i="5"/>
  <c r="EE62" i="5"/>
  <c r="EL62" i="5"/>
  <c r="EN62" i="5"/>
  <c r="I147" i="18"/>
  <c r="EO62" i="5"/>
  <c r="EP62" i="5"/>
  <c r="O147" i="18"/>
  <c r="EQ62" i="5"/>
  <c r="ER62" i="5"/>
  <c r="I64" i="5"/>
  <c r="P64" i="5"/>
  <c r="W64" i="5"/>
  <c r="AD64" i="5"/>
  <c r="AK64" i="5"/>
  <c r="AR64" i="5"/>
  <c r="AY64" i="5"/>
  <c r="BF64" i="5"/>
  <c r="BM64" i="5"/>
  <c r="BT64" i="5"/>
  <c r="CA64" i="5"/>
  <c r="CH64" i="5"/>
  <c r="CO64" i="5"/>
  <c r="CV64" i="5"/>
  <c r="DC64" i="5"/>
  <c r="DJ64" i="5"/>
  <c r="DQ64" i="5"/>
  <c r="DX64" i="5"/>
  <c r="EE64" i="5"/>
  <c r="EL64" i="5"/>
  <c r="EP64" i="5"/>
  <c r="EQ64" i="5"/>
  <c r="L148" i="18" s="1"/>
  <c r="I65" i="5"/>
  <c r="P65" i="5"/>
  <c r="W65" i="5"/>
  <c r="AD65" i="5"/>
  <c r="AK65" i="5"/>
  <c r="AR65" i="5"/>
  <c r="AY65" i="5"/>
  <c r="BF65" i="5"/>
  <c r="BM65" i="5"/>
  <c r="BT65" i="5"/>
  <c r="CA65" i="5"/>
  <c r="CH65" i="5"/>
  <c r="CO65" i="5"/>
  <c r="CV65" i="5"/>
  <c r="DC65" i="5"/>
  <c r="DJ65" i="5"/>
  <c r="DQ65" i="5"/>
  <c r="DX65" i="5"/>
  <c r="EE65" i="5"/>
  <c r="EL65" i="5"/>
  <c r="EP65" i="5"/>
  <c r="I149" i="18"/>
  <c r="EQ65" i="5"/>
  <c r="L149" i="18" s="1"/>
  <c r="I66" i="5"/>
  <c r="P66" i="5"/>
  <c r="W66" i="5"/>
  <c r="AD66" i="5"/>
  <c r="AK66" i="5"/>
  <c r="AR66" i="5"/>
  <c r="AY66" i="5"/>
  <c r="BF66" i="5"/>
  <c r="BM66" i="5"/>
  <c r="BT66" i="5"/>
  <c r="CA66" i="5"/>
  <c r="CH66" i="5"/>
  <c r="CO66" i="5"/>
  <c r="CV66" i="5"/>
  <c r="DC66" i="5"/>
  <c r="DJ66" i="5"/>
  <c r="DQ66" i="5"/>
  <c r="DX66" i="5"/>
  <c r="EE66" i="5"/>
  <c r="EL66" i="5"/>
  <c r="EP66" i="5"/>
  <c r="I150" i="18" s="1"/>
  <c r="EQ66" i="5"/>
  <c r="L150" i="18" s="1"/>
  <c r="I67" i="5"/>
  <c r="P67" i="5"/>
  <c r="W67" i="5"/>
  <c r="AD67" i="5"/>
  <c r="AK67" i="5"/>
  <c r="AR67" i="5"/>
  <c r="AY67" i="5"/>
  <c r="BF67" i="5"/>
  <c r="BM67" i="5"/>
  <c r="BT67" i="5"/>
  <c r="CA67" i="5"/>
  <c r="CH67" i="5"/>
  <c r="CO67" i="5"/>
  <c r="CV67" i="5"/>
  <c r="DC67" i="5"/>
  <c r="DJ67" i="5"/>
  <c r="DQ67" i="5"/>
  <c r="DX67" i="5"/>
  <c r="EE67" i="5"/>
  <c r="EL67" i="5"/>
  <c r="EP67" i="5"/>
  <c r="I151" i="18" s="1"/>
  <c r="EQ67" i="5"/>
  <c r="L151" i="18" s="1"/>
  <c r="I68" i="5"/>
  <c r="P68" i="5"/>
  <c r="W68" i="5"/>
  <c r="AD68" i="5"/>
  <c r="AK68" i="5"/>
  <c r="AR68" i="5"/>
  <c r="AY68" i="5"/>
  <c r="BF68" i="5"/>
  <c r="BM68" i="5"/>
  <c r="BT68" i="5"/>
  <c r="CA68" i="5"/>
  <c r="CH68" i="5"/>
  <c r="CO68" i="5"/>
  <c r="CV68" i="5"/>
  <c r="DC68" i="5"/>
  <c r="DJ68" i="5"/>
  <c r="DQ68" i="5"/>
  <c r="DX68" i="5"/>
  <c r="EE68" i="5"/>
  <c r="EL68" i="5"/>
  <c r="EP68" i="5"/>
  <c r="I152" i="18" s="1"/>
  <c r="EQ68" i="5"/>
  <c r="I69" i="5"/>
  <c r="P69" i="5"/>
  <c r="W69" i="5"/>
  <c r="AD69" i="5"/>
  <c r="AK69" i="5"/>
  <c r="AR69" i="5"/>
  <c r="AY69" i="5"/>
  <c r="BF69" i="5"/>
  <c r="BM69" i="5"/>
  <c r="BT69" i="5"/>
  <c r="CA69" i="5"/>
  <c r="CH69" i="5"/>
  <c r="CO69" i="5"/>
  <c r="CV69" i="5"/>
  <c r="DC69" i="5"/>
  <c r="DJ69" i="5"/>
  <c r="DQ69" i="5"/>
  <c r="DX69" i="5"/>
  <c r="EE69" i="5"/>
  <c r="EL69" i="5"/>
  <c r="EP69" i="5"/>
  <c r="I153" i="18" s="1"/>
  <c r="EQ69" i="5"/>
  <c r="L153" i="18"/>
  <c r="I70" i="5"/>
  <c r="P70" i="5"/>
  <c r="W70" i="5"/>
  <c r="AD70" i="5"/>
  <c r="AK70" i="5"/>
  <c r="AR70" i="5"/>
  <c r="AY70" i="5"/>
  <c r="BF70" i="5"/>
  <c r="BM70" i="5"/>
  <c r="BT70" i="5"/>
  <c r="CA70" i="5"/>
  <c r="CH70" i="5"/>
  <c r="CO70" i="5"/>
  <c r="CV70" i="5"/>
  <c r="DC70" i="5"/>
  <c r="DJ70" i="5"/>
  <c r="DQ70" i="5"/>
  <c r="DX70" i="5"/>
  <c r="EE70" i="5"/>
  <c r="EL70" i="5"/>
  <c r="EP70" i="5"/>
  <c r="I154" i="18" s="1"/>
  <c r="EQ70" i="5"/>
  <c r="L154" i="18"/>
  <c r="I71" i="5"/>
  <c r="P71" i="5"/>
  <c r="W71" i="5"/>
  <c r="AD71" i="5"/>
  <c r="AK71" i="5"/>
  <c r="AR71" i="5"/>
  <c r="AY71" i="5"/>
  <c r="BF71" i="5"/>
  <c r="BM71" i="5"/>
  <c r="BT71" i="5"/>
  <c r="CA71" i="5"/>
  <c r="CH71" i="5"/>
  <c r="CO71" i="5"/>
  <c r="CV71" i="5"/>
  <c r="DC71" i="5"/>
  <c r="DJ71" i="5"/>
  <c r="DQ71" i="5"/>
  <c r="DX71" i="5"/>
  <c r="EE71" i="5"/>
  <c r="EL71" i="5"/>
  <c r="EP71" i="5"/>
  <c r="I155" i="18" s="1"/>
  <c r="EQ71" i="5"/>
  <c r="L155" i="18"/>
  <c r="I78" i="5"/>
  <c r="I79" i="5" s="1"/>
  <c r="F6" i="4"/>
  <c r="K6" i="4"/>
  <c r="P6" i="4"/>
  <c r="U6" i="4"/>
  <c r="Z6" i="4"/>
  <c r="AE6" i="4"/>
  <c r="AJ6" i="4"/>
  <c r="AO6" i="4"/>
  <c r="AT6" i="4"/>
  <c r="AY6" i="4"/>
  <c r="BD6" i="4"/>
  <c r="BI6" i="4"/>
  <c r="BN6" i="4"/>
  <c r="BS6" i="4"/>
  <c r="BX6" i="4"/>
  <c r="CC6" i="4"/>
  <c r="CH6" i="4"/>
  <c r="CM6" i="4"/>
  <c r="CR6" i="4"/>
  <c r="CW6" i="4"/>
  <c r="CZ6" i="4"/>
  <c r="I16" i="18" s="1"/>
  <c r="DA6" i="4"/>
  <c r="L16" i="18" s="1"/>
  <c r="DB6" i="4"/>
  <c r="F7" i="4"/>
  <c r="K7" i="4"/>
  <c r="P7" i="4"/>
  <c r="U7" i="4"/>
  <c r="Z7" i="4"/>
  <c r="AE7" i="4"/>
  <c r="AJ7" i="4"/>
  <c r="AO7" i="4"/>
  <c r="AT7" i="4"/>
  <c r="AY7" i="4"/>
  <c r="BD7" i="4"/>
  <c r="BI7" i="4"/>
  <c r="BN7" i="4"/>
  <c r="BS7" i="4"/>
  <c r="BX7" i="4"/>
  <c r="CC7" i="4"/>
  <c r="CH7" i="4"/>
  <c r="CM7" i="4"/>
  <c r="CR7" i="4"/>
  <c r="CW7" i="4"/>
  <c r="CZ7" i="4"/>
  <c r="DC7" i="4" s="1"/>
  <c r="DA7" i="4"/>
  <c r="L17" i="18" s="1"/>
  <c r="DB7" i="4"/>
  <c r="O17" i="18" s="1"/>
  <c r="F8" i="4"/>
  <c r="K8" i="4"/>
  <c r="P8" i="4"/>
  <c r="U8" i="4"/>
  <c r="Z8" i="4"/>
  <c r="AE8" i="4"/>
  <c r="AJ8" i="4"/>
  <c r="AO8" i="4"/>
  <c r="AT8" i="4"/>
  <c r="AY8" i="4"/>
  <c r="BD8" i="4"/>
  <c r="BI8" i="4"/>
  <c r="BN8" i="4"/>
  <c r="BS8" i="4"/>
  <c r="BX8" i="4"/>
  <c r="CC8" i="4"/>
  <c r="CH8" i="4"/>
  <c r="CM8" i="4"/>
  <c r="CR8" i="4"/>
  <c r="CW8" i="4"/>
  <c r="CZ8" i="4"/>
  <c r="I18" i="18" s="1"/>
  <c r="DA8" i="4"/>
  <c r="L18" i="18" s="1"/>
  <c r="DB8" i="4"/>
  <c r="O18" i="18" s="1"/>
  <c r="F9" i="4"/>
  <c r="K9" i="4"/>
  <c r="P9" i="4"/>
  <c r="U9" i="4"/>
  <c r="Z9" i="4"/>
  <c r="AE9" i="4"/>
  <c r="AJ9" i="4"/>
  <c r="AO9" i="4"/>
  <c r="AT9" i="4"/>
  <c r="AY9" i="4"/>
  <c r="BD9" i="4"/>
  <c r="BI9" i="4"/>
  <c r="BN9" i="4"/>
  <c r="BS9" i="4"/>
  <c r="BX9" i="4"/>
  <c r="CC9" i="4"/>
  <c r="CH9" i="4"/>
  <c r="CM9" i="4"/>
  <c r="CR9" i="4"/>
  <c r="CW9" i="4"/>
  <c r="CZ9" i="4"/>
  <c r="I19" i="18" s="1"/>
  <c r="DA9" i="4"/>
  <c r="L19" i="18" s="1"/>
  <c r="DB9" i="4"/>
  <c r="O19" i="18"/>
  <c r="F10" i="4"/>
  <c r="K10" i="4"/>
  <c r="P10" i="4"/>
  <c r="U10" i="4"/>
  <c r="Z10" i="4"/>
  <c r="AE10" i="4"/>
  <c r="AJ10" i="4"/>
  <c r="AO10" i="4"/>
  <c r="AT10" i="4"/>
  <c r="AY10" i="4"/>
  <c r="BD10" i="4"/>
  <c r="BI10" i="4"/>
  <c r="BN10" i="4"/>
  <c r="BS10" i="4"/>
  <c r="BX10" i="4"/>
  <c r="CC10" i="4"/>
  <c r="CH10" i="4"/>
  <c r="CM10" i="4"/>
  <c r="CR10" i="4"/>
  <c r="CW10" i="4"/>
  <c r="CZ10" i="4"/>
  <c r="I20" i="18" s="1"/>
  <c r="DA10" i="4"/>
  <c r="L20" i="18"/>
  <c r="DB10" i="4"/>
  <c r="O20" i="18"/>
  <c r="F11" i="4"/>
  <c r="K11" i="4"/>
  <c r="P11" i="4"/>
  <c r="U11" i="4"/>
  <c r="Z11" i="4"/>
  <c r="AE11" i="4"/>
  <c r="AJ11" i="4"/>
  <c r="AO11" i="4"/>
  <c r="AT11" i="4"/>
  <c r="AY11" i="4"/>
  <c r="BD11" i="4"/>
  <c r="BI11" i="4"/>
  <c r="BN11" i="4"/>
  <c r="BS11" i="4"/>
  <c r="BX11" i="4"/>
  <c r="CC11" i="4"/>
  <c r="CH11" i="4"/>
  <c r="CM11" i="4"/>
  <c r="CR11" i="4"/>
  <c r="CW11" i="4"/>
  <c r="CZ11" i="4"/>
  <c r="DC11" i="4" s="1"/>
  <c r="DA11" i="4"/>
  <c r="DB11" i="4"/>
  <c r="O21" i="18"/>
  <c r="F12" i="4"/>
  <c r="K12" i="4"/>
  <c r="P12" i="4"/>
  <c r="U12" i="4"/>
  <c r="Z12" i="4"/>
  <c r="AE12" i="4"/>
  <c r="AJ12" i="4"/>
  <c r="AO12" i="4"/>
  <c r="AT12" i="4"/>
  <c r="AY12" i="4"/>
  <c r="BD12" i="4"/>
  <c r="BI12" i="4"/>
  <c r="BN12" i="4"/>
  <c r="BS12" i="4"/>
  <c r="BX12" i="4"/>
  <c r="CC12" i="4"/>
  <c r="CH12" i="4"/>
  <c r="CM12" i="4"/>
  <c r="CR12" i="4"/>
  <c r="CW12" i="4"/>
  <c r="CZ12" i="4"/>
  <c r="DA12" i="4"/>
  <c r="L22" i="18"/>
  <c r="DB12" i="4"/>
  <c r="O22" i="18" s="1"/>
  <c r="F13" i="4"/>
  <c r="K13" i="4"/>
  <c r="P13" i="4"/>
  <c r="U13" i="4"/>
  <c r="Z13" i="4"/>
  <c r="AE13" i="4"/>
  <c r="AJ13" i="4"/>
  <c r="AO13" i="4"/>
  <c r="AT13" i="4"/>
  <c r="AY13" i="4"/>
  <c r="BD13" i="4"/>
  <c r="BI13" i="4"/>
  <c r="BN13" i="4"/>
  <c r="BS13" i="4"/>
  <c r="BX13" i="4"/>
  <c r="CC13" i="4"/>
  <c r="CH13" i="4"/>
  <c r="CM13" i="4"/>
  <c r="CR13" i="4"/>
  <c r="CW13" i="4"/>
  <c r="CZ13" i="4"/>
  <c r="I23" i="18" s="1"/>
  <c r="DA13" i="4"/>
  <c r="L23" i="18"/>
  <c r="DB13" i="4"/>
  <c r="F14" i="4"/>
  <c r="K14" i="4"/>
  <c r="P14" i="4"/>
  <c r="U14" i="4"/>
  <c r="Z14" i="4"/>
  <c r="AE14" i="4"/>
  <c r="AJ14" i="4"/>
  <c r="AO14" i="4"/>
  <c r="AT14" i="4"/>
  <c r="AY14" i="4"/>
  <c r="BD14" i="4"/>
  <c r="BI14" i="4"/>
  <c r="BN14" i="4"/>
  <c r="BS14" i="4"/>
  <c r="BX14" i="4"/>
  <c r="CC14" i="4"/>
  <c r="CH14" i="4"/>
  <c r="CM14" i="4"/>
  <c r="CR14" i="4"/>
  <c r="CW14" i="4"/>
  <c r="CZ14" i="4"/>
  <c r="I24" i="18" s="1"/>
  <c r="DA14" i="4"/>
  <c r="L24" i="18" s="1"/>
  <c r="DB14" i="4"/>
  <c r="O24" i="18" s="1"/>
  <c r="F15" i="4"/>
  <c r="K15" i="4"/>
  <c r="P15" i="4"/>
  <c r="U15" i="4"/>
  <c r="Z15" i="4"/>
  <c r="AE15" i="4"/>
  <c r="AJ15" i="4"/>
  <c r="AO15" i="4"/>
  <c r="AT15" i="4"/>
  <c r="AY15" i="4"/>
  <c r="BD15" i="4"/>
  <c r="BI15" i="4"/>
  <c r="BN15" i="4"/>
  <c r="BS15" i="4"/>
  <c r="BX15" i="4"/>
  <c r="CC15" i="4"/>
  <c r="CH15" i="4"/>
  <c r="CM15" i="4"/>
  <c r="CR15" i="4"/>
  <c r="CW15" i="4"/>
  <c r="CZ15" i="4"/>
  <c r="I25" i="18" s="1"/>
  <c r="DA15" i="4"/>
  <c r="L25" i="18" s="1"/>
  <c r="DB15" i="4"/>
  <c r="O25" i="18" s="1"/>
  <c r="F16" i="4"/>
  <c r="K16" i="4"/>
  <c r="P16" i="4"/>
  <c r="U16" i="4"/>
  <c r="Z16" i="4"/>
  <c r="AE16" i="4"/>
  <c r="AJ16" i="4"/>
  <c r="AO16" i="4"/>
  <c r="AT16" i="4"/>
  <c r="AY16" i="4"/>
  <c r="BD16" i="4"/>
  <c r="BI16" i="4"/>
  <c r="BN16" i="4"/>
  <c r="BS16" i="4"/>
  <c r="BX16" i="4"/>
  <c r="CC16" i="4"/>
  <c r="CH16" i="4"/>
  <c r="CM16" i="4"/>
  <c r="CR16" i="4"/>
  <c r="CW16" i="4"/>
  <c r="CZ16" i="4"/>
  <c r="I26" i="18" s="1"/>
  <c r="DA16" i="4"/>
  <c r="L26" i="18" s="1"/>
  <c r="DB16" i="4"/>
  <c r="O26" i="18"/>
  <c r="F17" i="4"/>
  <c r="K17" i="4"/>
  <c r="P17" i="4"/>
  <c r="U17" i="4"/>
  <c r="Z17" i="4"/>
  <c r="AE17" i="4"/>
  <c r="AJ17" i="4"/>
  <c r="AO17" i="4"/>
  <c r="AT17" i="4"/>
  <c r="AY17" i="4"/>
  <c r="BD17" i="4"/>
  <c r="BI17" i="4"/>
  <c r="BN17" i="4"/>
  <c r="BS17" i="4"/>
  <c r="BX17" i="4"/>
  <c r="CC17" i="4"/>
  <c r="CH17" i="4"/>
  <c r="CM17" i="4"/>
  <c r="CR17" i="4"/>
  <c r="CW17" i="4"/>
  <c r="CZ17" i="4"/>
  <c r="I27" i="18" s="1"/>
  <c r="DA17" i="4"/>
  <c r="DB17" i="4"/>
  <c r="O27" i="18" s="1"/>
  <c r="F18" i="4"/>
  <c r="K18" i="4"/>
  <c r="P18" i="4"/>
  <c r="U18" i="4"/>
  <c r="Z18" i="4"/>
  <c r="AE18" i="4"/>
  <c r="AJ18" i="4"/>
  <c r="AO18" i="4"/>
  <c r="AT18" i="4"/>
  <c r="AY18" i="4"/>
  <c r="BD18" i="4"/>
  <c r="BI18" i="4"/>
  <c r="BN18" i="4"/>
  <c r="BS18" i="4"/>
  <c r="BX18" i="4"/>
  <c r="CC18" i="4"/>
  <c r="CH18" i="4"/>
  <c r="CM18" i="4"/>
  <c r="CM28" i="4" s="1"/>
  <c r="CM90" i="4" s="1"/>
  <c r="DX81" i="5" s="1"/>
  <c r="DX85" i="5" s="1"/>
  <c r="CR18" i="4"/>
  <c r="CW18" i="4"/>
  <c r="CZ18" i="4"/>
  <c r="DC18" i="4" s="1"/>
  <c r="DA18" i="4"/>
  <c r="DB18" i="4"/>
  <c r="O28" i="18"/>
  <c r="F19" i="4"/>
  <c r="K19" i="4"/>
  <c r="P19" i="4"/>
  <c r="U19" i="4"/>
  <c r="Z19" i="4"/>
  <c r="AE19" i="4"/>
  <c r="AJ19" i="4"/>
  <c r="AO19" i="4"/>
  <c r="AT19" i="4"/>
  <c r="AY19" i="4"/>
  <c r="BD19" i="4"/>
  <c r="BI19" i="4"/>
  <c r="BN19" i="4"/>
  <c r="BS19" i="4"/>
  <c r="BX19" i="4"/>
  <c r="CC19" i="4"/>
  <c r="CH19" i="4"/>
  <c r="CM19" i="4"/>
  <c r="CR19" i="4"/>
  <c r="CW19" i="4"/>
  <c r="CZ19" i="4"/>
  <c r="I29" i="18" s="1"/>
  <c r="DA19" i="4"/>
  <c r="L29" i="18"/>
  <c r="DB19" i="4"/>
  <c r="O29" i="18" s="1"/>
  <c r="F20" i="4"/>
  <c r="K20" i="4"/>
  <c r="P20" i="4"/>
  <c r="U20" i="4"/>
  <c r="Z20" i="4"/>
  <c r="AE20" i="4"/>
  <c r="AJ20" i="4"/>
  <c r="AO20" i="4"/>
  <c r="AT20" i="4"/>
  <c r="AY20" i="4"/>
  <c r="BD20" i="4"/>
  <c r="BI20" i="4"/>
  <c r="BN20" i="4"/>
  <c r="BS20" i="4"/>
  <c r="BX20" i="4"/>
  <c r="CC20" i="4"/>
  <c r="CH20" i="4"/>
  <c r="CM20" i="4"/>
  <c r="CR20" i="4"/>
  <c r="CW20" i="4"/>
  <c r="CZ20" i="4"/>
  <c r="DC20" i="4" s="1"/>
  <c r="DA20" i="4"/>
  <c r="L30" i="18"/>
  <c r="DB20" i="4"/>
  <c r="O30" i="18" s="1"/>
  <c r="F21" i="4"/>
  <c r="K21" i="4"/>
  <c r="P21" i="4"/>
  <c r="U21" i="4"/>
  <c r="Z21" i="4"/>
  <c r="AE21" i="4"/>
  <c r="AJ21" i="4"/>
  <c r="AO21" i="4"/>
  <c r="AT21" i="4"/>
  <c r="AY21" i="4"/>
  <c r="BD21" i="4"/>
  <c r="BI21" i="4"/>
  <c r="BN21" i="4"/>
  <c r="BS21" i="4"/>
  <c r="BS28" i="4" s="1"/>
  <c r="BS90" i="4" s="1"/>
  <c r="CV81" i="5" s="1"/>
  <c r="CV85" i="5" s="1"/>
  <c r="BX21" i="4"/>
  <c r="CC21" i="4"/>
  <c r="CH21" i="4"/>
  <c r="CM21" i="4"/>
  <c r="CR21" i="4"/>
  <c r="CW21" i="4"/>
  <c r="CZ21" i="4"/>
  <c r="DC21" i="4" s="1"/>
  <c r="DA21" i="4"/>
  <c r="L31" i="18" s="1"/>
  <c r="DB21" i="4"/>
  <c r="F22" i="4"/>
  <c r="K22" i="4"/>
  <c r="P22" i="4"/>
  <c r="U22" i="4"/>
  <c r="Z22" i="4"/>
  <c r="AE22" i="4"/>
  <c r="AJ22" i="4"/>
  <c r="AO22" i="4"/>
  <c r="AT22" i="4"/>
  <c r="AY22" i="4"/>
  <c r="BD22" i="4"/>
  <c r="BI22" i="4"/>
  <c r="BN22" i="4"/>
  <c r="BS22" i="4"/>
  <c r="BX22" i="4"/>
  <c r="CC22" i="4"/>
  <c r="CH22" i="4"/>
  <c r="CM22" i="4"/>
  <c r="CR22" i="4"/>
  <c r="CW22" i="4"/>
  <c r="CZ22" i="4"/>
  <c r="DA22" i="4"/>
  <c r="DB22" i="4"/>
  <c r="F23" i="4"/>
  <c r="K23" i="4"/>
  <c r="P23" i="4"/>
  <c r="U23" i="4"/>
  <c r="Z23" i="4"/>
  <c r="AE23" i="4"/>
  <c r="AJ23" i="4"/>
  <c r="AO23" i="4"/>
  <c r="AT23" i="4"/>
  <c r="AY23" i="4"/>
  <c r="BD23" i="4"/>
  <c r="BI23" i="4"/>
  <c r="BN23" i="4"/>
  <c r="BS23" i="4"/>
  <c r="BX23" i="4"/>
  <c r="CC23" i="4"/>
  <c r="CH23" i="4"/>
  <c r="CM23" i="4"/>
  <c r="CR23" i="4"/>
  <c r="CW23" i="4"/>
  <c r="CZ23" i="4"/>
  <c r="DA23" i="4"/>
  <c r="L33" i="18" s="1"/>
  <c r="DB23" i="4"/>
  <c r="F24" i="4"/>
  <c r="K24" i="4"/>
  <c r="P24" i="4"/>
  <c r="U24" i="4"/>
  <c r="Z24" i="4"/>
  <c r="AE24" i="4"/>
  <c r="AJ24" i="4"/>
  <c r="AO24" i="4"/>
  <c r="AT24" i="4"/>
  <c r="AY24" i="4"/>
  <c r="BD24" i="4"/>
  <c r="BI24" i="4"/>
  <c r="BN24" i="4"/>
  <c r="BS24" i="4"/>
  <c r="BX24" i="4"/>
  <c r="CC24" i="4"/>
  <c r="CH24" i="4"/>
  <c r="CM24" i="4"/>
  <c r="CR24" i="4"/>
  <c r="CW24" i="4"/>
  <c r="CZ24" i="4"/>
  <c r="I34" i="18" s="1"/>
  <c r="DA24" i="4"/>
  <c r="L34" i="18" s="1"/>
  <c r="DB24" i="4"/>
  <c r="O34" i="18" s="1"/>
  <c r="F26" i="4"/>
  <c r="K26" i="4"/>
  <c r="P26" i="4"/>
  <c r="U26" i="4"/>
  <c r="Z26" i="4"/>
  <c r="AE26" i="4"/>
  <c r="AJ26" i="4"/>
  <c r="AO26" i="4"/>
  <c r="AT26" i="4"/>
  <c r="AY26" i="4"/>
  <c r="BD26" i="4"/>
  <c r="BI26" i="4"/>
  <c r="BN26" i="4"/>
  <c r="BS26" i="4"/>
  <c r="BX26" i="4"/>
  <c r="CC26" i="4"/>
  <c r="CH26" i="4"/>
  <c r="CM26" i="4"/>
  <c r="CR26" i="4"/>
  <c r="CW26" i="4"/>
  <c r="CW28" i="4" s="1"/>
  <c r="CW90" i="4" s="1"/>
  <c r="CZ26" i="4"/>
  <c r="DC26" i="4" s="1"/>
  <c r="DA26" i="4"/>
  <c r="L35" i="18" s="1"/>
  <c r="DB26" i="4"/>
  <c r="O35" i="18"/>
  <c r="F27" i="4"/>
  <c r="K27" i="4"/>
  <c r="P27" i="4"/>
  <c r="U27" i="4"/>
  <c r="Z27" i="4"/>
  <c r="AE27" i="4"/>
  <c r="AJ27" i="4"/>
  <c r="AO27" i="4"/>
  <c r="AT27" i="4"/>
  <c r="AY27" i="4"/>
  <c r="BD27" i="4"/>
  <c r="BI27" i="4"/>
  <c r="BN27" i="4"/>
  <c r="BS27" i="4"/>
  <c r="BX27" i="4"/>
  <c r="CC27" i="4"/>
  <c r="CH27" i="4"/>
  <c r="CM27" i="4"/>
  <c r="CR27" i="4"/>
  <c r="CW27" i="4"/>
  <c r="CZ27" i="4"/>
  <c r="DC27" i="4" s="1"/>
  <c r="DA27" i="4"/>
  <c r="L37" i="18" s="1"/>
  <c r="DB27" i="4"/>
  <c r="O37" i="18" s="1"/>
  <c r="C28" i="4"/>
  <c r="CZ28" i="4" s="1"/>
  <c r="DC28" i="4" s="1"/>
  <c r="D28" i="4"/>
  <c r="E28" i="4"/>
  <c r="H28" i="4"/>
  <c r="I28" i="4"/>
  <c r="J28" i="4"/>
  <c r="M28" i="4"/>
  <c r="N28" i="4"/>
  <c r="O28" i="4"/>
  <c r="R28" i="4"/>
  <c r="S28" i="4"/>
  <c r="T28" i="4"/>
  <c r="W28" i="4"/>
  <c r="X28" i="4"/>
  <c r="Y28" i="4"/>
  <c r="AB28" i="4"/>
  <c r="AC28" i="4"/>
  <c r="AD28" i="4"/>
  <c r="DB28" i="4" s="1"/>
  <c r="AG28" i="4"/>
  <c r="AH28" i="4"/>
  <c r="AI28" i="4"/>
  <c r="AL28" i="4"/>
  <c r="AM28" i="4"/>
  <c r="AN28" i="4"/>
  <c r="AQ28" i="4"/>
  <c r="AR28" i="4"/>
  <c r="AS28" i="4"/>
  <c r="AV28" i="4"/>
  <c r="AW28" i="4"/>
  <c r="AX28" i="4"/>
  <c r="BA28" i="4"/>
  <c r="BB28" i="4"/>
  <c r="BC28" i="4"/>
  <c r="BF28" i="4"/>
  <c r="BG28" i="4"/>
  <c r="BH28" i="4"/>
  <c r="BK28" i="4"/>
  <c r="BL28" i="4"/>
  <c r="BM28" i="4"/>
  <c r="BP28" i="4"/>
  <c r="BQ28" i="4"/>
  <c r="BR28" i="4"/>
  <c r="BU28" i="4"/>
  <c r="BV28" i="4"/>
  <c r="BW28" i="4"/>
  <c r="BZ28" i="4"/>
  <c r="CA28" i="4"/>
  <c r="CB28" i="4"/>
  <c r="CE28" i="4"/>
  <c r="CF28" i="4"/>
  <c r="CG28" i="4"/>
  <c r="CJ28" i="4"/>
  <c r="CK28" i="4"/>
  <c r="CL28" i="4"/>
  <c r="CO28" i="4"/>
  <c r="CP28" i="4"/>
  <c r="CQ28" i="4"/>
  <c r="CT28" i="4"/>
  <c r="CU28" i="4"/>
  <c r="CV28" i="4"/>
  <c r="DC33" i="4"/>
  <c r="I39" i="18" s="1"/>
  <c r="DC34" i="4"/>
  <c r="I40" i="18" s="1"/>
  <c r="DC35" i="4"/>
  <c r="I41" i="18" s="1"/>
  <c r="DC36" i="4"/>
  <c r="I42" i="18" s="1"/>
  <c r="DC37" i="4"/>
  <c r="DC38" i="4"/>
  <c r="I44" i="18" s="1"/>
  <c r="DC39" i="4"/>
  <c r="I45" i="18" s="1"/>
  <c r="DC40" i="4"/>
  <c r="DC41" i="4"/>
  <c r="I47" i="18" s="1"/>
  <c r="DC42" i="4"/>
  <c r="DC43" i="4"/>
  <c r="DC46" i="4"/>
  <c r="DC47" i="4"/>
  <c r="I53" i="18" s="1"/>
  <c r="DC48" i="4"/>
  <c r="DC49" i="4"/>
  <c r="DC50" i="4"/>
  <c r="I56" i="18" s="1"/>
  <c r="DC55" i="4"/>
  <c r="DC56" i="4"/>
  <c r="I59" i="18" s="1"/>
  <c r="DC57" i="4"/>
  <c r="DC58" i="4"/>
  <c r="DC59" i="4"/>
  <c r="DC60" i="4"/>
  <c r="DC61" i="4"/>
  <c r="I64" i="18" s="1"/>
  <c r="DC62" i="4"/>
  <c r="I65" i="18" s="1"/>
  <c r="DC63" i="4"/>
  <c r="DC64" i="4"/>
  <c r="DC65" i="4"/>
  <c r="I68" i="18" s="1"/>
  <c r="DC66" i="4"/>
  <c r="DC67" i="4"/>
  <c r="DC68" i="4"/>
  <c r="DC69" i="4"/>
  <c r="I72" i="18" s="1"/>
  <c r="DC70" i="4"/>
  <c r="I73" i="18" s="1"/>
  <c r="DC72" i="4"/>
  <c r="DC73" i="4"/>
  <c r="DC74" i="4"/>
  <c r="I77" i="18" s="1"/>
  <c r="DC76" i="4"/>
  <c r="I79" i="18" s="1"/>
  <c r="DC77" i="4"/>
  <c r="I80" i="18" s="1"/>
  <c r="DC78" i="4"/>
  <c r="I81" i="18" s="1"/>
  <c r="DC79" i="4"/>
  <c r="DC80" i="4"/>
  <c r="DC81" i="4"/>
  <c r="I84" i="18" s="1"/>
  <c r="DC82" i="4"/>
  <c r="I85" i="18" s="1"/>
  <c r="DC83" i="4"/>
  <c r="I86" i="18" s="1"/>
  <c r="DC84" i="4"/>
  <c r="DC85" i="4"/>
  <c r="I88" i="18" s="1"/>
  <c r="DC86" i="4"/>
  <c r="DC87" i="4"/>
  <c r="DC88" i="4"/>
  <c r="DC95" i="4"/>
  <c r="DC96" i="4"/>
  <c r="I94" i="18" s="1"/>
  <c r="DC97" i="4"/>
  <c r="DC98" i="4"/>
  <c r="F99" i="4"/>
  <c r="K99" i="4"/>
  <c r="P99" i="4"/>
  <c r="U99" i="4"/>
  <c r="Z99" i="4"/>
  <c r="AE99" i="4"/>
  <c r="AJ99" i="4"/>
  <c r="AO99" i="4"/>
  <c r="AT99" i="4"/>
  <c r="AY99" i="4"/>
  <c r="BD99" i="4"/>
  <c r="BI99" i="4"/>
  <c r="BN99" i="4"/>
  <c r="BS99" i="4"/>
  <c r="BX99" i="4"/>
  <c r="CC99" i="4"/>
  <c r="CH99" i="4"/>
  <c r="CM99" i="4"/>
  <c r="CR99" i="4"/>
  <c r="CW99" i="4"/>
  <c r="O9" i="11"/>
  <c r="ES70" i="5"/>
  <c r="ES11" i="5"/>
  <c r="FL32" i="8"/>
  <c r="R101" i="18"/>
  <c r="O31" i="18"/>
  <c r="O143" i="18"/>
  <c r="U158" i="18"/>
  <c r="ES10" i="5"/>
  <c r="O253" i="18"/>
  <c r="I118" i="18"/>
  <c r="R149" i="18"/>
  <c r="R144" i="18"/>
  <c r="I255" i="18"/>
  <c r="R100" i="18"/>
  <c r="I121" i="18"/>
  <c r="L102" i="18"/>
  <c r="ES9" i="5"/>
  <c r="L152" i="18"/>
  <c r="DC25" i="7"/>
  <c r="ES57" i="5"/>
  <c r="L117" i="18"/>
  <c r="R256" i="18"/>
  <c r="L28" i="18"/>
  <c r="U129" i="18"/>
  <c r="L129" i="18"/>
  <c r="O117" i="18"/>
  <c r="I129" i="18"/>
  <c r="FL31" i="8"/>
  <c r="L125" i="18"/>
  <c r="I134" i="18"/>
  <c r="FL57" i="8"/>
  <c r="FL22" i="8"/>
  <c r="L107" i="18"/>
  <c r="FL30" i="8"/>
  <c r="O137" i="18"/>
  <c r="L143" i="18"/>
  <c r="U140" i="18"/>
  <c r="R139" i="18"/>
  <c r="R132" i="18"/>
  <c r="U122" i="18"/>
  <c r="U114" i="18"/>
  <c r="I133" i="18"/>
  <c r="I108" i="18"/>
  <c r="FL46" i="8"/>
  <c r="R129" i="18"/>
  <c r="I145" i="18"/>
  <c r="U141" i="18"/>
  <c r="L120" i="18"/>
  <c r="I256" i="18"/>
  <c r="L119" i="18"/>
  <c r="O110" i="18"/>
  <c r="O142" i="18"/>
  <c r="U139" i="18"/>
  <c r="R124" i="18"/>
  <c r="L110" i="18"/>
  <c r="CR75" i="8"/>
  <c r="AF75" i="8"/>
  <c r="CJ75" i="8"/>
  <c r="R255" i="18"/>
  <c r="ES68" i="5"/>
  <c r="O33" i="18"/>
  <c r="L254" i="18"/>
  <c r="FL7" i="8"/>
  <c r="L141" i="18"/>
  <c r="L134" i="18"/>
  <c r="O133" i="18"/>
  <c r="I131" i="18"/>
  <c r="I119" i="18"/>
  <c r="I117" i="18"/>
  <c r="L108" i="18"/>
  <c r="BD28" i="7"/>
  <c r="BD90" i="7" s="1"/>
  <c r="BD99" i="7" s="1"/>
  <c r="CJ79" i="8" s="1"/>
  <c r="CJ83" i="8" s="1"/>
  <c r="L158" i="18"/>
  <c r="FL73" i="8"/>
  <c r="FL75" i="8" s="1"/>
  <c r="AN75" i="8"/>
  <c r="FL12" i="8"/>
  <c r="U105" i="18"/>
  <c r="ES29" i="5"/>
  <c r="ES55" i="5"/>
  <c r="I127" i="18"/>
  <c r="R123" i="18"/>
  <c r="R119" i="18"/>
  <c r="R117" i="18"/>
  <c r="R142" i="18"/>
  <c r="I142" i="18"/>
  <c r="L137" i="18"/>
  <c r="R135" i="18"/>
  <c r="FL39" i="8"/>
  <c r="I105" i="18"/>
  <c r="DC27" i="7"/>
  <c r="P79" i="5"/>
  <c r="ES67" i="5"/>
  <c r="L32" i="18"/>
  <c r="U147" i="18"/>
  <c r="U143" i="18"/>
  <c r="I139" i="18"/>
  <c r="U132" i="18"/>
  <c r="U124" i="18"/>
  <c r="R121" i="18"/>
  <c r="R113" i="18"/>
  <c r="R110" i="18"/>
  <c r="FL10" i="8"/>
  <c r="ES77" i="5"/>
  <c r="X75" i="8"/>
  <c r="L256" i="18"/>
  <c r="FL18" i="8"/>
  <c r="I159" i="18"/>
  <c r="U254" i="18"/>
  <c r="R133" i="18"/>
  <c r="O130" i="18"/>
  <c r="I124" i="18"/>
  <c r="L123" i="18"/>
  <c r="U121" i="18"/>
  <c r="R116" i="18"/>
  <c r="I116" i="18"/>
  <c r="R114" i="18"/>
  <c r="U107" i="18"/>
  <c r="AV75" i="8"/>
  <c r="FL38" i="8"/>
  <c r="EF69" i="8"/>
  <c r="FL48" i="8"/>
  <c r="U255" i="18"/>
  <c r="U137" i="18"/>
  <c r="FL35" i="8"/>
  <c r="U145" i="18"/>
  <c r="I135" i="18"/>
  <c r="O146" i="18"/>
  <c r="U144" i="18"/>
  <c r="R131" i="18"/>
  <c r="R109" i="18"/>
  <c r="BL75" i="8"/>
  <c r="CA73" i="5"/>
  <c r="U28" i="7"/>
  <c r="U90" i="7" s="1"/>
  <c r="U99" i="7" s="1"/>
  <c r="AF79" i="8" s="1"/>
  <c r="AF83" i="8" s="1"/>
  <c r="AY28" i="7"/>
  <c r="AY90" i="7" s="1"/>
  <c r="AY99" i="7" s="1"/>
  <c r="CB79" i="8" s="1"/>
  <c r="CB83" i="8" s="1"/>
  <c r="I123" i="18"/>
  <c r="BI28" i="4"/>
  <c r="BI90" i="4" s="1"/>
  <c r="CH81" i="5" s="1"/>
  <c r="CH85" i="5" s="1"/>
  <c r="L145" i="18"/>
  <c r="FL52" i="8"/>
  <c r="O111" i="18"/>
  <c r="DC9" i="7"/>
  <c r="DC26" i="7"/>
  <c r="DC14" i="7"/>
  <c r="CO79" i="5"/>
  <c r="DJ79" i="5"/>
  <c r="AO28" i="4"/>
  <c r="AO90" i="4" s="1"/>
  <c r="BF81" i="5" s="1"/>
  <c r="BF85" i="5" s="1"/>
  <c r="ES59" i="5"/>
  <c r="ES25" i="5"/>
  <c r="ES23" i="5"/>
  <c r="DX73" i="5"/>
  <c r="DX75" i="8"/>
  <c r="U146" i="18"/>
  <c r="U118" i="18"/>
  <c r="FL11" i="8"/>
  <c r="AN69" i="8"/>
  <c r="AN77" i="8"/>
  <c r="CA79" i="5"/>
  <c r="DC79" i="5"/>
  <c r="I253" i="18"/>
  <c r="L255" i="18"/>
  <c r="ES43" i="5"/>
  <c r="DC73" i="5"/>
  <c r="EV75" i="8"/>
  <c r="P75" i="8"/>
  <c r="R137" i="18"/>
  <c r="I120" i="18"/>
  <c r="DC22" i="7"/>
  <c r="DC15" i="7"/>
  <c r="DC19" i="7"/>
  <c r="DC8" i="7"/>
  <c r="EQ79" i="5"/>
  <c r="ER79" i="5"/>
  <c r="L9" i="11"/>
  <c r="FL36" i="8"/>
  <c r="ES69" i="5"/>
  <c r="DA28" i="4"/>
  <c r="ES62" i="5"/>
  <c r="O144" i="18"/>
  <c r="L131" i="18"/>
  <c r="CO73" i="5"/>
  <c r="AK73" i="5"/>
  <c r="DQ73" i="5"/>
  <c r="BM73" i="5"/>
  <c r="H75" i="8"/>
  <c r="DP69" i="8"/>
  <c r="FL20" i="8"/>
  <c r="FL13" i="8"/>
  <c r="O16" i="18"/>
  <c r="EL79" i="5"/>
  <c r="EO79" i="5"/>
  <c r="I130" i="18"/>
  <c r="FL85" i="8"/>
  <c r="ES30" i="5"/>
  <c r="I107" i="18"/>
  <c r="ES64" i="5"/>
  <c r="P73" i="5"/>
  <c r="L116" i="18"/>
  <c r="EQ73" i="5"/>
  <c r="CH73" i="5"/>
  <c r="BF73" i="5"/>
  <c r="CV73" i="5"/>
  <c r="BT75" i="8"/>
  <c r="FL58" i="8"/>
  <c r="EV69" i="8"/>
  <c r="DH69" i="8"/>
  <c r="AV69" i="8"/>
  <c r="AV77" i="8"/>
  <c r="O118" i="18"/>
  <c r="DC17" i="7"/>
  <c r="EP79" i="5"/>
  <c r="ES79" i="5" s="1"/>
  <c r="FL34" i="8"/>
  <c r="R105" i="18"/>
  <c r="O23" i="18"/>
  <c r="AY73" i="5"/>
  <c r="P28" i="7"/>
  <c r="P90" i="7"/>
  <c r="P99" i="7" s="1"/>
  <c r="X79" i="8" s="1"/>
  <c r="X83" i="8" s="1"/>
  <c r="R127" i="18"/>
  <c r="FD69" i="8"/>
  <c r="CR69" i="8"/>
  <c r="CR77" i="8"/>
  <c r="EN69" i="8"/>
  <c r="DC18" i="7"/>
  <c r="L253" i="18"/>
  <c r="BT69" i="8"/>
  <c r="BT77" i="8" s="1"/>
  <c r="FL41" i="8"/>
  <c r="L142" i="18"/>
  <c r="L113" i="18"/>
  <c r="BS28" i="7"/>
  <c r="BS90" i="7" s="1"/>
  <c r="BS99" i="7" s="1"/>
  <c r="DH79" i="8" s="1"/>
  <c r="DH83" i="8" s="1"/>
  <c r="CM28" i="7"/>
  <c r="CM90" i="7"/>
  <c r="CM99" i="7" s="1"/>
  <c r="EN79" i="8" s="1"/>
  <c r="EN83" i="8" s="1"/>
  <c r="BD75" i="8"/>
  <c r="FL25" i="8"/>
  <c r="W79" i="5"/>
  <c r="AR79" i="5"/>
  <c r="AT28" i="4"/>
  <c r="AT90" i="4"/>
  <c r="ES35" i="5"/>
  <c r="BX28" i="4"/>
  <c r="BX90" i="4"/>
  <c r="DC81" i="5" s="1"/>
  <c r="DC85" i="5" s="1"/>
  <c r="L27" i="18"/>
  <c r="AE28" i="4"/>
  <c r="AE90" i="4"/>
  <c r="AR81" i="5" s="1"/>
  <c r="AR85" i="5" s="1"/>
  <c r="BD28" i="4"/>
  <c r="BD90" i="4" s="1"/>
  <c r="CA81" i="5" s="1"/>
  <c r="CA85" i="5" s="1"/>
  <c r="P28" i="4"/>
  <c r="P90" i="4"/>
  <c r="BT73" i="5"/>
  <c r="EE73" i="5"/>
  <c r="R134" i="18"/>
  <c r="BN28" i="7"/>
  <c r="BN90" i="7" s="1"/>
  <c r="BN99" i="7" s="1"/>
  <c r="CZ79" i="8" s="1"/>
  <c r="CZ83" i="8" s="1"/>
  <c r="EN75" i="8"/>
  <c r="DH75" i="8"/>
  <c r="DH77" i="8" s="1"/>
  <c r="FL24" i="8"/>
  <c r="L126" i="18"/>
  <c r="U256" i="18"/>
  <c r="ES78" i="5"/>
  <c r="O108" i="18"/>
  <c r="ES26" i="5"/>
  <c r="L132" i="18"/>
  <c r="I148" i="18"/>
  <c r="O32" i="18"/>
  <c r="DC16" i="4"/>
  <c r="K28" i="4"/>
  <c r="K90" i="4"/>
  <c r="AO28" i="7"/>
  <c r="AO90" i="7" s="1"/>
  <c r="AO99" i="7" s="1"/>
  <c r="CW28" i="7"/>
  <c r="CW90" i="7"/>
  <c r="CW99" i="7"/>
  <c r="EF75" i="8"/>
  <c r="EF77" i="8"/>
  <c r="CZ75" i="8"/>
  <c r="CZ77" i="8" s="1"/>
  <c r="FL21" i="8"/>
  <c r="FL14" i="8"/>
  <c r="AD79" i="5"/>
  <c r="EE79" i="5"/>
  <c r="U253" i="18"/>
  <c r="FL47" i="8"/>
  <c r="BX28" i="7"/>
  <c r="BX90" i="7" s="1"/>
  <c r="BX99" i="7" s="1"/>
  <c r="DP79" i="8" s="1"/>
  <c r="DP83" i="8" s="1"/>
  <c r="Z28" i="4"/>
  <c r="Z90" i="4"/>
  <c r="ES36" i="5"/>
  <c r="L109" i="18"/>
  <c r="FL74" i="8"/>
  <c r="CB75" i="8"/>
  <c r="FD75" i="8"/>
  <c r="FL50" i="8"/>
  <c r="FL42" i="8"/>
  <c r="P69" i="8"/>
  <c r="P77" i="8"/>
  <c r="AY79" i="5"/>
  <c r="L36" i="18"/>
  <c r="O256" i="18"/>
  <c r="AE28" i="7"/>
  <c r="AE90" i="7"/>
  <c r="AE99" i="7" s="1"/>
  <c r="AV79" i="8" s="1"/>
  <c r="AV83" i="8" s="1"/>
  <c r="BN28" i="4"/>
  <c r="BN90" i="4" s="1"/>
  <c r="CO81" i="5" s="1"/>
  <c r="CO85" i="5" s="1"/>
  <c r="AR73" i="5"/>
  <c r="FL23" i="8"/>
  <c r="FL29" i="8"/>
  <c r="DC23" i="4"/>
  <c r="U28" i="4"/>
  <c r="U90" i="4" s="1"/>
  <c r="AD81" i="5" s="1"/>
  <c r="AD85" i="5" s="1"/>
  <c r="CR28" i="4"/>
  <c r="CR90" i="4" s="1"/>
  <c r="EE81" i="5" s="1"/>
  <c r="EE85" i="5" s="1"/>
  <c r="W73" i="5"/>
  <c r="ES34" i="5"/>
  <c r="ES15" i="5"/>
  <c r="ES58" i="5"/>
  <c r="AY28" i="4"/>
  <c r="AY90" i="4"/>
  <c r="ES40" i="5"/>
  <c r="U130" i="18"/>
  <c r="ES38" i="5"/>
  <c r="O123" i="18"/>
  <c r="FL28" i="8"/>
  <c r="CH28" i="7"/>
  <c r="CH90" i="7" s="1"/>
  <c r="CH99" i="7" s="1"/>
  <c r="EF79" i="8" s="1"/>
  <c r="EF83" i="8" s="1"/>
  <c r="O145" i="18"/>
  <c r="ES60" i="5"/>
  <c r="ES33" i="5"/>
  <c r="U123" i="18"/>
  <c r="ES19" i="5"/>
  <c r="DC12" i="4"/>
  <c r="CH28" i="4"/>
  <c r="CH90" i="4"/>
  <c r="ES65" i="5"/>
  <c r="U127" i="18"/>
  <c r="ES37" i="5"/>
  <c r="I115" i="18"/>
  <c r="DA28" i="7"/>
  <c r="DB28" i="7"/>
  <c r="CH79" i="5"/>
  <c r="L146" i="18"/>
  <c r="ES61" i="5"/>
  <c r="R122" i="18"/>
  <c r="U148" i="18"/>
  <c r="FM68" i="8"/>
  <c r="CC28" i="4"/>
  <c r="CC90" i="4"/>
  <c r="L136" i="18"/>
  <c r="ES47" i="5"/>
  <c r="R120" i="18"/>
  <c r="U119" i="18"/>
  <c r="Z28" i="7"/>
  <c r="Z90" i="7" s="1"/>
  <c r="Z99" i="7" s="1"/>
  <c r="AN79" i="8" s="1"/>
  <c r="AN83" i="8" s="1"/>
  <c r="X145" i="18"/>
  <c r="CJ69" i="8"/>
  <c r="CJ77" i="8"/>
  <c r="AF69" i="8"/>
  <c r="DX69" i="8"/>
  <c r="BL69" i="8"/>
  <c r="BL77" i="8" s="1"/>
  <c r="BT79" i="5"/>
  <c r="K28" i="7"/>
  <c r="K90" i="7" s="1"/>
  <c r="K99" i="7" s="1"/>
  <c r="P79" i="8" s="1"/>
  <c r="P83" i="8" s="1"/>
  <c r="EL73" i="5"/>
  <c r="BI28" i="7"/>
  <c r="BI90" i="7" s="1"/>
  <c r="BI99" i="7" s="1"/>
  <c r="CR79" i="8" s="1"/>
  <c r="CR83" i="8" s="1"/>
  <c r="FL17" i="8"/>
  <c r="I114" i="18"/>
  <c r="BD69" i="8"/>
  <c r="AT28" i="7"/>
  <c r="AT90" i="7" s="1"/>
  <c r="AT99" i="7" s="1"/>
  <c r="BT79" i="8" s="1"/>
  <c r="BT83" i="8" s="1"/>
  <c r="L21" i="18"/>
  <c r="DC14" i="4"/>
  <c r="ES13" i="5"/>
  <c r="FM69" i="8"/>
  <c r="DC22" i="4"/>
  <c r="DC17" i="4"/>
  <c r="AJ28" i="4"/>
  <c r="AJ90" i="4" s="1"/>
  <c r="AY81" i="5" s="1"/>
  <c r="AY85" i="5" s="1"/>
  <c r="U134" i="18"/>
  <c r="DJ73" i="5"/>
  <c r="CR28" i="7"/>
  <c r="CR90" i="7"/>
  <c r="CR99" i="7" s="1"/>
  <c r="EV79" i="8" s="1"/>
  <c r="EV83" i="8" s="1"/>
  <c r="L147" i="18"/>
  <c r="FL16" i="8"/>
  <c r="O244" i="18"/>
  <c r="FL8" i="8"/>
  <c r="R147" i="18"/>
  <c r="I254" i="18"/>
  <c r="O132" i="18"/>
  <c r="ES21" i="5"/>
  <c r="U113" i="18"/>
  <c r="R111" i="18"/>
  <c r="DC7" i="7"/>
  <c r="U156" i="18"/>
  <c r="ES76" i="5"/>
  <c r="CZ69" i="8"/>
  <c r="X69" i="8"/>
  <c r="X77" i="8" s="1"/>
  <c r="EN79" i="5"/>
  <c r="R118" i="18"/>
  <c r="R115" i="18"/>
  <c r="AD73" i="5"/>
  <c r="CC28" i="7"/>
  <c r="CC90" i="7" s="1"/>
  <c r="CC99" i="7" s="1"/>
  <c r="DX79" i="8" s="1"/>
  <c r="DX83" i="8" s="1"/>
  <c r="FL54" i="8"/>
  <c r="O113" i="18"/>
  <c r="U112" i="18"/>
  <c r="CV79" i="5"/>
  <c r="X253" i="18"/>
  <c r="DC13" i="4"/>
  <c r="I49" i="18"/>
  <c r="L140" i="18"/>
  <c r="U135" i="18"/>
  <c r="U120" i="18"/>
  <c r="AJ28" i="7"/>
  <c r="AJ90" i="7"/>
  <c r="AJ99" i="7"/>
  <c r="X158" i="18"/>
  <c r="FL40" i="8"/>
  <c r="FL15" i="8"/>
  <c r="AK79" i="5"/>
  <c r="R254" i="18"/>
  <c r="FL53" i="8"/>
  <c r="CB69" i="8"/>
  <c r="BF79" i="5"/>
  <c r="DQ79" i="5"/>
  <c r="DQ81" i="5" s="1"/>
  <c r="DQ85" i="5" s="1"/>
  <c r="AF77" i="8"/>
  <c r="BD77" i="8"/>
  <c r="CB77" i="8"/>
  <c r="AK81" i="5"/>
  <c r="AK85" i="5"/>
  <c r="DX77" i="8"/>
  <c r="W81" i="5"/>
  <c r="W85" i="5" s="1"/>
  <c r="FD77" i="8"/>
  <c r="FD79" i="8"/>
  <c r="FD83" i="8" s="1"/>
  <c r="P81" i="5"/>
  <c r="P85" i="5" s="1"/>
  <c r="EV77" i="8"/>
  <c r="DJ81" i="5"/>
  <c r="DJ85" i="5"/>
  <c r="EN77" i="8"/>
  <c r="BT81" i="5"/>
  <c r="BT85" i="5"/>
  <c r="BD79" i="8"/>
  <c r="BD83" i="8" s="1"/>
  <c r="DC9" i="4" l="1"/>
  <c r="DC10" i="4"/>
  <c r="DC19" i="4"/>
  <c r="I31" i="18"/>
  <c r="DC15" i="4"/>
  <c r="I37" i="18"/>
  <c r="DC24" i="4"/>
  <c r="I17" i="18"/>
  <c r="O8" i="11"/>
  <c r="L13" i="11"/>
  <c r="O13" i="11"/>
  <c r="O12" i="11"/>
  <c r="I113" i="18"/>
  <c r="O129" i="18"/>
  <c r="FL33" i="8"/>
  <c r="O136" i="18"/>
  <c r="O141" i="18"/>
  <c r="FJ68" i="8"/>
  <c r="I66" i="18"/>
  <c r="I58" i="18"/>
  <c r="I71" i="18"/>
  <c r="I63" i="18"/>
  <c r="I70" i="18"/>
  <c r="I69" i="18"/>
  <c r="I61" i="18"/>
  <c r="I55" i="18"/>
  <c r="I54" i="18"/>
  <c r="I52" i="18"/>
  <c r="I46" i="18"/>
  <c r="I43" i="18"/>
  <c r="I90" i="18"/>
  <c r="I82" i="18"/>
  <c r="I87" i="18"/>
  <c r="I30" i="18"/>
  <c r="FK68" i="8"/>
  <c r="FL55" i="8"/>
  <c r="L127" i="18"/>
  <c r="I122" i="18"/>
  <c r="H69" i="8"/>
  <c r="H77" i="8" s="1"/>
  <c r="FL69" i="8"/>
  <c r="FL77" i="8" s="1"/>
  <c r="I96" i="18"/>
  <c r="I93" i="18"/>
  <c r="I91" i="18"/>
  <c r="I89" i="18"/>
  <c r="I83" i="18"/>
  <c r="I95" i="18"/>
  <c r="I76" i="18"/>
  <c r="I75" i="18"/>
  <c r="I67" i="18"/>
  <c r="I62" i="18"/>
  <c r="I60" i="18"/>
  <c r="I57" i="18"/>
  <c r="I33" i="18"/>
  <c r="I32" i="18"/>
  <c r="CZ28" i="7"/>
  <c r="DC21" i="7"/>
  <c r="DC28" i="7" s="1"/>
  <c r="DC90" i="7" s="1"/>
  <c r="F28" i="7"/>
  <c r="F90" i="7" s="1"/>
  <c r="F99" i="7" s="1"/>
  <c r="DC99" i="7" s="1"/>
  <c r="I22" i="18"/>
  <c r="I35" i="18"/>
  <c r="I36" i="18"/>
  <c r="DC8" i="4"/>
  <c r="DC6" i="4"/>
  <c r="ES71" i="5"/>
  <c r="ES66" i="5"/>
  <c r="ES56" i="5"/>
  <c r="ES51" i="5"/>
  <c r="C56" i="13" s="1"/>
  <c r="C57" i="13" s="1"/>
  <c r="D23" i="2" s="1"/>
  <c r="G23" i="2" s="1"/>
  <c r="ES46" i="5"/>
  <c r="O134" i="18"/>
  <c r="ES41" i="5"/>
  <c r="O109" i="18"/>
  <c r="ES16" i="5"/>
  <c r="EL81" i="5"/>
  <c r="EL85" i="5" s="1"/>
  <c r="ES53" i="5"/>
  <c r="ES52" i="5"/>
  <c r="O254" i="18"/>
  <c r="ES39" i="5"/>
  <c r="O122" i="18"/>
  <c r="ES28" i="5"/>
  <c r="O114" i="18"/>
  <c r="I73" i="5"/>
  <c r="ES8" i="5"/>
  <c r="EP73" i="5"/>
  <c r="ES7" i="5"/>
  <c r="DC90" i="4"/>
  <c r="F28" i="4"/>
  <c r="F90" i="4" s="1"/>
  <c r="I28" i="18"/>
  <c r="I21" i="18"/>
  <c r="BL79" i="8"/>
  <c r="BL83" i="8" s="1"/>
  <c r="C50" i="13"/>
  <c r="I239" i="18" s="1"/>
  <c r="DC99" i="4"/>
  <c r="C21" i="13"/>
  <c r="B62" i="13"/>
  <c r="D18" i="12"/>
  <c r="I204" i="18" s="1"/>
  <c r="C49" i="13"/>
  <c r="I235" i="18"/>
  <c r="F22" i="26"/>
  <c r="FL79" i="8" l="1"/>
  <c r="FL83" i="8" s="1"/>
  <c r="D19" i="2" s="1"/>
  <c r="G19" i="2" s="1"/>
  <c r="H79" i="8"/>
  <c r="H83" i="8" s="1"/>
  <c r="ES73" i="5"/>
  <c r="I81" i="5"/>
  <c r="I85" i="5" s="1"/>
  <c r="C51" i="13"/>
  <c r="I240" i="18" s="1"/>
  <c r="I238" i="18"/>
  <c r="I165" i="18" l="1"/>
  <c r="ES81" i="5"/>
  <c r="ES85" i="5" s="1"/>
  <c r="D17" i="2" s="1"/>
  <c r="G17" i="2" s="1"/>
  <c r="I163" i="18" l="1"/>
</calcChain>
</file>

<file path=xl/sharedStrings.xml><?xml version="1.0" encoding="utf-8"?>
<sst xmlns="http://schemas.openxmlformats.org/spreadsheetml/2006/main" count="8685" uniqueCount="3465">
  <si>
    <t>Health</t>
  </si>
  <si>
    <t>Mental Health</t>
  </si>
  <si>
    <t>Natural resources-Environmental Protection</t>
  </si>
  <si>
    <t>Water Supply System</t>
  </si>
  <si>
    <t>Sewerage</t>
  </si>
  <si>
    <t>Airports</t>
  </si>
  <si>
    <t>Other Restricted support</t>
  </si>
  <si>
    <t>Total Intergovernmental Revenues</t>
  </si>
  <si>
    <t>Taxes:</t>
  </si>
  <si>
    <t>Special tax Districts Levy</t>
  </si>
  <si>
    <t>Occupancy Tax</t>
  </si>
  <si>
    <t>Prepared Food</t>
  </si>
  <si>
    <t>Amusements licensing and permit taxes</t>
  </si>
  <si>
    <t>Gross Short Term Lease and Rental Tax</t>
  </si>
  <si>
    <t xml:space="preserve">Transportation taxes - license or vehicle tax </t>
  </si>
  <si>
    <t>Building permits</t>
  </si>
  <si>
    <t>other permits</t>
  </si>
  <si>
    <t>other licenses</t>
  </si>
  <si>
    <t>Deed Stamp Excise Tax</t>
  </si>
  <si>
    <t>All other Tax Revenues</t>
  </si>
  <si>
    <t>Sales and Service Fees:</t>
  </si>
  <si>
    <t>Airport</t>
  </si>
  <si>
    <t>Housing project</t>
  </si>
  <si>
    <t>Highways and roads (tunnels, bridges and ferries)</t>
  </si>
  <si>
    <t>Environmental</t>
  </si>
  <si>
    <t>Parking Revenues</t>
  </si>
  <si>
    <t>Park and Rec - including parks, golf, tennis, football, basketball, rec courses, etc.</t>
  </si>
  <si>
    <t>Storm Water Fees</t>
  </si>
  <si>
    <t>Electric</t>
  </si>
  <si>
    <t>Gas</t>
  </si>
  <si>
    <t>Mass Transit - Unit Operated</t>
  </si>
  <si>
    <t>ABC Mix drink Surcharge</t>
  </si>
  <si>
    <t>ABC Profit Distribution</t>
  </si>
  <si>
    <t>1 cent and 5 cent bottle tax</t>
  </si>
  <si>
    <t>Library Fees</t>
  </si>
  <si>
    <t>Inspection fees</t>
  </si>
  <si>
    <t>Special Assessments</t>
  </si>
  <si>
    <t>Sale of property or other capital assets</t>
  </si>
  <si>
    <t>Private Contributions and Donations</t>
  </si>
  <si>
    <t>Governmental Revenues for Cities and Counties</t>
  </si>
  <si>
    <t>Non-Intergovernmental Revenues</t>
  </si>
  <si>
    <t>Cultural - all except libraries and parks and rec listed elsewhere</t>
  </si>
  <si>
    <t>US Census</t>
  </si>
  <si>
    <t>Education-Public School Building Capital Fund/Bond Fund/Lottery</t>
  </si>
  <si>
    <t>Sewer Charges</t>
  </si>
  <si>
    <t>Rents</t>
  </si>
  <si>
    <t>Royalties</t>
  </si>
  <si>
    <t>Public Safety-Clerk of Superior Court facility fees, arrest fees &amp; other court cost</t>
  </si>
  <si>
    <t>28, 30</t>
  </si>
  <si>
    <t>34, 35</t>
  </si>
  <si>
    <t>Public Safety</t>
  </si>
  <si>
    <t>Interest Earnings on 911 Funds</t>
  </si>
  <si>
    <t>Users of the Data</t>
  </si>
  <si>
    <t>Totals</t>
  </si>
  <si>
    <t>Total Revenues</t>
  </si>
  <si>
    <t>Total All Governmental Funds</t>
  </si>
  <si>
    <t>Gov. Fund # 5</t>
  </si>
  <si>
    <t>Gov. Fund # 6</t>
  </si>
  <si>
    <t>Gov. Fund # 7</t>
  </si>
  <si>
    <t>Gov. Fund # 8</t>
  </si>
  <si>
    <t>Gov. Fund # 9</t>
  </si>
  <si>
    <t>Gov. Fund # 10</t>
  </si>
  <si>
    <t>Gov. Fund # 11</t>
  </si>
  <si>
    <t>Gov. Fund # 12</t>
  </si>
  <si>
    <t>Gov. Fund # 13</t>
  </si>
  <si>
    <t>Gov. Fund # 14</t>
  </si>
  <si>
    <t>Gov. Fund # 15</t>
  </si>
  <si>
    <t>Gov. Fund # 16</t>
  </si>
  <si>
    <t>Gov. Fund # 17</t>
  </si>
  <si>
    <t>Gov. Fund # 18</t>
  </si>
  <si>
    <t>Gov. Fund # 19</t>
  </si>
  <si>
    <t>Gov. Fund # 20</t>
  </si>
  <si>
    <t>Revenues:</t>
  </si>
  <si>
    <t>Other Financing Sources:</t>
  </si>
  <si>
    <t>Transfers-in from Other Funds</t>
  </si>
  <si>
    <t>Transfers-out to Other Funds</t>
  </si>
  <si>
    <t>Other financing Sources</t>
  </si>
  <si>
    <t>Total Other Financing Sources</t>
  </si>
  <si>
    <t>Purpose of Revision</t>
  </si>
  <si>
    <t>What Information is included on this Report?</t>
  </si>
  <si>
    <t>How is information entered on this Report?</t>
  </si>
  <si>
    <t>What Funds are included on this Report?</t>
  </si>
  <si>
    <t>What basis of Accounting is used on the form?</t>
  </si>
  <si>
    <t>911 Emergency Telephone Services Fund (ETST) Revenue (do not include interest)</t>
  </si>
  <si>
    <t>Line #</t>
  </si>
  <si>
    <t>Transportation</t>
  </si>
  <si>
    <t>Does Your Tax Office Collect Taxes for All the Municipalities in your County?</t>
  </si>
  <si>
    <t>Unauthorized Substance Tax</t>
  </si>
  <si>
    <t>Streets and Highways - Powell bill</t>
  </si>
  <si>
    <t>Human Services</t>
  </si>
  <si>
    <t>Other</t>
  </si>
  <si>
    <t>Economical and Physical development - Housing and Community Development, JTPA, Etc.</t>
  </si>
  <si>
    <t>All other Public Safety fees- Excluding Unauthorized substance tax and clerk of court facility fees</t>
  </si>
  <si>
    <t>Revenues (Operating and Non-Operating):</t>
  </si>
  <si>
    <t>Total</t>
  </si>
  <si>
    <t>Fire Protection</t>
  </si>
  <si>
    <t>Parks and Recreation</t>
  </si>
  <si>
    <t>Libraries</t>
  </si>
  <si>
    <t>Inspections</t>
  </si>
  <si>
    <t>Electric Supply Systems</t>
  </si>
  <si>
    <t>Non-Intergovernmental Expenses - Governmental Funds</t>
  </si>
  <si>
    <t>General Government</t>
  </si>
  <si>
    <t>Elections</t>
  </si>
  <si>
    <t>Central Administration - other central administration not elsewhere recorded</t>
  </si>
  <si>
    <t>All Other Human Services</t>
  </si>
  <si>
    <t>Coliseums, Museums, etc.- all cultural</t>
  </si>
  <si>
    <t>Court Facilities</t>
  </si>
  <si>
    <t>All other Judicial and Legal Services</t>
  </si>
  <si>
    <t>All other transportation</t>
  </si>
  <si>
    <t>Private Hospitals</t>
  </si>
  <si>
    <t>Storm Water</t>
  </si>
  <si>
    <t>Debt Service Payments</t>
  </si>
  <si>
    <t>Water</t>
  </si>
  <si>
    <t>Governing Body and Manager/Mayor/Clerk</t>
  </si>
  <si>
    <t>All other Public Safety including animal control</t>
  </si>
  <si>
    <t>Mass Transit Bus, commuter rail, light rail, or subway systems</t>
  </si>
  <si>
    <t>General Public Buildings - construction, maintenance, and operation of governmental office buildings not relating to particular purpose - Report single purpose buildings at the purpose specified.</t>
  </si>
  <si>
    <t>Emergency Telephone Services Fund (ETSF) (911 fund)</t>
  </si>
  <si>
    <t>All Other General Government</t>
  </si>
  <si>
    <t>Financial Administration-Finance, Budget, Tax, internal audit, treasury, purchasing, etc.</t>
  </si>
  <si>
    <t>Rescue units</t>
  </si>
  <si>
    <t>Economic &amp; Physical Development-Planning, Zoning, Community Development, HUD,JTPA</t>
  </si>
  <si>
    <t>Hospitals- Owed by your unit of government</t>
  </si>
  <si>
    <t>Utilities</t>
  </si>
  <si>
    <t>Drainage &amp; Watershed</t>
  </si>
  <si>
    <t>All other Natural Resources/environmental</t>
  </si>
  <si>
    <t>School Debt</t>
  </si>
  <si>
    <t xml:space="preserve">Hospital </t>
  </si>
  <si>
    <t>Community College</t>
  </si>
  <si>
    <t>Interest</t>
  </si>
  <si>
    <t>Sewer</t>
  </si>
  <si>
    <t>Other financing Uses</t>
  </si>
  <si>
    <t>Other Financing Uses:</t>
  </si>
  <si>
    <t>Amount of Benefits paid to Law Enforcement Officers for Separation Allowance</t>
  </si>
  <si>
    <t>Amount of Fines and Forfeitures sent to the Schools</t>
  </si>
  <si>
    <t>Pension Fund payments:</t>
  </si>
  <si>
    <t>REPORTING REQUIREMENTS PURSUANT TO G.S. 158-7.1, AUTHORIZING COUNTIES AND CITIES TO ENGAGE IN ADDITIONAL LOCAL ECONOMIC DEVELOPMENT ACTIVITIES</t>
  </si>
  <si>
    <t>Appropriations made during the fiscal year pursuant to G.S. 158-7.1, subsections b(1) through b(7).</t>
  </si>
  <si>
    <t>Expenditures made during the fiscal year pursuant to G.S. 158-7.1, subsections b(1) through b(7).</t>
  </si>
  <si>
    <t>The investment in property acquired at any time under G.S. 158-7.1, subsections b(1) through b(4), and owned at the end of the fiscal year.</t>
  </si>
  <si>
    <t>The amount expended during the fiscal year pursuant to G.S. 158-7.1, subsections b(5) and b(7).</t>
  </si>
  <si>
    <t>The amount of tax revenues that was taken into account under G.S. 158-7.1, subsection d2, and was expected to be received during the fiscal year.</t>
  </si>
  <si>
    <t>Remarks:</t>
  </si>
  <si>
    <t>Description</t>
  </si>
  <si>
    <t>Data Input Column</t>
  </si>
  <si>
    <t xml:space="preserve">Intergovernmental Expenses: </t>
  </si>
  <si>
    <t>Yes</t>
  </si>
  <si>
    <t>No</t>
  </si>
  <si>
    <t>Parking Facilities - garages, parking lots, and all purchases and maintenance of meters, etc.</t>
  </si>
  <si>
    <t>Total Other Financing Uses</t>
  </si>
  <si>
    <t>Change in Fund Balance (calculated from the form)</t>
  </si>
  <si>
    <t>Please Enter the Change in Fund Balance from your Audited Financial Statement - "Revenues, Expenditures and Changes in Fund Balance Governmental Funds"</t>
  </si>
  <si>
    <t>Expenditures</t>
  </si>
  <si>
    <t>Total Expenses</t>
  </si>
  <si>
    <t>Streets &amp; Highways - all other except Powell bill</t>
  </si>
  <si>
    <t xml:space="preserve">Streets &amp; Highways - Powell bill </t>
  </si>
  <si>
    <t>Sea and inland port facilities</t>
  </si>
  <si>
    <t>Principal</t>
  </si>
  <si>
    <t>Total Expenditures</t>
  </si>
  <si>
    <t>Total Operating and NonOperating Expenses</t>
  </si>
  <si>
    <t>Other items</t>
  </si>
  <si>
    <t>Sale of property or capital assets</t>
  </si>
  <si>
    <t xml:space="preserve">Other </t>
  </si>
  <si>
    <t>Balance Sheet Changes</t>
  </si>
  <si>
    <t>How is the form completed?</t>
  </si>
  <si>
    <t>How do I complete the Gov. Revenue Tab?</t>
  </si>
  <si>
    <t>How do I complete the Gov. Exp. Tab?</t>
  </si>
  <si>
    <t>How do I complete the Proprietary Rev. tab?</t>
  </si>
  <si>
    <t>Transfers and Other Items</t>
  </si>
  <si>
    <t>Contributed Capital from non-governmental entities that is not listed else where</t>
  </si>
  <si>
    <t>Revenues from Sources other than Governmental Entities</t>
  </si>
  <si>
    <t>How do I complete the Proprietary Exp. Tab?</t>
  </si>
  <si>
    <t>Transfers and Other</t>
  </si>
  <si>
    <t>How is form submitted?</t>
  </si>
  <si>
    <t>Total Expenses and Transfers</t>
  </si>
  <si>
    <t>Change in Net Assets (calculated from the form)</t>
  </si>
  <si>
    <t>Extraordinary Items (that add to net assets)</t>
  </si>
  <si>
    <t>Extraordinary Items (that reduce net assets)</t>
  </si>
  <si>
    <t>Interest and Fees</t>
  </si>
  <si>
    <t>Additional Information - This information might or might not be included on previous pages</t>
  </si>
  <si>
    <t>Is the County Collecting property taxes other than motor vehicles for your unit of government?</t>
  </si>
  <si>
    <t>Jail / Correctional Institutions</t>
  </si>
  <si>
    <t>Other Jail / Correctional Activities</t>
  </si>
  <si>
    <t>All Other</t>
  </si>
  <si>
    <t>Real Property Transfer Tax</t>
  </si>
  <si>
    <t>Payment to refunded bond escrow agent</t>
  </si>
  <si>
    <t>Sewerage Systems</t>
  </si>
  <si>
    <t>Solid Waste - Collection and Landfill Fees</t>
  </si>
  <si>
    <t>Solid Waste / collection, street cleaning and landfill</t>
  </si>
  <si>
    <t>Transfer-out to Other Funds</t>
  </si>
  <si>
    <t>New</t>
  </si>
  <si>
    <t>Number of residential accounts.</t>
  </si>
  <si>
    <t>Number of non-residential and bulk accounts</t>
  </si>
  <si>
    <t>County Spending on Public School Capital Outlay</t>
  </si>
  <si>
    <t>Enter Amount</t>
  </si>
  <si>
    <t>Interest on restricted sales taxes</t>
  </si>
  <si>
    <t xml:space="preserve">Withdrawal from the Public Schools Building Capital Fund </t>
  </si>
  <si>
    <t>Interest on debt proceeds</t>
  </si>
  <si>
    <t>Unrestricted sources:  General Fund</t>
  </si>
  <si>
    <t>Public School Capital Outlay funded by Article 40 Restricted Local Option Sales Taxes</t>
  </si>
  <si>
    <t>Public School Capital Outlay funded by Article 42 Restricted Local Option Sales Taxes</t>
  </si>
  <si>
    <t>Public School Capital Debt Service (Principal and Interest) funded by Public School Building Capital Fund</t>
  </si>
  <si>
    <t>Public School Outlay funded by Public School Building Capital Fund</t>
  </si>
  <si>
    <t>Public School Debt Service after January 1, 2003 (Principal and Interest) funded by NC Education Lottery</t>
  </si>
  <si>
    <t>Public School Outlay  funded by  NC Education Lottery</t>
  </si>
  <si>
    <t>Public School Capital Expenditures recognized in County maintained Capital Projects Funds</t>
  </si>
  <si>
    <t>Public School Capital Expenditures from County Funds other than County-maintained Capital Projects Funds</t>
  </si>
  <si>
    <t>Fair Market Value of Assets Donated to Public Schools by the County</t>
  </si>
  <si>
    <t>Enter Ending balance of restricted sources</t>
  </si>
  <si>
    <t>Enter Ending balance of unrestricted  sources</t>
  </si>
  <si>
    <t>Enter total restricted and unrestricted sources</t>
  </si>
  <si>
    <t>Instructions</t>
  </si>
  <si>
    <t>Opening Balance(s) White Goods Account Designated</t>
  </si>
  <si>
    <t>Opening Balance(s) White Goods Account Undesignated</t>
  </si>
  <si>
    <t>Total Revenue Credited to White Goods Account</t>
  </si>
  <si>
    <t xml:space="preserve">Include the total revenues to the county derived from the management of white goods disposal.  This includes the distribution of the White Goods Tax as well as any proceeds from the sale of scrap metal, freon, etc.  </t>
  </si>
  <si>
    <t>Total Expenditures for Operations</t>
  </si>
  <si>
    <t>Total Expenditures for Capital Improvements</t>
  </si>
  <si>
    <t>Expenditures for illegal dump cleanups</t>
  </si>
  <si>
    <t>Ending Balance in White Goods Account Designated</t>
  </si>
  <si>
    <t>Ending Balance in White Goods Account Undesignated</t>
  </si>
  <si>
    <t>The Amount of White Goods Tax Actually Received</t>
  </si>
  <si>
    <t>Calculate Threshold Amount.</t>
  </si>
  <si>
    <t>Total Tonnage of White Goods Scrap Metal Collected</t>
  </si>
  <si>
    <t>Name of Recycler or Disposal Facility Key Name Below:</t>
  </si>
  <si>
    <t xml:space="preserve">Indicate the recycler or disposal facility that the county has contracted with for white goods management. </t>
  </si>
  <si>
    <t>Line Number</t>
  </si>
  <si>
    <t xml:space="preserve"> Line (b) Include the amount paid to construct capital improvements to aid in the management of white goods.  Include also, any amounts paid for the purchase of capital assets. </t>
  </si>
  <si>
    <t xml:space="preserve">Line (a)  Include the amount paid for operations, including salaries, fuel, operational costs, contract services, etc.   </t>
  </si>
  <si>
    <t xml:space="preserve">Line (c) Include the amount of expenditures directly paid to clean up illegal dump sites consisting of over 50% white goods.  If the illegal site includes 50% or less of white goods, include that amount paid to clean up the white goods portion of the illegal dump site. </t>
  </si>
  <si>
    <t>AFIR Line # from Prior Municipal Form</t>
  </si>
  <si>
    <t>Click to view Dashboard</t>
  </si>
  <si>
    <t>Prior Year Line#</t>
  </si>
  <si>
    <t>White Goods Disposal Tax Required by G.S. 105-187.20 through .24 and G.S. 130A-309.80 through .86</t>
  </si>
  <si>
    <t>Amounts</t>
  </si>
  <si>
    <t>Total Sources</t>
  </si>
  <si>
    <t>Total Uses</t>
  </si>
  <si>
    <t>This is a revised Annual Financial Information Report.   It is designed so that the information collected ties to the two main operating statements in your financial Statements.  The Gov. Revenue Tab and the Gov. Exp Tab should tie to the Unit's "Statement of Revenue, Expenditures and Changes in Fund Balance" in the Audited Financial Statements.</t>
  </si>
  <si>
    <t>County wide tax levy includes current, prior, penalties and interest</t>
  </si>
  <si>
    <t>Utility</t>
  </si>
  <si>
    <t>All Other (exclude taxes, intergovernmental, utilities, sales and service included above):</t>
  </si>
  <si>
    <t>All other revenues not tax, intergovernmental, Utilities or sales and service included above</t>
  </si>
  <si>
    <t>All Other Mass Transit: bus, rail systems, etc.</t>
  </si>
  <si>
    <t>All Other Streets  and Highways - exclude Powell bill</t>
  </si>
  <si>
    <t>31, 32</t>
  </si>
  <si>
    <t>Education</t>
  </si>
  <si>
    <t>Other sales and service fees - Cemeteries, cable television, telephone utilities</t>
  </si>
  <si>
    <t>Interest earnings-Bond Proceeds</t>
  </si>
  <si>
    <t>All other interest earnings</t>
  </si>
  <si>
    <t>Data is entered in the Yellow shaded Cells</t>
  </si>
  <si>
    <t>TANF Payment paid to DHR</t>
  </si>
  <si>
    <t>Special Assistance to Adults paid to DHR</t>
  </si>
  <si>
    <t>New AFIR Line #</t>
  </si>
  <si>
    <t>Total Debt Service Payments</t>
  </si>
  <si>
    <t>Total Transfers and Other</t>
  </si>
  <si>
    <t>Fees / Issuance and Amortization cost</t>
  </si>
  <si>
    <t>Gross Salary:  Enter the sum of the gross salaries from the four Quarterly 941's complete during the fiscal year</t>
  </si>
  <si>
    <t>If you have an Internal Service Fund reported on your Proprietary "Statement of Revenues, Expenses and Changes in Net Assets", Please list any revenues from sources outside your government.</t>
  </si>
  <si>
    <t>If you have an Internal Service Fund reported on your Proprietary "Statement of Revenues, Expenses and Changes in Net Assets", Please list any positive change in net assets.</t>
  </si>
  <si>
    <t>Internal Service Funds Reported on the Proprietary Funds "Statement of Revenues, Expenses and Changes in Net Assets"</t>
  </si>
  <si>
    <t>Include documentary stamp taxes paid to the Register of Deeds for recording of deeds and mortgages (G.S. 105-228.30).  Only the county portion of the deed stamp excise tax should be reported on this line.</t>
  </si>
  <si>
    <t>Include any land transfer taxes imposed on instruments conveying interests in real property. These taxes are authorized by local acts.</t>
  </si>
  <si>
    <t>Include all amounts collected under a local occupancy tax.</t>
  </si>
  <si>
    <t>Include any amounts collected for prepared food tax, authorized by local legislation.</t>
  </si>
  <si>
    <t>Include the gross receipts tax on short term motor vehicle leases  (car rentals).</t>
  </si>
  <si>
    <t>Include the controlled substance tax amount received from the N.C. Department of Revenue for participating in a drug-related arrest (G.S. 105-113. 105 - 112).</t>
  </si>
  <si>
    <t>Court Costs - Facilities, Jail and Arrest Fees</t>
  </si>
  <si>
    <t>Include fines, damage fees, etc. from patrons.</t>
  </si>
  <si>
    <t>Include the 1 cent and 5 cent bottle tax received from the local ABC Board. The proceeds from both bottle taxes must be spent on “alcoholism” (G.S. 18B-805(b)(4)).</t>
  </si>
  <si>
    <t>Include the distribution of the $15.00 “mixed beverage surcharge” from the county ABC Board authorized by local legislation.</t>
  </si>
  <si>
    <t>Non Powell Bill funds used to support traffic engineering, streets and highways, street cleaning</t>
  </si>
  <si>
    <t xml:space="preserve">Aid for construction, operation, and support of public airports; and other distributions </t>
  </si>
  <si>
    <t>Monies that support all forms of mass transit(except airports which are listed above) and  parking facilities</t>
  </si>
  <si>
    <t>Health (excluding Medicaid)</t>
  </si>
  <si>
    <t>Mental Health (excluding Medicaid)</t>
  </si>
  <si>
    <t>Hospitals (excluding Medicaid)</t>
  </si>
  <si>
    <t>Human Services-all other including Social Services (excluding Medicaid)</t>
  </si>
  <si>
    <t>Revenue to support environmental Protection: solid waste, drainage, utility grants and watershed, and cemeteries; Clean Water grants, and CAMA grants.</t>
  </si>
  <si>
    <t>911 revenues distributed by the State 911 board</t>
  </si>
  <si>
    <t>Gross receipts of any water systems operated by your government from utility sales and charges.  Include amounts sold to local, state and federal governments</t>
  </si>
  <si>
    <t>Gross receipts of any sewerage systems operated by your government from utility sales and charges.  Include amounts sold to local, state and federal governments</t>
  </si>
  <si>
    <t>Gross receipts of any electric systems operated by your government from utility sales and charges.  Include amounts sold to local, state and federal governments</t>
  </si>
  <si>
    <t>Gross receipts of any gas systems operated by your government from utility sales and charges.  Include amounts sold to local, state and federal governments</t>
  </si>
  <si>
    <t>Revenues/grants of any water systems operated by your government.  These are just intergovernmental revenues- sales and fees are reported under Utility.</t>
  </si>
  <si>
    <t>Revenues/grants of any sewerage systems operated by your government.  These are just intergovernmental revenues- sales and fees are reported under Utility.</t>
  </si>
  <si>
    <t>Revenues/grants of any electric systems operated by your government.  These are just intergovernmental revenues- sales and fees are reported under Utility.</t>
  </si>
  <si>
    <t>Revenues/grants of any gas systems operated by your government.  These are just intergovernmental revenues- sales and fees are reported under Utility.</t>
  </si>
  <si>
    <t>Other revenues/grants that have restrictions and are not reported above.</t>
  </si>
  <si>
    <t>All other unrestricted intergovernmental revenues not reported above</t>
  </si>
  <si>
    <t xml:space="preserve">Collections Of Unit Wide Levy - Current, prior year, penalties, interest, collection of previously written off </t>
  </si>
  <si>
    <t xml:space="preserve">Collections Of Special Tax Districts - Current, prior year, penalties, interest, collection of previously written off </t>
  </si>
  <si>
    <t>Include school supplemental taxes levied and collected by the county and remitted to the school administrative unit(s) for the 2010-11 fiscal year if included on your "Statement of Revenues, Expenditures and Changes in Fund Balance".</t>
  </si>
  <si>
    <t>School - Tax levy includes current, prior, penalties and interest (if reported on your "Statement of Revenues, Expenditures and Changes in Fund Balance")</t>
  </si>
  <si>
    <t>Motor vehicle and public transportation licenses, tags, and taxes including those under G.S. 20-97</t>
  </si>
  <si>
    <t xml:space="preserve">Gross rentals, tenant charges, and other revenue from operation of public housing projects; and fees for housing mortgage insurance (e.g., FHA-insured loans).  
    Excludes: Receipts from sale of property (use Sale of Property) and payments-in-lieu-of-taxes from housing projects operated by other governments.
</t>
  </si>
  <si>
    <t>Hospital (exclude Medicaid and intergovernmental)</t>
  </si>
  <si>
    <t>Medicaid payments received for any function: Health, Mental Health, Social Services, Hospitals, etc.</t>
  </si>
  <si>
    <t>Ambulance and Rescue Squad charges (exclude Medicaid and intergovernmental listed above)</t>
  </si>
  <si>
    <t>Health fees (exclude Medicaid and intergovernmental listed above)</t>
  </si>
  <si>
    <t>Social Services fees (exclude Medicaid and intergovernmental listed above)</t>
  </si>
  <si>
    <t>Mental Health fees (exclude Medicaid and intergovernmental listed above)</t>
  </si>
  <si>
    <t xml:space="preserve">Sale of minerals and other natural products (other than forestry products) from public lands. For Federal Government also includes fees and rentals from public grazing and grasslands, fees for uranium enrichment, and sale of electric power (e.g., by Bonneville Power Administration and Tennessee Valley Authority).  Receipts from sale of products from agricultural experiment station farms; revenue from agricultural fairs and shows; agricultural laboratory charges (such as milk testing fees); Federal Government sale of surplus crops and commodities; and other related agricultural charges. </t>
  </si>
  <si>
    <t>Include, as shown in the audit reports,  all parking revenues from on-street and off-street parking or from parking decks. Include also any parking penalties received.</t>
  </si>
  <si>
    <t>Revenues from parks and park facilities, including golf, tennis, football, baseball, use of park buildings, recreational course fees, etc.</t>
  </si>
  <si>
    <t>Admission fees, etc., from museums, civic centers, coliseums, and any other cultural or recreational activity other than libraries and parks and recreation departments.</t>
  </si>
  <si>
    <t>Charges for picking up garbage and charges for the use of solid waste disposal facilities.</t>
  </si>
  <si>
    <t>All revenues from any city transit bus or related publicly operated local passenger transportation system.</t>
  </si>
  <si>
    <t>All revenues for transporting patients or responding to an accident from private persons or third party insurers.</t>
  </si>
  <si>
    <t xml:space="preserve">Gross receipts of your government from sales and charges used to support Public Health.  </t>
  </si>
  <si>
    <t>All Other Human Services Fees including Social Services fees (exclude Medicaid and intergovernmental listed above)</t>
  </si>
  <si>
    <t xml:space="preserve">Gross receipts of your government from sales and charges used to support Public Welfare.  </t>
  </si>
  <si>
    <t xml:space="preserve">Gross receipts of your government from sales and charges used to support Mental Health.  </t>
  </si>
  <si>
    <t xml:space="preserve">Gross receipts for your government from sales and charges used to support public safety. </t>
  </si>
  <si>
    <t>Include, as shown in the audit reports, all fees paid for inspection in order that permits to use buildings can be issued; for example, plumbing, electrical.</t>
  </si>
  <si>
    <t>All payments for rent of real or personal property not listed elsewhere.</t>
  </si>
  <si>
    <t xml:space="preserve">Sales and services fees not elsewhere classified. </t>
  </si>
  <si>
    <t xml:space="preserve">All special assignments regardless of the purpose. </t>
  </si>
  <si>
    <t>Include all licenses collected under G.S. Chapter 105, Schedule B and Article 2C; G.S. 153A-152, 160A-211.  Business privilege taxes based on gross receipts should be included here.</t>
  </si>
  <si>
    <t>All permits required for building structures.</t>
  </si>
  <si>
    <t>Permits that are not classified elsewhere</t>
  </si>
  <si>
    <t>All monies freely given to the unit for its operations and not as a result of services rendered or payments required by law. Amounts received from another governmental unit are shown in Intergovernmental Revenues as appropriate.</t>
  </si>
  <si>
    <t xml:space="preserve">All revenues not classified elsewhere.  </t>
  </si>
  <si>
    <t>Line Question</t>
  </si>
  <si>
    <t>The amounts of bonds, notes, capital leases, installment purchases, etc.  Sold. Also included amounts for refunding bonds.</t>
  </si>
  <si>
    <t>Proceeds of bonds, leases, install purchases, refunding bonds, etc.</t>
  </si>
  <si>
    <t>Sales of property or fixed assets as shown in the audit report.</t>
  </si>
  <si>
    <r>
      <t xml:space="preserve">School - Tax levy includes current, prior, penalties and interest </t>
    </r>
    <r>
      <rPr>
        <sz val="9"/>
        <color indexed="8"/>
        <rFont val="Calibri"/>
        <family val="2"/>
      </rPr>
      <t>(if reported on your "Statement of Revenues, Expenditures and Changes in Fund Balance")</t>
    </r>
  </si>
  <si>
    <t>All Sales tax except hold harmless amt. listed above in intergovernmental revenues line 2014</t>
  </si>
  <si>
    <t xml:space="preserve">Privilege Licenses - Occupational and Business </t>
  </si>
  <si>
    <t xml:space="preserve">Privilege Licenses- Occupational and Business </t>
  </si>
  <si>
    <r>
      <t xml:space="preserve">School - Tax levy includes current, prior, penalties and interest if </t>
    </r>
    <r>
      <rPr>
        <b/>
        <i/>
        <sz val="11"/>
        <color indexed="8"/>
        <rFont val="Calibri"/>
        <family val="2"/>
      </rPr>
      <t xml:space="preserve">not </t>
    </r>
    <r>
      <rPr>
        <sz val="9"/>
        <color indexed="8"/>
        <rFont val="Calibri"/>
        <family val="2"/>
      </rPr>
      <t>reported on your "Statement of Revenues, Expenditures and Changes in Fund Balance"</t>
    </r>
  </si>
  <si>
    <r>
      <t xml:space="preserve">Include school supplemental taxes levied and collected by the county and remitted to the school administrative unit(s) for the 2010-11 fiscal year if </t>
    </r>
    <r>
      <rPr>
        <b/>
        <i/>
        <sz val="11"/>
        <color indexed="8"/>
        <rFont val="Calibri"/>
        <family val="2"/>
      </rPr>
      <t>not</t>
    </r>
    <r>
      <rPr>
        <sz val="11"/>
        <color theme="1"/>
        <rFont val="Calibri"/>
        <family val="2"/>
        <scheme val="minor"/>
      </rPr>
      <t xml:space="preserve"> included on your "Statement of Revenues, Expenditures and Changes in Fund Balance".</t>
    </r>
  </si>
  <si>
    <t>Total Gross Salaries for the Governmental Unit</t>
  </si>
  <si>
    <t>Compensation or portion of proceeds received by local government for granting the privilege of using or developing property or operating under a right, primarily those related to natural resources, such as oil, gas, and mineral rights.</t>
  </si>
  <si>
    <t>If you have an Internal Service Fund reported on your Proprietary "Statement of Revenues, Expenses and Changes in Net Assets", Please list any negative change in net assets.  This is a change that decreases net assets.</t>
  </si>
  <si>
    <t xml:space="preserve">Board of Commissioners / Manager / Mayor / Clerk. Include miscellaneous payments to others of a general nature; e.g., Chambers of Commerce, Association of County Commissioners, etc.  </t>
  </si>
  <si>
    <t xml:space="preserve">Include the cost of county elections, and bond, ABC, and other referendums.  </t>
  </si>
  <si>
    <t xml:space="preserve">Include general governmental expenditures not elsewhere classified, i.e., expenditures that cannot be properly included elsewhere in the General Government Section.  </t>
  </si>
  <si>
    <t xml:space="preserve">Expenditures for rescue and ambulance service and payments made to non-profit volunteer ambulance or rescue squads. </t>
  </si>
  <si>
    <t xml:space="preserve">Expenditures for court facilities, including amounts for a law library and furniture for the court.    </t>
  </si>
  <si>
    <r>
      <t xml:space="preserve">Aid for Federally-impacted areas; migrant and bilingual education; Indian education; Head Start program; grants for school nutrition and milk programs; and grants and contractual amounts received by institutions of higher education for education or for research and development programs.
</t>
    </r>
    <r>
      <rPr>
        <b/>
        <sz val="11"/>
        <color indexed="63"/>
        <rFont val="Calibri"/>
        <family val="2"/>
      </rPr>
      <t>Exclude</t>
    </r>
    <r>
      <rPr>
        <sz val="11"/>
        <color indexed="63"/>
        <rFont val="Calibri"/>
        <family val="2"/>
      </rPr>
      <t xml:space="preserve">:  Grants for agricultural experiment stations and extensions (use Natural Resources-environmental protection) and aid for library services </t>
    </r>
  </si>
  <si>
    <t>Financial Administration-Finance, Budget, Tax, internal audit, treasury, purchasing, personnel, bonding, risk management, etc.</t>
  </si>
  <si>
    <t>Expenditures for any other correctional activities</t>
  </si>
  <si>
    <t xml:space="preserve">All other public safety including animal control </t>
  </si>
  <si>
    <t xml:space="preserve">Expenditures for a government operated airport or payments made to a government operated airport.  </t>
  </si>
  <si>
    <t xml:space="preserve">Expenditures for a government operated sea and inland port facilities or payments made to a government operated airport.  </t>
  </si>
  <si>
    <t>Expenditures for any other government operated transportation system or payments made to a government operated system not reported above.</t>
  </si>
  <si>
    <t xml:space="preserve">Expenditures for programs operated through the County/ Municipal Health Department or programs.  Include mosquito and other control programs.  </t>
  </si>
  <si>
    <t xml:space="preserve">Expenditures for programs operated through a government operated mental health program or payment made to a government operated mental health program.  </t>
  </si>
  <si>
    <t xml:space="preserve">Include the net county share paid to DHR for TANF payments made directly by the State.  </t>
  </si>
  <si>
    <t xml:space="preserve">Include the net county share paid to DHR for Special Assistance to Adults made directly by the State. </t>
  </si>
  <si>
    <t>Include all other social services type expenditures not broken out above.</t>
  </si>
  <si>
    <t>All other Social Services - administration</t>
  </si>
  <si>
    <t>All other Social Services - direct assistance programs</t>
  </si>
  <si>
    <t>Expenditures for Hospital operated by a governmental unit or payment made to a government operated hospital.  (Do not include any payments made for specific services rendered to individuals.</t>
  </si>
  <si>
    <t>Include expenditures for sewerage operations, e.g., administration expenses, sewerage treatment, and maintenance costs</t>
  </si>
  <si>
    <t>Include expenditures for electric system operations</t>
  </si>
  <si>
    <t>Include expenditures for natural gas system operations</t>
  </si>
  <si>
    <t>Natural gas supply system</t>
  </si>
  <si>
    <t>All Other utilities - cemeteries</t>
  </si>
  <si>
    <t>Include expenditures for economic and physical development expenditures not elsewhere classified.</t>
  </si>
  <si>
    <t xml:space="preserve">Include expenditures for parks and recreation, golf courses, tennis, juvenile sports, avocation and handicraft courses, etc. Include ground and building maintenance, pro and instructor fees, and other costs. </t>
  </si>
  <si>
    <t xml:space="preserve">Include expenditures to provide library services to the public. </t>
  </si>
  <si>
    <t xml:space="preserve">Include expenditures for coliseums, civic centers, and auditoriums.  Also include art, history, or any other type of specialized museum or collection.  </t>
  </si>
  <si>
    <t xml:space="preserve">Include expenditures for the collection of garbage and trash, the operation of solid waste disposal facilities, and street flushing and sweeping.  </t>
  </si>
  <si>
    <t xml:space="preserve">Include expenditures for storm drainage, watershed protection and dams, etc. for the avoidance of flooding.   </t>
  </si>
  <si>
    <t xml:space="preserve">Include environmental protection direct operating expenditures not elsewhere classified. Include feasibility projects under the purpose for which the project was intended; allocate if necessary. Include forestry and forest life protection.   </t>
  </si>
  <si>
    <t xml:space="preserve">Include expenditures for inspections of buildings, plumbing and electrical services, etc. </t>
  </si>
  <si>
    <t>Include any expenditures that are not elsewhere classified.</t>
  </si>
  <si>
    <t>Payments made to escrow agents normally association with refunding debt.</t>
  </si>
  <si>
    <t>Powell Bill funds received from the NC Dept. of Transportation</t>
  </si>
  <si>
    <t>Include, as shown in the audit reports, all fees paid for permits to operate an amusement facility or sponsor an amusement event</t>
  </si>
  <si>
    <t>Central Administration - other central administration not  charged out to other functions.</t>
  </si>
  <si>
    <t xml:space="preserve">Central service operation performed by one department for other county departments or agencies; include central garage, central printing, data processing, motor pools, etc.; that have not been charged to other departments. The figure can be negative.  </t>
  </si>
  <si>
    <t>Expenditures for construction and maintenance on streets, curbs, and gutters and storm drains to be chargeable against "State Street-Aid allocations"</t>
  </si>
  <si>
    <t xml:space="preserve">Expenditures for moving of people on a regular basis in an area by a transit system operated by a unit of government or payments made to a governmental operator.  Transit system operated for Human Services Clients should be reported on in "All Other Human Services". </t>
  </si>
  <si>
    <t>Expenditures for maintaining on-street, off-street and multi-level parking</t>
  </si>
  <si>
    <t>Include expenditures for storm water operations</t>
  </si>
  <si>
    <t xml:space="preserve">Total Revenues, Contributed Capital, Transfers and Other </t>
  </si>
  <si>
    <t>Amount of Contributions made to 401K's for Law Enforcement</t>
  </si>
  <si>
    <t>Amount of contributions made to 401K's for Non-Law Enforcement</t>
  </si>
  <si>
    <t>Municipalities and Counties should select yes or no from the drop down box to indicate if the unit pays all or a portion of the retiree's health insurance.  If the retiree pays the entire premium and the unit just has a implicit liability they  should answer no.</t>
  </si>
  <si>
    <t xml:space="preserve">Include expenses for inspections of buildings, plumbing and electrical services, etc. </t>
  </si>
  <si>
    <t>Include all other social services type expenses not broken out above.</t>
  </si>
  <si>
    <t>Include expenses for sewerage operations, e.g., administration expenses, sewerage treatment, and maintenance costs</t>
  </si>
  <si>
    <t>Include expenses for electric system operations</t>
  </si>
  <si>
    <t>Include expenses for natural gas system operations</t>
  </si>
  <si>
    <t>Include expenses for storm water operations</t>
  </si>
  <si>
    <t>Include expenses for economic and physical development expenses not elsewhere classified.</t>
  </si>
  <si>
    <t xml:space="preserve">Include expenses for parks and recreation, golf courses, tennis, juvenile sports, avocation and handicraft courses, etc. Include ground and building maintenance, pro and instructor fees, and other costs. </t>
  </si>
  <si>
    <t xml:space="preserve">Include expenses to provide library services to the public. </t>
  </si>
  <si>
    <t xml:space="preserve">Include expenses for coliseums, civic centers, and auditoriums.  Also include art, history, or any other type of specialized museum or collection.  </t>
  </si>
  <si>
    <t xml:space="preserve">Include expenses for the collection of garbage and trash, the operation of solid waste disposal facilities, and street flushing and sweeping.  </t>
  </si>
  <si>
    <t xml:space="preserve">Include expenses for storm drainage, watershed protection and dams, etc. for the avoidance of flooding.   </t>
  </si>
  <si>
    <t xml:space="preserve">Include environmental protection direct operating expenses not elsewhere classified. Include feasibility projects under the purpose for which the project was intended; allocate if necessary. Include forestry and forest life protection.   </t>
  </si>
  <si>
    <t>Include any expenses that are not elsewhere classified.</t>
  </si>
  <si>
    <t>Revenue to support public safety: police/sheriff and communications, jail, civil defense, fire, building inspections, rescue units, animal control, and Medical Examiner-Coroner .</t>
  </si>
  <si>
    <t>Revenue to support public safety: police/sheriff and communications, jail, civil defense, fire, building inspections, rescue units, animal control, and Medical Examiner-Coroner.</t>
  </si>
  <si>
    <t>Revenue to support economic &amp; physical development:  Include community development, housing and urban renewal, HUD zoning grants.  Also includes Job Training grants</t>
  </si>
  <si>
    <t>Include school supplemental taxes levied and collected by the county and remitted to the school administrative unit(s) for the 2010-11 fiscal year if included on your "Statement of Revenues, Expenses and Changes in Fund Balance".</t>
  </si>
  <si>
    <t>School - Tax levy includes current, prior, penalties and interest (if reported on your "Statement of Revenues, Expenses and Changes in Fund Balance")</t>
  </si>
  <si>
    <t>Expenses</t>
  </si>
  <si>
    <t xml:space="preserve">Expenses for rescue and ambulance service and payments made to non-profit volunteer ambulance or rescue squads. </t>
  </si>
  <si>
    <t xml:space="preserve">Expenses for court facilities, including amounts for a law library and furniture for the court.    </t>
  </si>
  <si>
    <t>Expenses for any other correctional activities</t>
  </si>
  <si>
    <t>Expenses for traffic engineering, streets and highways and street cleaning that is not charge to "State Street Aid (Powell Bill)"</t>
  </si>
  <si>
    <t>Expenses for construction and maintenance on streets, curbs, and gutters and storm drains to be chargeable against "State Street-Aid allocations"</t>
  </si>
  <si>
    <t xml:space="preserve">Expenses for moving of people on a regular basis in an area by a transit system operated by a unit of government or payments made to a governmental operator.  Transit system operated for Human Services Clients should be reported on in "All Other Human Services". </t>
  </si>
  <si>
    <t xml:space="preserve">Expenses for a government operated airport or payments made to a government operated airport.  </t>
  </si>
  <si>
    <t xml:space="preserve">Expenses for a government operated sea and inland port facilities or payments made to a government operated airport.  </t>
  </si>
  <si>
    <t>Expenses for maintaining on-street, off-street and multi-level parking</t>
  </si>
  <si>
    <t>Expenses for any other government operated transportation system or payments made to a government operated system not reported above.</t>
  </si>
  <si>
    <t xml:space="preserve">Expenses for programs operated through the County/ Municipal Health Department or programs.  Include mosquito and other control programs.  </t>
  </si>
  <si>
    <t xml:space="preserve">Expenses for programs operated through a government operated mental health program or payment made to a government operated mental health program.  </t>
  </si>
  <si>
    <t xml:space="preserve">Include direct expenses for the aid given to recipients not already listed above (TANF and Special Assistance are already listed above).  Most of these programs are authorized under G.S. Chapter 108 and 108A. </t>
  </si>
  <si>
    <t>Expenses for Hospital operated by a governmental unit or payment made to a government operated hospital.  (Do not include any payments made for specific services rendered to individuals.</t>
  </si>
  <si>
    <t>Gross receipts of any Airports operated by your government from sales and charges.  This is only completed if you unit has an airport on either the "Statement of Revenues, Expenditures and Changes in Fund Balance" .</t>
  </si>
  <si>
    <t>Interest earned on bond funds that are reported on your "Statement of Revenues, Expenditures and Changes in Fund Balance" .</t>
  </si>
  <si>
    <t>Interest earned on 911 funds that are reported on your "Statement of Revenues, Expenditures and Changes in Fund Balance" .</t>
  </si>
  <si>
    <t>All other Interest earned on funds not reported elsewhere that are reported on your "Statement of Revenues, Expenditures and Changes in Fund Balance" .</t>
  </si>
  <si>
    <t>Record transfers to other funds as they appear on your  "Statement of Revenues, Expenditures and Changes in Fund Balance".</t>
  </si>
  <si>
    <t>Monies that support health programs excluding Medicaid</t>
  </si>
  <si>
    <t>Monies that support Mental Health excluding Medicaid</t>
  </si>
  <si>
    <t>Monies received in support of hospitals excluding Medicaid</t>
  </si>
  <si>
    <t>Monies received in support of all services including social services excluding Medicaid.  Exclude Health, Mental Health and Hospitals which are already reported in the above line.</t>
  </si>
  <si>
    <t>Gross Short Term Motor Vehicle Lease and Rental Tax</t>
  </si>
  <si>
    <t xml:space="preserve">Include the amount of all sales tax articles collected by the North Carolina Department of Revenue and distributed to the county/municipality </t>
  </si>
  <si>
    <t>Gross receipts of any Governmental Hospitals operated by your government from sales and charges.  This is only completed if you unit has a hospital on either the "Statement of Revenues, Expenditures and Changes in Fund Balance".</t>
  </si>
  <si>
    <t>Include the net profit distribution from the local ABC Board [G.S. 18B-805(e)].  If the ABC Board is a component unit of the county, this amount would be reported in the audited financial statements as a transfer from the component unit.  However, this amount should be reclassified to a revenue on the AFIR since it relates to the unit as a whole.</t>
  </si>
  <si>
    <r>
      <t>Non-Intergovernmental Expenditures - Governmental Funds - All Other</t>
    </r>
    <r>
      <rPr>
        <sz val="12"/>
        <color indexed="8"/>
        <rFont val="Calibri"/>
        <family val="2"/>
      </rPr>
      <t xml:space="preserve"> - All Expenditures that are reported in the Expenditure section of your "Revenue, Expenditure and Change in Fund Balance Statement" that are not payments to either the State of NC or another government for outsourced Services or Functions nor purchased or constructed capital outlay.  Salaries and fringe benefits are recorded in this column including contributions to various retirement accounts if they are reflected on the  "</t>
    </r>
    <r>
      <rPr>
        <i/>
        <sz val="12"/>
        <color indexed="8"/>
        <rFont val="Calibri"/>
        <family val="2"/>
      </rPr>
      <t>Statement of Revenues, Expenditures and Changes in Fund Balance</t>
    </r>
    <r>
      <rPr>
        <sz val="12"/>
        <color indexed="8"/>
        <rFont val="Calibri"/>
        <family val="2"/>
      </rPr>
      <t xml:space="preserve">".   "Other Financing Uses" are not included in this section either, but in the section below. 
</t>
    </r>
  </si>
  <si>
    <t>Emergency Telephone System Fund (ETSF) (911 fund)</t>
  </si>
  <si>
    <t>Hospitals- Owned by your unit of government</t>
  </si>
  <si>
    <t xml:space="preserve">Include direct expenditures for the aid given to recipients not already listed above (TANF and Special Assistance are already listed above).  Most of these programs are authorized under G.S. Chapter 108 and 108A. </t>
  </si>
  <si>
    <t xml:space="preserve">Include appropriations made to hospitals that are not owned by the unit of government, including funds provided for indigent care.  </t>
  </si>
  <si>
    <t>Expenditures for human services that are not recorded elsewhere.</t>
  </si>
  <si>
    <t>All Other utilities - cemeteries, exclude solid waste</t>
  </si>
  <si>
    <t>End of Governmental Fund Line Items</t>
  </si>
  <si>
    <t>Expenses to reimburse unit for general government type expenses - payment of indirect cost to other funds</t>
  </si>
  <si>
    <t>All revenues received from customers that support storm water fees</t>
  </si>
  <si>
    <t xml:space="preserve">Expenditures of a county/municipal run fire department and payments for fire protection to non-profit volunteer fire departments. Payments made to other municipalities or counties for fire protection should be shown in the Intergovernmental Expenditures Section.  </t>
  </si>
  <si>
    <t>Community College - All educational expenditures for K thru high school including current expense, capital outlay, etc.</t>
  </si>
  <si>
    <t xml:space="preserve">Total Revenues excluding "Other Financing Sources"  The Total Revenue numbers on row 94 immediately above should tie to the total Revenue numbers on your Governmental Revenue, Expenditure and Changes in Fund Balance Exhibit in your audited financial statements.  </t>
  </si>
  <si>
    <t>School - All educational expenditures for K thru high school including current expense, capital outlay, timber receipts, teacher supplements, etc.</t>
  </si>
  <si>
    <t>Reimbursements for street construction and repairs; fees for street cuts and special traffic signs; and maintenance assessments for street lighting, snow plowing, and other highway or street services unrelated to toll facilities.  Excludes special assessments which are recorded on line 1065</t>
  </si>
  <si>
    <t xml:space="preserve">Annual Financial Information Report (AFIR) </t>
  </si>
  <si>
    <t>Transmittal and Verification Document</t>
  </si>
  <si>
    <t>Difference</t>
  </si>
  <si>
    <t>Verification of Annual Financial Information Report</t>
  </si>
  <si>
    <t>By uploading the AFIR to the U.S. Census website, you are verifying that the data contained in this report was prepared in accordance with the instructions and agrees to your audited financial statements.</t>
  </si>
  <si>
    <t>MANDATORY</t>
  </si>
  <si>
    <t>The Official should be the Finance Officer or acting Finance Officer as designated by the Board.</t>
  </si>
  <si>
    <t>Name of Official</t>
  </si>
  <si>
    <t>E-mail address</t>
  </si>
  <si>
    <t>Verification Tab</t>
  </si>
  <si>
    <r>
      <t xml:space="preserve">Intergovernmental Payments - Other Local Governments - </t>
    </r>
    <r>
      <rPr>
        <sz val="12"/>
        <color indexed="8"/>
        <rFont val="Calibri"/>
        <family val="2"/>
      </rPr>
      <t>Report all payments to other governments for services or programs performed on a reimbursement or cost sharing basis.  This does not include payments of electric bills to municipalities or sales and use tax payments to the State.  This does include payments to other governments for services or functions that are outsourced.  Items included here would be for services or functions that if you did not contract with another unit to preform you might have to provide the service yourself.  Examples of items that can be included.  Collection of property taxes, billing and collection of water bills, payments for housing prisoners, shared cost for operation of a criminal investigative unit, sharing the cost of library services.</t>
    </r>
  </si>
  <si>
    <t xml:space="preserve">Expenditures of a county/municipal run fire department and payments for fire protection to non-profit volunteer fire departments. Payments made to other municipalities or counties for fire protection should be shown in the Intergovernmental Expenses Section.  </t>
  </si>
  <si>
    <t>Does the unit have a retiree health care benefit where the County/City pays a share of the monthly premium for the retiree?</t>
  </si>
  <si>
    <t>Gas Supply System - Other than Excise Tax on Piped natural Gas received Quarterly from the State</t>
  </si>
  <si>
    <t>Electric Power System - Other than the Franchise Tax on Electric Power received from the State Quarterly</t>
  </si>
  <si>
    <t xml:space="preserve">Sales of property or fixed assets as shown in the audit report. </t>
  </si>
  <si>
    <t>36, 37</t>
  </si>
  <si>
    <t>27, 29, 38</t>
  </si>
  <si>
    <t xml:space="preserve">The Total Revenue numbers on row 93 immediately above should tie to the total Revenue numbers on your Governmental Revenue, Expenditure and Changes in Fund Balance Exhibit in your audited financial statements.  </t>
  </si>
  <si>
    <t>Proprietary Fund # 2</t>
  </si>
  <si>
    <t>Proprietary Fund # 3</t>
  </si>
  <si>
    <t>Proprietary Fund # 4</t>
  </si>
  <si>
    <t>Proprietary Fund # 5</t>
  </si>
  <si>
    <t>Proprietary Fund # 6</t>
  </si>
  <si>
    <t>Proprietary Fund # 8</t>
  </si>
  <si>
    <t>Proprietary Fund # 11</t>
  </si>
  <si>
    <t>Proprietary Fund # 13</t>
  </si>
  <si>
    <t>Proprietary Fund # 15</t>
  </si>
  <si>
    <t>Other Unrestricted support: Fed includes PILOT, All Quarterly Utility Franchise taxes(Excise Tax on Piped natural Gas to Cities, Franchise Tax o Electric Power to Cities, Sales Tax on Telecommunications Services to Cities, Sales Tax on Video Programming to Cities and Counties), Hold Harmless distributions,  charge distribution, other unrestricted intergovernmental revenues.</t>
  </si>
  <si>
    <t>Proprietary Fund # 12</t>
  </si>
  <si>
    <t>Proceeds from General Obligation debt for Public School less insurance costs</t>
  </si>
  <si>
    <t>Proceeds from Non-General Obligation debt for  Public School less insurance costs</t>
  </si>
  <si>
    <t xml:space="preserve">NC Education Lottery Proceeds for Public  School Construction Debt issued after January 01, 2003 </t>
  </si>
  <si>
    <t xml:space="preserve">NC Education Lottery Proceeds Public  School Construction/Capital Maintenance </t>
  </si>
  <si>
    <t>Unrestricted sources: Others</t>
  </si>
  <si>
    <t>Public School Debt Service (Principal and Interest funded by Article 40 Restricted Local Option Sales Taxes</t>
  </si>
  <si>
    <t>Public School Debt Service (Principal and Interest funded by Article 42 Restricted Local Option Sales Taxes</t>
  </si>
  <si>
    <t>Enter beginning balance of restricted sources</t>
  </si>
  <si>
    <r>
      <t xml:space="preserve">This is the difference between the change in fund balance that is calculated from the form on row 79 less the change in fund balance from your audit report that was entered in row 82.  </t>
    </r>
    <r>
      <rPr>
        <b/>
        <sz val="11"/>
        <color indexed="8"/>
        <rFont val="Calibri"/>
        <family val="2"/>
      </rPr>
      <t>You are in balance if this amount is zero.</t>
    </r>
  </si>
  <si>
    <r>
      <t xml:space="preserve">This is the difference between the change in fund balance that is calculated from the form on row 76 less the change in net asset from your audit report that was entered in row 79.  </t>
    </r>
    <r>
      <rPr>
        <b/>
        <sz val="11"/>
        <color indexed="8"/>
        <rFont val="Calibri"/>
        <family val="2"/>
      </rPr>
      <t>You are in balance if this amount is zero.</t>
    </r>
  </si>
  <si>
    <t>Sheriff / Police and emergency management and communications</t>
  </si>
  <si>
    <r>
      <t xml:space="preserve">Intergovernmental Payments - Other Local Governments - </t>
    </r>
    <r>
      <rPr>
        <sz val="12"/>
        <color indexed="8"/>
        <rFont val="Calibri"/>
        <family val="2"/>
      </rPr>
      <t>Report all payments to other governments for services or programs performed on a reimbursement or cost sharing basis.  This does not include payments of electric bills to municipalities or sales and use tax payments to the State.  This does include payments to other governments for services or functions that are outsourced.  Items included here would be for services or functions that if you did not contract with another unit to perform you might have to provide the service yourself.  Examples of items that can be included.  Collection of Property Taxes, Payments for Housing Prisoners, Shared cost for operation of a Public Safety Investigative Unit, Sharing the cost of Library Services.</t>
    </r>
  </si>
  <si>
    <r>
      <t xml:space="preserve">Intergovernmental Payments - State - </t>
    </r>
    <r>
      <rPr>
        <sz val="12"/>
        <color indexed="8"/>
        <rFont val="Calibri"/>
        <family val="2"/>
      </rPr>
      <t xml:space="preserve">Report all payments to other governments for services or programs performed on a reimbursement or cost sharing basis.  This does not include payments of electric bills to municipalities or sales and use tax payments to the State.  This does include payments to the State for services or functions that are outsourced.  Items included here would be for services or functions that if you did not contract with another unit to perform you might have to provide the service yourself. </t>
    </r>
  </si>
  <si>
    <r>
      <t>Non-Intergovernmental Expenditures - Governmental Funds - Capital Outlay Construction</t>
    </r>
    <r>
      <rPr>
        <sz val="12"/>
        <color indexed="8"/>
        <rFont val="Calibri"/>
        <family val="2"/>
      </rPr>
      <t xml:space="preserve"> - All Expenditures that are reported in the Expenditure section of your "</t>
    </r>
    <r>
      <rPr>
        <i/>
        <sz val="12"/>
        <color indexed="8"/>
        <rFont val="Calibri"/>
        <family val="2"/>
      </rPr>
      <t>Revenue, Expenditure and Change in Fund Balance Statement</t>
    </r>
    <r>
      <rPr>
        <sz val="12"/>
        <color indexed="8"/>
        <rFont val="Calibri"/>
        <family val="2"/>
      </rPr>
      <t xml:space="preserve">" that meet your capital asset threshold and are constructed versus purchased.  "Other Financing Uses" are not included in this section either, but in the section below. 
</t>
    </r>
  </si>
  <si>
    <r>
      <t>Non-Intergovernmental Expenditures - Governmental Funds - Capital Outlay Purchased</t>
    </r>
    <r>
      <rPr>
        <sz val="12"/>
        <color indexed="8"/>
        <rFont val="Calibri"/>
        <family val="2"/>
      </rPr>
      <t xml:space="preserve"> - All Expenditures that are reported in the Expenditure section of your "</t>
    </r>
    <r>
      <rPr>
        <i/>
        <sz val="12"/>
        <color indexed="8"/>
        <rFont val="Calibri"/>
        <family val="2"/>
      </rPr>
      <t>Revenue, Expenditure and Change in Fund Balance Statement</t>
    </r>
    <r>
      <rPr>
        <sz val="12"/>
        <color indexed="8"/>
        <rFont val="Calibri"/>
        <family val="2"/>
      </rPr>
      <t xml:space="preserve">" that meet your capital asset threshold and are purchased versus constructed.  "Other Financing Uses" are not included in this section either, but in the section below. 
</t>
    </r>
  </si>
  <si>
    <t>Expenditures for traffic engineering, streets and highways and street cleaning that is not charged to "State Street Aid (Powell Bill)"</t>
  </si>
  <si>
    <t>Include expenditures for water operations, e.g., administration expenses, water treatment, distribution and maintenance costs.</t>
  </si>
  <si>
    <t xml:space="preserve">Include expenditures for any other utility operated as a proprietary fund and not listed above.  Cemeteries would be included.  Solid Waste is included in Other in a following section and would not be included here. </t>
  </si>
  <si>
    <t>Include all forms of principal, interest and fees payments for all types of debt on the lines by purpose.</t>
  </si>
  <si>
    <t>Public Safety-Clerk of Superior Court facility fees, arrest fees &amp; other court costs</t>
  </si>
  <si>
    <t>Other licenses</t>
  </si>
  <si>
    <t>Sheriff / Police and emergency management and non-911 funded communications</t>
  </si>
  <si>
    <t>Include expenses for water operations, e.g., administration expenses, water treatment, distribution and maintenance costs</t>
  </si>
  <si>
    <t xml:space="preserve">Include expenses for any other utility operated as a proprietary fund and not listed above.  Cemeteries would be included.  Solid Waste is included in Other in a following section and would not be included here. </t>
  </si>
  <si>
    <t>The first step is for the unit to go to the Verification Tab and select their unit name.  This will load any beginning balances that are needed for White Goods and School Capital Outlay.  The rest of the verification tab should be completed after the data on all the other tabs has been entered and reviewed.</t>
  </si>
  <si>
    <t xml:space="preserve">Cells shaded in yellow are the only places unit's should enter data.  Cells used to create the form are locked so that the user does not accidently alter the information in the cell.  Cells to the right and below the form on each tab are unlocked for units to use them as they wish.  Only the total columns to the far right of the individual fund columns will be uploaded to the US Census Database.   Note that the unlock cells are to the right of the Total Columns not to the right of each fund column.  There are multiple Excel tabs and every unit should complete the Tabs that apply to their unit.  </t>
  </si>
  <si>
    <t>Community College - All educational expenditures to a State Community College including current expense, capital outlay, etc.</t>
  </si>
  <si>
    <t>Million of Gallons</t>
  </si>
  <si>
    <t>To be Completed by Units that Own and Operate Water and / or Sewer Systems</t>
  </si>
  <si>
    <t>Hundred Cubic Feet</t>
  </si>
  <si>
    <t>If the beginning balance was blank please enter the beginning balance on this line.  If the Balance on the previous line was incorrect please enter the difference needed (positive or negative) to make the balance correct.</t>
  </si>
  <si>
    <t>A</t>
  </si>
  <si>
    <t>B</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</si>
  <si>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</si>
  <si>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</si>
  <si>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</si>
  <si>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</si>
  <si>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</si>
  <si>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</si>
  <si>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</si>
  <si>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</si>
  <si>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</si>
  <si>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</si>
  <si>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</si>
  <si>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</si>
  <si>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</si>
  <si>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CALDWELL COUNTY</t>
  </si>
  <si>
    <t>CAMDEN COUNTY</t>
  </si>
  <si>
    <t>CARTERET COUNTY</t>
  </si>
  <si>
    <t>CASWELL COUNTY</t>
  </si>
  <si>
    <t>CATAWBA COUNTY</t>
  </si>
  <si>
    <t>CHATHAM COUNTY</t>
  </si>
  <si>
    <t>CHEROKEE COUNTY</t>
  </si>
  <si>
    <t>CHOWAN COUNTY</t>
  </si>
  <si>
    <t>CLEVELAND COUNTY</t>
  </si>
  <si>
    <t>COLUMBUS COUNTY</t>
  </si>
  <si>
    <t>CRAVEN COUNTY</t>
  </si>
  <si>
    <t>CUMBERLAND COUNTY</t>
  </si>
  <si>
    <t>CURRITUCK COUNTY</t>
  </si>
  <si>
    <t>DARE COUNTY</t>
  </si>
  <si>
    <t>DAVIDSON COUNTY</t>
  </si>
  <si>
    <t>DAVIE COUNTY</t>
  </si>
  <si>
    <t>DUPLIN COUNTY</t>
  </si>
  <si>
    <t>DURHAM COUNTY</t>
  </si>
  <si>
    <t>EDGECOMBE COUNTY</t>
  </si>
  <si>
    <t>FORSYTH COUNTY</t>
  </si>
  <si>
    <t>FRANKLIN COUNTY</t>
  </si>
  <si>
    <t>GASTON COUNTY</t>
  </si>
  <si>
    <t>GATES COUNTY</t>
  </si>
  <si>
    <t>GRAHAM COUNTY</t>
  </si>
  <si>
    <t>GRANVILLE COUNTY</t>
  </si>
  <si>
    <t>GREENE COUNTY</t>
  </si>
  <si>
    <t>GUILFORD COUNTY</t>
  </si>
  <si>
    <t>HALIFAX COUNTY</t>
  </si>
  <si>
    <t>HARNETT COUNTY</t>
  </si>
  <si>
    <t>HAYWOOD COUNTY</t>
  </si>
  <si>
    <t>HENDERSON COUNTY</t>
  </si>
  <si>
    <t>HERTFORD COUNTY</t>
  </si>
  <si>
    <t>HOKE COUNTY</t>
  </si>
  <si>
    <t>HYDE COUNTY</t>
  </si>
  <si>
    <t>IREDELL COUNTY</t>
  </si>
  <si>
    <t>JACKSON COUNTY</t>
  </si>
  <si>
    <t>JOHNSTON COUNTY</t>
  </si>
  <si>
    <t>JONES COUNTY</t>
  </si>
  <si>
    <t>LEE COUNTY</t>
  </si>
  <si>
    <t>LENOIR COUNTY</t>
  </si>
  <si>
    <t>LINCOLN COUNTY</t>
  </si>
  <si>
    <t>MACON COUNTY</t>
  </si>
  <si>
    <t>MADISON COUNTY</t>
  </si>
  <si>
    <t>MARTIN COUNTY</t>
  </si>
  <si>
    <t>MCDOWELL COUNTY</t>
  </si>
  <si>
    <t>MECKLENBURG COUNTY</t>
  </si>
  <si>
    <t>MITCHELL COUNTY</t>
  </si>
  <si>
    <t>MONTGOMERY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</si>
  <si>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</si>
  <si>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</si>
  <si>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</si>
  <si>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</si>
  <si>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</si>
  <si>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</si>
  <si>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</si>
  <si>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</si>
  <si>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</si>
  <si>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</si>
  <si>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</si>
  <si>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</si>
  <si>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</si>
  <si>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</si>
  <si>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</si>
  <si>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</si>
  <si>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</si>
  <si>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ROWAN COUNTY</t>
  </si>
  <si>
    <t>RUTHERFORD COUNTY</t>
  </si>
  <si>
    <t>SAMPSON COUNTY</t>
  </si>
  <si>
    <t>SCOTLAND COUNTY</t>
  </si>
  <si>
    <t>STANLY COUNTY</t>
  </si>
  <si>
    <t>STOKES COUNTY</t>
  </si>
  <si>
    <t>SURRY COUNTY</t>
  </si>
  <si>
    <t>SWAIN COUNTY</t>
  </si>
  <si>
    <t>TRANSYLVANIA COUNTY</t>
  </si>
  <si>
    <t>TYRRELL COUNTY</t>
  </si>
  <si>
    <t>UNION COUNTY</t>
  </si>
  <si>
    <t>VANCE COUNTY</t>
  </si>
  <si>
    <t>WAKE COUNTY</t>
  </si>
  <si>
    <t>WARREN COUNTY</t>
  </si>
  <si>
    <t>WASHINGTON COUNTY</t>
  </si>
  <si>
    <t>WATAUGA COUNTY</t>
  </si>
  <si>
    <t>WAYNE COUNTY</t>
  </si>
  <si>
    <t>WILKES COUNTY</t>
  </si>
  <si>
    <t>WILSON COUNTY</t>
  </si>
  <si>
    <t>YADKIN COUNTY</t>
  </si>
  <si>
    <t>YANCEY COUNTY</t>
  </si>
  <si>
    <t>50001</t>
  </si>
  <si>
    <t>Aberdeen</t>
  </si>
  <si>
    <t>50002</t>
  </si>
  <si>
    <t>Ahoskie</t>
  </si>
  <si>
    <t>50471</t>
  </si>
  <si>
    <t>Alamance</t>
  </si>
  <si>
    <t>50003</t>
  </si>
  <si>
    <t>Albemarle</t>
  </si>
  <si>
    <t>50005</t>
  </si>
  <si>
    <t>Alliance</t>
  </si>
  <si>
    <t>50006</t>
  </si>
  <si>
    <t>Andrews</t>
  </si>
  <si>
    <t>50007</t>
  </si>
  <si>
    <t>Angier</t>
  </si>
  <si>
    <t>50008</t>
  </si>
  <si>
    <t>Ansonville</t>
  </si>
  <si>
    <t>50009</t>
  </si>
  <si>
    <t>Apex</t>
  </si>
  <si>
    <t>50464</t>
  </si>
  <si>
    <t>Arapahoe</t>
  </si>
  <si>
    <t>50442</t>
  </si>
  <si>
    <t>Archdale</t>
  </si>
  <si>
    <t>50569</t>
  </si>
  <si>
    <t>Archer Lodge</t>
  </si>
  <si>
    <t>50011</t>
  </si>
  <si>
    <t>Asheboro</t>
  </si>
  <si>
    <t>50012</t>
  </si>
  <si>
    <t>Asheville</t>
  </si>
  <si>
    <t>50013</t>
  </si>
  <si>
    <t>Askewville</t>
  </si>
  <si>
    <t>50014</t>
  </si>
  <si>
    <t>Atkinson</t>
  </si>
  <si>
    <t>Atlantic Beach</t>
  </si>
  <si>
    <t>50016</t>
  </si>
  <si>
    <t>Aulander</t>
  </si>
  <si>
    <t>50017</t>
  </si>
  <si>
    <t>Aurora</t>
  </si>
  <si>
    <t>50018</t>
  </si>
  <si>
    <t>Autryville</t>
  </si>
  <si>
    <t>50019</t>
  </si>
  <si>
    <t>Ayden</t>
  </si>
  <si>
    <t>50504</t>
  </si>
  <si>
    <t>Badin</t>
  </si>
  <si>
    <t>50021</t>
  </si>
  <si>
    <t>Bailey</t>
  </si>
  <si>
    <t>50022</t>
  </si>
  <si>
    <t>Bakersville</t>
  </si>
  <si>
    <t>50505</t>
  </si>
  <si>
    <t>Bald Head Island</t>
  </si>
  <si>
    <t>50023</t>
  </si>
  <si>
    <t>Banner Elk</t>
  </si>
  <si>
    <t>50024</t>
  </si>
  <si>
    <t>Bath</t>
  </si>
  <si>
    <t>50026</t>
  </si>
  <si>
    <t>Bayboro</t>
  </si>
  <si>
    <t>50027</t>
  </si>
  <si>
    <t>Bear Grass</t>
  </si>
  <si>
    <t>50028</t>
  </si>
  <si>
    <t>Beaufort</t>
  </si>
  <si>
    <t>50491</t>
  </si>
  <si>
    <t>Beech Mountain</t>
  </si>
  <si>
    <t>50029</t>
  </si>
  <si>
    <t>Belhaven</t>
  </si>
  <si>
    <t>50031</t>
  </si>
  <si>
    <t>Belmont</t>
  </si>
  <si>
    <t>50469</t>
  </si>
  <si>
    <t>Belville</t>
  </si>
  <si>
    <t>50459</t>
  </si>
  <si>
    <t>Belwood</t>
  </si>
  <si>
    <t>50032</t>
  </si>
  <si>
    <t>Benson</t>
  </si>
  <si>
    <t>50556</t>
  </si>
  <si>
    <t>Bermuda Run</t>
  </si>
  <si>
    <t>50033</t>
  </si>
  <si>
    <t>Bessemer City</t>
  </si>
  <si>
    <t>50030</t>
  </si>
  <si>
    <t>Bethania</t>
  </si>
  <si>
    <t>50034</t>
  </si>
  <si>
    <t>Bethel</t>
  </si>
  <si>
    <t>50035</t>
  </si>
  <si>
    <t>Beulaville</t>
  </si>
  <si>
    <t>50036</t>
  </si>
  <si>
    <t>Biltmore Forest</t>
  </si>
  <si>
    <t>50037</t>
  </si>
  <si>
    <t>Biscoe</t>
  </si>
  <si>
    <t>50038</t>
  </si>
  <si>
    <t>Black Creek</t>
  </si>
  <si>
    <t>50039</t>
  </si>
  <si>
    <t>Black Mountain</t>
  </si>
  <si>
    <t>50040</t>
  </si>
  <si>
    <t>Bladenboro</t>
  </si>
  <si>
    <t>50041</t>
  </si>
  <si>
    <t>Blowing Rock</t>
  </si>
  <si>
    <t>50506</t>
  </si>
  <si>
    <t>Boardman</t>
  </si>
  <si>
    <t>50507</t>
  </si>
  <si>
    <t>Bogue</t>
  </si>
  <si>
    <t>50043</t>
  </si>
  <si>
    <t>Boiling Spring Lakes</t>
  </si>
  <si>
    <t>50042</t>
  </si>
  <si>
    <t>Boiling Springs</t>
  </si>
  <si>
    <t>50044</t>
  </si>
  <si>
    <t>Bolivia</t>
  </si>
  <si>
    <t>50045</t>
  </si>
  <si>
    <t>Bolton</t>
  </si>
  <si>
    <t>50046</t>
  </si>
  <si>
    <t>Boone</t>
  </si>
  <si>
    <t>50047</t>
  </si>
  <si>
    <t>Boonville</t>
  </si>
  <si>
    <t>50048</t>
  </si>
  <si>
    <t>Bostic</t>
  </si>
  <si>
    <t>50049</t>
  </si>
  <si>
    <t>Brevard</t>
  </si>
  <si>
    <t>50050</t>
  </si>
  <si>
    <t>Bridgeton</t>
  </si>
  <si>
    <t>50051</t>
  </si>
  <si>
    <t>Broadway</t>
  </si>
  <si>
    <t>50052</t>
  </si>
  <si>
    <t>Brookford</t>
  </si>
  <si>
    <t>50053</t>
  </si>
  <si>
    <t>Brunswick</t>
  </si>
  <si>
    <t>50054</t>
  </si>
  <si>
    <t>Bryson City</t>
  </si>
  <si>
    <t>50055</t>
  </si>
  <si>
    <t>Bunn</t>
  </si>
  <si>
    <t>50057</t>
  </si>
  <si>
    <t>Burgaw</t>
  </si>
  <si>
    <t>50058</t>
  </si>
  <si>
    <t>Burlington</t>
  </si>
  <si>
    <t>50059</t>
  </si>
  <si>
    <t>Burnsville</t>
  </si>
  <si>
    <t>50567</t>
  </si>
  <si>
    <t>Butner</t>
  </si>
  <si>
    <t>50508</t>
  </si>
  <si>
    <t>Cajah'S Mountain</t>
  </si>
  <si>
    <t>50465</t>
  </si>
  <si>
    <t>Calabash</t>
  </si>
  <si>
    <t>50060</t>
  </si>
  <si>
    <t>Calypso</t>
  </si>
  <si>
    <t>50061</t>
  </si>
  <si>
    <t>Cameron</t>
  </si>
  <si>
    <t>50062</t>
  </si>
  <si>
    <t>Candor</t>
  </si>
  <si>
    <t>50063</t>
  </si>
  <si>
    <t>Canton</t>
  </si>
  <si>
    <t>50064</t>
  </si>
  <si>
    <t>Cape Carteret</t>
  </si>
  <si>
    <t>50065</t>
  </si>
  <si>
    <t>Carolina Beach</t>
  </si>
  <si>
    <t>50551</t>
  </si>
  <si>
    <t>Carolina Shores</t>
  </si>
  <si>
    <t>50066</t>
  </si>
  <si>
    <t>Carrboro</t>
  </si>
  <si>
    <t>50067</t>
  </si>
  <si>
    <t>Carthage</t>
  </si>
  <si>
    <t>50068</t>
  </si>
  <si>
    <t>Cary</t>
  </si>
  <si>
    <t>50466</t>
  </si>
  <si>
    <t>Casar</t>
  </si>
  <si>
    <t>50069</t>
  </si>
  <si>
    <t>Castalia</t>
  </si>
  <si>
    <t>50450</t>
  </si>
  <si>
    <t>Caswell Beach</t>
  </si>
  <si>
    <t>50070</t>
  </si>
  <si>
    <t>Catawba</t>
  </si>
  <si>
    <t>50509</t>
  </si>
  <si>
    <t>Cedar Point</t>
  </si>
  <si>
    <t>50539</t>
  </si>
  <si>
    <t>Cedar Rock</t>
  </si>
  <si>
    <t>50071</t>
  </si>
  <si>
    <t>Centerville</t>
  </si>
  <si>
    <t>50467</t>
  </si>
  <si>
    <t>Cerro Gordo</t>
  </si>
  <si>
    <t>50072</t>
  </si>
  <si>
    <t>Chadbourn</t>
  </si>
  <si>
    <t>50074</t>
  </si>
  <si>
    <t>Chapel Hill</t>
  </si>
  <si>
    <t>50075</t>
  </si>
  <si>
    <t>Charlotte</t>
  </si>
  <si>
    <t>50076</t>
  </si>
  <si>
    <t>Cherryville</t>
  </si>
  <si>
    <t>50510</t>
  </si>
  <si>
    <t>Chimney Rock</t>
  </si>
  <si>
    <t>50077</t>
  </si>
  <si>
    <t>China Grove</t>
  </si>
  <si>
    <t>50078</t>
  </si>
  <si>
    <t>Chocowinity</t>
  </si>
  <si>
    <t>50079</t>
  </si>
  <si>
    <t>Claremont</t>
  </si>
  <si>
    <t>50080</t>
  </si>
  <si>
    <t>Clarkton</t>
  </si>
  <si>
    <t>50081</t>
  </si>
  <si>
    <t>Clayton</t>
  </si>
  <si>
    <t>50502</t>
  </si>
  <si>
    <t>Clemmons</t>
  </si>
  <si>
    <t>50082</t>
  </si>
  <si>
    <t>Cleveland</t>
  </si>
  <si>
    <t>50083</t>
  </si>
  <si>
    <t>Clinton</t>
  </si>
  <si>
    <t>50084</t>
  </si>
  <si>
    <t>Clyde</t>
  </si>
  <si>
    <t>50085</t>
  </si>
  <si>
    <t>Coats</t>
  </si>
  <si>
    <t>50468</t>
  </si>
  <si>
    <t>Cofield</t>
  </si>
  <si>
    <t>50086</t>
  </si>
  <si>
    <t>Colerain</t>
  </si>
  <si>
    <t>50087</t>
  </si>
  <si>
    <t>Columbia</t>
  </si>
  <si>
    <t>50088</t>
  </si>
  <si>
    <t>Columbus</t>
  </si>
  <si>
    <t>50089</t>
  </si>
  <si>
    <t>Como</t>
  </si>
  <si>
    <t>50090</t>
  </si>
  <si>
    <t>Concord</t>
  </si>
  <si>
    <t>50091</t>
  </si>
  <si>
    <t>Conetoe</t>
  </si>
  <si>
    <t>50511</t>
  </si>
  <si>
    <t>Connelly Springs</t>
  </si>
  <si>
    <t>50092</t>
  </si>
  <si>
    <t>Conover</t>
  </si>
  <si>
    <t>50093</t>
  </si>
  <si>
    <t>Conway</t>
  </si>
  <si>
    <t>50512</t>
  </si>
  <si>
    <t>Cooleemee</t>
  </si>
  <si>
    <t>50094</t>
  </si>
  <si>
    <t>Cornelius</t>
  </si>
  <si>
    <t>50095</t>
  </si>
  <si>
    <t>Cove City</t>
  </si>
  <si>
    <t>50096</t>
  </si>
  <si>
    <t>Cramerton</t>
  </si>
  <si>
    <t>50097</t>
  </si>
  <si>
    <t>Creedmoor</t>
  </si>
  <si>
    <t>50098</t>
  </si>
  <si>
    <t>Creswell</t>
  </si>
  <si>
    <t>50099</t>
  </si>
  <si>
    <t>Crossnore</t>
  </si>
  <si>
    <t>50100</t>
  </si>
  <si>
    <t>Dallas</t>
  </si>
  <si>
    <t>50101</t>
  </si>
  <si>
    <t>Danbury</t>
  </si>
  <si>
    <t>50102</t>
  </si>
  <si>
    <t>Davidson</t>
  </si>
  <si>
    <t>50103</t>
  </si>
  <si>
    <t>Denton</t>
  </si>
  <si>
    <t>50104</t>
  </si>
  <si>
    <t>Dillsboro</t>
  </si>
  <si>
    <t>50513</t>
  </si>
  <si>
    <t>Dobbins Heights</t>
  </si>
  <si>
    <t>50105</t>
  </si>
  <si>
    <t>Dobson</t>
  </si>
  <si>
    <t>50460</t>
  </si>
  <si>
    <t>Dortches</t>
  </si>
  <si>
    <t>50106</t>
  </si>
  <si>
    <t>Dover</t>
  </si>
  <si>
    <t>50107</t>
  </si>
  <si>
    <t>Drexel</t>
  </si>
  <si>
    <t>50108</t>
  </si>
  <si>
    <t>Dublin</t>
  </si>
  <si>
    <t>50559</t>
  </si>
  <si>
    <t>Duck</t>
  </si>
  <si>
    <t>50109</t>
  </si>
  <si>
    <t>Dunn</t>
  </si>
  <si>
    <t>50110</t>
  </si>
  <si>
    <t>Durham</t>
  </si>
  <si>
    <t>50472</t>
  </si>
  <si>
    <t>Earl</t>
  </si>
  <si>
    <t>50461</t>
  </si>
  <si>
    <t>East Arcadia</t>
  </si>
  <si>
    <t>50111</t>
  </si>
  <si>
    <t>East Bend</t>
  </si>
  <si>
    <t>50112</t>
  </si>
  <si>
    <t>East Laurinburg</t>
  </si>
  <si>
    <t>50113</t>
  </si>
  <si>
    <t>East Spencer</t>
  </si>
  <si>
    <t>50568</t>
  </si>
  <si>
    <t>Eastover</t>
  </si>
  <si>
    <t>50114</t>
  </si>
  <si>
    <t>Eden</t>
  </si>
  <si>
    <t>50115</t>
  </si>
  <si>
    <t>Edenton</t>
  </si>
  <si>
    <t>50116</t>
  </si>
  <si>
    <t>Elizabeth City</t>
  </si>
  <si>
    <t>50117</t>
  </si>
  <si>
    <t>Elizabethtown</t>
  </si>
  <si>
    <t>50119</t>
  </si>
  <si>
    <t>Elk Park</t>
  </si>
  <si>
    <t>50118</t>
  </si>
  <si>
    <t>Elkin</t>
  </si>
  <si>
    <t>50120</t>
  </si>
  <si>
    <t>Ellenboro</t>
  </si>
  <si>
    <t>50121</t>
  </si>
  <si>
    <t>Ellerbe</t>
  </si>
  <si>
    <t>50122</t>
  </si>
  <si>
    <t>Elm City</t>
  </si>
  <si>
    <t>50123</t>
  </si>
  <si>
    <t>Elon</t>
  </si>
  <si>
    <t>50124</t>
  </si>
  <si>
    <t>Emerald Isle</t>
  </si>
  <si>
    <t>50125</t>
  </si>
  <si>
    <t>Enfield</t>
  </si>
  <si>
    <t>50126</t>
  </si>
  <si>
    <t>Erwin</t>
  </si>
  <si>
    <t>50127</t>
  </si>
  <si>
    <t>Eureka</t>
  </si>
  <si>
    <t>50128</t>
  </si>
  <si>
    <t>Everetts</t>
  </si>
  <si>
    <t>50129</t>
  </si>
  <si>
    <t>Fair Bluff</t>
  </si>
  <si>
    <t>50130</t>
  </si>
  <si>
    <t>Fairmont</t>
  </si>
  <si>
    <t>50560</t>
  </si>
  <si>
    <t>Fairview</t>
  </si>
  <si>
    <t>50131</t>
  </si>
  <si>
    <t>Faison</t>
  </si>
  <si>
    <t>50132</t>
  </si>
  <si>
    <t>Faith</t>
  </si>
  <si>
    <t>50133</t>
  </si>
  <si>
    <t>Falcon</t>
  </si>
  <si>
    <t>50134</t>
  </si>
  <si>
    <t>Falkland</t>
  </si>
  <si>
    <t>50473</t>
  </si>
  <si>
    <t>Fallston</t>
  </si>
  <si>
    <t>50135</t>
  </si>
  <si>
    <t>Farmville</t>
  </si>
  <si>
    <t>50136</t>
  </si>
  <si>
    <t>Fayetteville</t>
  </si>
  <si>
    <t>50514</t>
  </si>
  <si>
    <t>Flat Rock</t>
  </si>
  <si>
    <t>50515</t>
  </si>
  <si>
    <t>Fletcher</t>
  </si>
  <si>
    <t>50570</t>
  </si>
  <si>
    <t>Fontana Dam</t>
  </si>
  <si>
    <t>50137</t>
  </si>
  <si>
    <t>Forest City</t>
  </si>
  <si>
    <t>50549</t>
  </si>
  <si>
    <t>Forest Hills</t>
  </si>
  <si>
    <t>50138</t>
  </si>
  <si>
    <t>Fountain</t>
  </si>
  <si>
    <t>50139</t>
  </si>
  <si>
    <t>Four Oaks</t>
  </si>
  <si>
    <t>50474</t>
  </si>
  <si>
    <t>Foxfire Village</t>
  </si>
  <si>
    <t>50140</t>
  </si>
  <si>
    <t>Franklin</t>
  </si>
  <si>
    <t>50141</t>
  </si>
  <si>
    <t>Franklinton</t>
  </si>
  <si>
    <t>50142</t>
  </si>
  <si>
    <t>Franklinville</t>
  </si>
  <si>
    <t>50143</t>
  </si>
  <si>
    <t>Fremont</t>
  </si>
  <si>
    <t>50144</t>
  </si>
  <si>
    <t>Fuquay-Varina</t>
  </si>
  <si>
    <t>50492</t>
  </si>
  <si>
    <t>Gamewell</t>
  </si>
  <si>
    <t>50145</t>
  </si>
  <si>
    <t>Garland</t>
  </si>
  <si>
    <t>50146</t>
  </si>
  <si>
    <t>Garner</t>
  </si>
  <si>
    <t>50147</t>
  </si>
  <si>
    <t>Garysburg</t>
  </si>
  <si>
    <t>50148</t>
  </si>
  <si>
    <t>Gaston</t>
  </si>
  <si>
    <t>50149</t>
  </si>
  <si>
    <t>Gastonia</t>
  </si>
  <si>
    <t>50150</t>
  </si>
  <si>
    <t>Gatesville</t>
  </si>
  <si>
    <t>50151</t>
  </si>
  <si>
    <t>Gibson</t>
  </si>
  <si>
    <t>50152</t>
  </si>
  <si>
    <t>Gibsonville</t>
  </si>
  <si>
    <t>50153</t>
  </si>
  <si>
    <t>Glen Alpine</t>
  </si>
  <si>
    <t>50475</t>
  </si>
  <si>
    <t>Godwin</t>
  </si>
  <si>
    <t>50154</t>
  </si>
  <si>
    <t>Goldsboro</t>
  </si>
  <si>
    <t>50155</t>
  </si>
  <si>
    <t>Goldston</t>
  </si>
  <si>
    <t>50156</t>
  </si>
  <si>
    <t>Graham</t>
  </si>
  <si>
    <t>50516</t>
  </si>
  <si>
    <t>Grandfather Village</t>
  </si>
  <si>
    <t>50157</t>
  </si>
  <si>
    <t>Granite Falls</t>
  </si>
  <si>
    <t>50158</t>
  </si>
  <si>
    <t>Granite Quarry</t>
  </si>
  <si>
    <t>50545</t>
  </si>
  <si>
    <t>Grantsboro</t>
  </si>
  <si>
    <t>50517</t>
  </si>
  <si>
    <t>Green Level</t>
  </si>
  <si>
    <t>50448</t>
  </si>
  <si>
    <t>Greenevers</t>
  </si>
  <si>
    <t>50159</t>
  </si>
  <si>
    <t>Greensboro</t>
  </si>
  <si>
    <t>50160</t>
  </si>
  <si>
    <t>Greenville</t>
  </si>
  <si>
    <t>50161</t>
  </si>
  <si>
    <t>Grifton</t>
  </si>
  <si>
    <t>50162</t>
  </si>
  <si>
    <t>Grimesland</t>
  </si>
  <si>
    <t>50163</t>
  </si>
  <si>
    <t>Grover</t>
  </si>
  <si>
    <t>50165</t>
  </si>
  <si>
    <t>Halifax</t>
  </si>
  <si>
    <t>50166</t>
  </si>
  <si>
    <t>Hamilton</t>
  </si>
  <si>
    <t>50167</t>
  </si>
  <si>
    <t>Hamlet</t>
  </si>
  <si>
    <t>50168</t>
  </si>
  <si>
    <t>Harmony</t>
  </si>
  <si>
    <t>50169</t>
  </si>
  <si>
    <t>Harrells</t>
  </si>
  <si>
    <t>50170</t>
  </si>
  <si>
    <t>Harrellsville</t>
  </si>
  <si>
    <t>50451</t>
  </si>
  <si>
    <t>Harrisburg</t>
  </si>
  <si>
    <t>50171</t>
  </si>
  <si>
    <t>Hassell</t>
  </si>
  <si>
    <t>50172</t>
  </si>
  <si>
    <t>Havelock</t>
  </si>
  <si>
    <t>50440</t>
  </si>
  <si>
    <t>Haw River</t>
  </si>
  <si>
    <t>50173</t>
  </si>
  <si>
    <t>Hayesville</t>
  </si>
  <si>
    <t>50547</t>
  </si>
  <si>
    <t>Hemby Bridge</t>
  </si>
  <si>
    <t>50175</t>
  </si>
  <si>
    <t>Henderson</t>
  </si>
  <si>
    <t>50176</t>
  </si>
  <si>
    <t>Hendersonville</t>
  </si>
  <si>
    <t>50177</t>
  </si>
  <si>
    <t>Hertford</t>
  </si>
  <si>
    <t>50178</t>
  </si>
  <si>
    <t>Hickory</t>
  </si>
  <si>
    <t>50180</t>
  </si>
  <si>
    <t>High Point</t>
  </si>
  <si>
    <t>50447</t>
  </si>
  <si>
    <t>High Shoals</t>
  </si>
  <si>
    <t>50179</t>
  </si>
  <si>
    <t>Highlands</t>
  </si>
  <si>
    <t>50462</t>
  </si>
  <si>
    <t>Hildebran</t>
  </si>
  <si>
    <t>50181</t>
  </si>
  <si>
    <t>Hillsborough</t>
  </si>
  <si>
    <t>50182</t>
  </si>
  <si>
    <t>Hobgood</t>
  </si>
  <si>
    <t>50183</t>
  </si>
  <si>
    <t>Hoffman</t>
  </si>
  <si>
    <t>50446</t>
  </si>
  <si>
    <t>Holden Beach</t>
  </si>
  <si>
    <t>50184</t>
  </si>
  <si>
    <t>Holly Ridge</t>
  </si>
  <si>
    <t>50185</t>
  </si>
  <si>
    <t>Holly Springs</t>
  </si>
  <si>
    <t>50186</t>
  </si>
  <si>
    <t>Hookerton</t>
  </si>
  <si>
    <t>50187</t>
  </si>
  <si>
    <t>Hope Mills</t>
  </si>
  <si>
    <t>50188</t>
  </si>
  <si>
    <t>Hot Springs</t>
  </si>
  <si>
    <t>50189</t>
  </si>
  <si>
    <t>Hudson</t>
  </si>
  <si>
    <t>50190</t>
  </si>
  <si>
    <t>Huntersville</t>
  </si>
  <si>
    <t>50476</t>
  </si>
  <si>
    <t>Indian Beach</t>
  </si>
  <si>
    <t>50191</t>
  </si>
  <si>
    <t>Indian Trail</t>
  </si>
  <si>
    <t>50192</t>
  </si>
  <si>
    <t>Jackson</t>
  </si>
  <si>
    <t>50193</t>
  </si>
  <si>
    <t>Jacksonville</t>
  </si>
  <si>
    <t>50194</t>
  </si>
  <si>
    <t>Jamestown</t>
  </si>
  <si>
    <t>50195</t>
  </si>
  <si>
    <t>Jamesville</t>
  </si>
  <si>
    <t>50196</t>
  </si>
  <si>
    <t>Jefferson</t>
  </si>
  <si>
    <t>50197</t>
  </si>
  <si>
    <t>Jonesville</t>
  </si>
  <si>
    <t>50498</t>
  </si>
  <si>
    <t>Kannapolis</t>
  </si>
  <si>
    <t>50198</t>
  </si>
  <si>
    <t>Kelford</t>
  </si>
  <si>
    <t>50199</t>
  </si>
  <si>
    <t>Kenansville</t>
  </si>
  <si>
    <t>50200</t>
  </si>
  <si>
    <t>Kenly</t>
  </si>
  <si>
    <t>50201</t>
  </si>
  <si>
    <t>Kernersville</t>
  </si>
  <si>
    <t>50202</t>
  </si>
  <si>
    <t>Kill Devil Hills</t>
  </si>
  <si>
    <t>50493</t>
  </si>
  <si>
    <t>King</t>
  </si>
  <si>
    <t>50203</t>
  </si>
  <si>
    <t>Kings Mountain</t>
  </si>
  <si>
    <t>50518</t>
  </si>
  <si>
    <t>Kingstown</t>
  </si>
  <si>
    <t>50204</t>
  </si>
  <si>
    <t>Kinston</t>
  </si>
  <si>
    <t>50205</t>
  </si>
  <si>
    <t>Kittrell</t>
  </si>
  <si>
    <t>50206</t>
  </si>
  <si>
    <t>Kitty Hawk</t>
  </si>
  <si>
    <t>50207</t>
  </si>
  <si>
    <t>Knightdale</t>
  </si>
  <si>
    <t>50208</t>
  </si>
  <si>
    <t>Kure Beach</t>
  </si>
  <si>
    <t>50209</t>
  </si>
  <si>
    <t>La Grange</t>
  </si>
  <si>
    <t>50210</t>
  </si>
  <si>
    <t>Lake Lure</t>
  </si>
  <si>
    <t>50519</t>
  </si>
  <si>
    <t>Lake Park</t>
  </si>
  <si>
    <t>50528</t>
  </si>
  <si>
    <t>Lake Santeetlah</t>
  </si>
  <si>
    <t>50211</t>
  </si>
  <si>
    <t>Lake Waccamaw</t>
  </si>
  <si>
    <t>50212</t>
  </si>
  <si>
    <t>Landis</t>
  </si>
  <si>
    <t>50213</t>
  </si>
  <si>
    <t>Lansing</t>
  </si>
  <si>
    <t>50214</t>
  </si>
  <si>
    <t>Lasker</t>
  </si>
  <si>
    <t>50215</t>
  </si>
  <si>
    <t>Lattimore</t>
  </si>
  <si>
    <t>50216</t>
  </si>
  <si>
    <t>Laurel Park</t>
  </si>
  <si>
    <t>50217</t>
  </si>
  <si>
    <t>Laurinburg</t>
  </si>
  <si>
    <t>50218</t>
  </si>
  <si>
    <t>Lawndale</t>
  </si>
  <si>
    <t>50477</t>
  </si>
  <si>
    <t>Leggett</t>
  </si>
  <si>
    <t>50520</t>
  </si>
  <si>
    <t>Leland</t>
  </si>
  <si>
    <t>50219</t>
  </si>
  <si>
    <t>Lenoir</t>
  </si>
  <si>
    <t>50220</t>
  </si>
  <si>
    <t>Lewiston-Woodville</t>
  </si>
  <si>
    <t>50536</t>
  </si>
  <si>
    <t>Lewisville</t>
  </si>
  <si>
    <t>50221</t>
  </si>
  <si>
    <t>Lexington</t>
  </si>
  <si>
    <t>50222</t>
  </si>
  <si>
    <t>Liberty</t>
  </si>
  <si>
    <t>50223</t>
  </si>
  <si>
    <t>Lilesville</t>
  </si>
  <si>
    <t>50224</t>
  </si>
  <si>
    <t>Lillington</t>
  </si>
  <si>
    <t>50225</t>
  </si>
  <si>
    <t>Lincolnton</t>
  </si>
  <si>
    <t>50226</t>
  </si>
  <si>
    <t>Linden</t>
  </si>
  <si>
    <t>50227</t>
  </si>
  <si>
    <t>Littleton</t>
  </si>
  <si>
    <t>50455</t>
  </si>
  <si>
    <t>Locust</t>
  </si>
  <si>
    <t>50229</t>
  </si>
  <si>
    <t>Long View</t>
  </si>
  <si>
    <t>50230</t>
  </si>
  <si>
    <t>Louisburg</t>
  </si>
  <si>
    <t>50231</t>
  </si>
  <si>
    <t>Love Valley</t>
  </si>
  <si>
    <t>50232</t>
  </si>
  <si>
    <t>Lowell</t>
  </si>
  <si>
    <t>50233</t>
  </si>
  <si>
    <t>Lucama</t>
  </si>
  <si>
    <t>50234</t>
  </si>
  <si>
    <t>Lumber Bridge</t>
  </si>
  <si>
    <t>50235</t>
  </si>
  <si>
    <t>Lumberton</t>
  </si>
  <si>
    <t>50236</t>
  </si>
  <si>
    <t>Macclesfield</t>
  </si>
  <si>
    <t>50237</t>
  </si>
  <si>
    <t>Macon</t>
  </si>
  <si>
    <t>50238</t>
  </si>
  <si>
    <t>Madison</t>
  </si>
  <si>
    <t>50444</t>
  </si>
  <si>
    <t>Maggie Valley</t>
  </si>
  <si>
    <t>50239</t>
  </si>
  <si>
    <t>Magnolia</t>
  </si>
  <si>
    <t>50240</t>
  </si>
  <si>
    <t>Maiden</t>
  </si>
  <si>
    <t>50241</t>
  </si>
  <si>
    <t>Manteo</t>
  </si>
  <si>
    <t>50521</t>
  </si>
  <si>
    <t>Marietta</t>
  </si>
  <si>
    <t>50242</t>
  </si>
  <si>
    <t>Marion</t>
  </si>
  <si>
    <t>50244</t>
  </si>
  <si>
    <t>Mars Hill</t>
  </si>
  <si>
    <t>50243</t>
  </si>
  <si>
    <t>Marshall</t>
  </si>
  <si>
    <t>50245</t>
  </si>
  <si>
    <t>Marshville</t>
  </si>
  <si>
    <t>50522</t>
  </si>
  <si>
    <t>Marvin</t>
  </si>
  <si>
    <t>50246</t>
  </si>
  <si>
    <t>Matthews</t>
  </si>
  <si>
    <t>50247</t>
  </si>
  <si>
    <t>Maxton</t>
  </si>
  <si>
    <t>50248</t>
  </si>
  <si>
    <t>Mayodan</t>
  </si>
  <si>
    <t>50249</t>
  </si>
  <si>
    <t>Maysville</t>
  </si>
  <si>
    <t>50250</t>
  </si>
  <si>
    <t>Mcadenville</t>
  </si>
  <si>
    <t>50251</t>
  </si>
  <si>
    <t>Mcdonald</t>
  </si>
  <si>
    <t>50252</t>
  </si>
  <si>
    <t>Mcfarlan</t>
  </si>
  <si>
    <t>50253</t>
  </si>
  <si>
    <t>Mebane</t>
  </si>
  <si>
    <t>50454</t>
  </si>
  <si>
    <t>Mesic</t>
  </si>
  <si>
    <t>50254</t>
  </si>
  <si>
    <t>Micro</t>
  </si>
  <si>
    <t>50255</t>
  </si>
  <si>
    <t>Middleburg</t>
  </si>
  <si>
    <t>50256</t>
  </si>
  <si>
    <t>Middlesex</t>
  </si>
  <si>
    <t>50558</t>
  </si>
  <si>
    <t>Midland</t>
  </si>
  <si>
    <t>50566</t>
  </si>
  <si>
    <t>Midway</t>
  </si>
  <si>
    <t>50562</t>
  </si>
  <si>
    <t>Mills River</t>
  </si>
  <si>
    <t>50257</t>
  </si>
  <si>
    <t>Milton</t>
  </si>
  <si>
    <t>50555</t>
  </si>
  <si>
    <t>Mineral Springs</t>
  </si>
  <si>
    <t>50445</t>
  </si>
  <si>
    <t>Minnesott Beach</t>
  </si>
  <si>
    <t>50452</t>
  </si>
  <si>
    <t>Mint Hill</t>
  </si>
  <si>
    <t>50563</t>
  </si>
  <si>
    <t>Misenheimer</t>
  </si>
  <si>
    <t>50258</t>
  </si>
  <si>
    <t>Mocksville</t>
  </si>
  <si>
    <t>50523</t>
  </si>
  <si>
    <t>Momeyer</t>
  </si>
  <si>
    <t>50259</t>
  </si>
  <si>
    <t>Monroe</t>
  </si>
  <si>
    <t>50260</t>
  </si>
  <si>
    <t>Montreat</t>
  </si>
  <si>
    <t>50487</t>
  </si>
  <si>
    <t>Mooresboro</t>
  </si>
  <si>
    <t>50261</t>
  </si>
  <si>
    <t>Mooresville</t>
  </si>
  <si>
    <t>50262</t>
  </si>
  <si>
    <t>Morehead City</t>
  </si>
  <si>
    <t>50263</t>
  </si>
  <si>
    <t>Morganton</t>
  </si>
  <si>
    <t>50264</t>
  </si>
  <si>
    <t>Morrisville</t>
  </si>
  <si>
    <t>50265</t>
  </si>
  <si>
    <t>Morven</t>
  </si>
  <si>
    <t>50266</t>
  </si>
  <si>
    <t>Mount Airy</t>
  </si>
  <si>
    <t>50267</t>
  </si>
  <si>
    <t>Mount Gilead</t>
  </si>
  <si>
    <t>50268</t>
  </si>
  <si>
    <t>Mount Holly</t>
  </si>
  <si>
    <t>50269</t>
  </si>
  <si>
    <t>Mount Olive</t>
  </si>
  <si>
    <t>50270</t>
  </si>
  <si>
    <t>Mount Pleasant</t>
  </si>
  <si>
    <t>50271</t>
  </si>
  <si>
    <t>Murfreesboro</t>
  </si>
  <si>
    <t>50272</t>
  </si>
  <si>
    <t>Murphy</t>
  </si>
  <si>
    <t>50273</t>
  </si>
  <si>
    <t>Nags Head</t>
  </si>
  <si>
    <t>50274</t>
  </si>
  <si>
    <t>Nashville</t>
  </si>
  <si>
    <t>50480</t>
  </si>
  <si>
    <t>Navassa</t>
  </si>
  <si>
    <t>50275</t>
  </si>
  <si>
    <t>New Bern</t>
  </si>
  <si>
    <t>50277</t>
  </si>
  <si>
    <t>New London</t>
  </si>
  <si>
    <t>50276</t>
  </si>
  <si>
    <t>Newland</t>
  </si>
  <si>
    <t>50278</t>
  </si>
  <si>
    <t>Newport</t>
  </si>
  <si>
    <t>50279</t>
  </si>
  <si>
    <t>Newton</t>
  </si>
  <si>
    <t>50280</t>
  </si>
  <si>
    <t>Newton Grove</t>
  </si>
  <si>
    <t>50281</t>
  </si>
  <si>
    <t>Norlina</t>
  </si>
  <si>
    <t>50478</t>
  </si>
  <si>
    <t>Norman</t>
  </si>
  <si>
    <t>50524</t>
  </si>
  <si>
    <t>North Topsail Beach</t>
  </si>
  <si>
    <t>50282</t>
  </si>
  <si>
    <t>North Wilkesboro</t>
  </si>
  <si>
    <t>50525</t>
  </si>
  <si>
    <t>Northwest</t>
  </si>
  <si>
    <t>50283</t>
  </si>
  <si>
    <t>Norwood</t>
  </si>
  <si>
    <t>50285</t>
  </si>
  <si>
    <t>Oak City</t>
  </si>
  <si>
    <t>50553</t>
  </si>
  <si>
    <t>Oak Island</t>
  </si>
  <si>
    <t>50548</t>
  </si>
  <si>
    <t>Oak Ridge</t>
  </si>
  <si>
    <t>50284</t>
  </si>
  <si>
    <t>Oakboro</t>
  </si>
  <si>
    <t>50286</t>
  </si>
  <si>
    <t>Ocean Isle Beach</t>
  </si>
  <si>
    <t>50287</t>
  </si>
  <si>
    <t>Old Fort</t>
  </si>
  <si>
    <t>50288</t>
  </si>
  <si>
    <t>Oriental</t>
  </si>
  <si>
    <t>50290</t>
  </si>
  <si>
    <t>Orrum</t>
  </si>
  <si>
    <t>50564</t>
  </si>
  <si>
    <t>Ossipee</t>
  </si>
  <si>
    <t>50289</t>
  </si>
  <si>
    <t>Oxford</t>
  </si>
  <si>
    <t>50291</t>
  </si>
  <si>
    <t>Pantego</t>
  </si>
  <si>
    <t>50292</t>
  </si>
  <si>
    <t>Parkton</t>
  </si>
  <si>
    <t>50293</t>
  </si>
  <si>
    <t>Parmele</t>
  </si>
  <si>
    <t>50463</t>
  </si>
  <si>
    <t>Patterson Springs</t>
  </si>
  <si>
    <t>50294</t>
  </si>
  <si>
    <t>Peachland</t>
  </si>
  <si>
    <t>50538</t>
  </si>
  <si>
    <t>Peletier</t>
  </si>
  <si>
    <t>50295</t>
  </si>
  <si>
    <t>Pembroke</t>
  </si>
  <si>
    <t>50296</t>
  </si>
  <si>
    <t>Pikeville</t>
  </si>
  <si>
    <t>50297</t>
  </si>
  <si>
    <t>Pilot Mountain</t>
  </si>
  <si>
    <t>50449</t>
  </si>
  <si>
    <t>Pine Knoll Shores</t>
  </si>
  <si>
    <t>50300</t>
  </si>
  <si>
    <t>Pine Level</t>
  </si>
  <si>
    <t>50298</t>
  </si>
  <si>
    <t>Pinebluff</t>
  </si>
  <si>
    <t>50299</t>
  </si>
  <si>
    <t>Pinehurst</t>
  </si>
  <si>
    <t>50301</t>
  </si>
  <si>
    <t>Pinetops</t>
  </si>
  <si>
    <t>50302</t>
  </si>
  <si>
    <t>Pineville</t>
  </si>
  <si>
    <t>50303</t>
  </si>
  <si>
    <t>Pink Hill</t>
  </si>
  <si>
    <t>50304</t>
  </si>
  <si>
    <t>Pittsboro</t>
  </si>
  <si>
    <t>50540</t>
  </si>
  <si>
    <t>Pleasant Garden</t>
  </si>
  <si>
    <t>50305</t>
  </si>
  <si>
    <t>Plymouth</t>
  </si>
  <si>
    <t>50306</t>
  </si>
  <si>
    <t>Polkton</t>
  </si>
  <si>
    <t>50479</t>
  </si>
  <si>
    <t>Polkville</t>
  </si>
  <si>
    <t>50307</t>
  </si>
  <si>
    <t>Pollocksville</t>
  </si>
  <si>
    <t>50308</t>
  </si>
  <si>
    <t>Powellsville</t>
  </si>
  <si>
    <t>50309</t>
  </si>
  <si>
    <t>Princeton</t>
  </si>
  <si>
    <t>50310</t>
  </si>
  <si>
    <t>Princeville</t>
  </si>
  <si>
    <t>50311</t>
  </si>
  <si>
    <t>Proctorville</t>
  </si>
  <si>
    <t>50312</t>
  </si>
  <si>
    <t>Raeford</t>
  </si>
  <si>
    <t>50313</t>
  </si>
  <si>
    <t>Raleigh</t>
  </si>
  <si>
    <t>50314</t>
  </si>
  <si>
    <t>Ramseur</t>
  </si>
  <si>
    <t>50315</t>
  </si>
  <si>
    <t>Randleman</t>
  </si>
  <si>
    <t>50316</t>
  </si>
  <si>
    <t>Ranlo</t>
  </si>
  <si>
    <t>50481</t>
  </si>
  <si>
    <t>Raynham</t>
  </si>
  <si>
    <t>50561</t>
  </si>
  <si>
    <t>Red Cross</t>
  </si>
  <si>
    <t>50317</t>
  </si>
  <si>
    <t>Red Oak</t>
  </si>
  <si>
    <t>50318</t>
  </si>
  <si>
    <t>Red Springs</t>
  </si>
  <si>
    <t>50319</t>
  </si>
  <si>
    <t>Reidsville</t>
  </si>
  <si>
    <t>50489</t>
  </si>
  <si>
    <t>Rennert</t>
  </si>
  <si>
    <t>50320</t>
  </si>
  <si>
    <t>Rhodhiss</t>
  </si>
  <si>
    <t>50323</t>
  </si>
  <si>
    <t>Rich Square</t>
  </si>
  <si>
    <t>50321</t>
  </si>
  <si>
    <t>Richfield</t>
  </si>
  <si>
    <t>50322</t>
  </si>
  <si>
    <t>Richlands</t>
  </si>
  <si>
    <t>50490</t>
  </si>
  <si>
    <t>River Bend</t>
  </si>
  <si>
    <t>50324</t>
  </si>
  <si>
    <t>Roanoke Rapids</t>
  </si>
  <si>
    <t>50325</t>
  </si>
  <si>
    <t>Robbins</t>
  </si>
  <si>
    <t>50326</t>
  </si>
  <si>
    <t>Robbinsville</t>
  </si>
  <si>
    <t>50327</t>
  </si>
  <si>
    <t>Robersonville</t>
  </si>
  <si>
    <t>50328</t>
  </si>
  <si>
    <t>Rockingham</t>
  </si>
  <si>
    <t>50329</t>
  </si>
  <si>
    <t>Rockwell</t>
  </si>
  <si>
    <t>50330</t>
  </si>
  <si>
    <t>Rocky Mount</t>
  </si>
  <si>
    <t>50331</t>
  </si>
  <si>
    <t>Rolesville</t>
  </si>
  <si>
    <t>50332</t>
  </si>
  <si>
    <t>Ronda</t>
  </si>
  <si>
    <t>50333</t>
  </si>
  <si>
    <t>Roper</t>
  </si>
  <si>
    <t>50335</t>
  </si>
  <si>
    <t>Rose Hill</t>
  </si>
  <si>
    <t>50334</t>
  </si>
  <si>
    <t>Roseboro</t>
  </si>
  <si>
    <t>50336</t>
  </si>
  <si>
    <t>Rosman</t>
  </si>
  <si>
    <t>50337</t>
  </si>
  <si>
    <t>Rowland</t>
  </si>
  <si>
    <t>50338</t>
  </si>
  <si>
    <t>Roxboro</t>
  </si>
  <si>
    <t>50339</t>
  </si>
  <si>
    <t>Roxobel</t>
  </si>
  <si>
    <t>50443</t>
  </si>
  <si>
    <t>Rural Hall</t>
  </si>
  <si>
    <t>50340</t>
  </si>
  <si>
    <t>Ruth</t>
  </si>
  <si>
    <t>50456</t>
  </si>
  <si>
    <t>Rutherford College</t>
  </si>
  <si>
    <t>50341</t>
  </si>
  <si>
    <t>Rutherfordton</t>
  </si>
  <si>
    <t>50526</t>
  </si>
  <si>
    <t>Saint Helena</t>
  </si>
  <si>
    <t>50554</t>
  </si>
  <si>
    <t>Saint James</t>
  </si>
  <si>
    <t>50343</t>
  </si>
  <si>
    <t>Saint Pauls</t>
  </si>
  <si>
    <t>50342</t>
  </si>
  <si>
    <t>Salemburg</t>
  </si>
  <si>
    <t>50344</t>
  </si>
  <si>
    <t>Salisbury</t>
  </si>
  <si>
    <t>50345</t>
  </si>
  <si>
    <t>Saluda</t>
  </si>
  <si>
    <t>50503</t>
  </si>
  <si>
    <t>Sandy Creek</t>
  </si>
  <si>
    <t>50527</t>
  </si>
  <si>
    <t>Sandyfield</t>
  </si>
  <si>
    <t>50346</t>
  </si>
  <si>
    <t>Sanford</t>
  </si>
  <si>
    <t>50347</t>
  </si>
  <si>
    <t>Saratoga</t>
  </si>
  <si>
    <t>50529</t>
  </si>
  <si>
    <t>Sawmills</t>
  </si>
  <si>
    <t>50348</t>
  </si>
  <si>
    <t>Scotland Neck</t>
  </si>
  <si>
    <t>50349</t>
  </si>
  <si>
    <t>Seaboard</t>
  </si>
  <si>
    <t>50350</t>
  </si>
  <si>
    <t>Seagrove</t>
  </si>
  <si>
    <t>50541</t>
  </si>
  <si>
    <t>Sedalia</t>
  </si>
  <si>
    <t>50351</t>
  </si>
  <si>
    <t>Selma</t>
  </si>
  <si>
    <t>50484</t>
  </si>
  <si>
    <t>Seven Devils</t>
  </si>
  <si>
    <t>50352</t>
  </si>
  <si>
    <t>Seven Springs</t>
  </si>
  <si>
    <t>50353</t>
  </si>
  <si>
    <t>Severn</t>
  </si>
  <si>
    <t>50354</t>
  </si>
  <si>
    <t>Shallotte</t>
  </si>
  <si>
    <t>50355</t>
  </si>
  <si>
    <t>Sharpsburg</t>
  </si>
  <si>
    <t>50356</t>
  </si>
  <si>
    <t>Shelby</t>
  </si>
  <si>
    <t>50357</t>
  </si>
  <si>
    <t>Siler City</t>
  </si>
  <si>
    <t>50482</t>
  </si>
  <si>
    <t>Simpson</t>
  </si>
  <si>
    <t>50358</t>
  </si>
  <si>
    <t>Sims</t>
  </si>
  <si>
    <t>50359</t>
  </si>
  <si>
    <t>Smithfield</t>
  </si>
  <si>
    <t>50360</t>
  </si>
  <si>
    <t>Snow Hill</t>
  </si>
  <si>
    <t>50361</t>
  </si>
  <si>
    <t>Southern Pines</t>
  </si>
  <si>
    <t>50362</t>
  </si>
  <si>
    <t>Southern Shores</t>
  </si>
  <si>
    <t>50363</t>
  </si>
  <si>
    <t>Southport</t>
  </si>
  <si>
    <t>50364</t>
  </si>
  <si>
    <t>Sparta</t>
  </si>
  <si>
    <t>50365</t>
  </si>
  <si>
    <t>Speed</t>
  </si>
  <si>
    <t>50366</t>
  </si>
  <si>
    <t>Spencer</t>
  </si>
  <si>
    <t>50367</t>
  </si>
  <si>
    <t>Spencer Mountain</t>
  </si>
  <si>
    <t>50368</t>
  </si>
  <si>
    <t>Spindale</t>
  </si>
  <si>
    <t>50369</t>
  </si>
  <si>
    <t>Spring Hope</t>
  </si>
  <si>
    <t>50370</t>
  </si>
  <si>
    <t>Spring Lake</t>
  </si>
  <si>
    <t>50371</t>
  </si>
  <si>
    <t>Spruce Pine</t>
  </si>
  <si>
    <t>50372</t>
  </si>
  <si>
    <t>Staley</t>
  </si>
  <si>
    <t>50457</t>
  </si>
  <si>
    <t>Stallings</t>
  </si>
  <si>
    <t>50373</t>
  </si>
  <si>
    <t>Stanfield</t>
  </si>
  <si>
    <t>50374</t>
  </si>
  <si>
    <t>Stanley</t>
  </si>
  <si>
    <t>50375</t>
  </si>
  <si>
    <t>Stantonsburg</t>
  </si>
  <si>
    <t>50376</t>
  </si>
  <si>
    <t>Star</t>
  </si>
  <si>
    <t>50377</t>
  </si>
  <si>
    <t>Statesville</t>
  </si>
  <si>
    <t>50378</t>
  </si>
  <si>
    <t>Stedman</t>
  </si>
  <si>
    <t>50379</t>
  </si>
  <si>
    <t>Stem</t>
  </si>
  <si>
    <t>50530</t>
  </si>
  <si>
    <t>Stokesdale</t>
  </si>
  <si>
    <t>50380</t>
  </si>
  <si>
    <t>Stoneville</t>
  </si>
  <si>
    <t>50483</t>
  </si>
  <si>
    <t>Stonewall</t>
  </si>
  <si>
    <t>50381</t>
  </si>
  <si>
    <t>Stovall</t>
  </si>
  <si>
    <t>50501</t>
  </si>
  <si>
    <t>Sugar Mountain</t>
  </si>
  <si>
    <t>50494</t>
  </si>
  <si>
    <t>Summerfield</t>
  </si>
  <si>
    <t>50382</t>
  </si>
  <si>
    <t>Sunset Beach</t>
  </si>
  <si>
    <t>50383</t>
  </si>
  <si>
    <t>Surf City</t>
  </si>
  <si>
    <t>50384</t>
  </si>
  <si>
    <t>Swansboro</t>
  </si>
  <si>
    <t>50557</t>
  </si>
  <si>
    <t>Swepsonville</t>
  </si>
  <si>
    <t>50385</t>
  </si>
  <si>
    <t>Sylva</t>
  </si>
  <si>
    <t>50386</t>
  </si>
  <si>
    <t>Tabor City</t>
  </si>
  <si>
    <t>50388</t>
  </si>
  <si>
    <t>Tar Heel</t>
  </si>
  <si>
    <t>50387</t>
  </si>
  <si>
    <t>Tarboro</t>
  </si>
  <si>
    <t>50389</t>
  </si>
  <si>
    <t>Taylorsville</t>
  </si>
  <si>
    <t>50500</t>
  </si>
  <si>
    <t>Taylortown</t>
  </si>
  <si>
    <t>50390</t>
  </si>
  <si>
    <t>Teachey</t>
  </si>
  <si>
    <t>50391</t>
  </si>
  <si>
    <t>Thomasville</t>
  </si>
  <si>
    <t>50531</t>
  </si>
  <si>
    <t>Tobaccoville</t>
  </si>
  <si>
    <t>50392</t>
  </si>
  <si>
    <t>Topsail Beach</t>
  </si>
  <si>
    <t>50458</t>
  </si>
  <si>
    <t>Trent Woods</t>
  </si>
  <si>
    <t>50393</t>
  </si>
  <si>
    <t>Trenton</t>
  </si>
  <si>
    <t>50544</t>
  </si>
  <si>
    <t>Trinity</t>
  </si>
  <si>
    <t>50394</t>
  </si>
  <si>
    <t>Troutman</t>
  </si>
  <si>
    <t>50395</t>
  </si>
  <si>
    <t>Troy</t>
  </si>
  <si>
    <t>50396</t>
  </si>
  <si>
    <t>Tryon</t>
  </si>
  <si>
    <t>50397</t>
  </si>
  <si>
    <t>Turkey</t>
  </si>
  <si>
    <t>50550</t>
  </si>
  <si>
    <t>Unionville</t>
  </si>
  <si>
    <t>50398</t>
  </si>
  <si>
    <t>Valdese</t>
  </si>
  <si>
    <t>50399</t>
  </si>
  <si>
    <t>Vanceboro</t>
  </si>
  <si>
    <t>50400</t>
  </si>
  <si>
    <t>Vandemere</t>
  </si>
  <si>
    <t>50532</t>
  </si>
  <si>
    <t>Varnamtown</t>
  </si>
  <si>
    <t>50401</t>
  </si>
  <si>
    <t>Vass</t>
  </si>
  <si>
    <t>50402</t>
  </si>
  <si>
    <t>Waco</t>
  </si>
  <si>
    <t>50485</t>
  </si>
  <si>
    <t>Wade</t>
  </si>
  <si>
    <t>50403</t>
  </si>
  <si>
    <t>Wadesboro</t>
  </si>
  <si>
    <t>50404</t>
  </si>
  <si>
    <t>Wagram</t>
  </si>
  <si>
    <t>50405</t>
  </si>
  <si>
    <t>Wake Forest</t>
  </si>
  <si>
    <t>50533</t>
  </si>
  <si>
    <t>Walkertown</t>
  </si>
  <si>
    <t>50406</t>
  </si>
  <si>
    <t>Wallace</t>
  </si>
  <si>
    <t>50565</t>
  </si>
  <si>
    <t>Wallburg</t>
  </si>
  <si>
    <t>50407</t>
  </si>
  <si>
    <t>Walnut Cove</t>
  </si>
  <si>
    <t>50486</t>
  </si>
  <si>
    <t>Walnut Creek</t>
  </si>
  <si>
    <t>50408</t>
  </si>
  <si>
    <t>Walstonburg</t>
  </si>
  <si>
    <t>50409</t>
  </si>
  <si>
    <t>Warrenton</t>
  </si>
  <si>
    <t>50410</t>
  </si>
  <si>
    <t>Warsaw</t>
  </si>
  <si>
    <t>50411</t>
  </si>
  <si>
    <t>Washington</t>
  </si>
  <si>
    <t>50412</t>
  </si>
  <si>
    <t>Washington Park</t>
  </si>
  <si>
    <t>50488</t>
  </si>
  <si>
    <t>Watha</t>
  </si>
  <si>
    <t>50413</t>
  </si>
  <si>
    <t>Waxhaw</t>
  </si>
  <si>
    <t>50414</t>
  </si>
  <si>
    <t>Waynesville</t>
  </si>
  <si>
    <t>50415</t>
  </si>
  <si>
    <t>Weaverville</t>
  </si>
  <si>
    <t>50416</t>
  </si>
  <si>
    <t>Webster</t>
  </si>
  <si>
    <t>50534</t>
  </si>
  <si>
    <t>Weddington</t>
  </si>
  <si>
    <t>50417</t>
  </si>
  <si>
    <t>Weldon</t>
  </si>
  <si>
    <t>50418</t>
  </si>
  <si>
    <t>Wendell</t>
  </si>
  <si>
    <t>50546</t>
  </si>
  <si>
    <t>Wentworth</t>
  </si>
  <si>
    <t>50552</t>
  </si>
  <si>
    <t>Wesley Chapel</t>
  </si>
  <si>
    <t>50419</t>
  </si>
  <si>
    <t>West Jefferson</t>
  </si>
  <si>
    <t>50441</t>
  </si>
  <si>
    <t>Whispering Pines</t>
  </si>
  <si>
    <t>50420</t>
  </si>
  <si>
    <t>Whitakers</t>
  </si>
  <si>
    <t>50421</t>
  </si>
  <si>
    <t>White Lake</t>
  </si>
  <si>
    <t>50422</t>
  </si>
  <si>
    <t>Whiteville</t>
  </si>
  <si>
    <t>50535</t>
  </si>
  <si>
    <t>Whitsett</t>
  </si>
  <si>
    <t>50423</t>
  </si>
  <si>
    <t>Wilkesboro</t>
  </si>
  <si>
    <t>50424</t>
  </si>
  <si>
    <t>Williamston</t>
  </si>
  <si>
    <t>50425</t>
  </si>
  <si>
    <t>Wilmington</t>
  </si>
  <si>
    <t>50426</t>
  </si>
  <si>
    <t>Wilson</t>
  </si>
  <si>
    <t>50537</t>
  </si>
  <si>
    <t>Wilson'S Mills</t>
  </si>
  <si>
    <t>50427</t>
  </si>
  <si>
    <t>Windsor</t>
  </si>
  <si>
    <t>50428</t>
  </si>
  <si>
    <t>Winfall</t>
  </si>
  <si>
    <t>50429</t>
  </si>
  <si>
    <t>Wingate</t>
  </si>
  <si>
    <t>50431</t>
  </si>
  <si>
    <t>Winston-Salem</t>
  </si>
  <si>
    <t>50430</t>
  </si>
  <si>
    <t>Winterville</t>
  </si>
  <si>
    <t>50432</t>
  </si>
  <si>
    <t>Winton</t>
  </si>
  <si>
    <t>50453</t>
  </si>
  <si>
    <t>Woodfin</t>
  </si>
  <si>
    <t>50433</t>
  </si>
  <si>
    <t>Woodland</t>
  </si>
  <si>
    <t>50435</t>
  </si>
  <si>
    <t>Wrightsville Beach</t>
  </si>
  <si>
    <t>50436</t>
  </si>
  <si>
    <t>Yadkinville</t>
  </si>
  <si>
    <t>50499</t>
  </si>
  <si>
    <t>Yanceyville</t>
  </si>
  <si>
    <t>50438</t>
  </si>
  <si>
    <t>Youngsville</t>
  </si>
  <si>
    <t>50439</t>
  </si>
  <si>
    <t>Zebulon</t>
  </si>
  <si>
    <t>5100</t>
  </si>
  <si>
    <t>Alamance County</t>
  </si>
  <si>
    <t>5101</t>
  </si>
  <si>
    <t>Alexander County</t>
  </si>
  <si>
    <t>5102</t>
  </si>
  <si>
    <t>Alleghany County</t>
  </si>
  <si>
    <t>5103</t>
  </si>
  <si>
    <t>Anson County</t>
  </si>
  <si>
    <t>5104</t>
  </si>
  <si>
    <t>Ashe County</t>
  </si>
  <si>
    <t>5105</t>
  </si>
  <si>
    <t>Avery County</t>
  </si>
  <si>
    <t>5106</t>
  </si>
  <si>
    <t>Beaufort County</t>
  </si>
  <si>
    <t>5107</t>
  </si>
  <si>
    <t>Bertie County</t>
  </si>
  <si>
    <t>5108</t>
  </si>
  <si>
    <t>Bladen County</t>
  </si>
  <si>
    <t>5109</t>
  </si>
  <si>
    <t>Brunswick County</t>
  </si>
  <si>
    <t>5110</t>
  </si>
  <si>
    <t>Buncombe County</t>
  </si>
  <si>
    <t>5111</t>
  </si>
  <si>
    <t>Burke County</t>
  </si>
  <si>
    <t>5112</t>
  </si>
  <si>
    <t>Cabarrus County</t>
  </si>
  <si>
    <t>5113</t>
  </si>
  <si>
    <t>Caldwell County</t>
  </si>
  <si>
    <t>5114</t>
  </si>
  <si>
    <t>Camden County</t>
  </si>
  <si>
    <t>5115</t>
  </si>
  <si>
    <t>Carteret County</t>
  </si>
  <si>
    <t>5116</t>
  </si>
  <si>
    <t>Caswell County</t>
  </si>
  <si>
    <t>5117</t>
  </si>
  <si>
    <t>Catawba County</t>
  </si>
  <si>
    <t>5118</t>
  </si>
  <si>
    <t>Chatham County</t>
  </si>
  <si>
    <t>5119</t>
  </si>
  <si>
    <t>Cherokee County</t>
  </si>
  <si>
    <t>5120</t>
  </si>
  <si>
    <t>Chowan County</t>
  </si>
  <si>
    <t>5121</t>
  </si>
  <si>
    <t>Clay County</t>
  </si>
  <si>
    <t>5122</t>
  </si>
  <si>
    <t>Cleveland County</t>
  </si>
  <si>
    <t>5123</t>
  </si>
  <si>
    <t>Columbus County</t>
  </si>
  <si>
    <t>5124</t>
  </si>
  <si>
    <t>Craven County</t>
  </si>
  <si>
    <t>5125</t>
  </si>
  <si>
    <t>Cumberland County</t>
  </si>
  <si>
    <t>5126</t>
  </si>
  <si>
    <t>Currituck County</t>
  </si>
  <si>
    <t>5127</t>
  </si>
  <si>
    <t>Dare County</t>
  </si>
  <si>
    <t>5128</t>
  </si>
  <si>
    <t>Davidson County</t>
  </si>
  <si>
    <t>5129</t>
  </si>
  <si>
    <t>Davie County</t>
  </si>
  <si>
    <t>5130</t>
  </si>
  <si>
    <t>Duplin County</t>
  </si>
  <si>
    <t>5131</t>
  </si>
  <si>
    <t>Durham County</t>
  </si>
  <si>
    <t>5132</t>
  </si>
  <si>
    <t>Edgecombe County</t>
  </si>
  <si>
    <t>5133</t>
  </si>
  <si>
    <t>Forsyth County</t>
  </si>
  <si>
    <t>5134</t>
  </si>
  <si>
    <t>Franklin County</t>
  </si>
  <si>
    <t>5135</t>
  </si>
  <si>
    <t>Gaston County</t>
  </si>
  <si>
    <t>5136</t>
  </si>
  <si>
    <t>Gates County</t>
  </si>
  <si>
    <t>5137</t>
  </si>
  <si>
    <t>Graham County</t>
  </si>
  <si>
    <t>5138</t>
  </si>
  <si>
    <t>Granville County</t>
  </si>
  <si>
    <t>5139</t>
  </si>
  <si>
    <t>Greene County</t>
  </si>
  <si>
    <t>5140</t>
  </si>
  <si>
    <t>Guilford County</t>
  </si>
  <si>
    <t>5141</t>
  </si>
  <si>
    <t>Halifax County</t>
  </si>
  <si>
    <t>5142</t>
  </si>
  <si>
    <t>Harnett County</t>
  </si>
  <si>
    <t>5143</t>
  </si>
  <si>
    <t>Haywood County</t>
  </si>
  <si>
    <t>5144</t>
  </si>
  <si>
    <t>Henderson County</t>
  </si>
  <si>
    <t>5145</t>
  </si>
  <si>
    <t>Hertford County</t>
  </si>
  <si>
    <t>5146</t>
  </si>
  <si>
    <t>Hoke County</t>
  </si>
  <si>
    <t>5147</t>
  </si>
  <si>
    <t>Hyde County</t>
  </si>
  <si>
    <t>5148</t>
  </si>
  <si>
    <t>Iredell County</t>
  </si>
  <si>
    <t>5149</t>
  </si>
  <si>
    <t>Jackson County</t>
  </si>
  <si>
    <t>5150</t>
  </si>
  <si>
    <t>Johnston County</t>
  </si>
  <si>
    <t>5151</t>
  </si>
  <si>
    <t>Jones County</t>
  </si>
  <si>
    <t>5152</t>
  </si>
  <si>
    <t>Lee County</t>
  </si>
  <si>
    <t>5153</t>
  </si>
  <si>
    <t>Lenoir County</t>
  </si>
  <si>
    <t>5154</t>
  </si>
  <si>
    <t>Lincoln County</t>
  </si>
  <si>
    <t>5155</t>
  </si>
  <si>
    <t>Macon County</t>
  </si>
  <si>
    <t>5156</t>
  </si>
  <si>
    <t>Madison County</t>
  </si>
  <si>
    <t>5157</t>
  </si>
  <si>
    <t>Martin County</t>
  </si>
  <si>
    <t>5158</t>
  </si>
  <si>
    <t>Mcdowell County</t>
  </si>
  <si>
    <t>5159</t>
  </si>
  <si>
    <t>Mecklenburg County</t>
  </si>
  <si>
    <t>5160</t>
  </si>
  <si>
    <t>Mitchell County</t>
  </si>
  <si>
    <t>5161</t>
  </si>
  <si>
    <t>Montgomery County</t>
  </si>
  <si>
    <t>5162</t>
  </si>
  <si>
    <t>Moore County</t>
  </si>
  <si>
    <t>5163</t>
  </si>
  <si>
    <t>Nash County</t>
  </si>
  <si>
    <t>5164</t>
  </si>
  <si>
    <t>New Hanover County</t>
  </si>
  <si>
    <t>5165</t>
  </si>
  <si>
    <t>Northampton County</t>
  </si>
  <si>
    <t>5166</t>
  </si>
  <si>
    <t>Onslow County</t>
  </si>
  <si>
    <t>5167</t>
  </si>
  <si>
    <t>Orange County</t>
  </si>
  <si>
    <t>5168</t>
  </si>
  <si>
    <t>Pamlico County</t>
  </si>
  <si>
    <t>5169</t>
  </si>
  <si>
    <t>Pasquotank County</t>
  </si>
  <si>
    <t>5170</t>
  </si>
  <si>
    <t>Pender County</t>
  </si>
  <si>
    <t>5171</t>
  </si>
  <si>
    <t>Perquimans County</t>
  </si>
  <si>
    <t>5172</t>
  </si>
  <si>
    <t>Person County</t>
  </si>
  <si>
    <t>5173</t>
  </si>
  <si>
    <t>Pitt County</t>
  </si>
  <si>
    <t>5174</t>
  </si>
  <si>
    <t>Polk County</t>
  </si>
  <si>
    <t>5175</t>
  </si>
  <si>
    <t>Randolph County</t>
  </si>
  <si>
    <t>5176</t>
  </si>
  <si>
    <t>Richmond County</t>
  </si>
  <si>
    <t>5177</t>
  </si>
  <si>
    <t>Robeson County</t>
  </si>
  <si>
    <t>5178</t>
  </si>
  <si>
    <t>Rockingham County</t>
  </si>
  <si>
    <t>5179</t>
  </si>
  <si>
    <t>Rowan County</t>
  </si>
  <si>
    <t>5180</t>
  </si>
  <si>
    <t>Rutherford County</t>
  </si>
  <si>
    <t>5181</t>
  </si>
  <si>
    <t>Sampson County</t>
  </si>
  <si>
    <t>5182</t>
  </si>
  <si>
    <t>Scotland County</t>
  </si>
  <si>
    <t>5183</t>
  </si>
  <si>
    <t>Stanly County</t>
  </si>
  <si>
    <t>5184</t>
  </si>
  <si>
    <t>Stokes County</t>
  </si>
  <si>
    <t>5185</t>
  </si>
  <si>
    <t>Surry County</t>
  </si>
  <si>
    <t>5186</t>
  </si>
  <si>
    <t>Swain County</t>
  </si>
  <si>
    <t>5187</t>
  </si>
  <si>
    <t>Transylvania County</t>
  </si>
  <si>
    <t>5188</t>
  </si>
  <si>
    <t>Tyrrell County</t>
  </si>
  <si>
    <t>5189</t>
  </si>
  <si>
    <t>Union County</t>
  </si>
  <si>
    <t>5190</t>
  </si>
  <si>
    <t>Vance County</t>
  </si>
  <si>
    <t>5191</t>
  </si>
  <si>
    <t>Wake County</t>
  </si>
  <si>
    <t>5192</t>
  </si>
  <si>
    <t>Warren County</t>
  </si>
  <si>
    <t>5193</t>
  </si>
  <si>
    <t>Washington County</t>
  </si>
  <si>
    <t>5194</t>
  </si>
  <si>
    <t>Watauga County</t>
  </si>
  <si>
    <t>5195</t>
  </si>
  <si>
    <t>Wayne County</t>
  </si>
  <si>
    <t>5196</t>
  </si>
  <si>
    <t>Wilkes County</t>
  </si>
  <si>
    <t>5197</t>
  </si>
  <si>
    <t>Wilson County</t>
  </si>
  <si>
    <t>5198</t>
  </si>
  <si>
    <t>Yadkin County</t>
  </si>
  <si>
    <t>5199</t>
  </si>
  <si>
    <t>Yancey County</t>
  </si>
  <si>
    <t>Select Unit from Drop Down Box</t>
  </si>
  <si>
    <t>Unit Number</t>
  </si>
  <si>
    <t>Unit Name</t>
  </si>
  <si>
    <t>Counties  - Numbers in shaded columns of this color are line numbers from the previous version of the AFIR  to aid Counties in completing the new form.</t>
  </si>
  <si>
    <t>This amount should include the revenues recognized from the Public School Building Capital Fund that is administered by the Department of Public Instructions.</t>
  </si>
  <si>
    <t>Earnings on debt proceeds.</t>
  </si>
  <si>
    <t>Portion of Article 42 local option sales taxes used to pay principal and interest on public school debt.</t>
  </si>
  <si>
    <t>Portion of Article 42 local option sales taxes used for public school capital outlays (include construction and capital repairs)</t>
  </si>
  <si>
    <t>Withdrawal from the Public School Building Capital Fund to pay principal and interest on school debt service.</t>
  </si>
  <si>
    <t>Withdrawal from the Public School Building Capital Fund to pay for school capital outlays (include constructions and capital repairs).</t>
  </si>
  <si>
    <t>Portion of the NC Educational Lottery proceeds that was used to pay for capital public school outlay (include constructions and capital repairs).</t>
  </si>
  <si>
    <t>This amount represents the unexpended restricted portion of local option sales taxes - amounts received in the previous years and not spent as of July 1.  (For example, the ending balance of the prior year will be the beginning balance of the current year)  This number was populated from the previous AFIR line # 914</t>
  </si>
  <si>
    <t>Adjustments to beginning Balance line # 6050</t>
  </si>
  <si>
    <t>Enter Beginning Balance of unrestricted sources</t>
  </si>
  <si>
    <t>Adjustments to beginning Balance line # 6053</t>
  </si>
  <si>
    <t>Only Counties Need to Complete</t>
  </si>
  <si>
    <t>Amount in cell D14 that would have been received if 100% eligible</t>
  </si>
  <si>
    <t>This amount includes the gross proceeds less issuance costs of non-bonded debt issues for public schools such as certificates of participation, installment purchase agreements, etc.  Do not include any proceeds from refunding debt.</t>
  </si>
  <si>
    <r>
      <t xml:space="preserve">Public School Capital Spending Uses Worksheet: </t>
    </r>
    <r>
      <rPr>
        <b/>
        <sz val="8"/>
        <rFont val="Calibri"/>
        <family val="2"/>
      </rPr>
      <t xml:space="preserve"> </t>
    </r>
    <r>
      <rPr>
        <b/>
        <sz val="9"/>
        <rFont val="Calibri"/>
        <family val="2"/>
      </rPr>
      <t>Tracks how the restricted portion of Articles 40 and 42 local option sales taxes, interest, withdrawals from Public School Building Capital Funded and the  NC education lottery proceeds were expended.</t>
    </r>
  </si>
  <si>
    <t>Portion of the NC Educational Lottery proceeds used to pay the principal and interest on public school debt that was issued after January 2003.</t>
  </si>
  <si>
    <t>Amount should include appropriations from the General Fund to the school administrative units. Do not include expenditures funded by the County-maintained Capital Projects Fund, the restricted portions of local option sales taxes, withdrawals from the Public School Building Capital Fund and NC Educational Lottery.</t>
  </si>
  <si>
    <t>Include the fair market value of assets donated to public schools by the county such as, the fair market value of computer equipment purchased by the county and donated to the public schools - including capital leases.</t>
  </si>
  <si>
    <t xml:space="preserve">If there is an amount in line # 6051 an explanation must be entered in the yellow shaded cell to the right. </t>
  </si>
  <si>
    <t>This amount represents the unexpended portion of all other funds (withdrawal from the Public School Building Capital Fund, NC Educational Lottery, and other unrestricted sources/amounts received in the previous years and not spent as if July 1.  (the ending balances of the prior year will be the beginning balance of the current year)</t>
  </si>
  <si>
    <t xml:space="preserve">If there is an amount in line # 6054 an explanation must be entered in the yellow shaded cell to the right. </t>
  </si>
  <si>
    <t>Include the amount of White Goods Tax actually received.  Do not include amounts related to prior year recoveries.</t>
  </si>
  <si>
    <t>A
From Local Gov.</t>
  </si>
  <si>
    <t>B
From State (include federal pass-through)</t>
  </si>
  <si>
    <t>C
Direct Federal</t>
  </si>
  <si>
    <t>A
Payments to Other Governments</t>
  </si>
  <si>
    <t>B
Payments to the State of NC</t>
  </si>
  <si>
    <t>F
Depreciation</t>
  </si>
  <si>
    <t>C</t>
  </si>
  <si>
    <t>D</t>
  </si>
  <si>
    <t>E</t>
  </si>
  <si>
    <t>F</t>
  </si>
  <si>
    <t>G</t>
  </si>
  <si>
    <t>Gallons</t>
  </si>
  <si>
    <t>Thousand Gallons</t>
  </si>
  <si>
    <t>Million Gallons</t>
  </si>
  <si>
    <t>Cubic Feet</t>
  </si>
  <si>
    <t>Hundred cubic Feet</t>
  </si>
  <si>
    <t>Thousand cubic feet</t>
  </si>
  <si>
    <t>Million cubic feet</t>
  </si>
  <si>
    <t>End of Proprietary Fund Line Items</t>
  </si>
  <si>
    <t>Sales Tax includes all articles except the hold harmless provisions recorded in intergovernmental above line 1014.</t>
  </si>
  <si>
    <t>Gov Tab</t>
  </si>
  <si>
    <t>Prop Tab</t>
  </si>
  <si>
    <t>Revenues</t>
  </si>
  <si>
    <t>Taxes</t>
  </si>
  <si>
    <r>
      <rPr>
        <b/>
        <i/>
        <sz val="10"/>
        <color indexed="8"/>
        <rFont val="Calibri"/>
        <family val="2"/>
      </rPr>
      <t>C</t>
    </r>
    <r>
      <rPr>
        <i/>
        <sz val="10"/>
        <color indexed="8"/>
        <rFont val="Calibri"/>
        <family val="2"/>
      </rPr>
      <t xml:space="preserve">
Operating
</t>
    </r>
  </si>
  <si>
    <r>
      <rPr>
        <b/>
        <i/>
        <sz val="10"/>
        <color indexed="8"/>
        <rFont val="Calibri"/>
        <family val="2"/>
      </rPr>
      <t xml:space="preserve">E
</t>
    </r>
    <r>
      <rPr>
        <i/>
        <sz val="10"/>
        <color indexed="8"/>
        <rFont val="Calibri"/>
        <family val="2"/>
      </rPr>
      <t>Capital Outlay-Purchased</t>
    </r>
  </si>
  <si>
    <r>
      <t>Reconciliation with - Revenues, Expenditures, and Changes in Fund Balance (</t>
    </r>
    <r>
      <rPr>
        <b/>
        <sz val="8"/>
        <color indexed="8"/>
        <rFont val="Calibri"/>
        <family val="1"/>
      </rPr>
      <t>Exhibit 4 in city of Dogwood )</t>
    </r>
  </si>
  <si>
    <r>
      <t xml:space="preserve">Please Enter the Change in Net Assets from your Audited Financial Statement - "Revenues, Expenses and Changes in Net Assets - Proprietary Funds" </t>
    </r>
    <r>
      <rPr>
        <b/>
        <sz val="11"/>
        <color indexed="8"/>
        <rFont val="Calibri"/>
        <family val="2"/>
      </rPr>
      <t>excluding change in Net Assets for Internal Service Funds.</t>
    </r>
  </si>
  <si>
    <t>Miscellaneous</t>
  </si>
  <si>
    <t>Water Sewer Tab</t>
  </si>
  <si>
    <t>White Goods</t>
  </si>
  <si>
    <t>Please enter beginning balance number here is line 5000 is blank.  If the amount in line 5000 is incorrect, please enter a positive or negative number needed to make the amount in line 5000 correct</t>
  </si>
  <si>
    <t>Please enter beginning balance number here is line 5002 is blank.  If the amount in line 5002 is incorrect, please enter a positive or negative number needed to make the amount in line 5002 correct</t>
  </si>
  <si>
    <t>Amount in cell E14 that would have been received if 100% eligible</t>
  </si>
  <si>
    <t xml:space="preserve">Name of Recycler or Disposal Facility </t>
  </si>
  <si>
    <t>School Capital Outlay</t>
  </si>
  <si>
    <t>Restricted portion of Article 40 (30%of accrued distribution) local option sales tax</t>
  </si>
  <si>
    <t>Restricted portion of Article 42 (60%of accrued distribution) local option sales tax</t>
  </si>
  <si>
    <t>In this fiscal year, did your unit expense in the water fund and record as an intangible asset any amounts for water rights?  Please list amount recorded in Purchased Capital Assets.</t>
  </si>
  <si>
    <t>Volume of water put into distribution system (treated and including wholesale purchase).</t>
  </si>
  <si>
    <t>Volume of wastewater treated internally or by another utility.</t>
  </si>
  <si>
    <t>Total volume (residential, non-residential &amp; bulk) billed:   water data.</t>
  </si>
  <si>
    <t>Total volume (residential, non-residential &amp; bulk) billed:    sewer data.</t>
  </si>
  <si>
    <t>Total volume included in line 4002 billed to residential accounts.</t>
  </si>
  <si>
    <t>Total volume included in line 4003 billed to residential accounts.</t>
  </si>
  <si>
    <t>D
Capital Outlay-Construction</t>
  </si>
  <si>
    <r>
      <rPr>
        <b/>
        <i/>
        <u/>
        <sz val="14"/>
        <color indexed="8"/>
        <rFont val="Calibri"/>
        <family val="2"/>
      </rPr>
      <t>Intergovernmental Revenues</t>
    </r>
    <r>
      <rPr>
        <b/>
        <u/>
        <sz val="14"/>
        <color indexed="8"/>
        <rFont val="Calibri"/>
        <family val="2"/>
      </rPr>
      <t xml:space="preserve"> -</t>
    </r>
    <r>
      <rPr>
        <sz val="14"/>
        <color indexed="8"/>
        <rFont val="Calibri"/>
        <family val="2"/>
      </rPr>
      <t xml:space="preserve"> Revenues received from federal, state or another local government - Include: grants, certain taxes, reimbursements for services performed for other governments, Payments under the American Recovery and Reinvestment Act of 2009 (ARRA).  Exclude: loans and receipts from utility sales to other governments.
</t>
    </r>
    <r>
      <rPr>
        <b/>
        <i/>
        <sz val="14"/>
        <color indexed="8"/>
        <rFont val="Calibri"/>
        <family val="2"/>
      </rPr>
      <t xml:space="preserve">
Descriptions listed by Financial Section then line number.</t>
    </r>
  </si>
  <si>
    <t>Local Inter / Revenue</t>
  </si>
  <si>
    <t>State Inter</t>
  </si>
  <si>
    <t>Payments to other gov.</t>
  </si>
  <si>
    <t>Payment to State</t>
  </si>
  <si>
    <t>Operating</t>
  </si>
  <si>
    <t>Legislature &amp; 911 Board</t>
  </si>
  <si>
    <r>
      <t>Intergovernmental Revenues -</t>
    </r>
    <r>
      <rPr>
        <sz val="12"/>
        <color indexed="8"/>
        <rFont val="Calibri"/>
        <family val="2"/>
      </rPr>
      <t xml:space="preserve"> Revenues received from the federal, state or another local government - Include: grants, certain taxes, reimbursements for services performed for other governments, Payments under the American Recovery and Reinvestment Act of 2009 (ARRA).  Exclude: loans and receipts from utility sales to other governments.
</t>
    </r>
    <r>
      <rPr>
        <b/>
        <i/>
        <u/>
        <sz val="12"/>
        <color indexed="8"/>
        <rFont val="Calibri"/>
        <family val="2"/>
      </rPr>
      <t>Descriptions listed by Financial Section then line number.</t>
    </r>
  </si>
  <si>
    <t>Label Names for column I</t>
  </si>
  <si>
    <t>Federal Inter</t>
  </si>
  <si>
    <r>
      <rPr>
        <b/>
        <i/>
        <u/>
        <sz val="11"/>
        <color indexed="8"/>
        <rFont val="Calibri"/>
        <family val="2"/>
      </rPr>
      <t>Municipal Only</t>
    </r>
    <r>
      <rPr>
        <b/>
        <sz val="11"/>
        <color indexed="8"/>
        <rFont val="Calibri"/>
        <family val="2"/>
      </rPr>
      <t xml:space="preserve"> -</t>
    </r>
    <r>
      <rPr>
        <sz val="11"/>
        <color theme="1"/>
        <rFont val="Calibri"/>
        <family val="2"/>
        <scheme val="minor"/>
      </rPr>
      <t xml:space="preserve"> Is the County Collecting property taxes other than motor vehicles for your unit of government?</t>
    </r>
  </si>
  <si>
    <t xml:space="preserve">Amounts contributed to Law enforcement Supplemental Retirement Plans under G.S. 143-166.50 ( e ).  This amount is also included on the Governmental Tabs.  </t>
  </si>
  <si>
    <r>
      <t xml:space="preserve">Amounts contributed to </t>
    </r>
    <r>
      <rPr>
        <b/>
        <sz val="11"/>
        <color indexed="8"/>
        <rFont val="Calibri"/>
        <family val="2"/>
      </rPr>
      <t>Non</t>
    </r>
    <r>
      <rPr>
        <sz val="11"/>
        <color theme="1"/>
        <rFont val="Calibri"/>
        <family val="2"/>
        <scheme val="minor"/>
      </rPr>
      <t xml:space="preserve"> Law enforcement for Supplemental Retirement Plans most common -401K.  This amount is also included on the Governmental and Proprietary Tabs.  </t>
    </r>
  </si>
  <si>
    <r>
      <rPr>
        <b/>
        <sz val="11"/>
        <rFont val="Calibri"/>
        <family val="2"/>
      </rPr>
      <t>Contributed Capital  or operating grants from other Governments:</t>
    </r>
    <r>
      <rPr>
        <b/>
        <sz val="12"/>
        <rFont val="Calibri"/>
        <family val="2"/>
      </rPr>
      <t xml:space="preserve"> </t>
    </r>
    <r>
      <rPr>
        <b/>
        <sz val="9"/>
        <rFont val="Calibri"/>
        <family val="2"/>
      </rPr>
      <t xml:space="preserve"> Include grants, American Recovery and Reinvestment Act (ARRA), shares of taxes imposed by other governments, payments in lieu of taxes, and reimbursements for services performed for other governments.  Exclude loans and receipts from utility sales to other governments (reported in Sales and Service Fees)</t>
    </r>
  </si>
  <si>
    <r>
      <rPr>
        <b/>
        <sz val="10"/>
        <rFont val="Calibri"/>
        <family val="2"/>
      </rPr>
      <t xml:space="preserve">Intergovernmental Revenues: </t>
    </r>
    <r>
      <rPr>
        <b/>
        <sz val="8"/>
        <rFont val="Calibri"/>
        <family val="2"/>
      </rPr>
      <t xml:space="preserve"> </t>
    </r>
    <r>
      <rPr>
        <b/>
        <sz val="9"/>
        <rFont val="Calibri"/>
        <family val="2"/>
      </rPr>
      <t>Include grants, American Recovery and Reinvestment Act (ARRA), shares of taxes imposed by other governments, payments in lieu of taxes, and reimbursements for services performed for other governments.  Exclude loans and receipts from utility sales to other governments (reported in Sales and Service Fees)</t>
    </r>
  </si>
  <si>
    <t>Error Messages</t>
  </si>
  <si>
    <t>DOT - this question is result of having to have question 1001</t>
  </si>
  <si>
    <t>No known user - kept on due to all changes in mental health</t>
  </si>
  <si>
    <t>US Census health and hospitals are combined</t>
  </si>
  <si>
    <t>Kept due to funding issues Counties have</t>
  </si>
  <si>
    <t>Kept as no known other source of this information</t>
  </si>
  <si>
    <t xml:space="preserve">Unsure if information is used </t>
  </si>
  <si>
    <t>Kept as no known other source of this information  - DOR TR-1 &amp; 2</t>
  </si>
  <si>
    <t>no known user</t>
  </si>
  <si>
    <t>no known user - kept due to fees issues with insurance companies</t>
  </si>
  <si>
    <t>911 board</t>
  </si>
  <si>
    <t>Kept as this is a lead indicator of economic treads</t>
  </si>
  <si>
    <t>kept for balancing and reconcile to US Census</t>
  </si>
  <si>
    <t>no know user</t>
  </si>
  <si>
    <t>US Census is police protection, judicial and legal services, correctional, fire</t>
  </si>
  <si>
    <t>funding issues with court facilities</t>
  </si>
  <si>
    <t>consider removing as there should be no other correctional</t>
  </si>
  <si>
    <t>kept due to funding issues</t>
  </si>
  <si>
    <t>Kept due to no easy to access information</t>
  </si>
  <si>
    <t>Dash Bards - US Census</t>
  </si>
  <si>
    <t>Kept for web page and one of counties largest expenditures</t>
  </si>
  <si>
    <t>US Census - balancing</t>
  </si>
  <si>
    <t>C
All Other Expenses not listed in columns A,B, F</t>
  </si>
  <si>
    <t>Name of Contact Person</t>
  </si>
  <si>
    <t>Title of Contract Person</t>
  </si>
  <si>
    <t>E-mail address of Contact Person</t>
  </si>
  <si>
    <t>Fees collected by the libraries</t>
  </si>
  <si>
    <t>Absolute Value of sum of Columns A-G</t>
  </si>
  <si>
    <t>Volume in gallons / year</t>
  </si>
  <si>
    <r>
      <t xml:space="preserve">Volume of water </t>
    </r>
    <r>
      <rPr>
        <u/>
        <sz val="11"/>
        <rFont val="Century Schoolbook"/>
        <family val="1"/>
      </rPr>
      <t>treated and/or purchased</t>
    </r>
    <r>
      <rPr>
        <sz val="11"/>
        <rFont val="Century Schoolbook"/>
        <family val="1"/>
      </rPr>
      <t xml:space="preserve"> and put into the start of your distribution system.</t>
    </r>
  </si>
  <si>
    <r>
      <t xml:space="preserve">Volume of wastewater </t>
    </r>
    <r>
      <rPr>
        <u/>
        <sz val="11"/>
        <rFont val="Century Schoolbook"/>
        <family val="1"/>
      </rPr>
      <t>treated</t>
    </r>
    <r>
      <rPr>
        <sz val="11"/>
        <rFont val="Century Schoolbook"/>
        <family val="1"/>
      </rPr>
      <t xml:space="preserve"> internally or by another utility (entering all treatment plants).</t>
    </r>
  </si>
  <si>
    <r>
      <t xml:space="preserve">Volume of water </t>
    </r>
    <r>
      <rPr>
        <u/>
        <sz val="11"/>
        <rFont val="Century Schoolbook"/>
        <family val="1"/>
      </rPr>
      <t xml:space="preserve">billed to </t>
    </r>
    <r>
      <rPr>
        <i/>
        <u/>
        <sz val="11"/>
        <rFont val="Century Schoolbook"/>
        <family val="1"/>
      </rPr>
      <t>all</t>
    </r>
    <r>
      <rPr>
        <sz val="11"/>
        <rFont val="Century Schoolbook"/>
        <family val="1"/>
      </rPr>
      <t xml:space="preserve"> customers (residential, non-residential &amp; bulk).</t>
    </r>
  </si>
  <si>
    <r>
      <t xml:space="preserve">Volume of wastewater </t>
    </r>
    <r>
      <rPr>
        <u/>
        <sz val="11"/>
        <rFont val="Century Schoolbook"/>
        <family val="1"/>
      </rPr>
      <t xml:space="preserve">billed to </t>
    </r>
    <r>
      <rPr>
        <i/>
        <u/>
        <sz val="11"/>
        <rFont val="Century Schoolbook"/>
        <family val="1"/>
      </rPr>
      <t>all</t>
    </r>
    <r>
      <rPr>
        <sz val="11"/>
        <rFont val="Century Schoolbook"/>
        <family val="1"/>
      </rPr>
      <t xml:space="preserve"> customers (residential, non-residential &amp; bulk).</t>
    </r>
  </si>
  <si>
    <r>
      <t xml:space="preserve">Volume of water </t>
    </r>
    <r>
      <rPr>
        <u/>
        <sz val="11"/>
        <rFont val="Century Schoolbook"/>
        <family val="1"/>
      </rPr>
      <t xml:space="preserve">billed only to </t>
    </r>
    <r>
      <rPr>
        <i/>
        <u/>
        <sz val="11"/>
        <rFont val="Century Schoolbook"/>
        <family val="1"/>
      </rPr>
      <t>residential</t>
    </r>
    <r>
      <rPr>
        <sz val="11"/>
        <rFont val="Century Schoolbook"/>
        <family val="1"/>
      </rPr>
      <t xml:space="preserve"> customers (if your unit identifies </t>
    </r>
    <r>
      <rPr>
        <i/>
        <sz val="11"/>
        <rFont val="Century Schoolbook"/>
        <family val="1"/>
      </rPr>
      <t>residential</t>
    </r>
    <r>
      <rPr>
        <sz val="11"/>
        <rFont val="Century Schoolbook"/>
        <family val="1"/>
      </rPr>
      <t xml:space="preserve"> customers).</t>
    </r>
  </si>
  <si>
    <r>
      <t xml:space="preserve">Volume of wastewater </t>
    </r>
    <r>
      <rPr>
        <u/>
        <sz val="11"/>
        <rFont val="Century Schoolbook"/>
        <family val="1"/>
      </rPr>
      <t xml:space="preserve">billed only to </t>
    </r>
    <r>
      <rPr>
        <i/>
        <u/>
        <sz val="11"/>
        <rFont val="Century Schoolbook"/>
        <family val="1"/>
      </rPr>
      <t>residential</t>
    </r>
    <r>
      <rPr>
        <sz val="11"/>
        <rFont val="Century Schoolbook"/>
        <family val="1"/>
      </rPr>
      <t xml:space="preserve"> customers (if your unit identifies </t>
    </r>
    <r>
      <rPr>
        <i/>
        <sz val="11"/>
        <rFont val="Century Schoolbook"/>
        <family val="1"/>
      </rPr>
      <t>residential</t>
    </r>
    <r>
      <rPr>
        <sz val="11"/>
        <rFont val="Century Schoolbook"/>
        <family val="1"/>
      </rPr>
      <t xml:space="preserve"> customers).</t>
    </r>
  </si>
  <si>
    <t>Information</t>
  </si>
  <si>
    <t>Telephone number</t>
  </si>
  <si>
    <t>Telephone number of Contact Person</t>
  </si>
  <si>
    <t>Title of Official</t>
  </si>
  <si>
    <t>Date of Official</t>
  </si>
  <si>
    <t>Year</t>
  </si>
  <si>
    <t xml:space="preserve">Title </t>
  </si>
  <si>
    <t>Cultural and Recreation</t>
  </si>
  <si>
    <t xml:space="preserve">Cultural and Recreational </t>
  </si>
  <si>
    <t>All Cultural and Recreational intergovernmental</t>
  </si>
  <si>
    <t>All Other - including unallocated Fringe Benefits</t>
  </si>
  <si>
    <t>10010</t>
  </si>
  <si>
    <t>10020</t>
  </si>
  <si>
    <t>10030</t>
  </si>
  <si>
    <t>10040</t>
  </si>
  <si>
    <t>10050</t>
  </si>
  <si>
    <t>10060</t>
  </si>
  <si>
    <t>10070</t>
  </si>
  <si>
    <t>10080</t>
  </si>
  <si>
    <t>10090</t>
  </si>
  <si>
    <t>10100</t>
  </si>
  <si>
    <t>10110</t>
  </si>
  <si>
    <t>10120</t>
  </si>
  <si>
    <t>10130</t>
  </si>
  <si>
    <t>10150</t>
  </si>
  <si>
    <t>10170</t>
  </si>
  <si>
    <t>10180</t>
  </si>
  <si>
    <t>10190</t>
  </si>
  <si>
    <t>10200</t>
  </si>
  <si>
    <t>10210</t>
  </si>
  <si>
    <t>10220</t>
  </si>
  <si>
    <t>10240</t>
  </si>
  <si>
    <t>10230</t>
  </si>
  <si>
    <t>0</t>
  </si>
  <si>
    <t>10250</t>
  </si>
  <si>
    <t>10260</t>
  </si>
  <si>
    <t>10270</t>
  </si>
  <si>
    <t>10280</t>
  </si>
  <si>
    <t>10290</t>
  </si>
  <si>
    <t>10300</t>
  </si>
  <si>
    <t>10310</t>
  </si>
  <si>
    <t>10330</t>
  </si>
  <si>
    <t>10340</t>
  </si>
  <si>
    <t>10350</t>
  </si>
  <si>
    <t>10360</t>
  </si>
  <si>
    <t>10380</t>
  </si>
  <si>
    <t>10390</t>
  </si>
  <si>
    <t>10400</t>
  </si>
  <si>
    <t>10410</t>
  </si>
  <si>
    <t>10420</t>
  </si>
  <si>
    <t>10430</t>
  </si>
  <si>
    <t>10440</t>
  </si>
  <si>
    <t>10450</t>
  </si>
  <si>
    <t>10460</t>
  </si>
  <si>
    <t>10470</t>
  </si>
  <si>
    <t>10480</t>
  </si>
  <si>
    <t>10490</t>
  </si>
  <si>
    <t>10500</t>
  </si>
  <si>
    <t>10510</t>
  </si>
  <si>
    <t>10520</t>
  </si>
  <si>
    <t>10530</t>
  </si>
  <si>
    <t>10540</t>
  </si>
  <si>
    <t>10550</t>
  </si>
  <si>
    <t>10560</t>
  </si>
  <si>
    <t>10570</t>
  </si>
  <si>
    <t>10580</t>
  </si>
  <si>
    <t>10590</t>
  </si>
  <si>
    <t>10600</t>
  </si>
  <si>
    <t>10610</t>
  </si>
  <si>
    <t>10620</t>
  </si>
  <si>
    <t>10630</t>
  </si>
  <si>
    <t>10640</t>
  </si>
  <si>
    <t>10650</t>
  </si>
  <si>
    <t>10660</t>
  </si>
  <si>
    <t>10670</t>
  </si>
  <si>
    <t>10680</t>
  </si>
  <si>
    <t>10690</t>
  </si>
  <si>
    <t>10700</t>
  </si>
  <si>
    <t>10710</t>
  </si>
  <si>
    <t>10720</t>
  </si>
  <si>
    <t>10730</t>
  </si>
  <si>
    <t>10740</t>
  </si>
  <si>
    <t>10750</t>
  </si>
  <si>
    <t>10760</t>
  </si>
  <si>
    <t>10770</t>
  </si>
  <si>
    <t>10780</t>
  </si>
  <si>
    <t>10790</t>
  </si>
  <si>
    <t>10800</t>
  </si>
  <si>
    <t>10810</t>
  </si>
  <si>
    <t>15000</t>
  </si>
  <si>
    <t>15010</t>
  </si>
  <si>
    <t>15020</t>
  </si>
  <si>
    <t>15030</t>
  </si>
  <si>
    <t>15040</t>
  </si>
  <si>
    <t>15050</t>
  </si>
  <si>
    <t>15060</t>
  </si>
  <si>
    <t>15070</t>
  </si>
  <si>
    <t>15080</t>
  </si>
  <si>
    <t>15090</t>
  </si>
  <si>
    <t>15100</t>
  </si>
  <si>
    <t>15110</t>
  </si>
  <si>
    <t>15120</t>
  </si>
  <si>
    <t>15130</t>
  </si>
  <si>
    <t>15140</t>
  </si>
  <si>
    <t>15150</t>
  </si>
  <si>
    <t>15160</t>
  </si>
  <si>
    <t>15170</t>
  </si>
  <si>
    <t>15180</t>
  </si>
  <si>
    <t>15190</t>
  </si>
  <si>
    <t>15200</t>
  </si>
  <si>
    <t>15210</t>
  </si>
  <si>
    <t>15220</t>
  </si>
  <si>
    <t>15230</t>
  </si>
  <si>
    <t>15240</t>
  </si>
  <si>
    <t>15250</t>
  </si>
  <si>
    <t>15260</t>
  </si>
  <si>
    <t>15270</t>
  </si>
  <si>
    <t>15280</t>
  </si>
  <si>
    <t>15290</t>
  </si>
  <si>
    <t>15300</t>
  </si>
  <si>
    <t>15310</t>
  </si>
  <si>
    <t>15320</t>
  </si>
  <si>
    <t>15330</t>
  </si>
  <si>
    <t>15340</t>
  </si>
  <si>
    <t>15350</t>
  </si>
  <si>
    <t>15360</t>
  </si>
  <si>
    <t>15370</t>
  </si>
  <si>
    <t>15380</t>
  </si>
  <si>
    <t>15390</t>
  </si>
  <si>
    <t>15400</t>
  </si>
  <si>
    <t>15410</t>
  </si>
  <si>
    <t>15420</t>
  </si>
  <si>
    <t>15430</t>
  </si>
  <si>
    <t>15440</t>
  </si>
  <si>
    <t>15450</t>
  </si>
  <si>
    <t>15460</t>
  </si>
  <si>
    <t>15470</t>
  </si>
  <si>
    <t>15480</t>
  </si>
  <si>
    <t>15490</t>
  </si>
  <si>
    <t>15500</t>
  </si>
  <si>
    <t>15510</t>
  </si>
  <si>
    <t>15520</t>
  </si>
  <si>
    <t>15530</t>
  </si>
  <si>
    <t>15540</t>
  </si>
  <si>
    <t>15550</t>
  </si>
  <si>
    <t>15560</t>
  </si>
  <si>
    <t>15570</t>
  </si>
  <si>
    <t>15580</t>
  </si>
  <si>
    <t>15590</t>
  </si>
  <si>
    <t>15600</t>
  </si>
  <si>
    <t>30000</t>
  </si>
  <si>
    <t>30010</t>
  </si>
  <si>
    <t>30020</t>
  </si>
  <si>
    <t>30030</t>
  </si>
  <si>
    <t>30040</t>
  </si>
  <si>
    <t>30050</t>
  </si>
  <si>
    <t>30060</t>
  </si>
  <si>
    <t>30070</t>
  </si>
  <si>
    <t>30080</t>
  </si>
  <si>
    <t>30090</t>
  </si>
  <si>
    <t>30100</t>
  </si>
  <si>
    <t>30110</t>
  </si>
  <si>
    <t>30120</t>
  </si>
  <si>
    <t>30130</t>
  </si>
  <si>
    <t>30140</t>
  </si>
  <si>
    <t>30150</t>
  </si>
  <si>
    <t>30160</t>
  </si>
  <si>
    <t>30170</t>
  </si>
  <si>
    <t>40000</t>
  </si>
  <si>
    <t>40010</t>
  </si>
  <si>
    <t>40020</t>
  </si>
  <si>
    <t>40030</t>
  </si>
  <si>
    <t>40040</t>
  </si>
  <si>
    <t>40050</t>
  </si>
  <si>
    <t>40060</t>
  </si>
  <si>
    <t>40070</t>
  </si>
  <si>
    <t>40080</t>
  </si>
  <si>
    <t>40090</t>
  </si>
  <si>
    <t>50000</t>
  </si>
  <si>
    <t>50010</t>
  </si>
  <si>
    <t>50020</t>
  </si>
  <si>
    <t>60000</t>
  </si>
  <si>
    <t>60010</t>
  </si>
  <si>
    <t>60020</t>
  </si>
  <si>
    <t>60030</t>
  </si>
  <si>
    <t>60040</t>
  </si>
  <si>
    <t>60050</t>
  </si>
  <si>
    <t>60060</t>
  </si>
  <si>
    <t>60070</t>
  </si>
  <si>
    <t>60080</t>
  </si>
  <si>
    <t>60090</t>
  </si>
  <si>
    <t>60100</t>
  </si>
  <si>
    <t>60200</t>
  </si>
  <si>
    <t>60210</t>
  </si>
  <si>
    <t>60220</t>
  </si>
  <si>
    <t>60230</t>
  </si>
  <si>
    <t>60240</t>
  </si>
  <si>
    <t>60250</t>
  </si>
  <si>
    <t>60260</t>
  </si>
  <si>
    <t>60270</t>
  </si>
  <si>
    <t>60280</t>
  </si>
  <si>
    <t>60290</t>
  </si>
  <si>
    <t>60300</t>
  </si>
  <si>
    <t>60500</t>
  </si>
  <si>
    <t>60510</t>
  </si>
  <si>
    <t>60520</t>
  </si>
  <si>
    <t>60530</t>
  </si>
  <si>
    <t>60540</t>
  </si>
  <si>
    <t>60550</t>
  </si>
  <si>
    <t>60560</t>
  </si>
  <si>
    <t>60570</t>
  </si>
  <si>
    <t>60580</t>
  </si>
  <si>
    <t>20010</t>
  </si>
  <si>
    <t>20020</t>
  </si>
  <si>
    <t>20030</t>
  </si>
  <si>
    <t>20040</t>
  </si>
  <si>
    <t>20050</t>
  </si>
  <si>
    <t>20060</t>
  </si>
  <si>
    <t>20070</t>
  </si>
  <si>
    <t>20080</t>
  </si>
  <si>
    <t>20090</t>
  </si>
  <si>
    <t>20100</t>
  </si>
  <si>
    <t>20110</t>
  </si>
  <si>
    <t>20120</t>
  </si>
  <si>
    <t>20130</t>
  </si>
  <si>
    <t>20170</t>
  </si>
  <si>
    <t>20180</t>
  </si>
  <si>
    <t>20190</t>
  </si>
  <si>
    <t>20200</t>
  </si>
  <si>
    <t>20210</t>
  </si>
  <si>
    <t>20220</t>
  </si>
  <si>
    <t>20240</t>
  </si>
  <si>
    <t>20230</t>
  </si>
  <si>
    <t>20250</t>
  </si>
  <si>
    <t>20260</t>
  </si>
  <si>
    <t>20270</t>
  </si>
  <si>
    <t>20280</t>
  </si>
  <si>
    <t>20290</t>
  </si>
  <si>
    <t>20300</t>
  </si>
  <si>
    <t>20310</t>
  </si>
  <si>
    <t>20330</t>
  </si>
  <si>
    <t>20340</t>
  </si>
  <si>
    <t>20350</t>
  </si>
  <si>
    <t>20360</t>
  </si>
  <si>
    <t>20380</t>
  </si>
  <si>
    <t>20390</t>
  </si>
  <si>
    <t>20400</t>
  </si>
  <si>
    <t>20410</t>
  </si>
  <si>
    <t>20420</t>
  </si>
  <si>
    <t>20430</t>
  </si>
  <si>
    <t>20440</t>
  </si>
  <si>
    <t>20450</t>
  </si>
  <si>
    <t>20460</t>
  </si>
  <si>
    <t>20470</t>
  </si>
  <si>
    <t>20480</t>
  </si>
  <si>
    <t>20490</t>
  </si>
  <si>
    <t>20500</t>
  </si>
  <si>
    <t>20510</t>
  </si>
  <si>
    <t>20520</t>
  </si>
  <si>
    <t>20530</t>
  </si>
  <si>
    <t>20540</t>
  </si>
  <si>
    <t>20550</t>
  </si>
  <si>
    <t>20560</t>
  </si>
  <si>
    <t>20570</t>
  </si>
  <si>
    <t>20580</t>
  </si>
  <si>
    <t>20590</t>
  </si>
  <si>
    <t>20600</t>
  </si>
  <si>
    <t>20610</t>
  </si>
  <si>
    <t>20620</t>
  </si>
  <si>
    <t>20630</t>
  </si>
  <si>
    <t>20640</t>
  </si>
  <si>
    <t/>
  </si>
  <si>
    <t>20650</t>
  </si>
  <si>
    <t>20660</t>
  </si>
  <si>
    <t>20670</t>
  </si>
  <si>
    <t>20680</t>
  </si>
  <si>
    <t>20690</t>
  </si>
  <si>
    <t>20700</t>
  </si>
  <si>
    <t>20710</t>
  </si>
  <si>
    <t>20720</t>
  </si>
  <si>
    <t>20730</t>
  </si>
  <si>
    <t>20740</t>
  </si>
  <si>
    <t>20750</t>
  </si>
  <si>
    <t>20760</t>
  </si>
  <si>
    <t>20770</t>
  </si>
  <si>
    <t>20780</t>
  </si>
  <si>
    <t>20800</t>
  </si>
  <si>
    <t>20810</t>
  </si>
  <si>
    <t>20820</t>
  </si>
  <si>
    <t>20830</t>
  </si>
  <si>
    <t>25050</t>
  </si>
  <si>
    <t>25060</t>
  </si>
  <si>
    <t>25070</t>
  </si>
  <si>
    <t>25080</t>
  </si>
  <si>
    <t>25090</t>
  </si>
  <si>
    <t>25100</t>
  </si>
  <si>
    <t>25110</t>
  </si>
  <si>
    <t>25120</t>
  </si>
  <si>
    <t>25130</t>
  </si>
  <si>
    <t>25140</t>
  </si>
  <si>
    <t>25150</t>
  </si>
  <si>
    <t>25160</t>
  </si>
  <si>
    <t>25170</t>
  </si>
  <si>
    <t>25180</t>
  </si>
  <si>
    <t>25190</t>
  </si>
  <si>
    <t>25200</t>
  </si>
  <si>
    <t>25210</t>
  </si>
  <si>
    <t>25220</t>
  </si>
  <si>
    <t>25230</t>
  </si>
  <si>
    <t>25240</t>
  </si>
  <si>
    <t>25250</t>
  </si>
  <si>
    <t>25260</t>
  </si>
  <si>
    <t>25270</t>
  </si>
  <si>
    <t>25280</t>
  </si>
  <si>
    <t>25290</t>
  </si>
  <si>
    <t>25300</t>
  </si>
  <si>
    <t>25310</t>
  </si>
  <si>
    <t>25320</t>
  </si>
  <si>
    <t>25330</t>
  </si>
  <si>
    <t>25340</t>
  </si>
  <si>
    <t>25350</t>
  </si>
  <si>
    <t>25360</t>
  </si>
  <si>
    <t>25370</t>
  </si>
  <si>
    <t>25380</t>
  </si>
  <si>
    <t>25390</t>
  </si>
  <si>
    <t>25400</t>
  </si>
  <si>
    <t>25410</t>
  </si>
  <si>
    <t>25420</t>
  </si>
  <si>
    <t>25430</t>
  </si>
  <si>
    <t>25440</t>
  </si>
  <si>
    <t>25450</t>
  </si>
  <si>
    <t>25460</t>
  </si>
  <si>
    <t>25470</t>
  </si>
  <si>
    <t>25480</t>
  </si>
  <si>
    <t>25490</t>
  </si>
  <si>
    <t>25500</t>
  </si>
  <si>
    <t>25510</t>
  </si>
  <si>
    <t>25520</t>
  </si>
  <si>
    <t>25530</t>
  </si>
  <si>
    <t>25540</t>
  </si>
  <si>
    <t>25550</t>
  </si>
  <si>
    <t>25560</t>
  </si>
  <si>
    <t>25580</t>
  </si>
  <si>
    <t>25610</t>
  </si>
  <si>
    <t>25620</t>
  </si>
  <si>
    <t>25630</t>
  </si>
  <si>
    <t>loc10010</t>
  </si>
  <si>
    <t>loc10020</t>
  </si>
  <si>
    <t>loc10030</t>
  </si>
  <si>
    <t>loc10040</t>
  </si>
  <si>
    <t>loc10050</t>
  </si>
  <si>
    <t>loc10060</t>
  </si>
  <si>
    <t>loc10070</t>
  </si>
  <si>
    <t>loc10080</t>
  </si>
  <si>
    <t>loc10090</t>
  </si>
  <si>
    <t>loc10100</t>
  </si>
  <si>
    <t>loc10110</t>
  </si>
  <si>
    <t>loc10120</t>
  </si>
  <si>
    <t>loc10130</t>
  </si>
  <si>
    <t>loc10150</t>
  </si>
  <si>
    <t>loc10170</t>
  </si>
  <si>
    <t>loc10180</t>
  </si>
  <si>
    <t>loc10190</t>
  </si>
  <si>
    <t>loc10200</t>
  </si>
  <si>
    <t>loc10210</t>
  </si>
  <si>
    <t>loc10220</t>
  </si>
  <si>
    <t>loc10240</t>
  </si>
  <si>
    <t>loc10230</t>
  </si>
  <si>
    <t>rev10250</t>
  </si>
  <si>
    <t>rev10260</t>
  </si>
  <si>
    <t>rev10270</t>
  </si>
  <si>
    <t>rev10280</t>
  </si>
  <si>
    <t>rev10290</t>
  </si>
  <si>
    <t>rev10300</t>
  </si>
  <si>
    <t>rev10310</t>
  </si>
  <si>
    <t>rev10330</t>
  </si>
  <si>
    <t>rev10340</t>
  </si>
  <si>
    <t>rev10350</t>
  </si>
  <si>
    <t>rev10360</t>
  </si>
  <si>
    <t>rev10380</t>
  </si>
  <si>
    <t>rev10390</t>
  </si>
  <si>
    <t>rev10400</t>
  </si>
  <si>
    <t>rev10410</t>
  </si>
  <si>
    <t>rev10420</t>
  </si>
  <si>
    <t>rev10430</t>
  </si>
  <si>
    <t>rev10440</t>
  </si>
  <si>
    <t>rev10450</t>
  </si>
  <si>
    <t>rev10460</t>
  </si>
  <si>
    <t>rev10470</t>
  </si>
  <si>
    <t>rev10480</t>
  </si>
  <si>
    <t>rev10490</t>
  </si>
  <si>
    <t>rev10500</t>
  </si>
  <si>
    <t>rev10510</t>
  </si>
  <si>
    <t>rev10520</t>
  </si>
  <si>
    <t>rev10530</t>
  </si>
  <si>
    <t>rev10540</t>
  </si>
  <si>
    <t>rev10550</t>
  </si>
  <si>
    <t>rev10560</t>
  </si>
  <si>
    <t>rev10570</t>
  </si>
  <si>
    <t>rev10580</t>
  </si>
  <si>
    <t>rev10590</t>
  </si>
  <si>
    <t>rev10600</t>
  </si>
  <si>
    <t>rev10610</t>
  </si>
  <si>
    <t>rev10620</t>
  </si>
  <si>
    <t>rev10630</t>
  </si>
  <si>
    <t>rev10640</t>
  </si>
  <si>
    <t>rev10650</t>
  </si>
  <si>
    <t>rev10660</t>
  </si>
  <si>
    <t>rev10670</t>
  </si>
  <si>
    <t>rev10680</t>
  </si>
  <si>
    <t>rev10690</t>
  </si>
  <si>
    <t>rev10700</t>
  </si>
  <si>
    <t>rev10710</t>
  </si>
  <si>
    <t>rev10720</t>
  </si>
  <si>
    <t>rev10730</t>
  </si>
  <si>
    <t>rev10740</t>
  </si>
  <si>
    <t>rev10750</t>
  </si>
  <si>
    <t>rev10760</t>
  </si>
  <si>
    <t>rev10770</t>
  </si>
  <si>
    <t>rev10780</t>
  </si>
  <si>
    <t>rev10790</t>
  </si>
  <si>
    <t>rev10800</t>
  </si>
  <si>
    <t>rev10810</t>
  </si>
  <si>
    <t>rev20820</t>
  </si>
  <si>
    <t>rev20830</t>
  </si>
  <si>
    <t>A
Payments to Other Governments0</t>
  </si>
  <si>
    <t>aexp15000</t>
  </si>
  <si>
    <t>aexp15010</t>
  </si>
  <si>
    <t>aexp15020</t>
  </si>
  <si>
    <t>aexp15030</t>
  </si>
  <si>
    <t>aexp15040</t>
  </si>
  <si>
    <t>aexp15050</t>
  </si>
  <si>
    <t>aexp15060</t>
  </si>
  <si>
    <t>aexp15070</t>
  </si>
  <si>
    <t>aexp15080</t>
  </si>
  <si>
    <t>aexp15090</t>
  </si>
  <si>
    <t>aexp15100</t>
  </si>
  <si>
    <t>aexp15110</t>
  </si>
  <si>
    <t>aexp15120</t>
  </si>
  <si>
    <t>aexp15130</t>
  </si>
  <si>
    <t>aexp15140</t>
  </si>
  <si>
    <t>aexp15150</t>
  </si>
  <si>
    <t>aexp15160</t>
  </si>
  <si>
    <t>aexp15170</t>
  </si>
  <si>
    <t>aexp15180</t>
  </si>
  <si>
    <t>aexp15190</t>
  </si>
  <si>
    <t>aexp15200</t>
  </si>
  <si>
    <t>aexp15210</t>
  </si>
  <si>
    <t>aexp15220</t>
  </si>
  <si>
    <t>aexp15230</t>
  </si>
  <si>
    <t>aexp15240</t>
  </si>
  <si>
    <t>aexp15250</t>
  </si>
  <si>
    <t>aexp15260</t>
  </si>
  <si>
    <t>aexp15270</t>
  </si>
  <si>
    <t>aexp15280</t>
  </si>
  <si>
    <t>aexp15290</t>
  </si>
  <si>
    <t>aexp15300</t>
  </si>
  <si>
    <t>aexp15310</t>
  </si>
  <si>
    <t>aexp15320</t>
  </si>
  <si>
    <t>aexp15330</t>
  </si>
  <si>
    <t>aexp15340</t>
  </si>
  <si>
    <t>aexp15350</t>
  </si>
  <si>
    <t>aexp15360</t>
  </si>
  <si>
    <t>aexp15370</t>
  </si>
  <si>
    <t>aexp15380</t>
  </si>
  <si>
    <t>aexp15390</t>
  </si>
  <si>
    <t>aexp15400</t>
  </si>
  <si>
    <t>aexp15410</t>
  </si>
  <si>
    <t>aexp15420</t>
  </si>
  <si>
    <t>aexp15430</t>
  </si>
  <si>
    <t>aexp15440</t>
  </si>
  <si>
    <t>aexp15450</t>
  </si>
  <si>
    <t>aexp15460</t>
  </si>
  <si>
    <t>aexp15470</t>
  </si>
  <si>
    <t>gov.prin.exp15480</t>
  </si>
  <si>
    <t>gov.prin.exp15490</t>
  </si>
  <si>
    <t>gov.prin.exp15500</t>
  </si>
  <si>
    <t>gov.prin.exp15510</t>
  </si>
  <si>
    <t>gov.prin.exp15520</t>
  </si>
  <si>
    <t>gov.prin.exp15530</t>
  </si>
  <si>
    <t>gov.prin.exp15540</t>
  </si>
  <si>
    <t>gov.prin.exp15550</t>
  </si>
  <si>
    <t>aexp15580</t>
  </si>
  <si>
    <t>aexp25610</t>
  </si>
  <si>
    <t>fin.state.change15590</t>
  </si>
  <si>
    <t>dif.change15600</t>
  </si>
  <si>
    <t>fin.state.change25620</t>
  </si>
  <si>
    <t>dif.change25630</t>
  </si>
  <si>
    <t>A.miss30000</t>
  </si>
  <si>
    <t>A.miss30010</t>
  </si>
  <si>
    <t>A.miss30020</t>
  </si>
  <si>
    <t>A.miss30030</t>
  </si>
  <si>
    <t>A.miss30040</t>
  </si>
  <si>
    <t>A.miss30050</t>
  </si>
  <si>
    <t>A.miss30060</t>
  </si>
  <si>
    <t>A.miss30070</t>
  </si>
  <si>
    <t>A.miss30080</t>
  </si>
  <si>
    <t>A.miss30090</t>
  </si>
  <si>
    <t>A.miss30100</t>
  </si>
  <si>
    <t>A.miss30110</t>
  </si>
  <si>
    <t>A.miss30120</t>
  </si>
  <si>
    <t>A.miss30130</t>
  </si>
  <si>
    <t>A.miss30140</t>
  </si>
  <si>
    <t>A.miss30150</t>
  </si>
  <si>
    <t>A.miss30160</t>
  </si>
  <si>
    <t>A.miss30170</t>
  </si>
  <si>
    <t>a.ws40000</t>
  </si>
  <si>
    <t>a.ws40010</t>
  </si>
  <si>
    <t>a.ws40020</t>
  </si>
  <si>
    <t>a.ws40030</t>
  </si>
  <si>
    <t>a.ws40040</t>
  </si>
  <si>
    <t>a.ws40050</t>
  </si>
  <si>
    <t>a.ws40060</t>
  </si>
  <si>
    <t>a.ws40070</t>
  </si>
  <si>
    <t>a.ws40080</t>
  </si>
  <si>
    <t>a.ws40090</t>
  </si>
  <si>
    <t>wgood50000</t>
  </si>
  <si>
    <t>wgood50010</t>
  </si>
  <si>
    <t>wgood50020</t>
  </si>
  <si>
    <t>wgood50030</t>
  </si>
  <si>
    <t>wgood50040</t>
  </si>
  <si>
    <t>wgood50050</t>
  </si>
  <si>
    <t>wgood50060</t>
  </si>
  <si>
    <t>wgood50070</t>
  </si>
  <si>
    <t>wgood50080</t>
  </si>
  <si>
    <t>wgood50090</t>
  </si>
  <si>
    <t>wgood50100</t>
  </si>
  <si>
    <t>wgood50110</t>
  </si>
  <si>
    <t>wgood50120</t>
  </si>
  <si>
    <t>wgood50130</t>
  </si>
  <si>
    <t>wgood50140</t>
  </si>
  <si>
    <t>sch.cap60000</t>
  </si>
  <si>
    <t>sch.cap60010</t>
  </si>
  <si>
    <t>sch.cap60020</t>
  </si>
  <si>
    <t>sch.cap60030</t>
  </si>
  <si>
    <t>sch.cap60040</t>
  </si>
  <si>
    <t>sch.cap60050</t>
  </si>
  <si>
    <t>sch.cap60060</t>
  </si>
  <si>
    <t>sch.cap60070</t>
  </si>
  <si>
    <t>sch.cap60080</t>
  </si>
  <si>
    <t>sch.cap60090</t>
  </si>
  <si>
    <t>sch.cap60100</t>
  </si>
  <si>
    <t>sch.cap60200</t>
  </si>
  <si>
    <t>sch.cap60210</t>
  </si>
  <si>
    <t>sch.cap60220</t>
  </si>
  <si>
    <t>sch.cap60230</t>
  </si>
  <si>
    <t>sch.cap60240</t>
  </si>
  <si>
    <t>sch.cap60250</t>
  </si>
  <si>
    <t>sch.cap60260</t>
  </si>
  <si>
    <t>sch.cap60270</t>
  </si>
  <si>
    <t>sch.cap60280</t>
  </si>
  <si>
    <t>sch.cap60290</t>
  </si>
  <si>
    <t>sch.cap60300</t>
  </si>
  <si>
    <t>sch.cap60500</t>
  </si>
  <si>
    <t>sch.cap60510</t>
  </si>
  <si>
    <t>sch.cap60520</t>
  </si>
  <si>
    <t>sch.cap60530</t>
  </si>
  <si>
    <t>sch.cap60540</t>
  </si>
  <si>
    <t>sch.cap60550</t>
  </si>
  <si>
    <t>sch.cap60560</t>
  </si>
  <si>
    <t>sch.cap60570</t>
  </si>
  <si>
    <t>sch.cap60580</t>
  </si>
  <si>
    <t>sta10010</t>
  </si>
  <si>
    <t>sta10020</t>
  </si>
  <si>
    <t>sta10030</t>
  </si>
  <si>
    <t>sta10040</t>
  </si>
  <si>
    <t>sta10050</t>
  </si>
  <si>
    <t>sta10060</t>
  </si>
  <si>
    <t>sta10070</t>
  </si>
  <si>
    <t>sta10080</t>
  </si>
  <si>
    <t>sta10090</t>
  </si>
  <si>
    <t>sta10100</t>
  </si>
  <si>
    <t>sta10110</t>
  </si>
  <si>
    <t>sta10120</t>
  </si>
  <si>
    <t>sta10130</t>
  </si>
  <si>
    <t>sta10150</t>
  </si>
  <si>
    <t>sta10170</t>
  </si>
  <si>
    <t>sta10180</t>
  </si>
  <si>
    <t>sta10190</t>
  </si>
  <si>
    <t>sta10200</t>
  </si>
  <si>
    <t>sta10210</t>
  </si>
  <si>
    <t>sta10220</t>
  </si>
  <si>
    <t>sta10240</t>
  </si>
  <si>
    <t>sta10230</t>
  </si>
  <si>
    <t>bexp15000</t>
  </si>
  <si>
    <t>bexp15010</t>
  </si>
  <si>
    <t>bexp15020</t>
  </si>
  <si>
    <t>bexp15030</t>
  </si>
  <si>
    <t>bexp15040</t>
  </si>
  <si>
    <t>bexp15050</t>
  </si>
  <si>
    <t>bexp15060</t>
  </si>
  <si>
    <t>bexp15070</t>
  </si>
  <si>
    <t>bexp15080</t>
  </si>
  <si>
    <t>bexp15090</t>
  </si>
  <si>
    <t>bexp15100</t>
  </si>
  <si>
    <t>bexp15110</t>
  </si>
  <si>
    <t>bexp15120</t>
  </si>
  <si>
    <t>bexp15130</t>
  </si>
  <si>
    <t>bexp15140</t>
  </si>
  <si>
    <t>bexp15150</t>
  </si>
  <si>
    <t>bexp15160</t>
  </si>
  <si>
    <t>bexp15170</t>
  </si>
  <si>
    <t>bexp15180</t>
  </si>
  <si>
    <t>bexp15190</t>
  </si>
  <si>
    <t>bexp15200</t>
  </si>
  <si>
    <t>bexp15210</t>
  </si>
  <si>
    <t>bexp15220</t>
  </si>
  <si>
    <t>bexp15230</t>
  </si>
  <si>
    <t>bexp15240</t>
  </si>
  <si>
    <t>bexp15250</t>
  </si>
  <si>
    <t>bexp15260</t>
  </si>
  <si>
    <t>bexp15270</t>
  </si>
  <si>
    <t>bexp15280</t>
  </si>
  <si>
    <t>bexp15290</t>
  </si>
  <si>
    <t>bexp15300</t>
  </si>
  <si>
    <t>bexp15310</t>
  </si>
  <si>
    <t>bexp15320</t>
  </si>
  <si>
    <t>bexp15330</t>
  </si>
  <si>
    <t>bexp15340</t>
  </si>
  <si>
    <t>bexp15350</t>
  </si>
  <si>
    <t>bexp15360</t>
  </si>
  <si>
    <t>bexp15370</t>
  </si>
  <si>
    <t>bexp15380</t>
  </si>
  <si>
    <t>bexp15390</t>
  </si>
  <si>
    <t>bexp15400</t>
  </si>
  <si>
    <t>bexp15410</t>
  </si>
  <si>
    <t>bexp15420</t>
  </si>
  <si>
    <t>bexp15430</t>
  </si>
  <si>
    <t>bexp15440</t>
  </si>
  <si>
    <t>bexp15450</t>
  </si>
  <si>
    <t>bexp15460</t>
  </si>
  <si>
    <t>bexp15470</t>
  </si>
  <si>
    <t>gov.int.exp15480</t>
  </si>
  <si>
    <t>gov.int.exp15490</t>
  </si>
  <si>
    <t>gov.int.exp15500</t>
  </si>
  <si>
    <t>gov.int.exp15510</t>
  </si>
  <si>
    <t>gov.int.exp15520</t>
  </si>
  <si>
    <t>gov.int.exp15530</t>
  </si>
  <si>
    <t>gov.int.exp15540</t>
  </si>
  <si>
    <t>gov.int.exp15550</t>
  </si>
  <si>
    <t>bexp15580</t>
  </si>
  <si>
    <t>bexp25610</t>
  </si>
  <si>
    <t>b.miss30000</t>
  </si>
  <si>
    <t>b.miss30010</t>
  </si>
  <si>
    <t>b.miss30020</t>
  </si>
  <si>
    <t>b.miss30030</t>
  </si>
  <si>
    <t>b.miss30040</t>
  </si>
  <si>
    <t>b.miss30050</t>
  </si>
  <si>
    <t>b.miss30060</t>
  </si>
  <si>
    <t>b.miss30070</t>
  </si>
  <si>
    <t>b.miss30080</t>
  </si>
  <si>
    <t>b.miss30090</t>
  </si>
  <si>
    <t>b.miss30100</t>
  </si>
  <si>
    <t>b.miss30110</t>
  </si>
  <si>
    <t>b.miss30120</t>
  </si>
  <si>
    <t>b.miss30130</t>
  </si>
  <si>
    <t>b.miss30140</t>
  </si>
  <si>
    <t>b.miss30150</t>
  </si>
  <si>
    <t>b.miss30160</t>
  </si>
  <si>
    <t>b.miss30170</t>
  </si>
  <si>
    <t>b.ws40000</t>
  </si>
  <si>
    <t>b.ws40010</t>
  </si>
  <si>
    <t>b.ws40020</t>
  </si>
  <si>
    <t>b.ws40030</t>
  </si>
  <si>
    <t>b.ws40040</t>
  </si>
  <si>
    <t>b.ws40050</t>
  </si>
  <si>
    <t>b.ws40060</t>
  </si>
  <si>
    <t>b.ws40070</t>
  </si>
  <si>
    <t>b.ws40080</t>
  </si>
  <si>
    <t>b.ws40090</t>
  </si>
  <si>
    <t>fed10010</t>
  </si>
  <si>
    <t>fed10020</t>
  </si>
  <si>
    <t>fed10030</t>
  </si>
  <si>
    <t>fed10040</t>
  </si>
  <si>
    <t>fed10050</t>
  </si>
  <si>
    <t>fed10060</t>
  </si>
  <si>
    <t>fed10070</t>
  </si>
  <si>
    <t>fed10080</t>
  </si>
  <si>
    <t>fed10090</t>
  </si>
  <si>
    <t>fed10100</t>
  </si>
  <si>
    <t>fed10110</t>
  </si>
  <si>
    <t>fed10120</t>
  </si>
  <si>
    <t>fed10130</t>
  </si>
  <si>
    <t>fed10150</t>
  </si>
  <si>
    <t>fed10170</t>
  </si>
  <si>
    <t>fed10180</t>
  </si>
  <si>
    <t>fed10190</t>
  </si>
  <si>
    <t>fed10200</t>
  </si>
  <si>
    <t>fed10210</t>
  </si>
  <si>
    <t>fed10220</t>
  </si>
  <si>
    <t>fed10240</t>
  </si>
  <si>
    <t>fed10230</t>
  </si>
  <si>
    <t>cexp15000</t>
  </si>
  <si>
    <t>cexp15010</t>
  </si>
  <si>
    <t>cexp15020</t>
  </si>
  <si>
    <t>cexp15030</t>
  </si>
  <si>
    <t>cexp15040</t>
  </si>
  <si>
    <t>cexp15050</t>
  </si>
  <si>
    <t>cexp15060</t>
  </si>
  <si>
    <t>cexp15070</t>
  </si>
  <si>
    <t>cexp15080</t>
  </si>
  <si>
    <t>cexp15090</t>
  </si>
  <si>
    <t>cexp15100</t>
  </si>
  <si>
    <t>cexp15110</t>
  </si>
  <si>
    <t>cexp15120</t>
  </si>
  <si>
    <t>cexp15130</t>
  </si>
  <si>
    <t>cexp15140</t>
  </si>
  <si>
    <t>cexp15150</t>
  </si>
  <si>
    <t>cexp15160</t>
  </si>
  <si>
    <t>cexp15170</t>
  </si>
  <si>
    <t>cexp15180</t>
  </si>
  <si>
    <t>cexp15190</t>
  </si>
  <si>
    <t>cexp15200</t>
  </si>
  <si>
    <t>cexp15210</t>
  </si>
  <si>
    <t>cexp15220</t>
  </si>
  <si>
    <t>cexp15230</t>
  </si>
  <si>
    <t>cexp15240</t>
  </si>
  <si>
    <t>cexp15250</t>
  </si>
  <si>
    <t>cexp15260</t>
  </si>
  <si>
    <t>cexp15270</t>
  </si>
  <si>
    <t>cexp15280</t>
  </si>
  <si>
    <t>cexp15290</t>
  </si>
  <si>
    <t>cexp15300</t>
  </si>
  <si>
    <t>cexp15310</t>
  </si>
  <si>
    <t>cexp15320</t>
  </si>
  <si>
    <t>cexp15330</t>
  </si>
  <si>
    <t>cexp15340</t>
  </si>
  <si>
    <t>cexp15350</t>
  </si>
  <si>
    <t>cexp15360</t>
  </si>
  <si>
    <t>cexp15370</t>
  </si>
  <si>
    <t>cexp15380</t>
  </si>
  <si>
    <t>cexp15390</t>
  </si>
  <si>
    <t>cexp15400</t>
  </si>
  <si>
    <t>cexp15410</t>
  </si>
  <si>
    <t>cexp15420</t>
  </si>
  <si>
    <t>cexp15430</t>
  </si>
  <si>
    <t>cexp15440</t>
  </si>
  <si>
    <t>cexp15450</t>
  </si>
  <si>
    <t>cexp15460</t>
  </si>
  <si>
    <t>cexp15470</t>
  </si>
  <si>
    <t>prop.pfee.exp25440</t>
  </si>
  <si>
    <t>prop.pfee.exp25450</t>
  </si>
  <si>
    <t>prop.pfee.exp25460</t>
  </si>
  <si>
    <t>prop.pfee.exp25470</t>
  </si>
  <si>
    <t>prop.pfee.exp25480</t>
  </si>
  <si>
    <t>prop.pfee.exp25490</t>
  </si>
  <si>
    <t>prop.pfee.exp25500</t>
  </si>
  <si>
    <t>prop.pfee.exp25510</t>
  </si>
  <si>
    <t>cexp15580</t>
  </si>
  <si>
    <t>cexp25610</t>
  </si>
  <si>
    <t>Label Names for column L</t>
  </si>
  <si>
    <t>Label Names for column O</t>
  </si>
  <si>
    <t>dexp15000</t>
  </si>
  <si>
    <t>dexp15010</t>
  </si>
  <si>
    <t>dexp15020</t>
  </si>
  <si>
    <t>dexp15030</t>
  </si>
  <si>
    <t>dexp15040</t>
  </si>
  <si>
    <t>dexp15050</t>
  </si>
  <si>
    <t>dexp15060</t>
  </si>
  <si>
    <t>dexp15070</t>
  </si>
  <si>
    <t>dexp15080</t>
  </si>
  <si>
    <t>dexp15090</t>
  </si>
  <si>
    <t>dexp15100</t>
  </si>
  <si>
    <t>dexp15110</t>
  </si>
  <si>
    <t>dexp15120</t>
  </si>
  <si>
    <t>dexp15130</t>
  </si>
  <si>
    <t>dexp15140</t>
  </si>
  <si>
    <t>dexp15150</t>
  </si>
  <si>
    <t>dexp15160</t>
  </si>
  <si>
    <t>dexp15170</t>
  </si>
  <si>
    <t>dexp15180</t>
  </si>
  <si>
    <t>dexp15190</t>
  </si>
  <si>
    <t>dexp15200</t>
  </si>
  <si>
    <t>dexp15210</t>
  </si>
  <si>
    <t>dexp15220</t>
  </si>
  <si>
    <t>dexp15230</t>
  </si>
  <si>
    <t>dexp15240</t>
  </si>
  <si>
    <t>dexp15250</t>
  </si>
  <si>
    <t>dexp15260</t>
  </si>
  <si>
    <t>dexp15270</t>
  </si>
  <si>
    <t>dexp15280</t>
  </si>
  <si>
    <t>dexp15290</t>
  </si>
  <si>
    <t>dexp15300</t>
  </si>
  <si>
    <t>dexp15310</t>
  </si>
  <si>
    <t>dexp15320</t>
  </si>
  <si>
    <t>dexp15330</t>
  </si>
  <si>
    <t>dexp15340</t>
  </si>
  <si>
    <t>dexp15350</t>
  </si>
  <si>
    <t>dexp15360</t>
  </si>
  <si>
    <t>dexp15370</t>
  </si>
  <si>
    <t>dexp15380</t>
  </si>
  <si>
    <t>dexp15390</t>
  </si>
  <si>
    <t>dexp15400</t>
  </si>
  <si>
    <t>dexp15410</t>
  </si>
  <si>
    <t>dexp15420</t>
  </si>
  <si>
    <t>dexp15430</t>
  </si>
  <si>
    <t>dexp15440</t>
  </si>
  <si>
    <t>dexp15450</t>
  </si>
  <si>
    <t>dexp15460</t>
  </si>
  <si>
    <t>dexp15470</t>
  </si>
  <si>
    <t>prop.int.exp25440</t>
  </si>
  <si>
    <t>prop.int.exp25450</t>
  </si>
  <si>
    <t>prop.int.exp25460</t>
  </si>
  <si>
    <t>prop.int.exp25470</t>
  </si>
  <si>
    <t>prop.int.exp25480</t>
  </si>
  <si>
    <t>prop.int.exp25490</t>
  </si>
  <si>
    <t>prop.int.exp25500</t>
  </si>
  <si>
    <t>prop.int.exp25510</t>
  </si>
  <si>
    <t>dexp15580</t>
  </si>
  <si>
    <t>dexp25610</t>
  </si>
  <si>
    <t>eexp15000</t>
  </si>
  <si>
    <t>eexp15010</t>
  </si>
  <si>
    <t>eexp15020</t>
  </si>
  <si>
    <t>eexp15030</t>
  </si>
  <si>
    <t>eexp15040</t>
  </si>
  <si>
    <t>eexp15050</t>
  </si>
  <si>
    <t>eexp15060</t>
  </si>
  <si>
    <t>eexp15070</t>
  </si>
  <si>
    <t>eexp15080</t>
  </si>
  <si>
    <t>eexp15090</t>
  </si>
  <si>
    <t>eexp15100</t>
  </si>
  <si>
    <t>eexp15110</t>
  </si>
  <si>
    <t>eexp15120</t>
  </si>
  <si>
    <t>eexp15130</t>
  </si>
  <si>
    <t>eexp15140</t>
  </si>
  <si>
    <t>eexp15150</t>
  </si>
  <si>
    <t>eexp15160</t>
  </si>
  <si>
    <t>eexp15170</t>
  </si>
  <si>
    <t>eexp15180</t>
  </si>
  <si>
    <t>eexp15190</t>
  </si>
  <si>
    <t>eexp15200</t>
  </si>
  <si>
    <t>eexp15210</t>
  </si>
  <si>
    <t>eexp15220</t>
  </si>
  <si>
    <t>eexp15230</t>
  </si>
  <si>
    <t>eexp15240</t>
  </si>
  <si>
    <t>eexp15250</t>
  </si>
  <si>
    <t>eexp15260</t>
  </si>
  <si>
    <t>eexp15270</t>
  </si>
  <si>
    <t>eexp15280</t>
  </si>
  <si>
    <t>eexp15290</t>
  </si>
  <si>
    <t>eexp15300</t>
  </si>
  <si>
    <t>eexp15310</t>
  </si>
  <si>
    <t>eexp15320</t>
  </si>
  <si>
    <t>eexp15330</t>
  </si>
  <si>
    <t>eexp15340</t>
  </si>
  <si>
    <t>eexp15350</t>
  </si>
  <si>
    <t>eexp15360</t>
  </si>
  <si>
    <t>eexp15370</t>
  </si>
  <si>
    <t>eexp15380</t>
  </si>
  <si>
    <t>eexp15390</t>
  </si>
  <si>
    <t>eexp15400</t>
  </si>
  <si>
    <t>eexp15410</t>
  </si>
  <si>
    <t>eexp15420</t>
  </si>
  <si>
    <t>eexp15430</t>
  </si>
  <si>
    <t>eexp15440</t>
  </si>
  <si>
    <t>eexp15450</t>
  </si>
  <si>
    <t>eexp15460</t>
  </si>
  <si>
    <t>eexp15470</t>
  </si>
  <si>
    <t>prop.prin.exp25440</t>
  </si>
  <si>
    <t>prop.prin.exp25450</t>
  </si>
  <si>
    <t>prop.prin.exp25460</t>
  </si>
  <si>
    <t>prop.prin.exp25470</t>
  </si>
  <si>
    <t>prop.prin.exp25480</t>
  </si>
  <si>
    <t>prop.prin.exp25490</t>
  </si>
  <si>
    <t>prop.prin.exp25500</t>
  </si>
  <si>
    <t>prop.prin.exp25510</t>
  </si>
  <si>
    <t>tranf.exp15560</t>
  </si>
  <si>
    <t>gov.exp15570</t>
  </si>
  <si>
    <t>eexp15580</t>
  </si>
  <si>
    <t>eexp25610</t>
  </si>
  <si>
    <t>fexp15000</t>
  </si>
  <si>
    <t>fexp15010</t>
  </si>
  <si>
    <t>fexp15020</t>
  </si>
  <si>
    <t>fexp15030</t>
  </si>
  <si>
    <t>fexp15040</t>
  </si>
  <si>
    <t>fexp15050</t>
  </si>
  <si>
    <t>fexp15060</t>
  </si>
  <si>
    <t>fexp15070</t>
  </si>
  <si>
    <t>fexp15080</t>
  </si>
  <si>
    <t>fexp15090</t>
  </si>
  <si>
    <t>fexp15100</t>
  </si>
  <si>
    <t>fexp15110</t>
  </si>
  <si>
    <t>fexp15120</t>
  </si>
  <si>
    <t>fexp15130</t>
  </si>
  <si>
    <t>fexp15140</t>
  </si>
  <si>
    <t>fexp15150</t>
  </si>
  <si>
    <t>fexp15160</t>
  </si>
  <si>
    <t>fexp15170</t>
  </si>
  <si>
    <t>fexp15180</t>
  </si>
  <si>
    <t>fexp15190</t>
  </si>
  <si>
    <t>fexp15200</t>
  </si>
  <si>
    <t>fexp15210</t>
  </si>
  <si>
    <t>fexp15220</t>
  </si>
  <si>
    <t>fexp15230</t>
  </si>
  <si>
    <t>fexp15240</t>
  </si>
  <si>
    <t>fexp15250</t>
  </si>
  <si>
    <t>fexp15260</t>
  </si>
  <si>
    <t>fexp15270</t>
  </si>
  <si>
    <t>fexp15280</t>
  </si>
  <si>
    <t>fexp15290</t>
  </si>
  <si>
    <t>fexp15300</t>
  </si>
  <si>
    <t>fexp15310</t>
  </si>
  <si>
    <t>fexp15320</t>
  </si>
  <si>
    <t>fexp15330</t>
  </si>
  <si>
    <t>fexp15340</t>
  </si>
  <si>
    <t>fexp15350</t>
  </si>
  <si>
    <t>fexp15360</t>
  </si>
  <si>
    <t>fexp15370</t>
  </si>
  <si>
    <t>fexp15380</t>
  </si>
  <si>
    <t>fexp15390</t>
  </si>
  <si>
    <t>fexp15400</t>
  </si>
  <si>
    <t>fexp15410</t>
  </si>
  <si>
    <t>fexp15420</t>
  </si>
  <si>
    <t>fexp15430</t>
  </si>
  <si>
    <t>fexp15440</t>
  </si>
  <si>
    <t>fexp15450</t>
  </si>
  <si>
    <t>fexp15460</t>
  </si>
  <si>
    <t>fexp15470</t>
  </si>
  <si>
    <t>fexp15580</t>
  </si>
  <si>
    <t>fexp25610</t>
  </si>
  <si>
    <t>f.ws40000</t>
  </si>
  <si>
    <t>f.ws40010</t>
  </si>
  <si>
    <t>f.ws40020</t>
  </si>
  <si>
    <t>f.ws40030</t>
  </si>
  <si>
    <t>f.ws40040</t>
  </si>
  <si>
    <t>f.ws40050</t>
  </si>
  <si>
    <t>f.ws40060</t>
  </si>
  <si>
    <t>f.ws40070</t>
  </si>
  <si>
    <t>f.ws40080</t>
  </si>
  <si>
    <t>f.ws40090</t>
  </si>
  <si>
    <t>g.ws40000</t>
  </si>
  <si>
    <t>g.ws40010</t>
  </si>
  <si>
    <t>g.ws40020</t>
  </si>
  <si>
    <t>g.ws40030</t>
  </si>
  <si>
    <t>g.ws40040</t>
  </si>
  <si>
    <t>g.ws40050</t>
  </si>
  <si>
    <t>g.ws40060</t>
  </si>
  <si>
    <t>g.ws40070</t>
  </si>
  <si>
    <t>g.ws40080</t>
  </si>
  <si>
    <t>g.ws40090</t>
  </si>
  <si>
    <t>c.ws40000</t>
  </si>
  <si>
    <t>c.ws40010</t>
  </si>
  <si>
    <t>c.ws40020</t>
  </si>
  <si>
    <t>c.ws40030</t>
  </si>
  <si>
    <t>c.ws40040</t>
  </si>
  <si>
    <t>c.ws40050</t>
  </si>
  <si>
    <t>c.ws40060</t>
  </si>
  <si>
    <t>c.ws40070</t>
  </si>
  <si>
    <t>c.ws40080</t>
  </si>
  <si>
    <t>c.ws40090</t>
  </si>
  <si>
    <t>d.ws40000</t>
  </si>
  <si>
    <t>d.ws40010</t>
  </si>
  <si>
    <t>d.ws40020</t>
  </si>
  <si>
    <t>d.ws40030</t>
  </si>
  <si>
    <t>d.ws40040</t>
  </si>
  <si>
    <t>d.ws40050</t>
  </si>
  <si>
    <t>d.ws40060</t>
  </si>
  <si>
    <t>d.ws40070</t>
  </si>
  <si>
    <t>d.ws40080</t>
  </si>
  <si>
    <t>d.ws40090</t>
  </si>
  <si>
    <t>e.ws40000</t>
  </si>
  <si>
    <t>e.ws40010</t>
  </si>
  <si>
    <t>e.ws40020</t>
  </si>
  <si>
    <t>e.ws40030</t>
  </si>
  <si>
    <t>e.ws40040</t>
  </si>
  <si>
    <t>e.ws40050</t>
  </si>
  <si>
    <t>e.ws40060</t>
  </si>
  <si>
    <t>e.ws40070</t>
  </si>
  <si>
    <t>e.ws40080</t>
  </si>
  <si>
    <t>e.ws40090</t>
  </si>
  <si>
    <t>All other Public Safety fees- Excluding Unauthorized substance tax and clerk of court facility fees - includes fed.forfeirted prop.</t>
  </si>
  <si>
    <t>Other permits including Handgun Permits</t>
  </si>
  <si>
    <t xml:space="preserve">Expenditures by the police / sheriff’s department, patrol, identification units, detective bureaus, vice squads, etc., except cost of detention of prisoners which is shown in line 15120 and 15130.  Non 911 communication expenditures are also included here. </t>
  </si>
  <si>
    <t xml:space="preserve">Expenditures for allowed emergency communications funded with ETSF funds.  Report all other emergency communications expenditures in   “Public Safety All Other – PP&amp;E" line 15060 . </t>
  </si>
  <si>
    <t>Include other utilities on line 10640</t>
  </si>
  <si>
    <t>DOT - per Stephanie Benson at DOT they do not use any Powell bill info - 919-707-4200.  Because Powell bill data on DOT web site was in PDF format we left this question on the form.</t>
  </si>
  <si>
    <t>Reimbursements for street construction and repairs; fees for street cuts and special traffic signs; and maintenance assessments for street lighting, snow plowing, and other highway or street services unrelated to toll facilities.  Excludes special assessments which are recorded on line 20650</t>
  </si>
  <si>
    <t xml:space="preserve">Expenses by the police / sheriff’s department, patrol, identification units, detective bureaus, vice squads, etc., except cost of detention of prisoners which is shown in line 25130 and 25140.  Communication expenses not funded by ETSF (State 911 Funding) are also included here. </t>
  </si>
  <si>
    <t xml:space="preserve">Expenses for allowed emergency communications funded with ETSF funds.  Report all other emergency communications expenses in   “Sheriff / Police and emergency management and non-911 funded communications"- line 25060 . </t>
  </si>
  <si>
    <t>Include other utilities on line 20640</t>
  </si>
  <si>
    <t>This includes amount of fines and Forfeitures sent to school from any fund.  If these funds might be reported on the "Statement of Revenues, Expenditures and Changes in Fund Balance" and therefore also include on the Governmental Tabs.  If you report them in an Agency Fund they would not be recorded on the previous Governmental Tabs.</t>
  </si>
  <si>
    <r>
      <t xml:space="preserve">When reporting volume information in lines 40000 through 40050, please enter the information in </t>
    </r>
    <r>
      <rPr>
        <b/>
        <i/>
        <u/>
        <sz val="13"/>
        <color indexed="8"/>
        <rFont val="Century Schoolbook"/>
        <family val="1"/>
      </rPr>
      <t>only one</t>
    </r>
    <r>
      <rPr>
        <b/>
        <i/>
        <sz val="13"/>
        <color indexed="8"/>
        <rFont val="Century Schoolbook"/>
        <family val="1"/>
      </rPr>
      <t xml:space="preserve"> column, based on whichever unit of measure (gallons, thousand gallons, cubic feet, hundred cubic feet, etc.) you choose to report in. Usually you would use the same column to answer questions 40000 through 40050. Please report total </t>
    </r>
    <r>
      <rPr>
        <b/>
        <i/>
        <u/>
        <sz val="13"/>
        <color indexed="8"/>
        <rFont val="Century Schoolbook"/>
        <family val="1"/>
      </rPr>
      <t>annual</t>
    </r>
    <r>
      <rPr>
        <b/>
        <i/>
        <sz val="13"/>
        <color indexed="8"/>
        <rFont val="Century Schoolbook"/>
        <family val="1"/>
      </rPr>
      <t xml:space="preserve"> volume for the fiscal year (July through June).</t>
    </r>
  </si>
  <si>
    <t>Formula=(50000+50010+50020+50030+50040)-(50050+50060+50070+50080)</t>
  </si>
  <si>
    <t>The threshold amount is calculated by taking 25% of the receipts you would have received if you were 100% eligible. The value is now expressed as an amount which is a change from previous years where the value was expressed as a percentage.  Formula= 50110*.25</t>
  </si>
  <si>
    <t>Please enter any positive or negative adjustment to the beginning balance shown in line # 60530.  Line # 60530 and 60540 should equal your new beginning balance number.  If you enter an amount in line 60540 you must provide an explanation for the adjustment.</t>
  </si>
  <si>
    <t xml:space="preserve">If there is an amount in line # 60510 an explanation must be entered in the yellow shaded cell to the right. </t>
  </si>
  <si>
    <t>Please enter any positive or negative adjustment to the beginning balance shown in line # 60500.  Line # 60500 and 60510 should equal your new beginning balance number.  If you enter an amount in line 60510 you must provide an explanation for the adjustment.</t>
  </si>
  <si>
    <t>Reconciliation Total of Government  - From the Gov. Exp. Spreadsheet, AFIR line #15600</t>
  </si>
  <si>
    <t>Reconciliation Total of Proprietary - From the Proprietary Exp. Spreadsheet, AFIR line #25630</t>
  </si>
  <si>
    <t>All other Tax Revenues-including white goods tax, Solid waste disposal tax, Electronics Management Funds and scrap Tire Disposal Tax</t>
  </si>
  <si>
    <t>Instructions for Annual Financial Information Report</t>
  </si>
  <si>
    <t>General Fund Line Item Instructions</t>
  </si>
  <si>
    <r>
      <t>Reconciliation with - Revenues, Expenditures, and Changes in Fund Balance (</t>
    </r>
    <r>
      <rPr>
        <b/>
        <sz val="12"/>
        <color indexed="8"/>
        <rFont val="Calibri"/>
        <family val="2"/>
      </rPr>
      <t>Exhibit 4 in City of Dogwood</t>
    </r>
    <r>
      <rPr>
        <b/>
        <sz val="18"/>
        <color indexed="8"/>
        <rFont val="Calibri"/>
        <family val="1"/>
      </rPr>
      <t xml:space="preserve"> )</t>
    </r>
  </si>
  <si>
    <t>Total of all Governmental Funds - Expenditures</t>
  </si>
  <si>
    <t xml:space="preserve">Total of all Government Funds - Revenues </t>
  </si>
  <si>
    <t>Proprietary Fund # 7</t>
  </si>
  <si>
    <t>Proprietary Fund # 9</t>
  </si>
  <si>
    <t>Proprietary Fund # 10</t>
  </si>
  <si>
    <t>Proprietary Fund # 14</t>
  </si>
  <si>
    <t>Proprietary Fund # 16</t>
  </si>
  <si>
    <t>Proprietary Fund # 17</t>
  </si>
  <si>
    <t>Proprietary Fund # 18</t>
  </si>
  <si>
    <t>Proprietary Fund # 19</t>
  </si>
  <si>
    <t>Proprietary Fund # 20</t>
  </si>
  <si>
    <t>Total of all Proprietary Fund - Revenues</t>
  </si>
  <si>
    <t>Total All Proprietary Funds</t>
  </si>
  <si>
    <t>Total of all Proprietary Funds - Expenditures</t>
  </si>
  <si>
    <t>MISCELLANEOUS</t>
  </si>
  <si>
    <t>Water Sewer Information Used for the NC Water and Sewer Rates Dashboard                                                                                                                                              Created for Utilities by the Environmental Finance Center at the University of North Carolina.</t>
  </si>
  <si>
    <t>Proprietary Fund Line Item Instructions</t>
  </si>
  <si>
    <t>Please  Enter Your User Name and Password Below:</t>
  </si>
  <si>
    <t>The basis of accounting used for this form is the same basis used in your audit report.  The governmental funds will be on the modified basis of accounting and the Proprietary will be on the accrual basis.</t>
  </si>
  <si>
    <r>
      <t xml:space="preserve">At the bottom of the Gov. Exp. Tab there is a Reconciliation Section.  Directly above this section the "Change in Fund Balance for Governmental Funds" is calculated based on data you entered on this form.  In the Reconciliation Section you enter the Change in Fund Balance for all Governmental Funds off your </t>
    </r>
    <r>
      <rPr>
        <i/>
        <sz val="11"/>
        <color indexed="8"/>
        <rFont val="Calibri"/>
        <family val="2"/>
      </rPr>
      <t xml:space="preserve">Revenue, Expenditure and Change in Fund Balance for all Governmental Funds.  </t>
    </r>
    <r>
      <rPr>
        <sz val="11"/>
        <color theme="1"/>
        <rFont val="Calibri"/>
        <family val="2"/>
        <scheme val="minor"/>
      </rPr>
      <t xml:space="preserve">Since this form is designed to agree with the Change in Fund Balance for all Governmental Funds the cell directly below the amount you entered from your financial statements should be zero.  If that is not the case then the unit needs to review the data entered in each section and make the appropriate changes so the Governmental Funds balance to the unit's financial statement. </t>
    </r>
    <r>
      <rPr>
        <b/>
        <sz val="11"/>
        <color indexed="8"/>
        <rFont val="Calibri"/>
        <family val="2"/>
      </rPr>
      <t>The form is designed so that each fund should be balanced at the time it is entered on the form.</t>
    </r>
  </si>
  <si>
    <t>What if my unit is not in the drop down list?</t>
  </si>
  <si>
    <t>Unit_Name</t>
  </si>
  <si>
    <t>Unit_Number</t>
  </si>
  <si>
    <t>OfficialName</t>
  </si>
  <si>
    <t>OfficialTitle</t>
  </si>
  <si>
    <t>OfficialDate</t>
  </si>
  <si>
    <t>ContactName</t>
  </si>
  <si>
    <t>ContactTitle</t>
  </si>
  <si>
    <t>ContactTelephone</t>
  </si>
  <si>
    <t>ContactEmail</t>
  </si>
  <si>
    <t>Please enter beginning balance number here if line 50000 is blank.  If the amount in line 50000 is incorrect, please enter a positive or negative number needed to make the amount in line 50000 correct</t>
  </si>
  <si>
    <t>To select your unit name, select the yellow highlighted cells, then select the drop down arrow box</t>
  </si>
  <si>
    <t>Other financing Sources - Please include any prior period adjustments that increase the "change in fund balance" amount.</t>
  </si>
  <si>
    <t>Other financing Uses - Please include any prior period adjustments which decrease the "change in fund balance" amount</t>
  </si>
  <si>
    <t>Other licenses - include marriage licenses</t>
  </si>
  <si>
    <t>Licenses that are not classified elsewhere -  include marriage licenses</t>
  </si>
  <si>
    <r>
      <t xml:space="preserve">Please Enter the Change in Fund Balance from your Audited Financial Statement - "Revenues, Expenditures and Changes in Fund Balance Governmental Funds"  Enter reductions in Fund Balance as a negative.  </t>
    </r>
    <r>
      <rPr>
        <b/>
        <sz val="11"/>
        <color indexed="8"/>
        <rFont val="Calibri"/>
        <family val="2"/>
      </rPr>
      <t>Please include any fund prior period adjustment which decreases the "change in fund balance" amount</t>
    </r>
  </si>
  <si>
    <r>
      <t xml:space="preserve">Other financing Sources - </t>
    </r>
    <r>
      <rPr>
        <b/>
        <sz val="11"/>
        <color indexed="8"/>
        <rFont val="Calibri"/>
        <family val="2"/>
      </rPr>
      <t>Please include any prior period adjustments that increase the "change in fund balance" amount.</t>
    </r>
  </si>
  <si>
    <t>Person to contact for questions</t>
  </si>
  <si>
    <t>All Fields Must Be Completed</t>
  </si>
  <si>
    <t>Other sales and service fees - Register of Deeds, cemeteries, cable television, telephone utilities</t>
  </si>
  <si>
    <t>Legal Services</t>
  </si>
  <si>
    <t xml:space="preserve">All Other Human Services include legal aid </t>
  </si>
  <si>
    <t>All Other Human Services include legal aid</t>
  </si>
  <si>
    <t xml:space="preserve">Include all direct legal expenses.  Include payments to outside counsel </t>
  </si>
  <si>
    <t>All Other General Government - include Register of Deeds</t>
  </si>
  <si>
    <t>AFIR - Due October 31 of each Year</t>
  </si>
  <si>
    <t>Public School Debt Service (Principal and Interest) funded by other sources</t>
  </si>
  <si>
    <t>This amount includes the amount of restricted local option sales taxes revenues received in previous years and not spent as of June 30, of the current year. (Note:  this amount should be the unspent balance of amounts received in the prior and current years)  Formula=+60000+60010+60020-60200-60210-60220-60230+60500+60510</t>
  </si>
  <si>
    <t>Proprietary Revenues for Cities and Counties (Exclude Internal Service Funds)</t>
  </si>
  <si>
    <t>Exclude Internal Service Funds from this worksheet</t>
  </si>
  <si>
    <t xml:space="preserve"> Capital Contributions from non-governmental entities that is not listed elsewhere.</t>
  </si>
  <si>
    <t>Assets contributed from other non-governmental entities.  Assets contributed from other governments should be recorded in the intergovernmental revenue section.</t>
  </si>
  <si>
    <t>Date                        (Enter as "MM/DD/YYYY")</t>
  </si>
  <si>
    <t>sch.cap60275</t>
  </si>
  <si>
    <r>
      <t xml:space="preserve">The AFIR form will be retrieved from the US Census site (link is directly below this question). </t>
    </r>
    <r>
      <rPr>
        <b/>
        <sz val="11"/>
        <color indexed="8"/>
        <rFont val="Calibri"/>
        <family val="2"/>
      </rPr>
      <t xml:space="preserve"> The form must be saved to your PC and completed. </t>
    </r>
    <r>
      <rPr>
        <sz val="11"/>
        <color theme="1"/>
        <rFont val="Calibri"/>
        <family val="2"/>
        <scheme val="minor"/>
      </rPr>
      <t xml:space="preserve"> After completion the unit will return to the same US Census site to upload the completed AFIR.  We recommend that the unit save the completed AFIR to aid them in completing next years AFIR.  The first year a unit might use one copy of the AFIR file to place their system account numbers that were used to complete each question in the amount field.  This copy would then be saved and used next year to aid in the completion of the AFIR. </t>
    </r>
    <r>
      <rPr>
        <b/>
        <sz val="11"/>
        <color indexed="8"/>
        <rFont val="Calibri"/>
        <family val="2"/>
      </rPr>
      <t xml:space="preserve"> Units of government now have the ability to enter data and balance back to their audit report at fund level, fund type level or any combination that is easiest for them</t>
    </r>
    <r>
      <rPr>
        <sz val="11"/>
        <color theme="1"/>
        <rFont val="Calibri"/>
        <family val="2"/>
        <scheme val="minor"/>
      </rPr>
      <t>.  Each tab allows units to enter data for up to 20 funds and the form totals the information in a set of columns to the right of fund # 20.  US Census and the State Treasurer will only upload and save the information in the Total columns so it is important that units of government save the copy of the AFIR files they prepare each year.  Every Municipality should complete at least one fund in the Governmental Tabs and complete the Miscellaneous Tab.  Every County should complete at least one Fund in the Governmental Tabs, the Miscellaneous Tab, White Goods Tab, and the School Capital Outlay Tab.</t>
    </r>
  </si>
  <si>
    <t>Capital Contributions from other funds of the government.</t>
  </si>
  <si>
    <t>Solid Waste / collection, street cleaning and landfill (exclude closure / postclosure expenses which are entered below)</t>
  </si>
  <si>
    <t>Landfill/ solid waste closure/postclosure expenses - non cash</t>
  </si>
  <si>
    <t>Non-cash expenses for compensated benefits such as leave, retiree health care, etc.</t>
  </si>
  <si>
    <t xml:space="preserve">Other items - </t>
  </si>
  <si>
    <t>Proprietary Expenses for Cities and Counties (Exclude Internal Service Funds)</t>
  </si>
  <si>
    <t>Medicaid payment received for ambulance and rescue squads</t>
  </si>
  <si>
    <t>Medicaid payments received for all functions except EMS (ambulance and rescue): Health, Mental Health, Social Services, Hospitals, etc.</t>
  </si>
  <si>
    <t>Proceeds from General Obligation debt for Public School less issuance costs</t>
  </si>
  <si>
    <t>Proceeds from Non-General Obligation debt for  Public School less issuance costs</t>
  </si>
  <si>
    <t>Total restricted local option sales tax sources</t>
  </si>
  <si>
    <t>NC Education Lottery</t>
  </si>
  <si>
    <t>Other sources:  General Fund</t>
  </si>
  <si>
    <t>Other sources: all other</t>
  </si>
  <si>
    <t xml:space="preserve">Include all other sources from funds other than the general fund that were received and spent on public school capital </t>
  </si>
  <si>
    <t>Total Other Sources</t>
  </si>
  <si>
    <t>Total uses funded by restricted local option sales taxes</t>
  </si>
  <si>
    <t>Total uses funded by other sources</t>
  </si>
  <si>
    <t>Adjustments to beginning Balance restrict local option sales tax - line # 60500</t>
  </si>
  <si>
    <t>Adjustments to beginning Balance of other sources - line # 60530</t>
  </si>
  <si>
    <t>CLAY COUNTY</t>
  </si>
  <si>
    <t>Form calculates ending balance of other  sources</t>
  </si>
  <si>
    <t xml:space="preserve">Form calculates ending balance of restricted local option sales tax </t>
  </si>
  <si>
    <t xml:space="preserve">Include all amounts received from NC Educational Lottery </t>
  </si>
  <si>
    <t>Beginning balance of restricted local option sales tax -  taken from balance on Report on School Capital Outlay delivered to the Legislature.</t>
  </si>
  <si>
    <t>Beginning Balance of other sources - taken from balance on Report on School Capital Outlay delivered to the Legislature.</t>
  </si>
  <si>
    <r>
      <rPr>
        <b/>
        <sz val="9"/>
        <color indexed="8"/>
        <rFont val="Calibri"/>
        <family val="2"/>
      </rPr>
      <t>Record sources and uses for Public School Capital Outlays:</t>
    </r>
    <r>
      <rPr>
        <sz val="9"/>
        <color indexed="8"/>
        <rFont val="Calibri"/>
        <family val="2"/>
      </rPr>
      <t xml:space="preserve">
The capital outlay tab accounts for revenues and expenditures for public schools capital outlays by the county.  The statutory funding of school capital outlays are through local option  sales taxes.  Articles 40 and 42 of the State Laws requires that certain percentages of the local option sales taxes by requiring they be spent for school capital outlay spending.  In addition to the local option sales taxes, the NC education lottery proceeds, withdrawals from the public school building capital fund managed by the  Department of Public Instruction (DPI), and other county monies also funds the public school capital outlay. To comply with NC General Statutes 115C-4401, revenues and expenditures are presented by sources and uses in this appendix as a tracking mechanism for legislative purposes.  </t>
    </r>
    <r>
      <rPr>
        <b/>
        <sz val="9"/>
        <color indexed="8"/>
        <rFont val="Calibri"/>
        <family val="2"/>
      </rPr>
      <t>This information is reported to the State Legislature every Spring.</t>
    </r>
  </si>
  <si>
    <t>Public School Capital Spending Sources Worksheet</t>
  </si>
  <si>
    <t>Portion of Article 40 required to be spent on school capital outlay(30% of accrued distribution) local option sales tax</t>
  </si>
  <si>
    <t>Portion of Article 42 required to be spent on school capital outlay (60% of accrued distribution) local option sales tax</t>
  </si>
  <si>
    <t>The Article 40 amount should equal to the accrued revenues of Article 40 local option sales taxes recognized for the fiscal year multiplied by  30 percent.  Note:  For Article 40 sales taxes, the law requires that 40 percent be restricted for the first five fiscal years of the levy and 30 percent be restricted for the next twenty-three fiscal years.  Currently all counties except for a few are restricted at 30 percent.  Do not include any additional amounts designated by your governing board. For example, if your government board wants to allocate 75 percent instead of the required 30 percent, the difference of  45 percent should be shown under other sources line 60090.</t>
  </si>
  <si>
    <t>This amount should equal the accrued revenue of Article 42 local option sales taxes recognized during the fiscal year multiplied by 60 percent.  Note: For Article 42 sales taxes, the law requires that 60 percent be restricted for the first twenty-five years of the levy. Do not include any additional amounts designated by your governing board on this line.  For example, if your governing board wants to allocate 75 percent instead of the required 60 percent, the 15 percent difference should be shown under other sources line 60090.</t>
  </si>
  <si>
    <t>Portion of Article 40 local option sales taxes required by NC Statute to be used for public school capital outlay (include construction and capital repairs)</t>
  </si>
  <si>
    <t>Portion of Article 40 local option sales taxes required by NC Statute to be used to pay principal and interest on public school debt.</t>
  </si>
  <si>
    <t>Reconciliation - Cells below are Calculated except for adjustments</t>
  </si>
  <si>
    <t>Total restricted portion of local option sales tax and other sources</t>
  </si>
  <si>
    <t>Enterprise Funds</t>
  </si>
  <si>
    <t>Operational Water Fund</t>
  </si>
  <si>
    <t>Operational Sewer Fund</t>
  </si>
  <si>
    <t>Human Services Transportation for citizens that meet certain eligibility criteria.</t>
  </si>
  <si>
    <t>If you run a combined Water Sewer fund please mark each service individually</t>
  </si>
  <si>
    <t>This does not include transit system used by the general public</t>
  </si>
  <si>
    <t xml:space="preserve">Operate a Landfill </t>
  </si>
  <si>
    <t>Units should mark this line if they actually operate a Landfill</t>
  </si>
  <si>
    <t>Units should mark this line if they operate a landfill / solid waste service but haul the waste to a facility operated by a third party.</t>
  </si>
  <si>
    <t>Operate a Landfill / Solid Waste Service</t>
  </si>
  <si>
    <t>Enterprise</t>
  </si>
  <si>
    <t>Governmental</t>
  </si>
  <si>
    <t>Not Provided</t>
  </si>
  <si>
    <t>Include all other sources from the general fund that were received and spent on public school capital (i.e. appropriated fund balances and other non-sales tax revenues or sales tax spend on school capital outlay even though it was not required by NC Statute to be spent on school capital outlay.</t>
  </si>
  <si>
    <t>This amount should include the interest earned on the above sales taxes amounts</t>
  </si>
  <si>
    <t>D
Capital assets constructed this year, not included in expenses but did increase capital assets on the balance sheet</t>
  </si>
  <si>
    <t>E
Capital assets purchased this year, not included in expenses but did increase capital assets on the balance sheet</t>
  </si>
  <si>
    <r>
      <t xml:space="preserve">School - Tax levy includes current, prior, penalties and interest.  You should report amounts in this cell only if these numbers are </t>
    </r>
    <r>
      <rPr>
        <b/>
        <i/>
        <sz val="11"/>
        <color indexed="8"/>
        <rFont val="Calibri"/>
        <family val="2"/>
      </rPr>
      <t xml:space="preserve">not </t>
    </r>
    <r>
      <rPr>
        <sz val="11"/>
        <color indexed="8"/>
        <rFont val="Calibri"/>
        <family val="2"/>
      </rPr>
      <t>reported on your "Statement of Revenues, Expenditures and Changes in Fund Balance"</t>
    </r>
  </si>
  <si>
    <t>To aid units in tracking EMS cost</t>
  </si>
  <si>
    <t>To break out for US census</t>
  </si>
  <si>
    <t>Need to break out for US Census</t>
  </si>
  <si>
    <t>Please list any additional enterprise funds you operate not already listed above.  Please separate them with a comma.</t>
  </si>
  <si>
    <r>
      <rPr>
        <b/>
        <i/>
        <u/>
        <sz val="11"/>
        <color indexed="8"/>
        <rFont val="Calibri"/>
        <family val="2"/>
      </rPr>
      <t>County Only</t>
    </r>
    <r>
      <rPr>
        <sz val="11"/>
        <color theme="1"/>
        <rFont val="Calibri"/>
        <family val="2"/>
        <scheme val="minor"/>
      </rPr>
      <t xml:space="preserve"> - Does Your Tax Office Collect non-motor vehicle Taxes for any of the Municipalities in your County?</t>
    </r>
  </si>
  <si>
    <t>The Governmental Revenue section has totals and subtotals that can be used to agree back to your books, but remember that they will only agree to your books if you classify the revenues in a similar manner.  These totals are for your convenience to aid you in balancing your information back to your financial statements and are not used by us nor are they stored in the database.  If the subtotals on this form do not agree to your financial statements that is ok as long as the Change in Fund Balance and Change in Net Position does agree.</t>
  </si>
  <si>
    <t>The "Expenditure" and "Other Financing Uses" sections have totals and subtotals that can be used to agree back to your books, but remember that they will only agree to your books if you classify the revenues in a similar manner.   These totals are for your convenience to aid you in balancing your information back to your financial statements and are not used by us nor are they stored in the database.  If the subtotals on this form do not agree to your financial statements that is ok as long as the Change in fund balance and net position does agree.</t>
  </si>
  <si>
    <t>Various sections have totals and subtotals that can be used to agree back to your books, but remember that they will only agree to your books if you classify the expenses in a similar manner.  These totals are for your convenience to aid you in balancing your information back to your financial statements and are not used by us nor are they stored in the database.  If the subtotals on this form do not agree to your financial statements that is ok as long as the Change in Net Position agrees.</t>
  </si>
  <si>
    <r>
      <t xml:space="preserve">This form is designed so that a unit of government can enter data at a fund level or any other level they desire and the form will aggregate the information for the preparer.  The "Gov. Revenue Tab" and "Gov. Exp. Tab" will tie to the </t>
    </r>
    <r>
      <rPr>
        <i/>
        <sz val="11"/>
        <color indexed="8"/>
        <rFont val="Calibri"/>
        <family val="2"/>
      </rPr>
      <t>Governmental Revenue, Expenditure and Change in Fund Balance</t>
    </r>
    <r>
      <rPr>
        <sz val="11"/>
        <color theme="1"/>
        <rFont val="Calibri"/>
        <family val="2"/>
        <scheme val="minor"/>
      </rPr>
      <t xml:space="preserve"> </t>
    </r>
    <r>
      <rPr>
        <i/>
        <sz val="11"/>
        <color indexed="8"/>
        <rFont val="Calibri"/>
        <family val="2"/>
      </rPr>
      <t>Statement</t>
    </r>
    <r>
      <rPr>
        <sz val="11"/>
        <color theme="1"/>
        <rFont val="Calibri"/>
        <family val="2"/>
        <scheme val="minor"/>
      </rPr>
      <t xml:space="preserve"> (Exhibit # 4 in City of Dogwood Illustrative Statements).  The "Proprietary Rev. Tab" and the "Proprietary Exp. Tab" ties to the </t>
    </r>
    <r>
      <rPr>
        <i/>
        <sz val="11"/>
        <color indexed="8"/>
        <rFont val="Calibri"/>
        <family val="2"/>
      </rPr>
      <t xml:space="preserve">Revenue, Expense, and Change in Net Position Statement </t>
    </r>
    <r>
      <rPr>
        <sz val="11"/>
        <color theme="1"/>
        <rFont val="Calibri"/>
        <family val="2"/>
        <scheme val="minor"/>
      </rPr>
      <t xml:space="preserve">(Exhibit # 7 in City of Dogwood Illustrative Statements.  Internal Service Funds are not included on the Proprietary Revenue or Expenditure tab; however there are several questions on the miscellaneous tab that must be completed for internal service funds .  There are additional Tabs for Municipalities and Counties to complete if your unit owns and operates a Water and/or Sewer Fund.  Counties will complete the Water Sewer Tab if applicable.  This also mean that this data will be added to the Water Sewer Rates Dashboard (link below). </t>
    </r>
    <r>
      <rPr>
        <b/>
        <sz val="11"/>
        <color indexed="8"/>
        <rFont val="Calibri"/>
        <family val="2"/>
      </rPr>
      <t xml:space="preserve"> Counties must complete the School Capital Outlay and White Goods tabs</t>
    </r>
    <r>
      <rPr>
        <sz val="11"/>
        <color theme="1"/>
        <rFont val="Calibri"/>
        <family val="2"/>
        <scheme val="minor"/>
      </rPr>
      <t xml:space="preserve">.  </t>
    </r>
    <r>
      <rPr>
        <b/>
        <sz val="11"/>
        <color indexed="8"/>
        <rFont val="Calibri"/>
        <family val="2"/>
      </rPr>
      <t>All units must complete the Miscellaneous tab.</t>
    </r>
  </si>
  <si>
    <r>
      <t>The simple answer is that whatever funds or entities are included on the "</t>
    </r>
    <r>
      <rPr>
        <i/>
        <sz val="11"/>
        <color indexed="8"/>
        <rFont val="Calibri"/>
        <family val="2"/>
      </rPr>
      <t xml:space="preserve">Governmental Revenue, Expenditures, and Changes in Fund Balance" </t>
    </r>
    <r>
      <rPr>
        <sz val="11"/>
        <color theme="1"/>
        <rFont val="Calibri"/>
        <family val="2"/>
        <scheme val="minor"/>
      </rPr>
      <t xml:space="preserve"> and the "</t>
    </r>
    <r>
      <rPr>
        <i/>
        <sz val="11"/>
        <color indexed="8"/>
        <rFont val="Calibri"/>
        <family val="2"/>
      </rPr>
      <t xml:space="preserve">Proprietary Revenue, Expenses and Changes in Net Position".  </t>
    </r>
    <r>
      <rPr>
        <sz val="11"/>
        <color theme="1"/>
        <rFont val="Calibri"/>
        <family val="2"/>
        <scheme val="minor"/>
      </rPr>
      <t xml:space="preserve">This means discretely presented component units, pension funds, agency funds are excluded. The only exception to this rule is that Internal Service Funds are not reported on the Proprietary revenue or expense tabs.  Private Purpose Trusts are included on the </t>
    </r>
    <r>
      <rPr>
        <i/>
        <sz val="11"/>
        <color indexed="8"/>
        <rFont val="Calibri"/>
        <family val="2"/>
      </rPr>
      <t>"Governmental Revenue, Expenditures, and Changes in Fund Balance"</t>
    </r>
    <r>
      <rPr>
        <sz val="11"/>
        <color theme="1"/>
        <rFont val="Calibri"/>
        <family val="2"/>
        <scheme val="minor"/>
      </rPr>
      <t xml:space="preserve"> so it would be included in the AFIR.</t>
    </r>
  </si>
  <si>
    <r>
      <t>At the bottom of the Proprietary Exp Tab there is a Reconciliation Section.  Directly above this section the "Change in Net Position for all Proprietary Funds" is calculated based on data you entered on this form.  In the Reconciliation Section you enter the Change in Net Position for all Proprietary Funds off your "</t>
    </r>
    <r>
      <rPr>
        <i/>
        <sz val="11"/>
        <color indexed="8"/>
        <rFont val="Calibri"/>
        <family val="2"/>
      </rPr>
      <t>Revenue, Expense and Change in Net Position for all Proprietary Funds"</t>
    </r>
    <r>
      <rPr>
        <b/>
        <i/>
        <sz val="11"/>
        <color indexed="8"/>
        <rFont val="Calibri"/>
        <family val="2"/>
      </rPr>
      <t xml:space="preserve"> excluding Internal Service Funds</t>
    </r>
    <r>
      <rPr>
        <i/>
        <sz val="11"/>
        <color indexed="8"/>
        <rFont val="Calibri"/>
        <family val="2"/>
      </rPr>
      <t xml:space="preserve">.  </t>
    </r>
    <r>
      <rPr>
        <sz val="11"/>
        <color theme="1"/>
        <rFont val="Calibri"/>
        <family val="2"/>
        <scheme val="minor"/>
      </rPr>
      <t xml:space="preserve">Since this form is designed to agree withe the Change in Net Position for all Proprietary Funds the cell directly below the amount you entered from your financial statements should be zero.  If that is not the case then the unit needs to review the data entered in each section and make the appropriate changes so the Proprietary Funds balance to the unit's financial statement.  </t>
    </r>
    <r>
      <rPr>
        <b/>
        <sz val="11"/>
        <color indexed="8"/>
        <rFont val="Calibri"/>
        <family val="2"/>
      </rPr>
      <t>The form is designed so that each fund should be balanced at the time it is entered on the form.</t>
    </r>
  </si>
  <si>
    <t>Gross receipts of any Airports operated by your government from sales and charges.  This is only completed if you unit has an airport on either the  "Statement of Revenues, Expenses and Changes in Net Position".</t>
  </si>
  <si>
    <t>Gross receipts of any Governmental Hospitals operated by your government from sales and charges.  This is only completed if you unit has a hospital on either the "Statement of Revenues, Expenses and Changes in Net Position".</t>
  </si>
  <si>
    <t>Interest earned on bond funds that are reported on your "Statement of Revenues, Expenses and Changes in Net Position".</t>
  </si>
  <si>
    <t>Interest earned on 911 funds that are reported on your  "Statement of Revenues, Expenses and Changes in Net Position".</t>
  </si>
  <si>
    <t>All other Interest earned on funds not reported elsewhere that are reported on your  "Statement of Revenues, Expenses and Changes in Net Position".</t>
  </si>
  <si>
    <t xml:space="preserve">Total Revenues excluding "Transfers and Other Items"  The Total Revenue numbers on row 95 immediately above should tie to the total Revenue numbers on your Governmental Revenue, Expense and Changes in Net Position Exhibit in your audited financial statements.  </t>
  </si>
  <si>
    <r>
      <t xml:space="preserve">Any other items not classified as operating revenue, non-operating revenue, transfers-in or, contributed capital. </t>
    </r>
    <r>
      <rPr>
        <b/>
        <sz val="11"/>
        <color indexed="8"/>
        <rFont val="Calibri"/>
        <family val="2"/>
      </rPr>
      <t>Please include any prior period amount that increases "change in net Position" amount.</t>
    </r>
  </si>
  <si>
    <r>
      <t xml:space="preserve">Non-Intergovernmental expenses - Governmental Funds - All Other - </t>
    </r>
    <r>
      <rPr>
        <sz val="12"/>
        <color indexed="8"/>
        <rFont val="Calibri"/>
        <family val="2"/>
      </rPr>
      <t>All expenses that are reported in the expense section of your "Revenue, Expense and Change in Net Position Statement" that are not payments to either the State of NC nor another government for outsourced Services or Functions or purchased or constructed capital outlay.  Salaries and fringe benefits are recorded in this column including contributions to various retirement accounts if they are reflected on the  "</t>
    </r>
    <r>
      <rPr>
        <i/>
        <sz val="12"/>
        <color indexed="8"/>
        <rFont val="Calibri"/>
        <family val="2"/>
      </rPr>
      <t>Statement of Revenues, Expenses and Changes in Net Position</t>
    </r>
    <r>
      <rPr>
        <sz val="12"/>
        <color indexed="8"/>
        <rFont val="Calibri"/>
        <family val="2"/>
      </rPr>
      <t xml:space="preserve">".   "Transfers and Other" are not included in this section either, but in the section below. </t>
    </r>
    <r>
      <rPr>
        <b/>
        <i/>
        <u/>
        <sz val="12"/>
        <color indexed="8"/>
        <rFont val="Calibri"/>
        <family val="2"/>
      </rPr>
      <t xml:space="preserve">
</t>
    </r>
  </si>
  <si>
    <t>Include all forms of principal, interest and fees payments for all types of debt on the lines by purpose.  For proprietary funds you record interest and fees that are included on the "Statement of Revenues, Expenses and Change in Net Position" and report principal payments however, these numbers are not used to balance back to your audit report.</t>
  </si>
  <si>
    <r>
      <t>Record transfers to other funds as they appear on your   "</t>
    </r>
    <r>
      <rPr>
        <i/>
        <sz val="11"/>
        <color indexed="8"/>
        <rFont val="Calibri"/>
        <family val="2"/>
      </rPr>
      <t>Statement of Revenues, Expenses and Changes in Net Position</t>
    </r>
    <r>
      <rPr>
        <sz val="11"/>
        <color theme="1"/>
        <rFont val="Calibri"/>
        <family val="2"/>
        <scheme val="minor"/>
      </rPr>
      <t xml:space="preserve">". </t>
    </r>
  </si>
  <si>
    <r>
      <t xml:space="preserve">Any other financing uses reported on your financial statements - </t>
    </r>
    <r>
      <rPr>
        <b/>
        <sz val="11"/>
        <color indexed="8"/>
        <rFont val="Calibri"/>
        <family val="2"/>
      </rPr>
      <t>Please include any prior period adjustment that decreases your "change in net position" amount.</t>
    </r>
  </si>
  <si>
    <t>Extraordinary Items (that reduce net position)</t>
  </si>
  <si>
    <t>Change in Net Position (calculated from the form)</t>
  </si>
  <si>
    <t>Reconciliation with - Revenues, Expenses, and Changes in Net Position (Exhibit 7 in City of Dogwood )</t>
  </si>
  <si>
    <r>
      <t xml:space="preserve">Please Enter the Change in Net Position from your Audited Financial Statement - "Revenues, Expenses and Changes in Net Position - Proprietary Funds" </t>
    </r>
    <r>
      <rPr>
        <b/>
        <sz val="11"/>
        <color indexed="8"/>
        <rFont val="Calibri"/>
        <family val="2"/>
      </rPr>
      <t>excluding change in Net Position for Internal Service Funds.  Please include any prior period adjustment amount that decreases the "change in net position" amount</t>
    </r>
  </si>
  <si>
    <r>
      <t xml:space="preserve">This is the difference between the change in fund balance that is calculated from the form on row 76 less the change in net position from your audit report that was entered in row 79.  </t>
    </r>
    <r>
      <rPr>
        <b/>
        <sz val="11"/>
        <color indexed="8"/>
        <rFont val="Calibri"/>
        <family val="2"/>
      </rPr>
      <t>You are in balance if this amount is zero.</t>
    </r>
  </si>
  <si>
    <r>
      <t xml:space="preserve">This is a revised Annual Financial Information Report.   It is designed so that the information collected ties to the two main operating statements in your financial Statements.  The Proprietary Rev Tab and the Proprietary Exp Tab should tie to the "Statement of Revenue, Expenses, and Change in Net Position - Proprietary Funds" from the Unit's Audited Financial Statements.  </t>
    </r>
    <r>
      <rPr>
        <b/>
        <sz val="9"/>
        <color indexed="8"/>
        <rFont val="Calibri"/>
        <family val="2"/>
      </rPr>
      <t>Internal Service Funds are not included in this Section for either Revenues or Expenses.</t>
    </r>
  </si>
  <si>
    <t xml:space="preserve">The Total Operating and NonOperating Revenue numbers on row 91 immediately above should tie to the total Revenue numbers on your "Revenues, Expenses and Changes in New Position - Proprietary Funds" in your audited financial statements.  </t>
  </si>
  <si>
    <t>Extraordinary Items (that add to net position)</t>
  </si>
  <si>
    <r>
      <t xml:space="preserve">Other - </t>
    </r>
    <r>
      <rPr>
        <b/>
        <sz val="11"/>
        <color indexed="8"/>
        <rFont val="Calibri"/>
        <family val="2"/>
      </rPr>
      <t>Please include any prior period amounts that increase the "change in net position" amount</t>
    </r>
  </si>
  <si>
    <t>Internal Service Funds Reported on the Proprietary Funds "Statement of Revenues, Expenses and Changes in Net Position"</t>
  </si>
  <si>
    <t>If you have an Internal Service Fund reported on your Proprietary "Statement of Revenues, Expenses and Changes in Net Position", Please list any revenues from sources outside your government.</t>
  </si>
  <si>
    <t>If you have an Internal Service Fund reported on your Proprietary "Statement of Revenues, Expenses and Changes in Net Position", Please list any negative change in net position.  This is a change that decreases net position.</t>
  </si>
  <si>
    <t>If you have an Internal Service Fund reported on your Proprietary "Statement of Revenues, Expenses and Changes in Net Position", Please list any negative change in net position.</t>
  </si>
  <si>
    <t>If you have an Internal Service Fund reported on your Proprietary "Statement of Revenues, Expenses and Changes in Net Position", Please list any positive change in net Position.</t>
  </si>
  <si>
    <t>If you have an Internal Service Fund reported on your Proprietary "Statement of Revenues, Expenses and Changes in Net Position", Please list any positive change in net Position.  This is a change that increases net position.</t>
  </si>
  <si>
    <t>Enter prior period adjustments as positive or negative numbers depending on how they affect net position.</t>
  </si>
  <si>
    <t>Enter prior period adjustments as positive or negative numbers depending on how they affect fund balance.</t>
  </si>
  <si>
    <t>rev10840</t>
  </si>
  <si>
    <t>rev20850</t>
  </si>
  <si>
    <t>aexp25640</t>
  </si>
  <si>
    <t>bexp25640</t>
  </si>
  <si>
    <t>cexp25640</t>
  </si>
  <si>
    <t>dexp25640</t>
  </si>
  <si>
    <t>eexp25640</t>
  </si>
  <si>
    <t>fexp25640</t>
  </si>
  <si>
    <t>aexp25650</t>
  </si>
  <si>
    <t>bexp25650</t>
  </si>
  <si>
    <t>dexp25650</t>
  </si>
  <si>
    <t>fexp25650</t>
  </si>
  <si>
    <t>A.miss30180</t>
  </si>
  <si>
    <t>A.miss30190</t>
  </si>
  <si>
    <t>A.miss30200</t>
  </si>
  <si>
    <t>A.miss30210</t>
  </si>
  <si>
    <t>A.miss30220</t>
  </si>
  <si>
    <t>A.miss30230</t>
  </si>
  <si>
    <t>sch.cap60600</t>
  </si>
  <si>
    <t>aexp25660</t>
  </si>
  <si>
    <t>bexp25660</t>
  </si>
  <si>
    <t>dexp25660</t>
  </si>
  <si>
    <t>fexp25660</t>
  </si>
  <si>
    <t>Exclude Internal Service Funds</t>
  </si>
  <si>
    <t>Unit wide tax levy includes current, prior, penalties and interest</t>
  </si>
  <si>
    <t>Other taxes not recorded above in intergovernmental or tax sections.  Including:  White goods tax, the net amount of the scrap tire disposal tax collected by the North Carolina Department of Revenue and distributed to the county (G.S. 130A-309, Part 2B), the net amount of the solid waste disposal tax collected relevant to G. S. 105-187.60-63, Article 5G and the Electronics Management Funds relevant to G. S. 130A-309.137</t>
  </si>
  <si>
    <t>Expenditures for detention of prisoners expended directly by the unit. Costs paid to the State, another government, or a special jail district are shown in the payments to state or other governments columns</t>
  </si>
  <si>
    <t>Intergovernmental Expenditures - Governmental Funds - Report all payments to other governments for services or programs performed on a reimbursement or cost sharing basis.  This does not include payments of electric bills to municipalities or sales and use tax payments to the State.  This does include payments to other governments/State for services or functions that are outsourced.  Items included here would be for services or functions that if you did not contract with another unit to perform you might have to provide the service yourself.  Examples of items that can be included.  Collection of Property Taxes, Payments for Housing Prisoners, Shared cost for operation of a Public Safety Investigative Unit, Sharing the cost of Library Services.</t>
  </si>
  <si>
    <t xml:space="preserve">Non-Intergovernmental Expenditures - Governmental Funds - All Expenditures that are reported in the Expenditure section of your "Revenue, Expenditure and Change in Fund Balance Statement" that are not payments to either the State of NC or another government for outsourced Services or Functions.  "Other Financing Uses" are not included in this section either, but in the section below. </t>
  </si>
  <si>
    <t>Other taxes not recorded in above in intergovernmental or tax sections.  Including:  White goods tax, the net amount of the scrap tire disposal tax collected by the North Carolina Department of Revenue and distributed to the unit (G.S. 130A-309, Part 2B), the net amount of the solid waste disposal tax collected relevant to G. S. 105-187.60-63, Article 5G and the Electronics Management Funds relevant to G. S. 130A-309.137</t>
  </si>
  <si>
    <t>Include the distribution of the $15.00 “mixed beverage surcharge” from the ABC Board authorized by local legislation.</t>
  </si>
  <si>
    <t>Expenses for detention of prisoners expended directly by the unit. Costs paid to the State, another government, or a special jail district are shown in the payments to state or other governments columns</t>
  </si>
  <si>
    <t>Include the net profit distribution from the local ABC Board [G.S. 18B-805(e)].  If the ABC Board is a component unit of the unit, this amount would be reported in the audited financial statements as a transfer from a component unit.”  However, this amount should be reclassified to a revenue on the AFIR since it relates to the unit as a whole.</t>
  </si>
  <si>
    <t xml:space="preserve">Amount budgeted as appropriation for the fiscal year pursuant to G.S. 158-7.1, subsection b(1) thru b(7).   These amounts would have also been included in expenditure tabs under economic development, which is OK.
Appropriations made during the fiscal year pursuant to GS 158-7.1(b):
• 1 – for the acquisition or conveyance of industrial park property, including preparing the land for development by e.g., installing utilities, demolishing or reconstructing buildings, and preparing the site for development
• 2 – for acquisition or conveyance of real property suitable for industrial or commercial uses, including the costs of assembling and holding the land
• 3 – for the cost of acquiring options to purchase real property suitable for industrial or commercial use
• 4 – for the acquisition, conveyance, construction or leasing of a building suitable for industrial or commercial use
• 5 – for the provision of utilities to industrial facilities, including providing the facilities through the unit’s utilities department or assisting the extension of privately-owned utilities to an industrial facility
• 6 – for extending water and sewer lines to publicly and privately owned industrial properties
• 7 –site preparation for industrial land that is publicly or privately owned.
</t>
  </si>
  <si>
    <t xml:space="preserve">Amount expended for the fiscal year pursuant to G.S. 158-7.1, subsection b(1) thru b(7).  These amounts would have also been included in expenditure tabs under economic development, which is OK.
• 1 – for the acquisition or conveyance of industrial park property, including preparing the land for development by e.g., installing utilities, demolishing or reconstructing buildings, and preparing the site for development
• 2 – for acquisition or conveyance of real property suitable for industrial or commercial uses, including the costs of assembling and holding the land
• 3 – for the cost of acquiring options to purchase real property suitable for industrial or commercial use
• 4 – for the acquisition, conveyance, construction or leasing of a building suitable for industrial or commercial use
• 5 – for the provision of utilities to industrial facilities, including providing the facilities through the unit’s utilities department or assisting the extension of privately-owned utilities to an industrial facility
• 6 – for extending water and sewer lines to publicly and privately owned industrial properties
• 7 –site preparation for industrial land that is publicly or privately owned.
</t>
  </si>
  <si>
    <t xml:space="preserve">Investments in property acquired at any time pursuant to G.S. 158-7.1, subsection b(1) thru b(4), and owned at the end of the fiscal year.
• 1 – for the acquisition or conveyance of industrial park property, including preparing the land for development by e.g., installing utilities, demolishing or reconstructing buildings, and preparing the site for development
• 2 – for acquisition or conveyance of real property suitable for industrial or commercial uses, including the costs of assembling and holding the land
• 3 – for the cost of acquiring options to purchase real property suitable for industrial or commercial use
• 4 – for the acquisition, conveyance, construction or leasing of a building suitable for industrial or commercial use
</t>
  </si>
  <si>
    <t>Amount expended for the fiscal year pursuant to G.S. 158-7.1, subsection b(5) thru b(7)
• 5 – for the provision of utilities to industrial facilities, including providing the facilities through the unit’s utilities department or assisting the extension of privately-owned utilities to an industrial facility; and
• 7 –site preparation for industrial land that is publicly or privately owned.</t>
  </si>
  <si>
    <t xml:space="preserve">The amount of tax revenues that was taken into account pursuant to G.S. 158-7.1, subsection d(2) and was expected to be received during the fiscal year.
1) The acquisition, improvement and conveyance of the real property will stimulate the local economy, promote business and create a substantial number of jobs that pay above the minimum wage; and
2) The prospective purchaser of the property is contractually bound to construct, within a specified time period not to exceed five years, improvements on the real property that will generate the expected tax revenues. 
</t>
  </si>
  <si>
    <t xml:space="preserve">These expenditures are reported regardless of funding source.  Example: The fact that a local government received a federal grant which is used to fund these expenditures under GS 158-7.1 would not releave the unit of government of the requirement to report these expenditures below. </t>
  </si>
  <si>
    <t>Unit Salaries - From Miscellaneous tab, AFIR line #30130</t>
  </si>
  <si>
    <t xml:space="preserve">When you have completed the form please save the file to your PC.    You will then go to the web site listed below (it is the same website that you visited to download this form).  Enter your "UserName" and "Password" that you used for the AFIR download process and should have stored at the top of this instructions page.  Then click on the "Browse" button in step 2.  Select the AFIR file you saved on your PC and click upload.  After you click on the upload button you will receive the following message.  "Completed ! Thank you for uploading your file. If you have any questions, the contact information is in login page." 
</t>
  </si>
  <si>
    <t>Internal Use Only - Template Year</t>
  </si>
  <si>
    <t>cexp25650</t>
  </si>
  <si>
    <t>eexp25650</t>
  </si>
  <si>
    <t>cexp25660</t>
  </si>
  <si>
    <t>eexp25660</t>
  </si>
  <si>
    <t xml:space="preserve">Please Enter the Change in Fund Balance from your Audited Financial Statement - "Revenues, Expenditures and Changes in Fund Balance Governmental Funds"  Enter reductions in Fund Balance as a negative.  </t>
  </si>
  <si>
    <r>
      <t xml:space="preserve">Non-Intergovernmental expenses - Governmental Funds - </t>
    </r>
    <r>
      <rPr>
        <b/>
        <i/>
        <sz val="12"/>
        <color indexed="8"/>
        <rFont val="Calibri"/>
        <family val="2"/>
      </rPr>
      <t>Capital Outlay Construction</t>
    </r>
    <r>
      <rPr>
        <sz val="12"/>
        <color indexed="8"/>
        <rFont val="Calibri"/>
        <family val="2"/>
      </rPr>
      <t xml:space="preserve"> - All expenses that are reported in the expense section of your "</t>
    </r>
    <r>
      <rPr>
        <i/>
        <sz val="12"/>
        <color indexed="8"/>
        <rFont val="Calibri"/>
        <family val="2"/>
      </rPr>
      <t>Revenue, Expense and Change in Net Position Statement</t>
    </r>
    <r>
      <rPr>
        <sz val="12"/>
        <color indexed="8"/>
        <rFont val="Calibri"/>
        <family val="2"/>
      </rPr>
      <t>" that meet your capital asset threshold and are constructed versus purchased.   "Transfers and Other" are not included in this section either, but in the section below.  Do not include decreases to capital asset construction.</t>
    </r>
  </si>
  <si>
    <r>
      <t xml:space="preserve">Non-Intergovernmental expenses - Governmental Funds - Capital Outlay Purchased - </t>
    </r>
    <r>
      <rPr>
        <sz val="12"/>
        <color indexed="8"/>
        <rFont val="Calibri"/>
        <family val="2"/>
      </rPr>
      <t>All expenses that are reported in the expense section of your "</t>
    </r>
    <r>
      <rPr>
        <i/>
        <sz val="12"/>
        <color indexed="8"/>
        <rFont val="Calibri"/>
        <family val="2"/>
      </rPr>
      <t>Revenue, Expense and Change in Net Position Statement</t>
    </r>
    <r>
      <rPr>
        <sz val="12"/>
        <color indexed="8"/>
        <rFont val="Calibri"/>
        <family val="2"/>
      </rPr>
      <t>" that meet your capital asset threshold and are purchased versus constructed.  "Transfers and Other" are not included in this section either, but in the section below.   Do not include decreases to capital outlay purchases.</t>
    </r>
  </si>
  <si>
    <r>
      <t xml:space="preserve">Please Enter the Change in Net Position from your Audited Financial Statement - "Revenues, Expenses and Changes in Net Position - Proprietary Funds" </t>
    </r>
    <r>
      <rPr>
        <b/>
        <sz val="11"/>
        <color indexed="8"/>
        <rFont val="Calibri"/>
        <family val="2"/>
      </rPr>
      <t xml:space="preserve">excluding change in Net Position for Internal Service Funds.  Reductions in Net Position are entered as a negative number.  </t>
    </r>
  </si>
  <si>
    <r>
      <t xml:space="preserve">Gross amount of Separation Allowance paid to </t>
    </r>
    <r>
      <rPr>
        <b/>
        <sz val="11"/>
        <color indexed="8"/>
        <rFont val="Calibri"/>
        <family val="2"/>
      </rPr>
      <t>Law Enforcement Officers</t>
    </r>
    <r>
      <rPr>
        <sz val="11"/>
        <color theme="1"/>
        <rFont val="Calibri"/>
        <family val="2"/>
        <scheme val="minor"/>
      </rPr>
      <t>.  Do not include amount paid to trust account, only gross amounts paid to officers.</t>
    </r>
  </si>
  <si>
    <t>Gross amount of Separation Allowance paid to Law Enforcement Officers.  Do not include amount paid to trust account, only gross amounts paid to officers.This amount might be a repeat of amounts already included on the previous expenditure/expense tabs, which is ok.</t>
  </si>
  <si>
    <t>Gross Salary:  Enter the sum of the gross salaries used to calculate the Medicare Wages &amp; Tips from the four Quarterly 941's complete during the fiscal year.  This is for all funds.  If you do not have any salaries you must enter a zero "0" in the cell or you will get an error message on the verification page.</t>
  </si>
  <si>
    <t xml:space="preserve">If you have an Internal Service Fund reported on your Proprietary "Statement of Revenues, Expenses and Changes in Net Position", Please list any revenues from sources outside your government. </t>
  </si>
  <si>
    <t>Please select "Enterprise" from the drop down box in the yellow "E" column for those enterprise funds operated by your unit of government.  Select "Governmental" if your unit provides this service in a Governmental fund.  Select "not provided" if your unit does not provide this service.</t>
  </si>
  <si>
    <t>This amount is the unexpended portions of restricted portions of local option sales taxes and all other sources used for school capital outlay.  THIS AMOUNT SHOULD EQUAL ACTUAL FUNDS AVAILABLE FOR SCHOOL CAPITAL OUTLAY AS OF JUNE 30.</t>
  </si>
  <si>
    <t xml:space="preserve">User Name:  </t>
  </si>
  <si>
    <t>Password:</t>
  </si>
  <si>
    <t>Gov. Fund # 1</t>
  </si>
  <si>
    <t>Gov. Fund # 2</t>
  </si>
  <si>
    <t>Gov. Fund # 3</t>
  </si>
  <si>
    <t>Gov. Fund # 4</t>
  </si>
  <si>
    <t>Proprietary Fund # 1</t>
  </si>
  <si>
    <t>Gross Salary:  Enter the sum of the gross salaries from the four Quarterly 941's completed during the fiscal year</t>
  </si>
  <si>
    <t>2015 Changes</t>
  </si>
  <si>
    <r>
      <t>1.</t>
    </r>
    <r>
      <rPr>
        <sz val="7"/>
        <color indexed="8"/>
        <rFont val="Times New Roman"/>
        <family val="1"/>
      </rPr>
      <t xml:space="preserve">    </t>
    </r>
    <r>
      <rPr>
        <sz val="12"/>
        <color indexed="8"/>
        <rFont val="Century Schoolbook"/>
        <family val="1"/>
      </rPr>
      <t>Utility taxes are no longer franchise taxes but sales taxes.  The “Line Item Instructions-Gov” tab, “Gov. Revenue” tab, “Line-Item Instructions-Propr” tab, and the “Proprietary Rev.” tab descriptions have all been changed to describe the utility taxes as sales tax.   We did consider reclassifying the taxes to be included in the sales tax line, but decided against it.   Sales tax revenues are historically analyzed and we did not want to disrupt this analysis.  Also these taxes probably not react to the market in the same manner as traditional sales tax and we did not want to comingle  the information.  All these taxes can be obtained from the Department of Revenue website if additional information is needed.</t>
    </r>
  </si>
  <si>
    <t>School - Local Current Expense  for K thru high school including current expense, timber receipts, teacher supplements, etc.  Exclude school capital outlay</t>
  </si>
  <si>
    <t>School - Capital Outlay for K thru high school.  Exclude local current expense</t>
  </si>
  <si>
    <t>School - Other - funds for K thru high school other than local current expense and capital outlay</t>
  </si>
  <si>
    <t>Used to reconcile School capital outlay tab to main AFIR document</t>
  </si>
  <si>
    <t>School - All educational expenditures for K thru high school which the unit classifies as capital outlay.  This should include amounts spent or sent to the schools for capital outlay in any fund (general, capital project, etc.)</t>
  </si>
  <si>
    <t>Include the opening balance of designated funds for the County’s white goods account as of July 1 for the reporting fiscal year.  Entered is the ending balance per line number 50080 as reported on prior year's AFIR.</t>
  </si>
  <si>
    <t>Include the opening balance of undesignated funds for the County’s white goods account as of July 1 for the reporting fiscal year.  Entered is the ending balance per line number 50090 as reported on prior year's AFIR.</t>
  </si>
  <si>
    <t>Please enter beginning balance number here if line 50020 is blank.  If the amount in line 50020 is incorrect, please enter a positive or negative number needed to make the amount in line 50020 correct</t>
  </si>
  <si>
    <t>Error Detection - School capital outlay expenditures</t>
  </si>
  <si>
    <t>aexp15381</t>
  </si>
  <si>
    <t>bexp15381</t>
  </si>
  <si>
    <t>cexp15381</t>
  </si>
  <si>
    <t>dexp15381</t>
  </si>
  <si>
    <t>eexp15381</t>
  </si>
  <si>
    <t>fexp15381</t>
  </si>
  <si>
    <t>aexp15382</t>
  </si>
  <si>
    <t>bexp15382</t>
  </si>
  <si>
    <t>cexp15382</t>
  </si>
  <si>
    <t>dexp15382</t>
  </si>
  <si>
    <t>eexp15382</t>
  </si>
  <si>
    <t>fexp15382</t>
  </si>
  <si>
    <t>aexp15383</t>
  </si>
  <si>
    <t>bexp15383</t>
  </si>
  <si>
    <t>cexp15383</t>
  </si>
  <si>
    <t>dexp15383</t>
  </si>
  <si>
    <t>eexp15383</t>
  </si>
  <si>
    <t>fexp15383</t>
  </si>
  <si>
    <r>
      <t>3.</t>
    </r>
    <r>
      <rPr>
        <sz val="7"/>
        <color indexed="8"/>
        <rFont val="Times New Roman"/>
        <family val="1"/>
      </rPr>
      <t xml:space="preserve">    </t>
    </r>
    <r>
      <rPr>
        <sz val="12"/>
        <color indexed="8"/>
        <rFont val="Century Schoolbook"/>
        <family val="1"/>
      </rPr>
      <t>Questions 30070 on the “Miscellaneous” tab were removed since similar questions are now asked on the Data Input worksheet that is submitted with your audit reports.</t>
    </r>
  </si>
  <si>
    <r>
      <t>2.</t>
    </r>
    <r>
      <rPr>
        <sz val="7"/>
        <color indexed="8"/>
        <rFont val="Times New Roman"/>
        <family val="1"/>
      </rPr>
      <t xml:space="preserve">    </t>
    </r>
    <r>
      <rPr>
        <sz val="12"/>
        <color indexed="8"/>
        <rFont val="Century Schoolbook"/>
        <family val="1"/>
      </rPr>
      <t>Questions 30040 on the “Miscellaneous” tab were removed since similar questions are now asked on the Data Input worksheet that is submitted with your audit reports.</t>
    </r>
  </si>
  <si>
    <t>CCH Line Number</t>
  </si>
  <si>
    <t>Total from line number 15382 on the "Gov. Exp." tab, cell "ES51"</t>
  </si>
  <si>
    <t>Reconciliation Instructions</t>
  </si>
  <si>
    <t>Enter the ending balance of the white goods account.  The balance should include the Designated portion (amount designated for specific expenditures in subsequent fiscal years) and the Undesignated portion.  The designated balance should include anticipated spending for capital needs in the foreseeable future.    The Solid Waste Section of the Dept. of Environment and Natural Resources (DENR)  may determine the reasonableness of the spending plan.</t>
  </si>
  <si>
    <t>School - Local Current Expense  for K thru high school including current expense, timber receipts, teacher supplements, etc.  Exclude school capital outlay, debt service on school financings and supplemental school taxes</t>
  </si>
  <si>
    <t>School - Capital Outlay for K thru high school.  Exclude local current expense and debt service for school debt financings</t>
  </si>
  <si>
    <t>School - All educational expenditures for K thru high school which the unit classifies as local current expense.  This should include timber receipts, teacher supplements, resource officer, etc.  This line item should exclude school capital outlay, debt service on school financings and supplemental school taxes.</t>
  </si>
  <si>
    <r>
      <t xml:space="preserve">School - All educational expenditures for K thru high school which the unit did not record above in line 15381 or 15382. Note: debt service for school financings should not be included in this section but in debt  payment section.  </t>
    </r>
    <r>
      <rPr>
        <b/>
        <sz val="11"/>
        <color indexed="8"/>
        <rFont val="Calibri"/>
        <family val="2"/>
      </rPr>
      <t>Include supplemental school taxes on this line if reported in governmental funds.  If supplemental taxes are reported in agency funds do not reort here but on the miscellaneous tab on line 30001</t>
    </r>
  </si>
  <si>
    <t>School - Other - funds for K thru high school other than local current expense, capital outlay and debt service on school financings - Include supplemental school tax if reported in governmental funds.  If supplemental taxes are reported in agency funds do not report here but on the miscellaneous tab  line 30001</t>
  </si>
  <si>
    <t>School - All educational expenditures for K thru high school which the unit did not record above in line 15381 or 15382. Note: debt service for school financings should not be included in this section but in debt  payment section.  Include supplemental school taxes on this line if reported in governmental funds.  If supplemental taxes are reported in agency funds do not reort here but on the miscellaneous tab on line 30001</t>
  </si>
  <si>
    <t xml:space="preserve">If your unit is not listed in the drop down list (list is alphabetical) call 919-814-4299.  </t>
  </si>
  <si>
    <t>2016 Changes</t>
  </si>
  <si>
    <t>No changes</t>
  </si>
  <si>
    <t xml:space="preserve">1.  After the form is completed, the unit will complete the verification tab by selecting from a drop down box their unit's name. 
2.  The preparer will then verify that the report is balanced by making sure that the amounts in cell D17 and cell D19 are zero.   If the cells are greater than $100 the unit should follow the instructions on row 13 to bring the report in balance with their financial statements.
3.  The preparer should verify that there is an amount in cell D21 (not zero or - sign).                                                                                                                                                                                                                                                                                                                                                                                                                                                                                                                                                                                                                                                                                                                                                                                                                                                                                                                                                                                                                                                                                                                                                                   
4.   For County only - Cell G23 will display an error message if applicable.                                                                                                                                                                                                                                                                                                                                                                                                                                                                                                                                                 5.  Both the Finance Officer and the Preparer will need to complete their name, title and date.  The preparer information is collected in case we have a question about the report. </t>
  </si>
  <si>
    <t>2017 Changes</t>
  </si>
  <si>
    <t>Total tonnage of white goods collected during the reporting fiscal year.  [G.S. 130A-309.87(b)(1)]</t>
  </si>
  <si>
    <t xml:space="preserve">If there is an amount in line # 60540 an explanation must be entered in the yellow shaded cell to the right. </t>
  </si>
  <si>
    <t>Other Unrestricted support: Fed includes PILOT, All Quarterly Utility Sales taxes(Sales Tax on Piped natural Gas to Cities, Sales  Tax on Electric Power to Cities, Sales Tax on Telecommunications Services to Cities, Sales Tax on Video Programming to Cities and Counties),  Beer and Wine Tax, Medicaid Hold Harmless (for sales tax), other unrestricted intergovernmental revenues.</t>
  </si>
  <si>
    <t>Portion of Article 44 (GS -105-524) that the County used for School Capital Outlay</t>
  </si>
  <si>
    <t>Portion of Article 46 that the County used for School Capital Outlay</t>
  </si>
  <si>
    <t>Include the total amount of principal and interest on public school debt that was not funded by the restricted local options sales or from revenues from the Public School Building Capital Fund and the NC Educational Lottery. Exclude refundings. Include portion of sales tax not restricted including Article 44 &amp; Article 46.</t>
  </si>
  <si>
    <t>Include total county expenditures for public school capital outlays not funded by the restricted portion of the local optional sales taxes, withdrawal from Public School Building Capital Fund and the NC Educational Lottery. Include portion of sales tax not restricted including Article 44 &amp; Article 46.</t>
  </si>
  <si>
    <t>Article 44</t>
  </si>
  <si>
    <t>Article 46</t>
  </si>
  <si>
    <t>sch.cap60601</t>
  </si>
  <si>
    <t>sch.cap60602</t>
  </si>
  <si>
    <t>2018 Changes</t>
  </si>
  <si>
    <t>1. Line Item Instructions- Gov. Exclude Transitional Hold Harmless distributions from Other Unrestricted Support</t>
  </si>
  <si>
    <t>2. Line Item instructions - Gov. Include Hold harmless provisions excluded from 10230</t>
  </si>
  <si>
    <t>3. Line Item Instructions- Propr. Exclude Transitional Hold Harmless distributions</t>
  </si>
  <si>
    <t>4. Include Hold Harmless tax excluded above</t>
  </si>
  <si>
    <t>5. School Capital Outlay.  Article 44</t>
  </si>
  <si>
    <t>6. School Capital Outlay Article 46</t>
  </si>
  <si>
    <t>7. School Capital Outlay. Include portion of sales tax not restricted including Article 44 &amp; Article 46.</t>
  </si>
  <si>
    <t>8. School Capital Outlay. Include portion of sales tax not restricted including Article 44 &amp; Article 46.</t>
  </si>
  <si>
    <t>Instruction pages</t>
  </si>
  <si>
    <t>School Capital Outlay Report</t>
  </si>
  <si>
    <r>
      <rPr>
        <b/>
        <i/>
        <sz val="10"/>
        <color indexed="8"/>
        <rFont val="Calibri"/>
        <family val="2"/>
      </rPr>
      <t>C
Operating</t>
    </r>
  </si>
  <si>
    <r>
      <rPr>
        <b/>
        <i/>
        <sz val="10"/>
        <color indexed="8"/>
        <rFont val="Calibri"/>
        <family val="2"/>
      </rPr>
      <t>D
Capital Outlay-Construction</t>
    </r>
  </si>
  <si>
    <r>
      <rPr>
        <b/>
        <i/>
        <sz val="10"/>
        <color indexed="8"/>
        <rFont val="Calibri"/>
        <family val="2"/>
      </rPr>
      <t>E
Capital Outlay-Purchased</t>
    </r>
  </si>
  <si>
    <t>Sales Tax includes all articles including the hold harmless provisions</t>
  </si>
  <si>
    <t>Other Unrestricted support: Fed includes PILOT, All Quarterly Utility Sales taxes(Sales Tax on Piped natural Gas to Cities, Sales  Tax on Electric Power to Cities, Sales Tax on Telecommunications Services to Cities, Sales Tax on Video Programming to Cities and Counties), Beer and Wine Tax, Medicaid Hold Harmless (for sales tax), other unrestricted intergovernmental revenues.</t>
  </si>
  <si>
    <t xml:space="preserve">Sales Tax includes all articles including the hold harmless provisions </t>
  </si>
  <si>
    <t>Accounting for Building Inspections</t>
  </si>
  <si>
    <t>Cells that are pulling numbers from another source</t>
  </si>
  <si>
    <t>Notes</t>
  </si>
  <si>
    <t xml:space="preserve">Total </t>
  </si>
  <si>
    <r>
      <t>Building Permits Revenues</t>
    </r>
    <r>
      <rPr>
        <b/>
        <sz val="11"/>
        <color indexed="8"/>
        <rFont val="Calibri"/>
        <family val="2"/>
      </rPr>
      <t/>
    </r>
  </si>
  <si>
    <t>All Other revenues</t>
  </si>
  <si>
    <r>
      <rPr>
        <b/>
        <sz val="11"/>
        <color indexed="8"/>
        <rFont val="Calibri"/>
        <family val="2"/>
      </rPr>
      <t>Revenues</t>
    </r>
    <r>
      <rPr>
        <b/>
        <sz val="11"/>
        <color indexed="8"/>
        <rFont val="Calibri"/>
        <family val="2"/>
      </rPr>
      <t>:</t>
    </r>
    <r>
      <rPr>
        <sz val="11"/>
        <color theme="1"/>
        <rFont val="Calibri"/>
        <family val="2"/>
        <scheme val="minor"/>
      </rPr>
      <t xml:space="preserve"> Enter the modified accrual based revenues collected under GS 153A-354 and GS 160A-414.  </t>
    </r>
  </si>
  <si>
    <t>Payments to Other Governments</t>
  </si>
  <si>
    <t>Salaries and Fringe Benefits</t>
  </si>
  <si>
    <t>Operating - all other operating expenditures</t>
  </si>
  <si>
    <t>Capital Outlay / including Equipment</t>
  </si>
  <si>
    <t>Calculated Revenues less Expenditure for this fiscal report period</t>
  </si>
  <si>
    <t xml:space="preserve">Ending Balance </t>
  </si>
  <si>
    <t>Building permit revenues associated with permit and inspections collected under GS 153A-354 and GS160A-414.  This would include applicable fines other than those that are require to be sent to the schools</t>
  </si>
  <si>
    <r>
      <rPr>
        <b/>
        <sz val="10"/>
        <color indexed="8"/>
        <rFont val="Calibri"/>
        <family val="2"/>
      </rPr>
      <t>Beginning Balance</t>
    </r>
    <r>
      <rPr>
        <sz val="10"/>
        <color theme="1"/>
        <rFont val="Calibri"/>
        <family val="2"/>
        <scheme val="minor"/>
      </rPr>
      <t xml:space="preserve">  - Legislation requiring units of government to track and spend Inspection revenues for inspection functions has been in effect since fiscal year 2016.  The Department of Insurance has requested that units break down their beginning balance by fiscal year if possible by placing the net difference of revenues less expenditures in each fiscal year.  see instructions under "Notes" to the right.  </t>
    </r>
  </si>
  <si>
    <t>GS 159-33.1 was revised to require that finance officers of local governments and public authorities report revenues and expenditures of inspection fees collected under G.S. 153A-354 for counties or G.S. 160A-414 for municipalities.  The statutues restricts the expenditure of the allowed inspection fees to those expenditures incurred "for support of the administration and activities of the inspection department and for no other purpose".(G.S. 160A-414, identical language included in G.S. 153A-354).  One purpose for the required reporting below is to help verify that funds are being spent as required.   
Direct and Indirect Cost can be reported as expenditures; however the unit must document their allocation method.</t>
  </si>
  <si>
    <t>Cells that might require data entry</t>
  </si>
  <si>
    <r>
      <rPr>
        <b/>
        <sz val="11"/>
        <color theme="1"/>
        <rFont val="Calibri"/>
        <family val="2"/>
        <scheme val="minor"/>
      </rPr>
      <t>Expenditures:</t>
    </r>
    <r>
      <rPr>
        <sz val="11"/>
        <color theme="1"/>
        <rFont val="Calibri"/>
        <family val="2"/>
        <scheme val="minor"/>
      </rPr>
      <t xml:space="preserve">  Enter the modified accrual based expenditures  collected under G.S. 153A-354 and G.S 160A-414 that ties to your financial statements.  (This should include direct expenditures and indirect expenditures.)</t>
    </r>
  </si>
  <si>
    <t>NC - Needs Base Public School Capital Fund</t>
  </si>
  <si>
    <t>NC-Needs Based school construction or certain capital leases for school facilities</t>
  </si>
  <si>
    <t>Needs-Based Public School Fund to be used for new school construction or certain capital leases for school facilities.</t>
  </si>
  <si>
    <r>
      <rPr>
        <b/>
        <u/>
        <sz val="11"/>
        <color theme="1"/>
        <rFont val="Calibri"/>
        <family val="2"/>
        <scheme val="minor"/>
      </rPr>
      <t>Municipal Only</t>
    </r>
    <r>
      <rPr>
        <sz val="11"/>
        <color theme="1"/>
        <rFont val="Calibri"/>
        <family val="2"/>
        <scheme val="minor"/>
      </rPr>
      <t xml:space="preserve"> - Amount of funding you have give a County or municipal school system ( does not include charter schools) for capital outlay purposes.</t>
    </r>
  </si>
  <si>
    <t>Effective July 1, 2018 the legislature has altered the public school funding scheme to authorize municipalities to make appropriations to "supplement funding for elementary and secondary publci education"  Please record any funding your municipalitie provided for capital outlay purposes to any County or municpal school ( do not include funding provided to charter schools).</t>
  </si>
  <si>
    <r>
      <rPr>
        <b/>
        <u/>
        <sz val="11"/>
        <color theme="1"/>
        <rFont val="Calibri"/>
        <family val="2"/>
        <scheme val="minor"/>
      </rPr>
      <t>Municipal Only</t>
    </r>
    <r>
      <rPr>
        <sz val="11"/>
        <color theme="1"/>
        <rFont val="Calibri"/>
        <family val="2"/>
        <scheme val="minor"/>
      </rPr>
      <t xml:space="preserve"> - Amount of funding you have give a County or municipal school system ( does not include charter schools) for operational purposes also known as local current expense funds.</t>
    </r>
  </si>
  <si>
    <t>This form replaces all previous Annual Financial Information Forms (AFIR).  This form was design in consultation with representatives of local governments, state agencies, Legislative Research, NC League of Municipalities, NC Association of County Commissioners.  Any material revisions to this form will also be discuss with a similar group.  The group developed this form with several guiding principles.
--Capitalize on any data that is already collected by another entity
--Provide an easier way for units to enter data on a fund basis
--Improve the instructions and descriptions of what is being requested
--Do not ask for any unnecessary information</t>
  </si>
  <si>
    <t>2019 Changes</t>
  </si>
  <si>
    <t>Miscellaneous tab</t>
  </si>
  <si>
    <t>A.miss0040</t>
  </si>
  <si>
    <t>A.miss0041</t>
  </si>
  <si>
    <r>
      <t xml:space="preserve">Municipalities should select yes or no from the drop down box to indicate if the County collects property taxes other than motor vehicles.  </t>
    </r>
    <r>
      <rPr>
        <b/>
        <sz val="11"/>
        <color theme="1"/>
        <rFont val="Calibri"/>
        <family val="2"/>
        <scheme val="minor"/>
      </rPr>
      <t>Please list the county in column F.</t>
    </r>
  </si>
  <si>
    <r>
      <t xml:space="preserve">Includes taxes collected and remitted to other units of government, that were not reported on the Governmental or Proprietary Tabs. </t>
    </r>
    <r>
      <rPr>
        <b/>
        <sz val="11"/>
        <color theme="1"/>
        <rFont val="Calibri"/>
        <family val="2"/>
        <scheme val="minor"/>
      </rPr>
      <t>Please list the municipalities in column F.</t>
    </r>
  </si>
  <si>
    <t>b.miss0040</t>
  </si>
  <si>
    <t>b.miss0041</t>
  </si>
  <si>
    <t>Effective July 1, 2018 the legislature has altered the public school funding scheme to authorize municipalities to make appropriations to "supplement funding for elementary and secondary public education."  Please record any funding your municipalitie provided for capital outlay purposes to any County or municpal school ( do not include funding provided to charter schools).</t>
  </si>
  <si>
    <t>Second public school capital fund known as the Needs-Based Public School Capital Fund established in 2017.</t>
  </si>
  <si>
    <t>School Capital Outlay tab</t>
  </si>
  <si>
    <t>see new tab "Inspectons 2019"</t>
  </si>
  <si>
    <t>ALL UNITS MUST COMPLETE THE MISCELLANEOUS TAB AND THE BUILDING INSPECTION FEES TAB
COUNTIES MUST ALSO COMPLETE THE WHITE GOODS TAB AND SCHOOL CAPITAL OUTLAY TAB</t>
  </si>
  <si>
    <t>sch.cap60610</t>
  </si>
  <si>
    <t>sch.cap60285</t>
  </si>
  <si>
    <t>Year 2016</t>
  </si>
  <si>
    <t>Year 2017</t>
  </si>
  <si>
    <t>Year 2018</t>
  </si>
  <si>
    <t>If your revenues exceeded expenditures please explain below why this occurred. This information will be included in the report to the Department of Insurance.</t>
  </si>
  <si>
    <t>Internal Use Only</t>
  </si>
  <si>
    <t>Internal Use Only (used only on 2019 AFIR)</t>
  </si>
  <si>
    <t>BI70000</t>
  </si>
  <si>
    <t>BI70002</t>
  </si>
  <si>
    <t>BI70003</t>
  </si>
  <si>
    <t>BI70004</t>
  </si>
  <si>
    <t>BI70005</t>
  </si>
  <si>
    <t>BI70010</t>
  </si>
  <si>
    <t>BI70020</t>
  </si>
  <si>
    <t>BI70050</t>
  </si>
  <si>
    <t>BI70040</t>
  </si>
  <si>
    <t>BI70011</t>
  </si>
  <si>
    <t>BI70018</t>
  </si>
  <si>
    <t>BI70019</t>
  </si>
  <si>
    <t>BI70060</t>
  </si>
  <si>
    <t>rev&lt;exp remarks</t>
  </si>
  <si>
    <t>Year 2016 rev-exp</t>
  </si>
  <si>
    <t>Year 2017 rev-exp</t>
  </si>
  <si>
    <t>Year 2018 rev-exp</t>
  </si>
  <si>
    <t>net rev-exp 2016-2018</t>
  </si>
  <si>
    <t>Beg Bal</t>
  </si>
  <si>
    <t>Beg Bal adjustment</t>
  </si>
  <si>
    <t>Beg Bal adj remarks</t>
  </si>
  <si>
    <t xml:space="preserve">Bi Total Revenue </t>
  </si>
  <si>
    <t>BI Total Expenditures</t>
  </si>
  <si>
    <t>Year 2019</t>
  </si>
  <si>
    <t>BI70001</t>
  </si>
  <si>
    <t>Internal use only</t>
  </si>
  <si>
    <t>Amounts spent on School Capital Outlay (excluding debt service) agree between the "Gov. Exp." tab, line # 15382 and the "School Capital Outlay" tab.  See Row 57 on the School Capital Outlay tab for more information</t>
  </si>
  <si>
    <t>New tab - Building Inspections Revenue and/or expenditures to report</t>
  </si>
  <si>
    <t>BI70026</t>
  </si>
  <si>
    <t>BI70027</t>
  </si>
  <si>
    <t>BI70028</t>
  </si>
  <si>
    <t>BI70029</t>
  </si>
  <si>
    <t>BI70030</t>
  </si>
  <si>
    <t>Building Permits Revenues</t>
  </si>
  <si>
    <t xml:space="preserve">Did you have Building Inspections Revenue and/or expenditures? </t>
  </si>
  <si>
    <t>The amount in the first two Difference boxs should be zero before you submit your AFIR.  If the amount is not zero, review the total column on line #15600 and line #25630 for each fund to determine which fund is out-of-balance.  You will see an error message in cells G17 and G19 if the difference is greater than $100.  This means that you must review the worksheet to determine your error.  Amounts that are under $100 will be accepted as this difference is considered immaterial.  The Difference Box for D21 should not be blank.  The worksheet checks to make sure you made an entry on the "miscellaneous tab", row 21, line 30130.   A message will appear in cell G23 if the difference is greater than $100 for school capital outlay expenditures</t>
  </si>
  <si>
    <t>Cajah's Mountain</t>
  </si>
  <si>
    <t>MESIC</t>
  </si>
  <si>
    <t>Wilson's Mills</t>
  </si>
  <si>
    <r>
      <rPr>
        <b/>
        <sz val="10"/>
        <color indexed="8"/>
        <rFont val="Calibri"/>
        <family val="2"/>
      </rPr>
      <t>Beginning Balance</t>
    </r>
    <r>
      <rPr>
        <sz val="10"/>
        <color theme="1"/>
        <rFont val="Calibri"/>
        <family val="2"/>
        <scheme val="minor"/>
      </rPr>
      <t xml:space="preserve">  - Legislation requiring units of government to track and spend Inspection revenues for inspection functions has been in effect since fiscal year 2016.  The Department of Insurance has requested that units break down their starting balance by fiscal year if possible by placing the net difference of revenues less expenditures in each fiscal year in row 10 columns C through E.  If revenues exceed expenditures the number would be positive and if expenditures exceed revenues the number would be negative.  The total of all years should equal the begining balance as of June 30, 2018.  If this information is no longer available then please place the accumulated fund balance as of June 30, 2018 in row 8 column F.  If you enter data in row 10 you should not enter data in row 8.  In other words you should only have a number in row 8 column F or row 10 column F, not in both.</t>
    </r>
  </si>
  <si>
    <t>Adjustment to the Beginning Balance in cell F12 (Record any adjustments needed to the 2018 balance)  ( In the cell B12 to the right please explain why the adjustment was necessary)</t>
  </si>
  <si>
    <t>Inspections fees (including permits) are from applications for building (construction), demolition, plumbing, mechanical and/or electrical or temporary (saw ) pole permits; also, any fees for unsafe building enforcement or extra inspections not covered under a permit.  Sometimes, these permits are combined.  Regardless, any inspection fees and fees directly related to the administration and operation of the building inspection department would be included as building inspection revenue.</t>
  </si>
  <si>
    <t>0040</t>
  </si>
  <si>
    <t>This total equals all the capital outlay expenditures excluding debt service (line numbers 60210, 60230, 60250, 60270, 60280, 60285, 60290.  This number should agree to the total on the "Gov. Exp." tab line number 15382</t>
  </si>
  <si>
    <t>This amount should be zero (cell C55 - cell C56).  If this amount is greater than $100, this error must be fixed before the report can be submitted.</t>
  </si>
  <si>
    <t>This amount includes the amount of unrestricted sources received in previous years and not spent as of June 30, of the current year. (Note:  this amount should the unspent balance of amounts received in the prior and current years).  Formula=60530+60540+60030+60040+60050+60060+60600+60601+60602+60070+60080+60090+60100-60240-60250-60260-60270-60275-60280-60285-60290-60300</t>
  </si>
  <si>
    <t>0041</t>
  </si>
  <si>
    <r>
      <rPr>
        <b/>
        <sz val="11"/>
        <color indexed="8"/>
        <rFont val="Calibri"/>
        <family val="2"/>
      </rPr>
      <t>Beginning Balance</t>
    </r>
    <r>
      <rPr>
        <sz val="11"/>
        <color theme="1"/>
        <rFont val="Calibri"/>
        <family val="2"/>
        <scheme val="minor"/>
      </rPr>
      <t xml:space="preserve">  - This equals the ending balance from the prior year AFIR</t>
    </r>
  </si>
  <si>
    <t>Cell F12 - Adjustments increasing the beginning balance would be entered as a positive number and adjustments decreasing the beginning balance would be entered as a negative number.</t>
  </si>
  <si>
    <t>Enter Revenues less expenditures for the appropriate fiscal year in this row if you did not enter any amount in F8 above</t>
  </si>
  <si>
    <t>see new tab "Inspectons"</t>
  </si>
  <si>
    <t>for BI70002 through BI70005</t>
  </si>
  <si>
    <t>Dissolved</t>
  </si>
  <si>
    <t>Adjustment to the Beginning Balance (In the cell B12 to the right, please explain why the adjustment was necessary)</t>
  </si>
  <si>
    <t>2020 Changes</t>
  </si>
  <si>
    <t>Removed cells for Years 2016, 2017, and 2018 amounts</t>
  </si>
  <si>
    <r>
      <t xml:space="preserve">The Gov. Revenue tab is designed so that intergovernmental revenues for fund #1 are entered in columns C, D and E depending on if they are received from Local, State (including Federal pass through) and Direct federal.  "Non-Intergovernmental" revenues and "Other Financing Sources" are then entered below the Intergovernmental revenues in column F.  Cells where data can be entered are shaded in yellow.   Below the Non-Intergovernmental revenues, Other Financing Sources are collected.  The form provides up to twenty funds for a unit of government to use.  These funds are to the right of fund #1 and is an exact copy of the  data entry for Fund # 1.  As with Fund # 1, data is entered in the yellow shaded columns for all the other funds.  If you have a revenue or other financing source that is classified differently than is on this form please place it in the correct line item on the form even though your unit of government has classified it differently on your financial statements.
</t>
    </r>
    <r>
      <rPr>
        <b/>
        <i/>
        <u/>
        <sz val="11"/>
        <color indexed="8"/>
        <rFont val="Calibri"/>
        <family val="2"/>
      </rPr>
      <t>Note that the Fund Names on Row 3 can be replaced by your units fund or fund type names. 
Revenues are entered as positive numbers</t>
    </r>
  </si>
  <si>
    <r>
      <t xml:space="preserve">The Gov. Exp. Tab is designed so that for Fund #1 "expenditures" and "other financing sources" are entered in columns D, E, F, G, and H depending on if the expenditure function was made to: another local government, the State, operations, purchased capital outlay and constructed capital outlay.  These cells are shaded in yellow.  Funds #2 through 20 are to the right of Fund #1 and designed similarly.  If you have an "expenditure"  or "other financing use" that is classified differently than is on this form please place it in the correct line item on the form even though your unit of government has classified it differently on your financial statements.
</t>
    </r>
    <r>
      <rPr>
        <b/>
        <i/>
        <u/>
        <sz val="11"/>
        <color indexed="8"/>
        <rFont val="Calibri"/>
        <family val="2"/>
      </rPr>
      <t>Note that the Fund Names on Row 4 can be replaced by your units fund or fund type names.</t>
    </r>
    <r>
      <rPr>
        <sz val="11"/>
        <color theme="1"/>
        <rFont val="Calibri"/>
        <family val="2"/>
        <scheme val="minor"/>
      </rPr>
      <t xml:space="preserve"> 
</t>
    </r>
    <r>
      <rPr>
        <b/>
        <i/>
        <u/>
        <sz val="11"/>
        <color indexed="8"/>
        <rFont val="Calibri"/>
        <family val="2"/>
      </rPr>
      <t>Expenditures are entered as positive numbers</t>
    </r>
  </si>
  <si>
    <r>
      <t xml:space="preserve">The Proprietary Rev. tab is designed so that for fund #1 Contributed capital and/or operating grants from governmental entities are entered in columns C, D and E depending on if they are received from Local, State (including Federal pass through) and Direct federal.  Revenues from sources other than governmental entities are then entered below in column F.  Cells were data can be entered are shaded in yellow.   The form provides up to twenty funds for a unit of government to use.  These funds are to the right of fund #1 and is an exact copy of the  data entry for Fund # 1.  As with Fund # 1 data is entered in the yellow shaded columns for all the other funds.  </t>
    </r>
    <r>
      <rPr>
        <b/>
        <sz val="11"/>
        <color indexed="8"/>
        <rFont val="Calibri"/>
        <family val="2"/>
      </rPr>
      <t xml:space="preserve">Remember that Internal Service Funds are not included on this tab.
</t>
    </r>
    <r>
      <rPr>
        <b/>
        <i/>
        <u/>
        <sz val="11"/>
        <color indexed="8"/>
        <rFont val="Calibri"/>
        <family val="2"/>
      </rPr>
      <t>Note that the Fund Names on Row 4 can be replaced by your units fund or fund type names. 
Revenues are entered as positive numbers</t>
    </r>
  </si>
  <si>
    <r>
      <t xml:space="preserve">The Proprietary Exp Tab is designed so that for Fund #1 expenses are entered in columns D, E, F, G, I and J depending on if the expense function was made to: another local government, the State, depreciation, and operations.  Data entered in columns D, E, F,  and G will be used to balance back to your operating statement in your financial statements.  In addition the US Census also needs some asset information as it relates to capital outlay.  They need purchased capital outlay and constructed capital outlay amounts that were used to increase capital assets on your Net Position Statement for the year.  These capital outlay amounts should not be included in the expenses in columns D, E, F and G.  All data entry cells are shaded in yellow.  Funds #2 through 20 are to the right of Fund #1 and designed similarly.  </t>
    </r>
    <r>
      <rPr>
        <b/>
        <sz val="11"/>
        <color indexed="8"/>
        <rFont val="Calibri"/>
        <family val="2"/>
      </rPr>
      <t xml:space="preserve">Remember that Internal Service Funds are not included on this tab.
</t>
    </r>
    <r>
      <rPr>
        <b/>
        <i/>
        <u/>
        <sz val="11"/>
        <color indexed="8"/>
        <rFont val="Calibri"/>
        <family val="2"/>
      </rPr>
      <t>Note that the Fund Names on Row 4 can be replaced by your units fund or fund type names</t>
    </r>
    <r>
      <rPr>
        <b/>
        <sz val="11"/>
        <color indexed="8"/>
        <rFont val="Calibri"/>
        <family val="2"/>
      </rPr>
      <t xml:space="preserve">. 
</t>
    </r>
    <r>
      <rPr>
        <b/>
        <i/>
        <u/>
        <sz val="11"/>
        <color indexed="8"/>
        <rFont val="Calibri"/>
        <family val="2"/>
      </rPr>
      <t>Expenditures are entered as positive numbers</t>
    </r>
  </si>
  <si>
    <t>https://statecollection.census.gov/</t>
  </si>
  <si>
    <t>If you could not find your units name in the drop down above please email Afir@nctreasurer.com</t>
  </si>
  <si>
    <t>(Management of Discarded White Goods)</t>
  </si>
  <si>
    <t>( White Goods Webpage)</t>
  </si>
  <si>
    <t xml:space="preserve">Eligibility for white goods tax proceeds distributions is specific to § 130A-309.87 of the Management of Discarded White Goods Act </t>
  </si>
  <si>
    <t xml:space="preserve">See the Solid Waste Section – White Goods webpage for additional information </t>
  </si>
  <si>
    <r>
      <t xml:space="preserve">If you need any assistance with </t>
    </r>
    <r>
      <rPr>
        <b/>
        <sz val="11"/>
        <color rgb="FF0070C0"/>
        <rFont val="Calibri"/>
        <family val="2"/>
        <scheme val="minor"/>
      </rPr>
      <t>completing</t>
    </r>
    <r>
      <rPr>
        <b/>
        <sz val="11"/>
        <color theme="1"/>
        <rFont val="Calibri"/>
        <family val="2"/>
        <scheme val="minor"/>
      </rPr>
      <t xml:space="preserve"> the white goods tab, please send an email to AFIR@nctreasurer.com</t>
    </r>
  </si>
  <si>
    <t>Management of Discarded White Goods</t>
  </si>
  <si>
    <t>See the Solid Waste Section - White Goods webpage for additional information - click link on row 7 to access website</t>
  </si>
  <si>
    <t>White Goods Webpage</t>
  </si>
  <si>
    <t>How is eligibility determined for the White Goods Tax Proceeds?</t>
  </si>
  <si>
    <t>Eligibility for white goods tax proceeds distribution is specific to § 130A-309.87 of the Management of Discarded White Goods Act - click link on row 5 to access website</t>
  </si>
  <si>
    <t>charter dissolved</t>
  </si>
  <si>
    <t>charter dissovle</t>
  </si>
  <si>
    <t>https://statecollection.census.gov/SDCHome.aspx </t>
  </si>
  <si>
    <t>Unit.Name</t>
  </si>
  <si>
    <t>UnitCode</t>
  </si>
  <si>
    <t>Portion of total ending balance that is restricted - local option sales tax 2021</t>
  </si>
  <si>
    <t>Portion of total ending balance that is from other sources 2021</t>
  </si>
  <si>
    <t>Include the amount that the county would have received if fully eligible under G.S. 130A-309.87.  This amount may be found by going to the Department of Revenue's Local Government Distribution schedule (https://www.ncdor.gov/local-government-distributions), scrolling down  to the white goods portion of the schedule and adding the amounts the county would have received for each fiscal quarter.</t>
  </si>
  <si>
    <t>North Carolina Water And Wastewater Rates Dashboard | UNC Environmental Finance Center</t>
  </si>
  <si>
    <t>https://dashboards.efc.sog.unc.edu/nc</t>
  </si>
  <si>
    <t>For Fiscal Year Ending June 30, 2023</t>
  </si>
  <si>
    <t>McDowell County</t>
  </si>
  <si>
    <t>Portion of total ending balance that is restricted - local option sales tax 2022</t>
  </si>
  <si>
    <t>Portion of total ending balance that is from other sources 2022</t>
  </si>
  <si>
    <t>McAdenville</t>
  </si>
  <si>
    <t>McDonald</t>
  </si>
  <si>
    <t>McFarlan</t>
  </si>
  <si>
    <t>St. Helena</t>
  </si>
  <si>
    <t>St. James</t>
  </si>
  <si>
    <t>St. Pauls</t>
  </si>
  <si>
    <t>2021 Changes</t>
  </si>
  <si>
    <t>2022 Changes</t>
  </si>
  <si>
    <t>2023 Changes</t>
  </si>
  <si>
    <r>
      <t xml:space="preserve">If you need any assistance with completing the white goods tab send an email to AFIR@nctreasurer.com. For questions about eligibility </t>
    </r>
    <r>
      <rPr>
        <b/>
        <i/>
        <u/>
        <sz val="11"/>
        <color theme="1"/>
        <rFont val="Calibri"/>
        <family val="2"/>
        <scheme val="minor"/>
      </rPr>
      <t>only</t>
    </r>
    <r>
      <rPr>
        <sz val="11"/>
        <color theme="1"/>
        <rFont val="Calibri"/>
        <family val="2"/>
        <scheme val="minor"/>
      </rPr>
      <t>, please contact John Patrone at 336.776.9673.</t>
    </r>
  </si>
  <si>
    <t>Remove “New” and yellow highlight.  Item numbers 60610 and 60285</t>
  </si>
  <si>
    <t xml:space="preserve">Unit Names tab </t>
  </si>
  <si>
    <t>deleted the below unit</t>
  </si>
  <si>
    <t>50112       East Laurinburg       50112</t>
  </si>
  <si>
    <t xml:space="preserve">Proprietary Rev. tab </t>
  </si>
  <si>
    <t xml:space="preserve">Gov. Revenue tab </t>
  </si>
  <si>
    <t xml:space="preserve"> Removed yellow highlight. Item numbers 10230 and 10330</t>
  </si>
  <si>
    <t>In 2015 Utility Franchise taxes were changed to sales tax.  A decision was made not to combine them with the articles 40-42 since it would impact the comparability of sales tax.  Also both sales tax and former franchise tax are available on the NC Dept. of Rev. web site if additional information is needed by an entity.</t>
  </si>
  <si>
    <t>Melinda Canady: Line Item Instructions-Gov: Cell 25B</t>
  </si>
  <si>
    <t>Version Date 08/29/2023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</si>
</sst>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0_);_(* \(#,##0\);_(* &quot;-&quot;??_);_(@_)"/>
    <numFmt numFmtId="165" formatCode="_(* #,##0.0_);_(* \(#,##0.0\);_(* &quot;-&quot;??_);_(@_)"/>
    <numFmt numFmtId="166" formatCode="m/d/yyyy;@"/>
    <numFmt numFmtId="167" formatCode="[$-10409]&quot;$&quot;#,##0;\(&quot;$&quot;#,##0\)"/>
  </numFmts>
  <fonts count="186" x14ac:knownFonts="1">
    <font>
      <sz val="11"/>
      <color theme="1"/>
      <name val="Calibri"/>
      <family val="2"/>
      <scheme val="minor"/>
    </font>
    <font>
      <sz val="11"/>
      <color indexed="8"/>
      <name val="Calibri"/>
      <family val="2"/>
    </font>
    <font>
      <b/>
      <sz val="11"/>
      <color indexed="8"/>
      <name val="Calibri"/>
      <family val="2"/>
    </font>
    <font>
      <b/>
      <sz val="9"/>
      <name val="Calibri"/>
      <family val="2"/>
    </font>
    <font>
      <b/>
      <sz val="8"/>
      <name val="Calibri"/>
      <family val="2"/>
    </font>
    <font>
      <i/>
      <sz val="11"/>
      <color indexed="8"/>
      <name val="Calibri"/>
      <family val="2"/>
    </font>
    <font>
      <b/>
      <sz val="18"/>
      <color indexed="8"/>
      <name val="Calibri"/>
      <family val="1"/>
    </font>
    <font>
      <b/>
      <sz val="18"/>
      <color indexed="8"/>
      <name val="Calibri"/>
      <family val="2"/>
    </font>
    <font>
      <b/>
      <sz val="12"/>
      <color indexed="8"/>
      <name val="Calibri"/>
      <family val="2"/>
    </font>
    <font>
      <b/>
      <sz val="16"/>
      <color indexed="8"/>
      <name val="Calibri"/>
      <family val="2"/>
    </font>
    <font>
      <b/>
      <sz val="10"/>
      <color indexed="9"/>
      <name val="Times New Roman"/>
      <family val="1"/>
    </font>
    <font>
      <sz val="11"/>
      <color indexed="10"/>
      <name val="Times New Roman"/>
      <family val="1"/>
    </font>
    <font>
      <b/>
      <sz val="9"/>
      <color indexed="8"/>
      <name val="Calibri"/>
      <family val="2"/>
    </font>
    <font>
      <b/>
      <sz val="11"/>
      <name val="Times New Roman"/>
      <family val="1"/>
    </font>
    <font>
      <b/>
      <sz val="12"/>
      <name val="Times New Roman"/>
      <family val="1"/>
    </font>
    <font>
      <b/>
      <sz val="10"/>
      <name val="Times New Roman"/>
      <family val="1"/>
    </font>
    <font>
      <sz val="12"/>
      <name val="Times New Roman"/>
      <family val="1"/>
    </font>
    <font>
      <sz val="10"/>
      <name val="Times New Roman"/>
      <family val="1"/>
    </font>
    <font>
      <sz val="11"/>
      <name val="Times New Roman"/>
      <family val="1"/>
    </font>
    <font>
      <sz val="11"/>
      <name val="Century Schoolbook"/>
      <family val="1"/>
    </font>
    <font>
      <sz val="9"/>
      <color indexed="8"/>
      <name val="Calibri"/>
      <family val="2"/>
    </font>
    <font>
      <b/>
      <i/>
      <sz val="11"/>
      <color indexed="8"/>
      <name val="Calibri"/>
      <family val="2"/>
    </font>
    <font>
      <sz val="12"/>
      <color indexed="8"/>
      <name val="Calibri"/>
      <family val="2"/>
    </font>
    <font>
      <b/>
      <sz val="11"/>
      <color indexed="63"/>
      <name val="Calibri"/>
      <family val="2"/>
    </font>
    <font>
      <sz val="11"/>
      <color indexed="63"/>
      <name val="Calibri"/>
      <family val="2"/>
    </font>
    <font>
      <b/>
      <sz val="10"/>
      <name val="Calibri"/>
      <family val="2"/>
    </font>
    <font>
      <sz val="14"/>
      <color indexed="8"/>
      <name val="Calibri"/>
      <family val="2"/>
    </font>
    <font>
      <b/>
      <i/>
      <u/>
      <sz val="12"/>
      <color indexed="8"/>
      <name val="Calibri"/>
      <family val="2"/>
    </font>
    <font>
      <b/>
      <sz val="12"/>
      <name val="Calibri"/>
      <family val="2"/>
    </font>
    <font>
      <i/>
      <sz val="12"/>
      <color indexed="8"/>
      <name val="Calibri"/>
      <family val="2"/>
    </font>
    <font>
      <b/>
      <sz val="16"/>
      <name val="Calibri"/>
      <family val="2"/>
    </font>
    <font>
      <b/>
      <sz val="11"/>
      <name val="Calibri"/>
      <family val="2"/>
    </font>
    <font>
      <sz val="11"/>
      <color indexed="8"/>
      <name val="Calibri"/>
      <family val="2"/>
    </font>
    <font>
      <sz val="8"/>
      <name val="Arial"/>
      <family val="2"/>
    </font>
    <font>
      <i/>
      <sz val="10"/>
      <color indexed="8"/>
      <name val="Calibri"/>
      <family val="2"/>
    </font>
    <font>
      <b/>
      <i/>
      <sz val="10"/>
      <color indexed="8"/>
      <name val="Calibri"/>
      <family val="2"/>
    </font>
    <font>
      <sz val="8"/>
      <name val="Century Schoolbook"/>
      <family val="1"/>
    </font>
    <font>
      <b/>
      <sz val="8"/>
      <color indexed="8"/>
      <name val="Calibri"/>
      <family val="1"/>
    </font>
    <font>
      <sz val="9"/>
      <name val="Century Schoolbook"/>
      <family val="1"/>
    </font>
    <font>
      <b/>
      <i/>
      <u/>
      <sz val="11"/>
      <color indexed="8"/>
      <name val="Calibri"/>
      <family val="2"/>
    </font>
    <font>
      <b/>
      <i/>
      <u/>
      <sz val="14"/>
      <color indexed="8"/>
      <name val="Calibri"/>
      <family val="2"/>
    </font>
    <font>
      <b/>
      <u/>
      <sz val="14"/>
      <color indexed="8"/>
      <name val="Calibri"/>
      <family val="2"/>
    </font>
    <font>
      <b/>
      <i/>
      <sz val="14"/>
      <color indexed="8"/>
      <name val="Calibri"/>
      <family val="2"/>
    </font>
    <font>
      <u/>
      <sz val="11"/>
      <name val="Century Schoolbook"/>
      <family val="1"/>
    </font>
    <font>
      <i/>
      <u/>
      <sz val="11"/>
      <name val="Century Schoolbook"/>
      <family val="1"/>
    </font>
    <font>
      <i/>
      <sz val="11"/>
      <name val="Century Schoolbook"/>
      <family val="1"/>
    </font>
    <font>
      <b/>
      <i/>
      <u/>
      <sz val="13"/>
      <color indexed="8"/>
      <name val="Century Schoolbook"/>
      <family val="1"/>
    </font>
    <font>
      <b/>
      <i/>
      <sz val="13"/>
      <color indexed="8"/>
      <name val="Century Schoolbook"/>
      <family val="1"/>
    </font>
    <font>
      <b/>
      <i/>
      <sz val="12"/>
      <color indexed="8"/>
      <name val="Calibri"/>
      <family val="2"/>
    </font>
    <font>
      <sz val="11"/>
      <color indexed="9"/>
      <name val="Calibri"/>
      <family val="2"/>
    </font>
    <font>
      <b/>
      <sz val="11"/>
      <color indexed="9"/>
      <name val="Calibri"/>
      <family val="2"/>
    </font>
    <font>
      <sz val="11"/>
      <color indexed="17"/>
      <name val="Calibri"/>
      <family val="2"/>
    </font>
    <font>
      <sz val="11"/>
      <color indexed="62"/>
      <name val="Calibri"/>
      <family val="2"/>
    </font>
    <font>
      <sz val="11"/>
      <color indexed="60"/>
      <name val="Calibri"/>
      <family val="2"/>
    </font>
    <font>
      <sz val="11"/>
      <color indexed="10"/>
      <name val="Calibri"/>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6"/>
      <name val="Calibri"/>
      <family val="2"/>
    </font>
    <font>
      <b/>
      <sz val="11"/>
      <color indexed="53"/>
      <name val="Calibri"/>
      <family val="2"/>
    </font>
    <font>
      <sz val="11"/>
      <color indexed="53"/>
      <name val="Calibri"/>
      <family val="2"/>
    </font>
    <font>
      <b/>
      <sz val="10"/>
      <color indexed="8"/>
      <name val="Calibri"/>
      <family val="2"/>
    </font>
    <font>
      <b/>
      <sz val="8"/>
      <name val="Times New Roman"/>
      <family val="1"/>
    </font>
    <font>
      <sz val="12"/>
      <color indexed="8"/>
      <name val="Century Schoolbook"/>
      <family val="1"/>
    </font>
    <font>
      <sz val="7"/>
      <color indexed="8"/>
      <name val="Times New Roman"/>
      <family val="1"/>
    </font>
    <font>
      <sz val="11"/>
      <name val="Calibri"/>
      <family val="2"/>
    </font>
    <font>
      <sz val="11"/>
      <color theme="1"/>
      <name val="Calibri"/>
      <family val="2"/>
      <scheme val="minor"/>
    </font>
    <font>
      <sz val="11"/>
      <color theme="1"/>
      <name val="Century Schoolbook"/>
      <family val="2"/>
    </font>
    <font>
      <sz val="11"/>
      <color theme="0"/>
      <name val="Calibri"/>
      <family val="2"/>
      <scheme val="minor"/>
    </font>
    <font>
      <sz val="11"/>
      <color theme="0"/>
      <name val="Century Schoolbook"/>
      <family val="2"/>
    </font>
    <font>
      <sz val="11"/>
      <color rgb="FF9C0006"/>
      <name val="Calibri"/>
      <family val="2"/>
      <scheme val="minor"/>
    </font>
    <font>
      <sz val="11"/>
      <color rgb="FF9C0006"/>
      <name val="Century Schoolbook"/>
      <family val="2"/>
    </font>
    <font>
      <b/>
      <sz val="11"/>
      <color rgb="FFFA7D00"/>
      <name val="Calibri"/>
      <family val="2"/>
      <scheme val="minor"/>
    </font>
    <font>
      <b/>
      <sz val="11"/>
      <color rgb="FFFA7D00"/>
      <name val="Century Schoolbook"/>
      <family val="2"/>
    </font>
    <font>
      <b/>
      <sz val="11"/>
      <color theme="0"/>
      <name val="Calibri"/>
      <family val="2"/>
      <scheme val="minor"/>
    </font>
    <font>
      <b/>
      <sz val="11"/>
      <color theme="0"/>
      <name val="Century Schoolbook"/>
      <family val="2"/>
    </font>
    <font>
      <i/>
      <sz val="11"/>
      <color rgb="FF7F7F7F"/>
      <name val="Calibri"/>
      <family val="2"/>
      <scheme val="minor"/>
    </font>
    <font>
      <i/>
      <sz val="11"/>
      <color rgb="FF7F7F7F"/>
      <name val="Century Schoolbook"/>
      <family val="2"/>
    </font>
    <font>
      <sz val="11"/>
      <color rgb="FF006100"/>
      <name val="Calibri"/>
      <family val="2"/>
      <scheme val="minor"/>
    </font>
    <font>
      <sz val="11"/>
      <color rgb="FF006100"/>
      <name val="Century Schoolbook"/>
      <family val="2"/>
    </font>
    <font>
      <b/>
      <sz val="15"/>
      <color theme="3"/>
      <name val="Calibri"/>
      <family val="2"/>
      <scheme val="minor"/>
    </font>
    <font>
      <b/>
      <sz val="15"/>
      <color theme="3"/>
      <name val="Century Schoolbook"/>
      <family val="2"/>
    </font>
    <font>
      <b/>
      <sz val="13"/>
      <color theme="3"/>
      <name val="Calibri"/>
      <family val="2"/>
      <scheme val="minor"/>
    </font>
    <font>
      <b/>
      <sz val="13"/>
      <color theme="3"/>
      <name val="Century Schoolbook"/>
      <family val="2"/>
    </font>
    <font>
      <b/>
      <sz val="11"/>
      <color theme="3"/>
      <name val="Calibri"/>
      <family val="2"/>
      <scheme val="minor"/>
    </font>
    <font>
      <b/>
      <sz val="11"/>
      <color theme="3"/>
      <name val="Century Schoolbook"/>
      <family val="2"/>
    </font>
    <font>
      <u/>
      <sz val="11"/>
      <color theme="10"/>
      <name val="Calibri"/>
      <family val="2"/>
      <scheme val="minor"/>
    </font>
    <font>
      <u/>
      <sz val="11"/>
      <color theme="10"/>
      <name val="Calibri"/>
      <family val="2"/>
    </font>
    <font>
      <sz val="11"/>
      <color rgb="FF3F3F76"/>
      <name val="Calibri"/>
      <family val="2"/>
      <scheme val="minor"/>
    </font>
    <font>
      <sz val="11"/>
      <color rgb="FF3F3F76"/>
      <name val="Century Schoolbook"/>
      <family val="2"/>
    </font>
    <font>
      <sz val="11"/>
      <color rgb="FFFA7D00"/>
      <name val="Calibri"/>
      <family val="2"/>
      <scheme val="minor"/>
    </font>
    <font>
      <sz val="11"/>
      <color rgb="FFFA7D00"/>
      <name val="Century Schoolbook"/>
      <family val="2"/>
    </font>
    <font>
      <sz val="11"/>
      <color rgb="FF9C6500"/>
      <name val="Calibri"/>
      <family val="2"/>
      <scheme val="minor"/>
    </font>
    <font>
      <sz val="11"/>
      <color rgb="FF9C6500"/>
      <name val="Century Schoolbook"/>
      <family val="2"/>
    </font>
    <font>
      <b/>
      <sz val="11"/>
      <color rgb="FF3F3F3F"/>
      <name val="Calibri"/>
      <family val="2"/>
      <scheme val="minor"/>
    </font>
    <font>
      <b/>
      <sz val="11"/>
      <color rgb="FF3F3F3F"/>
      <name val="Century Schoolbook"/>
      <family val="2"/>
    </font>
    <font>
      <b/>
      <sz val="22"/>
      <color theme="1"/>
      <name val="Calibri"/>
      <family val="2"/>
      <scheme val="minor"/>
    </font>
    <font>
      <b/>
      <sz val="18"/>
      <color theme="3"/>
      <name val="Cambria"/>
      <family val="2"/>
      <scheme val="major"/>
    </font>
    <font>
      <b/>
      <sz val="11"/>
      <color theme="1"/>
      <name val="Calibri"/>
      <family val="2"/>
      <scheme val="minor"/>
    </font>
    <font>
      <b/>
      <sz val="11"/>
      <color theme="1"/>
      <name val="Century Schoolbook"/>
      <family val="2"/>
    </font>
    <font>
      <sz val="11"/>
      <color rgb="FFFF0000"/>
      <name val="Calibri"/>
      <family val="2"/>
      <scheme val="minor"/>
    </font>
    <font>
      <sz val="11"/>
      <color rgb="FFFF0000"/>
      <name val="Century Schoolbook"/>
      <family val="2"/>
    </font>
    <font>
      <sz val="8"/>
      <color theme="1"/>
      <name val="Calibri"/>
      <family val="2"/>
      <scheme val="minor"/>
    </font>
    <font>
      <sz val="11"/>
      <name val="Calibri"/>
      <family val="2"/>
      <scheme val="minor"/>
    </font>
    <font>
      <b/>
      <sz val="18"/>
      <color theme="1"/>
      <name val="Calibri"/>
      <family val="2"/>
      <scheme val="minor"/>
    </font>
    <font>
      <b/>
      <sz val="18"/>
      <color theme="1"/>
      <name val="Calibri"/>
      <family val="1"/>
      <scheme val="minor"/>
    </font>
    <font>
      <b/>
      <i/>
      <u/>
      <sz val="12"/>
      <color theme="1"/>
      <name val="Calibri"/>
      <family val="2"/>
      <scheme val="minor"/>
    </font>
    <font>
      <b/>
      <u/>
      <sz val="10"/>
      <color theme="1"/>
      <name val="Calibri"/>
      <family val="2"/>
      <scheme val="minor"/>
    </font>
    <font>
      <b/>
      <u/>
      <sz val="11"/>
      <color theme="1"/>
      <name val="Calibri"/>
      <family val="2"/>
      <scheme val="minor"/>
    </font>
    <font>
      <b/>
      <sz val="14"/>
      <color theme="1"/>
      <name val="Calibri"/>
      <family val="1"/>
      <scheme val="minor"/>
    </font>
    <font>
      <b/>
      <sz val="11"/>
      <color theme="1"/>
      <name val="Calibri"/>
      <family val="1"/>
      <scheme val="minor"/>
    </font>
    <font>
      <b/>
      <sz val="14"/>
      <color theme="1"/>
      <name val="Calibri"/>
      <family val="2"/>
      <scheme val="minor"/>
    </font>
    <font>
      <sz val="14"/>
      <color theme="1"/>
      <name val="Calibri"/>
      <family val="2"/>
      <scheme val="minor"/>
    </font>
    <font>
      <b/>
      <sz val="14"/>
      <name val="Calibri"/>
      <family val="2"/>
      <scheme val="minor"/>
    </font>
    <font>
      <b/>
      <i/>
      <u/>
      <sz val="12"/>
      <color theme="1"/>
      <name val="Calibri"/>
      <family val="1"/>
      <scheme val="minor"/>
    </font>
    <font>
      <sz val="11"/>
      <color theme="1"/>
      <name val="Calibri"/>
      <family val="1"/>
      <scheme val="minor"/>
    </font>
    <font>
      <b/>
      <i/>
      <u/>
      <sz val="16"/>
      <color theme="1"/>
      <name val="Calibri"/>
      <family val="2"/>
      <scheme val="minor"/>
    </font>
    <font>
      <sz val="11"/>
      <color rgb="FF333333"/>
      <name val="Calibri"/>
      <family val="2"/>
      <scheme val="minor"/>
    </font>
    <font>
      <b/>
      <u/>
      <sz val="18"/>
      <color theme="1"/>
      <name val="Calibri"/>
      <family val="1"/>
      <scheme val="minor"/>
    </font>
    <font>
      <b/>
      <sz val="26"/>
      <color theme="1"/>
      <name val="Calibri"/>
      <family val="2"/>
      <scheme val="minor"/>
    </font>
    <font>
      <b/>
      <sz val="12"/>
      <color theme="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i/>
      <sz val="8"/>
      <color theme="1"/>
      <name val="Calibri"/>
      <family val="2"/>
      <scheme val="minor"/>
    </font>
    <font>
      <b/>
      <sz val="11"/>
      <name val="Calibri"/>
      <family val="2"/>
      <scheme val="minor"/>
    </font>
    <font>
      <b/>
      <sz val="8"/>
      <color theme="1"/>
      <name val="Calibri"/>
      <family val="2"/>
      <scheme val="minor"/>
    </font>
    <font>
      <b/>
      <i/>
      <sz val="10"/>
      <color theme="1"/>
      <name val="Calibri"/>
      <family val="2"/>
      <scheme val="minor"/>
    </font>
    <font>
      <i/>
      <sz val="11"/>
      <color theme="1"/>
      <name val="Calibri"/>
      <family val="2"/>
      <scheme val="minor"/>
    </font>
    <font>
      <sz val="12"/>
      <color theme="1"/>
      <name val="Calibri"/>
      <family val="2"/>
      <scheme val="minor"/>
    </font>
    <font>
      <b/>
      <sz val="28"/>
      <color theme="1"/>
      <name val="Calibri"/>
      <family val="1"/>
      <scheme val="minor"/>
    </font>
    <font>
      <b/>
      <sz val="10"/>
      <name val="Calibri"/>
      <family val="2"/>
      <scheme val="minor"/>
    </font>
    <font>
      <i/>
      <sz val="10"/>
      <color theme="1"/>
      <name val="Calibri"/>
      <family val="2"/>
      <scheme val="minor"/>
    </font>
    <font>
      <u/>
      <sz val="11"/>
      <color theme="1"/>
      <name val="Calibri"/>
      <family val="2"/>
      <scheme val="minor"/>
    </font>
    <font>
      <b/>
      <i/>
      <u/>
      <sz val="11"/>
      <color theme="1"/>
      <name val="Calibri"/>
      <family val="2"/>
      <scheme val="minor"/>
    </font>
    <font>
      <b/>
      <sz val="16"/>
      <color theme="1"/>
      <name val="Calibri"/>
      <family val="2"/>
      <scheme val="minor"/>
    </font>
    <font>
      <b/>
      <sz val="12"/>
      <color rgb="FFFF0000"/>
      <name val="Times New Roman"/>
      <family val="1"/>
    </font>
    <font>
      <sz val="10"/>
      <name val="Calibri"/>
      <family val="1"/>
      <scheme val="minor"/>
    </font>
    <font>
      <b/>
      <sz val="8"/>
      <name val="Calibri"/>
      <family val="2"/>
      <scheme val="minor"/>
    </font>
    <font>
      <b/>
      <sz val="20"/>
      <color theme="1"/>
      <name val="Calibri"/>
      <family val="1"/>
      <scheme val="minor"/>
    </font>
    <font>
      <sz val="8"/>
      <name val="Calibri"/>
      <family val="2"/>
      <scheme val="minor"/>
    </font>
    <font>
      <b/>
      <i/>
      <u/>
      <sz val="12"/>
      <name val="Calibri"/>
      <family val="1"/>
      <scheme val="minor"/>
    </font>
    <font>
      <sz val="11"/>
      <name val="Calibri"/>
      <family val="1"/>
      <scheme val="minor"/>
    </font>
    <font>
      <b/>
      <i/>
      <u/>
      <sz val="11"/>
      <name val="Calibri"/>
      <family val="2"/>
      <scheme val="minor"/>
    </font>
    <font>
      <b/>
      <i/>
      <u/>
      <sz val="10"/>
      <color theme="1"/>
      <name val="Calibri"/>
      <family val="2"/>
      <scheme val="minor"/>
    </font>
    <font>
      <b/>
      <i/>
      <u/>
      <sz val="8"/>
      <color theme="1"/>
      <name val="Calibri"/>
      <family val="1"/>
      <scheme val="minor"/>
    </font>
    <font>
      <sz val="8"/>
      <color theme="1"/>
      <name val="Calibri"/>
      <family val="1"/>
      <scheme val="minor"/>
    </font>
    <font>
      <b/>
      <i/>
      <u/>
      <sz val="8"/>
      <color theme="1"/>
      <name val="Calibri"/>
      <family val="2"/>
      <scheme val="minor"/>
    </font>
    <font>
      <b/>
      <sz val="8"/>
      <color theme="1"/>
      <name val="Calibri"/>
      <family val="1"/>
      <scheme val="minor"/>
    </font>
    <font>
      <b/>
      <i/>
      <u/>
      <sz val="8"/>
      <name val="Calibri"/>
      <family val="2"/>
      <scheme val="minor"/>
    </font>
    <font>
      <u/>
      <sz val="8"/>
      <color theme="1"/>
      <name val="Calibri"/>
      <family val="2"/>
      <scheme val="minor"/>
    </font>
    <font>
      <b/>
      <i/>
      <u/>
      <sz val="12"/>
      <name val="Calibri"/>
      <family val="2"/>
      <scheme val="minor"/>
    </font>
    <font>
      <b/>
      <sz val="10"/>
      <color rgb="FFFF0000"/>
      <name val="Calibri"/>
      <family val="2"/>
      <scheme val="minor"/>
    </font>
    <font>
      <sz val="11"/>
      <color rgb="FFFF0000"/>
      <name val="Times New Roman"/>
      <family val="1"/>
    </font>
    <font>
      <b/>
      <sz val="9"/>
      <color rgb="FFFF0000"/>
      <name val="Calibri"/>
      <family val="2"/>
      <scheme val="minor"/>
    </font>
    <font>
      <sz val="11"/>
      <color theme="3" tint="0.39997558519241921"/>
      <name val="Calibri"/>
      <family val="2"/>
      <scheme val="minor"/>
    </font>
    <font>
      <b/>
      <u/>
      <sz val="12"/>
      <color theme="1"/>
      <name val="Calibri"/>
      <family val="2"/>
      <scheme val="minor"/>
    </font>
    <font>
      <sz val="10"/>
      <color theme="1"/>
      <name val="Arial"/>
      <family val="2"/>
    </font>
    <font>
      <b/>
      <sz val="11"/>
      <color theme="1"/>
      <name val="Calibri"/>
      <family val="2"/>
    </font>
    <font>
      <b/>
      <sz val="8"/>
      <color theme="1"/>
      <name val="Arial"/>
      <family val="2"/>
    </font>
    <font>
      <b/>
      <u/>
      <sz val="18"/>
      <color theme="1"/>
      <name val="Calibri"/>
      <family val="2"/>
      <scheme val="minor"/>
    </font>
    <font>
      <sz val="12"/>
      <color theme="1"/>
      <name val="Century Schoolbook"/>
      <family val="1"/>
    </font>
    <font>
      <sz val="16"/>
      <name val="Calibri"/>
      <family val="2"/>
      <scheme val="minor"/>
    </font>
    <font>
      <sz val="12"/>
      <name val="Calibri"/>
      <family val="2"/>
      <scheme val="minor"/>
    </font>
    <font>
      <sz val="10"/>
      <name val="Calibri"/>
      <family val="2"/>
      <scheme val="minor"/>
    </font>
    <font>
      <b/>
      <sz val="10"/>
      <color theme="1"/>
      <name val="Calibri"/>
      <family val="1"/>
      <scheme val="minor"/>
    </font>
    <font>
      <b/>
      <u/>
      <sz val="14"/>
      <color theme="1"/>
      <name val="Calibri"/>
      <family val="2"/>
      <scheme val="minor"/>
    </font>
    <font>
      <b/>
      <i/>
      <sz val="13"/>
      <color theme="1"/>
      <name val="Century Schoolbook"/>
      <family val="1"/>
    </font>
    <font>
      <b/>
      <sz val="16"/>
      <name val="Calibri"/>
      <family val="2"/>
      <scheme val="minor"/>
    </font>
    <font>
      <sz val="9"/>
      <color theme="1"/>
      <name val="Calibri"/>
      <family val="2"/>
      <scheme val="minor"/>
    </font>
    <font>
      <b/>
      <sz val="8"/>
      <color indexed="8"/>
      <name val="Calibri"/>
      <family val="2"/>
    </font>
    <font>
      <b/>
      <sz val="11"/>
      <color rgb="FF0070C0"/>
      <name val="Calibri"/>
      <family val="2"/>
      <scheme val="minor"/>
    </font>
    <font>
      <sz val="11"/>
      <color rgb="FF000000"/>
      <name val="Calibri"/>
      <family val="2"/>
      <scheme val="minor"/>
    </font>
    <font>
      <b/>
      <sz val="12"/>
      <color theme="1"/>
      <name val="Century Schoolbook"/>
      <family val="1"/>
    </font>
    <font>
      <sz val="8"/>
      <color rgb="FFFF0000"/>
      <name val="Calibri"/>
      <family val="2"/>
      <scheme val="minor"/>
    </font>
    <font>
      <sz val="11"/>
      <color theme="1"/>
      <name val="Century Schoolbook"/>
      <family val="1"/>
    </font>
    <font>
      <sz val="11"/>
      <color rgb="FF000000"/>
      <name val="Century Schoolbook"/>
      <family val="1"/>
    </font>
    <font>
      <sz val="11"/>
      <color theme="10"/>
      <name val="Calibri"/>
      <family val="2"/>
      <scheme val="minor"/>
    </font>
    <font>
      <sz val="8"/>
      <color rgb="FF000000"/>
      <name val="Arial"/>
      <family val="2"/>
    </font>
    <font>
      <sz val="10"/>
      <color rgb="FF000000"/>
      <name val="Arial"/>
    </font>
    <font>
      <sz val="10"/>
      <color rgb="FF000000"/>
      <name val="Arial"/>
      <family val="2"/>
    </font>
    <font>
      <sz val="12"/>
      <name val="Arial"/>
      <family val="2"/>
    </font>
    <font>
      <sz val="11"/>
      <name val="Arial"/>
      <family val="2"/>
    </font>
  </fonts>
  <fills count="76">
    <fill>
      <patternFill patternType="none"/>
    </fill>
    <fill>
      <patternFill patternType="gray125"/>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lightDown"/>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rgb="FFF5FFCF"/>
        <bgColor indexed="64"/>
      </patternFill>
    </fill>
    <fill>
      <patternFill patternType="solid">
        <fgColor theme="1"/>
        <bgColor indexed="64"/>
      </patternFill>
    </fill>
    <fill>
      <patternFill patternType="solid">
        <fgColor rgb="FFF4FFD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lightDown">
        <bgColor theme="4" tint="0.39997558519241921"/>
      </patternFill>
    </fill>
    <fill>
      <patternFill patternType="solid">
        <fgColor rgb="FFFFFF00"/>
        <bgColor indexed="64"/>
      </patternFill>
    </fill>
    <fill>
      <patternFill patternType="solid">
        <fgColor theme="0" tint="-0.14999847407452621"/>
        <bgColor indexed="64"/>
      </patternFill>
    </fill>
    <fill>
      <patternFill patternType="solid">
        <fgColor rgb="FFFBFED2"/>
        <bgColor indexed="64"/>
      </patternFill>
    </fill>
    <fill>
      <patternFill patternType="solid">
        <fgColor rgb="FFA7FFE4"/>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FF"/>
        <bgColor rgb="FFFFFFFF"/>
      </patternFill>
    </fill>
    <fill>
      <patternFill patternType="solid">
        <fgColor theme="0"/>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D3D3D3"/>
      </left>
      <right/>
      <top style="thin">
        <color rgb="FFD3D3D3"/>
      </top>
      <bottom style="thin">
        <color rgb="FFD3D3D3"/>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rgb="FF696969"/>
      </left>
      <right style="thin">
        <color rgb="FF696969"/>
      </right>
      <top style="thin">
        <color rgb="FF696969"/>
      </top>
      <bottom style="thin">
        <color rgb="FF696969"/>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s>
  <cellStyleXfs count="398">
    <xf numFmtId="0" fontId="0" fillId="0" borderId="0"/>
    <xf numFmtId="0" fontId="68" fillId="21" borderId="0" applyNumberFormat="0" applyBorder="0" applyAlignment="0" applyProtection="0"/>
    <xf numFmtId="0" fontId="69" fillId="21" borderId="0" applyNumberFormat="0" applyBorder="0" applyAlignment="0" applyProtection="0"/>
    <xf numFmtId="0" fontId="68" fillId="22" borderId="0" applyNumberFormat="0" applyBorder="0" applyAlignment="0" applyProtection="0"/>
    <xf numFmtId="0" fontId="69" fillId="22" borderId="0" applyNumberFormat="0" applyBorder="0" applyAlignment="0" applyProtection="0"/>
    <xf numFmtId="0" fontId="68" fillId="23" borderId="0" applyNumberFormat="0" applyBorder="0" applyAlignment="0" applyProtection="0"/>
    <xf numFmtId="0" fontId="69" fillId="23" borderId="0" applyNumberFormat="0" applyBorder="0" applyAlignment="0" applyProtection="0"/>
    <xf numFmtId="0" fontId="68" fillId="24" borderId="0" applyNumberFormat="0" applyBorder="0" applyAlignment="0" applyProtection="0"/>
    <xf numFmtId="0" fontId="69" fillId="24" borderId="0" applyNumberFormat="0" applyBorder="0" applyAlignment="0" applyProtection="0"/>
    <xf numFmtId="0" fontId="68" fillId="25" borderId="0" applyNumberFormat="0" applyBorder="0" applyAlignment="0" applyProtection="0"/>
    <xf numFmtId="0" fontId="69" fillId="25" borderId="0" applyNumberFormat="0" applyBorder="0" applyAlignment="0" applyProtection="0"/>
    <xf numFmtId="0" fontId="68" fillId="26" borderId="0" applyNumberFormat="0" applyBorder="0" applyAlignment="0" applyProtection="0"/>
    <xf numFmtId="0" fontId="69" fillId="26" borderId="0" applyNumberFormat="0" applyBorder="0" applyAlignment="0" applyProtection="0"/>
    <xf numFmtId="0" fontId="68" fillId="27" borderId="0" applyNumberFormat="0" applyBorder="0" applyAlignment="0" applyProtection="0"/>
    <xf numFmtId="0" fontId="69" fillId="27" borderId="0" applyNumberFormat="0" applyBorder="0" applyAlignment="0" applyProtection="0"/>
    <xf numFmtId="0" fontId="68" fillId="28" borderId="0" applyNumberFormat="0" applyBorder="0" applyAlignment="0" applyProtection="0"/>
    <xf numFmtId="0" fontId="69" fillId="28" borderId="0" applyNumberFormat="0" applyBorder="0" applyAlignment="0" applyProtection="0"/>
    <xf numFmtId="0" fontId="68" fillId="29" borderId="0" applyNumberFormat="0" applyBorder="0" applyAlignment="0" applyProtection="0"/>
    <xf numFmtId="0" fontId="69" fillId="29" borderId="0" applyNumberFormat="0" applyBorder="0" applyAlignment="0" applyProtection="0"/>
    <xf numFmtId="0" fontId="68" fillId="30" borderId="0" applyNumberFormat="0" applyBorder="0" applyAlignment="0" applyProtection="0"/>
    <xf numFmtId="0" fontId="69" fillId="30" borderId="0" applyNumberFormat="0" applyBorder="0" applyAlignment="0" applyProtection="0"/>
    <xf numFmtId="0" fontId="68" fillId="31" borderId="0" applyNumberFormat="0" applyBorder="0" applyAlignment="0" applyProtection="0"/>
    <xf numFmtId="0" fontId="69" fillId="31" borderId="0" applyNumberFormat="0" applyBorder="0" applyAlignment="0" applyProtection="0"/>
    <xf numFmtId="0" fontId="68" fillId="32" borderId="0" applyNumberFormat="0" applyBorder="0" applyAlignment="0" applyProtection="0"/>
    <xf numFmtId="0" fontId="69" fillId="32" borderId="0" applyNumberFormat="0" applyBorder="0" applyAlignment="0" applyProtection="0"/>
    <xf numFmtId="0" fontId="70" fillId="33" borderId="0" applyNumberFormat="0" applyBorder="0" applyAlignment="0" applyProtection="0"/>
    <xf numFmtId="0" fontId="71" fillId="33" borderId="0" applyNumberFormat="0" applyBorder="0" applyAlignment="0" applyProtection="0"/>
    <xf numFmtId="0" fontId="70" fillId="34" borderId="0" applyNumberFormat="0" applyBorder="0" applyAlignment="0" applyProtection="0"/>
    <xf numFmtId="0" fontId="71" fillId="34" borderId="0" applyNumberFormat="0" applyBorder="0" applyAlignment="0" applyProtection="0"/>
    <xf numFmtId="0" fontId="70" fillId="35" borderId="0" applyNumberFormat="0" applyBorder="0" applyAlignment="0" applyProtection="0"/>
    <xf numFmtId="0" fontId="71" fillId="35" borderId="0" applyNumberFormat="0" applyBorder="0" applyAlignment="0" applyProtection="0"/>
    <xf numFmtId="0" fontId="70" fillId="36" borderId="0" applyNumberFormat="0" applyBorder="0" applyAlignment="0" applyProtection="0"/>
    <xf numFmtId="0" fontId="71" fillId="36" borderId="0" applyNumberFormat="0" applyBorder="0" applyAlignment="0" applyProtection="0"/>
    <xf numFmtId="0" fontId="70" fillId="37" borderId="0" applyNumberFormat="0" applyBorder="0" applyAlignment="0" applyProtection="0"/>
    <xf numFmtId="0" fontId="71" fillId="37" borderId="0" applyNumberFormat="0" applyBorder="0" applyAlignment="0" applyProtection="0"/>
    <xf numFmtId="0" fontId="70" fillId="38" borderId="0" applyNumberFormat="0" applyBorder="0" applyAlignment="0" applyProtection="0"/>
    <xf numFmtId="0" fontId="71" fillId="38" borderId="0" applyNumberFormat="0" applyBorder="0" applyAlignment="0" applyProtection="0"/>
    <xf numFmtId="0" fontId="70" fillId="3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0" fillId="4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70" fillId="41"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71" fillId="41" borderId="0" applyNumberFormat="0" applyBorder="0" applyAlignment="0" applyProtection="0"/>
    <xf numFmtId="0" fontId="71" fillId="41"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70" fillId="4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49" fillId="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0" fillId="43"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49" fillId="3"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70" fillId="44"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72" fillId="45"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73" fillId="45" borderId="0" applyNumberFormat="0" applyBorder="0" applyAlignment="0" applyProtection="0"/>
    <xf numFmtId="0" fontId="74" fillId="46" borderId="78" applyNumberFormat="0" applyAlignment="0" applyProtection="0"/>
    <xf numFmtId="0" fontId="61" fillId="15" borderId="1" applyNumberFormat="0" applyAlignment="0" applyProtection="0"/>
    <xf numFmtId="0" fontId="61" fillId="15" borderId="1" applyNumberFormat="0" applyAlignment="0" applyProtection="0"/>
    <xf numFmtId="0" fontId="75" fillId="46" borderId="78" applyNumberFormat="0" applyAlignment="0" applyProtection="0"/>
    <xf numFmtId="0" fontId="76" fillId="47" borderId="79" applyNumberFormat="0" applyAlignment="0" applyProtection="0"/>
    <xf numFmtId="0" fontId="50" fillId="7" borderId="2" applyNumberFormat="0" applyAlignment="0" applyProtection="0"/>
    <xf numFmtId="0" fontId="50" fillId="7" borderId="2" applyNumberFormat="0" applyAlignment="0" applyProtection="0"/>
    <xf numFmtId="0" fontId="77" fillId="47" borderId="79" applyNumberFormat="0" applyAlignment="0" applyProtection="0"/>
    <xf numFmtId="43" fontId="68" fillId="0" borderId="0" applyFont="0" applyFill="0" applyBorder="0" applyAlignment="0" applyProtection="0"/>
    <xf numFmtId="43" fontId="17" fillId="0" borderId="0" applyFont="0" applyFill="0" applyBorder="0" applyAlignment="0" applyProtection="0"/>
    <xf numFmtId="43" fontId="33" fillId="0" borderId="0" applyFont="0" applyFill="0" applyBorder="0" applyAlignment="0" applyProtection="0"/>
    <xf numFmtId="43" fontId="17" fillId="0" borderId="0" applyFont="0" applyFill="0" applyBorder="0" applyAlignment="0" applyProtection="0"/>
    <xf numFmtId="43" fontId="69"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6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8" fillId="0" borderId="0" applyFont="0" applyFill="0" applyBorder="0" applyAlignment="0" applyProtection="0"/>
    <xf numFmtId="43" fontId="55" fillId="0" borderId="0" applyFont="0" applyFill="0" applyBorder="0" applyAlignment="0" applyProtection="0"/>
    <xf numFmtId="43" fontId="69"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48"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81" fillId="48" borderId="0" applyNumberFormat="0" applyBorder="0" applyAlignment="0" applyProtection="0"/>
    <xf numFmtId="0" fontId="82" fillId="0" borderId="80" applyNumberFormat="0" applyFill="0" applyAlignment="0" applyProtection="0"/>
    <xf numFmtId="0" fontId="57" fillId="0" borderId="3" applyNumberFormat="0" applyFill="0" applyAlignment="0" applyProtection="0"/>
    <xf numFmtId="0" fontId="57" fillId="0" borderId="3" applyNumberFormat="0" applyFill="0" applyAlignment="0" applyProtection="0"/>
    <xf numFmtId="0" fontId="83" fillId="0" borderId="80" applyNumberFormat="0" applyFill="0" applyAlignment="0" applyProtection="0"/>
    <xf numFmtId="0" fontId="84" fillId="0" borderId="81"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85" fillId="0" borderId="81" applyNumberFormat="0" applyFill="0" applyAlignment="0" applyProtection="0"/>
    <xf numFmtId="0" fontId="86" fillId="0" borderId="82" applyNumberFormat="0" applyFill="0" applyAlignment="0" applyProtection="0"/>
    <xf numFmtId="0" fontId="59" fillId="0" borderId="5" applyNumberFormat="0" applyFill="0" applyAlignment="0" applyProtection="0"/>
    <xf numFmtId="0" fontId="59" fillId="0" borderId="5" applyNumberFormat="0" applyFill="0" applyAlignment="0" applyProtection="0"/>
    <xf numFmtId="0" fontId="87" fillId="0" borderId="82" applyNumberFormat="0" applyFill="0" applyAlignment="0" applyProtection="0"/>
    <xf numFmtId="0" fontId="86"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alignment vertical="top"/>
      <protection locked="0"/>
    </xf>
    <xf numFmtId="0" fontId="90" fillId="49" borderId="78" applyNumberFormat="0" applyAlignment="0" applyProtection="0"/>
    <xf numFmtId="0" fontId="52" fillId="12" borderId="1" applyNumberFormat="0" applyAlignment="0" applyProtection="0"/>
    <xf numFmtId="0" fontId="52" fillId="12" borderId="1" applyNumberFormat="0" applyAlignment="0" applyProtection="0"/>
    <xf numFmtId="0" fontId="91" fillId="49" borderId="78" applyNumberFormat="0" applyAlignment="0" applyProtection="0"/>
    <xf numFmtId="0" fontId="92" fillId="0" borderId="83"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93" fillId="0" borderId="83" applyNumberFormat="0" applyFill="0" applyAlignment="0" applyProtection="0"/>
    <xf numFmtId="0" fontId="94" fillId="5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95" fillId="50" borderId="0" applyNumberFormat="0" applyBorder="0" applyAlignment="0" applyProtection="0"/>
    <xf numFmtId="0" fontId="17"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17" fillId="0" borderId="0"/>
    <xf numFmtId="0" fontId="17" fillId="0" borderId="0"/>
    <xf numFmtId="0" fontId="68" fillId="0" borderId="0"/>
    <xf numFmtId="0" fontId="33" fillId="0" borderId="0"/>
    <xf numFmtId="0" fontId="55" fillId="0" borderId="0"/>
    <xf numFmtId="0" fontId="33" fillId="0" borderId="0"/>
    <xf numFmtId="0" fontId="55" fillId="0" borderId="0"/>
    <xf numFmtId="0" fontId="68" fillId="0" borderId="0"/>
    <xf numFmtId="0" fontId="68" fillId="0" borderId="0"/>
    <xf numFmtId="0" fontId="33" fillId="0" borderId="0"/>
    <xf numFmtId="0" fontId="68" fillId="0" borderId="0"/>
    <xf numFmtId="0" fontId="69" fillId="0" borderId="0"/>
    <xf numFmtId="0" fontId="33" fillId="0" borderId="0"/>
    <xf numFmtId="0" fontId="68" fillId="0" borderId="0"/>
    <xf numFmtId="0" fontId="55" fillId="0" borderId="0"/>
    <xf numFmtId="0" fontId="55" fillId="0" borderId="0"/>
    <xf numFmtId="0" fontId="55" fillId="0" borderId="0"/>
    <xf numFmtId="0" fontId="55" fillId="0" borderId="0"/>
    <xf numFmtId="0" fontId="68" fillId="0" borderId="0"/>
    <xf numFmtId="0" fontId="55" fillId="0" borderId="0"/>
    <xf numFmtId="0" fontId="55" fillId="0" borderId="0"/>
    <xf numFmtId="0" fontId="55" fillId="0" borderId="0"/>
    <xf numFmtId="0" fontId="55" fillId="0" borderId="0"/>
    <xf numFmtId="0" fontId="55" fillId="0" borderId="0"/>
    <xf numFmtId="0" fontId="69" fillId="0" borderId="0"/>
    <xf numFmtId="3" fontId="17" fillId="0" borderId="0"/>
    <xf numFmtId="3" fontId="17" fillId="0" borderId="0"/>
    <xf numFmtId="0" fontId="68" fillId="51" borderId="84" applyNumberFormat="0" applyFont="0" applyAlignment="0" applyProtection="0"/>
    <xf numFmtId="0" fontId="55" fillId="5" borderId="7" applyNumberFormat="0" applyFont="0" applyAlignment="0" applyProtection="0"/>
    <xf numFmtId="0" fontId="55" fillId="5" borderId="7" applyNumberFormat="0" applyFont="0" applyAlignment="0" applyProtection="0"/>
    <xf numFmtId="0" fontId="69" fillId="51" borderId="84" applyNumberFormat="0" applyFont="0" applyAlignment="0" applyProtection="0"/>
    <xf numFmtId="0" fontId="96" fillId="46" borderId="85" applyNumberFormat="0" applyAlignment="0" applyProtection="0"/>
    <xf numFmtId="0" fontId="23" fillId="15" borderId="8" applyNumberFormat="0" applyAlignment="0" applyProtection="0"/>
    <xf numFmtId="0" fontId="23" fillId="15" borderId="8" applyNumberFormat="0" applyAlignment="0" applyProtection="0"/>
    <xf numFmtId="0" fontId="97" fillId="46" borderId="85" applyNumberFormat="0" applyAlignment="0" applyProtection="0"/>
    <xf numFmtId="9" fontId="17" fillId="0" borderId="0" applyFont="0" applyFill="0" applyBorder="0" applyAlignment="0" applyProtection="0"/>
    <xf numFmtId="0" fontId="56" fillId="0" borderId="0" applyNumberFormat="0" applyFill="0" applyBorder="0" applyAlignment="0" applyProtection="0"/>
    <xf numFmtId="0" fontId="98" fillId="52" borderId="0" applyFont="0" applyBorder="0" applyAlignment="0">
      <alignment horizontal="center" wrapText="1"/>
    </xf>
    <xf numFmtId="0" fontId="99" fillId="0" borderId="0" applyNumberFormat="0" applyFill="0" applyBorder="0" applyAlignment="0" applyProtection="0"/>
    <xf numFmtId="0" fontId="100" fillId="0" borderId="86"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101" fillId="0" borderId="86" applyNumberFormat="0" applyFill="0" applyAlignment="0" applyProtection="0"/>
    <xf numFmtId="0" fontId="10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03" fillId="0" borderId="0" applyNumberFormat="0" applyFill="0" applyBorder="0" applyAlignment="0" applyProtection="0"/>
  </cellStyleXfs>
  <cellXfs count="1242">
    <xf numFmtId="0" fontId="0" fillId="0" borderId="0" xfId="0"/>
    <xf numFmtId="0" fontId="0" fillId="0" borderId="10" xfId="0" applyBorder="1"/>
    <xf numFmtId="0" fontId="0" fillId="0" borderId="10" xfId="0" applyFill="1" applyBorder="1" applyAlignment="1">
      <alignment wrapText="1"/>
    </xf>
    <xf numFmtId="0" fontId="0" fillId="0" borderId="10" xfId="0" applyFill="1" applyBorder="1" applyAlignment="1" applyProtection="1">
      <alignment wrapText="1"/>
      <protection hidden="1"/>
    </xf>
    <xf numFmtId="0" fontId="104" fillId="0" borderId="10" xfId="0" applyFont="1" applyBorder="1" applyAlignment="1">
      <alignment wrapText="1"/>
    </xf>
    <xf numFmtId="0" fontId="0" fillId="0" borderId="10" xfId="0" applyFill="1" applyBorder="1"/>
    <xf numFmtId="0" fontId="0" fillId="0" borderId="10" xfId="0" applyFill="1" applyBorder="1" applyAlignment="1">
      <alignment horizontal="center"/>
    </xf>
    <xf numFmtId="0" fontId="104" fillId="0" borderId="10" xfId="0" applyFont="1" applyFill="1" applyBorder="1" applyAlignment="1">
      <alignment wrapText="1"/>
    </xf>
    <xf numFmtId="164" fontId="68" fillId="0" borderId="10" xfId="283" applyNumberFormat="1" applyFont="1" applyBorder="1"/>
    <xf numFmtId="0" fontId="105" fillId="0" borderId="10" xfId="0" applyFont="1" applyFill="1" applyBorder="1" applyAlignment="1">
      <alignment wrapText="1"/>
    </xf>
    <xf numFmtId="0" fontId="0" fillId="0" borderId="10" xfId="0" applyBorder="1" applyAlignment="1">
      <alignment horizontal="center"/>
    </xf>
    <xf numFmtId="0" fontId="0" fillId="0" borderId="0" xfId="0" applyAlignment="1">
      <alignment horizontal="center" wrapText="1"/>
    </xf>
    <xf numFmtId="0" fontId="0" fillId="0" borderId="0" xfId="0" applyBorder="1"/>
    <xf numFmtId="0" fontId="0" fillId="0" borderId="0" xfId="0" applyFill="1" applyBorder="1" applyAlignment="1">
      <alignment wrapText="1"/>
    </xf>
    <xf numFmtId="0" fontId="0" fillId="0" borderId="0" xfId="0" applyAlignment="1">
      <alignment wrapText="1"/>
    </xf>
    <xf numFmtId="0" fontId="0" fillId="0" borderId="0" xfId="0" applyFill="1" applyBorder="1" applyAlignment="1">
      <alignment vertical="top" wrapText="1"/>
    </xf>
    <xf numFmtId="0" fontId="0" fillId="0" borderId="0" xfId="0" applyFill="1" applyBorder="1" applyAlignment="1">
      <alignment vertical="top"/>
    </xf>
    <xf numFmtId="164" fontId="11" fillId="0" borderId="0" xfId="283" applyNumberFormat="1" applyFont="1" applyFill="1" applyBorder="1" applyProtection="1">
      <protection locked="0"/>
    </xf>
    <xf numFmtId="164" fontId="11" fillId="0" borderId="0" xfId="283" applyNumberFormat="1" applyFont="1" applyFill="1" applyBorder="1" applyAlignment="1" applyProtection="1">
      <alignment vertical="top"/>
      <protection locked="0"/>
    </xf>
    <xf numFmtId="0" fontId="100" fillId="53" borderId="0" xfId="0" applyFont="1" applyFill="1" applyAlignment="1">
      <alignment wrapText="1"/>
    </xf>
    <xf numFmtId="0" fontId="0" fillId="0" borderId="10" xfId="0" applyBorder="1" applyAlignment="1">
      <alignment horizontal="center" wrapText="1"/>
    </xf>
    <xf numFmtId="0" fontId="0" fillId="0" borderId="11" xfId="0" applyBorder="1"/>
    <xf numFmtId="0" fontId="104" fillId="0" borderId="10" xfId="0" applyFont="1" applyBorder="1" applyAlignment="1">
      <alignment horizontal="center" wrapText="1"/>
    </xf>
    <xf numFmtId="0" fontId="0" fillId="0" borderId="10" xfId="0" applyBorder="1" applyAlignment="1">
      <alignment wrapText="1"/>
    </xf>
    <xf numFmtId="0" fontId="0" fillId="0" borderId="0" xfId="0" applyAlignment="1">
      <alignment vertical="center" wrapText="1"/>
    </xf>
    <xf numFmtId="0" fontId="100" fillId="0" borderId="10" xfId="0" applyFont="1" applyBorder="1"/>
    <xf numFmtId="0" fontId="0" fillId="0" borderId="10" xfId="0" applyFill="1" applyBorder="1" applyAlignment="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164" fontId="68" fillId="54" borderId="10" xfId="283" applyNumberFormat="1" applyFont="1" applyFill="1" applyBorder="1" applyProtection="1">
      <protection locked="0"/>
    </xf>
    <xf numFmtId="0" fontId="100" fillId="53" borderId="0" xfId="0" applyFont="1" applyFill="1" applyAlignment="1">
      <alignment horizontal="center" wrapText="1"/>
    </xf>
    <xf numFmtId="0" fontId="0" fillId="0" borderId="10" xfId="0" applyBorder="1" applyProtection="1">
      <protection locked="0"/>
    </xf>
    <xf numFmtId="0" fontId="0" fillId="0" borderId="10" xfId="0" applyFill="1" applyBorder="1" applyProtection="1">
      <protection locked="0"/>
    </xf>
    <xf numFmtId="0" fontId="106" fillId="0" borderId="13" xfId="0" applyFont="1" applyFill="1" applyBorder="1" applyAlignment="1" applyProtection="1">
      <alignment wrapText="1"/>
      <protection locked="0"/>
    </xf>
    <xf numFmtId="0" fontId="107" fillId="0" borderId="13" xfId="0" applyFont="1" applyFill="1" applyBorder="1" applyAlignment="1" applyProtection="1">
      <alignment wrapText="1"/>
      <protection locked="0"/>
    </xf>
    <xf numFmtId="0" fontId="0" fillId="0" borderId="10" xfId="0" applyBorder="1" applyAlignment="1" applyProtection="1">
      <alignment horizontal="center"/>
      <protection locked="0"/>
    </xf>
    <xf numFmtId="0" fontId="0" fillId="0" borderId="10" xfId="0" applyFill="1" applyBorder="1" applyAlignment="1" applyProtection="1">
      <alignment horizontal="center" wrapText="1"/>
      <protection locked="0"/>
    </xf>
    <xf numFmtId="0" fontId="0" fillId="0" borderId="10" xfId="0" applyFill="1" applyBorder="1" applyAlignment="1" applyProtection="1">
      <alignment wrapText="1"/>
      <protection locked="0"/>
    </xf>
    <xf numFmtId="164" fontId="68" fillId="0" borderId="10" xfId="283" applyNumberFormat="1" applyFont="1" applyBorder="1" applyProtection="1">
      <protection locked="0"/>
    </xf>
    <xf numFmtId="164" fontId="68" fillId="0" borderId="10" xfId="283" applyNumberFormat="1" applyFont="1" applyFill="1" applyBorder="1" applyProtection="1">
      <protection locked="0"/>
    </xf>
    <xf numFmtId="164" fontId="68" fillId="0" borderId="11" xfId="283" applyNumberFormat="1" applyFont="1" applyBorder="1" applyProtection="1">
      <protection locked="0"/>
    </xf>
    <xf numFmtId="164" fontId="68" fillId="54" borderId="14" xfId="283" applyNumberFormat="1" applyFont="1" applyFill="1" applyBorder="1" applyProtection="1">
      <protection locked="0"/>
    </xf>
    <xf numFmtId="0" fontId="0" fillId="0" borderId="10" xfId="0" applyFill="1" applyBorder="1" applyAlignment="1" applyProtection="1">
      <alignment horizontal="center"/>
      <protection locked="0"/>
    </xf>
    <xf numFmtId="0" fontId="0" fillId="0" borderId="10" xfId="0" applyBorder="1" applyProtection="1"/>
    <xf numFmtId="0" fontId="106" fillId="0" borderId="13" xfId="0" applyFont="1" applyFill="1" applyBorder="1" applyAlignment="1" applyProtection="1">
      <alignment wrapText="1"/>
    </xf>
    <xf numFmtId="0" fontId="107" fillId="0" borderId="13" xfId="0" applyFont="1" applyFill="1" applyBorder="1" applyAlignment="1" applyProtection="1">
      <alignment wrapText="1"/>
    </xf>
    <xf numFmtId="0" fontId="0" fillId="0" borderId="10" xfId="0" applyFill="1" applyBorder="1" applyAlignment="1" applyProtection="1">
      <alignment horizontal="center" wrapText="1"/>
    </xf>
    <xf numFmtId="0" fontId="0" fillId="0" borderId="10" xfId="0" applyFill="1" applyBorder="1" applyAlignment="1" applyProtection="1">
      <alignment wrapText="1"/>
    </xf>
    <xf numFmtId="0" fontId="108" fillId="0" borderId="10" xfId="0" applyFont="1" applyFill="1" applyBorder="1" applyAlignment="1" applyProtection="1">
      <alignment wrapText="1"/>
    </xf>
    <xf numFmtId="164" fontId="68" fillId="0" borderId="10" xfId="283" applyNumberFormat="1" applyFont="1" applyFill="1" applyBorder="1" applyProtection="1"/>
    <xf numFmtId="0" fontId="0" fillId="0" borderId="10" xfId="0" applyFont="1" applyFill="1" applyBorder="1" applyAlignment="1" applyProtection="1">
      <alignment wrapText="1"/>
    </xf>
    <xf numFmtId="0" fontId="108" fillId="0" borderId="10" xfId="0" applyFont="1" applyFill="1" applyBorder="1" applyProtection="1"/>
    <xf numFmtId="164" fontId="109" fillId="0" borderId="10" xfId="283" applyNumberFormat="1" applyFont="1" applyBorder="1" applyAlignment="1" applyProtection="1">
      <alignment horizontal="center" wrapText="1"/>
    </xf>
    <xf numFmtId="164" fontId="110" fillId="0" borderId="10" xfId="283" applyNumberFormat="1" applyFont="1" applyBorder="1" applyAlignment="1" applyProtection="1">
      <alignment horizontal="center"/>
    </xf>
    <xf numFmtId="0" fontId="111" fillId="0" borderId="10" xfId="0" applyFont="1" applyFill="1" applyBorder="1" applyAlignment="1" applyProtection="1">
      <alignment wrapText="1"/>
    </xf>
    <xf numFmtId="0" fontId="112" fillId="0" borderId="10" xfId="0" applyFont="1" applyFill="1" applyBorder="1" applyAlignment="1" applyProtection="1">
      <alignment horizontal="center" wrapText="1"/>
    </xf>
    <xf numFmtId="164" fontId="68" fillId="0" borderId="15" xfId="283" applyNumberFormat="1" applyFont="1" applyBorder="1" applyProtection="1"/>
    <xf numFmtId="164" fontId="68" fillId="0" borderId="16" xfId="283" applyNumberFormat="1" applyFont="1" applyBorder="1" applyProtection="1"/>
    <xf numFmtId="164" fontId="68" fillId="0" borderId="11" xfId="283" applyNumberFormat="1" applyFont="1" applyBorder="1" applyProtection="1"/>
    <xf numFmtId="0" fontId="113" fillId="0" borderId="10" xfId="0" applyFont="1" applyFill="1" applyBorder="1" applyAlignment="1" applyProtection="1">
      <alignment wrapText="1"/>
    </xf>
    <xf numFmtId="164" fontId="68" fillId="0" borderId="14" xfId="283" applyNumberFormat="1" applyFont="1" applyBorder="1" applyProtection="1"/>
    <xf numFmtId="0" fontId="113" fillId="0" borderId="10" xfId="0" applyFont="1" applyBorder="1" applyProtection="1"/>
    <xf numFmtId="164" fontId="68" fillId="0" borderId="12" xfId="283" applyNumberFormat="1" applyFont="1" applyFill="1" applyBorder="1" applyProtection="1"/>
    <xf numFmtId="164" fontId="68" fillId="0" borderId="17" xfId="283" applyNumberFormat="1" applyFont="1" applyFill="1" applyBorder="1" applyProtection="1"/>
    <xf numFmtId="164" fontId="68" fillId="0" borderId="12" xfId="283" applyNumberFormat="1" applyFont="1" applyBorder="1" applyProtection="1"/>
    <xf numFmtId="164" fontId="68" fillId="0" borderId="17" xfId="283" applyNumberFormat="1" applyFont="1" applyBorder="1" applyProtection="1"/>
    <xf numFmtId="0" fontId="114" fillId="0" borderId="10" xfId="0" applyFont="1" applyBorder="1" applyProtection="1"/>
    <xf numFmtId="0" fontId="0" fillId="0" borderId="14" xfId="0" applyBorder="1" applyProtection="1"/>
    <xf numFmtId="0" fontId="113" fillId="0" borderId="18" xfId="0" applyFont="1" applyBorder="1" applyAlignment="1" applyProtection="1">
      <alignment wrapText="1"/>
    </xf>
    <xf numFmtId="0" fontId="0" fillId="0" borderId="11" xfId="0" applyBorder="1" applyProtection="1"/>
    <xf numFmtId="0" fontId="0" fillId="0" borderId="11" xfId="0" applyFill="1" applyBorder="1" applyAlignment="1" applyProtection="1">
      <alignment wrapText="1"/>
    </xf>
    <xf numFmtId="0" fontId="0" fillId="0" borderId="12" xfId="0" applyBorder="1" applyProtection="1"/>
    <xf numFmtId="164" fontId="107" fillId="0" borderId="13" xfId="283" applyNumberFormat="1" applyFont="1" applyBorder="1" applyAlignment="1" applyProtection="1">
      <alignment wrapText="1"/>
    </xf>
    <xf numFmtId="164" fontId="68" fillId="55" borderId="19" xfId="283" applyNumberFormat="1" applyFont="1" applyFill="1" applyBorder="1" applyProtection="1"/>
    <xf numFmtId="0" fontId="106" fillId="0" borderId="17" xfId="0" applyFont="1" applyFill="1" applyBorder="1" applyAlignment="1" applyProtection="1">
      <alignment wrapText="1"/>
    </xf>
    <xf numFmtId="0" fontId="107" fillId="0" borderId="17" xfId="0" applyFont="1" applyFill="1" applyBorder="1" applyAlignment="1" applyProtection="1">
      <alignment wrapText="1"/>
    </xf>
    <xf numFmtId="0" fontId="0" fillId="0" borderId="10" xfId="0" applyBorder="1" applyAlignment="1" applyProtection="1">
      <alignment horizontal="center" vertical="center"/>
      <protection locked="0"/>
    </xf>
    <xf numFmtId="0" fontId="104" fillId="0" borderId="10" xfId="0" applyFont="1" applyBorder="1" applyAlignment="1" applyProtection="1">
      <alignment wrapText="1"/>
      <protection locked="0"/>
    </xf>
    <xf numFmtId="0" fontId="106" fillId="0" borderId="17" xfId="0" applyFont="1" applyFill="1" applyBorder="1" applyAlignment="1" applyProtection="1">
      <alignment wrapText="1"/>
      <protection locked="0"/>
    </xf>
    <xf numFmtId="0" fontId="107" fillId="0" borderId="17" xfId="0" applyFont="1" applyFill="1" applyBorder="1" applyAlignment="1" applyProtection="1">
      <alignment wrapText="1"/>
      <protection locked="0"/>
    </xf>
    <xf numFmtId="0" fontId="0" fillId="0" borderId="11" xfId="0" applyBorder="1" applyAlignment="1" applyProtection="1">
      <alignment horizontal="center" vertical="center"/>
      <protection locked="0"/>
    </xf>
    <xf numFmtId="0" fontId="100" fillId="0" borderId="10" xfId="0" applyFont="1" applyFill="1" applyBorder="1" applyProtection="1">
      <protection locked="0"/>
    </xf>
    <xf numFmtId="0" fontId="100" fillId="0" borderId="10" xfId="0" applyFont="1" applyFill="1" applyBorder="1" applyAlignment="1" applyProtection="1">
      <alignment horizontal="center"/>
      <protection locked="0"/>
    </xf>
    <xf numFmtId="0" fontId="0" fillId="0" borderId="0" xfId="0" applyProtection="1">
      <protection locked="0"/>
    </xf>
    <xf numFmtId="0" fontId="112" fillId="0" borderId="13" xfId="0" applyFont="1" applyFill="1" applyBorder="1" applyAlignment="1" applyProtection="1">
      <protection locked="0"/>
    </xf>
    <xf numFmtId="0" fontId="112" fillId="0" borderId="17" xfId="0" applyFont="1" applyFill="1" applyBorder="1" applyAlignment="1" applyProtection="1">
      <protection locked="0"/>
    </xf>
    <xf numFmtId="0" fontId="115" fillId="0" borderId="10" xfId="0" applyFont="1" applyFill="1" applyBorder="1" applyAlignment="1">
      <alignment horizontal="left" vertical="center" wrapText="1"/>
    </xf>
    <xf numFmtId="0" fontId="107" fillId="0" borderId="10" xfId="0" applyFont="1" applyFill="1" applyBorder="1" applyAlignment="1">
      <alignment horizontal="left" vertical="center" wrapText="1"/>
    </xf>
    <xf numFmtId="0" fontId="0" fillId="0" borderId="10" xfId="0" applyFill="1" applyBorder="1" applyAlignment="1">
      <alignment horizontal="left" vertical="center" wrapText="1"/>
    </xf>
    <xf numFmtId="0" fontId="100" fillId="0" borderId="0" xfId="0" applyFont="1" applyAlignment="1">
      <alignment horizontal="center" wrapText="1"/>
    </xf>
    <xf numFmtId="0" fontId="100" fillId="0" borderId="0" xfId="0" applyFont="1" applyAlignment="1">
      <alignment horizontal="center"/>
    </xf>
    <xf numFmtId="0" fontId="105" fillId="0" borderId="10"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116" fillId="0" borderId="10" xfId="0" applyFont="1" applyFill="1" applyBorder="1" applyAlignment="1">
      <alignment horizontal="left" vertical="center" wrapText="1"/>
    </xf>
    <xf numFmtId="0" fontId="0" fillId="0" borderId="10" xfId="0" applyFill="1" applyBorder="1" applyAlignment="1" applyProtection="1">
      <alignment horizontal="left" vertical="center" wrapText="1"/>
      <protection hidden="1"/>
    </xf>
    <xf numFmtId="0" fontId="108" fillId="0" borderId="10" xfId="0" applyFont="1" applyFill="1" applyBorder="1" applyAlignment="1">
      <alignment horizontal="left" vertical="center" wrapText="1"/>
    </xf>
    <xf numFmtId="0" fontId="117" fillId="0" borderId="10" xfId="0" applyFont="1" applyFill="1" applyBorder="1" applyAlignment="1">
      <alignment horizontal="left" vertical="center" wrapText="1"/>
    </xf>
    <xf numFmtId="0" fontId="106" fillId="0" borderId="10" xfId="0" applyFont="1" applyFill="1" applyBorder="1" applyAlignment="1">
      <alignment horizontal="left" vertical="center" wrapText="1"/>
    </xf>
    <xf numFmtId="0" fontId="117" fillId="0" borderId="10" xfId="0" applyFont="1" applyBorder="1" applyAlignment="1">
      <alignment horizontal="left" vertical="center" wrapText="1"/>
    </xf>
    <xf numFmtId="0" fontId="0" fillId="0" borderId="10" xfId="0" applyBorder="1" applyAlignment="1">
      <alignment horizontal="left" vertical="center"/>
    </xf>
    <xf numFmtId="0" fontId="0" fillId="0" borderId="10" xfId="0" applyFill="1" applyBorder="1" applyAlignment="1">
      <alignment vertical="top" wrapText="1"/>
    </xf>
    <xf numFmtId="0" fontId="118" fillId="0" borderId="12" xfId="0" applyFont="1" applyBorder="1" applyAlignment="1">
      <alignment horizontal="left" wrapText="1"/>
    </xf>
    <xf numFmtId="0" fontId="118" fillId="0" borderId="13" xfId="0" applyFont="1" applyBorder="1" applyAlignment="1">
      <alignment horizontal="center" wrapText="1"/>
    </xf>
    <xf numFmtId="0" fontId="0" fillId="0" borderId="10" xfId="0" applyFont="1" applyBorder="1" applyAlignment="1">
      <alignment vertical="center" wrapText="1"/>
    </xf>
    <xf numFmtId="0" fontId="119" fillId="0" borderId="10" xfId="0" applyFont="1" applyBorder="1" applyAlignment="1">
      <alignment vertical="center" wrapText="1"/>
    </xf>
    <xf numFmtId="0" fontId="119" fillId="0" borderId="0" xfId="0" applyFont="1" applyFill="1" applyAlignment="1">
      <alignment vertical="center" wrapText="1"/>
    </xf>
    <xf numFmtId="0" fontId="119" fillId="0" borderId="0" xfId="0" applyFont="1" applyAlignment="1">
      <alignment vertical="center" wrapText="1"/>
    </xf>
    <xf numFmtId="0" fontId="120" fillId="0" borderId="10" xfId="0" applyFont="1" applyFill="1" applyBorder="1" applyAlignment="1">
      <alignment vertical="center"/>
    </xf>
    <xf numFmtId="0" fontId="108" fillId="0" borderId="10" xfId="0" applyFont="1" applyFill="1" applyBorder="1" applyAlignment="1">
      <alignment vertical="center" wrapText="1"/>
    </xf>
    <xf numFmtId="0" fontId="0" fillId="0" borderId="10" xfId="0" applyFill="1" applyBorder="1" applyAlignment="1">
      <alignment vertical="center" wrapText="1"/>
    </xf>
    <xf numFmtId="0" fontId="0" fillId="0" borderId="10" xfId="0" applyFont="1" applyFill="1" applyBorder="1" applyAlignment="1">
      <alignment vertical="center" wrapText="1"/>
    </xf>
    <xf numFmtId="0" fontId="105" fillId="0" borderId="0" xfId="341" applyFont="1" applyAlignment="1" applyProtection="1">
      <alignment vertical="center" wrapText="1"/>
      <protection hidden="1"/>
    </xf>
    <xf numFmtId="0" fontId="0" fillId="0" borderId="10" xfId="0" applyBorder="1" applyAlignment="1">
      <alignment vertical="center" wrapText="1"/>
    </xf>
    <xf numFmtId="0" fontId="108" fillId="0" borderId="10" xfId="0" applyFont="1" applyFill="1" applyBorder="1" applyAlignment="1">
      <alignment vertical="center"/>
    </xf>
    <xf numFmtId="0" fontId="0" fillId="0" borderId="10" xfId="0" applyBorder="1" applyAlignment="1">
      <alignment vertical="center"/>
    </xf>
    <xf numFmtId="0" fontId="113" fillId="0" borderId="10" xfId="0" applyFont="1" applyFill="1" applyBorder="1" applyAlignment="1">
      <alignment vertical="center" wrapText="1"/>
    </xf>
    <xf numFmtId="0" fontId="117" fillId="0" borderId="10" xfId="0" applyFont="1" applyBorder="1" applyAlignment="1">
      <alignment vertical="center" wrapText="1"/>
    </xf>
    <xf numFmtId="0" fontId="113" fillId="0" borderId="10" xfId="0" applyFont="1" applyBorder="1" applyAlignment="1">
      <alignment vertical="center" wrapText="1"/>
    </xf>
    <xf numFmtId="0" fontId="107" fillId="0" borderId="12" xfId="0" applyFont="1" applyBorder="1" applyAlignment="1">
      <alignment vertical="center"/>
    </xf>
    <xf numFmtId="0" fontId="100" fillId="0" borderId="11" xfId="0" applyFont="1" applyFill="1" applyBorder="1" applyAlignment="1" applyProtection="1">
      <alignment vertical="center" wrapText="1"/>
      <protection locked="0"/>
    </xf>
    <xf numFmtId="0" fontId="0" fillId="0" borderId="10" xfId="0" applyBorder="1" applyAlignment="1"/>
    <xf numFmtId="0" fontId="121" fillId="0" borderId="11" xfId="0" applyFont="1" applyBorder="1" applyAlignment="1" applyProtection="1">
      <alignment horizontal="left" vertical="center"/>
      <protection locked="0"/>
    </xf>
    <xf numFmtId="0" fontId="0" fillId="0" borderId="10" xfId="0" applyBorder="1" applyAlignment="1" applyProtection="1">
      <alignment horizontal="center" vertical="center"/>
    </xf>
    <xf numFmtId="0" fontId="122" fillId="0" borderId="0" xfId="0" applyFont="1"/>
    <xf numFmtId="0" fontId="122" fillId="0" borderId="15" xfId="0" applyFont="1" applyBorder="1" applyAlignment="1"/>
    <xf numFmtId="0" fontId="100" fillId="0" borderId="0" xfId="0" applyFont="1" applyBorder="1" applyAlignment="1"/>
    <xf numFmtId="0" fontId="122" fillId="0" borderId="0" xfId="0" applyFont="1" applyBorder="1" applyAlignment="1"/>
    <xf numFmtId="0" fontId="0" fillId="0" borderId="0" xfId="0" quotePrefix="1"/>
    <xf numFmtId="0" fontId="0" fillId="0" borderId="20" xfId="0" quotePrefix="1" applyBorder="1" applyAlignment="1">
      <alignment horizontal="center"/>
    </xf>
    <xf numFmtId="0" fontId="123" fillId="0" borderId="0" xfId="0" applyFont="1" applyAlignment="1">
      <alignment horizontal="center" wrapText="1"/>
    </xf>
    <xf numFmtId="0" fontId="0" fillId="0" borderId="0" xfId="0" applyBorder="1" applyAlignment="1"/>
    <xf numFmtId="0" fontId="0" fillId="0" borderId="21" xfId="0" applyBorder="1"/>
    <xf numFmtId="0" fontId="100" fillId="0" borderId="0" xfId="0" applyFont="1" applyProtection="1">
      <protection locked="0"/>
    </xf>
    <xf numFmtId="0" fontId="0" fillId="0" borderId="0" xfId="0" applyFont="1" applyAlignment="1" applyProtection="1">
      <alignment wrapText="1"/>
      <protection locked="0"/>
    </xf>
    <xf numFmtId="0" fontId="0" fillId="0" borderId="0" xfId="0" applyFont="1" applyProtection="1">
      <protection locked="0"/>
    </xf>
    <xf numFmtId="0" fontId="124" fillId="0" borderId="10" xfId="0" applyFont="1" applyFill="1" applyBorder="1"/>
    <xf numFmtId="0" fontId="124" fillId="0" borderId="10" xfId="0" applyFont="1" applyFill="1" applyBorder="1" applyProtection="1">
      <protection locked="0"/>
    </xf>
    <xf numFmtId="0" fontId="124" fillId="0" borderId="10" xfId="0" applyFont="1" applyBorder="1"/>
    <xf numFmtId="0" fontId="124" fillId="0" borderId="10" xfId="0" applyFont="1" applyBorder="1" applyProtection="1">
      <protection locked="0"/>
    </xf>
    <xf numFmtId="0" fontId="125" fillId="0" borderId="10" xfId="0" applyFont="1" applyBorder="1"/>
    <xf numFmtId="0" fontId="125" fillId="0" borderId="10" xfId="0" applyFont="1" applyBorder="1" applyProtection="1">
      <protection locked="0"/>
    </xf>
    <xf numFmtId="0" fontId="100" fillId="0" borderId="10" xfId="0" applyFont="1" applyFill="1" applyBorder="1"/>
    <xf numFmtId="0" fontId="100" fillId="0" borderId="10" xfId="0" applyFont="1" applyBorder="1" applyProtection="1">
      <protection locked="0"/>
    </xf>
    <xf numFmtId="164" fontId="68" fillId="0" borderId="10" xfId="283" applyNumberFormat="1" applyFont="1" applyBorder="1"/>
    <xf numFmtId="164" fontId="68" fillId="0" borderId="10" xfId="283" applyNumberFormat="1" applyFont="1" applyFill="1" applyBorder="1"/>
    <xf numFmtId="164" fontId="68" fillId="0" borderId="10" xfId="283" applyNumberFormat="1" applyFont="1" applyBorder="1" applyProtection="1">
      <protection locked="0"/>
    </xf>
    <xf numFmtId="164" fontId="68" fillId="0" borderId="10" xfId="283" applyNumberFormat="1" applyFont="1" applyFill="1" applyBorder="1" applyProtection="1">
      <protection locked="0"/>
    </xf>
    <xf numFmtId="164" fontId="68" fillId="0" borderId="11" xfId="283" applyNumberFormat="1" applyFont="1" applyBorder="1" applyProtection="1">
      <protection locked="0"/>
    </xf>
    <xf numFmtId="164" fontId="100" fillId="0" borderId="10" xfId="283" applyNumberFormat="1" applyFont="1" applyFill="1" applyBorder="1" applyAlignment="1" applyProtection="1">
      <alignment horizontal="center" wrapText="1"/>
      <protection locked="0"/>
    </xf>
    <xf numFmtId="164" fontId="68" fillId="0" borderId="10" xfId="283" applyNumberFormat="1" applyFont="1" applyFill="1" applyBorder="1" applyAlignment="1" applyProtection="1">
      <alignment horizontal="center" wrapText="1"/>
      <protection locked="0"/>
    </xf>
    <xf numFmtId="0" fontId="125" fillId="0" borderId="10" xfId="0" applyFont="1" applyBorder="1" applyProtection="1"/>
    <xf numFmtId="0" fontId="125" fillId="0" borderId="12" xfId="0" applyFont="1" applyFill="1" applyBorder="1" applyProtection="1"/>
    <xf numFmtId="0" fontId="126" fillId="54" borderId="22" xfId="0" applyFont="1" applyFill="1" applyBorder="1" applyAlignment="1" applyProtection="1">
      <alignment wrapText="1"/>
    </xf>
    <xf numFmtId="0" fontId="126" fillId="0" borderId="10" xfId="0" applyFont="1" applyFill="1" applyBorder="1" applyAlignment="1" applyProtection="1">
      <alignment horizontal="center" wrapText="1"/>
    </xf>
    <xf numFmtId="0" fontId="126" fillId="0" borderId="10" xfId="0" applyFont="1" applyFill="1" applyBorder="1" applyAlignment="1" applyProtection="1">
      <alignment horizontal="center"/>
    </xf>
    <xf numFmtId="0" fontId="126" fillId="0" borderId="10" xfId="0" applyFont="1" applyBorder="1" applyAlignment="1" applyProtection="1">
      <alignment horizontal="center" vertical="center" wrapText="1"/>
    </xf>
    <xf numFmtId="0" fontId="126" fillId="0" borderId="10" xfId="0" applyFont="1" applyBorder="1" applyProtection="1"/>
    <xf numFmtId="164" fontId="68" fillId="0" borderId="10" xfId="283" applyNumberFormat="1" applyFont="1" applyBorder="1" applyAlignment="1">
      <alignment horizontal="center"/>
    </xf>
    <xf numFmtId="164" fontId="68" fillId="0" borderId="11" xfId="283" applyNumberFormat="1" applyFont="1" applyBorder="1" applyAlignment="1">
      <alignment horizontal="center"/>
    </xf>
    <xf numFmtId="164" fontId="68" fillId="0" borderId="10" xfId="283" applyNumberFormat="1" applyFont="1" applyBorder="1" applyAlignment="1" applyProtection="1">
      <alignment horizontal="center"/>
      <protection locked="0"/>
    </xf>
    <xf numFmtId="164" fontId="68" fillId="0" borderId="10" xfId="283" applyNumberFormat="1" applyFont="1" applyFill="1" applyBorder="1" applyAlignment="1" applyProtection="1">
      <alignment horizontal="center"/>
      <protection locked="0"/>
    </xf>
    <xf numFmtId="164" fontId="100" fillId="0" borderId="10" xfId="283" applyNumberFormat="1" applyFont="1" applyFill="1" applyBorder="1" applyAlignment="1" applyProtection="1">
      <alignment horizontal="center"/>
      <protection locked="0"/>
    </xf>
    <xf numFmtId="164" fontId="68" fillId="0" borderId="10" xfId="283" applyNumberFormat="1" applyFont="1" applyBorder="1" applyProtection="1"/>
    <xf numFmtId="0" fontId="118" fillId="0" borderId="17" xfId="0" applyFont="1" applyBorder="1" applyAlignment="1">
      <alignment horizontal="center" wrapText="1"/>
    </xf>
    <xf numFmtId="0" fontId="0" fillId="0" borderId="10" xfId="0" applyBorder="1" applyAlignment="1">
      <alignment wrapText="1"/>
    </xf>
    <xf numFmtId="0" fontId="107" fillId="0" borderId="12" xfId="0" applyFont="1" applyFill="1" applyBorder="1" applyAlignment="1" applyProtection="1">
      <alignment horizontal="left" wrapText="1"/>
    </xf>
    <xf numFmtId="0" fontId="127" fillId="0" borderId="10" xfId="0" applyFont="1" applyFill="1" applyBorder="1" applyAlignment="1" applyProtection="1">
      <alignment horizontal="center" wrapText="1"/>
    </xf>
    <xf numFmtId="0" fontId="128" fillId="0" borderId="10" xfId="0" applyFont="1" applyFill="1" applyBorder="1" applyAlignment="1" applyProtection="1">
      <alignment wrapText="1"/>
    </xf>
    <xf numFmtId="164" fontId="68" fillId="0" borderId="15" xfId="283" applyNumberFormat="1" applyFont="1" applyBorder="1" applyAlignment="1" applyProtection="1">
      <alignment horizontal="center"/>
    </xf>
    <xf numFmtId="164" fontId="104" fillId="0" borderId="10" xfId="283" applyNumberFormat="1" applyFont="1" applyBorder="1" applyAlignment="1" applyProtection="1">
      <alignment wrapText="1"/>
    </xf>
    <xf numFmtId="0" fontId="104" fillId="0" borderId="10" xfId="0" applyFont="1" applyBorder="1" applyAlignment="1" applyProtection="1">
      <alignment wrapText="1"/>
    </xf>
    <xf numFmtId="0" fontId="125" fillId="0" borderId="10" xfId="0" applyFont="1" applyFill="1" applyBorder="1" applyAlignment="1" applyProtection="1">
      <alignment horizontal="center" wrapText="1"/>
    </xf>
    <xf numFmtId="0" fontId="129" fillId="0" borderId="10" xfId="0" applyFont="1" applyFill="1" applyBorder="1" applyAlignment="1" applyProtection="1">
      <alignment horizontal="center" wrapText="1"/>
    </xf>
    <xf numFmtId="0" fontId="115" fillId="0" borderId="10" xfId="0" applyFont="1" applyFill="1" applyBorder="1" applyAlignment="1" applyProtection="1">
      <alignment horizontal="left" wrapText="1"/>
    </xf>
    <xf numFmtId="0" fontId="130" fillId="0" borderId="10" xfId="0" applyFont="1" applyBorder="1" applyAlignment="1" applyProtection="1">
      <alignment horizontal="center" wrapText="1"/>
    </xf>
    <xf numFmtId="0" fontId="116" fillId="0" borderId="10" xfId="0" applyFont="1" applyFill="1" applyBorder="1" applyAlignment="1" applyProtection="1">
      <alignment wrapText="1"/>
    </xf>
    <xf numFmtId="0" fontId="0" fillId="0" borderId="10" xfId="0" applyFill="1" applyBorder="1" applyAlignment="1" applyProtection="1">
      <alignment horizontal="center"/>
    </xf>
    <xf numFmtId="0" fontId="104" fillId="0" borderId="10" xfId="0" applyFont="1" applyFill="1" applyBorder="1" applyAlignment="1" applyProtection="1">
      <alignment horizontal="center" wrapText="1"/>
    </xf>
    <xf numFmtId="0" fontId="0" fillId="0" borderId="10" xfId="0" applyFill="1" applyBorder="1" applyProtection="1"/>
    <xf numFmtId="0" fontId="104" fillId="0" borderId="10" xfId="0" applyFont="1" applyFill="1" applyBorder="1" applyAlignment="1" applyProtection="1">
      <alignment wrapText="1"/>
    </xf>
    <xf numFmtId="0" fontId="0" fillId="0" borderId="10" xfId="0" applyFill="1" applyBorder="1" applyAlignment="1" applyProtection="1">
      <alignment horizontal="left" vertical="center" wrapText="1"/>
    </xf>
    <xf numFmtId="0" fontId="105" fillId="0" borderId="10" xfId="0" applyFont="1" applyFill="1" applyBorder="1" applyAlignment="1" applyProtection="1">
      <alignment wrapText="1"/>
    </xf>
    <xf numFmtId="0" fontId="131" fillId="0" borderId="10" xfId="0" applyFont="1" applyFill="1" applyBorder="1" applyAlignment="1" applyProtection="1">
      <alignment wrapText="1"/>
    </xf>
    <xf numFmtId="0" fontId="132" fillId="0" borderId="10" xfId="0" applyFont="1" applyFill="1" applyBorder="1" applyAlignment="1" applyProtection="1">
      <alignment wrapText="1"/>
    </xf>
    <xf numFmtId="0" fontId="117" fillId="0" borderId="10" xfId="0" applyFont="1" applyFill="1" applyBorder="1" applyAlignment="1" applyProtection="1">
      <alignment wrapText="1"/>
    </xf>
    <xf numFmtId="0" fontId="0" fillId="0" borderId="12" xfId="0" applyBorder="1" applyAlignment="1" applyProtection="1">
      <alignment horizontal="center" vertical="center"/>
    </xf>
    <xf numFmtId="0" fontId="106" fillId="0" borderId="10" xfId="0" applyFont="1" applyFill="1" applyBorder="1" applyAlignment="1" applyProtection="1">
      <alignment wrapText="1"/>
    </xf>
    <xf numFmtId="0" fontId="117" fillId="0" borderId="10" xfId="0" applyFont="1" applyBorder="1" applyAlignment="1" applyProtection="1">
      <alignment wrapText="1"/>
    </xf>
    <xf numFmtId="164" fontId="68" fillId="0" borderId="15" xfId="283" applyNumberFormat="1" applyFont="1" applyFill="1" applyBorder="1" applyAlignment="1" applyProtection="1">
      <alignment horizontal="center"/>
    </xf>
    <xf numFmtId="0" fontId="0" fillId="0" borderId="17" xfId="0" applyFill="1" applyBorder="1" applyProtection="1"/>
    <xf numFmtId="164" fontId="68" fillId="0" borderId="15" xfId="283" applyNumberFormat="1" applyFont="1" applyFill="1" applyBorder="1" applyProtection="1">
      <protection locked="0"/>
    </xf>
    <xf numFmtId="0" fontId="0" fillId="0" borderId="0" xfId="0" applyAlignment="1" applyProtection="1">
      <alignment horizontal="center" vertical="center"/>
    </xf>
    <xf numFmtId="0" fontId="111" fillId="0" borderId="13" xfId="0" applyFont="1" applyBorder="1" applyAlignment="1" applyProtection="1"/>
    <xf numFmtId="0" fontId="133" fillId="0" borderId="23" xfId="0" applyFont="1" applyBorder="1" applyAlignment="1" applyProtection="1"/>
    <xf numFmtId="0" fontId="0" fillId="0" borderId="0" xfId="0" applyProtection="1"/>
    <xf numFmtId="0" fontId="0" fillId="0" borderId="0" xfId="0" applyAlignment="1" applyProtection="1">
      <alignment horizontal="center"/>
    </xf>
    <xf numFmtId="0" fontId="0" fillId="0" borderId="0" xfId="0" applyFill="1" applyProtection="1"/>
    <xf numFmtId="0" fontId="133" fillId="0" borderId="13" xfId="0" applyFont="1" applyBorder="1" applyAlignment="1" applyProtection="1"/>
    <xf numFmtId="0" fontId="0" fillId="0" borderId="10" xfId="0" applyFill="1" applyBorder="1" applyAlignment="1" applyProtection="1">
      <alignment horizontal="center" vertical="center"/>
    </xf>
    <xf numFmtId="0" fontId="0" fillId="0" borderId="12" xfId="0" applyFill="1" applyBorder="1" applyAlignment="1" applyProtection="1">
      <alignment horizontal="center" vertical="center"/>
    </xf>
    <xf numFmtId="0" fontId="111" fillId="0" borderId="12" xfId="0" applyFont="1" applyFill="1" applyBorder="1" applyAlignment="1" applyProtection="1">
      <alignment horizontal="left" wrapText="1"/>
    </xf>
    <xf numFmtId="0" fontId="0" fillId="0" borderId="13" xfId="0" applyFill="1" applyBorder="1" applyProtection="1"/>
    <xf numFmtId="0" fontId="124" fillId="0" borderId="12" xfId="0" applyFont="1" applyFill="1" applyBorder="1" applyAlignment="1" applyProtection="1">
      <alignment horizontal="center" vertical="center"/>
    </xf>
    <xf numFmtId="0" fontId="125" fillId="54" borderId="22" xfId="0" applyFont="1" applyFill="1" applyBorder="1" applyAlignment="1" applyProtection="1">
      <alignment wrapText="1"/>
    </xf>
    <xf numFmtId="0" fontId="124" fillId="0" borderId="13" xfId="0" applyFont="1" applyFill="1" applyBorder="1" applyProtection="1"/>
    <xf numFmtId="0" fontId="125" fillId="0" borderId="17" xfId="0" applyFont="1" applyFill="1" applyBorder="1" applyAlignment="1" applyProtection="1">
      <alignment horizontal="center"/>
    </xf>
    <xf numFmtId="0" fontId="124" fillId="0" borderId="12" xfId="0" applyFont="1" applyFill="1" applyBorder="1" applyProtection="1"/>
    <xf numFmtId="0" fontId="124" fillId="0" borderId="17" xfId="0" applyFont="1" applyFill="1" applyBorder="1" applyProtection="1"/>
    <xf numFmtId="0" fontId="0" fillId="0" borderId="10" xfId="0" applyBorder="1" applyAlignment="1" applyProtection="1">
      <alignment horizontal="center" vertical="center" wrapText="1"/>
    </xf>
    <xf numFmtId="0" fontId="134" fillId="53" borderId="11" xfId="0" applyFont="1" applyFill="1" applyBorder="1" applyAlignment="1" applyProtection="1">
      <alignment horizontal="center" wrapText="1"/>
    </xf>
    <xf numFmtId="0" fontId="100" fillId="53" borderId="10" xfId="0" applyFont="1" applyFill="1" applyBorder="1" applyAlignment="1" applyProtection="1">
      <alignment wrapText="1"/>
    </xf>
    <xf numFmtId="164" fontId="68" fillId="0" borderId="10" xfId="283" applyNumberFormat="1" applyFont="1" applyBorder="1" applyAlignment="1" applyProtection="1">
      <alignment horizontal="center"/>
    </xf>
    <xf numFmtId="164" fontId="68" fillId="0" borderId="11" xfId="283" applyNumberFormat="1" applyFont="1" applyFill="1" applyBorder="1" applyAlignment="1" applyProtection="1">
      <alignment horizontal="center"/>
    </xf>
    <xf numFmtId="164" fontId="68" fillId="0" borderId="10" xfId="283" applyNumberFormat="1" applyFont="1" applyFill="1" applyBorder="1" applyAlignment="1" applyProtection="1">
      <alignment horizontal="center"/>
    </xf>
    <xf numFmtId="164" fontId="68" fillId="0" borderId="14" xfId="283" applyNumberFormat="1" applyFont="1" applyBorder="1" applyAlignment="1" applyProtection="1">
      <alignment horizontal="center"/>
    </xf>
    <xf numFmtId="164" fontId="68" fillId="0" borderId="14" xfId="283" applyNumberFormat="1" applyFont="1" applyFill="1" applyBorder="1" applyProtection="1"/>
    <xf numFmtId="0" fontId="0" fillId="0" borderId="12" xfId="0" applyFill="1" applyBorder="1" applyProtection="1"/>
    <xf numFmtId="164" fontId="68" fillId="0" borderId="15" xfId="283" applyNumberFormat="1" applyFont="1" applyFill="1" applyBorder="1" applyProtection="1"/>
    <xf numFmtId="164" fontId="68" fillId="0" borderId="24" xfId="283" applyNumberFormat="1" applyFont="1" applyBorder="1" applyProtection="1"/>
    <xf numFmtId="0" fontId="0" fillId="0" borderId="11" xfId="0" applyBorder="1" applyAlignment="1" applyProtection="1">
      <alignment horizontal="center"/>
    </xf>
    <xf numFmtId="0" fontId="0" fillId="0" borderId="11" xfId="0" applyFill="1" applyBorder="1" applyProtection="1"/>
    <xf numFmtId="0" fontId="0" fillId="0" borderId="10" xfId="0" applyBorder="1" applyAlignment="1" applyProtection="1">
      <alignment horizontal="center"/>
    </xf>
    <xf numFmtId="0" fontId="112" fillId="0" borderId="10" xfId="0" applyFont="1" applyFill="1" applyBorder="1" applyAlignment="1" applyProtection="1">
      <alignment wrapText="1"/>
    </xf>
    <xf numFmtId="0" fontId="100" fillId="53" borderId="10" xfId="0" applyFont="1" applyFill="1" applyBorder="1" applyAlignment="1" applyProtection="1">
      <alignment horizontal="center"/>
    </xf>
    <xf numFmtId="0" fontId="134" fillId="53" borderId="10" xfId="0" applyFont="1" applyFill="1" applyBorder="1" applyAlignment="1" applyProtection="1">
      <alignment horizontal="center" wrapText="1"/>
    </xf>
    <xf numFmtId="0" fontId="112" fillId="0" borderId="13" xfId="0" applyFont="1" applyFill="1" applyBorder="1" applyAlignment="1" applyProtection="1"/>
    <xf numFmtId="0" fontId="105" fillId="0" borderId="10" xfId="341" applyFont="1" applyBorder="1" applyAlignment="1" applyProtection="1">
      <alignment vertical="center" wrapText="1"/>
      <protection hidden="1"/>
    </xf>
    <xf numFmtId="0" fontId="105" fillId="0" borderId="10" xfId="341" applyNumberFormat="1" applyFont="1" applyBorder="1" applyAlignment="1" applyProtection="1">
      <alignment vertical="center" wrapText="1"/>
      <protection hidden="1"/>
    </xf>
    <xf numFmtId="164" fontId="68" fillId="54" borderId="15" xfId="283" applyNumberFormat="1" applyFont="1" applyFill="1" applyBorder="1" applyProtection="1">
      <protection locked="0"/>
    </xf>
    <xf numFmtId="0" fontId="125" fillId="0" borderId="10" xfId="0" applyFont="1" applyBorder="1" applyAlignment="1" applyProtection="1">
      <alignment horizontal="center" vertical="center"/>
    </xf>
    <xf numFmtId="0" fontId="125" fillId="0" borderId="13" xfId="0" applyFont="1" applyFill="1" applyBorder="1" applyAlignment="1" applyProtection="1">
      <alignment wrapText="1"/>
    </xf>
    <xf numFmtId="0" fontId="100" fillId="0" borderId="10" xfId="0" applyFont="1" applyBorder="1" applyAlignment="1" applyProtection="1">
      <alignment horizontal="center" vertical="center"/>
    </xf>
    <xf numFmtId="0" fontId="100" fillId="0" borderId="10" xfId="0" applyFont="1" applyFill="1" applyBorder="1" applyProtection="1"/>
    <xf numFmtId="0" fontId="100" fillId="0" borderId="12" xfId="0" applyFont="1" applyFill="1" applyBorder="1" applyAlignment="1" applyProtection="1">
      <alignment horizontal="center"/>
    </xf>
    <xf numFmtId="0" fontId="100" fillId="0" borderId="17" xfId="0" applyFont="1" applyFill="1" applyBorder="1" applyAlignment="1" applyProtection="1">
      <alignment wrapText="1"/>
    </xf>
    <xf numFmtId="0" fontId="100" fillId="0" borderId="13" xfId="0" applyFont="1" applyFill="1" applyBorder="1" applyAlignment="1" applyProtection="1">
      <alignment wrapText="1"/>
    </xf>
    <xf numFmtId="0" fontId="100" fillId="0" borderId="12" xfId="0" applyFont="1" applyFill="1" applyBorder="1" applyAlignment="1" applyProtection="1">
      <alignment wrapText="1"/>
    </xf>
    <xf numFmtId="0" fontId="100" fillId="0" borderId="10" xfId="0" applyFont="1" applyBorder="1" applyProtection="1"/>
    <xf numFmtId="0" fontId="124" fillId="0" borderId="10" xfId="0" applyFont="1" applyBorder="1" applyAlignment="1" applyProtection="1">
      <alignment horizontal="center" vertical="center" wrapText="1"/>
    </xf>
    <xf numFmtId="0" fontId="109" fillId="0" borderId="10" xfId="0" applyFont="1" applyFill="1" applyBorder="1" applyProtection="1"/>
    <xf numFmtId="0" fontId="130" fillId="0" borderId="10" xfId="0" applyFont="1" applyFill="1" applyBorder="1" applyAlignment="1" applyProtection="1">
      <alignment horizontal="center" wrapText="1"/>
    </xf>
    <xf numFmtId="0" fontId="125" fillId="0" borderId="10" xfId="0" applyFont="1" applyFill="1" applyBorder="1" applyAlignment="1" applyProtection="1">
      <alignment horizontal="center"/>
    </xf>
    <xf numFmtId="0" fontId="125" fillId="0" borderId="10" xfId="0" applyFont="1" applyBorder="1" applyAlignment="1" applyProtection="1">
      <alignment horizontal="center" wrapText="1"/>
    </xf>
    <xf numFmtId="0" fontId="125" fillId="53" borderId="10" xfId="0" applyFont="1" applyFill="1" applyBorder="1" applyAlignment="1" applyProtection="1">
      <alignment wrapText="1"/>
    </xf>
    <xf numFmtId="164" fontId="68" fillId="0" borderId="10" xfId="283" applyNumberFormat="1" applyFont="1" applyFill="1" applyBorder="1" applyAlignment="1" applyProtection="1">
      <alignment horizontal="center" wrapText="1"/>
    </xf>
    <xf numFmtId="164" fontId="136" fillId="0" borderId="10" xfId="283" applyNumberFormat="1" applyFont="1" applyBorder="1" applyAlignment="1" applyProtection="1">
      <alignment horizontal="center"/>
    </xf>
    <xf numFmtId="164" fontId="136" fillId="0" borderId="10" xfId="283" applyNumberFormat="1" applyFont="1" applyBorder="1" applyAlignment="1" applyProtection="1">
      <alignment horizontal="center" wrapText="1"/>
    </xf>
    <xf numFmtId="164" fontId="136" fillId="0" borderId="10" xfId="283" applyNumberFormat="1" applyFont="1" applyFill="1" applyBorder="1" applyAlignment="1" applyProtection="1">
      <alignment horizontal="center"/>
    </xf>
    <xf numFmtId="164" fontId="136" fillId="0" borderId="10" xfId="283" applyNumberFormat="1" applyFont="1" applyFill="1" applyBorder="1" applyAlignment="1" applyProtection="1">
      <alignment horizontal="center" wrapText="1"/>
    </xf>
    <xf numFmtId="164" fontId="68" fillId="0" borderId="0" xfId="283" applyNumberFormat="1" applyFont="1" applyFill="1" applyBorder="1" applyProtection="1"/>
    <xf numFmtId="164" fontId="68" fillId="0" borderId="17" xfId="283" applyNumberFormat="1" applyFont="1" applyFill="1" applyBorder="1" applyAlignment="1" applyProtection="1">
      <alignment horizontal="center" wrapText="1"/>
    </xf>
    <xf numFmtId="164" fontId="112" fillId="0" borderId="17" xfId="283" applyNumberFormat="1" applyFont="1" applyFill="1" applyBorder="1" applyAlignment="1" applyProtection="1">
      <alignment horizontal="center" wrapText="1"/>
    </xf>
    <xf numFmtId="164" fontId="68" fillId="0" borderId="25" xfId="283" applyNumberFormat="1" applyFont="1" applyBorder="1" applyProtection="1"/>
    <xf numFmtId="0" fontId="113" fillId="0" borderId="10" xfId="0" applyFont="1" applyBorder="1" applyAlignment="1" applyProtection="1">
      <alignment wrapText="1"/>
    </xf>
    <xf numFmtId="0" fontId="107" fillId="0" borderId="13" xfId="0" applyFont="1" applyBorder="1" applyAlignment="1" applyProtection="1">
      <alignment wrapText="1"/>
    </xf>
    <xf numFmtId="164" fontId="107" fillId="0" borderId="23" xfId="283" applyNumberFormat="1" applyFont="1" applyBorder="1" applyAlignment="1" applyProtection="1">
      <alignment wrapText="1"/>
    </xf>
    <xf numFmtId="164" fontId="107" fillId="0" borderId="13" xfId="283" applyNumberFormat="1" applyFont="1" applyFill="1" applyBorder="1" applyAlignment="1" applyProtection="1">
      <alignment wrapText="1"/>
    </xf>
    <xf numFmtId="164" fontId="107" fillId="0" borderId="17" xfId="283" applyNumberFormat="1" applyFont="1" applyFill="1" applyBorder="1" applyAlignment="1" applyProtection="1">
      <alignment wrapText="1"/>
    </xf>
    <xf numFmtId="164" fontId="68" fillId="55" borderId="15" xfId="283" applyNumberFormat="1" applyFont="1" applyFill="1" applyBorder="1" applyProtection="1"/>
    <xf numFmtId="0" fontId="100" fillId="0" borderId="10" xfId="0" applyFont="1" applyFill="1" applyBorder="1" applyAlignment="1" applyProtection="1">
      <alignment horizontal="center" vertical="center"/>
    </xf>
    <xf numFmtId="0" fontId="100" fillId="0" borderId="10" xfId="0" applyFont="1" applyFill="1" applyBorder="1" applyAlignment="1" applyProtection="1">
      <alignment horizontal="center"/>
    </xf>
    <xf numFmtId="0" fontId="122" fillId="0" borderId="12" xfId="0" applyFont="1" applyFill="1" applyBorder="1" applyAlignment="1" applyProtection="1">
      <alignment horizontal="left" wrapText="1"/>
    </xf>
    <xf numFmtId="0" fontId="112" fillId="54" borderId="22" xfId="0" applyFont="1" applyFill="1" applyBorder="1" applyAlignment="1" applyProtection="1">
      <alignment wrapText="1"/>
    </xf>
    <xf numFmtId="0" fontId="30" fillId="53" borderId="10" xfId="0" applyFont="1" applyFill="1" applyBorder="1" applyAlignment="1" applyProtection="1">
      <alignment wrapText="1"/>
    </xf>
    <xf numFmtId="0" fontId="128" fillId="0" borderId="12" xfId="0" applyFont="1" applyFill="1" applyBorder="1" applyAlignment="1" applyProtection="1">
      <alignment wrapText="1"/>
    </xf>
    <xf numFmtId="0" fontId="126" fillId="53" borderId="10" xfId="0" applyFont="1" applyFill="1" applyBorder="1" applyAlignment="1" applyProtection="1">
      <alignment horizontal="center" wrapText="1"/>
    </xf>
    <xf numFmtId="0" fontId="137" fillId="0" borderId="10" xfId="0" applyFont="1" applyFill="1" applyBorder="1" applyAlignment="1" applyProtection="1">
      <alignment wrapText="1"/>
    </xf>
    <xf numFmtId="49" fontId="0" fillId="0" borderId="14" xfId="0" applyNumberFormat="1" applyFill="1" applyBorder="1" applyAlignment="1" applyProtection="1">
      <alignment horizontal="center"/>
    </xf>
    <xf numFmtId="164" fontId="68" fillId="0" borderId="14" xfId="283" applyNumberFormat="1" applyFont="1" applyFill="1" applyBorder="1" applyAlignment="1" applyProtection="1">
      <alignment horizontal="center"/>
    </xf>
    <xf numFmtId="0" fontId="0" fillId="0" borderId="17" xfId="0" applyBorder="1" applyProtection="1"/>
    <xf numFmtId="0" fontId="138" fillId="0" borderId="10" xfId="0" applyFont="1" applyFill="1" applyBorder="1" applyAlignment="1" applyProtection="1">
      <alignment wrapText="1"/>
    </xf>
    <xf numFmtId="0" fontId="0" fillId="0" borderId="0" xfId="0"/>
    <xf numFmtId="0" fontId="0" fillId="0" borderId="0" xfId="0" applyFont="1" applyProtection="1">
      <protection locked="0"/>
    </xf>
    <xf numFmtId="0" fontId="100" fillId="0" borderId="0" xfId="0" applyFont="1" applyProtection="1"/>
    <xf numFmtId="0" fontId="0" fillId="0" borderId="0" xfId="0"/>
    <xf numFmtId="3" fontId="17" fillId="0" borderId="0" xfId="377" applyFont="1" applyAlignment="1" applyProtection="1">
      <alignment wrapText="1"/>
    </xf>
    <xf numFmtId="0" fontId="17" fillId="56" borderId="10" xfId="377" applyNumberFormat="1" applyFont="1" applyFill="1" applyBorder="1" applyAlignment="1" applyProtection="1">
      <alignment horizontal="center"/>
    </xf>
    <xf numFmtId="3" fontId="17" fillId="0" borderId="10" xfId="377" applyFont="1" applyBorder="1" applyAlignment="1" applyProtection="1">
      <alignment wrapText="1"/>
    </xf>
    <xf numFmtId="0" fontId="17" fillId="0" borderId="10" xfId="0" applyFont="1" applyBorder="1" applyAlignment="1" applyProtection="1">
      <alignment wrapText="1"/>
      <protection hidden="1"/>
    </xf>
    <xf numFmtId="0" fontId="17" fillId="0" borderId="10" xfId="0" applyFont="1" applyFill="1" applyBorder="1" applyAlignment="1" applyProtection="1">
      <alignment wrapText="1"/>
      <protection hidden="1"/>
    </xf>
    <xf numFmtId="0" fontId="17" fillId="0" borderId="10" xfId="376" applyNumberFormat="1" applyFont="1" applyBorder="1" applyAlignment="1" applyProtection="1">
      <alignment wrapText="1"/>
      <protection hidden="1"/>
    </xf>
    <xf numFmtId="0" fontId="139" fillId="0" borderId="10" xfId="0" applyFont="1" applyFill="1" applyBorder="1" applyAlignment="1" applyProtection="1">
      <alignment wrapText="1"/>
      <protection hidden="1"/>
    </xf>
    <xf numFmtId="0" fontId="98" fillId="0" borderId="0" xfId="0" applyFont="1" applyBorder="1" applyAlignment="1">
      <alignment horizontal="center"/>
    </xf>
    <xf numFmtId="0" fontId="106" fillId="0" borderId="13" xfId="0" applyFont="1" applyFill="1" applyBorder="1" applyAlignment="1" applyProtection="1">
      <alignment horizontal="left" wrapText="1"/>
    </xf>
    <xf numFmtId="0" fontId="107" fillId="0" borderId="13" xfId="0" applyFont="1" applyFill="1" applyBorder="1" applyAlignment="1" applyProtection="1">
      <alignment horizontal="left" wrapText="1"/>
    </xf>
    <xf numFmtId="0" fontId="0" fillId="0" borderId="0" xfId="0"/>
    <xf numFmtId="0" fontId="134" fillId="53" borderId="10" xfId="0" applyFont="1" applyFill="1" applyBorder="1" applyAlignment="1">
      <alignment horizontal="center" wrapText="1"/>
    </xf>
    <xf numFmtId="0" fontId="100" fillId="0" borderId="10" xfId="0" applyFont="1" applyBorder="1"/>
    <xf numFmtId="0" fontId="141" fillId="0" borderId="10" xfId="0" applyFont="1" applyFill="1" applyBorder="1" applyAlignment="1">
      <alignment horizontal="center" wrapText="1"/>
    </xf>
    <xf numFmtId="0" fontId="134" fillId="0" borderId="10" xfId="0" applyFont="1" applyFill="1" applyBorder="1" applyAlignment="1">
      <alignment horizontal="center" wrapText="1"/>
    </xf>
    <xf numFmtId="0" fontId="128" fillId="0" borderId="10" xfId="0" applyFont="1" applyFill="1" applyBorder="1" applyAlignment="1">
      <alignment horizontal="center" wrapText="1"/>
    </xf>
    <xf numFmtId="0" fontId="126" fillId="53" borderId="10" xfId="0" applyFont="1" applyFill="1" applyBorder="1" applyAlignment="1" applyProtection="1">
      <alignment wrapText="1"/>
    </xf>
    <xf numFmtId="0" fontId="0" fillId="0" borderId="10" xfId="0" applyFont="1" applyFill="1" applyBorder="1" applyAlignment="1" applyProtection="1">
      <alignment horizontal="left" vertical="center" wrapText="1"/>
    </xf>
    <xf numFmtId="0" fontId="0" fillId="0" borderId="26" xfId="0" applyFill="1" applyBorder="1" applyProtection="1">
      <protection locked="0"/>
    </xf>
    <xf numFmtId="0" fontId="100" fillId="53" borderId="10" xfId="0" applyFont="1" applyFill="1" applyBorder="1" applyAlignment="1" applyProtection="1">
      <alignment horizontal="center"/>
      <protection locked="0"/>
    </xf>
    <xf numFmtId="0" fontId="17" fillId="56" borderId="10" xfId="377" applyNumberFormat="1" applyFont="1" applyFill="1" applyBorder="1" applyAlignment="1" applyProtection="1">
      <alignment horizontal="center"/>
      <protection locked="0"/>
    </xf>
    <xf numFmtId="0" fontId="100" fillId="53" borderId="10" xfId="0" applyFont="1" applyFill="1" applyBorder="1" applyAlignment="1" applyProtection="1">
      <alignment horizontal="center" wrapText="1"/>
    </xf>
    <xf numFmtId="0" fontId="0" fillId="53" borderId="10" xfId="0" applyFill="1" applyBorder="1" applyProtection="1"/>
    <xf numFmtId="0" fontId="0" fillId="0" borderId="0" xfId="0" applyFill="1" applyProtection="1">
      <protection locked="0"/>
    </xf>
    <xf numFmtId="0" fontId="17" fillId="0" borderId="0" xfId="0" applyFont="1" applyAlignment="1" applyProtection="1">
      <alignment wrapText="1"/>
      <protection locked="0" hidden="1"/>
    </xf>
    <xf numFmtId="0" fontId="17" fillId="0" borderId="0" xfId="0" applyFont="1" applyFill="1" applyAlignment="1" applyProtection="1">
      <alignment wrapText="1"/>
      <protection locked="0" hidden="1"/>
    </xf>
    <xf numFmtId="0" fontId="104" fillId="0" borderId="10" xfId="0" applyFont="1" applyFill="1" applyBorder="1" applyAlignment="1" applyProtection="1">
      <alignment wrapText="1"/>
      <protection locked="0"/>
    </xf>
    <xf numFmtId="0" fontId="104" fillId="0" borderId="10" xfId="0" applyFont="1" applyBorder="1" applyAlignment="1" applyProtection="1">
      <alignment horizontal="center" wrapText="1"/>
      <protection locked="0"/>
    </xf>
    <xf numFmtId="0" fontId="104" fillId="0" borderId="17" xfId="0" applyFont="1" applyBorder="1" applyAlignment="1" applyProtection="1">
      <alignment wrapText="1"/>
      <protection locked="0"/>
    </xf>
    <xf numFmtId="0" fontId="142" fillId="0" borderId="17" xfId="0" applyFont="1" applyBorder="1" applyAlignment="1" applyProtection="1">
      <alignment horizontal="left"/>
      <protection locked="0"/>
    </xf>
    <xf numFmtId="0" fontId="0" fillId="0" borderId="17" xfId="0" applyFill="1" applyBorder="1" applyAlignment="1" applyProtection="1">
      <alignment vertical="center"/>
      <protection locked="0"/>
    </xf>
    <xf numFmtId="0" fontId="0" fillId="0" borderId="10" xfId="0" applyFill="1" applyBorder="1" applyAlignment="1" applyProtection="1">
      <alignment vertical="center"/>
      <protection locked="0"/>
    </xf>
    <xf numFmtId="0" fontId="112" fillId="0" borderId="28" xfId="0" applyFont="1" applyFill="1" applyBorder="1" applyAlignment="1" applyProtection="1">
      <protection locked="0"/>
    </xf>
    <xf numFmtId="0" fontId="141" fillId="0" borderId="29" xfId="0" applyFont="1" applyFill="1" applyBorder="1" applyAlignment="1" applyProtection="1">
      <alignment horizontal="center" wrapText="1"/>
      <protection locked="0"/>
    </xf>
    <xf numFmtId="0" fontId="141" fillId="0" borderId="11" xfId="0" applyFont="1" applyFill="1" applyBorder="1" applyAlignment="1" applyProtection="1">
      <alignment horizontal="center" wrapText="1"/>
      <protection locked="0"/>
    </xf>
    <xf numFmtId="164" fontId="104" fillId="0" borderId="17" xfId="283" applyNumberFormat="1" applyFont="1" applyFill="1" applyBorder="1" applyAlignment="1" applyProtection="1">
      <alignment horizontal="center" wrapText="1"/>
      <protection locked="0"/>
    </xf>
    <xf numFmtId="164" fontId="104" fillId="0" borderId="10" xfId="283" applyNumberFormat="1" applyFont="1" applyFill="1" applyBorder="1" applyAlignment="1" applyProtection="1">
      <alignment horizontal="center" wrapText="1"/>
      <protection locked="0"/>
    </xf>
    <xf numFmtId="164" fontId="104" fillId="0" borderId="17" xfId="283" applyNumberFormat="1" applyFont="1" applyFill="1" applyBorder="1" applyAlignment="1" applyProtection="1">
      <alignment wrapText="1"/>
      <protection locked="0"/>
    </xf>
    <xf numFmtId="0" fontId="104" fillId="0" borderId="17" xfId="0" applyFont="1" applyFill="1" applyBorder="1" applyAlignment="1" applyProtection="1">
      <alignment wrapText="1"/>
      <protection locked="0"/>
    </xf>
    <xf numFmtId="164" fontId="104" fillId="0" borderId="10" xfId="283" applyNumberFormat="1" applyFont="1" applyFill="1" applyBorder="1" applyAlignment="1" applyProtection="1">
      <alignment wrapText="1"/>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Fill="1" applyBorder="1" applyAlignment="1" applyProtection="1">
      <alignment vertical="top" wrapText="1"/>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wrapText="1"/>
      <protection locked="0"/>
    </xf>
    <xf numFmtId="0" fontId="0" fillId="0" borderId="0" xfId="0" applyProtection="1"/>
    <xf numFmtId="0" fontId="0" fillId="0" borderId="0" xfId="0" applyFill="1" applyBorder="1" applyProtection="1"/>
    <xf numFmtId="0" fontId="18" fillId="0" borderId="0" xfId="0" applyFont="1" applyFill="1" applyBorder="1" applyProtection="1"/>
    <xf numFmtId="0" fontId="19" fillId="0" borderId="0" xfId="0" applyFont="1" applyFill="1" applyBorder="1" applyAlignment="1" applyProtection="1">
      <alignment vertical="center" wrapText="1"/>
    </xf>
    <xf numFmtId="0" fontId="19" fillId="0" borderId="0" xfId="0" applyFont="1" applyBorder="1" applyAlignment="1" applyProtection="1">
      <alignment vertical="center" wrapText="1"/>
    </xf>
    <xf numFmtId="0" fontId="14" fillId="0" borderId="0" xfId="0" applyFont="1" applyBorder="1" applyAlignment="1" applyProtection="1">
      <alignment wrapText="1"/>
      <protection locked="0"/>
    </xf>
    <xf numFmtId="0" fontId="0" fillId="0" borderId="0" xfId="0" applyFill="1" applyBorder="1" applyAlignment="1" applyProtection="1">
      <alignment horizontal="center" vertical="center" wrapText="1"/>
      <protection locked="0"/>
    </xf>
    <xf numFmtId="0" fontId="0" fillId="0" borderId="0" xfId="0" applyFill="1" applyBorder="1" applyProtection="1">
      <protection locked="0"/>
    </xf>
    <xf numFmtId="164" fontId="68" fillId="0" borderId="0" xfId="283" applyNumberFormat="1" applyFont="1" applyFill="1" applyBorder="1" applyAlignment="1" applyProtection="1">
      <alignment horizontal="center"/>
      <protection locked="0"/>
    </xf>
    <xf numFmtId="0" fontId="122" fillId="0" borderId="0" xfId="0" applyFont="1" applyAlignment="1" applyProtection="1">
      <alignment horizontal="center"/>
    </xf>
    <xf numFmtId="0" fontId="0" fillId="0" borderId="0" xfId="0" applyAlignment="1" applyProtection="1">
      <alignment vertical="center" wrapText="1"/>
    </xf>
    <xf numFmtId="0" fontId="13" fillId="0" borderId="0" xfId="0" applyFont="1" applyBorder="1" applyAlignment="1" applyProtection="1">
      <alignment horizontal="center" wrapText="1"/>
    </xf>
    <xf numFmtId="0" fontId="13" fillId="0" borderId="0" xfId="0" applyFont="1" applyBorder="1" applyAlignment="1" applyProtection="1"/>
    <xf numFmtId="0" fontId="14" fillId="0" borderId="0" xfId="0" applyFont="1" applyBorder="1" applyAlignment="1" applyProtection="1">
      <alignment horizontal="center" wrapText="1"/>
    </xf>
    <xf numFmtId="0" fontId="100" fillId="0" borderId="0" xfId="0" applyFont="1" applyBorder="1" applyAlignment="1" applyProtection="1">
      <alignment horizontal="center" wrapText="1"/>
    </xf>
    <xf numFmtId="0" fontId="126" fillId="0" borderId="0" xfId="0" applyFont="1" applyFill="1" applyBorder="1" applyAlignment="1" applyProtection="1">
      <alignment horizontal="center" wrapText="1"/>
    </xf>
    <xf numFmtId="0" fontId="106" fillId="0" borderId="0" xfId="0" applyFont="1" applyAlignment="1" applyProtection="1">
      <alignment horizontal="center"/>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0" fontId="18" fillId="0" borderId="0" xfId="0" applyFont="1" applyFill="1" applyBorder="1" applyAlignment="1" applyProtection="1">
      <alignment vertical="top" wrapText="1"/>
    </xf>
    <xf numFmtId="0" fontId="18" fillId="0" borderId="0" xfId="0" applyFont="1" applyFill="1" applyBorder="1" applyAlignment="1" applyProtection="1">
      <alignment vertical="top"/>
    </xf>
    <xf numFmtId="0" fontId="19" fillId="0" borderId="0" xfId="0" applyFont="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0" borderId="0" xfId="0" applyFont="1" applyFill="1" applyBorder="1" applyAlignment="1" applyProtection="1"/>
    <xf numFmtId="0" fontId="106" fillId="0" borderId="0" xfId="0" applyFont="1" applyBorder="1" applyAlignment="1" applyProtection="1">
      <alignment horizontal="center"/>
    </xf>
    <xf numFmtId="0" fontId="106" fillId="0" borderId="0" xfId="0" applyFont="1" applyFill="1" applyBorder="1" applyAlignment="1" applyProtection="1">
      <alignment horizontal="center"/>
    </xf>
    <xf numFmtId="0" fontId="126" fillId="56" borderId="33" xfId="0" applyFont="1" applyFill="1" applyBorder="1" applyAlignment="1" applyProtection="1">
      <alignment horizontal="center" vertical="center" wrapText="1"/>
    </xf>
    <xf numFmtId="0" fontId="15" fillId="56" borderId="34" xfId="0" applyFont="1" applyFill="1" applyBorder="1" applyAlignment="1" applyProtection="1">
      <alignment horizontal="center" vertical="center" wrapText="1"/>
    </xf>
    <xf numFmtId="0" fontId="15" fillId="56" borderId="34" xfId="0" applyFont="1" applyFill="1" applyBorder="1" applyAlignment="1" applyProtection="1">
      <alignment horizontal="center" vertical="center"/>
    </xf>
    <xf numFmtId="0" fontId="15" fillId="56" borderId="35"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xf>
    <xf numFmtId="0" fontId="15" fillId="0" borderId="0" xfId="0" applyFont="1" applyFill="1" applyBorder="1" applyAlignment="1" applyProtection="1">
      <alignment horizontal="center" vertical="center"/>
    </xf>
    <xf numFmtId="49" fontId="143" fillId="56" borderId="10" xfId="283" applyNumberFormat="1" applyFont="1" applyFill="1" applyBorder="1" applyAlignment="1">
      <alignment horizontal="center" wrapText="1"/>
    </xf>
    <xf numFmtId="164" fontId="105" fillId="0" borderId="35" xfId="283" applyNumberFormat="1" applyFont="1" applyFill="1" applyBorder="1"/>
    <xf numFmtId="0" fontId="105" fillId="0" borderId="21" xfId="0" applyFont="1" applyBorder="1"/>
    <xf numFmtId="0" fontId="38" fillId="0" borderId="10" xfId="0" applyFont="1" applyFill="1" applyBorder="1" applyAlignment="1">
      <alignment wrapText="1"/>
    </xf>
    <xf numFmtId="0" fontId="38" fillId="0" borderId="10" xfId="0" applyFont="1" applyBorder="1" applyAlignment="1">
      <alignment vertical="center" wrapText="1"/>
    </xf>
    <xf numFmtId="164" fontId="105" fillId="0" borderId="10" xfId="283" applyNumberFormat="1" applyFont="1" applyFill="1" applyBorder="1"/>
    <xf numFmtId="0" fontId="105" fillId="0" borderId="10" xfId="0" applyFont="1" applyFill="1" applyBorder="1" applyAlignment="1">
      <alignment wrapText="1"/>
    </xf>
    <xf numFmtId="164" fontId="68" fillId="0" borderId="10" xfId="283" applyNumberFormat="1" applyFont="1" applyBorder="1" applyProtection="1"/>
    <xf numFmtId="164" fontId="68" fillId="0" borderId="10" xfId="283" applyNumberFormat="1" applyFont="1" applyFill="1" applyBorder="1" applyProtection="1"/>
    <xf numFmtId="164" fontId="68" fillId="0" borderId="14" xfId="283" applyNumberFormat="1" applyFont="1" applyBorder="1" applyProtection="1"/>
    <xf numFmtId="0" fontId="105" fillId="0" borderId="10" xfId="0" applyFont="1" applyFill="1" applyBorder="1" applyAlignment="1">
      <alignment horizontal="center" vertical="center" wrapText="1"/>
    </xf>
    <xf numFmtId="164" fontId="143" fillId="0" borderId="36" xfId="283" applyNumberFormat="1" applyFont="1" applyFill="1" applyBorder="1" applyAlignment="1">
      <alignment wrapText="1"/>
    </xf>
    <xf numFmtId="0" fontId="105" fillId="0" borderId="11" xfId="0" applyFont="1" applyBorder="1"/>
    <xf numFmtId="0" fontId="105" fillId="0" borderId="11" xfId="0" applyFont="1" applyFill="1" applyBorder="1" applyAlignment="1">
      <alignment wrapText="1"/>
    </xf>
    <xf numFmtId="49" fontId="143" fillId="0" borderId="11" xfId="0" applyNumberFormat="1" applyFont="1" applyBorder="1" applyAlignment="1">
      <alignment horizontal="center" wrapText="1"/>
    </xf>
    <xf numFmtId="0" fontId="105" fillId="0" borderId="11" xfId="0" applyFont="1" applyFill="1" applyBorder="1"/>
    <xf numFmtId="0" fontId="143" fillId="0" borderId="11" xfId="0" applyFont="1" applyFill="1" applyBorder="1" applyAlignment="1">
      <alignment wrapText="1"/>
    </xf>
    <xf numFmtId="0" fontId="105" fillId="0" borderId="14" xfId="0" applyFont="1" applyBorder="1"/>
    <xf numFmtId="0" fontId="105" fillId="0" borderId="14" xfId="0" applyFont="1" applyFill="1" applyBorder="1" applyAlignment="1">
      <alignment wrapText="1"/>
    </xf>
    <xf numFmtId="0" fontId="134" fillId="0" borderId="14" xfId="0" applyFont="1" applyFill="1" applyBorder="1" applyAlignment="1">
      <alignment horizontal="center" wrapText="1"/>
    </xf>
    <xf numFmtId="49" fontId="141" fillId="0" borderId="14" xfId="0" applyNumberFormat="1" applyFont="1" applyFill="1" applyBorder="1" applyAlignment="1">
      <alignment horizontal="center" wrapText="1"/>
    </xf>
    <xf numFmtId="0" fontId="105" fillId="0" borderId="14" xfId="0" applyFont="1" applyFill="1" applyBorder="1"/>
    <xf numFmtId="0" fontId="143" fillId="0" borderId="14" xfId="0" applyFont="1" applyFill="1" applyBorder="1" applyAlignment="1">
      <alignment wrapText="1"/>
    </xf>
    <xf numFmtId="0" fontId="105" fillId="0" borderId="16" xfId="0" applyFont="1" applyBorder="1"/>
    <xf numFmtId="0" fontId="144" fillId="0" borderId="10" xfId="0" applyFont="1" applyFill="1" applyBorder="1" applyAlignment="1">
      <alignment wrapText="1"/>
    </xf>
    <xf numFmtId="0" fontId="105" fillId="0" borderId="10" xfId="0" applyFont="1" applyFill="1" applyBorder="1" applyAlignment="1">
      <alignment horizontal="center"/>
    </xf>
    <xf numFmtId="49" fontId="143" fillId="0" borderId="10" xfId="0" applyNumberFormat="1" applyFont="1" applyFill="1" applyBorder="1" applyAlignment="1">
      <alignment horizontal="center" wrapText="1"/>
    </xf>
    <xf numFmtId="0" fontId="105" fillId="0" borderId="10" xfId="0" applyFont="1" applyFill="1" applyBorder="1"/>
    <xf numFmtId="0" fontId="143" fillId="0" borderId="37" xfId="0" applyFont="1" applyFill="1" applyBorder="1" applyAlignment="1">
      <alignment wrapText="1"/>
    </xf>
    <xf numFmtId="0" fontId="105" fillId="0" borderId="16" xfId="0" applyFont="1" applyBorder="1" applyAlignment="1">
      <alignment horizontal="center" vertical="center"/>
    </xf>
    <xf numFmtId="0" fontId="105" fillId="0" borderId="38" xfId="0" applyFont="1" applyBorder="1"/>
    <xf numFmtId="0" fontId="115" fillId="0" borderId="34" xfId="0" applyFont="1" applyFill="1" applyBorder="1" applyAlignment="1">
      <alignment wrapText="1"/>
    </xf>
    <xf numFmtId="164" fontId="105" fillId="0" borderId="34" xfId="283" applyNumberFormat="1" applyFont="1" applyBorder="1"/>
    <xf numFmtId="49" fontId="143" fillId="0" borderId="34" xfId="0" applyNumberFormat="1" applyFont="1" applyBorder="1" applyAlignment="1">
      <alignment horizontal="center" wrapText="1"/>
    </xf>
    <xf numFmtId="0" fontId="105" fillId="0" borderId="34" xfId="0" applyFont="1" applyFill="1" applyBorder="1"/>
    <xf numFmtId="0" fontId="143" fillId="0" borderId="39" xfId="0" applyFont="1" applyFill="1" applyBorder="1" applyAlignment="1">
      <alignment wrapText="1"/>
    </xf>
    <xf numFmtId="0" fontId="145" fillId="0" borderId="12" xfId="0" applyFont="1" applyBorder="1" applyAlignment="1">
      <alignment wrapText="1"/>
    </xf>
    <xf numFmtId="0" fontId="38" fillId="0" borderId="37" xfId="0" applyFont="1" applyBorder="1" applyAlignment="1">
      <alignment vertical="center" wrapText="1"/>
    </xf>
    <xf numFmtId="0" fontId="38" fillId="54" borderId="37" xfId="0" applyFont="1" applyFill="1" applyBorder="1" applyAlignment="1" applyProtection="1">
      <alignment vertical="center" wrapText="1"/>
      <protection locked="0"/>
    </xf>
    <xf numFmtId="0" fontId="38" fillId="0" borderId="37" xfId="0" applyFont="1" applyFill="1" applyBorder="1" applyAlignment="1">
      <alignment wrapText="1"/>
    </xf>
    <xf numFmtId="0" fontId="105" fillId="0" borderId="40" xfId="0" applyFont="1" applyBorder="1" applyAlignment="1">
      <alignment wrapText="1"/>
    </xf>
    <xf numFmtId="0" fontId="105" fillId="0" borderId="35" xfId="0" applyFont="1" applyFill="1" applyBorder="1"/>
    <xf numFmtId="0" fontId="38" fillId="0" borderId="36" xfId="0" applyFont="1" applyBorder="1" applyAlignment="1">
      <alignment vertical="center" wrapText="1"/>
    </xf>
    <xf numFmtId="0" fontId="105" fillId="0" borderId="11" xfId="0" applyFont="1" applyBorder="1" applyProtection="1">
      <protection locked="0"/>
    </xf>
    <xf numFmtId="0" fontId="105" fillId="0" borderId="11" xfId="0" applyFont="1" applyBorder="1" applyAlignment="1" applyProtection="1">
      <alignment wrapText="1"/>
      <protection locked="0"/>
    </xf>
    <xf numFmtId="164" fontId="105" fillId="0" borderId="11" xfId="283" applyNumberFormat="1" applyFont="1" applyBorder="1" applyProtection="1">
      <protection locked="0"/>
    </xf>
    <xf numFmtId="0" fontId="143" fillId="0" borderId="11" xfId="0" applyFont="1" applyBorder="1" applyAlignment="1" applyProtection="1">
      <alignment horizontal="center" wrapText="1"/>
      <protection locked="0"/>
    </xf>
    <xf numFmtId="0" fontId="105" fillId="0" borderId="11" xfId="0" applyFont="1" applyFill="1" applyBorder="1" applyProtection="1">
      <protection locked="0"/>
    </xf>
    <xf numFmtId="0" fontId="143" fillId="0" borderId="11" xfId="0" applyFont="1" applyFill="1" applyBorder="1" applyAlignment="1" applyProtection="1">
      <alignment wrapText="1"/>
      <protection locked="0"/>
    </xf>
    <xf numFmtId="0" fontId="105" fillId="0" borderId="10" xfId="0" applyFont="1" applyBorder="1" applyAlignment="1" applyProtection="1">
      <alignment wrapText="1"/>
      <protection locked="0"/>
    </xf>
    <xf numFmtId="164" fontId="105" fillId="0" borderId="10" xfId="283" applyNumberFormat="1" applyFont="1" applyBorder="1" applyProtection="1">
      <protection locked="0"/>
    </xf>
    <xf numFmtId="0" fontId="105" fillId="0" borderId="10" xfId="0" applyFont="1" applyFill="1" applyBorder="1" applyProtection="1">
      <protection locked="0"/>
    </xf>
    <xf numFmtId="0" fontId="105" fillId="0" borderId="10" xfId="0" applyFont="1" applyBorder="1" applyProtection="1">
      <protection locked="0"/>
    </xf>
    <xf numFmtId="0" fontId="105" fillId="0" borderId="10" xfId="0" applyFont="1" applyBorder="1" applyAlignment="1" applyProtection="1">
      <alignment horizontal="center"/>
      <protection locked="0"/>
    </xf>
    <xf numFmtId="0" fontId="143" fillId="0" borderId="10" xfId="0" applyFont="1" applyBorder="1" applyAlignment="1" applyProtection="1">
      <alignment horizontal="center" wrapText="1"/>
      <protection locked="0"/>
    </xf>
    <xf numFmtId="0" fontId="143" fillId="0" borderId="10" xfId="0" applyFont="1" applyBorder="1" applyAlignment="1" applyProtection="1">
      <alignment wrapText="1"/>
      <protection locked="0"/>
    </xf>
    <xf numFmtId="0" fontId="0" fillId="0" borderId="10" xfId="0" applyBorder="1" applyAlignment="1" applyProtection="1">
      <alignment wrapText="1"/>
    </xf>
    <xf numFmtId="0" fontId="114" fillId="0" borderId="10" xfId="0" applyFont="1" applyBorder="1" applyAlignment="1" applyProtection="1">
      <alignment wrapText="1"/>
    </xf>
    <xf numFmtId="0" fontId="0" fillId="0" borderId="0" xfId="0"/>
    <xf numFmtId="0" fontId="0" fillId="0" borderId="10" xfId="0" applyBorder="1"/>
    <xf numFmtId="0" fontId="0" fillId="0" borderId="10" xfId="0" applyFill="1" applyBorder="1" applyAlignment="1">
      <alignment wrapText="1"/>
    </xf>
    <xf numFmtId="0" fontId="0" fillId="0" borderId="10" xfId="0" applyFill="1" applyBorder="1" applyAlignment="1" applyProtection="1">
      <alignment wrapText="1"/>
      <protection hidden="1"/>
    </xf>
    <xf numFmtId="0" fontId="105" fillId="0" borderId="10" xfId="0" applyFont="1" applyFill="1" applyBorder="1" applyAlignment="1">
      <alignment wrapText="1"/>
    </xf>
    <xf numFmtId="0" fontId="0" fillId="0" borderId="0" xfId="0" applyAlignment="1">
      <alignment wrapText="1"/>
    </xf>
    <xf numFmtId="0" fontId="0" fillId="0" borderId="0" xfId="0" applyFill="1" applyBorder="1" applyAlignment="1">
      <alignment vertical="top" wrapText="1"/>
    </xf>
    <xf numFmtId="0" fontId="0" fillId="0" borderId="10" xfId="0" applyBorder="1" applyAlignment="1">
      <alignment horizontal="center" vertical="center"/>
    </xf>
    <xf numFmtId="0" fontId="0" fillId="0" borderId="10" xfId="0" applyBorder="1" applyProtection="1"/>
    <xf numFmtId="0" fontId="0" fillId="0" borderId="10" xfId="0" applyFill="1" applyBorder="1" applyAlignment="1" applyProtection="1">
      <alignment wrapText="1"/>
    </xf>
    <xf numFmtId="0" fontId="108" fillId="0" borderId="10" xfId="0" applyFont="1" applyFill="1" applyBorder="1" applyAlignment="1" applyProtection="1">
      <alignment wrapText="1"/>
    </xf>
    <xf numFmtId="0" fontId="0" fillId="0" borderId="10" xfId="0" applyFont="1" applyFill="1" applyBorder="1" applyAlignment="1" applyProtection="1">
      <alignment wrapText="1"/>
    </xf>
    <xf numFmtId="0" fontId="113" fillId="0" borderId="18" xfId="0" applyFont="1" applyBorder="1" applyAlignment="1" applyProtection="1">
      <alignment wrapText="1"/>
    </xf>
    <xf numFmtId="0" fontId="0" fillId="0" borderId="0" xfId="0" applyFont="1" applyFill="1" applyBorder="1" applyAlignment="1" applyProtection="1">
      <alignment wrapText="1"/>
      <protection locked="0"/>
    </xf>
    <xf numFmtId="0" fontId="0" fillId="0" borderId="10" xfId="0" applyFill="1" applyBorder="1" applyAlignment="1">
      <alignment horizontal="left" vertical="center" wrapText="1"/>
    </xf>
    <xf numFmtId="0" fontId="108" fillId="0" borderId="0" xfId="0" applyFont="1" applyAlignment="1">
      <alignment wrapText="1"/>
    </xf>
    <xf numFmtId="0" fontId="0" fillId="0" borderId="10" xfId="0" applyFont="1" applyFill="1" applyBorder="1" applyAlignment="1">
      <alignment horizontal="left" vertical="center" wrapText="1"/>
    </xf>
    <xf numFmtId="0" fontId="0" fillId="0" borderId="10" xfId="0" applyBorder="1" applyAlignment="1" applyProtection="1">
      <alignment horizontal="center" vertical="center"/>
    </xf>
    <xf numFmtId="0" fontId="0" fillId="0" borderId="16" xfId="0" applyBorder="1"/>
    <xf numFmtId="0" fontId="0" fillId="0" borderId="10" xfId="0" applyFill="1" applyBorder="1" applyAlignment="1" applyProtection="1">
      <alignment horizontal="left" vertical="center" wrapText="1"/>
    </xf>
    <xf numFmtId="0" fontId="105" fillId="0" borderId="10" xfId="0" applyFont="1" applyFill="1" applyBorder="1" applyAlignment="1" applyProtection="1">
      <alignment wrapText="1"/>
    </xf>
    <xf numFmtId="0" fontId="117" fillId="0" borderId="10" xfId="0" applyFont="1" applyFill="1" applyBorder="1" applyAlignment="1" applyProtection="1">
      <alignment wrapText="1"/>
    </xf>
    <xf numFmtId="0" fontId="117" fillId="0" borderId="10" xfId="0" applyFont="1" applyBorder="1" applyAlignment="1" applyProtection="1">
      <alignment wrapText="1"/>
    </xf>
    <xf numFmtId="0" fontId="0" fillId="0" borderId="10" xfId="0" applyFill="1" applyBorder="1" applyAlignment="1" applyProtection="1">
      <alignment horizontal="center" vertical="center"/>
    </xf>
    <xf numFmtId="0" fontId="113" fillId="0" borderId="10" xfId="0" applyFont="1" applyBorder="1" applyAlignment="1" applyProtection="1">
      <alignment wrapText="1"/>
    </xf>
    <xf numFmtId="0" fontId="137" fillId="0" borderId="10" xfId="0" applyFont="1" applyFill="1" applyBorder="1" applyAlignment="1" applyProtection="1">
      <alignment wrapText="1"/>
    </xf>
    <xf numFmtId="0" fontId="105" fillId="0" borderId="10" xfId="0" applyFont="1" applyFill="1" applyBorder="1" applyAlignment="1">
      <alignment horizontal="center" vertical="center" wrapText="1"/>
    </xf>
    <xf numFmtId="0" fontId="117" fillId="0" borderId="12" xfId="0" applyFont="1" applyBorder="1" applyAlignment="1">
      <alignment wrapText="1"/>
    </xf>
    <xf numFmtId="0" fontId="0" fillId="0" borderId="40" xfId="0" applyBorder="1" applyAlignment="1">
      <alignment wrapText="1"/>
    </xf>
    <xf numFmtId="0" fontId="0" fillId="0" borderId="10" xfId="0" applyFont="1" applyFill="1" applyBorder="1" applyAlignment="1">
      <alignment horizontal="center" vertical="center" wrapText="1"/>
    </xf>
    <xf numFmtId="0" fontId="0" fillId="0" borderId="0" xfId="0" applyFill="1" applyBorder="1"/>
    <xf numFmtId="0" fontId="0" fillId="0" borderId="38" xfId="0" applyBorder="1" applyAlignment="1" applyProtection="1">
      <alignment horizontal="center" vertical="center"/>
    </xf>
    <xf numFmtId="0" fontId="0" fillId="0" borderId="21" xfId="0" applyBorder="1" applyAlignment="1" applyProtection="1">
      <alignment horizontal="center" vertical="center"/>
    </xf>
    <xf numFmtId="0" fontId="0" fillId="0" borderId="0" xfId="0" applyBorder="1" applyAlignment="1" applyProtection="1">
      <alignment horizontal="center" vertical="center"/>
    </xf>
    <xf numFmtId="0" fontId="146" fillId="0" borderId="10" xfId="0" applyFont="1" applyFill="1" applyBorder="1" applyAlignment="1" applyProtection="1">
      <alignment wrapText="1"/>
    </xf>
    <xf numFmtId="0" fontId="117" fillId="0" borderId="14" xfId="0" applyFont="1" applyBorder="1" applyAlignment="1" applyProtection="1">
      <alignment wrapText="1"/>
    </xf>
    <xf numFmtId="0" fontId="106" fillId="0" borderId="0" xfId="0" applyFont="1" applyFill="1" applyBorder="1" applyAlignment="1" applyProtection="1">
      <alignment wrapText="1"/>
    </xf>
    <xf numFmtId="0" fontId="147" fillId="0" borderId="10" xfId="0" applyFont="1" applyFill="1" applyBorder="1" applyAlignment="1" applyProtection="1">
      <alignment wrapText="1"/>
    </xf>
    <xf numFmtId="0" fontId="124" fillId="0" borderId="0" xfId="0" applyFont="1"/>
    <xf numFmtId="0" fontId="143" fillId="0" borderId="10" xfId="0" applyFont="1" applyFill="1" applyBorder="1" applyAlignment="1" applyProtection="1">
      <alignment wrapText="1"/>
    </xf>
    <xf numFmtId="0" fontId="0" fillId="0" borderId="14" xfId="0" applyFill="1" applyBorder="1" applyAlignment="1" applyProtection="1">
      <alignment wrapText="1"/>
    </xf>
    <xf numFmtId="0" fontId="36" fillId="0" borderId="31" xfId="0" applyFont="1" applyBorder="1" applyAlignment="1" applyProtection="1">
      <alignment vertical="center" wrapText="1"/>
    </xf>
    <xf numFmtId="0" fontId="148" fillId="0" borderId="10" xfId="0" applyFont="1" applyFill="1" applyBorder="1" applyAlignment="1" applyProtection="1">
      <alignment wrapText="1"/>
    </xf>
    <xf numFmtId="0" fontId="149" fillId="0" borderId="10" xfId="0" applyFont="1" applyFill="1" applyBorder="1" applyAlignment="1" applyProtection="1">
      <alignment wrapText="1"/>
    </xf>
    <xf numFmtId="0" fontId="149" fillId="0" borderId="0" xfId="0" applyFont="1"/>
    <xf numFmtId="0" fontId="150" fillId="0" borderId="10" xfId="0" applyFont="1" applyFill="1" applyBorder="1" applyAlignment="1" applyProtection="1">
      <alignment wrapText="1"/>
    </xf>
    <xf numFmtId="0" fontId="129" fillId="0" borderId="10" xfId="0" applyFont="1" applyFill="1" applyBorder="1" applyAlignment="1" applyProtection="1">
      <alignment wrapText="1"/>
    </xf>
    <xf numFmtId="0" fontId="104" fillId="0" borderId="0" xfId="0" applyFont="1"/>
    <xf numFmtId="0" fontId="151" fillId="0" borderId="12" xfId="0" applyFont="1" applyBorder="1" applyAlignment="1" applyProtection="1">
      <alignment wrapText="1"/>
    </xf>
    <xf numFmtId="0" fontId="136" fillId="0" borderId="0" xfId="0" applyFont="1" applyAlignment="1">
      <alignment wrapText="1"/>
    </xf>
    <xf numFmtId="0" fontId="152" fillId="0" borderId="0" xfId="0" applyFont="1" applyFill="1" applyBorder="1" applyAlignment="1">
      <alignment vertical="top" wrapText="1"/>
    </xf>
    <xf numFmtId="0" fontId="150" fillId="0" borderId="0" xfId="0" applyFont="1" applyFill="1" applyBorder="1" applyAlignment="1">
      <alignment vertical="top" wrapText="1"/>
    </xf>
    <xf numFmtId="0" fontId="150" fillId="0" borderId="0" xfId="0" applyFont="1" applyFill="1" applyBorder="1" applyAlignment="1" applyProtection="1">
      <alignment wrapText="1"/>
      <protection locked="0"/>
    </xf>
    <xf numFmtId="3" fontId="17" fillId="0" borderId="12" xfId="377" applyFont="1" applyBorder="1" applyAlignment="1" applyProtection="1">
      <alignment wrapText="1"/>
    </xf>
    <xf numFmtId="0" fontId="134" fillId="0" borderId="11" xfId="0" applyFont="1" applyFill="1" applyBorder="1" applyAlignment="1" applyProtection="1">
      <alignment horizontal="center" wrapText="1"/>
    </xf>
    <xf numFmtId="0" fontId="153" fillId="0" borderId="0" xfId="0" applyFont="1" applyAlignment="1">
      <alignment wrapText="1"/>
    </xf>
    <xf numFmtId="0" fontId="0" fillId="0" borderId="0" xfId="0" applyFill="1" applyBorder="1" applyAlignment="1" applyProtection="1">
      <alignment wrapText="1"/>
    </xf>
    <xf numFmtId="0" fontId="0" fillId="0" borderId="0" xfId="0" applyAlignment="1">
      <alignment horizontal="left" wrapText="1"/>
    </xf>
    <xf numFmtId="0" fontId="19" fillId="0" borderId="32" xfId="0" applyFont="1" applyBorder="1" applyAlignment="1" applyProtection="1">
      <alignment vertical="center" wrapText="1"/>
    </xf>
    <xf numFmtId="0" fontId="19" fillId="0" borderId="31" xfId="0" applyFont="1" applyBorder="1" applyAlignment="1" applyProtection="1">
      <alignment vertical="center" wrapText="1"/>
    </xf>
    <xf numFmtId="0" fontId="15" fillId="56" borderId="41" xfId="0" applyFont="1" applyFill="1" applyBorder="1" applyAlignment="1" applyProtection="1">
      <alignment horizontal="center" vertical="center" wrapText="1"/>
    </xf>
    <xf numFmtId="0" fontId="19" fillId="0" borderId="42" xfId="0" applyFont="1" applyBorder="1" applyAlignment="1" applyProtection="1">
      <alignment vertical="center" wrapText="1"/>
    </xf>
    <xf numFmtId="0" fontId="15" fillId="56" borderId="41" xfId="0" applyFont="1" applyFill="1" applyBorder="1" applyAlignment="1" applyProtection="1">
      <alignment horizontal="center" vertical="center"/>
    </xf>
    <xf numFmtId="0" fontId="19" fillId="0" borderId="41" xfId="0" applyFont="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0" xfId="0"/>
    <xf numFmtId="0" fontId="0" fillId="0" borderId="0" xfId="0" applyAlignment="1">
      <alignment horizontal="center"/>
    </xf>
    <xf numFmtId="0" fontId="10" fillId="0" borderId="0" xfId="0" applyFont="1" applyFill="1" applyBorder="1" applyAlignment="1">
      <alignment horizontal="center"/>
    </xf>
    <xf numFmtId="0" fontId="0" fillId="0" borderId="0" xfId="0" applyFill="1" applyBorder="1" applyAlignment="1">
      <alignment horizontal="center" wrapText="1"/>
    </xf>
    <xf numFmtId="0" fontId="0" fillId="0" borderId="0" xfId="0" applyAlignment="1" applyProtection="1">
      <alignment horizontal="center" wrapText="1"/>
      <protection locked="0"/>
    </xf>
    <xf numFmtId="0" fontId="0" fillId="0" borderId="10" xfId="0" applyFill="1" applyBorder="1" applyAlignment="1">
      <alignment horizontal="center" wrapText="1"/>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Alignment="1" applyProtection="1">
      <alignment horizontal="right"/>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0" fillId="0" borderId="10" xfId="0" applyNumberFormat="1" applyFill="1" applyBorder="1" applyProtection="1"/>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0" borderId="10" xfId="283" applyNumberFormat="1" applyFont="1" applyFill="1" applyBorder="1" applyProtection="1"/>
    <xf numFmtId="164" fontId="68" fillId="0" borderId="12" xfId="283" applyNumberFormat="1" applyFont="1" applyBorder="1" applyProtection="1"/>
    <xf numFmtId="164" fontId="68" fillId="0" borderId="10" xfId="283" applyNumberFormat="1" applyFont="1" applyBorder="1" applyProtection="1"/>
    <xf numFmtId="164" fontId="105" fillId="0" borderId="15" xfId="283" applyNumberFormat="1" applyFont="1" applyFill="1" applyBorder="1"/>
    <xf numFmtId="164" fontId="105" fillId="54" borderId="10" xfId="283" applyNumberFormat="1" applyFont="1" applyFill="1" applyBorder="1" applyProtection="1">
      <protection locked="0"/>
    </xf>
    <xf numFmtId="164" fontId="105" fillId="0" borderId="15" xfId="283" applyNumberFormat="1" applyFont="1" applyBorder="1"/>
    <xf numFmtId="164" fontId="68" fillId="0" borderId="0" xfId="283" applyNumberFormat="1" applyFont="1" applyAlignment="1">
      <alignment wrapText="1"/>
    </xf>
    <xf numFmtId="164" fontId="68" fillId="54" borderId="10" xfId="283" applyNumberFormat="1" applyFont="1" applyFill="1" applyBorder="1" applyAlignment="1" applyProtection="1">
      <alignment wrapText="1"/>
      <protection locked="0"/>
    </xf>
    <xf numFmtId="164" fontId="17" fillId="0" borderId="10" xfId="283" applyNumberFormat="1" applyFont="1" applyFill="1" applyBorder="1" applyAlignment="1" applyProtection="1">
      <alignment horizontal="right"/>
    </xf>
    <xf numFmtId="164" fontId="17" fillId="57" borderId="10" xfId="283" applyNumberFormat="1" applyFont="1" applyFill="1" applyBorder="1" applyAlignment="1" applyProtection="1">
      <alignment horizontal="right"/>
      <protection locked="0"/>
    </xf>
    <xf numFmtId="164" fontId="17" fillId="0" borderId="10" xfId="283" applyNumberFormat="1" applyFont="1" applyBorder="1" applyAlignment="1" applyProtection="1">
      <alignment horizontal="right"/>
    </xf>
    <xf numFmtId="164" fontId="38" fillId="54" borderId="37" xfId="283" applyNumberFormat="1" applyFont="1" applyFill="1" applyBorder="1" applyAlignment="1" applyProtection="1">
      <alignment vertical="center" wrapText="1"/>
      <protection locked="0"/>
    </xf>
    <xf numFmtId="164" fontId="68" fillId="0" borderId="0" xfId="283" applyNumberFormat="1" applyFont="1"/>
    <xf numFmtId="164" fontId="68" fillId="54" borderId="10" xfId="283" applyNumberFormat="1" applyFont="1" applyFill="1" applyBorder="1" applyProtection="1">
      <protection locked="0"/>
    </xf>
    <xf numFmtId="164" fontId="136" fillId="0" borderId="10" xfId="283" applyNumberFormat="1" applyFont="1" applyBorder="1" applyAlignment="1" applyProtection="1">
      <alignment horizontal="center"/>
    </xf>
    <xf numFmtId="164" fontId="136" fillId="0" borderId="10" xfId="283" applyNumberFormat="1" applyFont="1" applyBorder="1" applyAlignment="1" applyProtection="1">
      <alignment horizontal="center" wrapText="1"/>
    </xf>
    <xf numFmtId="164" fontId="68" fillId="54" borderId="10" xfId="283" applyNumberFormat="1" applyFont="1" applyFill="1" applyBorder="1" applyProtection="1">
      <protection locked="0"/>
    </xf>
    <xf numFmtId="164" fontId="68" fillId="54" borderId="10" xfId="283" applyNumberFormat="1" applyFont="1" applyFill="1" applyBorder="1" applyAlignment="1" applyProtection="1">
      <alignment horizontal="right"/>
      <protection locked="0"/>
    </xf>
    <xf numFmtId="164" fontId="68" fillId="54" borderId="14" xfId="283" applyNumberFormat="1" applyFont="1" applyFill="1" applyBorder="1" applyAlignment="1" applyProtection="1">
      <alignment horizontal="center"/>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0" borderId="14" xfId="283" applyNumberFormat="1" applyFont="1" applyBorder="1" applyProtection="1"/>
    <xf numFmtId="164" fontId="68" fillId="0" borderId="10" xfId="283" applyNumberFormat="1" applyFont="1" applyBorder="1" applyProtection="1"/>
    <xf numFmtId="164" fontId="68" fillId="54" borderId="10" xfId="283" applyNumberFormat="1" applyFont="1" applyFill="1" applyBorder="1" applyAlignment="1" applyProtection="1">
      <alignment horizontal="center"/>
      <protection locked="0"/>
    </xf>
    <xf numFmtId="164" fontId="68" fillId="54" borderId="14" xfId="283" applyNumberFormat="1" applyFont="1" applyFill="1" applyBorder="1" applyAlignment="1" applyProtection="1">
      <alignment horizontal="center"/>
      <protection locked="0"/>
    </xf>
    <xf numFmtId="164" fontId="105" fillId="54" borderId="10" xfId="283" applyNumberFormat="1" applyFont="1" applyFill="1" applyBorder="1" applyProtection="1">
      <protection locked="0"/>
    </xf>
    <xf numFmtId="164" fontId="134" fillId="53" borderId="0" xfId="283" applyNumberFormat="1" applyFont="1" applyFill="1" applyBorder="1" applyAlignment="1" applyProtection="1">
      <alignment horizontal="center" wrapText="1"/>
    </xf>
    <xf numFmtId="164" fontId="130" fillId="0" borderId="10" xfId="283" applyNumberFormat="1" applyFont="1" applyFill="1" applyBorder="1" applyAlignment="1" applyProtection="1">
      <alignment horizontal="center" wrapText="1"/>
    </xf>
    <xf numFmtId="164" fontId="135" fillId="0" borderId="10" xfId="283" applyNumberFormat="1" applyFont="1" applyBorder="1" applyAlignment="1" applyProtection="1">
      <alignment horizontal="center" wrapText="1"/>
    </xf>
    <xf numFmtId="3" fontId="17" fillId="0" borderId="0" xfId="377" applyNumberFormat="1" applyFont="1" applyFill="1" applyBorder="1" applyAlignment="1" applyProtection="1">
      <alignment horizontal="center"/>
      <protection locked="0"/>
    </xf>
    <xf numFmtId="37" fontId="17" fillId="0" borderId="0" xfId="377" applyNumberFormat="1" applyFont="1" applyFill="1" applyBorder="1" applyAlignment="1" applyProtection="1">
      <alignment horizontal="center"/>
      <protection locked="0"/>
    </xf>
    <xf numFmtId="3" fontId="17" fillId="0" borderId="0" xfId="376" applyNumberFormat="1" applyFont="1" applyFill="1" applyBorder="1" applyAlignment="1" applyProtection="1">
      <alignment horizontal="center"/>
    </xf>
    <xf numFmtId="0" fontId="100" fillId="0" borderId="0" xfId="0" applyFont="1" applyFill="1" applyAlignment="1">
      <alignment horizontal="center" wrapText="1"/>
    </xf>
    <xf numFmtId="164" fontId="68" fillId="0" borderId="29" xfId="283" applyNumberFormat="1" applyFont="1" applyFill="1" applyBorder="1" applyProtection="1"/>
    <xf numFmtId="164" fontId="68" fillId="0" borderId="11" xfId="283" applyNumberFormat="1" applyFont="1" applyFill="1" applyBorder="1" applyProtection="1"/>
    <xf numFmtId="0" fontId="0" fillId="0" borderId="0" xfId="0" applyAlignment="1" applyProtection="1">
      <alignment wrapText="1"/>
    </xf>
    <xf numFmtId="0" fontId="124" fillId="0" borderId="10" xfId="0" applyFont="1" applyFill="1" applyBorder="1" applyAlignment="1" applyProtection="1">
      <alignment wrapText="1"/>
    </xf>
    <xf numFmtId="0" fontId="112" fillId="0" borderId="13" xfId="0" applyFont="1" applyFill="1" applyBorder="1" applyAlignment="1" applyProtection="1">
      <alignment wrapText="1"/>
    </xf>
    <xf numFmtId="0" fontId="0" fillId="0" borderId="10" xfId="0" applyBorder="1" applyAlignment="1" applyProtection="1">
      <alignment wrapText="1"/>
      <protection locked="0"/>
    </xf>
    <xf numFmtId="0" fontId="134" fillId="53" borderId="0" xfId="0" applyFont="1" applyFill="1" applyBorder="1" applyAlignment="1" applyProtection="1">
      <alignment horizontal="center" vertical="center" wrapText="1"/>
    </xf>
    <xf numFmtId="0" fontId="130" fillId="0" borderId="10" xfId="0" applyFont="1" applyFill="1" applyBorder="1" applyAlignment="1" applyProtection="1">
      <alignment horizontal="center" vertical="center" wrapText="1"/>
    </xf>
    <xf numFmtId="0" fontId="0" fillId="0" borderId="0" xfId="0" applyAlignment="1">
      <alignment horizontal="center" vertical="center" wrapText="1"/>
    </xf>
    <xf numFmtId="0" fontId="100" fillId="0" borderId="0" xfId="0" applyFont="1" applyFill="1" applyAlignment="1">
      <alignment horizontal="center" vertical="center" wrapText="1"/>
    </xf>
    <xf numFmtId="0" fontId="135" fillId="0" borderId="10" xfId="0" applyFont="1" applyBorder="1" applyAlignment="1" applyProtection="1">
      <alignment horizontal="center" vertical="center" wrapText="1"/>
    </xf>
    <xf numFmtId="0" fontId="0" fillId="0" borderId="0" xfId="0" applyFont="1" applyFill="1" applyAlignment="1">
      <alignment horizontal="center" vertical="center" wrapText="1"/>
    </xf>
    <xf numFmtId="164" fontId="100" fillId="0" borderId="0" xfId="283" applyNumberFormat="1" applyFont="1" applyAlignment="1">
      <alignment wrapText="1"/>
    </xf>
    <xf numFmtId="164" fontId="100" fillId="0" borderId="0" xfId="283" applyNumberFormat="1" applyFont="1" applyAlignment="1">
      <alignment horizontal="center" vertical="center" wrapText="1"/>
    </xf>
    <xf numFmtId="164" fontId="100" fillId="58" borderId="0" xfId="283" applyNumberFormat="1" applyFont="1" applyFill="1"/>
    <xf numFmtId="164" fontId="68" fillId="58" borderId="0" xfId="283" applyNumberFormat="1" applyFont="1" applyFill="1"/>
    <xf numFmtId="164" fontId="68" fillId="0" borderId="0" xfId="283" applyNumberFormat="1" applyFont="1" applyFill="1"/>
    <xf numFmtId="0" fontId="0" fillId="0" borderId="0" xfId="0" applyFill="1" applyAlignment="1">
      <alignment horizontal="center" vertical="center"/>
    </xf>
    <xf numFmtId="164" fontId="68" fillId="59" borderId="0" xfId="283" applyNumberFormat="1" applyFont="1" applyFill="1"/>
    <xf numFmtId="0" fontId="100" fillId="53" borderId="14" xfId="0" applyFont="1" applyFill="1" applyBorder="1" applyAlignment="1">
      <alignment horizontal="center" wrapText="1"/>
    </xf>
    <xf numFmtId="0" fontId="0" fillId="56" borderId="10" xfId="0" applyFill="1" applyBorder="1" applyAlignment="1">
      <alignment horizontal="center" wrapText="1"/>
    </xf>
    <xf numFmtId="0" fontId="108" fillId="0" borderId="10" xfId="0" applyFont="1" applyBorder="1" applyAlignment="1">
      <alignment wrapText="1"/>
    </xf>
    <xf numFmtId="0" fontId="0" fillId="0" borderId="10" xfId="0" applyBorder="1" applyAlignment="1">
      <alignment horizontal="left" wrapText="1" indent="2"/>
    </xf>
    <xf numFmtId="0" fontId="154" fillId="0" borderId="10" xfId="0" applyFont="1" applyFill="1" applyBorder="1" applyAlignment="1">
      <alignment vertical="top" wrapText="1"/>
    </xf>
    <xf numFmtId="0" fontId="108" fillId="0" borderId="10" xfId="0" applyFont="1" applyFill="1" applyBorder="1" applyAlignment="1">
      <alignment vertical="top" wrapText="1"/>
    </xf>
    <xf numFmtId="0" fontId="0" fillId="0" borderId="10" xfId="0" applyFont="1" applyFill="1" applyBorder="1" applyAlignment="1" applyProtection="1">
      <alignment wrapText="1"/>
      <protection locked="0"/>
    </xf>
    <xf numFmtId="0" fontId="108" fillId="0" borderId="10" xfId="0" applyFont="1" applyFill="1" applyBorder="1" applyAlignment="1" applyProtection="1">
      <alignment wrapText="1"/>
      <protection locked="0"/>
    </xf>
    <xf numFmtId="0" fontId="143" fillId="56" borderId="17" xfId="0" applyFont="1" applyFill="1" applyBorder="1" applyAlignment="1">
      <alignment horizontal="center" wrapText="1"/>
    </xf>
    <xf numFmtId="0" fontId="143" fillId="56" borderId="43" xfId="0" applyFont="1" applyFill="1" applyBorder="1" applyAlignment="1">
      <alignment horizontal="center" wrapText="1"/>
    </xf>
    <xf numFmtId="0" fontId="104" fillId="0" borderId="10" xfId="0" applyFont="1" applyBorder="1" applyAlignment="1" applyProtection="1">
      <alignment horizontal="center"/>
    </xf>
    <xf numFmtId="0" fontId="104" fillId="0" borderId="12" xfId="0" applyFont="1" applyFill="1" applyBorder="1" applyAlignment="1" applyProtection="1">
      <alignment horizontal="center"/>
    </xf>
    <xf numFmtId="0" fontId="129" fillId="0" borderId="17" xfId="0" applyFont="1" applyFill="1" applyBorder="1" applyAlignment="1" applyProtection="1">
      <alignment horizontal="center" wrapText="1"/>
    </xf>
    <xf numFmtId="0" fontId="126" fillId="0" borderId="0" xfId="0" applyFont="1" applyFill="1" applyBorder="1" applyAlignment="1" applyProtection="1">
      <alignment horizontal="left" wrapText="1"/>
    </xf>
    <xf numFmtId="0" fontId="155" fillId="0" borderId="0" xfId="0" applyFont="1" applyFill="1" applyBorder="1" applyAlignment="1" applyProtection="1">
      <alignment horizontal="left" vertical="center" wrapText="1"/>
    </xf>
    <xf numFmtId="164" fontId="0" fillId="0" borderId="0" xfId="0" applyNumberFormat="1" applyFill="1" applyBorder="1" applyAlignment="1" applyProtection="1">
      <alignment horizontal="center" vertical="center" wrapText="1"/>
    </xf>
    <xf numFmtId="43" fontId="68" fillId="0" borderId="0" xfId="283" applyNumberFormat="1" applyFont="1" applyFill="1" applyBorder="1" applyAlignment="1" applyProtection="1">
      <alignment horizontal="center"/>
    </xf>
    <xf numFmtId="164" fontId="68" fillId="0" borderId="10" xfId="283" applyNumberFormat="1" applyFont="1" applyBorder="1" applyAlignment="1" applyProtection="1">
      <alignment wrapText="1"/>
    </xf>
    <xf numFmtId="0" fontId="125" fillId="0" borderId="10" xfId="0" applyFont="1" applyBorder="1" applyAlignment="1" applyProtection="1">
      <alignment wrapText="1"/>
    </xf>
    <xf numFmtId="0" fontId="100" fillId="0" borderId="10" xfId="0" applyFont="1" applyBorder="1" applyAlignment="1" applyProtection="1">
      <alignment wrapText="1"/>
    </xf>
    <xf numFmtId="164" fontId="68" fillId="0" borderId="10" xfId="283" applyNumberFormat="1" applyFont="1" applyBorder="1" applyAlignment="1" applyProtection="1">
      <alignment wrapText="1"/>
    </xf>
    <xf numFmtId="164" fontId="68" fillId="0" borderId="10" xfId="283" applyNumberFormat="1" applyFont="1" applyFill="1" applyBorder="1" applyAlignment="1" applyProtection="1">
      <alignment wrapText="1"/>
    </xf>
    <xf numFmtId="164" fontId="68" fillId="0" borderId="10" xfId="283" applyNumberFormat="1" applyFont="1" applyBorder="1" applyAlignment="1" applyProtection="1">
      <alignment wrapText="1"/>
      <protection locked="0"/>
    </xf>
    <xf numFmtId="164" fontId="68" fillId="0" borderId="0" xfId="283" applyNumberFormat="1" applyFont="1"/>
    <xf numFmtId="0" fontId="0" fillId="0" borderId="0" xfId="0" applyFill="1" applyAlignment="1">
      <alignment wrapText="1"/>
    </xf>
    <xf numFmtId="0" fontId="0" fillId="60" borderId="0" xfId="0" applyFill="1" applyAlignment="1">
      <alignment wrapText="1"/>
    </xf>
    <xf numFmtId="0" fontId="0" fillId="0" borderId="0" xfId="0" applyFill="1"/>
    <xf numFmtId="0" fontId="0" fillId="0" borderId="0" xfId="0" applyFill="1" applyAlignment="1">
      <alignment horizontal="center"/>
    </xf>
    <xf numFmtId="164" fontId="68" fillId="61" borderId="0" xfId="283" applyNumberFormat="1" applyFont="1" applyFill="1"/>
    <xf numFmtId="164" fontId="100" fillId="0" borderId="0" xfId="283" applyNumberFormat="1" applyFont="1" applyFill="1" applyAlignment="1">
      <alignment horizontal="center" vertical="center"/>
    </xf>
    <xf numFmtId="0" fontId="0" fillId="59" borderId="0" xfId="0" applyFont="1" applyFill="1" applyAlignment="1">
      <alignment horizontal="center" vertical="center"/>
    </xf>
    <xf numFmtId="164" fontId="100" fillId="59" borderId="0" xfId="283" applyNumberFormat="1" applyFont="1" applyFill="1"/>
    <xf numFmtId="0" fontId="0" fillId="0" borderId="0" xfId="0" applyFont="1" applyFill="1"/>
    <xf numFmtId="0" fontId="102" fillId="0" borderId="0" xfId="0" applyFont="1" applyAlignment="1">
      <alignment vertical="center"/>
    </xf>
    <xf numFmtId="0" fontId="122" fillId="62" borderId="0" xfId="0" applyFont="1" applyFill="1" applyBorder="1" applyAlignment="1" applyProtection="1">
      <alignment horizontal="center" wrapText="1"/>
    </xf>
    <xf numFmtId="0" fontId="102" fillId="0" borderId="0" xfId="0" applyFont="1" applyBorder="1" applyAlignment="1" applyProtection="1">
      <alignment vertical="center" wrapText="1"/>
    </xf>
    <xf numFmtId="0" fontId="19" fillId="0" borderId="32" xfId="0" applyFont="1" applyFill="1" applyBorder="1" applyAlignment="1" applyProtection="1">
      <alignment vertical="center" wrapText="1"/>
    </xf>
    <xf numFmtId="0" fontId="19" fillId="0" borderId="42" xfId="0" applyFont="1" applyFill="1" applyBorder="1" applyAlignment="1" applyProtection="1">
      <alignment vertical="center" wrapText="1"/>
    </xf>
    <xf numFmtId="0" fontId="0" fillId="0" borderId="0" xfId="0" applyFill="1" applyBorder="1" applyAlignment="1" applyProtection="1">
      <alignment horizontal="left" vertical="center" wrapText="1"/>
      <protection locked="0"/>
    </xf>
    <xf numFmtId="164" fontId="68" fillId="0" borderId="0" xfId="283" applyNumberFormat="1" applyFont="1" applyFill="1" applyBorder="1" applyAlignment="1" applyProtection="1">
      <alignment horizontal="left" vertical="center" wrapText="1"/>
      <protection locked="0"/>
    </xf>
    <xf numFmtId="0" fontId="19" fillId="0" borderId="31" xfId="0" applyFont="1" applyFill="1" applyBorder="1" applyAlignment="1" applyProtection="1">
      <alignment vertical="center" wrapText="1"/>
    </xf>
    <xf numFmtId="0" fontId="19" fillId="0" borderId="41" xfId="0" applyFont="1" applyFill="1" applyBorder="1" applyAlignment="1" applyProtection="1">
      <alignment vertical="center" wrapText="1"/>
    </xf>
    <xf numFmtId="0" fontId="0" fillId="0" borderId="0" xfId="0" applyAlignment="1">
      <alignment horizontal="left" vertical="center" wrapText="1"/>
    </xf>
    <xf numFmtId="0" fontId="0" fillId="0" borderId="0" xfId="0" applyBorder="1" applyAlignment="1" applyProtection="1">
      <alignment horizontal="center" vertical="center" wrapText="1"/>
    </xf>
    <xf numFmtId="0" fontId="0" fillId="0" borderId="0" xfId="0" applyFill="1" applyBorder="1" applyAlignment="1" applyProtection="1">
      <alignment horizontal="center" vertical="center" wrapText="1"/>
    </xf>
    <xf numFmtId="0" fontId="13" fillId="0" borderId="44" xfId="0" applyFont="1" applyFill="1" applyBorder="1" applyAlignment="1" applyProtection="1">
      <alignment horizontal="center" vertical="center" wrapText="1"/>
    </xf>
    <xf numFmtId="164" fontId="68" fillId="0" borderId="0" xfId="283" applyNumberFormat="1" applyFont="1" applyFill="1" applyBorder="1" applyAlignment="1" applyProtection="1">
      <alignment horizontal="center" vertical="center" wrapText="1"/>
      <protection locked="0"/>
    </xf>
    <xf numFmtId="0" fontId="102" fillId="0" borderId="0" xfId="0" applyFont="1"/>
    <xf numFmtId="0" fontId="13" fillId="0" borderId="40" xfId="0" applyFont="1" applyFill="1" applyBorder="1" applyAlignment="1" applyProtection="1">
      <alignment horizontal="center" vertical="center" wrapText="1"/>
    </xf>
    <xf numFmtId="164" fontId="18" fillId="0" borderId="0" xfId="283" applyNumberFormat="1" applyFont="1" applyFill="1" applyBorder="1" applyAlignment="1" applyProtection="1">
      <alignment horizontal="center" vertical="center" wrapText="1"/>
      <protection locked="0"/>
    </xf>
    <xf numFmtId="164" fontId="68" fillId="0" borderId="0" xfId="283" applyNumberFormat="1" applyFont="1" applyFill="1" applyBorder="1" applyAlignment="1" applyProtection="1">
      <alignment horizontal="center" vertical="center"/>
      <protection locked="0"/>
    </xf>
    <xf numFmtId="0" fontId="16" fillId="0" borderId="0" xfId="0" applyFont="1" applyFill="1" applyBorder="1" applyAlignment="1" applyProtection="1">
      <protection locked="0"/>
    </xf>
    <xf numFmtId="164" fontId="0" fillId="62" borderId="10" xfId="0" applyNumberFormat="1" applyFill="1" applyBorder="1" applyAlignment="1" applyProtection="1">
      <alignment horizontal="center" vertical="center" wrapText="1"/>
    </xf>
    <xf numFmtId="0" fontId="0" fillId="62" borderId="10" xfId="0" applyFill="1" applyBorder="1" applyAlignment="1">
      <alignment horizontal="left" vertical="center" wrapText="1"/>
    </xf>
    <xf numFmtId="164" fontId="156" fillId="0" borderId="0" xfId="283" applyNumberFormat="1" applyFont="1" applyFill="1" applyBorder="1" applyAlignment="1" applyProtection="1">
      <alignment vertical="center" wrapText="1"/>
      <protection locked="0"/>
    </xf>
    <xf numFmtId="0" fontId="123" fillId="62" borderId="17" xfId="0" applyFont="1" applyFill="1" applyBorder="1" applyAlignment="1" applyProtection="1">
      <alignment horizontal="left" vertical="center" wrapText="1"/>
    </xf>
    <xf numFmtId="0" fontId="106" fillId="62" borderId="0" xfId="0" applyFont="1" applyFill="1" applyBorder="1" applyAlignment="1" applyProtection="1">
      <alignment horizontal="center" wrapText="1"/>
    </xf>
    <xf numFmtId="0" fontId="0" fillId="0" borderId="45" xfId="0" applyBorder="1"/>
    <xf numFmtId="0" fontId="157" fillId="0" borderId="0" xfId="0" applyFont="1" applyAlignment="1">
      <alignment horizontal="center" wrapText="1"/>
    </xf>
    <xf numFmtId="0" fontId="0" fillId="0" borderId="15" xfId="0" applyBorder="1" applyProtection="1">
      <protection locked="0"/>
    </xf>
    <xf numFmtId="164" fontId="68" fillId="0" borderId="15" xfId="283" applyNumberFormat="1" applyFont="1" applyBorder="1" applyAlignment="1" applyProtection="1">
      <alignment horizontal="center" wrapText="1"/>
    </xf>
    <xf numFmtId="164" fontId="68" fillId="54" borderId="17" xfId="283" applyNumberFormat="1" applyFont="1" applyFill="1" applyBorder="1" applyAlignment="1" applyProtection="1">
      <alignment horizontal="right" wrapText="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68" fillId="54" borderId="10" xfId="283" applyNumberFormat="1" applyFont="1" applyFill="1" applyBorder="1" applyProtection="1">
      <protection locked="0"/>
    </xf>
    <xf numFmtId="164" fontId="110" fillId="0" borderId="10" xfId="283" applyNumberFormat="1" applyFont="1" applyBorder="1" applyAlignment="1" applyProtection="1">
      <alignment horizontal="center"/>
    </xf>
    <xf numFmtId="164" fontId="68" fillId="54" borderId="10" xfId="283" applyNumberFormat="1" applyFont="1" applyFill="1" applyBorder="1" applyAlignment="1" applyProtection="1">
      <alignment vertical="top"/>
      <protection locked="0"/>
    </xf>
    <xf numFmtId="0" fontId="0" fillId="54" borderId="10" xfId="0" applyFill="1" applyBorder="1" applyAlignment="1" applyProtection="1">
      <alignment horizontal="left" wrapText="1"/>
      <protection locked="0"/>
    </xf>
    <xf numFmtId="164" fontId="68" fillId="54" borderId="17" xfId="283" applyNumberFormat="1" applyFont="1" applyFill="1" applyBorder="1" applyAlignment="1" applyProtection="1">
      <alignment horizontal="center" vertical="center" wrapText="1"/>
      <protection locked="0"/>
    </xf>
    <xf numFmtId="164" fontId="68" fillId="54" borderId="17" xfId="283" applyNumberFormat="1" applyFont="1" applyFill="1" applyBorder="1" applyAlignment="1" applyProtection="1">
      <alignment wrapText="1"/>
      <protection locked="0"/>
    </xf>
    <xf numFmtId="0" fontId="0" fillId="0" borderId="0" xfId="0"/>
    <xf numFmtId="0" fontId="0" fillId="0" borderId="0" xfId="0" applyAlignment="1">
      <alignment horizontal="center" wrapText="1"/>
    </xf>
    <xf numFmtId="0" fontId="100" fillId="0" borderId="0" xfId="0" applyFont="1" applyProtection="1">
      <protection locked="0"/>
    </xf>
    <xf numFmtId="0" fontId="0" fillId="0" borderId="0" xfId="0" applyFont="1" applyProtection="1">
      <protection locked="0"/>
    </xf>
    <xf numFmtId="22" fontId="140" fillId="0" borderId="0" xfId="285" applyNumberFormat="1" applyFont="1" applyFill="1" applyAlignment="1">
      <alignment horizontal="center" wrapText="1"/>
    </xf>
    <xf numFmtId="0" fontId="140" fillId="0" borderId="0" xfId="354" applyFont="1" applyFill="1"/>
    <xf numFmtId="164" fontId="17" fillId="57" borderId="10" xfId="283" applyNumberFormat="1" applyFont="1" applyFill="1" applyBorder="1" applyAlignment="1" applyProtection="1">
      <alignment horizontal="right"/>
      <protection locked="0"/>
    </xf>
    <xf numFmtId="0" fontId="122" fillId="0" borderId="0" xfId="0" applyFont="1" applyBorder="1" applyAlignment="1" applyProtection="1">
      <alignment horizontal="left"/>
      <protection locked="0"/>
    </xf>
    <xf numFmtId="0" fontId="0" fillId="0" borderId="10" xfId="0" applyFont="1" applyBorder="1" applyAlignment="1">
      <alignment vertical="center" wrapText="1"/>
    </xf>
    <xf numFmtId="0" fontId="0" fillId="0" borderId="10" xfId="0" applyFont="1" applyBorder="1" applyAlignment="1">
      <alignment vertical="center" wrapText="1"/>
    </xf>
    <xf numFmtId="0" fontId="0" fillId="0" borderId="10" xfId="0" applyFill="1" applyBorder="1" applyAlignment="1">
      <alignment horizontal="left" vertical="center" wrapText="1"/>
    </xf>
    <xf numFmtId="0" fontId="0" fillId="0" borderId="10" xfId="0" applyFill="1" applyBorder="1" applyAlignment="1">
      <alignment horizontal="left" vertical="center" wrapText="1"/>
    </xf>
    <xf numFmtId="0" fontId="0" fillId="0" borderId="10" xfId="0" applyFill="1" applyBorder="1" applyAlignment="1">
      <alignment horizontal="left" vertical="center" wrapText="1"/>
    </xf>
    <xf numFmtId="0" fontId="0" fillId="0" borderId="10" xfId="0" applyFill="1" applyBorder="1" applyAlignment="1">
      <alignment horizontal="left" vertical="center" wrapText="1"/>
    </xf>
    <xf numFmtId="0" fontId="104" fillId="56" borderId="10" xfId="0" applyFont="1" applyFill="1" applyBorder="1" applyAlignment="1">
      <alignment horizontal="center" wrapText="1"/>
    </xf>
    <xf numFmtId="164" fontId="68" fillId="20" borderId="10" xfId="283" applyNumberFormat="1" applyFont="1" applyFill="1" applyBorder="1" applyAlignment="1" applyProtection="1">
      <alignment wrapText="1"/>
    </xf>
    <xf numFmtId="164" fontId="68" fillId="20" borderId="10" xfId="283" applyNumberFormat="1" applyFont="1" applyFill="1" applyBorder="1" applyProtection="1"/>
    <xf numFmtId="0" fontId="0" fillId="20" borderId="10" xfId="0" applyFill="1" applyBorder="1" applyAlignment="1" applyProtection="1">
      <alignment horizontal="center"/>
    </xf>
    <xf numFmtId="0" fontId="104" fillId="20" borderId="10" xfId="0" applyFont="1" applyFill="1" applyBorder="1" applyAlignment="1" applyProtection="1">
      <alignment horizontal="center" wrapText="1"/>
    </xf>
    <xf numFmtId="0" fontId="0" fillId="20" borderId="10" xfId="0" applyFill="1" applyBorder="1" applyProtection="1"/>
    <xf numFmtId="0" fontId="104" fillId="20" borderId="10" xfId="0" applyFont="1" applyFill="1" applyBorder="1" applyAlignment="1" applyProtection="1">
      <alignment wrapText="1"/>
    </xf>
    <xf numFmtId="0" fontId="0" fillId="20" borderId="10" xfId="0" applyFill="1" applyBorder="1" applyAlignment="1" applyProtection="1">
      <alignment horizontal="center" wrapText="1"/>
    </xf>
    <xf numFmtId="164" fontId="68" fillId="20" borderId="10" xfId="283" applyNumberFormat="1" applyFont="1" applyFill="1" applyBorder="1" applyAlignment="1" applyProtection="1">
      <alignment horizontal="center"/>
    </xf>
    <xf numFmtId="164" fontId="0" fillId="20" borderId="10" xfId="0" applyNumberFormat="1" applyFill="1" applyBorder="1" applyAlignment="1" applyProtection="1">
      <alignment horizontal="center"/>
    </xf>
    <xf numFmtId="0" fontId="134" fillId="20" borderId="10" xfId="0" applyFont="1" applyFill="1" applyBorder="1" applyAlignment="1" applyProtection="1">
      <alignment horizontal="center" wrapText="1"/>
    </xf>
    <xf numFmtId="164" fontId="68" fillId="20" borderId="17" xfId="283" applyNumberFormat="1" applyFont="1" applyFill="1" applyBorder="1" applyProtection="1"/>
    <xf numFmtId="0" fontId="0" fillId="20" borderId="10" xfId="0" applyFill="1" applyBorder="1" applyAlignment="1" applyProtection="1">
      <alignment horizontal="center" vertical="center"/>
      <protection locked="0"/>
    </xf>
    <xf numFmtId="0" fontId="0" fillId="20" borderId="10" xfId="0" applyFill="1" applyBorder="1" applyProtection="1">
      <protection locked="0"/>
    </xf>
    <xf numFmtId="0" fontId="104" fillId="20" borderId="10" xfId="0" applyFont="1" applyFill="1" applyBorder="1" applyAlignment="1" applyProtection="1">
      <alignment wrapText="1"/>
      <protection locked="0"/>
    </xf>
    <xf numFmtId="0" fontId="0" fillId="20" borderId="10" xfId="0" applyFill="1" applyBorder="1" applyAlignment="1" applyProtection="1">
      <alignment wrapText="1"/>
      <protection locked="0"/>
    </xf>
    <xf numFmtId="164" fontId="68" fillId="20" borderId="10" xfId="283" applyNumberFormat="1" applyFont="1" applyFill="1" applyBorder="1" applyAlignment="1" applyProtection="1">
      <alignment horizontal="center"/>
      <protection locked="0"/>
    </xf>
    <xf numFmtId="0" fontId="0" fillId="20" borderId="10" xfId="0" applyFill="1" applyBorder="1" applyAlignment="1" applyProtection="1">
      <alignment horizontal="center"/>
      <protection locked="0"/>
    </xf>
    <xf numFmtId="164" fontId="68" fillId="20" borderId="10" xfId="283" applyNumberFormat="1" applyFont="1" applyFill="1" applyBorder="1" applyProtection="1">
      <protection locked="0"/>
    </xf>
    <xf numFmtId="0" fontId="112" fillId="20" borderId="10" xfId="0" applyFont="1" applyFill="1" applyBorder="1" applyAlignment="1" applyProtection="1">
      <alignment horizontal="center" wrapText="1"/>
    </xf>
    <xf numFmtId="0" fontId="107" fillId="20" borderId="13" xfId="0" applyFont="1" applyFill="1" applyBorder="1" applyAlignment="1" applyProtection="1">
      <alignment wrapText="1"/>
    </xf>
    <xf numFmtId="164" fontId="68" fillId="20" borderId="12" xfId="283" applyNumberFormat="1" applyFont="1" applyFill="1" applyBorder="1" applyProtection="1"/>
    <xf numFmtId="164" fontId="136" fillId="20" borderId="10" xfId="283" applyNumberFormat="1" applyFont="1" applyFill="1" applyBorder="1" applyAlignment="1" applyProtection="1">
      <alignment horizontal="center"/>
    </xf>
    <xf numFmtId="164" fontId="131" fillId="20" borderId="10" xfId="283" applyNumberFormat="1" applyFont="1" applyFill="1" applyBorder="1" applyAlignment="1" applyProtection="1">
      <alignment horizontal="center"/>
    </xf>
    <xf numFmtId="164" fontId="68" fillId="20" borderId="10" xfId="283" applyNumberFormat="1" applyFont="1" applyFill="1" applyBorder="1" applyAlignment="1" applyProtection="1">
      <alignment horizontal="center" wrapText="1"/>
    </xf>
    <xf numFmtId="164" fontId="112" fillId="20" borderId="17" xfId="283" applyNumberFormat="1" applyFont="1" applyFill="1" applyBorder="1" applyAlignment="1" applyProtection="1">
      <alignment horizontal="center" wrapText="1"/>
    </xf>
    <xf numFmtId="164" fontId="68" fillId="20" borderId="17" xfId="283" applyNumberFormat="1" applyFont="1" applyFill="1" applyBorder="1" applyAlignment="1" applyProtection="1">
      <alignment horizontal="center" wrapText="1"/>
    </xf>
    <xf numFmtId="164" fontId="107" fillId="20" borderId="13" xfId="283" applyNumberFormat="1" applyFont="1" applyFill="1" applyBorder="1" applyAlignment="1" applyProtection="1">
      <alignment wrapText="1"/>
    </xf>
    <xf numFmtId="164" fontId="112" fillId="20" borderId="10" xfId="283" applyNumberFormat="1" applyFont="1" applyFill="1" applyBorder="1" applyAlignment="1" applyProtection="1">
      <alignment horizontal="center" wrapText="1"/>
    </xf>
    <xf numFmtId="0" fontId="100" fillId="20" borderId="10" xfId="0" applyFont="1" applyFill="1" applyBorder="1" applyAlignment="1" applyProtection="1">
      <alignment wrapText="1"/>
      <protection locked="0"/>
    </xf>
    <xf numFmtId="0" fontId="100" fillId="20" borderId="10" xfId="0" applyFont="1" applyFill="1" applyBorder="1" applyAlignment="1" applyProtection="1">
      <alignment horizontal="center" wrapText="1"/>
      <protection locked="0"/>
    </xf>
    <xf numFmtId="164" fontId="100" fillId="20" borderId="10" xfId="283" applyNumberFormat="1" applyFont="1" applyFill="1" applyBorder="1" applyAlignment="1" applyProtection="1">
      <alignment horizontal="center" wrapText="1"/>
      <protection locked="0"/>
    </xf>
    <xf numFmtId="164" fontId="68" fillId="20" borderId="10" xfId="283" applyNumberFormat="1" applyFont="1" applyFill="1" applyBorder="1" applyAlignment="1" applyProtection="1">
      <alignment wrapText="1"/>
      <protection locked="0"/>
    </xf>
    <xf numFmtId="49" fontId="0" fillId="20" borderId="10" xfId="0" applyNumberFormat="1" applyFill="1" applyBorder="1" applyAlignment="1" applyProtection="1">
      <alignment horizontal="center"/>
    </xf>
    <xf numFmtId="49" fontId="0" fillId="20" borderId="15" xfId="0" applyNumberFormat="1" applyFill="1" applyBorder="1" applyAlignment="1" applyProtection="1">
      <alignment horizontal="center"/>
    </xf>
    <xf numFmtId="0" fontId="0" fillId="20" borderId="17" xfId="0" applyFill="1" applyBorder="1" applyProtection="1"/>
    <xf numFmtId="164" fontId="68" fillId="20" borderId="11" xfId="283" applyNumberFormat="1" applyFont="1" applyFill="1" applyBorder="1" applyProtection="1"/>
    <xf numFmtId="0" fontId="0" fillId="20" borderId="10" xfId="0" applyFill="1" applyBorder="1" applyAlignment="1" applyProtection="1">
      <alignment horizontal="center" wrapText="1"/>
      <protection locked="0"/>
    </xf>
    <xf numFmtId="0" fontId="125" fillId="20" borderId="13" xfId="0" applyFont="1" applyFill="1" applyBorder="1" applyAlignment="1" applyProtection="1">
      <alignment horizontal="center" wrapText="1"/>
    </xf>
    <xf numFmtId="0" fontId="129" fillId="20" borderId="13" xfId="0" applyFont="1" applyFill="1" applyBorder="1" applyAlignment="1" applyProtection="1">
      <alignment horizontal="center" wrapText="1"/>
    </xf>
    <xf numFmtId="0" fontId="126" fillId="20" borderId="10" xfId="0" applyFont="1" applyFill="1" applyBorder="1" applyAlignment="1" applyProtection="1">
      <alignment horizontal="center"/>
    </xf>
    <xf numFmtId="164" fontId="68" fillId="20" borderId="14" xfId="283" applyNumberFormat="1" applyFont="1" applyFill="1" applyBorder="1" applyProtection="1"/>
    <xf numFmtId="164" fontId="68" fillId="20" borderId="0" xfId="283" applyNumberFormat="1" applyFont="1" applyFill="1" applyBorder="1" applyProtection="1"/>
    <xf numFmtId="164" fontId="68" fillId="20" borderId="25" xfId="283" applyNumberFormat="1" applyFont="1" applyFill="1" applyBorder="1" applyProtection="1"/>
    <xf numFmtId="164" fontId="68" fillId="20" borderId="38" xfId="283" applyNumberFormat="1" applyFont="1" applyFill="1" applyBorder="1" applyProtection="1"/>
    <xf numFmtId="164" fontId="68" fillId="20" borderId="39" xfId="283" applyNumberFormat="1" applyFont="1" applyFill="1" applyBorder="1" applyProtection="1"/>
    <xf numFmtId="164" fontId="68" fillId="20" borderId="21" xfId="283" applyNumberFormat="1" applyFont="1" applyFill="1" applyBorder="1" applyProtection="1"/>
    <xf numFmtId="164" fontId="68" fillId="20" borderId="36" xfId="283" applyNumberFormat="1" applyFont="1" applyFill="1" applyBorder="1" applyProtection="1"/>
    <xf numFmtId="164" fontId="68" fillId="20" borderId="0" xfId="283" applyNumberFormat="1" applyFont="1" applyFill="1"/>
    <xf numFmtId="0" fontId="0" fillId="20" borderId="0" xfId="0" applyFill="1" applyAlignment="1" applyProtection="1">
      <alignment horizontal="left" wrapText="1"/>
    </xf>
    <xf numFmtId="164" fontId="68" fillId="20" borderId="0" xfId="283" applyNumberFormat="1" applyFont="1" applyFill="1" applyAlignment="1" applyProtection="1">
      <alignment wrapText="1"/>
    </xf>
    <xf numFmtId="164" fontId="68" fillId="20" borderId="0" xfId="283" applyNumberFormat="1" applyFont="1" applyFill="1" applyBorder="1" applyAlignment="1" applyProtection="1">
      <alignment wrapText="1"/>
    </xf>
    <xf numFmtId="0" fontId="0" fillId="20" borderId="0" xfId="0" applyFill="1" applyBorder="1" applyAlignment="1" applyProtection="1">
      <alignment horizontal="left" wrapText="1"/>
    </xf>
    <xf numFmtId="164" fontId="68" fillId="20" borderId="10" xfId="283" applyNumberFormat="1" applyFont="1" applyFill="1" applyBorder="1" applyAlignment="1" applyProtection="1">
      <alignment vertical="top"/>
    </xf>
    <xf numFmtId="0" fontId="0" fillId="20" borderId="0" xfId="0" applyFill="1" applyAlignment="1" applyProtection="1">
      <alignment horizontal="center" vertical="center"/>
    </xf>
    <xf numFmtId="0" fontId="0" fillId="20" borderId="0" xfId="0" applyFill="1" applyAlignment="1" applyProtection="1">
      <alignment wrapText="1"/>
    </xf>
    <xf numFmtId="0" fontId="0" fillId="20" borderId="0" xfId="0" applyFill="1" applyAlignment="1" applyProtection="1">
      <alignment horizontal="center" wrapText="1"/>
    </xf>
    <xf numFmtId="0" fontId="0" fillId="20" borderId="0" xfId="0" applyFill="1" applyProtection="1"/>
    <xf numFmtId="0" fontId="0" fillId="20" borderId="0" xfId="0" applyFill="1" applyBorder="1" applyProtection="1">
      <protection locked="0"/>
    </xf>
    <xf numFmtId="0" fontId="15" fillId="20" borderId="0" xfId="0" applyFont="1" applyFill="1" applyBorder="1" applyAlignment="1" applyProtection="1">
      <alignment horizontal="right"/>
      <protection locked="0"/>
    </xf>
    <xf numFmtId="0" fontId="18" fillId="20" borderId="0" xfId="0" applyFont="1" applyFill="1" applyBorder="1" applyAlignment="1" applyProtection="1">
      <alignment vertical="center" wrapText="1"/>
      <protection locked="0"/>
    </xf>
    <xf numFmtId="0" fontId="18" fillId="20" borderId="0" xfId="0" applyFont="1" applyFill="1" applyBorder="1" applyProtection="1">
      <protection locked="0"/>
    </xf>
    <xf numFmtId="0" fontId="0" fillId="20" borderId="0" xfId="0" applyFill="1" applyProtection="1">
      <protection locked="0"/>
    </xf>
    <xf numFmtId="164" fontId="17" fillId="20" borderId="10" xfId="283" applyNumberFormat="1" applyFont="1" applyFill="1" applyBorder="1" applyAlignment="1" applyProtection="1">
      <alignment horizontal="right"/>
    </xf>
    <xf numFmtId="164" fontId="105" fillId="20" borderId="46" xfId="283" applyNumberFormat="1" applyFont="1" applyFill="1" applyBorder="1" applyProtection="1"/>
    <xf numFmtId="0" fontId="105" fillId="20" borderId="0" xfId="0" applyFont="1" applyFill="1" applyProtection="1"/>
    <xf numFmtId="0" fontId="105" fillId="20" borderId="10" xfId="0" applyFont="1" applyFill="1" applyBorder="1" applyAlignment="1" applyProtection="1">
      <alignment wrapText="1"/>
    </xf>
    <xf numFmtId="164" fontId="105" fillId="20" borderId="10" xfId="283" applyNumberFormat="1" applyFont="1" applyFill="1" applyBorder="1" applyProtection="1"/>
    <xf numFmtId="0" fontId="105" fillId="20" borderId="10" xfId="0" applyFont="1" applyFill="1" applyBorder="1" applyProtection="1"/>
    <xf numFmtId="0" fontId="143" fillId="20" borderId="10" xfId="0" applyFont="1" applyFill="1" applyBorder="1" applyAlignment="1" applyProtection="1">
      <alignment wrapText="1"/>
    </xf>
    <xf numFmtId="0" fontId="0" fillId="0" borderId="10" xfId="0" applyFill="1" applyBorder="1" applyAlignment="1" applyProtection="1">
      <alignment horizontal="left" wrapText="1"/>
    </xf>
    <xf numFmtId="164" fontId="105" fillId="20" borderId="46" xfId="283" applyNumberFormat="1" applyFont="1" applyFill="1" applyBorder="1"/>
    <xf numFmtId="0" fontId="0" fillId="0" borderId="0" xfId="0" applyFont="1" applyProtection="1">
      <protection locked="0"/>
    </xf>
    <xf numFmtId="0" fontId="100" fillId="0" borderId="0" xfId="0" applyFont="1" applyProtection="1"/>
    <xf numFmtId="0" fontId="105" fillId="0" borderId="10" xfId="0" applyFont="1" applyFill="1" applyBorder="1" applyAlignment="1" applyProtection="1">
      <alignment vertical="center" wrapText="1"/>
    </xf>
    <xf numFmtId="0" fontId="0" fillId="0" borderId="10" xfId="0" applyFont="1" applyFill="1" applyBorder="1" applyAlignment="1" applyProtection="1">
      <alignment vertical="center" wrapText="1"/>
    </xf>
    <xf numFmtId="0" fontId="0" fillId="0" borderId="10" xfId="0" applyFill="1" applyBorder="1" applyAlignment="1" applyProtection="1">
      <alignment vertical="center" wrapText="1"/>
    </xf>
    <xf numFmtId="0" fontId="125" fillId="20" borderId="10" xfId="0" applyFont="1" applyFill="1" applyBorder="1" applyProtection="1"/>
    <xf numFmtId="0" fontId="104" fillId="20" borderId="10" xfId="0" applyFont="1" applyFill="1" applyBorder="1" applyAlignment="1" applyProtection="1">
      <alignment horizontal="center"/>
    </xf>
    <xf numFmtId="0" fontId="126" fillId="20" borderId="10" xfId="0" applyFont="1" applyFill="1" applyBorder="1" applyProtection="1"/>
    <xf numFmtId="0" fontId="107" fillId="0" borderId="12" xfId="0" applyFont="1" applyBorder="1" applyAlignment="1" applyProtection="1">
      <alignment wrapText="1"/>
    </xf>
    <xf numFmtId="0" fontId="0" fillId="0" borderId="0" xfId="0" applyFont="1" applyAlignment="1" applyProtection="1">
      <alignment wrapText="1"/>
    </xf>
    <xf numFmtId="0" fontId="100" fillId="0" borderId="0" xfId="0" applyFont="1" applyAlignment="1" applyProtection="1">
      <alignment horizontal="center" wrapText="1"/>
      <protection locked="0"/>
    </xf>
    <xf numFmtId="0" fontId="0" fillId="0" borderId="0" xfId="0" applyFont="1" applyAlignment="1" applyProtection="1">
      <alignment vertical="top" wrapText="1"/>
    </xf>
    <xf numFmtId="0" fontId="0" fillId="0" borderId="0" xfId="0" applyFont="1" applyFill="1" applyAlignment="1" applyProtection="1">
      <alignment vertical="top" wrapText="1"/>
    </xf>
    <xf numFmtId="0" fontId="100" fillId="54" borderId="10" xfId="0" applyFont="1" applyFill="1" applyBorder="1" applyAlignment="1" applyProtection="1">
      <alignment horizontal="left" wrapText="1"/>
      <protection locked="0"/>
    </xf>
    <xf numFmtId="0" fontId="100" fillId="0" borderId="0" xfId="0" applyFont="1" applyAlignment="1" applyProtection="1">
      <alignment horizontal="left" wrapText="1"/>
    </xf>
    <xf numFmtId="0" fontId="100" fillId="0" borderId="0" xfId="0" applyFont="1" applyAlignment="1" applyProtection="1">
      <alignment horizontal="center" wrapText="1"/>
    </xf>
    <xf numFmtId="0" fontId="0" fillId="0" borderId="0" xfId="0" applyFont="1" applyProtection="1">
      <protection locked="0"/>
    </xf>
    <xf numFmtId="0" fontId="100" fillId="0" borderId="0" xfId="0" applyFont="1" applyProtection="1"/>
    <xf numFmtId="0" fontId="0" fillId="0" borderId="0" xfId="0" applyFont="1" applyAlignment="1" applyProtection="1">
      <alignment vertical="top" wrapText="1"/>
    </xf>
    <xf numFmtId="0" fontId="0" fillId="0" borderId="0" xfId="0" applyFont="1" applyFill="1" applyAlignment="1" applyProtection="1">
      <alignment vertical="top" wrapText="1"/>
    </xf>
    <xf numFmtId="0" fontId="88" fillId="55" borderId="0" xfId="326" applyFill="1" applyAlignment="1" applyProtection="1">
      <alignment vertical="top" wrapText="1"/>
    </xf>
    <xf numFmtId="0" fontId="100" fillId="0" borderId="0" xfId="0" applyFont="1" applyFill="1" applyBorder="1" applyAlignment="1" applyProtection="1">
      <alignment horizontal="left" wrapText="1"/>
      <protection locked="0"/>
    </xf>
    <xf numFmtId="0" fontId="0" fillId="0" borderId="0" xfId="0" applyFont="1" applyProtection="1">
      <protection locked="0"/>
    </xf>
    <xf numFmtId="0" fontId="100" fillId="0" borderId="0" xfId="0" applyFont="1" applyProtection="1"/>
    <xf numFmtId="0" fontId="0" fillId="0" borderId="0" xfId="0" applyFont="1" applyAlignment="1" applyProtection="1">
      <alignment vertical="top" wrapText="1"/>
    </xf>
    <xf numFmtId="0" fontId="0" fillId="0" borderId="0" xfId="0"/>
    <xf numFmtId="0" fontId="0" fillId="0" borderId="0" xfId="0" applyFont="1" applyProtection="1">
      <protection locked="0"/>
    </xf>
    <xf numFmtId="0" fontId="100" fillId="0" borderId="0" xfId="0" applyFont="1" applyProtection="1"/>
    <xf numFmtId="0" fontId="0" fillId="0" borderId="0" xfId="0" applyFont="1" applyAlignment="1" applyProtection="1">
      <alignment wrapText="1"/>
    </xf>
    <xf numFmtId="0" fontId="0" fillId="0" borderId="0" xfId="0" applyFont="1" applyAlignment="1" applyProtection="1">
      <alignment vertical="top" wrapText="1"/>
    </xf>
    <xf numFmtId="164" fontId="68" fillId="0" borderId="10" xfId="283" quotePrefix="1" applyNumberFormat="1" applyFont="1" applyBorder="1" applyAlignment="1">
      <alignment horizontal="center"/>
    </xf>
    <xf numFmtId="0" fontId="0" fillId="0" borderId="0" xfId="0" applyFont="1" applyAlignment="1" applyProtection="1">
      <alignment vertical="top" wrapText="1"/>
    </xf>
    <xf numFmtId="0" fontId="145" fillId="0" borderId="12" xfId="0" applyFont="1" applyBorder="1" applyAlignment="1" applyProtection="1">
      <alignment wrapText="1"/>
      <protection locked="0"/>
    </xf>
    <xf numFmtId="0" fontId="145" fillId="0" borderId="12" xfId="0" applyFont="1" applyBorder="1" applyAlignment="1" applyProtection="1">
      <alignment wrapText="1"/>
    </xf>
    <xf numFmtId="0" fontId="100" fillId="0" borderId="0" xfId="0" applyFont="1"/>
    <xf numFmtId="0" fontId="117" fillId="0" borderId="10" xfId="0" applyFont="1" applyBorder="1" applyAlignment="1" applyProtection="1">
      <alignment wrapText="1"/>
    </xf>
    <xf numFmtId="0" fontId="117" fillId="0" borderId="10" xfId="0" applyFont="1" applyBorder="1" applyAlignment="1" applyProtection="1">
      <alignment wrapText="1"/>
    </xf>
    <xf numFmtId="0" fontId="0" fillId="0" borderId="10" xfId="0" applyBorder="1" applyAlignment="1" applyProtection="1">
      <alignment wrapText="1"/>
    </xf>
    <xf numFmtId="0" fontId="0" fillId="0" borderId="10" xfId="0" applyBorder="1"/>
    <xf numFmtId="164" fontId="68" fillId="0" borderId="10" xfId="283" applyNumberFormat="1" applyFont="1" applyBorder="1"/>
    <xf numFmtId="164" fontId="68" fillId="54" borderId="10" xfId="283" applyNumberFormat="1" applyFont="1" applyFill="1" applyBorder="1" applyProtection="1">
      <protection locked="0"/>
    </xf>
    <xf numFmtId="164" fontId="68" fillId="0" borderId="10" xfId="283" applyNumberFormat="1" applyFont="1" applyBorder="1" applyProtection="1">
      <protection locked="0"/>
    </xf>
    <xf numFmtId="0" fontId="0" fillId="56" borderId="10" xfId="0" applyFill="1" applyBorder="1" applyAlignment="1" applyProtection="1">
      <alignment horizontal="center" wrapText="1"/>
    </xf>
    <xf numFmtId="0" fontId="0" fillId="0" borderId="10" xfId="0" applyFont="1" applyFill="1" applyBorder="1" applyAlignment="1" applyProtection="1">
      <alignment wrapText="1"/>
    </xf>
    <xf numFmtId="0" fontId="0" fillId="0" borderId="10" xfId="0" applyBorder="1" applyAlignment="1" applyProtection="1">
      <alignment horizontal="center" vertical="center"/>
    </xf>
    <xf numFmtId="164" fontId="68" fillId="0" borderId="10" xfId="283" applyNumberFormat="1" applyFont="1" applyFill="1" applyBorder="1" applyAlignment="1" applyProtection="1">
      <alignment horizontal="center" wrapText="1"/>
    </xf>
    <xf numFmtId="164" fontId="68" fillId="0" borderId="10" xfId="283" applyNumberFormat="1" applyFont="1" applyBorder="1" applyAlignment="1" applyProtection="1">
      <alignment wrapText="1"/>
    </xf>
    <xf numFmtId="164" fontId="68" fillId="20" borderId="10" xfId="283" applyNumberFormat="1" applyFont="1" applyFill="1" applyBorder="1" applyProtection="1"/>
    <xf numFmtId="0" fontId="0" fillId="20" borderId="10" xfId="0" applyFill="1" applyBorder="1" applyAlignment="1" applyProtection="1">
      <alignment horizontal="center" wrapText="1"/>
    </xf>
    <xf numFmtId="164" fontId="68" fillId="20" borderId="10" xfId="283" applyNumberFormat="1" applyFont="1" applyFill="1" applyBorder="1" applyAlignment="1" applyProtection="1">
      <alignment horizontal="center" wrapText="1"/>
    </xf>
    <xf numFmtId="164" fontId="68" fillId="0" borderId="10" xfId="283" applyNumberFormat="1" applyFont="1" applyFill="1" applyBorder="1" applyProtection="1"/>
    <xf numFmtId="164" fontId="68" fillId="0" borderId="10" xfId="283" applyNumberFormat="1" applyFont="1" applyBorder="1" applyProtection="1"/>
    <xf numFmtId="0" fontId="113" fillId="0" borderId="0" xfId="0" applyFont="1" applyFill="1" applyBorder="1" applyAlignment="1" applyProtection="1">
      <alignment horizontal="left" wrapText="1"/>
      <protection locked="0"/>
    </xf>
    <xf numFmtId="14" fontId="158" fillId="0" borderId="0" xfId="0" applyNumberFormat="1" applyFont="1" applyAlignment="1" applyProtection="1">
      <alignment horizontal="right" vertical="top"/>
    </xf>
    <xf numFmtId="0" fontId="0" fillId="60" borderId="0" xfId="0" applyNumberFormat="1" applyFill="1" applyAlignment="1">
      <alignment horizontal="right" wrapText="1"/>
    </xf>
    <xf numFmtId="0" fontId="0" fillId="0" borderId="17" xfId="0" applyBorder="1" applyAlignment="1">
      <alignment horizontal="center" wrapText="1"/>
    </xf>
    <xf numFmtId="0" fontId="0" fillId="63" borderId="10" xfId="0" applyFill="1" applyBorder="1" applyAlignment="1" applyProtection="1">
      <alignment horizontal="center" vertical="center"/>
    </xf>
    <xf numFmtId="0" fontId="0" fillId="63" borderId="10" xfId="0" applyFill="1" applyBorder="1" applyAlignment="1" applyProtection="1">
      <alignment wrapText="1"/>
    </xf>
    <xf numFmtId="0" fontId="0" fillId="63" borderId="10" xfId="0" applyFill="1" applyBorder="1" applyProtection="1">
      <protection locked="0"/>
    </xf>
    <xf numFmtId="0" fontId="0" fillId="63" borderId="10" xfId="0" applyFont="1" applyFill="1" applyBorder="1" applyAlignment="1" applyProtection="1">
      <alignment wrapText="1"/>
    </xf>
    <xf numFmtId="164" fontId="68" fillId="63" borderId="10" xfId="283" applyNumberFormat="1" applyFont="1" applyFill="1" applyBorder="1" applyProtection="1">
      <protection locked="0"/>
    </xf>
    <xf numFmtId="49" fontId="143" fillId="0" borderId="10" xfId="283" applyNumberFormat="1" applyFont="1" applyFill="1" applyBorder="1" applyAlignment="1">
      <alignment horizontal="center" wrapText="1"/>
    </xf>
    <xf numFmtId="164" fontId="105" fillId="0" borderId="14" xfId="283" applyNumberFormat="1" applyFont="1" applyFill="1" applyBorder="1"/>
    <xf numFmtId="164" fontId="104" fillId="0" borderId="0" xfId="283" applyNumberFormat="1" applyFont="1" applyFill="1" applyBorder="1" applyAlignment="1" applyProtection="1">
      <alignment horizontal="center" wrapText="1"/>
      <protection locked="0"/>
    </xf>
    <xf numFmtId="0" fontId="38" fillId="0" borderId="47" xfId="0" applyFont="1" applyBorder="1" applyAlignment="1">
      <alignment vertical="center" wrapText="1"/>
    </xf>
    <xf numFmtId="0" fontId="105" fillId="0" borderId="48" xfId="0" applyFont="1" applyBorder="1" applyAlignment="1">
      <alignment horizontal="center" vertical="center"/>
    </xf>
    <xf numFmtId="0" fontId="128" fillId="0" borderId="49" xfId="0" applyFont="1" applyFill="1" applyBorder="1" applyAlignment="1">
      <alignment wrapText="1"/>
    </xf>
    <xf numFmtId="0" fontId="0" fillId="0" borderId="10" xfId="0" applyBorder="1"/>
    <xf numFmtId="0" fontId="122" fillId="0" borderId="13" xfId="0" applyFont="1" applyFill="1" applyBorder="1" applyAlignment="1">
      <alignment wrapText="1"/>
    </xf>
    <xf numFmtId="0" fontId="128" fillId="0" borderId="10" xfId="0" applyFont="1" applyFill="1" applyBorder="1" applyAlignment="1">
      <alignment wrapText="1"/>
    </xf>
    <xf numFmtId="49" fontId="143" fillId="0" borderId="50" xfId="283" applyNumberFormat="1" applyFont="1" applyBorder="1" applyAlignment="1">
      <alignment horizontal="center" wrapText="1"/>
    </xf>
    <xf numFmtId="164" fontId="38" fillId="0" borderId="37" xfId="283" applyNumberFormat="1" applyFont="1" applyFill="1" applyBorder="1" applyAlignment="1" applyProtection="1">
      <alignment vertical="center" wrapText="1"/>
    </xf>
    <xf numFmtId="164" fontId="105" fillId="0" borderId="51" xfId="283" applyNumberFormat="1" applyFont="1" applyFill="1" applyBorder="1" applyProtection="1"/>
    <xf numFmtId="0" fontId="105" fillId="0" borderId="10" xfId="0" applyFont="1" applyBorder="1" applyAlignment="1">
      <alignment vertical="center"/>
    </xf>
    <xf numFmtId="164" fontId="105" fillId="0" borderId="52" xfId="283" applyNumberFormat="1" applyFont="1" applyFill="1" applyBorder="1"/>
    <xf numFmtId="0" fontId="128" fillId="0" borderId="10" xfId="0" applyFont="1" applyFill="1" applyBorder="1" applyAlignment="1">
      <alignment horizontal="left" vertical="center" wrapText="1"/>
    </xf>
    <xf numFmtId="164" fontId="143" fillId="0" borderId="53" xfId="283" applyNumberFormat="1" applyFont="1" applyFill="1" applyBorder="1" applyAlignment="1">
      <alignment wrapText="1"/>
    </xf>
    <xf numFmtId="0" fontId="105" fillId="0" borderId="54" xfId="0" applyFont="1" applyBorder="1"/>
    <xf numFmtId="164" fontId="105" fillId="0" borderId="10" xfId="283" applyNumberFormat="1" applyFont="1" applyFill="1" applyBorder="1" applyProtection="1"/>
    <xf numFmtId="0" fontId="0" fillId="0" borderId="0" xfId="0"/>
    <xf numFmtId="0" fontId="118" fillId="0" borderId="12" xfId="0" applyFont="1" applyBorder="1" applyAlignment="1">
      <alignment horizontal="center" wrapText="1"/>
    </xf>
    <xf numFmtId="0" fontId="0" fillId="63" borderId="10" xfId="0" applyFill="1" applyBorder="1" applyAlignment="1" applyProtection="1">
      <alignment horizontal="center"/>
    </xf>
    <xf numFmtId="164" fontId="68" fillId="59" borderId="10" xfId="283" applyNumberFormat="1" applyFont="1" applyFill="1" applyBorder="1" applyAlignment="1" applyProtection="1">
      <alignment vertical="top"/>
      <protection locked="0"/>
    </xf>
    <xf numFmtId="164" fontId="68" fillId="0" borderId="10" xfId="283" applyNumberFormat="1" applyFont="1" applyFill="1" applyBorder="1" applyAlignment="1" applyProtection="1">
      <alignment wrapText="1"/>
      <protection locked="0"/>
    </xf>
    <xf numFmtId="0" fontId="0" fillId="0" borderId="25" xfId="0" applyFill="1" applyBorder="1" applyAlignment="1" applyProtection="1">
      <alignment horizontal="center" vertical="center"/>
    </xf>
    <xf numFmtId="0" fontId="0" fillId="0" borderId="55" xfId="0" applyFill="1" applyBorder="1" applyAlignment="1" applyProtection="1">
      <alignment wrapText="1"/>
    </xf>
    <xf numFmtId="0" fontId="0" fillId="0" borderId="0" xfId="0" applyFill="1" applyBorder="1" applyAlignment="1" applyProtection="1">
      <alignment horizontal="center" wrapText="1"/>
    </xf>
    <xf numFmtId="164" fontId="68" fillId="0" borderId="56" xfId="283" applyNumberFormat="1" applyFont="1" applyFill="1" applyBorder="1" applyProtection="1"/>
    <xf numFmtId="164" fontId="68" fillId="0" borderId="33" xfId="283" applyNumberFormat="1" applyFont="1" applyFill="1" applyBorder="1" applyAlignment="1" applyProtection="1">
      <alignment horizontal="center" wrapText="1"/>
    </xf>
    <xf numFmtId="164" fontId="68" fillId="0" borderId="14" xfId="283" applyNumberFormat="1" applyFont="1" applyFill="1" applyBorder="1" applyAlignment="1" applyProtection="1">
      <alignment horizontal="center" wrapText="1"/>
    </xf>
    <xf numFmtId="164" fontId="68" fillId="0" borderId="47" xfId="283" applyNumberFormat="1" applyFont="1" applyFill="1" applyBorder="1" applyProtection="1"/>
    <xf numFmtId="164" fontId="68" fillId="0" borderId="33" xfId="283" applyNumberFormat="1" applyFont="1" applyFill="1" applyBorder="1" applyProtection="1"/>
    <xf numFmtId="164" fontId="68" fillId="0" borderId="14" xfId="283" applyNumberFormat="1" applyFont="1" applyFill="1" applyBorder="1" applyAlignment="1" applyProtection="1">
      <alignment wrapText="1"/>
    </xf>
    <xf numFmtId="164" fontId="68" fillId="0" borderId="14" xfId="283" applyNumberFormat="1" applyFont="1" applyFill="1" applyBorder="1" applyProtection="1">
      <protection locked="0"/>
    </xf>
    <xf numFmtId="164" fontId="68" fillId="0" borderId="14" xfId="283" applyNumberFormat="1" applyFont="1" applyFill="1" applyBorder="1"/>
    <xf numFmtId="0" fontId="0" fillId="0" borderId="14" xfId="0" applyFill="1" applyBorder="1"/>
    <xf numFmtId="164" fontId="100" fillId="0" borderId="11" xfId="283" applyNumberFormat="1" applyFont="1" applyFill="1" applyBorder="1" applyAlignment="1" applyProtection="1">
      <alignment horizontal="center" wrapText="1"/>
      <protection locked="0"/>
    </xf>
    <xf numFmtId="164" fontId="68" fillId="0" borderId="11" xfId="283" applyNumberFormat="1" applyFont="1" applyFill="1" applyBorder="1" applyProtection="1">
      <protection locked="0"/>
    </xf>
    <xf numFmtId="164" fontId="68" fillId="0" borderId="11" xfId="283" applyNumberFormat="1" applyFont="1" applyBorder="1" applyAlignment="1" applyProtection="1">
      <alignment wrapText="1"/>
      <protection locked="0"/>
    </xf>
    <xf numFmtId="0" fontId="0" fillId="0" borderId="11" xfId="0" applyBorder="1" applyProtection="1">
      <protection locked="0"/>
    </xf>
    <xf numFmtId="0" fontId="138" fillId="0" borderId="10" xfId="0" applyFont="1" applyFill="1" applyBorder="1" applyAlignment="1" applyProtection="1">
      <alignment horizontal="center" wrapText="1"/>
      <protection locked="0"/>
    </xf>
    <xf numFmtId="0" fontId="0" fillId="0" borderId="10" xfId="0" applyFill="1" applyBorder="1" applyAlignment="1">
      <alignment horizontal="center" vertical="center"/>
    </xf>
    <xf numFmtId="0" fontId="0" fillId="0" borderId="10" xfId="0" applyFill="1" applyBorder="1" applyAlignment="1" applyProtection="1">
      <alignment horizontal="center" vertical="center"/>
      <protection locked="0"/>
    </xf>
    <xf numFmtId="0" fontId="122" fillId="0" borderId="10" xfId="0" applyFont="1" applyFill="1" applyBorder="1" applyAlignment="1" applyProtection="1">
      <alignment horizontal="center" wrapText="1"/>
      <protection locked="0"/>
    </xf>
    <xf numFmtId="0" fontId="38" fillId="0" borderId="10" xfId="0" applyFont="1" applyFill="1" applyBorder="1" applyAlignment="1">
      <alignment vertical="center" wrapText="1"/>
    </xf>
    <xf numFmtId="0" fontId="159" fillId="0" borderId="0" xfId="0" applyFont="1" applyFill="1" applyBorder="1" applyAlignment="1">
      <alignment horizontal="left" vertical="center"/>
    </xf>
    <xf numFmtId="0" fontId="0" fillId="0" borderId="0" xfId="0" applyFill="1" applyAlignment="1">
      <alignment horizontal="center" wrapText="1"/>
    </xf>
    <xf numFmtId="164" fontId="68" fillId="0" borderId="0" xfId="283" applyNumberFormat="1" applyFont="1" applyFill="1" applyBorder="1" applyAlignment="1" applyProtection="1">
      <alignment vertical="top"/>
      <protection locked="0"/>
    </xf>
    <xf numFmtId="0" fontId="0" fillId="0" borderId="0" xfId="0" applyFill="1" applyBorder="1" applyAlignment="1" applyProtection="1">
      <alignment horizontal="left" wrapText="1"/>
      <protection locked="0"/>
    </xf>
    <xf numFmtId="164" fontId="68" fillId="0" borderId="10" xfId="283" applyNumberFormat="1" applyFont="1" applyFill="1" applyBorder="1" applyAlignment="1" applyProtection="1">
      <alignment vertical="top"/>
      <protection locked="0"/>
    </xf>
    <xf numFmtId="0" fontId="0" fillId="0" borderId="10" xfId="0" applyFill="1" applyBorder="1" applyAlignment="1" applyProtection="1">
      <alignment horizontal="left" wrapText="1"/>
      <protection locked="0"/>
    </xf>
    <xf numFmtId="0" fontId="38" fillId="0" borderId="37" xfId="0" applyFont="1" applyFill="1" applyBorder="1" applyAlignment="1">
      <alignment vertical="center" wrapText="1"/>
    </xf>
    <xf numFmtId="9" fontId="68" fillId="20" borderId="10" xfId="283" applyNumberFormat="1" applyFont="1" applyFill="1" applyBorder="1" applyProtection="1"/>
    <xf numFmtId="0" fontId="0" fillId="52" borderId="0" xfId="0" applyFill="1"/>
    <xf numFmtId="0" fontId="0" fillId="52" borderId="0" xfId="0" applyFill="1" applyAlignment="1">
      <alignment wrapText="1"/>
    </xf>
    <xf numFmtId="0" fontId="0" fillId="52" borderId="0" xfId="0" applyFill="1" applyAlignment="1">
      <alignment horizontal="center"/>
    </xf>
    <xf numFmtId="0" fontId="0" fillId="52" borderId="0" xfId="0" applyFill="1" applyAlignment="1">
      <alignment horizontal="center" vertical="center"/>
    </xf>
    <xf numFmtId="164" fontId="68" fillId="52" borderId="0" xfId="283" applyNumberFormat="1" applyFont="1" applyFill="1"/>
    <xf numFmtId="164" fontId="100" fillId="52" borderId="0" xfId="283" applyNumberFormat="1" applyFont="1" applyFill="1" applyAlignment="1">
      <alignment horizontal="center" vertical="center"/>
    </xf>
    <xf numFmtId="0" fontId="0" fillId="52" borderId="10" xfId="0" applyFill="1" applyBorder="1" applyAlignment="1" applyProtection="1">
      <alignment horizontal="center" vertical="center"/>
    </xf>
    <xf numFmtId="0" fontId="0" fillId="52" borderId="10" xfId="0" applyFill="1" applyBorder="1" applyAlignment="1" applyProtection="1">
      <alignment wrapText="1"/>
    </xf>
    <xf numFmtId="0" fontId="0" fillId="52" borderId="10" xfId="0" applyFont="1" applyFill="1" applyBorder="1" applyAlignment="1" applyProtection="1">
      <alignment horizontal="left" vertical="center" wrapText="1"/>
    </xf>
    <xf numFmtId="0" fontId="0" fillId="52" borderId="10" xfId="0" applyFill="1" applyBorder="1" applyProtection="1"/>
    <xf numFmtId="0" fontId="0" fillId="52" borderId="10" xfId="0" applyFont="1" applyFill="1" applyBorder="1" applyAlignment="1" applyProtection="1">
      <alignment wrapText="1"/>
    </xf>
    <xf numFmtId="0" fontId="0" fillId="52" borderId="10" xfId="0" applyFill="1" applyBorder="1" applyAlignment="1">
      <alignment horizontal="center" vertical="center"/>
    </xf>
    <xf numFmtId="0" fontId="0" fillId="52" borderId="10" xfId="0" applyFill="1" applyBorder="1" applyAlignment="1">
      <alignment wrapText="1"/>
    </xf>
    <xf numFmtId="0" fontId="105" fillId="52" borderId="16" xfId="0" applyFont="1" applyFill="1" applyBorder="1" applyAlignment="1">
      <alignment horizontal="left" vertical="center"/>
    </xf>
    <xf numFmtId="0" fontId="105" fillId="52" borderId="10" xfId="0" applyFont="1" applyFill="1" applyBorder="1" applyAlignment="1">
      <alignment horizontal="center" vertical="center" wrapText="1"/>
    </xf>
    <xf numFmtId="0" fontId="0" fillId="52" borderId="10" xfId="0" applyFill="1" applyBorder="1" applyAlignment="1" applyProtection="1">
      <alignment horizontal="center" vertical="center"/>
      <protection locked="0"/>
    </xf>
    <xf numFmtId="0" fontId="122" fillId="52" borderId="10" xfId="0" applyFont="1" applyFill="1" applyBorder="1" applyAlignment="1" applyProtection="1">
      <alignment horizontal="center" wrapText="1"/>
      <protection locked="0"/>
    </xf>
    <xf numFmtId="0" fontId="0" fillId="0" borderId="10" xfId="0" applyFill="1" applyBorder="1" applyAlignment="1" applyProtection="1">
      <alignment horizontal="left"/>
    </xf>
    <xf numFmtId="0" fontId="0" fillId="20" borderId="10" xfId="0" applyFill="1" applyBorder="1" applyAlignment="1" applyProtection="1">
      <alignment wrapText="1"/>
    </xf>
    <xf numFmtId="0" fontId="0" fillId="20" borderId="10" xfId="0" applyFill="1" applyBorder="1" applyAlignment="1">
      <alignment wrapText="1"/>
    </xf>
    <xf numFmtId="165" fontId="0" fillId="20" borderId="10" xfId="0" applyNumberFormat="1" applyFill="1" applyBorder="1" applyAlignment="1" applyProtection="1">
      <alignment horizontal="center"/>
    </xf>
    <xf numFmtId="164" fontId="0" fillId="20" borderId="10" xfId="0" applyNumberFormat="1" applyFill="1" applyBorder="1" applyAlignment="1" applyProtection="1">
      <alignment horizontal="center" wrapText="1"/>
    </xf>
    <xf numFmtId="49" fontId="0" fillId="20" borderId="10" xfId="0" applyNumberFormat="1" applyFill="1" applyBorder="1" applyAlignment="1" applyProtection="1">
      <alignment horizontal="center" wrapText="1"/>
    </xf>
    <xf numFmtId="0" fontId="0" fillId="20" borderId="10" xfId="0" applyFill="1" applyBorder="1" applyAlignment="1">
      <alignment horizontal="center"/>
    </xf>
    <xf numFmtId="0" fontId="157" fillId="0" borderId="0" xfId="0" applyFont="1" applyBorder="1" applyAlignment="1">
      <alignment wrapText="1"/>
    </xf>
    <xf numFmtId="0" fontId="0" fillId="0" borderId="25" xfId="0" applyFill="1" applyBorder="1" applyProtection="1"/>
    <xf numFmtId="164" fontId="68" fillId="0" borderId="57" xfId="283" applyNumberFormat="1" applyFont="1" applyFill="1" applyBorder="1" applyProtection="1"/>
    <xf numFmtId="37" fontId="68" fillId="54" borderId="10" xfId="283" applyNumberFormat="1" applyFont="1" applyFill="1" applyBorder="1" applyAlignment="1" applyProtection="1">
      <alignment vertical="top"/>
      <protection locked="0"/>
    </xf>
    <xf numFmtId="37" fontId="0" fillId="0" borderId="10" xfId="0" applyNumberFormat="1" applyBorder="1" applyAlignment="1">
      <alignment horizontal="center" wrapText="1"/>
    </xf>
    <xf numFmtId="164" fontId="64" fillId="54" borderId="58" xfId="283" applyNumberFormat="1" applyFont="1" applyFill="1" applyBorder="1" applyAlignment="1" applyProtection="1">
      <alignment horizontal="right" vertical="center" wrapText="1"/>
      <protection locked="0"/>
    </xf>
    <xf numFmtId="164" fontId="64" fillId="54" borderId="41" xfId="283" applyNumberFormat="1" applyFont="1" applyFill="1" applyBorder="1" applyAlignment="1" applyProtection="1">
      <alignment horizontal="right" vertical="center" wrapText="1"/>
      <protection locked="0"/>
    </xf>
    <xf numFmtId="164" fontId="129" fillId="54" borderId="41" xfId="283" applyNumberFormat="1" applyFont="1" applyFill="1" applyBorder="1" applyAlignment="1" applyProtection="1">
      <alignment horizontal="right" vertical="center"/>
      <protection locked="0"/>
    </xf>
    <xf numFmtId="164" fontId="129" fillId="54" borderId="41" xfId="283" applyNumberFormat="1" applyFont="1" applyFill="1" applyBorder="1" applyAlignment="1" applyProtection="1">
      <alignment horizontal="right" vertical="center" wrapText="1"/>
      <protection locked="0"/>
    </xf>
    <xf numFmtId="164" fontId="129" fillId="54" borderId="42" xfId="283" applyNumberFormat="1" applyFont="1" applyFill="1" applyBorder="1" applyAlignment="1" applyProtection="1">
      <alignment horizontal="right" vertical="center" wrapText="1"/>
      <protection locked="0"/>
    </xf>
    <xf numFmtId="164" fontId="129" fillId="54" borderId="42" xfId="283" applyNumberFormat="1" applyFont="1" applyFill="1" applyBorder="1" applyAlignment="1" applyProtection="1">
      <alignment horizontal="right" vertical="center"/>
      <protection locked="0"/>
    </xf>
    <xf numFmtId="164" fontId="64" fillId="54" borderId="38" xfId="283" applyNumberFormat="1" applyFont="1" applyFill="1" applyBorder="1" applyAlignment="1" applyProtection="1">
      <alignment horizontal="right" vertical="center" wrapText="1"/>
      <protection locked="0"/>
    </xf>
    <xf numFmtId="164" fontId="64" fillId="54" borderId="34" xfId="283" applyNumberFormat="1" applyFont="1" applyFill="1" applyBorder="1" applyAlignment="1" applyProtection="1">
      <alignment horizontal="right" vertical="center" wrapText="1"/>
      <protection locked="0"/>
    </xf>
    <xf numFmtId="164" fontId="129" fillId="54" borderId="34" xfId="283" applyNumberFormat="1" applyFont="1" applyFill="1" applyBorder="1" applyAlignment="1" applyProtection="1">
      <alignment horizontal="right" vertical="center"/>
      <protection locked="0"/>
    </xf>
    <xf numFmtId="164" fontId="129" fillId="54" borderId="34" xfId="283" applyNumberFormat="1" applyFont="1" applyFill="1" applyBorder="1" applyAlignment="1" applyProtection="1">
      <alignment horizontal="right" vertical="center" wrapText="1"/>
      <protection locked="0"/>
    </xf>
    <xf numFmtId="164" fontId="129" fillId="54" borderId="39" xfId="283" applyNumberFormat="1" applyFont="1" applyFill="1" applyBorder="1" applyAlignment="1" applyProtection="1">
      <alignment horizontal="right" vertical="center" wrapText="1"/>
      <protection locked="0"/>
    </xf>
    <xf numFmtId="164" fontId="64" fillId="54" borderId="21" xfId="283" applyNumberFormat="1" applyFont="1" applyFill="1" applyBorder="1" applyAlignment="1" applyProtection="1">
      <alignment horizontal="right" vertical="center" wrapText="1"/>
      <protection locked="0"/>
    </xf>
    <xf numFmtId="164" fontId="129" fillId="54" borderId="35" xfId="283" applyNumberFormat="1" applyFont="1" applyFill="1" applyBorder="1" applyAlignment="1" applyProtection="1">
      <alignment horizontal="right" vertical="center"/>
      <protection locked="0"/>
    </xf>
    <xf numFmtId="164" fontId="129" fillId="54" borderId="36" xfId="283" applyNumberFormat="1" applyFont="1" applyFill="1" applyBorder="1" applyAlignment="1" applyProtection="1">
      <alignment horizontal="right" vertical="center"/>
      <protection locked="0"/>
    </xf>
    <xf numFmtId="164" fontId="64" fillId="54" borderId="35" xfId="283" applyNumberFormat="1" applyFont="1" applyFill="1" applyBorder="1" applyAlignment="1" applyProtection="1">
      <alignment horizontal="right" vertical="center" wrapText="1"/>
      <protection locked="0"/>
    </xf>
    <xf numFmtId="164" fontId="64" fillId="54" borderId="15" xfId="283" applyNumberFormat="1" applyFont="1" applyFill="1" applyBorder="1" applyAlignment="1" applyProtection="1">
      <alignment horizontal="center" vertical="center" wrapText="1"/>
      <protection locked="0"/>
    </xf>
    <xf numFmtId="164" fontId="64" fillId="54" borderId="51" xfId="283" applyNumberFormat="1" applyFont="1" applyFill="1" applyBorder="1" applyAlignment="1" applyProtection="1">
      <alignment horizontal="center" vertical="center" wrapText="1"/>
      <protection locked="0"/>
    </xf>
    <xf numFmtId="0" fontId="160" fillId="0" borderId="59" xfId="0" applyFont="1" applyFill="1" applyBorder="1" applyAlignment="1" applyProtection="1">
      <alignment horizontal="right" vertical="top" wrapText="1" readingOrder="1"/>
      <protection locked="0"/>
    </xf>
    <xf numFmtId="0" fontId="161" fillId="0" borderId="2" xfId="281" applyFont="1" applyFill="1" applyAlignment="1" applyProtection="1">
      <alignment vertical="top" wrapText="1" readingOrder="1"/>
      <protection locked="0"/>
    </xf>
    <xf numFmtId="0" fontId="162" fillId="0" borderId="59" xfId="0" applyFont="1" applyFill="1" applyBorder="1" applyAlignment="1" applyProtection="1">
      <alignment horizontal="center" vertical="top" wrapText="1" readingOrder="1"/>
      <protection locked="0"/>
    </xf>
    <xf numFmtId="0" fontId="161" fillId="0" borderId="2" xfId="281" applyFont="1" applyFill="1"/>
    <xf numFmtId="164" fontId="161" fillId="0" borderId="2" xfId="281" applyNumberFormat="1" applyFont="1" applyFill="1"/>
    <xf numFmtId="0" fontId="161" fillId="0" borderId="2" xfId="281" applyFont="1" applyFill="1" applyAlignment="1" applyProtection="1">
      <alignment horizontal="center" vertical="top" wrapText="1" readingOrder="1"/>
      <protection locked="0"/>
    </xf>
    <xf numFmtId="0" fontId="0" fillId="64" borderId="10" xfId="0" applyFill="1" applyBorder="1" applyAlignment="1" applyProtection="1">
      <alignment wrapText="1"/>
    </xf>
    <xf numFmtId="0" fontId="0" fillId="64" borderId="10" xfId="0" applyFill="1" applyBorder="1" applyAlignment="1" applyProtection="1">
      <alignment wrapText="1"/>
    </xf>
    <xf numFmtId="0" fontId="0" fillId="0" borderId="0" xfId="0" applyFont="1" applyFill="1"/>
    <xf numFmtId="0" fontId="0" fillId="65" borderId="10" xfId="0" applyFill="1" applyBorder="1" applyAlignment="1">
      <alignment horizontal="center" vertical="center"/>
    </xf>
    <xf numFmtId="0" fontId="0" fillId="65" borderId="10" xfId="0" applyFill="1" applyBorder="1" applyAlignment="1">
      <alignment horizontal="left" wrapText="1" indent="2"/>
    </xf>
    <xf numFmtId="0" fontId="0" fillId="65" borderId="10" xfId="0" applyFill="1" applyBorder="1" applyAlignment="1">
      <alignment horizontal="center" wrapText="1"/>
    </xf>
    <xf numFmtId="164" fontId="68" fillId="65" borderId="17" xfId="283" applyNumberFormat="1" applyFont="1" applyFill="1" applyBorder="1" applyAlignment="1" applyProtection="1">
      <alignment wrapText="1"/>
      <protection locked="0"/>
    </xf>
    <xf numFmtId="0" fontId="0" fillId="65" borderId="10" xfId="0" applyFill="1" applyBorder="1" applyAlignment="1" applyProtection="1">
      <alignment horizontal="left" wrapText="1"/>
      <protection locked="0"/>
    </xf>
    <xf numFmtId="0" fontId="0" fillId="65" borderId="0" xfId="0" applyFill="1"/>
    <xf numFmtId="0" fontId="0" fillId="65" borderId="10" xfId="0" applyFill="1" applyBorder="1" applyAlignment="1">
      <alignment wrapText="1"/>
    </xf>
    <xf numFmtId="164" fontId="68" fillId="65" borderId="17" xfId="283" applyNumberFormat="1" applyFont="1" applyFill="1" applyBorder="1" applyAlignment="1" applyProtection="1">
      <alignment horizontal="center" vertical="center" wrapText="1"/>
      <protection locked="0"/>
    </xf>
    <xf numFmtId="0" fontId="163" fillId="0" borderId="0" xfId="0" applyFont="1"/>
    <xf numFmtId="0" fontId="164" fillId="0" borderId="0" xfId="0" applyFont="1" applyAlignment="1">
      <alignment horizontal="left" vertical="center" wrapText="1" indent="5"/>
    </xf>
    <xf numFmtId="0" fontId="0" fillId="66" borderId="10" xfId="0" applyFill="1" applyBorder="1" applyAlignment="1" applyProtection="1">
      <alignment horizontal="center" vertical="center"/>
    </xf>
    <xf numFmtId="0" fontId="0" fillId="66" borderId="10" xfId="0" applyFill="1" applyBorder="1" applyAlignment="1" applyProtection="1">
      <alignment wrapText="1"/>
    </xf>
    <xf numFmtId="164" fontId="68" fillId="0" borderId="10" xfId="283" applyNumberFormat="1" applyFont="1" applyBorder="1" applyAlignment="1" applyProtection="1">
      <alignment wrapText="1"/>
    </xf>
    <xf numFmtId="0" fontId="0" fillId="66" borderId="10" xfId="0" applyFill="1" applyBorder="1" applyAlignment="1">
      <alignment horizontal="center" vertical="center"/>
    </xf>
    <xf numFmtId="0" fontId="0" fillId="66" borderId="10" xfId="0" applyFill="1" applyBorder="1" applyAlignment="1">
      <alignment wrapText="1"/>
    </xf>
    <xf numFmtId="0" fontId="105" fillId="66" borderId="0" xfId="0" applyFont="1" applyFill="1" applyProtection="1">
      <protection locked="0"/>
    </xf>
    <xf numFmtId="0" fontId="105" fillId="66" borderId="10" xfId="0" applyFont="1" applyFill="1" applyBorder="1" applyAlignment="1" applyProtection="1">
      <alignment wrapText="1"/>
      <protection locked="0"/>
    </xf>
    <xf numFmtId="164" fontId="105" fillId="66" borderId="10" xfId="283" applyNumberFormat="1" applyFont="1" applyFill="1" applyBorder="1" applyProtection="1">
      <protection locked="0"/>
    </xf>
    <xf numFmtId="0" fontId="105" fillId="66" borderId="10" xfId="0" applyFont="1" applyFill="1" applyBorder="1" applyProtection="1">
      <protection locked="0"/>
    </xf>
    <xf numFmtId="0" fontId="165" fillId="66" borderId="10" xfId="0" applyFont="1" applyFill="1" applyBorder="1" applyAlignment="1" applyProtection="1">
      <alignment wrapText="1"/>
      <protection locked="0"/>
    </xf>
    <xf numFmtId="0" fontId="166" fillId="66" borderId="10" xfId="0" applyFont="1" applyFill="1" applyBorder="1" applyAlignment="1" applyProtection="1">
      <alignment wrapText="1"/>
      <protection locked="0"/>
    </xf>
    <xf numFmtId="0" fontId="105" fillId="66" borderId="10" xfId="0" applyFont="1" applyFill="1" applyBorder="1" applyAlignment="1" applyProtection="1">
      <alignment horizontal="center"/>
      <protection locked="0"/>
    </xf>
    <xf numFmtId="0" fontId="0" fillId="66" borderId="0" xfId="0" applyFill="1"/>
    <xf numFmtId="0" fontId="0" fillId="66" borderId="10" xfId="0" applyFill="1" applyBorder="1"/>
    <xf numFmtId="0" fontId="0" fillId="66" borderId="10" xfId="0" applyFill="1" applyBorder="1" applyAlignment="1" applyProtection="1">
      <alignment horizontal="left"/>
    </xf>
    <xf numFmtId="0" fontId="0" fillId="66" borderId="10" xfId="0" applyFill="1" applyBorder="1" applyAlignment="1" applyProtection="1">
      <alignment horizontal="center" wrapText="1"/>
    </xf>
    <xf numFmtId="164" fontId="68" fillId="66" borderId="10" xfId="283" applyNumberFormat="1" applyFont="1" applyFill="1" applyBorder="1" applyProtection="1">
      <protection locked="0"/>
    </xf>
    <xf numFmtId="164" fontId="68" fillId="66" borderId="10" xfId="283" applyNumberFormat="1" applyFont="1" applyFill="1" applyBorder="1" applyProtection="1"/>
    <xf numFmtId="164" fontId="68" fillId="67" borderId="10" xfId="283" applyNumberFormat="1" applyFont="1" applyFill="1" applyBorder="1" applyProtection="1"/>
    <xf numFmtId="0" fontId="0" fillId="0" borderId="0" xfId="0" quotePrefix="1" applyFill="1"/>
    <xf numFmtId="0" fontId="157" fillId="0" borderId="0" xfId="0" applyFont="1" applyFill="1" applyAlignment="1">
      <alignment horizontal="center" vertical="center" wrapText="1"/>
    </xf>
    <xf numFmtId="0" fontId="0" fillId="66" borderId="0" xfId="0" applyFill="1" applyAlignment="1">
      <alignment horizontal="center"/>
    </xf>
    <xf numFmtId="0" fontId="0" fillId="66" borderId="0" xfId="0" applyFill="1" applyAlignment="1">
      <alignment horizontal="center" vertical="center"/>
    </xf>
    <xf numFmtId="164" fontId="68" fillId="66" borderId="0" xfId="283" applyNumberFormat="1" applyFont="1" applyFill="1"/>
    <xf numFmtId="164" fontId="100" fillId="66" borderId="0" xfId="283" applyNumberFormat="1" applyFont="1" applyFill="1" applyAlignment="1">
      <alignment horizontal="center" vertical="center"/>
    </xf>
    <xf numFmtId="0" fontId="0" fillId="66" borderId="0" xfId="0" applyFill="1" applyAlignment="1">
      <alignment wrapText="1"/>
    </xf>
    <xf numFmtId="0" fontId="0" fillId="0" borderId="60" xfId="0" applyBorder="1"/>
    <xf numFmtId="0" fontId="0" fillId="0" borderId="61" xfId="0" applyBorder="1"/>
    <xf numFmtId="0" fontId="0" fillId="0" borderId="55" xfId="0" applyBorder="1"/>
    <xf numFmtId="0" fontId="0" fillId="0" borderId="57" xfId="0" applyBorder="1"/>
    <xf numFmtId="0" fontId="100" fillId="0" borderId="62" xfId="0" applyFont="1" applyBorder="1"/>
    <xf numFmtId="0" fontId="122" fillId="0" borderId="47" xfId="0" applyFont="1" applyBorder="1" applyAlignment="1">
      <alignment horizontal="left" indent="22"/>
    </xf>
    <xf numFmtId="0" fontId="0" fillId="0" borderId="23" xfId="0" applyBorder="1" applyAlignment="1">
      <alignment horizontal="left" indent="22"/>
    </xf>
    <xf numFmtId="0" fontId="0" fillId="0" borderId="33" xfId="0" applyBorder="1" applyAlignment="1">
      <alignment horizontal="left" indent="22"/>
    </xf>
    <xf numFmtId="0" fontId="119" fillId="0" borderId="10" xfId="0" applyFont="1" applyFill="1" applyBorder="1" applyAlignment="1">
      <alignment vertical="center" wrapText="1"/>
    </xf>
    <xf numFmtId="0" fontId="105" fillId="0" borderId="12" xfId="0" applyFont="1" applyBorder="1" applyAlignment="1">
      <alignment horizontal="left"/>
    </xf>
    <xf numFmtId="0" fontId="167" fillId="0" borderId="10" xfId="0" applyFont="1" applyBorder="1" applyAlignment="1" applyProtection="1">
      <alignment vertical="center" wrapText="1"/>
      <protection locked="0"/>
    </xf>
    <xf numFmtId="49" fontId="138" fillId="0" borderId="0" xfId="0" applyNumberFormat="1" applyFont="1" applyAlignment="1">
      <alignment horizontal="center"/>
    </xf>
    <xf numFmtId="3" fontId="105" fillId="0" borderId="10" xfId="0" applyNumberFormat="1" applyFont="1" applyBorder="1" applyProtection="1">
      <protection locked="0"/>
    </xf>
    <xf numFmtId="3" fontId="105" fillId="0" borderId="10" xfId="0" applyNumberFormat="1" applyFont="1" applyBorder="1" applyProtection="1"/>
    <xf numFmtId="0" fontId="105" fillId="0" borderId="10" xfId="0" applyFont="1" applyBorder="1" applyAlignment="1" applyProtection="1">
      <alignment wrapText="1"/>
    </xf>
    <xf numFmtId="164" fontId="105" fillId="0" borderId="10" xfId="0" applyNumberFormat="1" applyFont="1" applyBorder="1" applyProtection="1">
      <protection locked="0"/>
    </xf>
    <xf numFmtId="164" fontId="68" fillId="0" borderId="0" xfId="283" applyNumberFormat="1" applyFont="1" applyFill="1"/>
    <xf numFmtId="0" fontId="0" fillId="68" borderId="10" xfId="0" applyFill="1" applyBorder="1" applyAlignment="1">
      <alignment horizontal="left" vertical="center" wrapText="1"/>
    </xf>
    <xf numFmtId="0" fontId="105" fillId="68" borderId="10" xfId="0" applyFont="1" applyFill="1" applyBorder="1" applyAlignment="1" applyProtection="1">
      <alignment wrapText="1"/>
    </xf>
    <xf numFmtId="0" fontId="38" fillId="68" borderId="10" xfId="0" applyFont="1" applyFill="1" applyBorder="1" applyAlignment="1">
      <alignment vertical="center" wrapText="1"/>
    </xf>
    <xf numFmtId="0" fontId="105" fillId="68" borderId="10" xfId="0" applyFont="1" applyFill="1" applyBorder="1" applyAlignment="1">
      <alignment wrapText="1"/>
    </xf>
    <xf numFmtId="0" fontId="105" fillId="0" borderId="16" xfId="0" applyFont="1" applyFill="1" applyBorder="1" applyAlignment="1">
      <alignment horizontal="center" vertical="center"/>
    </xf>
    <xf numFmtId="0" fontId="0" fillId="68" borderId="0" xfId="0" applyFill="1" applyAlignment="1">
      <alignment wrapText="1"/>
    </xf>
    <xf numFmtId="0" fontId="0" fillId="68" borderId="0" xfId="0" applyFill="1"/>
    <xf numFmtId="0" fontId="0" fillId="68" borderId="0" xfId="0" applyFill="1" applyAlignment="1">
      <alignment horizontal="center"/>
    </xf>
    <xf numFmtId="0" fontId="0" fillId="68" borderId="0" xfId="0" applyFill="1" applyAlignment="1">
      <alignment horizontal="center" vertical="center"/>
    </xf>
    <xf numFmtId="0" fontId="0" fillId="68" borderId="10" xfId="0" applyFill="1" applyBorder="1" applyAlignment="1" applyProtection="1">
      <alignment horizontal="left" wrapText="1"/>
    </xf>
    <xf numFmtId="0" fontId="67" fillId="68" borderId="10" xfId="0" applyFont="1" applyFill="1" applyBorder="1" applyAlignment="1">
      <alignment vertical="center" wrapText="1"/>
    </xf>
    <xf numFmtId="164" fontId="68" fillId="68" borderId="0" xfId="283" applyNumberFormat="1" applyFont="1" applyFill="1"/>
    <xf numFmtId="0" fontId="173" fillId="0" borderId="10" xfId="0" applyFont="1" applyFill="1" applyBorder="1" applyAlignment="1" applyProtection="1">
      <alignment horizontal="center" wrapText="1"/>
    </xf>
    <xf numFmtId="0" fontId="173" fillId="0" borderId="10" xfId="364" applyFont="1" applyFill="1" applyBorder="1" applyAlignment="1" applyProtection="1">
      <alignment horizontal="center" wrapText="1"/>
    </xf>
    <xf numFmtId="0" fontId="174" fillId="0" borderId="14" xfId="0" applyFont="1" applyBorder="1" applyAlignment="1">
      <alignment horizontal="right"/>
    </xf>
    <xf numFmtId="0" fontId="174" fillId="0" borderId="11" xfId="0" applyFont="1" applyBorder="1" applyAlignment="1">
      <alignment horizontal="right" wrapText="1"/>
    </xf>
    <xf numFmtId="0" fontId="0" fillId="56" borderId="10" xfId="0" applyFill="1" applyBorder="1" applyAlignment="1" applyProtection="1">
      <alignment horizontal="center" wrapText="1"/>
      <protection locked="0"/>
    </xf>
    <xf numFmtId="0" fontId="113" fillId="0" borderId="0" xfId="0" applyFont="1" applyAlignment="1" applyProtection="1">
      <alignment horizontal="center" wrapText="1"/>
      <protection locked="0"/>
    </xf>
    <xf numFmtId="0" fontId="125" fillId="0" borderId="0" xfId="0" applyFont="1" applyAlignment="1" applyProtection="1">
      <alignment horizontal="center" wrapText="1"/>
      <protection locked="0"/>
    </xf>
    <xf numFmtId="0" fontId="0" fillId="0" borderId="0" xfId="0" applyFill="1" applyAlignment="1" applyProtection="1">
      <alignment wrapText="1"/>
      <protection locked="0"/>
    </xf>
    <xf numFmtId="0" fontId="113" fillId="0" borderId="0" xfId="0" applyFont="1" applyFill="1" applyBorder="1" applyAlignment="1" applyProtection="1">
      <alignment horizontal="center" vertical="center"/>
      <protection locked="0"/>
    </xf>
    <xf numFmtId="0" fontId="63" fillId="0" borderId="27" xfId="0" applyFont="1" applyFill="1" applyBorder="1" applyAlignment="1" applyProtection="1">
      <alignment wrapText="1"/>
      <protection locked="0"/>
    </xf>
    <xf numFmtId="0" fontId="63" fillId="0" borderId="15" xfId="0" applyFont="1" applyFill="1" applyBorder="1" applyAlignment="1" applyProtection="1">
      <alignment wrapText="1"/>
      <protection locked="0"/>
    </xf>
    <xf numFmtId="0" fontId="0" fillId="0" borderId="27" xfId="0" applyFont="1" applyFill="1" applyBorder="1" applyAlignment="1" applyProtection="1">
      <alignment wrapText="1"/>
      <protection locked="0"/>
    </xf>
    <xf numFmtId="0" fontId="100" fillId="54" borderId="15" xfId="0" applyFont="1" applyFill="1" applyBorder="1" applyAlignment="1" applyProtection="1">
      <alignment horizontal="center" vertical="center" wrapText="1"/>
      <protection locked="0"/>
    </xf>
    <xf numFmtId="0" fontId="100" fillId="0" borderId="26" xfId="0" applyFont="1" applyFill="1" applyBorder="1" applyAlignment="1" applyProtection="1">
      <alignment horizontal="center" vertical="center" wrapText="1"/>
      <protection locked="0"/>
    </xf>
    <xf numFmtId="0" fontId="100" fillId="0" borderId="27" xfId="0" applyFont="1" applyFill="1" applyBorder="1" applyAlignment="1" applyProtection="1">
      <alignment wrapText="1"/>
      <protection locked="0"/>
    </xf>
    <xf numFmtId="0" fontId="100" fillId="0" borderId="15" xfId="0" applyFont="1" applyFill="1" applyBorder="1" applyAlignment="1" applyProtection="1">
      <alignment horizontal="center" vertical="center" wrapText="1"/>
      <protection locked="0"/>
    </xf>
    <xf numFmtId="0" fontId="0" fillId="0" borderId="24" xfId="0" applyFill="1" applyBorder="1" applyProtection="1">
      <protection locked="0"/>
    </xf>
    <xf numFmtId="0" fontId="0" fillId="0" borderId="15" xfId="0" applyFont="1" applyFill="1" applyBorder="1" applyAlignment="1" applyProtection="1">
      <alignment wrapText="1"/>
      <protection locked="0"/>
    </xf>
    <xf numFmtId="0" fontId="0" fillId="0" borderId="0" xfId="0" applyBorder="1" applyProtection="1">
      <protection locked="0"/>
    </xf>
    <xf numFmtId="0" fontId="0" fillId="0" borderId="27" xfId="0" applyBorder="1" applyAlignment="1" applyProtection="1">
      <alignment wrapText="1"/>
      <protection locked="0"/>
    </xf>
    <xf numFmtId="0" fontId="113" fillId="0" borderId="0" xfId="0" applyFont="1" applyBorder="1" applyAlignment="1" applyProtection="1">
      <alignment horizontal="center" wrapText="1"/>
      <protection locked="0"/>
    </xf>
    <xf numFmtId="0" fontId="138" fillId="0" borderId="0" xfId="0" applyFont="1" applyAlignment="1" applyProtection="1">
      <alignment horizontal="center" vertical="center"/>
      <protection locked="0"/>
    </xf>
    <xf numFmtId="0" fontId="124" fillId="0" borderId="0" xfId="0" applyFont="1" applyFill="1" applyAlignment="1" applyProtection="1">
      <alignment wrapText="1"/>
      <protection locked="0"/>
    </xf>
    <xf numFmtId="0" fontId="0" fillId="0" borderId="15" xfId="0" applyBorder="1"/>
    <xf numFmtId="0" fontId="124" fillId="0" borderId="15" xfId="0" applyFont="1" applyFill="1" applyBorder="1" applyAlignment="1" applyProtection="1">
      <alignment horizontal="left" wrapText="1"/>
      <protection locked="0"/>
    </xf>
    <xf numFmtId="0" fontId="113" fillId="62" borderId="51" xfId="0" applyFont="1" applyFill="1" applyBorder="1" applyAlignment="1" applyProtection="1">
      <alignment horizontal="left"/>
      <protection locked="0"/>
    </xf>
    <xf numFmtId="0" fontId="106" fillId="0" borderId="0" xfId="0" applyFont="1" applyAlignment="1">
      <alignment horizontal="left" vertical="center"/>
    </xf>
    <xf numFmtId="0" fontId="106" fillId="62" borderId="0" xfId="0" applyFont="1" applyFill="1" applyAlignment="1">
      <alignment horizontal="left" vertical="center"/>
    </xf>
    <xf numFmtId="0" fontId="113" fillId="0" borderId="15" xfId="0" applyFont="1" applyFill="1" applyBorder="1" applyAlignment="1" applyProtection="1">
      <alignment horizontal="center" vertical="center" wrapText="1"/>
      <protection locked="0"/>
    </xf>
    <xf numFmtId="0" fontId="113" fillId="0" borderId="15" xfId="0" applyFont="1" applyFill="1" applyBorder="1" applyAlignment="1" applyProtection="1">
      <alignment horizontal="center" vertical="center"/>
      <protection locked="0"/>
    </xf>
    <xf numFmtId="0" fontId="105" fillId="68" borderId="16" xfId="0" applyFont="1" applyFill="1" applyBorder="1" applyAlignment="1">
      <alignment horizontal="center" vertical="center"/>
    </xf>
    <xf numFmtId="0" fontId="0" fillId="64" borderId="10" xfId="0" applyFill="1" applyBorder="1" applyAlignment="1">
      <alignment horizontal="center" vertical="center"/>
    </xf>
    <xf numFmtId="0" fontId="0" fillId="64" borderId="10" xfId="0" applyFont="1" applyFill="1" applyBorder="1" applyAlignment="1">
      <alignment horizontal="left" vertical="center" wrapText="1"/>
    </xf>
    <xf numFmtId="164" fontId="68" fillId="54" borderId="33" xfId="283" applyNumberFormat="1" applyFont="1" applyFill="1" applyBorder="1" applyAlignment="1" applyProtection="1">
      <alignment wrapText="1"/>
      <protection locked="0"/>
    </xf>
    <xf numFmtId="0" fontId="0" fillId="54" borderId="14" xfId="0" applyFill="1" applyBorder="1" applyAlignment="1" applyProtection="1">
      <alignment horizontal="left" wrapText="1"/>
      <protection locked="0"/>
    </xf>
    <xf numFmtId="0" fontId="176" fillId="0" borderId="0" xfId="0" applyFont="1" applyAlignment="1">
      <alignment horizontal="left" wrapText="1" indent="5"/>
    </xf>
    <xf numFmtId="164" fontId="105" fillId="0" borderId="10" xfId="283" applyNumberFormat="1" applyFont="1" applyFill="1" applyBorder="1" applyProtection="1">
      <protection locked="0"/>
    </xf>
    <xf numFmtId="0" fontId="105" fillId="0" borderId="16" xfId="0" applyFont="1" applyBorder="1" applyAlignment="1">
      <alignment horizontal="center"/>
    </xf>
    <xf numFmtId="0" fontId="105" fillId="0" borderId="21" xfId="0" applyFont="1" applyBorder="1" applyAlignment="1">
      <alignment horizontal="center"/>
    </xf>
    <xf numFmtId="49" fontId="171" fillId="56" borderId="10" xfId="283" applyNumberFormat="1" applyFont="1" applyFill="1" applyBorder="1" applyAlignment="1">
      <alignment horizontal="center" wrapText="1"/>
    </xf>
    <xf numFmtId="0" fontId="175" fillId="68" borderId="10" xfId="0" applyNumberFormat="1" applyFont="1" applyFill="1" applyBorder="1" applyAlignment="1">
      <alignment horizontal="center" vertical="center" wrapText="1" readingOrder="1"/>
    </xf>
    <xf numFmtId="0" fontId="0" fillId="0" borderId="56" xfId="0" applyFill="1" applyBorder="1" applyProtection="1">
      <protection locked="0"/>
    </xf>
    <xf numFmtId="0" fontId="124" fillId="69" borderId="0" xfId="0" applyFont="1" applyFill="1" applyBorder="1" applyAlignment="1" applyProtection="1">
      <alignment horizontal="center" vertical="center"/>
      <protection locked="0"/>
    </xf>
    <xf numFmtId="0" fontId="100" fillId="54" borderId="56" xfId="0" applyFont="1" applyFill="1" applyBorder="1" applyAlignment="1" applyProtection="1">
      <alignment horizontal="center" vertical="center"/>
      <protection locked="0"/>
    </xf>
    <xf numFmtId="0" fontId="100" fillId="54" borderId="15" xfId="0" applyFont="1" applyFill="1" applyBorder="1" applyAlignment="1" applyProtection="1">
      <alignment horizontal="center" vertical="center"/>
      <protection locked="0"/>
    </xf>
    <xf numFmtId="0" fontId="100" fillId="62" borderId="15" xfId="0" applyFont="1" applyFill="1" applyBorder="1" applyAlignment="1" applyProtection="1">
      <alignment horizontal="center" vertical="center"/>
    </xf>
    <xf numFmtId="0" fontId="100" fillId="62" borderId="56" xfId="0" applyFont="1" applyFill="1" applyBorder="1" applyAlignment="1" applyProtection="1">
      <alignment horizontal="center" vertical="center"/>
    </xf>
    <xf numFmtId="0" fontId="100" fillId="54" borderId="51" xfId="0" applyFont="1" applyFill="1" applyBorder="1" applyAlignment="1" applyProtection="1">
      <alignment horizontal="center" vertical="center"/>
      <protection locked="0"/>
    </xf>
    <xf numFmtId="0" fontId="104" fillId="0" borderId="15" xfId="0" applyFont="1" applyFill="1" applyBorder="1" applyAlignment="1" applyProtection="1">
      <alignment horizontal="center" vertical="center"/>
      <protection locked="0"/>
    </xf>
    <xf numFmtId="0" fontId="105" fillId="68" borderId="48" xfId="0" applyFont="1" applyFill="1" applyBorder="1" applyAlignment="1">
      <alignment horizontal="center" vertical="center"/>
    </xf>
    <xf numFmtId="0" fontId="175" fillId="68" borderId="14" xfId="0" applyNumberFormat="1" applyFont="1" applyFill="1" applyBorder="1" applyAlignment="1">
      <alignment horizontal="center" vertical="center" wrapText="1" readingOrder="1"/>
    </xf>
    <xf numFmtId="0" fontId="124" fillId="69" borderId="10" xfId="0" applyFont="1" applyFill="1" applyBorder="1" applyAlignment="1" applyProtection="1">
      <alignment horizontal="center" vertical="center"/>
      <protection locked="0"/>
    </xf>
    <xf numFmtId="0" fontId="177" fillId="0" borderId="0" xfId="0" applyFont="1" applyFill="1" applyAlignment="1">
      <alignment wrapText="1"/>
    </xf>
    <xf numFmtId="0" fontId="129" fillId="0" borderId="15" xfId="0" applyFont="1" applyFill="1" applyBorder="1" applyAlignment="1" applyProtection="1">
      <alignment horizontal="center" vertical="center" wrapText="1"/>
      <protection locked="0"/>
    </xf>
    <xf numFmtId="0" fontId="104" fillId="69" borderId="15" xfId="0" applyFont="1" applyFill="1" applyBorder="1" applyAlignment="1" applyProtection="1">
      <alignment horizontal="center" vertical="center"/>
      <protection locked="0"/>
    </xf>
    <xf numFmtId="0" fontId="104" fillId="0" borderId="0" xfId="0" applyFont="1" applyBorder="1" applyProtection="1">
      <protection locked="0"/>
    </xf>
    <xf numFmtId="0" fontId="104" fillId="0" borderId="0" xfId="0" applyFont="1" applyProtection="1">
      <protection locked="0"/>
    </xf>
    <xf numFmtId="0" fontId="104" fillId="0" borderId="0" xfId="0" applyFont="1" applyFill="1" applyBorder="1" applyProtection="1">
      <protection locked="0"/>
    </xf>
    <xf numFmtId="0" fontId="129" fillId="0" borderId="56" xfId="0" applyFont="1" applyFill="1" applyBorder="1" applyAlignment="1" applyProtection="1">
      <alignment horizontal="center" vertical="center" wrapText="1"/>
      <protection locked="0"/>
    </xf>
    <xf numFmtId="0" fontId="129" fillId="0" borderId="56" xfId="0" applyFont="1" applyFill="1" applyBorder="1" applyAlignment="1" applyProtection="1">
      <alignment horizontal="center" vertical="center"/>
      <protection locked="0"/>
    </xf>
    <xf numFmtId="0" fontId="104" fillId="0" borderId="0" xfId="0" applyFont="1" applyFill="1" applyAlignment="1" applyProtection="1">
      <alignment wrapText="1"/>
      <protection locked="0"/>
    </xf>
    <xf numFmtId="0" fontId="104" fillId="0" borderId="0" xfId="0" applyFont="1" applyFill="1" applyProtection="1">
      <protection locked="0"/>
    </xf>
    <xf numFmtId="0" fontId="104" fillId="0" borderId="0" xfId="0" applyFont="1" applyFill="1"/>
    <xf numFmtId="0" fontId="157" fillId="0" borderId="0" xfId="0" applyFont="1" applyBorder="1" applyAlignment="1">
      <alignment vertical="top" wrapText="1"/>
    </xf>
    <xf numFmtId="0" fontId="177" fillId="69" borderId="24" xfId="0" applyFont="1" applyFill="1" applyBorder="1" applyProtection="1">
      <protection locked="0"/>
    </xf>
    <xf numFmtId="0" fontId="175" fillId="68" borderId="14" xfId="0" applyNumberFormat="1" applyFont="1" applyFill="1" applyBorder="1" applyAlignment="1">
      <alignment horizontal="left" vertical="center" wrapText="1" readingOrder="1"/>
    </xf>
    <xf numFmtId="0" fontId="0" fillId="0" borderId="10" xfId="0" applyFont="1" applyFill="1" applyBorder="1" applyAlignment="1">
      <alignment horizontal="left" wrapText="1"/>
    </xf>
    <xf numFmtId="0" fontId="0" fillId="0" borderId="10" xfId="0" applyFont="1" applyFill="1" applyBorder="1" applyAlignment="1" applyProtection="1">
      <alignment horizontal="left" vertical="center"/>
      <protection locked="0"/>
    </xf>
    <xf numFmtId="0" fontId="0" fillId="0" borderId="10" xfId="0" applyFont="1" applyBorder="1" applyAlignment="1" applyProtection="1">
      <alignment horizontal="left" wrapText="1"/>
      <protection locked="0"/>
    </xf>
    <xf numFmtId="0" fontId="1" fillId="0" borderId="10" xfId="0" applyFont="1" applyFill="1" applyBorder="1" applyAlignment="1" applyProtection="1">
      <alignment horizontal="left" wrapText="1"/>
      <protection locked="0"/>
    </xf>
    <xf numFmtId="0" fontId="0" fillId="0" borderId="10" xfId="0" applyFont="1" applyFill="1" applyBorder="1" applyAlignment="1" applyProtection="1">
      <alignment horizontal="left" vertical="center" wrapText="1"/>
      <protection locked="0"/>
    </xf>
    <xf numFmtId="37" fontId="0" fillId="73" borderId="10" xfId="0" applyNumberFormat="1" applyFill="1" applyBorder="1" applyAlignment="1">
      <alignment horizontal="center" wrapText="1"/>
    </xf>
    <xf numFmtId="164" fontId="68" fillId="0" borderId="10" xfId="283" quotePrefix="1" applyNumberFormat="1" applyFont="1" applyFill="1" applyBorder="1"/>
    <xf numFmtId="0" fontId="0" fillId="64" borderId="10" xfId="0" applyFill="1" applyBorder="1" applyAlignment="1">
      <alignment vertical="center" wrapText="1"/>
    </xf>
    <xf numFmtId="0" fontId="0" fillId="64" borderId="12" xfId="0" applyFont="1" applyFill="1" applyBorder="1" applyAlignment="1">
      <alignment horizontal="left" vertical="center" wrapText="1"/>
    </xf>
    <xf numFmtId="0" fontId="100" fillId="0" borderId="10" xfId="0" applyFont="1" applyBorder="1" applyAlignment="1">
      <alignment wrapText="1"/>
    </xf>
    <xf numFmtId="37" fontId="0" fillId="0" borderId="0" xfId="283" applyNumberFormat="1" applyFont="1" applyFill="1"/>
    <xf numFmtId="37" fontId="161" fillId="0" borderId="2" xfId="281" applyNumberFormat="1" applyFont="1" applyFill="1"/>
    <xf numFmtId="0" fontId="100" fillId="72" borderId="56" xfId="0" applyFont="1" applyFill="1" applyBorder="1" applyAlignment="1" applyProtection="1">
      <alignment horizontal="center" vertical="center"/>
      <protection locked="0"/>
    </xf>
    <xf numFmtId="0" fontId="140" fillId="0" borderId="0" xfId="285" applyNumberFormat="1" applyFont="1" applyFill="1" applyAlignment="1">
      <alignment horizontal="center" wrapText="1"/>
    </xf>
    <xf numFmtId="0" fontId="140" fillId="0" borderId="0" xfId="354" applyNumberFormat="1" applyFont="1" applyFill="1"/>
    <xf numFmtId="0" fontId="0" fillId="0" borderId="0" xfId="0" applyNumberFormat="1"/>
    <xf numFmtId="0" fontId="178" fillId="0" borderId="0" xfId="0" applyFont="1" applyFill="1"/>
    <xf numFmtId="0" fontId="178" fillId="0" borderId="0" xfId="0" applyNumberFormat="1" applyFont="1" applyAlignment="1">
      <alignment horizontal="center"/>
    </xf>
    <xf numFmtId="0" fontId="179" fillId="0" borderId="0" xfId="342" applyFont="1" applyFill="1" applyBorder="1" applyAlignment="1">
      <alignment vertical="center" wrapText="1"/>
    </xf>
    <xf numFmtId="0" fontId="178" fillId="0" borderId="0" xfId="342" applyNumberFormat="1" applyFont="1" applyFill="1" applyBorder="1" applyAlignment="1">
      <alignment horizontal="center"/>
    </xf>
    <xf numFmtId="0" fontId="178" fillId="0" borderId="0" xfId="0" applyFont="1"/>
    <xf numFmtId="0" fontId="178" fillId="0" borderId="88" xfId="0" applyNumberFormat="1" applyFont="1" applyBorder="1" applyAlignment="1">
      <alignment horizontal="center"/>
    </xf>
    <xf numFmtId="0" fontId="178" fillId="0" borderId="88" xfId="342" applyNumberFormat="1" applyFont="1" applyFill="1" applyBorder="1" applyAlignment="1">
      <alignment horizontal="center"/>
    </xf>
    <xf numFmtId="0" fontId="178" fillId="0" borderId="89" xfId="0" applyNumberFormat="1" applyFont="1" applyBorder="1" applyAlignment="1">
      <alignment horizontal="center"/>
    </xf>
    <xf numFmtId="0" fontId="0" fillId="64" borderId="10" xfId="0" quotePrefix="1" applyFill="1" applyBorder="1" applyAlignment="1">
      <alignment horizontal="center" vertical="center"/>
    </xf>
    <xf numFmtId="0" fontId="104" fillId="69" borderId="24" xfId="0" applyFont="1" applyFill="1" applyBorder="1" applyAlignment="1" applyProtection="1">
      <alignment horizontal="center" vertical="center"/>
      <protection locked="0"/>
    </xf>
    <xf numFmtId="0" fontId="0" fillId="69" borderId="24" xfId="0" applyFill="1" applyBorder="1"/>
    <xf numFmtId="0" fontId="0" fillId="0" borderId="0" xfId="0" applyFont="1" applyFill="1" applyAlignment="1" applyProtection="1">
      <alignment wrapText="1"/>
      <protection locked="0"/>
    </xf>
    <xf numFmtId="0" fontId="100" fillId="72" borderId="0" xfId="0" applyFont="1" applyFill="1" applyAlignment="1">
      <alignment vertical="center" wrapText="1"/>
    </xf>
    <xf numFmtId="3" fontId="100" fillId="62" borderId="66" xfId="0" applyNumberFormat="1" applyFont="1" applyFill="1" applyBorder="1" applyAlignment="1" applyProtection="1">
      <alignment horizontal="center" vertical="center"/>
    </xf>
    <xf numFmtId="3" fontId="100" fillId="54" borderId="51" xfId="0" applyNumberFormat="1" applyFont="1" applyFill="1" applyBorder="1" applyAlignment="1" applyProtection="1">
      <alignment horizontal="center" vertical="center"/>
      <protection locked="0"/>
    </xf>
    <xf numFmtId="3" fontId="100" fillId="54" borderId="15" xfId="0" applyNumberFormat="1" applyFont="1" applyFill="1" applyBorder="1" applyAlignment="1" applyProtection="1">
      <alignment horizontal="center" vertical="center" wrapText="1"/>
      <protection locked="0"/>
    </xf>
    <xf numFmtId="37" fontId="161" fillId="0" borderId="2" xfId="281" applyNumberFormat="1" applyFont="1" applyFill="1" applyAlignment="1" applyProtection="1">
      <alignment vertical="top" wrapText="1" readingOrder="1"/>
    </xf>
    <xf numFmtId="0" fontId="100" fillId="0" borderId="0" xfId="0" applyFont="1" applyAlignment="1">
      <alignment wrapText="1"/>
    </xf>
    <xf numFmtId="0" fontId="88" fillId="0" borderId="0" xfId="326"/>
    <xf numFmtId="2" fontId="0" fillId="0" borderId="0" xfId="0" applyNumberFormat="1"/>
    <xf numFmtId="0" fontId="88" fillId="0" borderId="0" xfId="326" applyAlignment="1">
      <alignment vertical="center"/>
    </xf>
    <xf numFmtId="0" fontId="175" fillId="0" borderId="0" xfId="0" applyFont="1"/>
    <xf numFmtId="0" fontId="113" fillId="0" borderId="64" xfId="0" applyFont="1" applyFill="1" applyBorder="1" applyProtection="1"/>
    <xf numFmtId="0" fontId="0" fillId="0" borderId="65" xfId="0" applyFill="1" applyBorder="1" applyProtection="1"/>
    <xf numFmtId="0" fontId="0" fillId="0" borderId="64" xfId="0" applyFill="1" applyBorder="1" applyProtection="1"/>
    <xf numFmtId="0" fontId="175" fillId="0" borderId="65" xfId="0" applyFont="1" applyBorder="1"/>
    <xf numFmtId="0" fontId="100" fillId="53" borderId="47" xfId="0" applyFont="1" applyFill="1" applyBorder="1" applyProtection="1"/>
    <xf numFmtId="0" fontId="0" fillId="53" borderId="23" xfId="0" applyFill="1" applyBorder="1" applyProtection="1"/>
    <xf numFmtId="0" fontId="123" fillId="53" borderId="23" xfId="0" applyFont="1" applyFill="1" applyBorder="1" applyAlignment="1" applyProtection="1"/>
    <xf numFmtId="0" fontId="123" fillId="53" borderId="33" xfId="0" applyFont="1" applyFill="1" applyBorder="1" applyAlignment="1" applyProtection="1"/>
    <xf numFmtId="0" fontId="175" fillId="0" borderId="0" xfId="0" applyFont="1" applyAlignment="1">
      <alignment wrapText="1"/>
    </xf>
    <xf numFmtId="0" fontId="88" fillId="0" borderId="66" xfId="326" applyBorder="1"/>
    <xf numFmtId="0" fontId="100" fillId="53" borderId="55" xfId="0" applyFont="1" applyFill="1" applyBorder="1" applyProtection="1"/>
    <xf numFmtId="0" fontId="0" fillId="53" borderId="0" xfId="0" applyFill="1" applyBorder="1" applyProtection="1"/>
    <xf numFmtId="0" fontId="123" fillId="53" borderId="0" xfId="0" applyFont="1" applyFill="1" applyBorder="1" applyAlignment="1" applyProtection="1"/>
    <xf numFmtId="0" fontId="123" fillId="53" borderId="57" xfId="0" applyFont="1" applyFill="1" applyBorder="1" applyAlignment="1" applyProtection="1"/>
    <xf numFmtId="0" fontId="88" fillId="53" borderId="55" xfId="326" applyFill="1" applyBorder="1" applyProtection="1"/>
    <xf numFmtId="0" fontId="88" fillId="53" borderId="62" xfId="326" applyFill="1" applyBorder="1" applyAlignment="1" applyProtection="1"/>
    <xf numFmtId="0" fontId="88" fillId="53" borderId="20" xfId="326" applyFill="1" applyBorder="1" applyAlignment="1" applyProtection="1"/>
    <xf numFmtId="0" fontId="88" fillId="53" borderId="29" xfId="326" applyFill="1" applyBorder="1" applyAlignment="1" applyProtection="1"/>
    <xf numFmtId="2" fontId="0" fillId="0" borderId="0" xfId="283" applyNumberFormat="1" applyFont="1"/>
    <xf numFmtId="43" fontId="181" fillId="74" borderId="90" xfId="283" applyFont="1" applyFill="1" applyBorder="1" applyAlignment="1">
      <alignment vertical="top" wrapText="1" readingOrder="1"/>
    </xf>
    <xf numFmtId="0" fontId="182" fillId="0" borderId="92" xfId="0" applyFont="1" applyBorder="1" applyAlignment="1">
      <alignment vertical="top" wrapText="1" readingOrder="1"/>
    </xf>
    <xf numFmtId="0" fontId="182" fillId="0" borderId="87" xfId="0" applyFont="1" applyBorder="1" applyAlignment="1">
      <alignment vertical="top" wrapText="1" readingOrder="1"/>
    </xf>
    <xf numFmtId="167" fontId="183" fillId="0" borderId="93" xfId="0" applyNumberFormat="1" applyFont="1" applyBorder="1" applyAlignment="1">
      <alignment vertical="top" wrapText="1" readingOrder="1"/>
    </xf>
    <xf numFmtId="167" fontId="183" fillId="0" borderId="87" xfId="0" applyNumberFormat="1" applyFont="1" applyBorder="1" applyAlignment="1">
      <alignment vertical="top" wrapText="1" readingOrder="1"/>
    </xf>
    <xf numFmtId="0" fontId="184" fillId="0" borderId="91" xfId="0" applyFont="1" applyFill="1" applyBorder="1" applyAlignment="1">
      <alignment vertical="top" wrapText="1" readingOrder="1"/>
    </xf>
    <xf numFmtId="0" fontId="185" fillId="0" borderId="93" xfId="0" applyFont="1" applyFill="1" applyBorder="1" applyAlignment="1">
      <alignment horizontal="center" vertical="center" wrapText="1" readingOrder="1"/>
    </xf>
    <xf numFmtId="0" fontId="175" fillId="0" borderId="87" xfId="0" applyNumberFormat="1" applyFont="1" applyFill="1" applyBorder="1" applyAlignment="1">
      <alignment horizontal="center" vertical="center" wrapText="1" readingOrder="1"/>
    </xf>
    <xf numFmtId="0" fontId="0" fillId="0" borderId="0" xfId="0" applyAlignment="1">
      <alignment vertical="center"/>
    </xf>
    <xf numFmtId="0" fontId="124" fillId="0" borderId="0" xfId="0" applyFont="1" applyAlignment="1">
      <alignment horizontal="center" vertical="center" wrapText="1"/>
    </xf>
    <xf numFmtId="0" fontId="124" fillId="0" borderId="0" xfId="0" applyFont="1" applyAlignment="1">
      <alignment vertical="center"/>
    </xf>
    <xf numFmtId="0" fontId="100" fillId="0" borderId="0" xfId="0" applyFont="1" applyAlignment="1">
      <alignment vertical="center"/>
    </xf>
    <xf numFmtId="0" fontId="105" fillId="75" borderId="10" xfId="0" applyFont="1" applyFill="1" applyBorder="1" applyAlignment="1" applyProtection="1">
      <alignment wrapText="1"/>
    </xf>
    <xf numFmtId="0" fontId="0" fillId="54" borderId="12" xfId="0" applyFill="1" applyBorder="1" applyAlignment="1" applyProtection="1">
      <alignment horizontal="center"/>
      <protection locked="0"/>
    </xf>
    <xf numFmtId="0" fontId="0" fillId="54" borderId="13" xfId="0" applyFill="1" applyBorder="1" applyAlignment="1" applyProtection="1">
      <alignment horizontal="center"/>
      <protection locked="0"/>
    </xf>
    <xf numFmtId="0" fontId="0" fillId="54" borderId="63" xfId="0" applyFill="1" applyBorder="1" applyAlignment="1" applyProtection="1">
      <alignment horizontal="center"/>
      <protection locked="0"/>
    </xf>
    <xf numFmtId="0" fontId="132" fillId="64" borderId="0" xfId="0" applyFont="1" applyFill="1" applyAlignment="1">
      <alignment horizontal="left" wrapText="1"/>
    </xf>
    <xf numFmtId="0" fontId="98" fillId="57" borderId="64" xfId="0" applyFont="1" applyFill="1" applyBorder="1" applyAlignment="1" applyProtection="1">
      <alignment horizontal="center" wrapText="1"/>
      <protection locked="0"/>
    </xf>
    <xf numFmtId="0" fontId="98" fillId="57" borderId="65" xfId="0" applyFont="1" applyFill="1" applyBorder="1" applyAlignment="1" applyProtection="1">
      <alignment horizontal="center" wrapText="1"/>
      <protection locked="0"/>
    </xf>
    <xf numFmtId="0" fontId="98" fillId="57" borderId="66" xfId="0" applyFont="1" applyFill="1" applyBorder="1" applyAlignment="1" applyProtection="1">
      <alignment horizontal="center" wrapText="1"/>
      <protection locked="0"/>
    </xf>
    <xf numFmtId="0" fontId="98" fillId="57" borderId="67" xfId="0" applyFont="1" applyFill="1" applyBorder="1" applyAlignment="1" applyProtection="1">
      <alignment horizontal="center" wrapText="1"/>
      <protection locked="0"/>
    </xf>
    <xf numFmtId="0" fontId="98" fillId="57" borderId="68" xfId="0" applyFont="1" applyFill="1" applyBorder="1" applyAlignment="1" applyProtection="1">
      <alignment horizontal="center" wrapText="1"/>
      <protection locked="0"/>
    </xf>
    <xf numFmtId="0" fontId="98" fillId="57" borderId="69" xfId="0" applyFont="1" applyFill="1" applyBorder="1" applyAlignment="1" applyProtection="1">
      <alignment horizontal="center" wrapText="1"/>
      <protection locked="0"/>
    </xf>
    <xf numFmtId="166" fontId="0" fillId="54" borderId="12" xfId="0" applyNumberFormat="1" applyFill="1" applyBorder="1" applyAlignment="1" applyProtection="1">
      <alignment horizontal="center"/>
      <protection locked="0"/>
    </xf>
    <xf numFmtId="166" fontId="0" fillId="54" borderId="13" xfId="0" applyNumberFormat="1" applyFill="1" applyBorder="1" applyAlignment="1" applyProtection="1">
      <alignment horizontal="center"/>
      <protection locked="0"/>
    </xf>
    <xf numFmtId="166" fontId="0" fillId="54" borderId="63" xfId="0" applyNumberFormat="1" applyFill="1" applyBorder="1" applyAlignment="1" applyProtection="1">
      <alignment horizontal="center"/>
      <protection locked="0"/>
    </xf>
    <xf numFmtId="0" fontId="132" fillId="0" borderId="55" xfId="0" applyFont="1" applyBorder="1" applyAlignment="1">
      <alignment horizontal="left" wrapText="1"/>
    </xf>
    <xf numFmtId="0" fontId="132" fillId="0" borderId="0" xfId="0" applyFont="1" applyBorder="1" applyAlignment="1">
      <alignment horizontal="left" wrapText="1"/>
    </xf>
    <xf numFmtId="0" fontId="132" fillId="0" borderId="57" xfId="0" applyFont="1" applyBorder="1" applyAlignment="1">
      <alignment horizontal="left" wrapText="1"/>
    </xf>
    <xf numFmtId="0" fontId="0" fillId="0" borderId="12" xfId="0" applyFill="1" applyBorder="1" applyAlignment="1">
      <alignment horizontal="center" wrapText="1"/>
    </xf>
    <xf numFmtId="0" fontId="0" fillId="0" borderId="17" xfId="0" applyFill="1" applyBorder="1" applyAlignment="1">
      <alignment horizontal="center" wrapText="1"/>
    </xf>
    <xf numFmtId="0" fontId="0" fillId="69" borderId="12" xfId="0" applyFill="1" applyBorder="1" applyAlignment="1" applyProtection="1">
      <alignment horizontal="center"/>
    </xf>
    <xf numFmtId="0" fontId="0" fillId="69" borderId="13" xfId="0" applyFill="1" applyBorder="1" applyAlignment="1" applyProtection="1">
      <alignment horizontal="center"/>
    </xf>
    <xf numFmtId="0" fontId="0" fillId="69" borderId="17" xfId="0" applyFill="1" applyBorder="1" applyAlignment="1" applyProtection="1">
      <alignment horizontal="center"/>
    </xf>
    <xf numFmtId="0" fontId="0" fillId="0" borderId="12" xfId="0" applyBorder="1" applyAlignment="1">
      <alignment horizontal="left" wrapText="1"/>
    </xf>
    <xf numFmtId="0" fontId="0" fillId="0" borderId="17" xfId="0" applyBorder="1" applyAlignment="1">
      <alignment horizontal="left" wrapText="1"/>
    </xf>
    <xf numFmtId="0" fontId="0" fillId="0" borderId="27"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4" xfId="0" applyBorder="1" applyAlignment="1" applyProtection="1">
      <alignment horizontal="center"/>
      <protection locked="0"/>
    </xf>
    <xf numFmtId="0" fontId="0" fillId="73" borderId="0" xfId="0" applyFill="1" applyBorder="1" applyAlignment="1">
      <alignment horizontal="left" wrapText="1"/>
    </xf>
    <xf numFmtId="0" fontId="138" fillId="0" borderId="12" xfId="0" applyFont="1" applyBorder="1" applyAlignment="1">
      <alignment horizontal="center" vertical="center"/>
    </xf>
    <xf numFmtId="0" fontId="138" fillId="0" borderId="13" xfId="0" applyFont="1" applyBorder="1" applyAlignment="1">
      <alignment horizontal="center" vertical="center"/>
    </xf>
    <xf numFmtId="0" fontId="138" fillId="0" borderId="17" xfId="0" applyFont="1" applyBorder="1" applyAlignment="1">
      <alignment horizontal="center" vertical="center"/>
    </xf>
    <xf numFmtId="0" fontId="108" fillId="0" borderId="12" xfId="0" applyFont="1" applyFill="1" applyBorder="1" applyAlignment="1">
      <alignment horizontal="left" vertical="center" wrapText="1"/>
    </xf>
    <xf numFmtId="0" fontId="108" fillId="0" borderId="17" xfId="0" applyFont="1" applyFill="1" applyBorder="1" applyAlignment="1">
      <alignment horizontal="left" vertical="center" wrapText="1"/>
    </xf>
    <xf numFmtId="0" fontId="108" fillId="0" borderId="12" xfId="0" applyFont="1" applyBorder="1" applyAlignment="1">
      <alignment horizontal="left" vertical="center" wrapText="1"/>
    </xf>
    <xf numFmtId="0" fontId="108" fillId="0" borderId="13" xfId="0" applyFont="1" applyBorder="1" applyAlignment="1">
      <alignment horizontal="left" vertical="center" wrapText="1"/>
    </xf>
    <xf numFmtId="0" fontId="108" fillId="0" borderId="17" xfId="0" applyFont="1" applyBorder="1" applyAlignment="1">
      <alignment horizontal="left" vertical="center" wrapText="1"/>
    </xf>
    <xf numFmtId="0" fontId="168" fillId="0" borderId="12" xfId="0" applyFont="1" applyBorder="1" applyAlignment="1" applyProtection="1">
      <alignment horizontal="left" wrapText="1"/>
    </xf>
    <xf numFmtId="0" fontId="168" fillId="0" borderId="13" xfId="0" applyFont="1" applyBorder="1" applyAlignment="1" applyProtection="1">
      <alignment horizontal="left" wrapText="1"/>
    </xf>
    <xf numFmtId="0" fontId="168" fillId="0" borderId="17" xfId="0" applyFont="1" applyBorder="1" applyAlignment="1" applyProtection="1">
      <alignment horizontal="left" wrapText="1"/>
    </xf>
    <xf numFmtId="0" fontId="125" fillId="70" borderId="58" xfId="0" applyFont="1" applyFill="1" applyBorder="1" applyAlignment="1" applyProtection="1">
      <alignment horizontal="center"/>
      <protection locked="0"/>
    </xf>
    <xf numFmtId="0" fontId="125" fillId="70" borderId="41" xfId="0" applyFont="1" applyFill="1" applyBorder="1" applyAlignment="1" applyProtection="1">
      <alignment horizontal="center"/>
      <protection locked="0"/>
    </xf>
    <xf numFmtId="0" fontId="125" fillId="70" borderId="42" xfId="0" applyFont="1" applyFill="1" applyBorder="1" applyAlignment="1" applyProtection="1">
      <alignment horizontal="center"/>
      <protection locked="0"/>
    </xf>
    <xf numFmtId="0" fontId="112" fillId="0" borderId="10" xfId="0" applyFont="1" applyFill="1" applyBorder="1" applyAlignment="1" applyProtection="1">
      <alignment horizontal="center"/>
    </xf>
    <xf numFmtId="0" fontId="125" fillId="53" borderId="27" xfId="0" applyFont="1" applyFill="1" applyBorder="1" applyAlignment="1" applyProtection="1">
      <alignment horizontal="center"/>
    </xf>
    <xf numFmtId="0" fontId="125" fillId="53" borderId="26" xfId="0" applyFont="1" applyFill="1" applyBorder="1" applyAlignment="1" applyProtection="1">
      <alignment horizontal="center"/>
    </xf>
    <xf numFmtId="0" fontId="125" fillId="53" borderId="24" xfId="0" applyFont="1" applyFill="1" applyBorder="1" applyAlignment="1" applyProtection="1">
      <alignment horizontal="center"/>
    </xf>
    <xf numFmtId="0" fontId="106" fillId="0" borderId="13" xfId="0" applyFont="1" applyFill="1" applyBorder="1" applyAlignment="1" applyProtection="1">
      <alignment horizontal="left" wrapText="1"/>
    </xf>
    <xf numFmtId="0" fontId="100" fillId="71" borderId="12" xfId="0" applyFont="1" applyFill="1" applyBorder="1" applyAlignment="1" applyProtection="1">
      <alignment horizontal="center" wrapText="1"/>
    </xf>
    <xf numFmtId="0" fontId="100" fillId="71" borderId="13" xfId="0" applyFont="1" applyFill="1" applyBorder="1" applyAlignment="1" applyProtection="1">
      <alignment horizontal="center" wrapText="1"/>
    </xf>
    <xf numFmtId="0" fontId="100" fillId="71" borderId="17" xfId="0" applyFont="1" applyFill="1" applyBorder="1" applyAlignment="1" applyProtection="1">
      <alignment horizontal="center" wrapText="1"/>
    </xf>
    <xf numFmtId="0" fontId="100" fillId="61" borderId="12" xfId="0" applyFont="1" applyFill="1" applyBorder="1" applyAlignment="1" applyProtection="1">
      <alignment horizontal="center" wrapText="1"/>
    </xf>
    <xf numFmtId="0" fontId="100" fillId="61" borderId="17" xfId="0" applyFont="1" applyFill="1" applyBorder="1" applyAlignment="1" applyProtection="1">
      <alignment horizontal="center" wrapText="1"/>
    </xf>
    <xf numFmtId="0" fontId="9" fillId="0" borderId="27" xfId="0" applyFont="1" applyFill="1" applyBorder="1" applyAlignment="1" applyProtection="1">
      <alignment horizontal="left" wrapText="1"/>
    </xf>
    <xf numFmtId="0" fontId="9" fillId="0" borderId="26" xfId="0" applyFont="1" applyFill="1" applyBorder="1" applyAlignment="1" applyProtection="1">
      <alignment horizontal="left" wrapText="1"/>
    </xf>
    <xf numFmtId="0" fontId="9" fillId="0" borderId="24" xfId="0" applyFont="1" applyFill="1" applyBorder="1" applyAlignment="1" applyProtection="1">
      <alignment horizontal="left" wrapText="1"/>
    </xf>
    <xf numFmtId="0" fontId="125" fillId="70" borderId="70" xfId="0" applyFont="1" applyFill="1" applyBorder="1" applyAlignment="1" applyProtection="1">
      <alignment horizontal="center" wrapText="1"/>
      <protection locked="0"/>
    </xf>
    <xf numFmtId="0" fontId="125" fillId="70" borderId="71" xfId="0" applyFont="1" applyFill="1" applyBorder="1" applyAlignment="1" applyProtection="1">
      <alignment horizontal="center" wrapText="1"/>
      <protection locked="0"/>
    </xf>
    <xf numFmtId="0" fontId="138" fillId="0" borderId="26" xfId="0" applyFont="1" applyFill="1" applyBorder="1" applyAlignment="1" applyProtection="1">
      <alignment horizontal="left" wrapText="1"/>
    </xf>
    <xf numFmtId="0" fontId="138" fillId="0" borderId="24" xfId="0" applyFont="1" applyFill="1" applyBorder="1" applyAlignment="1" applyProtection="1">
      <alignment horizontal="left" wrapText="1"/>
    </xf>
    <xf numFmtId="0" fontId="7" fillId="0" borderId="27" xfId="0" applyFont="1" applyFill="1" applyBorder="1" applyAlignment="1" applyProtection="1">
      <alignment horizontal="left" wrapText="1"/>
    </xf>
    <xf numFmtId="0" fontId="107" fillId="0" borderId="26" xfId="0" applyFont="1" applyFill="1" applyBorder="1" applyAlignment="1" applyProtection="1">
      <alignment horizontal="left" wrapText="1"/>
    </xf>
    <xf numFmtId="0" fontId="107" fillId="0" borderId="24" xfId="0" applyFont="1" applyFill="1" applyBorder="1" applyAlignment="1" applyProtection="1">
      <alignment horizontal="left" wrapText="1"/>
    </xf>
    <xf numFmtId="0" fontId="63" fillId="61" borderId="67" xfId="0" applyFont="1" applyFill="1" applyBorder="1" applyAlignment="1" applyProtection="1">
      <alignment horizontal="left" wrapText="1"/>
    </xf>
    <xf numFmtId="0" fontId="63" fillId="61" borderId="68" xfId="0" applyFont="1" applyFill="1" applyBorder="1" applyAlignment="1" applyProtection="1">
      <alignment horizontal="left" wrapText="1"/>
    </xf>
    <xf numFmtId="0" fontId="63" fillId="61" borderId="50" xfId="0" applyFont="1" applyFill="1" applyBorder="1" applyAlignment="1" applyProtection="1">
      <alignment horizontal="left" wrapText="1"/>
    </xf>
    <xf numFmtId="0" fontId="63" fillId="71" borderId="27" xfId="0" applyFont="1" applyFill="1" applyBorder="1" applyAlignment="1" applyProtection="1">
      <alignment horizontal="left" wrapText="1"/>
    </xf>
    <xf numFmtId="0" fontId="63" fillId="71" borderId="26" xfId="0" applyFont="1" applyFill="1" applyBorder="1" applyAlignment="1" applyProtection="1">
      <alignment horizontal="left" wrapText="1"/>
    </xf>
    <xf numFmtId="0" fontId="63" fillId="71" borderId="28" xfId="0" applyFont="1" applyFill="1" applyBorder="1" applyAlignment="1" applyProtection="1">
      <alignment horizontal="left" wrapText="1"/>
    </xf>
    <xf numFmtId="0" fontId="125" fillId="53" borderId="13" xfId="0" applyFont="1" applyFill="1" applyBorder="1" applyAlignment="1" applyProtection="1">
      <alignment horizontal="center" wrapText="1"/>
    </xf>
    <xf numFmtId="0" fontId="125" fillId="53" borderId="17" xfId="0" applyFont="1" applyFill="1" applyBorder="1" applyAlignment="1" applyProtection="1">
      <alignment horizontal="center" wrapText="1"/>
    </xf>
    <xf numFmtId="0" fontId="7" fillId="0" borderId="26" xfId="0" applyFont="1" applyFill="1" applyBorder="1" applyAlignment="1" applyProtection="1">
      <alignment horizontal="left" wrapText="1"/>
    </xf>
    <xf numFmtId="0" fontId="7" fillId="0" borderId="24" xfId="0" applyFont="1" applyFill="1" applyBorder="1" applyAlignment="1" applyProtection="1">
      <alignment horizontal="left" wrapText="1"/>
    </xf>
    <xf numFmtId="0" fontId="125" fillId="70" borderId="20" xfId="0" applyFont="1" applyFill="1" applyBorder="1" applyAlignment="1" applyProtection="1">
      <alignment horizontal="center" wrapText="1"/>
      <protection locked="0"/>
    </xf>
    <xf numFmtId="0" fontId="125" fillId="70" borderId="29" xfId="0" applyFont="1" applyFill="1" applyBorder="1" applyAlignment="1" applyProtection="1">
      <alignment horizontal="center" wrapText="1"/>
      <protection locked="0"/>
    </xf>
    <xf numFmtId="0" fontId="138" fillId="0" borderId="62" xfId="0" applyFont="1" applyFill="1" applyBorder="1" applyAlignment="1" applyProtection="1">
      <alignment horizontal="center" wrapText="1"/>
      <protection locked="0"/>
    </xf>
    <xf numFmtId="0" fontId="138" fillId="0" borderId="20" xfId="0" applyFont="1" applyFill="1" applyBorder="1" applyAlignment="1" applyProtection="1">
      <alignment horizontal="center" wrapText="1"/>
      <protection locked="0"/>
    </xf>
    <xf numFmtId="0" fontId="138" fillId="0" borderId="29" xfId="0" applyFont="1" applyFill="1" applyBorder="1" applyAlignment="1" applyProtection="1">
      <alignment horizontal="center" wrapText="1"/>
      <protection locked="0"/>
    </xf>
    <xf numFmtId="0" fontId="108" fillId="64" borderId="12" xfId="0" applyFont="1" applyFill="1" applyBorder="1" applyAlignment="1">
      <alignment horizontal="left" vertical="center" wrapText="1"/>
    </xf>
    <xf numFmtId="0" fontId="108" fillId="64" borderId="17" xfId="0" applyFont="1" applyFill="1" applyBorder="1" applyAlignment="1">
      <alignment horizontal="left" vertical="center" wrapText="1"/>
    </xf>
    <xf numFmtId="0" fontId="169" fillId="0" borderId="12" xfId="0" applyFont="1" applyBorder="1" applyAlignment="1">
      <alignment horizontal="left" vertical="center" wrapText="1"/>
    </xf>
    <xf numFmtId="0" fontId="169" fillId="0" borderId="13" xfId="0" applyFont="1" applyBorder="1" applyAlignment="1">
      <alignment horizontal="left" vertical="center" wrapText="1"/>
    </xf>
    <xf numFmtId="0" fontId="169" fillId="0" borderId="17" xfId="0" applyFont="1" applyBorder="1" applyAlignment="1">
      <alignment horizontal="left" vertical="center" wrapText="1"/>
    </xf>
    <xf numFmtId="0" fontId="112" fillId="70" borderId="58" xfId="0" applyFont="1" applyFill="1" applyBorder="1" applyAlignment="1" applyProtection="1">
      <alignment horizontal="center"/>
      <protection locked="0"/>
    </xf>
    <xf numFmtId="0" fontId="112" fillId="70" borderId="41" xfId="0" applyFont="1" applyFill="1" applyBorder="1" applyAlignment="1" applyProtection="1">
      <alignment horizontal="center"/>
      <protection locked="0"/>
    </xf>
    <xf numFmtId="0" fontId="112" fillId="70" borderId="42" xfId="0" applyFont="1" applyFill="1" applyBorder="1" applyAlignment="1" applyProtection="1">
      <alignment horizontal="center"/>
      <protection locked="0"/>
    </xf>
    <xf numFmtId="0" fontId="112" fillId="53" borderId="27" xfId="0" applyFont="1" applyFill="1" applyBorder="1" applyAlignment="1" applyProtection="1">
      <alignment horizontal="center"/>
    </xf>
    <xf numFmtId="0" fontId="112" fillId="53" borderId="26" xfId="0" applyFont="1" applyFill="1" applyBorder="1" applyAlignment="1" applyProtection="1">
      <alignment horizontal="center"/>
    </xf>
    <xf numFmtId="0" fontId="112" fillId="53" borderId="24" xfId="0" applyFont="1" applyFill="1" applyBorder="1" applyAlignment="1" applyProtection="1">
      <alignment horizontal="center"/>
    </xf>
    <xf numFmtId="0" fontId="126" fillId="0" borderId="12" xfId="0" applyFont="1" applyBorder="1" applyAlignment="1" applyProtection="1">
      <alignment horizontal="center" wrapText="1"/>
    </xf>
    <xf numFmtId="0" fontId="126" fillId="0" borderId="13" xfId="0" applyFont="1" applyBorder="1" applyAlignment="1" applyProtection="1">
      <alignment horizontal="center"/>
    </xf>
    <xf numFmtId="0" fontId="126" fillId="0" borderId="17" xfId="0" applyFont="1" applyBorder="1" applyAlignment="1" applyProtection="1">
      <alignment horizontal="center"/>
    </xf>
    <xf numFmtId="0" fontId="126" fillId="0" borderId="10" xfId="0" applyFont="1" applyFill="1" applyBorder="1" applyAlignment="1" applyProtection="1">
      <alignment horizontal="left" wrapText="1"/>
    </xf>
    <xf numFmtId="0" fontId="9" fillId="61" borderId="60" xfId="0" applyFont="1" applyFill="1" applyBorder="1" applyAlignment="1" applyProtection="1">
      <alignment horizontal="left" wrapText="1"/>
    </xf>
    <xf numFmtId="0" fontId="9" fillId="61" borderId="0" xfId="0" applyFont="1" applyFill="1" applyBorder="1" applyAlignment="1" applyProtection="1">
      <alignment horizontal="left" wrapText="1"/>
    </xf>
    <xf numFmtId="0" fontId="9" fillId="61" borderId="57" xfId="0" applyFont="1" applyFill="1" applyBorder="1" applyAlignment="1" applyProtection="1">
      <alignment horizontal="left" wrapText="1"/>
    </xf>
    <xf numFmtId="0" fontId="7" fillId="71" borderId="72" xfId="0" applyFont="1" applyFill="1" applyBorder="1" applyAlignment="1" applyProtection="1">
      <alignment horizontal="left" wrapText="1"/>
    </xf>
    <xf numFmtId="0" fontId="7" fillId="71" borderId="20" xfId="0" applyFont="1" applyFill="1" applyBorder="1" applyAlignment="1" applyProtection="1">
      <alignment horizontal="left" wrapText="1"/>
    </xf>
    <xf numFmtId="0" fontId="7" fillId="71" borderId="29" xfId="0" applyFont="1" applyFill="1" applyBorder="1" applyAlignment="1" applyProtection="1">
      <alignment horizontal="left" wrapText="1"/>
    </xf>
    <xf numFmtId="0" fontId="106" fillId="0" borderId="12" xfId="0" applyFont="1" applyFill="1" applyBorder="1" applyAlignment="1" applyProtection="1">
      <alignment horizontal="left" wrapText="1"/>
    </xf>
    <xf numFmtId="0" fontId="107" fillId="0" borderId="12" xfId="0" applyFont="1" applyFill="1" applyBorder="1" applyAlignment="1" applyProtection="1">
      <alignment horizontal="left" wrapText="1"/>
    </xf>
    <xf numFmtId="0" fontId="107" fillId="0" borderId="13" xfId="0" applyFont="1" applyFill="1" applyBorder="1" applyAlignment="1" applyProtection="1">
      <alignment horizontal="left" wrapText="1"/>
    </xf>
    <xf numFmtId="0" fontId="125" fillId="70" borderId="13" xfId="0" applyFont="1" applyFill="1" applyBorder="1" applyAlignment="1" applyProtection="1">
      <alignment horizontal="center" wrapText="1"/>
      <protection locked="0"/>
    </xf>
    <xf numFmtId="0" fontId="129" fillId="61" borderId="12" xfId="0" applyFont="1" applyFill="1" applyBorder="1" applyAlignment="1" applyProtection="1">
      <alignment horizontal="center" wrapText="1"/>
    </xf>
    <xf numFmtId="0" fontId="129" fillId="61" borderId="17" xfId="0" applyFont="1" applyFill="1" applyBorder="1" applyAlignment="1" applyProtection="1">
      <alignment horizontal="center" wrapText="1"/>
    </xf>
    <xf numFmtId="0" fontId="129" fillId="71" borderId="12" xfId="0" applyFont="1" applyFill="1" applyBorder="1" applyAlignment="1" applyProtection="1">
      <alignment horizontal="center" wrapText="1"/>
    </xf>
    <xf numFmtId="0" fontId="129" fillId="71" borderId="13" xfId="0" applyFont="1" applyFill="1" applyBorder="1" applyAlignment="1" applyProtection="1">
      <alignment horizontal="center" wrapText="1"/>
    </xf>
    <xf numFmtId="0" fontId="129" fillId="71" borderId="17" xfId="0" applyFont="1" applyFill="1" applyBorder="1" applyAlignment="1" applyProtection="1">
      <alignment horizontal="center" wrapText="1"/>
    </xf>
    <xf numFmtId="0" fontId="113" fillId="0" borderId="0" xfId="0" applyFont="1" applyAlignment="1">
      <alignment horizontal="center" wrapText="1"/>
    </xf>
    <xf numFmtId="0" fontId="138" fillId="0" borderId="0" xfId="0" applyFont="1" applyAlignment="1">
      <alignment horizontal="center" vertical="center"/>
    </xf>
    <xf numFmtId="0" fontId="113" fillId="0" borderId="0" xfId="0" applyFont="1" applyAlignment="1" applyProtection="1">
      <alignment horizontal="center" wrapText="1"/>
    </xf>
    <xf numFmtId="0" fontId="88" fillId="0" borderId="0" xfId="326" applyBorder="1" applyAlignment="1" applyProtection="1">
      <alignment horizontal="center" vertical="center" wrapText="1"/>
    </xf>
    <xf numFmtId="0" fontId="19" fillId="0" borderId="34" xfId="0" applyFont="1" applyBorder="1" applyAlignment="1" applyProtection="1">
      <alignment horizontal="center" vertical="center" wrapText="1"/>
    </xf>
    <xf numFmtId="0" fontId="19" fillId="0" borderId="35" xfId="0" applyFont="1" applyBorder="1" applyAlignment="1" applyProtection="1">
      <alignment horizontal="center" vertical="center" wrapText="1"/>
    </xf>
    <xf numFmtId="0" fontId="122" fillId="56" borderId="0" xfId="0" applyFont="1" applyFill="1" applyBorder="1" applyAlignment="1" applyProtection="1">
      <alignment wrapText="1"/>
    </xf>
    <xf numFmtId="0" fontId="170" fillId="62" borderId="0" xfId="0" applyFont="1" applyFill="1" applyBorder="1" applyAlignment="1" applyProtection="1">
      <alignment horizontal="center" vertical="center" wrapText="1"/>
    </xf>
    <xf numFmtId="0" fontId="113" fillId="0" borderId="0" xfId="0" applyFont="1" applyAlignment="1" applyProtection="1">
      <alignment horizontal="left"/>
    </xf>
    <xf numFmtId="0" fontId="180" fillId="53" borderId="62" xfId="326" applyFont="1" applyFill="1" applyBorder="1" applyAlignment="1" applyProtection="1">
      <alignment horizontal="left"/>
    </xf>
    <xf numFmtId="0" fontId="180" fillId="53" borderId="20" xfId="326" applyFont="1" applyFill="1" applyBorder="1" applyAlignment="1" applyProtection="1">
      <alignment horizontal="left"/>
    </xf>
    <xf numFmtId="0" fontId="180" fillId="53" borderId="29" xfId="326" applyFont="1" applyFill="1" applyBorder="1" applyAlignment="1" applyProtection="1">
      <alignment horizontal="left"/>
    </xf>
    <xf numFmtId="0" fontId="17" fillId="57" borderId="12" xfId="377" applyNumberFormat="1" applyFont="1" applyFill="1" applyBorder="1" applyAlignment="1" applyProtection="1">
      <alignment horizontal="left" wrapText="1"/>
      <protection locked="0"/>
    </xf>
    <xf numFmtId="0" fontId="17" fillId="57" borderId="17" xfId="377" applyNumberFormat="1" applyFont="1" applyFill="1" applyBorder="1" applyAlignment="1" applyProtection="1">
      <alignment horizontal="left" wrapText="1"/>
      <protection locked="0"/>
    </xf>
    <xf numFmtId="0" fontId="171" fillId="53" borderId="73" xfId="0" applyFont="1" applyFill="1" applyBorder="1" applyAlignment="1">
      <alignment horizontal="left" wrapText="1"/>
    </xf>
    <xf numFmtId="0" fontId="171" fillId="53" borderId="70" xfId="0" applyFont="1" applyFill="1" applyBorder="1" applyAlignment="1">
      <alignment horizontal="left" wrapText="1"/>
    </xf>
    <xf numFmtId="0" fontId="171" fillId="53" borderId="74" xfId="0" applyFont="1" applyFill="1" applyBorder="1" applyAlignment="1">
      <alignment horizontal="left" wrapText="1"/>
    </xf>
    <xf numFmtId="0" fontId="111" fillId="0" borderId="73" xfId="0" applyFont="1" applyBorder="1" applyAlignment="1">
      <alignment horizontal="center"/>
    </xf>
    <xf numFmtId="0" fontId="111" fillId="0" borderId="70" xfId="0" applyFont="1" applyBorder="1" applyAlignment="1">
      <alignment horizontal="center"/>
    </xf>
    <xf numFmtId="0" fontId="111" fillId="0" borderId="74" xfId="0" applyFont="1" applyBorder="1" applyAlignment="1">
      <alignment horizontal="center"/>
    </xf>
    <xf numFmtId="0" fontId="20" fillId="0" borderId="75" xfId="0" applyFont="1" applyBorder="1" applyAlignment="1">
      <alignment horizontal="left" vertical="center" wrapText="1"/>
    </xf>
    <xf numFmtId="0" fontId="172" fillId="0" borderId="13" xfId="0" applyFont="1" applyBorder="1" applyAlignment="1">
      <alignment horizontal="left" vertical="center" wrapText="1"/>
    </xf>
    <xf numFmtId="0" fontId="172" fillId="0" borderId="63" xfId="0" applyFont="1" applyBorder="1" applyAlignment="1">
      <alignment horizontal="left" vertical="center" wrapText="1"/>
    </xf>
    <xf numFmtId="0" fontId="112" fillId="56" borderId="76" xfId="0" applyFont="1" applyFill="1" applyBorder="1" applyAlignment="1">
      <alignment horizontal="left" vertical="center" wrapText="1"/>
    </xf>
    <xf numFmtId="0" fontId="112" fillId="56" borderId="23" xfId="0" applyFont="1" applyFill="1" applyBorder="1" applyAlignment="1">
      <alignment horizontal="left" vertical="center" wrapText="1"/>
    </xf>
    <xf numFmtId="0" fontId="112" fillId="56" borderId="77" xfId="0" applyFont="1" applyFill="1" applyBorder="1" applyAlignment="1">
      <alignment horizontal="left" vertical="center" wrapText="1"/>
    </xf>
    <xf numFmtId="0" fontId="171" fillId="53" borderId="60" xfId="0" applyFont="1" applyFill="1" applyBorder="1" applyAlignment="1">
      <alignment horizontal="left" vertical="center" wrapText="1"/>
    </xf>
    <xf numFmtId="0" fontId="171" fillId="53" borderId="0" xfId="0" applyFont="1" applyFill="1" applyBorder="1" applyAlignment="1">
      <alignment horizontal="left" vertical="center" wrapText="1"/>
    </xf>
    <xf numFmtId="0" fontId="171" fillId="53" borderId="61" xfId="0" applyFont="1" applyFill="1" applyBorder="1" applyAlignment="1">
      <alignment horizontal="left" vertical="center" wrapText="1"/>
    </xf>
    <xf numFmtId="0" fontId="0" fillId="72" borderId="0" xfId="0" applyFont="1" applyFill="1" applyAlignment="1">
      <alignment horizontal="left" vertical="center" wrapText="1"/>
    </xf>
    <xf numFmtId="0" fontId="106" fillId="0" borderId="0" xfId="0" applyFont="1" applyAlignment="1">
      <alignment horizontal="center" vertical="center"/>
    </xf>
    <xf numFmtId="0" fontId="0" fillId="0" borderId="0" xfId="0" applyFont="1" applyAlignment="1">
      <alignment horizontal="left" wrapText="1"/>
    </xf>
    <xf numFmtId="0" fontId="104" fillId="54" borderId="27" xfId="0" applyFont="1" applyFill="1" applyBorder="1" applyAlignment="1" applyProtection="1">
      <alignment horizontal="left" vertical="top" wrapText="1"/>
      <protection locked="0"/>
    </xf>
    <xf numFmtId="0" fontId="104" fillId="54" borderId="26" xfId="0" applyFont="1" applyFill="1" applyBorder="1" applyAlignment="1" applyProtection="1">
      <alignment horizontal="left" vertical="top" wrapText="1"/>
      <protection locked="0"/>
    </xf>
    <xf numFmtId="0" fontId="104" fillId="54" borderId="24" xfId="0" applyFont="1" applyFill="1" applyBorder="1" applyAlignment="1" applyProtection="1">
      <alignment horizontal="left" vertical="top" wrapText="1"/>
      <protection locked="0"/>
    </xf>
    <xf numFmtId="0" fontId="100" fillId="0" borderId="0" xfId="0" applyFont="1" applyBorder="1" applyAlignment="1" applyProtection="1">
      <alignment horizontal="left" wrapText="1"/>
      <protection locked="0"/>
    </xf>
    <xf numFmtId="0" fontId="0" fillId="54" borderId="27" xfId="0" applyFill="1" applyBorder="1" applyAlignment="1" applyProtection="1">
      <alignment horizontal="left" vertical="top" wrapText="1"/>
      <protection locked="0"/>
    </xf>
    <xf numFmtId="0" fontId="0" fillId="54" borderId="26" xfId="0" applyFill="1" applyBorder="1" applyAlignment="1" applyProtection="1">
      <alignment horizontal="left" vertical="top" wrapText="1"/>
      <protection locked="0"/>
    </xf>
    <xf numFmtId="0" fontId="0" fillId="54" borderId="24" xfId="0" applyFill="1" applyBorder="1" applyAlignment="1" applyProtection="1">
      <alignment horizontal="left" vertical="top" wrapText="1"/>
      <protection locked="0"/>
    </xf>
    <xf numFmtId="0" fontId="113" fillId="54" borderId="60" xfId="0" applyFont="1" applyFill="1" applyBorder="1" applyAlignment="1" applyProtection="1">
      <alignment horizontal="left"/>
      <protection locked="0"/>
    </xf>
    <xf numFmtId="0" fontId="113" fillId="54" borderId="0" xfId="0" applyFont="1" applyFill="1" applyBorder="1" applyAlignment="1" applyProtection="1">
      <alignment horizontal="left"/>
      <protection locked="0"/>
    </xf>
    <xf numFmtId="0" fontId="113" fillId="72" borderId="0" xfId="0" applyFont="1" applyFill="1" applyAlignment="1">
      <alignment horizontal="left" vertical="center" wrapText="1"/>
    </xf>
    <xf numFmtId="0" fontId="104" fillId="54" borderId="67" xfId="0" applyFont="1" applyFill="1" applyBorder="1" applyAlignment="1" applyProtection="1">
      <alignment horizontal="left" vertical="top" wrapText="1"/>
      <protection locked="0"/>
    </xf>
    <xf numFmtId="0" fontId="104" fillId="54" borderId="68" xfId="0" applyFont="1" applyFill="1" applyBorder="1" applyAlignment="1" applyProtection="1">
      <alignment horizontal="left" vertical="top" wrapText="1"/>
      <protection locked="0"/>
    </xf>
    <xf numFmtId="0" fontId="104" fillId="54" borderId="69" xfId="0" applyFont="1" applyFill="1" applyBorder="1" applyAlignment="1" applyProtection="1">
      <alignment horizontal="left" vertical="top" wrapText="1"/>
      <protection locked="0"/>
    </xf>
    <xf numFmtId="0" fontId="113" fillId="69" borderId="64" xfId="0" applyFont="1" applyFill="1" applyBorder="1" applyAlignment="1" applyProtection="1">
      <alignment horizontal="center" vertical="center" wrapText="1"/>
      <protection locked="0"/>
    </xf>
    <xf numFmtId="0" fontId="113" fillId="69" borderId="65" xfId="0" applyFont="1" applyFill="1" applyBorder="1" applyAlignment="1" applyProtection="1">
      <alignment horizontal="center" vertical="center" wrapText="1"/>
      <protection locked="0"/>
    </xf>
    <xf numFmtId="0" fontId="113" fillId="69" borderId="66" xfId="0" applyFont="1" applyFill="1" applyBorder="1" applyAlignment="1" applyProtection="1">
      <alignment horizontal="center" vertical="center" wrapText="1"/>
      <protection locked="0"/>
    </xf>
    <xf numFmtId="0" fontId="113" fillId="69" borderId="60" xfId="0" applyFont="1" applyFill="1" applyBorder="1" applyAlignment="1" applyProtection="1">
      <alignment horizontal="center" vertical="center" wrapText="1"/>
      <protection locked="0"/>
    </xf>
    <xf numFmtId="0" fontId="113" fillId="69" borderId="0" xfId="0" applyFont="1" applyFill="1" applyBorder="1" applyAlignment="1" applyProtection="1">
      <alignment horizontal="center" vertical="center" wrapText="1"/>
      <protection locked="0"/>
    </xf>
    <xf numFmtId="0" fontId="113" fillId="69" borderId="61" xfId="0" applyFont="1" applyFill="1" applyBorder="1" applyAlignment="1" applyProtection="1">
      <alignment horizontal="center" vertical="center" wrapText="1"/>
      <protection locked="0"/>
    </xf>
    <xf numFmtId="0" fontId="113" fillId="69" borderId="67" xfId="0" applyFont="1" applyFill="1" applyBorder="1" applyAlignment="1" applyProtection="1">
      <alignment horizontal="center" vertical="center" wrapText="1"/>
      <protection locked="0"/>
    </xf>
    <xf numFmtId="0" fontId="113" fillId="69" borderId="68" xfId="0" applyFont="1" applyFill="1" applyBorder="1" applyAlignment="1" applyProtection="1">
      <alignment horizontal="center" vertical="center" wrapText="1"/>
      <protection locked="0"/>
    </xf>
    <xf numFmtId="0" fontId="113" fillId="69" borderId="69" xfId="0" applyFont="1" applyFill="1" applyBorder="1" applyAlignment="1" applyProtection="1">
      <alignment horizontal="center" vertical="center" wrapText="1"/>
      <protection locked="0"/>
    </xf>
  </cellXfs>
  <cellStyles count="39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 20%" xfId="38" xr:uid="{00000000-0005-0000-0000-000025000000}"/>
    <cellStyle name="Accent1 - 40%" xfId="39" xr:uid="{00000000-0005-0000-0000-000026000000}"/>
    <cellStyle name="Accent1 - 60%" xfId="40" xr:uid="{00000000-0005-0000-0000-000027000000}"/>
    <cellStyle name="Accent1 10" xfId="41" xr:uid="{00000000-0005-0000-0000-000028000000}"/>
    <cellStyle name="Accent1 11" xfId="42" xr:uid="{00000000-0005-0000-0000-000029000000}"/>
    <cellStyle name="Accent1 12" xfId="43" xr:uid="{00000000-0005-0000-0000-00002A000000}"/>
    <cellStyle name="Accent1 13" xfId="44" xr:uid="{00000000-0005-0000-0000-00002B000000}"/>
    <cellStyle name="Accent1 14" xfId="45" xr:uid="{00000000-0005-0000-0000-00002C000000}"/>
    <cellStyle name="Accent1 15" xfId="46" xr:uid="{00000000-0005-0000-0000-00002D000000}"/>
    <cellStyle name="Accent1 16" xfId="47" xr:uid="{00000000-0005-0000-0000-00002E000000}"/>
    <cellStyle name="Accent1 17" xfId="48" xr:uid="{00000000-0005-0000-0000-00002F000000}"/>
    <cellStyle name="Accent1 18" xfId="49" xr:uid="{00000000-0005-0000-0000-000030000000}"/>
    <cellStyle name="Accent1 19" xfId="50" xr:uid="{00000000-0005-0000-0000-000031000000}"/>
    <cellStyle name="Accent1 2" xfId="51" xr:uid="{00000000-0005-0000-0000-000032000000}"/>
    <cellStyle name="Accent1 20" xfId="52" xr:uid="{00000000-0005-0000-0000-000033000000}"/>
    <cellStyle name="Accent1 21" xfId="53" xr:uid="{00000000-0005-0000-0000-000034000000}"/>
    <cellStyle name="Accent1 22" xfId="54" xr:uid="{00000000-0005-0000-0000-000035000000}"/>
    <cellStyle name="Accent1 23" xfId="55" xr:uid="{00000000-0005-0000-0000-000036000000}"/>
    <cellStyle name="Accent1 24" xfId="56" xr:uid="{00000000-0005-0000-0000-000037000000}"/>
    <cellStyle name="Accent1 25" xfId="57" xr:uid="{00000000-0005-0000-0000-000038000000}"/>
    <cellStyle name="Accent1 26" xfId="58" xr:uid="{00000000-0005-0000-0000-000039000000}"/>
    <cellStyle name="Accent1 27" xfId="59" xr:uid="{00000000-0005-0000-0000-00003A000000}"/>
    <cellStyle name="Accent1 28" xfId="60" xr:uid="{00000000-0005-0000-0000-00003B000000}"/>
    <cellStyle name="Accent1 29" xfId="61" xr:uid="{00000000-0005-0000-0000-00003C000000}"/>
    <cellStyle name="Accent1 3" xfId="62" xr:uid="{00000000-0005-0000-0000-00003D000000}"/>
    <cellStyle name="Accent1 30" xfId="63" xr:uid="{00000000-0005-0000-0000-00003E000000}"/>
    <cellStyle name="Accent1 31" xfId="64" xr:uid="{00000000-0005-0000-0000-00003F000000}"/>
    <cellStyle name="Accent1 32" xfId="65" xr:uid="{00000000-0005-0000-0000-000040000000}"/>
    <cellStyle name="Accent1 33" xfId="66" xr:uid="{00000000-0005-0000-0000-000041000000}"/>
    <cellStyle name="Accent1 34" xfId="67" xr:uid="{00000000-0005-0000-0000-000042000000}"/>
    <cellStyle name="Accent1 35" xfId="68" xr:uid="{00000000-0005-0000-0000-000043000000}"/>
    <cellStyle name="Accent1 36" xfId="69" xr:uid="{00000000-0005-0000-0000-000044000000}"/>
    <cellStyle name="Accent1 4" xfId="70" xr:uid="{00000000-0005-0000-0000-000045000000}"/>
    <cellStyle name="Accent1 5" xfId="71" xr:uid="{00000000-0005-0000-0000-000046000000}"/>
    <cellStyle name="Accent1 6" xfId="72" xr:uid="{00000000-0005-0000-0000-000047000000}"/>
    <cellStyle name="Accent1 7" xfId="73" xr:uid="{00000000-0005-0000-0000-000048000000}"/>
    <cellStyle name="Accent1 8" xfId="74" xr:uid="{00000000-0005-0000-0000-000049000000}"/>
    <cellStyle name="Accent1 9" xfId="75" xr:uid="{00000000-0005-0000-0000-00004A000000}"/>
    <cellStyle name="Accent2" xfId="76" builtinId="33" customBuiltin="1"/>
    <cellStyle name="Accent2 - 20%" xfId="77" xr:uid="{00000000-0005-0000-0000-00004C000000}"/>
    <cellStyle name="Accent2 - 40%" xfId="78" xr:uid="{00000000-0005-0000-0000-00004D000000}"/>
    <cellStyle name="Accent2 - 60%" xfId="79" xr:uid="{00000000-0005-0000-0000-00004E000000}"/>
    <cellStyle name="Accent2 10" xfId="80" xr:uid="{00000000-0005-0000-0000-00004F000000}"/>
    <cellStyle name="Accent2 11" xfId="81" xr:uid="{00000000-0005-0000-0000-000050000000}"/>
    <cellStyle name="Accent2 12" xfId="82" xr:uid="{00000000-0005-0000-0000-000051000000}"/>
    <cellStyle name="Accent2 13" xfId="83" xr:uid="{00000000-0005-0000-0000-000052000000}"/>
    <cellStyle name="Accent2 14" xfId="84" xr:uid="{00000000-0005-0000-0000-000053000000}"/>
    <cellStyle name="Accent2 15" xfId="85" xr:uid="{00000000-0005-0000-0000-000054000000}"/>
    <cellStyle name="Accent2 16" xfId="86" xr:uid="{00000000-0005-0000-0000-000055000000}"/>
    <cellStyle name="Accent2 17" xfId="87" xr:uid="{00000000-0005-0000-0000-000056000000}"/>
    <cellStyle name="Accent2 18" xfId="88" xr:uid="{00000000-0005-0000-0000-000057000000}"/>
    <cellStyle name="Accent2 19" xfId="89" xr:uid="{00000000-0005-0000-0000-000058000000}"/>
    <cellStyle name="Accent2 2" xfId="90" xr:uid="{00000000-0005-0000-0000-000059000000}"/>
    <cellStyle name="Accent2 20" xfId="91" xr:uid="{00000000-0005-0000-0000-00005A000000}"/>
    <cellStyle name="Accent2 21" xfId="92" xr:uid="{00000000-0005-0000-0000-00005B000000}"/>
    <cellStyle name="Accent2 22" xfId="93" xr:uid="{00000000-0005-0000-0000-00005C000000}"/>
    <cellStyle name="Accent2 23" xfId="94" xr:uid="{00000000-0005-0000-0000-00005D000000}"/>
    <cellStyle name="Accent2 24" xfId="95" xr:uid="{00000000-0005-0000-0000-00005E000000}"/>
    <cellStyle name="Accent2 25" xfId="96" xr:uid="{00000000-0005-0000-0000-00005F000000}"/>
    <cellStyle name="Accent2 26" xfId="97" xr:uid="{00000000-0005-0000-0000-000060000000}"/>
    <cellStyle name="Accent2 27" xfId="98" xr:uid="{00000000-0005-0000-0000-000061000000}"/>
    <cellStyle name="Accent2 28" xfId="99" xr:uid="{00000000-0005-0000-0000-000062000000}"/>
    <cellStyle name="Accent2 29" xfId="100" xr:uid="{00000000-0005-0000-0000-000063000000}"/>
    <cellStyle name="Accent2 3" xfId="101" xr:uid="{00000000-0005-0000-0000-000064000000}"/>
    <cellStyle name="Accent2 30" xfId="102" xr:uid="{00000000-0005-0000-0000-000065000000}"/>
    <cellStyle name="Accent2 31" xfId="103" xr:uid="{00000000-0005-0000-0000-000066000000}"/>
    <cellStyle name="Accent2 32" xfId="104" xr:uid="{00000000-0005-0000-0000-000067000000}"/>
    <cellStyle name="Accent2 33" xfId="105" xr:uid="{00000000-0005-0000-0000-000068000000}"/>
    <cellStyle name="Accent2 34" xfId="106" xr:uid="{00000000-0005-0000-0000-000069000000}"/>
    <cellStyle name="Accent2 35" xfId="107" xr:uid="{00000000-0005-0000-0000-00006A000000}"/>
    <cellStyle name="Accent2 36" xfId="108" xr:uid="{00000000-0005-0000-0000-00006B000000}"/>
    <cellStyle name="Accent2 4" xfId="109" xr:uid="{00000000-0005-0000-0000-00006C000000}"/>
    <cellStyle name="Accent2 5" xfId="110" xr:uid="{00000000-0005-0000-0000-00006D000000}"/>
    <cellStyle name="Accent2 6" xfId="111" xr:uid="{00000000-0005-0000-0000-00006E000000}"/>
    <cellStyle name="Accent2 7" xfId="112" xr:uid="{00000000-0005-0000-0000-00006F000000}"/>
    <cellStyle name="Accent2 8" xfId="113" xr:uid="{00000000-0005-0000-0000-000070000000}"/>
    <cellStyle name="Accent2 9" xfId="114" xr:uid="{00000000-0005-0000-0000-000071000000}"/>
    <cellStyle name="Accent3" xfId="115" builtinId="37" customBuiltin="1"/>
    <cellStyle name="Accent3 - 20%" xfId="116" xr:uid="{00000000-0005-0000-0000-000073000000}"/>
    <cellStyle name="Accent3 - 40%" xfId="117" xr:uid="{00000000-0005-0000-0000-000074000000}"/>
    <cellStyle name="Accent3 - 60%" xfId="118" xr:uid="{00000000-0005-0000-0000-000075000000}"/>
    <cellStyle name="Accent3 10" xfId="119" xr:uid="{00000000-0005-0000-0000-000076000000}"/>
    <cellStyle name="Accent3 11" xfId="120" xr:uid="{00000000-0005-0000-0000-000077000000}"/>
    <cellStyle name="Accent3 12" xfId="121" xr:uid="{00000000-0005-0000-0000-000078000000}"/>
    <cellStyle name="Accent3 13" xfId="122" xr:uid="{00000000-0005-0000-0000-000079000000}"/>
    <cellStyle name="Accent3 14" xfId="123" xr:uid="{00000000-0005-0000-0000-00007A000000}"/>
    <cellStyle name="Accent3 15" xfId="124" xr:uid="{00000000-0005-0000-0000-00007B000000}"/>
    <cellStyle name="Accent3 16" xfId="125" xr:uid="{00000000-0005-0000-0000-00007C000000}"/>
    <cellStyle name="Accent3 17" xfId="126" xr:uid="{00000000-0005-0000-0000-00007D000000}"/>
    <cellStyle name="Accent3 18" xfId="127" xr:uid="{00000000-0005-0000-0000-00007E000000}"/>
    <cellStyle name="Accent3 19" xfId="128" xr:uid="{00000000-0005-0000-0000-00007F000000}"/>
    <cellStyle name="Accent3 2" xfId="129" xr:uid="{00000000-0005-0000-0000-000080000000}"/>
    <cellStyle name="Accent3 20" xfId="130" xr:uid="{00000000-0005-0000-0000-000081000000}"/>
    <cellStyle name="Accent3 21" xfId="131" xr:uid="{00000000-0005-0000-0000-000082000000}"/>
    <cellStyle name="Accent3 22" xfId="132" xr:uid="{00000000-0005-0000-0000-000083000000}"/>
    <cellStyle name="Accent3 23" xfId="133" xr:uid="{00000000-0005-0000-0000-000084000000}"/>
    <cellStyle name="Accent3 24" xfId="134" xr:uid="{00000000-0005-0000-0000-000085000000}"/>
    <cellStyle name="Accent3 25" xfId="135" xr:uid="{00000000-0005-0000-0000-000086000000}"/>
    <cellStyle name="Accent3 26" xfId="136" xr:uid="{00000000-0005-0000-0000-000087000000}"/>
    <cellStyle name="Accent3 27" xfId="137" xr:uid="{00000000-0005-0000-0000-000088000000}"/>
    <cellStyle name="Accent3 28" xfId="138" xr:uid="{00000000-0005-0000-0000-000089000000}"/>
    <cellStyle name="Accent3 29" xfId="139" xr:uid="{00000000-0005-0000-0000-00008A000000}"/>
    <cellStyle name="Accent3 3" xfId="140" xr:uid="{00000000-0005-0000-0000-00008B000000}"/>
    <cellStyle name="Accent3 30" xfId="141" xr:uid="{00000000-0005-0000-0000-00008C000000}"/>
    <cellStyle name="Accent3 31" xfId="142" xr:uid="{00000000-0005-0000-0000-00008D000000}"/>
    <cellStyle name="Accent3 32" xfId="143" xr:uid="{00000000-0005-0000-0000-00008E000000}"/>
    <cellStyle name="Accent3 33" xfId="144" xr:uid="{00000000-0005-0000-0000-00008F000000}"/>
    <cellStyle name="Accent3 34" xfId="145" xr:uid="{00000000-0005-0000-0000-000090000000}"/>
    <cellStyle name="Accent3 35" xfId="146" xr:uid="{00000000-0005-0000-0000-000091000000}"/>
    <cellStyle name="Accent3 36" xfId="147" xr:uid="{00000000-0005-0000-0000-000092000000}"/>
    <cellStyle name="Accent3 4" xfId="148" xr:uid="{00000000-0005-0000-0000-000093000000}"/>
    <cellStyle name="Accent3 5" xfId="149" xr:uid="{00000000-0005-0000-0000-000094000000}"/>
    <cellStyle name="Accent3 6" xfId="150" xr:uid="{00000000-0005-0000-0000-000095000000}"/>
    <cellStyle name="Accent3 7" xfId="151" xr:uid="{00000000-0005-0000-0000-000096000000}"/>
    <cellStyle name="Accent3 8" xfId="152" xr:uid="{00000000-0005-0000-0000-000097000000}"/>
    <cellStyle name="Accent3 9" xfId="153" xr:uid="{00000000-0005-0000-0000-000098000000}"/>
    <cellStyle name="Accent4" xfId="154" builtinId="41" customBuiltin="1"/>
    <cellStyle name="Accent4 - 20%" xfId="155" xr:uid="{00000000-0005-0000-0000-00009A000000}"/>
    <cellStyle name="Accent4 - 40%" xfId="156" xr:uid="{00000000-0005-0000-0000-00009B000000}"/>
    <cellStyle name="Accent4 - 60%" xfId="157" xr:uid="{00000000-0005-0000-0000-00009C000000}"/>
    <cellStyle name="Accent4 10" xfId="158" xr:uid="{00000000-0005-0000-0000-00009D000000}"/>
    <cellStyle name="Accent4 11" xfId="159" xr:uid="{00000000-0005-0000-0000-00009E000000}"/>
    <cellStyle name="Accent4 12" xfId="160" xr:uid="{00000000-0005-0000-0000-00009F000000}"/>
    <cellStyle name="Accent4 13" xfId="161" xr:uid="{00000000-0005-0000-0000-0000A0000000}"/>
    <cellStyle name="Accent4 14" xfId="162" xr:uid="{00000000-0005-0000-0000-0000A1000000}"/>
    <cellStyle name="Accent4 15" xfId="163" xr:uid="{00000000-0005-0000-0000-0000A2000000}"/>
    <cellStyle name="Accent4 16" xfId="164" xr:uid="{00000000-0005-0000-0000-0000A3000000}"/>
    <cellStyle name="Accent4 17" xfId="165" xr:uid="{00000000-0005-0000-0000-0000A4000000}"/>
    <cellStyle name="Accent4 18" xfId="166" xr:uid="{00000000-0005-0000-0000-0000A5000000}"/>
    <cellStyle name="Accent4 19" xfId="167" xr:uid="{00000000-0005-0000-0000-0000A6000000}"/>
    <cellStyle name="Accent4 2" xfId="168" xr:uid="{00000000-0005-0000-0000-0000A7000000}"/>
    <cellStyle name="Accent4 20" xfId="169" xr:uid="{00000000-0005-0000-0000-0000A8000000}"/>
    <cellStyle name="Accent4 21" xfId="170" xr:uid="{00000000-0005-0000-0000-0000A9000000}"/>
    <cellStyle name="Accent4 22" xfId="171" xr:uid="{00000000-0005-0000-0000-0000AA000000}"/>
    <cellStyle name="Accent4 23" xfId="172" xr:uid="{00000000-0005-0000-0000-0000AB000000}"/>
    <cellStyle name="Accent4 24" xfId="173" xr:uid="{00000000-0005-0000-0000-0000AC000000}"/>
    <cellStyle name="Accent4 25" xfId="174" xr:uid="{00000000-0005-0000-0000-0000AD000000}"/>
    <cellStyle name="Accent4 26" xfId="175" xr:uid="{00000000-0005-0000-0000-0000AE000000}"/>
    <cellStyle name="Accent4 27" xfId="176" xr:uid="{00000000-0005-0000-0000-0000AF000000}"/>
    <cellStyle name="Accent4 28" xfId="177" xr:uid="{00000000-0005-0000-0000-0000B0000000}"/>
    <cellStyle name="Accent4 29" xfId="178" xr:uid="{00000000-0005-0000-0000-0000B1000000}"/>
    <cellStyle name="Accent4 3" xfId="179" xr:uid="{00000000-0005-0000-0000-0000B2000000}"/>
    <cellStyle name="Accent4 30" xfId="180" xr:uid="{00000000-0005-0000-0000-0000B3000000}"/>
    <cellStyle name="Accent4 31" xfId="181" xr:uid="{00000000-0005-0000-0000-0000B4000000}"/>
    <cellStyle name="Accent4 32" xfId="182" xr:uid="{00000000-0005-0000-0000-0000B5000000}"/>
    <cellStyle name="Accent4 33" xfId="183" xr:uid="{00000000-0005-0000-0000-0000B6000000}"/>
    <cellStyle name="Accent4 34" xfId="184" xr:uid="{00000000-0005-0000-0000-0000B7000000}"/>
    <cellStyle name="Accent4 35" xfId="185" xr:uid="{00000000-0005-0000-0000-0000B8000000}"/>
    <cellStyle name="Accent4 36" xfId="186" xr:uid="{00000000-0005-0000-0000-0000B9000000}"/>
    <cellStyle name="Accent4 4" xfId="187" xr:uid="{00000000-0005-0000-0000-0000BA000000}"/>
    <cellStyle name="Accent4 5" xfId="188" xr:uid="{00000000-0005-0000-0000-0000BB000000}"/>
    <cellStyle name="Accent4 6" xfId="189" xr:uid="{00000000-0005-0000-0000-0000BC000000}"/>
    <cellStyle name="Accent4 7" xfId="190" xr:uid="{00000000-0005-0000-0000-0000BD000000}"/>
    <cellStyle name="Accent4 8" xfId="191" xr:uid="{00000000-0005-0000-0000-0000BE000000}"/>
    <cellStyle name="Accent4 9" xfId="192" xr:uid="{00000000-0005-0000-0000-0000BF000000}"/>
    <cellStyle name="Accent5" xfId="193" builtinId="45" customBuiltin="1"/>
    <cellStyle name="Accent5 - 20%" xfId="194" xr:uid="{00000000-0005-0000-0000-0000C1000000}"/>
    <cellStyle name="Accent5 - 40%" xfId="195" xr:uid="{00000000-0005-0000-0000-0000C2000000}"/>
    <cellStyle name="Accent5 - 60%" xfId="196" xr:uid="{00000000-0005-0000-0000-0000C3000000}"/>
    <cellStyle name="Accent5 10" xfId="197" xr:uid="{00000000-0005-0000-0000-0000C4000000}"/>
    <cellStyle name="Accent5 11" xfId="198" xr:uid="{00000000-0005-0000-0000-0000C5000000}"/>
    <cellStyle name="Accent5 12" xfId="199" xr:uid="{00000000-0005-0000-0000-0000C6000000}"/>
    <cellStyle name="Accent5 13" xfId="200" xr:uid="{00000000-0005-0000-0000-0000C7000000}"/>
    <cellStyle name="Accent5 14" xfId="201" xr:uid="{00000000-0005-0000-0000-0000C8000000}"/>
    <cellStyle name="Accent5 15" xfId="202" xr:uid="{00000000-0005-0000-0000-0000C9000000}"/>
    <cellStyle name="Accent5 16" xfId="203" xr:uid="{00000000-0005-0000-0000-0000CA000000}"/>
    <cellStyle name="Accent5 17" xfId="204" xr:uid="{00000000-0005-0000-0000-0000CB000000}"/>
    <cellStyle name="Accent5 18" xfId="205" xr:uid="{00000000-0005-0000-0000-0000CC000000}"/>
    <cellStyle name="Accent5 19" xfId="206" xr:uid="{00000000-0005-0000-0000-0000CD000000}"/>
    <cellStyle name="Accent5 2" xfId="207" xr:uid="{00000000-0005-0000-0000-0000CE000000}"/>
    <cellStyle name="Accent5 20" xfId="208" xr:uid="{00000000-0005-0000-0000-0000CF000000}"/>
    <cellStyle name="Accent5 21" xfId="209" xr:uid="{00000000-0005-0000-0000-0000D0000000}"/>
    <cellStyle name="Accent5 22" xfId="210" xr:uid="{00000000-0005-0000-0000-0000D1000000}"/>
    <cellStyle name="Accent5 23" xfId="211" xr:uid="{00000000-0005-0000-0000-0000D2000000}"/>
    <cellStyle name="Accent5 24" xfId="212" xr:uid="{00000000-0005-0000-0000-0000D3000000}"/>
    <cellStyle name="Accent5 25" xfId="213" xr:uid="{00000000-0005-0000-0000-0000D4000000}"/>
    <cellStyle name="Accent5 26" xfId="214" xr:uid="{00000000-0005-0000-0000-0000D5000000}"/>
    <cellStyle name="Accent5 27" xfId="215" xr:uid="{00000000-0005-0000-0000-0000D6000000}"/>
    <cellStyle name="Accent5 28" xfId="216" xr:uid="{00000000-0005-0000-0000-0000D7000000}"/>
    <cellStyle name="Accent5 29" xfId="217" xr:uid="{00000000-0005-0000-0000-0000D8000000}"/>
    <cellStyle name="Accent5 3" xfId="218" xr:uid="{00000000-0005-0000-0000-0000D9000000}"/>
    <cellStyle name="Accent5 30" xfId="219" xr:uid="{00000000-0005-0000-0000-0000DA000000}"/>
    <cellStyle name="Accent5 31" xfId="220" xr:uid="{00000000-0005-0000-0000-0000DB000000}"/>
    <cellStyle name="Accent5 32" xfId="221" xr:uid="{00000000-0005-0000-0000-0000DC000000}"/>
    <cellStyle name="Accent5 33" xfId="222" xr:uid="{00000000-0005-0000-0000-0000DD000000}"/>
    <cellStyle name="Accent5 34" xfId="223" xr:uid="{00000000-0005-0000-0000-0000DE000000}"/>
    <cellStyle name="Accent5 35" xfId="224" xr:uid="{00000000-0005-0000-0000-0000DF000000}"/>
    <cellStyle name="Accent5 36" xfId="225" xr:uid="{00000000-0005-0000-0000-0000E0000000}"/>
    <cellStyle name="Accent5 4" xfId="226" xr:uid="{00000000-0005-0000-0000-0000E1000000}"/>
    <cellStyle name="Accent5 5" xfId="227" xr:uid="{00000000-0005-0000-0000-0000E2000000}"/>
    <cellStyle name="Accent5 6" xfId="228" xr:uid="{00000000-0005-0000-0000-0000E3000000}"/>
    <cellStyle name="Accent5 7" xfId="229" xr:uid="{00000000-0005-0000-0000-0000E4000000}"/>
    <cellStyle name="Accent5 8" xfId="230" xr:uid="{00000000-0005-0000-0000-0000E5000000}"/>
    <cellStyle name="Accent5 9" xfId="231" xr:uid="{00000000-0005-0000-0000-0000E6000000}"/>
    <cellStyle name="Accent6" xfId="232" builtinId="49" customBuiltin="1"/>
    <cellStyle name="Accent6 - 20%" xfId="233" xr:uid="{00000000-0005-0000-0000-0000E8000000}"/>
    <cellStyle name="Accent6 - 40%" xfId="234" xr:uid="{00000000-0005-0000-0000-0000E9000000}"/>
    <cellStyle name="Accent6 - 60%" xfId="235" xr:uid="{00000000-0005-0000-0000-0000EA000000}"/>
    <cellStyle name="Accent6 10" xfId="236" xr:uid="{00000000-0005-0000-0000-0000EB000000}"/>
    <cellStyle name="Accent6 11" xfId="237" xr:uid="{00000000-0005-0000-0000-0000EC000000}"/>
    <cellStyle name="Accent6 12" xfId="238" xr:uid="{00000000-0005-0000-0000-0000ED000000}"/>
    <cellStyle name="Accent6 13" xfId="239" xr:uid="{00000000-0005-0000-0000-0000EE000000}"/>
    <cellStyle name="Accent6 14" xfId="240" xr:uid="{00000000-0005-0000-0000-0000EF000000}"/>
    <cellStyle name="Accent6 15" xfId="241" xr:uid="{00000000-0005-0000-0000-0000F0000000}"/>
    <cellStyle name="Accent6 16" xfId="242" xr:uid="{00000000-0005-0000-0000-0000F1000000}"/>
    <cellStyle name="Accent6 17" xfId="243" xr:uid="{00000000-0005-0000-0000-0000F2000000}"/>
    <cellStyle name="Accent6 18" xfId="244" xr:uid="{00000000-0005-0000-0000-0000F3000000}"/>
    <cellStyle name="Accent6 19" xfId="245" xr:uid="{00000000-0005-0000-0000-0000F4000000}"/>
    <cellStyle name="Accent6 2" xfId="246" xr:uid="{00000000-0005-0000-0000-0000F5000000}"/>
    <cellStyle name="Accent6 20" xfId="247" xr:uid="{00000000-0005-0000-0000-0000F6000000}"/>
    <cellStyle name="Accent6 21" xfId="248" xr:uid="{00000000-0005-0000-0000-0000F7000000}"/>
    <cellStyle name="Accent6 22" xfId="249" xr:uid="{00000000-0005-0000-0000-0000F8000000}"/>
    <cellStyle name="Accent6 23" xfId="250" xr:uid="{00000000-0005-0000-0000-0000F9000000}"/>
    <cellStyle name="Accent6 24" xfId="251" xr:uid="{00000000-0005-0000-0000-0000FA000000}"/>
    <cellStyle name="Accent6 25" xfId="252" xr:uid="{00000000-0005-0000-0000-0000FB000000}"/>
    <cellStyle name="Accent6 26" xfId="253" xr:uid="{00000000-0005-0000-0000-0000FC000000}"/>
    <cellStyle name="Accent6 27" xfId="254" xr:uid="{00000000-0005-0000-0000-0000FD000000}"/>
    <cellStyle name="Accent6 28" xfId="255" xr:uid="{00000000-0005-0000-0000-0000FE000000}"/>
    <cellStyle name="Accent6 29" xfId="256" xr:uid="{00000000-0005-0000-0000-0000FF000000}"/>
    <cellStyle name="Accent6 3" xfId="257" xr:uid="{00000000-0005-0000-0000-000000010000}"/>
    <cellStyle name="Accent6 30" xfId="258" xr:uid="{00000000-0005-0000-0000-000001010000}"/>
    <cellStyle name="Accent6 31" xfId="259" xr:uid="{00000000-0005-0000-0000-000002010000}"/>
    <cellStyle name="Accent6 32" xfId="260" xr:uid="{00000000-0005-0000-0000-000003010000}"/>
    <cellStyle name="Accent6 33" xfId="261" xr:uid="{00000000-0005-0000-0000-000004010000}"/>
    <cellStyle name="Accent6 34" xfId="262" xr:uid="{00000000-0005-0000-0000-000005010000}"/>
    <cellStyle name="Accent6 35" xfId="263" xr:uid="{00000000-0005-0000-0000-000006010000}"/>
    <cellStyle name="Accent6 36" xfId="264" xr:uid="{00000000-0005-0000-0000-000007010000}"/>
    <cellStyle name="Accent6 4" xfId="265" xr:uid="{00000000-0005-0000-0000-000008010000}"/>
    <cellStyle name="Accent6 5" xfId="266" xr:uid="{00000000-0005-0000-0000-000009010000}"/>
    <cellStyle name="Accent6 6" xfId="267" xr:uid="{00000000-0005-0000-0000-00000A010000}"/>
    <cellStyle name="Accent6 7" xfId="268" xr:uid="{00000000-0005-0000-0000-00000B010000}"/>
    <cellStyle name="Accent6 8" xfId="269" xr:uid="{00000000-0005-0000-0000-00000C010000}"/>
    <cellStyle name="Accent6 9" xfId="270" xr:uid="{00000000-0005-0000-0000-00000D010000}"/>
    <cellStyle name="Bad" xfId="271" builtinId="27" customBuiltin="1"/>
    <cellStyle name="Bad 2" xfId="272" xr:uid="{00000000-0005-0000-0000-00000F010000}"/>
    <cellStyle name="Bad 3" xfId="273" xr:uid="{00000000-0005-0000-0000-000010010000}"/>
    <cellStyle name="Bad 4" xfId="274" xr:uid="{00000000-0005-0000-0000-000011010000}"/>
    <cellStyle name="Calculation" xfId="275" builtinId="22" customBuiltin="1"/>
    <cellStyle name="Calculation 2" xfId="276" xr:uid="{00000000-0005-0000-0000-000013010000}"/>
    <cellStyle name="Calculation 3" xfId="277" xr:uid="{00000000-0005-0000-0000-000014010000}"/>
    <cellStyle name="Calculation 4" xfId="278" xr:uid="{00000000-0005-0000-0000-000015010000}"/>
    <cellStyle name="Check Cell" xfId="279" builtinId="23" customBuiltin="1"/>
    <cellStyle name="Check Cell 2" xfId="280" xr:uid="{00000000-0005-0000-0000-000017010000}"/>
    <cellStyle name="Check Cell 3" xfId="281" xr:uid="{00000000-0005-0000-0000-000018010000}"/>
    <cellStyle name="Check Cell 4" xfId="282" xr:uid="{00000000-0005-0000-0000-000019010000}"/>
    <cellStyle name="Comma" xfId="283" builtinId="3"/>
    <cellStyle name="Comma 2" xfId="284" xr:uid="{00000000-0005-0000-0000-00001B010000}"/>
    <cellStyle name="Comma 2 2" xfId="285" xr:uid="{00000000-0005-0000-0000-00001C010000}"/>
    <cellStyle name="Comma 2 3" xfId="286" xr:uid="{00000000-0005-0000-0000-00001D010000}"/>
    <cellStyle name="Comma 2 4" xfId="287" xr:uid="{00000000-0005-0000-0000-00001E010000}"/>
    <cellStyle name="Comma 3" xfId="288" xr:uid="{00000000-0005-0000-0000-00001F010000}"/>
    <cellStyle name="Comma 3 2" xfId="289" xr:uid="{00000000-0005-0000-0000-000020010000}"/>
    <cellStyle name="Comma 3 2 2" xfId="290" xr:uid="{00000000-0005-0000-0000-000021010000}"/>
    <cellStyle name="Comma 3 3" xfId="291" xr:uid="{00000000-0005-0000-0000-000022010000}"/>
    <cellStyle name="Comma 3 3 2" xfId="292" xr:uid="{00000000-0005-0000-0000-000023010000}"/>
    <cellStyle name="Comma 3 4" xfId="293" xr:uid="{00000000-0005-0000-0000-000024010000}"/>
    <cellStyle name="Comma 4" xfId="294" xr:uid="{00000000-0005-0000-0000-000025010000}"/>
    <cellStyle name="Comma 5" xfId="295" xr:uid="{00000000-0005-0000-0000-000026010000}"/>
    <cellStyle name="Comma 5 2" xfId="296" xr:uid="{00000000-0005-0000-0000-000027010000}"/>
    <cellStyle name="Comma 5 2 2" xfId="297" xr:uid="{00000000-0005-0000-0000-000028010000}"/>
    <cellStyle name="Comma 5 2 3" xfId="298" xr:uid="{00000000-0005-0000-0000-000029010000}"/>
    <cellStyle name="Comma 6" xfId="299" xr:uid="{00000000-0005-0000-0000-00002A010000}"/>
    <cellStyle name="Comma 7" xfId="300" xr:uid="{00000000-0005-0000-0000-00002B010000}"/>
    <cellStyle name="Emphasis 1" xfId="301" xr:uid="{00000000-0005-0000-0000-00002C010000}"/>
    <cellStyle name="Emphasis 2" xfId="302" xr:uid="{00000000-0005-0000-0000-00002D010000}"/>
    <cellStyle name="Emphasis 3" xfId="303" xr:uid="{00000000-0005-0000-0000-00002E010000}"/>
    <cellStyle name="Explanatory Text" xfId="304" builtinId="53" customBuiltin="1"/>
    <cellStyle name="Explanatory Text 2" xfId="305" xr:uid="{00000000-0005-0000-0000-000030010000}"/>
    <cellStyle name="Good" xfId="306" builtinId="26" customBuiltin="1"/>
    <cellStyle name="Good 2" xfId="307" xr:uid="{00000000-0005-0000-0000-000032010000}"/>
    <cellStyle name="Good 3" xfId="308" xr:uid="{00000000-0005-0000-0000-000033010000}"/>
    <cellStyle name="Good 4" xfId="309" xr:uid="{00000000-0005-0000-0000-000034010000}"/>
    <cellStyle name="Heading 1" xfId="310" builtinId="16" customBuiltin="1"/>
    <cellStyle name="Heading 1 2" xfId="311" xr:uid="{00000000-0005-0000-0000-000036010000}"/>
    <cellStyle name="Heading 1 3" xfId="312" xr:uid="{00000000-0005-0000-0000-000037010000}"/>
    <cellStyle name="Heading 1 4" xfId="313" xr:uid="{00000000-0005-0000-0000-000038010000}"/>
    <cellStyle name="Heading 2" xfId="314" builtinId="17" customBuiltin="1"/>
    <cellStyle name="Heading 2 2" xfId="315" xr:uid="{00000000-0005-0000-0000-00003A010000}"/>
    <cellStyle name="Heading 2 3" xfId="316" xr:uid="{00000000-0005-0000-0000-00003B010000}"/>
    <cellStyle name="Heading 2 4" xfId="317" xr:uid="{00000000-0005-0000-0000-00003C010000}"/>
    <cellStyle name="Heading 3" xfId="318" builtinId="18" customBuiltin="1"/>
    <cellStyle name="Heading 3 2" xfId="319" xr:uid="{00000000-0005-0000-0000-00003E010000}"/>
    <cellStyle name="Heading 3 3" xfId="320" xr:uid="{00000000-0005-0000-0000-00003F010000}"/>
    <cellStyle name="Heading 3 4" xfId="321" xr:uid="{00000000-0005-0000-0000-000040010000}"/>
    <cellStyle name="Heading 4" xfId="322" builtinId="19" customBuiltin="1"/>
    <cellStyle name="Heading 4 2" xfId="323" xr:uid="{00000000-0005-0000-0000-000042010000}"/>
    <cellStyle name="Heading 4 3" xfId="324" xr:uid="{00000000-0005-0000-0000-000043010000}"/>
    <cellStyle name="Heading 4 4" xfId="325" xr:uid="{00000000-0005-0000-0000-000044010000}"/>
    <cellStyle name="Hyperlink" xfId="326" builtinId="8"/>
    <cellStyle name="Hyperlink 2" xfId="327" xr:uid="{00000000-0005-0000-0000-000046010000}"/>
    <cellStyle name="Hyperlink 3" xfId="328" xr:uid="{00000000-0005-0000-0000-000047010000}"/>
    <cellStyle name="Input" xfId="329" builtinId="20" customBuiltin="1"/>
    <cellStyle name="Input 2" xfId="330" xr:uid="{00000000-0005-0000-0000-000049010000}"/>
    <cellStyle name="Input 3" xfId="331" xr:uid="{00000000-0005-0000-0000-00004A010000}"/>
    <cellStyle name="Input 4" xfId="332" xr:uid="{00000000-0005-0000-0000-00004B010000}"/>
    <cellStyle name="Linked Cell" xfId="333" builtinId="24" customBuiltin="1"/>
    <cellStyle name="Linked Cell 2" xfId="334" xr:uid="{00000000-0005-0000-0000-00004D010000}"/>
    <cellStyle name="Linked Cell 3" xfId="335" xr:uid="{00000000-0005-0000-0000-00004E010000}"/>
    <cellStyle name="Linked Cell 4" xfId="336" xr:uid="{00000000-0005-0000-0000-00004F010000}"/>
    <cellStyle name="Neutral" xfId="337" builtinId="28" customBuiltin="1"/>
    <cellStyle name="Neutral 2" xfId="338" xr:uid="{00000000-0005-0000-0000-000051010000}"/>
    <cellStyle name="Neutral 3" xfId="339" xr:uid="{00000000-0005-0000-0000-000052010000}"/>
    <cellStyle name="Neutral 4" xfId="340" xr:uid="{00000000-0005-0000-0000-000053010000}"/>
    <cellStyle name="Normal" xfId="0" builtinId="0"/>
    <cellStyle name="Normal 2" xfId="341" xr:uid="{00000000-0005-0000-0000-000055010000}"/>
    <cellStyle name="Normal 2 2" xfId="342" xr:uid="{00000000-0005-0000-0000-000056010000}"/>
    <cellStyle name="Normal 2 2 2" xfId="343" xr:uid="{00000000-0005-0000-0000-000057010000}"/>
    <cellStyle name="Normal 2 2 2 2" xfId="344" xr:uid="{00000000-0005-0000-0000-000058010000}"/>
    <cellStyle name="Normal 2 2 3" xfId="345" xr:uid="{00000000-0005-0000-0000-000059010000}"/>
    <cellStyle name="Normal 2 3" xfId="346" xr:uid="{00000000-0005-0000-0000-00005A010000}"/>
    <cellStyle name="Normal 2 3 2" xfId="347" xr:uid="{00000000-0005-0000-0000-00005B010000}"/>
    <cellStyle name="Normal 2 4" xfId="348" xr:uid="{00000000-0005-0000-0000-00005C010000}"/>
    <cellStyle name="Normal 2 4 2" xfId="349" xr:uid="{00000000-0005-0000-0000-00005D010000}"/>
    <cellStyle name="Normal 2 5" xfId="350" xr:uid="{00000000-0005-0000-0000-00005E010000}"/>
    <cellStyle name="Normal 2 6" xfId="351" xr:uid="{00000000-0005-0000-0000-00005F010000}"/>
    <cellStyle name="Normal 2 7" xfId="352" xr:uid="{00000000-0005-0000-0000-000060010000}"/>
    <cellStyle name="Normal 2 8" xfId="353" xr:uid="{00000000-0005-0000-0000-000061010000}"/>
    <cellStyle name="Normal 3" xfId="354" xr:uid="{00000000-0005-0000-0000-000062010000}"/>
    <cellStyle name="Normal 3 2" xfId="355" xr:uid="{00000000-0005-0000-0000-000063010000}"/>
    <cellStyle name="Normal 3 3" xfId="356" xr:uid="{00000000-0005-0000-0000-000064010000}"/>
    <cellStyle name="Normal 3 4" xfId="357" xr:uid="{00000000-0005-0000-0000-000065010000}"/>
    <cellStyle name="Normal 4" xfId="358" xr:uid="{00000000-0005-0000-0000-000066010000}"/>
    <cellStyle name="Normal 4 2" xfId="359" xr:uid="{00000000-0005-0000-0000-000067010000}"/>
    <cellStyle name="Normal 4 3" xfId="360" xr:uid="{00000000-0005-0000-0000-000068010000}"/>
    <cellStyle name="Normal 4 4" xfId="361" xr:uid="{00000000-0005-0000-0000-000069010000}"/>
    <cellStyle name="Normal 4 5" xfId="362" xr:uid="{00000000-0005-0000-0000-00006A010000}"/>
    <cellStyle name="Normal 5" xfId="363" xr:uid="{00000000-0005-0000-0000-00006B010000}"/>
    <cellStyle name="Normal 6" xfId="364" xr:uid="{00000000-0005-0000-0000-00006C010000}"/>
    <cellStyle name="Normal 6 2" xfId="365" xr:uid="{00000000-0005-0000-0000-00006D010000}"/>
    <cellStyle name="Normal 6 2 2" xfId="366" xr:uid="{00000000-0005-0000-0000-00006E010000}"/>
    <cellStyle name="Normal 6 3" xfId="367" xr:uid="{00000000-0005-0000-0000-00006F010000}"/>
    <cellStyle name="Normal 6 3 2" xfId="368" xr:uid="{00000000-0005-0000-0000-000070010000}"/>
    <cellStyle name="Normal 6 4" xfId="369" xr:uid="{00000000-0005-0000-0000-000071010000}"/>
    <cellStyle name="Normal 7" xfId="370" xr:uid="{00000000-0005-0000-0000-000072010000}"/>
    <cellStyle name="Normal 7 2" xfId="371" xr:uid="{00000000-0005-0000-0000-000073010000}"/>
    <cellStyle name="Normal 7 3" xfId="372" xr:uid="{00000000-0005-0000-0000-000074010000}"/>
    <cellStyle name="Normal 8" xfId="373" xr:uid="{00000000-0005-0000-0000-000075010000}"/>
    <cellStyle name="Normal 8 2" xfId="374" xr:uid="{00000000-0005-0000-0000-000076010000}"/>
    <cellStyle name="Normal 9" xfId="375" xr:uid="{00000000-0005-0000-0000-000077010000}"/>
    <cellStyle name="Normal_97AFR-AF" xfId="376" xr:uid="{00000000-0005-0000-0000-000078010000}"/>
    <cellStyle name="Normal_98AFRCOU" xfId="377" xr:uid="{00000000-0005-0000-0000-000079010000}"/>
    <cellStyle name="Note" xfId="378" builtinId="10" customBuiltin="1"/>
    <cellStyle name="Note 2" xfId="379" xr:uid="{00000000-0005-0000-0000-00007B010000}"/>
    <cellStyle name="Note 3" xfId="380" xr:uid="{00000000-0005-0000-0000-00007C010000}"/>
    <cellStyle name="Note 4" xfId="381" xr:uid="{00000000-0005-0000-0000-00007D010000}"/>
    <cellStyle name="Output" xfId="382" builtinId="21" customBuiltin="1"/>
    <cellStyle name="Output 2" xfId="383" xr:uid="{00000000-0005-0000-0000-00007F010000}"/>
    <cellStyle name="Output 3" xfId="384" xr:uid="{00000000-0005-0000-0000-000080010000}"/>
    <cellStyle name="Output 4" xfId="385" xr:uid="{00000000-0005-0000-0000-000081010000}"/>
    <cellStyle name="Percent 2" xfId="386" xr:uid="{00000000-0005-0000-0000-000082010000}"/>
    <cellStyle name="Sheet Title" xfId="387" xr:uid="{00000000-0005-0000-0000-000083010000}"/>
    <cellStyle name="Style 1" xfId="388" xr:uid="{00000000-0005-0000-0000-000084010000}"/>
    <cellStyle name="Title" xfId="389" builtinId="15" customBuiltin="1"/>
    <cellStyle name="Total" xfId="390" builtinId="25" customBuiltin="1"/>
    <cellStyle name="Total 2" xfId="391" xr:uid="{00000000-0005-0000-0000-000087010000}"/>
    <cellStyle name="Total 3" xfId="392" xr:uid="{00000000-0005-0000-0000-000088010000}"/>
    <cellStyle name="Total 4" xfId="393" xr:uid="{00000000-0005-0000-0000-000089010000}"/>
    <cellStyle name="Warning Text" xfId="394" builtinId="11" customBuiltin="1"/>
    <cellStyle name="Warning Text 2" xfId="395" xr:uid="{00000000-0005-0000-0000-00008B010000}"/>
    <cellStyle name="Warning Text 3" xfId="396" xr:uid="{00000000-0005-0000-0000-00008C010000}"/>
    <cellStyle name="Warning Text 4" xfId="397" xr:uid="{00000000-0005-0000-0000-00008D010000}"/>
  </cellStyles>
  <dxfs count="7">
    <dxf>
      <numFmt numFmtId="168" formatCode=";;;"/>
    </dxf>
    <dxf>
      <numFmt numFmtId="168" formatCode=";;;"/>
    </dxf>
    <dxf>
      <fill>
        <patternFill>
          <bgColor rgb="FFFF0000"/>
        </patternFill>
      </fill>
    </dxf>
    <dxf>
      <fill>
        <patternFill>
          <bgColor rgb="FFFF0000"/>
        </patternFill>
      </fill>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s>
  <tableStyles count="1" defaultTableStyle="TableStyleMedium9" defaultPivotStyle="PivotStyleLight16">
    <tableStyle name="TableStyleQueryResult" pivot="0" count="3" xr9:uid="{00000000-0011-0000-FFFF-FFFF00000000}">
      <tableStyleElement type="wholeTable" dxfId="6"/>
      <tableStyleElement type="headerRow" dxfId="5"/>
      <tableStyleElement type="firstRowStripe" dxfId="4"/>
    </tableStyle>
  </tableStyles>
  <colors>
    <mruColors>
      <color rgb="FFF9FEB8"/>
      <color rgb="FFFFFFCC"/>
      <color rgb="FFFCF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3586</xdr:colOff>
      <xdr:row>2</xdr:row>
      <xdr:rowOff>91328</xdr:rowOff>
    </xdr:from>
    <xdr:to>
      <xdr:col>3</xdr:col>
      <xdr:colOff>5379</xdr:colOff>
      <xdr:row>2</xdr:row>
      <xdr:rowOff>272915</xdr:rowOff>
    </xdr:to>
    <xdr:sp macro="" textlink="">
      <xdr:nvSpPr>
        <xdr:cNvPr id="2" name="Right Arrow 1">
          <a:extLst>
            <a:ext uri="{FF2B5EF4-FFF2-40B4-BE49-F238E27FC236}">
              <a16:creationId xmlns:a16="http://schemas.microsoft.com/office/drawing/2014/main" id="{00000000-0008-0000-0A00-000002000000}"/>
            </a:ext>
          </a:extLst>
        </xdr:cNvPr>
        <xdr:cNvSpPr/>
      </xdr:nvSpPr>
      <xdr:spPr>
        <a:xfrm>
          <a:off x="5087470" y="1064559"/>
          <a:ext cx="481853" cy="1792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3586</xdr:colOff>
      <xdr:row>2</xdr:row>
      <xdr:rowOff>91328</xdr:rowOff>
    </xdr:from>
    <xdr:to>
      <xdr:col>3</xdr:col>
      <xdr:colOff>5379</xdr:colOff>
      <xdr:row>2</xdr:row>
      <xdr:rowOff>272915</xdr:rowOff>
    </xdr:to>
    <xdr:sp macro="" textlink="">
      <xdr:nvSpPr>
        <xdr:cNvPr id="3" name="Right Arrow 2">
          <a:extLst>
            <a:ext uri="{FF2B5EF4-FFF2-40B4-BE49-F238E27FC236}">
              <a16:creationId xmlns:a16="http://schemas.microsoft.com/office/drawing/2014/main" id="{00000000-0008-0000-0A00-000003000000}"/>
            </a:ext>
          </a:extLst>
        </xdr:cNvPr>
        <xdr:cNvSpPr/>
      </xdr:nvSpPr>
      <xdr:spPr>
        <a:xfrm>
          <a:off x="3677210" y="700928"/>
          <a:ext cx="0" cy="1792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866887</xdr:colOff>
      <xdr:row>0</xdr:row>
      <xdr:rowOff>504265</xdr:rowOff>
    </xdr:from>
    <xdr:to>
      <xdr:col>10</xdr:col>
      <xdr:colOff>889299</xdr:colOff>
      <xdr:row>3</xdr:row>
      <xdr:rowOff>347383</xdr:rowOff>
    </xdr:to>
    <xdr:sp macro="" textlink="">
      <xdr:nvSpPr>
        <xdr:cNvPr id="4" name="Right Arrow 3">
          <a:extLst>
            <a:ext uri="{FF2B5EF4-FFF2-40B4-BE49-F238E27FC236}">
              <a16:creationId xmlns:a16="http://schemas.microsoft.com/office/drawing/2014/main" id="{00000000-0008-0000-0A00-000004000000}"/>
            </a:ext>
          </a:extLst>
        </xdr:cNvPr>
        <xdr:cNvSpPr/>
      </xdr:nvSpPr>
      <xdr:spPr>
        <a:xfrm>
          <a:off x="8594912" y="504265"/>
          <a:ext cx="1860176" cy="1109383"/>
        </a:xfrm>
        <a:prstGeom prst="rightArrow">
          <a:avLst>
            <a:gd name="adj1" fmla="val 44030"/>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Please  see information</a:t>
          </a:r>
          <a:r>
            <a:rPr lang="en-US" sz="1100" b="1" baseline="0"/>
            <a:t> to the right.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IR%202011%20Project%20October\2012%20Current%20Copies%20of%20AFIR\Restore%20For%20Rita%20Per%20HD-62320--8-13-12\2011%20Municipalities%20AFIR%20A%20-%20F%20(Excel%202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uni AFIR Pg 1"/>
      <sheetName val="Muni AFIR Pg 2"/>
      <sheetName val="Muni AFIR Pg 3"/>
      <sheetName val="Muni AFIR Pg 4"/>
      <sheetName val="Muni AFIR Pg 5"/>
      <sheetName val="Muni AFIR Pg 6"/>
      <sheetName val="Appendix A - Pg 1 of 2 (Front)"/>
      <sheetName val="Appendix A - Pg 2 of 2 (Back)"/>
      <sheetName val="AFIR Data"/>
      <sheetName val="Profile"/>
      <sheetName val="AFIR LY"/>
    </sheetNames>
    <sheetDataSet>
      <sheetData sheetId="0">
        <row r="3">
          <cell r="G3" t="str">
            <v>Security Code Invalid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GS2" t="str">
            <v>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0.bin"/><Relationship Id="rId1" Type="http://schemas.openxmlformats.org/officeDocument/2006/relationships/hyperlink" Target="https://dashboards.efc.sog.unc.edu/nc"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eq.nc.gov/about/divisions/waste-management/waste-management-permit-guidance/solid-waste-section/white-goods" TargetMode="External"/><Relationship Id="rId1" Type="http://schemas.openxmlformats.org/officeDocument/2006/relationships/hyperlink" Target="https://files.nc.gov/ncdeq/White%20Goods%202013%20NCGS%20Part%202D.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3" Type="http://schemas.openxmlformats.org/officeDocument/2006/relationships/hyperlink" Target="https://files.nc.gov/ncdeq/White%20Goods%202013%20NCGS%20Part%202D.pdf" TargetMode="External"/><Relationship Id="rId7" Type="http://schemas.openxmlformats.org/officeDocument/2006/relationships/printerSettings" Target="../printerSettings/printerSettings3.bin"/><Relationship Id="rId2" Type="http://schemas.openxmlformats.org/officeDocument/2006/relationships/hyperlink" Target="https://statecollection.census.gov/" TargetMode="External"/><Relationship Id="rId1" Type="http://schemas.openxmlformats.org/officeDocument/2006/relationships/printerSettings" Target="../printerSettings/printerSettings2.bin"/><Relationship Id="rId6" Type="http://schemas.openxmlformats.org/officeDocument/2006/relationships/hyperlink" Target="https://efc.sog.unc.edu/resource/north-carolina-water-and-wastewater-rates-dashboard/" TargetMode="External"/><Relationship Id="rId5" Type="http://schemas.openxmlformats.org/officeDocument/2006/relationships/hyperlink" Target="https://urldefense.com/v3/__https:/statecollection.census.gov/SDCHome.aspx__;!!HYmSToo!PVUZ29e9zDZ3BboWeVK9agJUNh7DMcLrJdP9mYeIvdOKHDD3-BKMh8YQKrZljF87aFgnAMBJ$" TargetMode="External"/><Relationship Id="rId4" Type="http://schemas.openxmlformats.org/officeDocument/2006/relationships/hyperlink" Target="https://deq.nc.gov/about/divisions/waste-management/waste-management-permit-guidance/solid-waste-section/white-good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38"/>
  <sheetViews>
    <sheetView zoomScaleNormal="100" workbookViewId="0">
      <selection activeCell="F10" sqref="F10"/>
    </sheetView>
  </sheetViews>
  <sheetFormatPr defaultRowHeight="15" x14ac:dyDescent="0.25"/>
  <cols>
    <col min="1" max="1" width="7.7109375" style="419" customWidth="1"/>
    <col min="2" max="2" width="9.140625" style="481" customWidth="1"/>
    <col min="3" max="3" width="23.85546875" style="419" customWidth="1"/>
    <col min="4" max="4" width="1.85546875" customWidth="1"/>
    <col min="5" max="5" width="9.140625" style="482" customWidth="1"/>
    <col min="6" max="6" width="20.85546875" style="419" customWidth="1"/>
    <col min="7" max="7" width="3" customWidth="1"/>
    <col min="8" max="8" width="20.42578125" style="480" customWidth="1"/>
    <col min="9" max="9" width="14.42578125" style="515" customWidth="1"/>
    <col min="10" max="10" width="3.7109375" style="584" customWidth="1"/>
    <col min="11" max="11" width="16.5703125" style="480" customWidth="1"/>
    <col min="12" max="12" width="12.7109375" style="515" customWidth="1"/>
    <col min="13" max="13" width="2" style="584" customWidth="1"/>
    <col min="14" max="14" width="19.28515625" style="480" customWidth="1"/>
    <col min="15" max="15" width="12.7109375" style="515" customWidth="1"/>
    <col min="16" max="16" width="1.28515625" style="584" customWidth="1"/>
    <col min="17" max="17" width="18.42578125" style="480" customWidth="1"/>
    <col min="18" max="18" width="12.7109375" style="515" customWidth="1"/>
    <col min="19" max="19" width="1.7109375" style="584" customWidth="1"/>
    <col min="20" max="20" width="20.42578125" style="480" customWidth="1"/>
    <col min="21" max="21" width="12.7109375" style="515" customWidth="1"/>
    <col min="22" max="22" width="3.42578125" style="584" customWidth="1"/>
    <col min="23" max="23" width="12.7109375" style="480" customWidth="1"/>
    <col min="24" max="24" width="12.7109375" style="515" customWidth="1"/>
    <col min="25" max="25" width="2.28515625" style="584" customWidth="1"/>
    <col min="26" max="26" width="10.7109375" style="480" customWidth="1"/>
    <col min="27" max="27" width="9.140625" style="515" customWidth="1"/>
  </cols>
  <sheetData>
    <row r="1" spans="1:27" s="481" customFormat="1" x14ac:dyDescent="0.25">
      <c r="A1" s="479"/>
      <c r="C1" s="479" t="s">
        <v>1913</v>
      </c>
      <c r="E1" s="479"/>
      <c r="F1" s="580">
        <f>IF(Verification!B4="",Verification!B7,Verification!B4)</f>
        <v>0</v>
      </c>
      <c r="H1" s="480" t="s">
        <v>3047</v>
      </c>
      <c r="I1" s="578"/>
      <c r="J1" s="581"/>
      <c r="K1" s="480"/>
      <c r="L1" s="578"/>
      <c r="M1" s="581"/>
      <c r="N1" s="480"/>
      <c r="O1" s="578"/>
      <c r="P1" s="581"/>
      <c r="Q1" s="480"/>
      <c r="R1" s="578"/>
      <c r="S1" s="581"/>
      <c r="T1" s="480"/>
      <c r="U1" s="578"/>
      <c r="V1" s="581"/>
      <c r="W1" s="480"/>
      <c r="X1" s="578"/>
      <c r="Y1" s="581"/>
      <c r="Z1" s="480"/>
      <c r="AA1" s="578"/>
    </row>
    <row r="2" spans="1:27" s="481" customFormat="1" x14ac:dyDescent="0.25">
      <c r="A2" s="479"/>
      <c r="C2" s="479" t="s">
        <v>1912</v>
      </c>
      <c r="E2" s="479"/>
      <c r="F2" s="580">
        <f>IF(Verification!B4="",Verification!F7,Verification!F5)</f>
        <v>0</v>
      </c>
      <c r="H2" s="480" t="s">
        <v>3048</v>
      </c>
      <c r="I2" s="578"/>
      <c r="J2" s="581"/>
      <c r="K2" s="480"/>
      <c r="L2" s="578"/>
      <c r="M2" s="581"/>
      <c r="N2" s="480"/>
      <c r="O2" s="578"/>
      <c r="P2" s="581"/>
      <c r="Q2" s="480"/>
      <c r="R2" s="578"/>
      <c r="S2" s="581"/>
      <c r="T2" s="480"/>
      <c r="U2" s="578"/>
      <c r="V2" s="581"/>
      <c r="W2" s="480"/>
      <c r="X2" s="578"/>
      <c r="Y2" s="581"/>
      <c r="Z2" s="480"/>
      <c r="AA2" s="578"/>
    </row>
    <row r="3" spans="1:27" s="481" customFormat="1" x14ac:dyDescent="0.25">
      <c r="A3" s="479"/>
      <c r="C3" s="12" t="s">
        <v>451</v>
      </c>
      <c r="E3" s="12"/>
      <c r="F3" s="580">
        <f>Verification!C31</f>
        <v>0</v>
      </c>
      <c r="H3" s="480" t="s">
        <v>3049</v>
      </c>
      <c r="I3" s="578"/>
      <c r="J3" s="581"/>
      <c r="K3" s="480"/>
      <c r="L3" s="578"/>
      <c r="M3" s="581"/>
      <c r="N3" s="480"/>
      <c r="O3" s="578"/>
      <c r="P3" s="581"/>
      <c r="Q3" s="480"/>
      <c r="R3" s="578"/>
      <c r="S3" s="581"/>
      <c r="T3" s="480"/>
      <c r="U3" s="578"/>
      <c r="V3" s="581"/>
      <c r="W3" s="480"/>
      <c r="X3" s="578"/>
      <c r="Y3" s="581"/>
      <c r="Z3" s="480"/>
      <c r="AA3" s="578"/>
    </row>
    <row r="4" spans="1:27" s="481" customFormat="1" x14ac:dyDescent="0.25">
      <c r="A4" s="479"/>
      <c r="C4" s="12" t="s">
        <v>2036</v>
      </c>
      <c r="E4" s="12"/>
      <c r="F4" s="580">
        <f>Verification!C32</f>
        <v>0</v>
      </c>
      <c r="H4" s="480" t="s">
        <v>3050</v>
      </c>
      <c r="I4" s="578"/>
      <c r="J4" s="581"/>
      <c r="K4" s="480"/>
      <c r="L4" s="578"/>
      <c r="M4" s="581"/>
      <c r="N4" s="480"/>
      <c r="O4" s="578"/>
      <c r="P4" s="581"/>
      <c r="Q4" s="480"/>
      <c r="R4" s="578"/>
      <c r="S4" s="581"/>
      <c r="T4" s="480"/>
      <c r="U4" s="578"/>
      <c r="V4" s="581"/>
      <c r="W4" s="480"/>
      <c r="X4" s="578"/>
      <c r="Y4" s="581"/>
      <c r="Z4" s="480"/>
      <c r="AA4" s="578"/>
    </row>
    <row r="5" spans="1:27" s="481" customFormat="1" x14ac:dyDescent="0.25">
      <c r="A5" s="479"/>
      <c r="C5" s="12" t="s">
        <v>2037</v>
      </c>
      <c r="E5" s="12"/>
      <c r="F5" s="767" t="str">
        <f>TEXT(Verification!C33,"MM-DD-YYYY")</f>
        <v>01-00-1900</v>
      </c>
      <c r="H5" s="480" t="s">
        <v>3051</v>
      </c>
      <c r="I5" s="578"/>
      <c r="J5" s="581"/>
      <c r="K5" s="480"/>
      <c r="L5" s="578"/>
      <c r="M5" s="581"/>
      <c r="N5" s="480"/>
      <c r="O5" s="578"/>
      <c r="P5" s="581"/>
      <c r="Q5" s="480"/>
      <c r="R5" s="578"/>
      <c r="S5" s="581"/>
      <c r="T5" s="480"/>
      <c r="U5" s="578"/>
      <c r="V5" s="581"/>
      <c r="W5" s="480"/>
      <c r="X5" s="578"/>
      <c r="Y5" s="581"/>
      <c r="Z5" s="480"/>
      <c r="AA5" s="578"/>
    </row>
    <row r="6" spans="1:27" s="481" customFormat="1" x14ac:dyDescent="0.25">
      <c r="A6" s="479"/>
      <c r="C6" s="12" t="s">
        <v>2021</v>
      </c>
      <c r="E6" s="12"/>
      <c r="F6" s="580">
        <f>Verification!C34</f>
        <v>0</v>
      </c>
      <c r="H6" s="480" t="s">
        <v>3052</v>
      </c>
      <c r="I6" s="578"/>
      <c r="J6" s="581"/>
      <c r="K6" s="480"/>
      <c r="L6" s="578"/>
      <c r="M6" s="581"/>
      <c r="N6" s="480"/>
      <c r="O6" s="578"/>
      <c r="P6" s="581"/>
      <c r="Q6" s="480"/>
      <c r="R6" s="578"/>
      <c r="S6" s="581"/>
      <c r="T6" s="480"/>
      <c r="U6" s="578"/>
      <c r="V6" s="581"/>
      <c r="W6" s="480"/>
      <c r="X6" s="578"/>
      <c r="Y6" s="581"/>
      <c r="Z6" s="480"/>
      <c r="AA6" s="578"/>
    </row>
    <row r="7" spans="1:27" s="481" customFormat="1" x14ac:dyDescent="0.25">
      <c r="A7" s="479"/>
      <c r="C7" s="12" t="s">
        <v>2022</v>
      </c>
      <c r="E7" s="12"/>
      <c r="F7" s="580">
        <f>Verification!C35</f>
        <v>0</v>
      </c>
      <c r="H7" s="480" t="s">
        <v>3053</v>
      </c>
      <c r="I7" s="578"/>
      <c r="J7" s="581"/>
      <c r="K7" s="480"/>
      <c r="L7" s="578"/>
      <c r="M7" s="581"/>
      <c r="N7" s="480"/>
      <c r="O7" s="578"/>
      <c r="P7" s="581"/>
      <c r="Q7" s="480"/>
      <c r="R7" s="578"/>
      <c r="S7" s="581"/>
      <c r="T7" s="480"/>
      <c r="U7" s="578"/>
      <c r="V7" s="581"/>
      <c r="W7" s="480"/>
      <c r="X7" s="578"/>
      <c r="Y7" s="581"/>
      <c r="Z7" s="480"/>
      <c r="AA7" s="578"/>
    </row>
    <row r="8" spans="1:27" s="481" customFormat="1" x14ac:dyDescent="0.25">
      <c r="A8" s="479"/>
      <c r="C8" s="444" t="s">
        <v>2035</v>
      </c>
      <c r="D8" s="581"/>
      <c r="E8" s="444"/>
      <c r="F8" s="580">
        <f>Verification!C36</f>
        <v>0</v>
      </c>
      <c r="H8" s="480" t="s">
        <v>3054</v>
      </c>
      <c r="I8" s="578"/>
      <c r="J8" s="581"/>
      <c r="K8" s="480"/>
      <c r="L8" s="578"/>
      <c r="M8" s="581"/>
      <c r="N8" s="480"/>
      <c r="O8" s="578"/>
      <c r="P8" s="581"/>
      <c r="Q8" s="480"/>
      <c r="R8" s="578"/>
      <c r="S8" s="581"/>
      <c r="T8" s="480"/>
      <c r="U8" s="578"/>
      <c r="V8" s="581"/>
      <c r="W8" s="480"/>
      <c r="X8" s="578"/>
      <c r="Y8" s="581"/>
      <c r="Z8" s="480"/>
      <c r="AA8" s="578"/>
    </row>
    <row r="9" spans="1:27" s="481" customFormat="1" x14ac:dyDescent="0.25">
      <c r="A9" s="479"/>
      <c r="C9" s="444" t="s">
        <v>2023</v>
      </c>
      <c r="D9" s="581"/>
      <c r="E9" s="444"/>
      <c r="F9" s="580">
        <f>Verification!C37</f>
        <v>0</v>
      </c>
      <c r="H9" s="480" t="s">
        <v>3055</v>
      </c>
      <c r="I9" s="578"/>
      <c r="J9" s="581"/>
      <c r="K9" s="480"/>
      <c r="L9" s="578"/>
      <c r="M9" s="581"/>
      <c r="N9" s="480"/>
      <c r="O9" s="578"/>
      <c r="P9" s="581"/>
      <c r="Q9" s="480"/>
      <c r="R9" s="578"/>
      <c r="S9" s="581"/>
      <c r="T9" s="480"/>
      <c r="U9" s="578"/>
      <c r="V9" s="581"/>
      <c r="W9" s="480"/>
      <c r="X9" s="578"/>
      <c r="Y9" s="581"/>
      <c r="Z9" s="480"/>
      <c r="AA9" s="578"/>
    </row>
    <row r="10" spans="1:27" s="481" customFormat="1" x14ac:dyDescent="0.25">
      <c r="A10" s="479"/>
      <c r="C10" s="444" t="s">
        <v>2038</v>
      </c>
      <c r="D10" s="581"/>
      <c r="E10" s="582"/>
      <c r="F10" s="939">
        <v>2023</v>
      </c>
      <c r="H10" s="480" t="s">
        <v>2038</v>
      </c>
      <c r="I10" s="578"/>
      <c r="J10" s="581"/>
      <c r="K10" s="480"/>
      <c r="L10" s="578"/>
      <c r="M10" s="581"/>
      <c r="N10" s="480"/>
      <c r="O10" s="578"/>
      <c r="P10" s="581"/>
      <c r="Q10" s="480"/>
      <c r="R10" s="578"/>
      <c r="S10" s="581"/>
      <c r="T10" s="480"/>
      <c r="U10" s="578"/>
      <c r="V10" s="581"/>
      <c r="W10" s="480"/>
      <c r="X10" s="578"/>
      <c r="Y10" s="581"/>
      <c r="Z10" s="480"/>
      <c r="AA10" s="578"/>
    </row>
    <row r="11" spans="1:27" s="481" customFormat="1" x14ac:dyDescent="0.25">
      <c r="A11" s="479"/>
      <c r="H11" s="480"/>
      <c r="I11" s="578"/>
      <c r="J11" s="581"/>
      <c r="K11" s="480"/>
      <c r="L11" s="578"/>
      <c r="M11" s="581"/>
      <c r="N11" s="480"/>
      <c r="O11" s="578"/>
      <c r="P11" s="581"/>
      <c r="Q11" s="480"/>
      <c r="R11" s="578"/>
      <c r="S11" s="581"/>
      <c r="T11" s="480"/>
      <c r="U11" s="578"/>
      <c r="V11" s="581"/>
      <c r="W11" s="480"/>
      <c r="X11" s="578"/>
      <c r="Y11" s="581"/>
      <c r="Z11" s="480"/>
      <c r="AA11" s="578"/>
    </row>
    <row r="12" spans="1:27" s="481" customFormat="1" x14ac:dyDescent="0.25">
      <c r="A12" s="479"/>
      <c r="C12" s="444"/>
      <c r="D12" s="581"/>
      <c r="E12" s="582"/>
      <c r="F12" s="579"/>
      <c r="H12" s="480"/>
      <c r="I12" s="578"/>
      <c r="J12" s="581"/>
      <c r="K12" s="480"/>
      <c r="L12" s="578"/>
      <c r="M12" s="581"/>
      <c r="N12" s="480"/>
      <c r="O12" s="578"/>
      <c r="P12" s="581"/>
      <c r="Q12" s="480"/>
      <c r="R12" s="578"/>
      <c r="S12" s="581"/>
      <c r="T12" s="480"/>
      <c r="U12" s="578"/>
      <c r="V12" s="581"/>
      <c r="W12" s="480"/>
      <c r="X12" s="578"/>
      <c r="Y12" s="581"/>
      <c r="Z12" s="480"/>
      <c r="AA12" s="578"/>
    </row>
    <row r="13" spans="1:27" s="481" customFormat="1" ht="30" x14ac:dyDescent="0.25">
      <c r="A13" s="479"/>
      <c r="C13" s="479"/>
      <c r="E13" s="482"/>
      <c r="F13" s="479"/>
      <c r="H13" s="480"/>
      <c r="I13" s="535" t="s">
        <v>1984</v>
      </c>
      <c r="J13" s="581"/>
      <c r="K13" s="544"/>
      <c r="L13" s="548" t="s">
        <v>1985</v>
      </c>
      <c r="M13" s="581"/>
      <c r="N13" s="544"/>
      <c r="O13" s="548" t="s">
        <v>1992</v>
      </c>
      <c r="P13" s="581"/>
      <c r="Q13" s="544"/>
      <c r="R13" s="509"/>
      <c r="S13" s="581"/>
      <c r="T13" s="544"/>
      <c r="U13" s="509"/>
      <c r="V13" s="581"/>
      <c r="W13" s="544"/>
      <c r="X13" s="509"/>
      <c r="Y13" s="581"/>
      <c r="Z13" s="480"/>
      <c r="AA13" s="515"/>
    </row>
    <row r="14" spans="1:27" ht="30" x14ac:dyDescent="0.25">
      <c r="D14" s="414"/>
      <c r="F14" s="544"/>
      <c r="G14" s="544"/>
      <c r="H14" s="544" t="s">
        <v>1991</v>
      </c>
      <c r="I14" s="549" t="s">
        <v>1986</v>
      </c>
      <c r="J14" s="581"/>
      <c r="K14" s="544" t="s">
        <v>2783</v>
      </c>
      <c r="L14" s="545" t="s">
        <v>1987</v>
      </c>
      <c r="M14" s="581"/>
      <c r="N14" s="547" t="s">
        <v>2784</v>
      </c>
      <c r="O14" s="545" t="s">
        <v>1988</v>
      </c>
      <c r="P14" s="581"/>
      <c r="Q14" s="547"/>
      <c r="R14" s="545"/>
      <c r="S14" s="581"/>
      <c r="T14" s="547"/>
      <c r="U14" s="545"/>
      <c r="V14" s="581"/>
      <c r="W14" s="547"/>
      <c r="X14" s="545"/>
      <c r="Y14" s="581"/>
      <c r="Z14" s="547"/>
    </row>
    <row r="15" spans="1:27" x14ac:dyDescent="0.25">
      <c r="C15" s="419" t="s">
        <v>1957</v>
      </c>
      <c r="D15" s="468"/>
      <c r="F15" s="419" t="s">
        <v>1958</v>
      </c>
      <c r="G15" s="414"/>
      <c r="H15" s="542"/>
      <c r="I15" s="529" t="s">
        <v>505</v>
      </c>
      <c r="J15" s="581"/>
      <c r="K15" s="542"/>
      <c r="L15" s="529" t="s">
        <v>506</v>
      </c>
      <c r="M15" s="581"/>
      <c r="N15" s="542"/>
      <c r="O15" s="529" t="s">
        <v>1943</v>
      </c>
      <c r="P15" s="581"/>
      <c r="Q15" s="542"/>
      <c r="S15" s="581"/>
      <c r="V15" s="581"/>
      <c r="Y15" s="581"/>
    </row>
    <row r="16" spans="1:27" ht="30" x14ac:dyDescent="0.25">
      <c r="A16" s="469" t="s">
        <v>1959</v>
      </c>
      <c r="B16" s="431" t="s">
        <v>2044</v>
      </c>
      <c r="C16" s="434" t="s">
        <v>88</v>
      </c>
      <c r="D16" s="414"/>
      <c r="E16" s="431" t="s">
        <v>2245</v>
      </c>
      <c r="F16" s="434" t="s">
        <v>88</v>
      </c>
      <c r="G16" s="414"/>
      <c r="H16" s="480" t="s">
        <v>2379</v>
      </c>
      <c r="I16" s="550">
        <f>'Gov. Revenue'!CZ6+'Proprietary Rev.'!CZ7</f>
        <v>0</v>
      </c>
      <c r="J16" s="581"/>
      <c r="K16" s="480" t="s">
        <v>2595</v>
      </c>
      <c r="L16" s="551">
        <f>'Gov. Revenue'!DA6+'Proprietary Rev.'!DA7</f>
        <v>0</v>
      </c>
      <c r="M16" s="581"/>
      <c r="N16" s="480" t="s">
        <v>2703</v>
      </c>
      <c r="O16" s="551">
        <f>'Gov. Revenue'!DB6+'Proprietary Rev.'!DB7</f>
        <v>0</v>
      </c>
      <c r="P16" s="581"/>
      <c r="S16" s="581"/>
      <c r="V16" s="581"/>
      <c r="Y16" s="581"/>
    </row>
    <row r="17" spans="2:25" ht="45" x14ac:dyDescent="0.25">
      <c r="B17" s="431" t="s">
        <v>2045</v>
      </c>
      <c r="C17" s="434" t="s">
        <v>243</v>
      </c>
      <c r="D17" s="414"/>
      <c r="E17" s="431" t="s">
        <v>2246</v>
      </c>
      <c r="F17" s="434" t="s">
        <v>243</v>
      </c>
      <c r="G17" s="414"/>
      <c r="H17" s="480" t="s">
        <v>2380</v>
      </c>
      <c r="I17" s="550">
        <f>'Gov. Revenue'!CZ7+'Proprietary Rev.'!CZ8</f>
        <v>0</v>
      </c>
      <c r="J17" s="581"/>
      <c r="K17" s="480" t="s">
        <v>2596</v>
      </c>
      <c r="L17" s="551">
        <f>'Gov. Revenue'!DA7+'Proprietary Rev.'!DA8</f>
        <v>0</v>
      </c>
      <c r="M17" s="581"/>
      <c r="N17" s="480" t="s">
        <v>2704</v>
      </c>
      <c r="O17" s="551">
        <f>'Gov. Revenue'!DB7+'Proprietary Rev.'!DB8</f>
        <v>0</v>
      </c>
      <c r="P17" s="581"/>
      <c r="S17" s="581"/>
      <c r="V17" s="581"/>
      <c r="Y17" s="581"/>
    </row>
    <row r="18" spans="2:25" x14ac:dyDescent="0.25">
      <c r="B18" s="431" t="s">
        <v>2046</v>
      </c>
      <c r="C18" s="434" t="s">
        <v>5</v>
      </c>
      <c r="D18" s="414"/>
      <c r="E18" s="431" t="s">
        <v>2247</v>
      </c>
      <c r="F18" s="434" t="s">
        <v>5</v>
      </c>
      <c r="G18" s="414"/>
      <c r="H18" s="480" t="s">
        <v>2381</v>
      </c>
      <c r="I18" s="550">
        <f>'Gov. Revenue'!CZ8+'Proprietary Rev.'!CZ9</f>
        <v>0</v>
      </c>
      <c r="J18" s="581"/>
      <c r="K18" s="480" t="s">
        <v>2597</v>
      </c>
      <c r="L18" s="551">
        <f>'Gov. Revenue'!DA8+'Proprietary Rev.'!DA9</f>
        <v>0</v>
      </c>
      <c r="M18" s="581"/>
      <c r="N18" s="480" t="s">
        <v>2705</v>
      </c>
      <c r="O18" s="551">
        <f>'Gov. Revenue'!DB8+'Proprietary Rev.'!DB9</f>
        <v>0</v>
      </c>
      <c r="P18" s="581"/>
      <c r="S18" s="581"/>
      <c r="V18" s="581"/>
      <c r="Y18" s="581"/>
    </row>
    <row r="19" spans="2:25" ht="45" x14ac:dyDescent="0.25">
      <c r="B19" s="431" t="s">
        <v>2047</v>
      </c>
      <c r="C19" s="434" t="s">
        <v>242</v>
      </c>
      <c r="D19" s="414"/>
      <c r="E19" s="431" t="s">
        <v>2248</v>
      </c>
      <c r="F19" s="434" t="s">
        <v>242</v>
      </c>
      <c r="G19" s="414"/>
      <c r="H19" s="480" t="s">
        <v>2382</v>
      </c>
      <c r="I19" s="550">
        <f>'Gov. Revenue'!CZ9+'Proprietary Rev.'!CZ10</f>
        <v>0</v>
      </c>
      <c r="J19" s="581"/>
      <c r="K19" s="480" t="s">
        <v>2598</v>
      </c>
      <c r="L19" s="551">
        <f>'Gov. Revenue'!DA9+'Proprietary Rev.'!DA10</f>
        <v>0</v>
      </c>
      <c r="M19" s="581"/>
      <c r="N19" s="480" t="s">
        <v>2706</v>
      </c>
      <c r="O19" s="551">
        <f>'Gov. Revenue'!DB9+'Proprietary Rev.'!DB10</f>
        <v>0</v>
      </c>
      <c r="P19" s="581"/>
      <c r="S19" s="581"/>
      <c r="V19" s="581"/>
      <c r="Y19" s="581"/>
    </row>
    <row r="20" spans="2:25" ht="60" x14ac:dyDescent="0.25">
      <c r="B20" s="431" t="s">
        <v>2048</v>
      </c>
      <c r="C20" s="425" t="s">
        <v>43</v>
      </c>
      <c r="D20" s="414"/>
      <c r="E20" s="431" t="s">
        <v>2249</v>
      </c>
      <c r="F20" s="425" t="s">
        <v>43</v>
      </c>
      <c r="G20" s="414"/>
      <c r="H20" s="480" t="s">
        <v>2383</v>
      </c>
      <c r="I20" s="550">
        <f>'Gov. Revenue'!CZ10+'Proprietary Rev.'!CZ11</f>
        <v>0</v>
      </c>
      <c r="J20" s="581"/>
      <c r="K20" s="480" t="s">
        <v>2599</v>
      </c>
      <c r="L20" s="551">
        <f>'Gov. Revenue'!DA10+'Proprietary Rev.'!DA11</f>
        <v>0</v>
      </c>
      <c r="M20" s="581"/>
      <c r="N20" s="480" t="s">
        <v>2707</v>
      </c>
      <c r="O20" s="551">
        <f>'Gov. Revenue'!DB10+'Proprietary Rev.'!DB11</f>
        <v>0</v>
      </c>
      <c r="P20" s="581"/>
      <c r="S20" s="581"/>
      <c r="V20" s="581"/>
      <c r="Y20" s="581"/>
    </row>
    <row r="21" spans="2:25" ht="30" x14ac:dyDescent="0.25">
      <c r="B21" s="431" t="s">
        <v>2049</v>
      </c>
      <c r="C21" s="434" t="s">
        <v>273</v>
      </c>
      <c r="D21" s="414"/>
      <c r="E21" s="431" t="s">
        <v>2250</v>
      </c>
      <c r="F21" s="434" t="s">
        <v>273</v>
      </c>
      <c r="G21" s="414"/>
      <c r="H21" s="480" t="s">
        <v>2384</v>
      </c>
      <c r="I21" s="550">
        <f>'Gov. Revenue'!CZ11+'Proprietary Rev.'!CZ12</f>
        <v>0</v>
      </c>
      <c r="J21" s="581"/>
      <c r="K21" s="480" t="s">
        <v>2600</v>
      </c>
      <c r="L21" s="551">
        <f>'Gov. Revenue'!DA11+'Proprietary Rev.'!DA12</f>
        <v>0</v>
      </c>
      <c r="M21" s="581"/>
      <c r="N21" s="480" t="s">
        <v>2708</v>
      </c>
      <c r="O21" s="551">
        <f>'Gov. Revenue'!DB11+'Proprietary Rev.'!DB12</f>
        <v>0</v>
      </c>
      <c r="P21" s="581"/>
      <c r="S21" s="581"/>
      <c r="V21" s="581"/>
      <c r="Y21" s="581"/>
    </row>
    <row r="22" spans="2:25" ht="30" x14ac:dyDescent="0.25">
      <c r="B22" s="431" t="s">
        <v>2050</v>
      </c>
      <c r="C22" s="434" t="s">
        <v>274</v>
      </c>
      <c r="D22" s="414"/>
      <c r="E22" s="431" t="s">
        <v>2251</v>
      </c>
      <c r="F22" s="434" t="s">
        <v>274</v>
      </c>
      <c r="G22" s="414"/>
      <c r="H22" s="480" t="s">
        <v>2385</v>
      </c>
      <c r="I22" s="550">
        <f>'Gov. Revenue'!CZ12+'Proprietary Rev.'!CZ13</f>
        <v>0</v>
      </c>
      <c r="J22" s="581"/>
      <c r="K22" s="480" t="s">
        <v>2601</v>
      </c>
      <c r="L22" s="551">
        <f>'Gov. Revenue'!DA12+'Proprietary Rev.'!DA13</f>
        <v>0</v>
      </c>
      <c r="M22" s="581"/>
      <c r="N22" s="480" t="s">
        <v>2709</v>
      </c>
      <c r="O22" s="551">
        <f>'Gov. Revenue'!DB12+'Proprietary Rev.'!DB13</f>
        <v>0</v>
      </c>
      <c r="P22" s="581"/>
      <c r="S22" s="581"/>
      <c r="V22" s="581"/>
      <c r="Y22" s="581"/>
    </row>
    <row r="23" spans="2:25" ht="30" x14ac:dyDescent="0.25">
      <c r="B23" s="431" t="s">
        <v>2051</v>
      </c>
      <c r="C23" s="434" t="s">
        <v>275</v>
      </c>
      <c r="D23" s="414"/>
      <c r="E23" s="431" t="s">
        <v>2252</v>
      </c>
      <c r="F23" s="434" t="s">
        <v>275</v>
      </c>
      <c r="G23" s="414"/>
      <c r="H23" s="480" t="s">
        <v>2386</v>
      </c>
      <c r="I23" s="550">
        <f>'Gov. Revenue'!CZ13+'Proprietary Rev.'!CZ14</f>
        <v>0</v>
      </c>
      <c r="J23" s="581"/>
      <c r="K23" s="480" t="s">
        <v>2602</v>
      </c>
      <c r="L23" s="551">
        <f>'Gov. Revenue'!DA13+'Proprietary Rev.'!DA14</f>
        <v>0</v>
      </c>
      <c r="M23" s="581"/>
      <c r="N23" s="480" t="s">
        <v>2710</v>
      </c>
      <c r="O23" s="551">
        <f>'Gov. Revenue'!DB13+'Proprietary Rev.'!DB14</f>
        <v>0</v>
      </c>
      <c r="P23" s="581"/>
      <c r="S23" s="581"/>
      <c r="V23" s="581"/>
      <c r="Y23" s="581"/>
    </row>
    <row r="24" spans="2:25" ht="60" x14ac:dyDescent="0.25">
      <c r="B24" s="431" t="s">
        <v>2052</v>
      </c>
      <c r="C24" s="434" t="s">
        <v>276</v>
      </c>
      <c r="D24" s="414"/>
      <c r="E24" s="431" t="s">
        <v>2253</v>
      </c>
      <c r="F24" s="434" t="s">
        <v>276</v>
      </c>
      <c r="G24" s="414"/>
      <c r="H24" s="480" t="s">
        <v>2387</v>
      </c>
      <c r="I24" s="550">
        <f>'Gov. Revenue'!CZ14+'Proprietary Rev.'!CZ15</f>
        <v>0</v>
      </c>
      <c r="J24" s="581"/>
      <c r="K24" s="480" t="s">
        <v>2603</v>
      </c>
      <c r="L24" s="551">
        <f>'Gov. Revenue'!DA14+'Proprietary Rev.'!DA15</f>
        <v>0</v>
      </c>
      <c r="M24" s="581"/>
      <c r="N24" s="480" t="s">
        <v>2711</v>
      </c>
      <c r="O24" s="551">
        <f>'Gov. Revenue'!DB14+'Proprietary Rev.'!DB15</f>
        <v>0</v>
      </c>
      <c r="P24" s="581"/>
      <c r="S24" s="581"/>
      <c r="V24" s="581"/>
      <c r="Y24" s="581"/>
    </row>
    <row r="25" spans="2:25" ht="45" x14ac:dyDescent="0.25">
      <c r="B25" s="431" t="s">
        <v>2053</v>
      </c>
      <c r="C25" s="434" t="s">
        <v>2</v>
      </c>
      <c r="D25" s="414"/>
      <c r="E25" s="431" t="s">
        <v>2254</v>
      </c>
      <c r="F25" s="434" t="s">
        <v>2</v>
      </c>
      <c r="G25" s="414"/>
      <c r="H25" s="480" t="s">
        <v>2388</v>
      </c>
      <c r="I25" s="550">
        <f>'Gov. Revenue'!CZ15+'Proprietary Rev.'!CZ16</f>
        <v>0</v>
      </c>
      <c r="J25" s="581"/>
      <c r="K25" s="480" t="s">
        <v>2604</v>
      </c>
      <c r="L25" s="551">
        <f>'Gov. Revenue'!DA15+'Proprietary Rev.'!DA16</f>
        <v>0</v>
      </c>
      <c r="M25" s="581"/>
      <c r="N25" s="480" t="s">
        <v>2712</v>
      </c>
      <c r="O25" s="551">
        <f>'Gov. Revenue'!DB15+'Proprietary Rev.'!DB16</f>
        <v>0</v>
      </c>
      <c r="P25" s="581"/>
      <c r="S25" s="581"/>
      <c r="V25" s="581"/>
      <c r="Y25" s="581"/>
    </row>
    <row r="26" spans="2:25" ht="60" x14ac:dyDescent="0.25">
      <c r="B26" s="431" t="s">
        <v>2054</v>
      </c>
      <c r="C26" s="434" t="s">
        <v>47</v>
      </c>
      <c r="D26" s="414"/>
      <c r="E26" s="431" t="s">
        <v>2255</v>
      </c>
      <c r="F26" s="434" t="s">
        <v>493</v>
      </c>
      <c r="G26" s="414"/>
      <c r="H26" s="480" t="s">
        <v>2389</v>
      </c>
      <c r="I26" s="550">
        <f>'Gov. Revenue'!CZ16+'Proprietary Rev.'!CZ17</f>
        <v>0</v>
      </c>
      <c r="J26" s="581"/>
      <c r="K26" s="480" t="s">
        <v>2605</v>
      </c>
      <c r="L26" s="551">
        <f>'Gov. Revenue'!DA16+'Proprietary Rev.'!DA17</f>
        <v>0</v>
      </c>
      <c r="M26" s="581"/>
      <c r="N26" s="480" t="s">
        <v>2713</v>
      </c>
      <c r="O26" s="551">
        <f>'Gov. Revenue'!DB16+'Proprietary Rev.'!DB17</f>
        <v>0</v>
      </c>
      <c r="P26" s="581"/>
      <c r="S26" s="581"/>
      <c r="V26" s="581"/>
      <c r="Y26" s="581"/>
    </row>
    <row r="27" spans="2:25" ht="30" x14ac:dyDescent="0.25">
      <c r="B27" s="431" t="s">
        <v>2055</v>
      </c>
      <c r="C27" s="434" t="s">
        <v>87</v>
      </c>
      <c r="D27" s="414"/>
      <c r="E27" s="431" t="s">
        <v>2256</v>
      </c>
      <c r="F27" s="434" t="s">
        <v>87</v>
      </c>
      <c r="G27" s="414"/>
      <c r="H27" s="480" t="s">
        <v>2390</v>
      </c>
      <c r="I27" s="550">
        <f>'Gov. Revenue'!CZ17+'Proprietary Rev.'!CZ18</f>
        <v>0</v>
      </c>
      <c r="J27" s="581"/>
      <c r="K27" s="480" t="s">
        <v>2606</v>
      </c>
      <c r="L27" s="551">
        <f>'Gov. Revenue'!DA17+'Proprietary Rev.'!DA18</f>
        <v>0</v>
      </c>
      <c r="M27" s="581"/>
      <c r="N27" s="480" t="s">
        <v>2714</v>
      </c>
      <c r="O27" s="551">
        <f>'Gov. Revenue'!DB17+'Proprietary Rev.'!DB18</f>
        <v>0</v>
      </c>
      <c r="P27" s="581"/>
      <c r="S27" s="581"/>
      <c r="V27" s="581"/>
      <c r="Y27" s="581"/>
    </row>
    <row r="28" spans="2:25" ht="90" x14ac:dyDescent="0.25">
      <c r="B28" s="431" t="s">
        <v>2056</v>
      </c>
      <c r="C28" s="434" t="s">
        <v>92</v>
      </c>
      <c r="D28" s="414"/>
      <c r="E28" s="431" t="s">
        <v>2257</v>
      </c>
      <c r="F28" s="434" t="s">
        <v>92</v>
      </c>
      <c r="G28" s="414"/>
      <c r="H28" s="480" t="s">
        <v>2391</v>
      </c>
      <c r="I28" s="550">
        <f>'Gov. Revenue'!CZ18+'Proprietary Rev.'!CZ19</f>
        <v>0</v>
      </c>
      <c r="J28" s="581"/>
      <c r="K28" s="480" t="s">
        <v>2607</v>
      </c>
      <c r="L28" s="551">
        <f>'Gov. Revenue'!DA18+'Proprietary Rev.'!DA19</f>
        <v>0</v>
      </c>
      <c r="M28" s="581"/>
      <c r="N28" s="480" t="s">
        <v>2715</v>
      </c>
      <c r="O28" s="551">
        <f>'Gov. Revenue'!DB18+'Proprietary Rev.'!DB19</f>
        <v>0</v>
      </c>
      <c r="P28" s="581"/>
      <c r="S28" s="581"/>
      <c r="V28" s="581"/>
      <c r="Y28" s="581"/>
    </row>
    <row r="29" spans="2:25" ht="60" x14ac:dyDescent="0.25">
      <c r="B29" s="431" t="s">
        <v>2057</v>
      </c>
      <c r="C29" s="423" t="s">
        <v>83</v>
      </c>
      <c r="D29" s="414"/>
      <c r="G29" s="414"/>
      <c r="H29" s="480" t="s">
        <v>2392</v>
      </c>
      <c r="I29" s="550">
        <f>'Gov. Revenue'!CZ19</f>
        <v>0</v>
      </c>
      <c r="J29" s="581"/>
      <c r="K29" s="480" t="s">
        <v>2608</v>
      </c>
      <c r="L29" s="551">
        <f>'Gov. Revenue'!DA19</f>
        <v>0</v>
      </c>
      <c r="M29" s="581"/>
      <c r="N29" s="480" t="s">
        <v>2716</v>
      </c>
      <c r="O29" s="551">
        <f>'Gov. Revenue'!DB19</f>
        <v>0</v>
      </c>
      <c r="P29" s="581"/>
      <c r="S29" s="581"/>
      <c r="V29" s="581"/>
      <c r="Y29" s="581"/>
    </row>
    <row r="30" spans="2:25" ht="90" x14ac:dyDescent="0.25">
      <c r="B30" s="431" t="s">
        <v>2058</v>
      </c>
      <c r="C30" s="434" t="s">
        <v>91</v>
      </c>
      <c r="D30" s="414"/>
      <c r="E30" s="431" t="s">
        <v>2258</v>
      </c>
      <c r="F30" s="434" t="s">
        <v>91</v>
      </c>
      <c r="G30" s="414"/>
      <c r="H30" s="480" t="s">
        <v>2393</v>
      </c>
      <c r="I30" s="550">
        <f>'Gov. Revenue'!CZ20+'Proprietary Rev.'!CZ20</f>
        <v>0</v>
      </c>
      <c r="J30" s="581"/>
      <c r="K30" s="480" t="s">
        <v>2609</v>
      </c>
      <c r="L30" s="551">
        <f>'Gov. Revenue'!DA20+'Proprietary Rev.'!DA20</f>
        <v>0</v>
      </c>
      <c r="M30" s="581"/>
      <c r="N30" s="480" t="s">
        <v>2717</v>
      </c>
      <c r="O30" s="551">
        <f>'Gov. Revenue'!DB20+'Proprietary Rev.'!DB20</f>
        <v>0</v>
      </c>
      <c r="P30" s="581"/>
      <c r="S30" s="581"/>
      <c r="V30" s="581"/>
      <c r="Y30" s="581"/>
    </row>
    <row r="31" spans="2:25" x14ac:dyDescent="0.25">
      <c r="B31" s="431" t="s">
        <v>2059</v>
      </c>
      <c r="C31" s="434" t="s">
        <v>3</v>
      </c>
      <c r="D31" s="414"/>
      <c r="E31" s="431" t="s">
        <v>2259</v>
      </c>
      <c r="F31" s="434" t="s">
        <v>3</v>
      </c>
      <c r="G31" s="414"/>
      <c r="H31" s="480" t="s">
        <v>2394</v>
      </c>
      <c r="I31" s="550">
        <f>'Gov. Revenue'!CZ21+'Proprietary Rev.'!CZ21</f>
        <v>0</v>
      </c>
      <c r="J31" s="581"/>
      <c r="K31" s="480" t="s">
        <v>2610</v>
      </c>
      <c r="L31" s="551">
        <f>'Gov. Revenue'!DA21+'Proprietary Rev.'!DA21</f>
        <v>0</v>
      </c>
      <c r="M31" s="581"/>
      <c r="N31" s="480" t="s">
        <v>2718</v>
      </c>
      <c r="O31" s="551">
        <f>'Gov. Revenue'!DB21+'Proprietary Rev.'!DB21</f>
        <v>0</v>
      </c>
      <c r="P31" s="581"/>
      <c r="S31" s="581"/>
      <c r="V31" s="581"/>
      <c r="Y31" s="581"/>
    </row>
    <row r="32" spans="2:25" x14ac:dyDescent="0.25">
      <c r="B32" s="431" t="s">
        <v>2060</v>
      </c>
      <c r="C32" s="434" t="s">
        <v>4</v>
      </c>
      <c r="D32" s="414"/>
      <c r="E32" s="431" t="s">
        <v>2260</v>
      </c>
      <c r="F32" s="434" t="s">
        <v>4</v>
      </c>
      <c r="G32" s="414"/>
      <c r="H32" s="480" t="s">
        <v>2395</v>
      </c>
      <c r="I32" s="550">
        <f>'Gov. Revenue'!CZ22+'Proprietary Rev.'!CZ22</f>
        <v>0</v>
      </c>
      <c r="J32" s="581"/>
      <c r="K32" s="480" t="s">
        <v>2611</v>
      </c>
      <c r="L32" s="551">
        <f>'Gov. Revenue'!DA22+'Proprietary Rev.'!DA22</f>
        <v>0</v>
      </c>
      <c r="M32" s="581"/>
      <c r="N32" s="480" t="s">
        <v>2719</v>
      </c>
      <c r="O32" s="551">
        <f>'Gov. Revenue'!DB22+'Proprietary Rev.'!DB22</f>
        <v>0</v>
      </c>
      <c r="P32" s="581"/>
      <c r="S32" s="581"/>
      <c r="V32" s="581"/>
      <c r="Y32" s="581"/>
    </row>
    <row r="33" spans="1:27" ht="90" x14ac:dyDescent="0.25">
      <c r="B33" s="431" t="s">
        <v>2061</v>
      </c>
      <c r="C33" s="434" t="s">
        <v>458</v>
      </c>
      <c r="D33" s="414"/>
      <c r="E33" s="431" t="s">
        <v>2261</v>
      </c>
      <c r="F33" s="434" t="s">
        <v>458</v>
      </c>
      <c r="G33" s="414"/>
      <c r="H33" s="480" t="s">
        <v>2396</v>
      </c>
      <c r="I33" s="550">
        <f>'Gov. Revenue'!CZ23+'Proprietary Rev.'!CZ23</f>
        <v>0</v>
      </c>
      <c r="J33" s="581"/>
      <c r="K33" s="480" t="s">
        <v>2612</v>
      </c>
      <c r="L33" s="551">
        <f>'Gov. Revenue'!DA23+'Proprietary Rev.'!DA23</f>
        <v>0</v>
      </c>
      <c r="M33" s="581"/>
      <c r="N33" s="480" t="s">
        <v>2720</v>
      </c>
      <c r="O33" s="551">
        <f>'Gov. Revenue'!DB23+'Proprietary Rev.'!DB23</f>
        <v>0</v>
      </c>
      <c r="P33" s="581"/>
      <c r="S33" s="581"/>
      <c r="V33" s="581"/>
      <c r="Y33" s="581"/>
    </row>
    <row r="34" spans="1:27" ht="75" x14ac:dyDescent="0.25">
      <c r="B34" s="431" t="s">
        <v>2062</v>
      </c>
      <c r="C34" s="434" t="s">
        <v>457</v>
      </c>
      <c r="D34" s="414"/>
      <c r="E34" s="431" t="s">
        <v>2262</v>
      </c>
      <c r="F34" s="434" t="s">
        <v>457</v>
      </c>
      <c r="G34" s="414"/>
      <c r="H34" s="480" t="s">
        <v>2397</v>
      </c>
      <c r="I34" s="550">
        <f>'Gov. Revenue'!CZ24+'Proprietary Rev.'!CZ24</f>
        <v>0</v>
      </c>
      <c r="J34" s="581"/>
      <c r="K34" s="480" t="s">
        <v>2613</v>
      </c>
      <c r="L34" s="551">
        <f>'Gov. Revenue'!DA24+'Proprietary Rev.'!DA24</f>
        <v>0</v>
      </c>
      <c r="M34" s="581"/>
      <c r="N34" s="480" t="s">
        <v>2721</v>
      </c>
      <c r="O34" s="551">
        <f>'Gov. Revenue'!DB24+'Proprietary Rev.'!DB24</f>
        <v>0</v>
      </c>
      <c r="P34" s="581"/>
      <c r="S34" s="581"/>
      <c r="V34" s="581"/>
      <c r="Y34" s="581"/>
    </row>
    <row r="35" spans="1:27" ht="30" x14ac:dyDescent="0.25">
      <c r="B35" s="431" t="s">
        <v>2063</v>
      </c>
      <c r="C35" s="434" t="s">
        <v>6</v>
      </c>
      <c r="D35" s="414"/>
      <c r="E35" s="431" t="s">
        <v>2263</v>
      </c>
      <c r="F35" s="434" t="s">
        <v>6</v>
      </c>
      <c r="G35" s="414"/>
      <c r="H35" s="480" t="s">
        <v>2398</v>
      </c>
      <c r="I35" s="550">
        <f>'Gov. Revenue'!CZ26+'Proprietary Rev.'!CZ26</f>
        <v>0</v>
      </c>
      <c r="J35" s="581"/>
      <c r="K35" s="480" t="s">
        <v>2614</v>
      </c>
      <c r="L35" s="583">
        <f>'Gov. Revenue'!DA26+'Proprietary Rev.'!DA26</f>
        <v>0</v>
      </c>
      <c r="M35" s="581"/>
      <c r="N35" s="480" t="s">
        <v>2722</v>
      </c>
      <c r="O35" s="583">
        <f>'Gov. Revenue'!DB26+'Proprietary Rev.'!DB26</f>
        <v>0</v>
      </c>
      <c r="P35" s="581"/>
      <c r="S35" s="581"/>
      <c r="V35" s="581"/>
      <c r="Y35" s="581"/>
    </row>
    <row r="36" spans="1:27" s="481" customFormat="1" ht="30" x14ac:dyDescent="0.25">
      <c r="A36" s="479"/>
      <c r="B36" s="431" t="s">
        <v>2064</v>
      </c>
      <c r="C36" s="434" t="s">
        <v>2040</v>
      </c>
      <c r="E36" s="431" t="s">
        <v>2264</v>
      </c>
      <c r="F36" s="434" t="s">
        <v>2040</v>
      </c>
      <c r="H36" s="480" t="s">
        <v>2399</v>
      </c>
      <c r="I36" s="550">
        <f>'Gov. Revenue'!CZ25+'Proprietary Rev.'!CZ25</f>
        <v>0</v>
      </c>
      <c r="J36" s="581"/>
      <c r="K36" s="480" t="s">
        <v>2615</v>
      </c>
      <c r="L36" s="583">
        <f>'Gov. Revenue'!DA25+'Proprietary Rev.'!DA25</f>
        <v>0</v>
      </c>
      <c r="M36" s="581"/>
      <c r="N36" s="480" t="s">
        <v>2723</v>
      </c>
      <c r="O36" s="583">
        <f>'Gov. Revenue'!DB25+'Proprietary Rev.'!DB25</f>
        <v>0</v>
      </c>
      <c r="P36" s="581"/>
      <c r="Q36" s="480"/>
      <c r="R36" s="578"/>
      <c r="S36" s="581"/>
      <c r="T36" s="480"/>
      <c r="U36" s="578"/>
      <c r="V36" s="581"/>
      <c r="W36" s="480"/>
      <c r="X36" s="578"/>
      <c r="Y36" s="581"/>
      <c r="Z36" s="480"/>
      <c r="AA36" s="578"/>
    </row>
    <row r="37" spans="1:27" ht="180.75" x14ac:dyDescent="0.25">
      <c r="B37" s="431" t="s">
        <v>2065</v>
      </c>
      <c r="C37" s="453" t="s">
        <v>472</v>
      </c>
      <c r="D37" s="414"/>
      <c r="E37" s="431" t="s">
        <v>2265</v>
      </c>
      <c r="F37" s="453" t="s">
        <v>472</v>
      </c>
      <c r="G37" s="414"/>
      <c r="H37" s="480" t="s">
        <v>2400</v>
      </c>
      <c r="I37" s="550">
        <f>'Gov. Revenue'!CZ27+'Proprietary Rev.'!CZ27</f>
        <v>0</v>
      </c>
      <c r="J37" s="581"/>
      <c r="K37" s="480" t="s">
        <v>2616</v>
      </c>
      <c r="L37" s="551">
        <f>'Gov. Revenue'!DA27+'Proprietary Rev.'!DA27</f>
        <v>0</v>
      </c>
      <c r="M37" s="581"/>
      <c r="N37" s="480" t="s">
        <v>2724</v>
      </c>
      <c r="O37" s="551">
        <f>'Gov. Revenue'!DB27+'Proprietary Rev.'!DB27</f>
        <v>0</v>
      </c>
      <c r="P37" s="581"/>
      <c r="S37" s="581"/>
      <c r="V37" s="581"/>
      <c r="Y37" s="581"/>
    </row>
    <row r="38" spans="1:27" x14ac:dyDescent="0.25">
      <c r="B38" s="431" t="s">
        <v>2066</v>
      </c>
      <c r="C38" s="448" t="s">
        <v>1960</v>
      </c>
      <c r="D38" s="414"/>
      <c r="E38" s="431" t="s">
        <v>2066</v>
      </c>
      <c r="F38" s="448" t="s">
        <v>1960</v>
      </c>
      <c r="G38" s="414"/>
      <c r="H38" s="585"/>
      <c r="I38" s="586"/>
      <c r="J38" s="581"/>
      <c r="L38" s="551"/>
      <c r="M38" s="581"/>
      <c r="O38" s="551"/>
      <c r="P38" s="581"/>
      <c r="S38" s="581"/>
      <c r="V38" s="581"/>
      <c r="Y38" s="581"/>
    </row>
    <row r="39" spans="1:27" ht="60" x14ac:dyDescent="0.25">
      <c r="B39" s="431" t="s">
        <v>2067</v>
      </c>
      <c r="C39" s="423" t="s">
        <v>238</v>
      </c>
      <c r="D39" s="414"/>
      <c r="E39" s="431" t="s">
        <v>2266</v>
      </c>
      <c r="F39" s="423" t="s">
        <v>238</v>
      </c>
      <c r="G39" s="414"/>
      <c r="H39" s="480" t="s">
        <v>2401</v>
      </c>
      <c r="I39" s="550">
        <f>'Gov. Revenue'!DC33+'Proprietary Rev.'!DC32</f>
        <v>0</v>
      </c>
      <c r="J39" s="581"/>
      <c r="L39" s="552"/>
      <c r="M39" s="581"/>
      <c r="N39" s="553"/>
      <c r="O39" s="552"/>
      <c r="P39" s="581"/>
      <c r="S39" s="581"/>
      <c r="V39" s="581"/>
      <c r="Y39" s="581"/>
    </row>
    <row r="40" spans="1:27" ht="30" x14ac:dyDescent="0.25">
      <c r="B40" s="431" t="s">
        <v>2068</v>
      </c>
      <c r="C40" s="423" t="s">
        <v>9</v>
      </c>
      <c r="D40" s="414"/>
      <c r="E40" s="431" t="s">
        <v>2267</v>
      </c>
      <c r="F40" s="423" t="s">
        <v>9</v>
      </c>
      <c r="G40" s="414"/>
      <c r="H40" s="480" t="s">
        <v>2402</v>
      </c>
      <c r="I40" s="550">
        <f>'Gov. Revenue'!DC34+'Proprietary Rev.'!DC33</f>
        <v>0</v>
      </c>
      <c r="J40" s="581"/>
      <c r="L40" s="552"/>
      <c r="M40" s="581"/>
      <c r="N40" s="553"/>
      <c r="O40" s="552"/>
      <c r="P40" s="581"/>
      <c r="S40" s="581"/>
      <c r="V40" s="581"/>
      <c r="Y40" s="581"/>
    </row>
    <row r="41" spans="1:27" ht="108" x14ac:dyDescent="0.25">
      <c r="B41" s="431" t="s">
        <v>2069</v>
      </c>
      <c r="C41" s="433" t="s">
        <v>326</v>
      </c>
      <c r="D41" s="414"/>
      <c r="E41" s="431" t="s">
        <v>2268</v>
      </c>
      <c r="F41" s="433" t="s">
        <v>326</v>
      </c>
      <c r="G41" s="414"/>
      <c r="H41" s="480" t="s">
        <v>2403</v>
      </c>
      <c r="I41" s="550">
        <f>'Gov. Revenue'!DC35+'Proprietary Rev.'!DC34</f>
        <v>0</v>
      </c>
      <c r="J41" s="581"/>
      <c r="L41" s="552"/>
      <c r="M41" s="581"/>
      <c r="N41" s="553"/>
      <c r="O41" s="552"/>
      <c r="P41" s="581"/>
      <c r="S41" s="581"/>
      <c r="V41" s="581"/>
      <c r="Y41" s="581"/>
    </row>
    <row r="42" spans="1:27" x14ac:dyDescent="0.25">
      <c r="B42" s="431" t="s">
        <v>2070</v>
      </c>
      <c r="C42" s="423" t="s">
        <v>10</v>
      </c>
      <c r="D42" s="414"/>
      <c r="E42" s="431" t="s">
        <v>2269</v>
      </c>
      <c r="F42" s="423" t="s">
        <v>10</v>
      </c>
      <c r="G42" s="414"/>
      <c r="H42" s="480" t="s">
        <v>2404</v>
      </c>
      <c r="I42" s="550">
        <f>'Gov. Revenue'!DC36+'Proprietary Rev.'!DC35</f>
        <v>0</v>
      </c>
      <c r="J42" s="581"/>
      <c r="L42" s="552"/>
      <c r="M42" s="581"/>
      <c r="N42" s="553"/>
      <c r="O42" s="552"/>
      <c r="P42" s="581"/>
      <c r="S42" s="581"/>
      <c r="V42" s="581"/>
      <c r="Y42" s="581"/>
    </row>
    <row r="43" spans="1:27" x14ac:dyDescent="0.25">
      <c r="B43" s="431" t="s">
        <v>2071</v>
      </c>
      <c r="C43" s="423" t="s">
        <v>11</v>
      </c>
      <c r="D43" s="414"/>
      <c r="E43" s="431" t="s">
        <v>2270</v>
      </c>
      <c r="F43" s="423" t="s">
        <v>11</v>
      </c>
      <c r="G43" s="414"/>
      <c r="H43" s="480" t="s">
        <v>2405</v>
      </c>
      <c r="I43" s="550">
        <f>'Gov. Revenue'!DC37+'Proprietary Rev.'!DC36</f>
        <v>0</v>
      </c>
      <c r="J43" s="581"/>
      <c r="L43" s="552"/>
      <c r="M43" s="581"/>
      <c r="N43" s="553"/>
      <c r="O43" s="552"/>
      <c r="P43" s="581"/>
      <c r="S43" s="581"/>
      <c r="V43" s="581"/>
      <c r="Y43" s="581"/>
    </row>
    <row r="44" spans="1:27" ht="45" x14ac:dyDescent="0.25">
      <c r="B44" s="431" t="s">
        <v>2072</v>
      </c>
      <c r="C44" s="417" t="s">
        <v>12</v>
      </c>
      <c r="D44" s="414"/>
      <c r="E44" s="431" t="s">
        <v>2271</v>
      </c>
      <c r="F44" s="417" t="s">
        <v>12</v>
      </c>
      <c r="G44" s="414"/>
      <c r="H44" s="480" t="s">
        <v>2406</v>
      </c>
      <c r="I44" s="550">
        <f>'Gov. Revenue'!DC38+'Proprietary Rev.'!DC37</f>
        <v>0</v>
      </c>
      <c r="J44" s="581"/>
      <c r="L44" s="552"/>
      <c r="M44" s="581"/>
      <c r="N44" s="553"/>
      <c r="O44" s="552"/>
      <c r="P44" s="581"/>
      <c r="S44" s="581"/>
      <c r="V44" s="581"/>
      <c r="Y44" s="581"/>
    </row>
    <row r="45" spans="1:27" ht="30" x14ac:dyDescent="0.25">
      <c r="B45" s="431" t="s">
        <v>2073</v>
      </c>
      <c r="C45" s="423" t="s">
        <v>13</v>
      </c>
      <c r="D45" s="414"/>
      <c r="E45" s="431" t="s">
        <v>2272</v>
      </c>
      <c r="F45" s="423" t="s">
        <v>13</v>
      </c>
      <c r="G45" s="414"/>
      <c r="H45" s="480" t="s">
        <v>2407</v>
      </c>
      <c r="I45" s="550">
        <f>'Gov. Revenue'!DC39+'Proprietary Rev.'!DC38</f>
        <v>0</v>
      </c>
      <c r="J45" s="581"/>
      <c r="L45" s="552"/>
      <c r="M45" s="581"/>
      <c r="N45" s="553"/>
      <c r="O45" s="552"/>
      <c r="P45" s="581"/>
      <c r="S45" s="581"/>
      <c r="V45" s="581"/>
      <c r="Y45" s="581"/>
    </row>
    <row r="46" spans="1:27" ht="90" x14ac:dyDescent="0.25">
      <c r="B46" s="431" t="s">
        <v>2074</v>
      </c>
      <c r="C46" s="423" t="s">
        <v>1956</v>
      </c>
      <c r="D46" s="414"/>
      <c r="E46" s="431" t="s">
        <v>2273</v>
      </c>
      <c r="F46" s="423" t="s">
        <v>327</v>
      </c>
      <c r="G46" s="414"/>
      <c r="H46" s="480" t="s">
        <v>2408</v>
      </c>
      <c r="I46" s="550">
        <f>'Gov. Revenue'!DC40+'Proprietary Rev.'!DC39</f>
        <v>0</v>
      </c>
      <c r="J46" s="581"/>
      <c r="L46" s="552"/>
      <c r="M46" s="581"/>
      <c r="N46" s="553"/>
      <c r="O46" s="552"/>
      <c r="P46" s="581"/>
      <c r="S46" s="581"/>
      <c r="V46" s="581"/>
      <c r="Y46" s="581"/>
    </row>
    <row r="47" spans="1:27" ht="30" x14ac:dyDescent="0.25">
      <c r="B47" s="431" t="s">
        <v>2075</v>
      </c>
      <c r="C47" s="423" t="s">
        <v>14</v>
      </c>
      <c r="D47" s="414"/>
      <c r="E47" s="431" t="s">
        <v>2274</v>
      </c>
      <c r="F47" s="423" t="s">
        <v>14</v>
      </c>
      <c r="G47" s="414"/>
      <c r="H47" s="480" t="s">
        <v>2409</v>
      </c>
      <c r="I47" s="550">
        <f>'Gov. Revenue'!DC41+'Proprietary Rev.'!DC40</f>
        <v>0</v>
      </c>
      <c r="J47" s="581"/>
      <c r="L47" s="552"/>
      <c r="M47" s="581"/>
      <c r="N47" s="553"/>
      <c r="O47" s="552"/>
      <c r="P47" s="581"/>
      <c r="S47" s="581"/>
      <c r="V47" s="581"/>
      <c r="Y47" s="581"/>
    </row>
    <row r="48" spans="1:27" ht="30" x14ac:dyDescent="0.25">
      <c r="B48" s="431" t="s">
        <v>2076</v>
      </c>
      <c r="C48" s="423" t="s">
        <v>18</v>
      </c>
      <c r="D48" s="414"/>
      <c r="E48" s="431" t="s">
        <v>2275</v>
      </c>
      <c r="F48" s="423" t="s">
        <v>18</v>
      </c>
      <c r="G48" s="414"/>
      <c r="H48" s="480" t="s">
        <v>2410</v>
      </c>
      <c r="I48" s="550">
        <f>'Gov. Revenue'!DC42+'Proprietary Rev.'!DC41</f>
        <v>0</v>
      </c>
      <c r="J48" s="581"/>
      <c r="L48" s="552"/>
      <c r="M48" s="581"/>
      <c r="N48" s="553"/>
      <c r="O48" s="552"/>
      <c r="P48" s="581"/>
      <c r="S48" s="581"/>
      <c r="V48" s="581"/>
      <c r="Y48" s="581"/>
    </row>
    <row r="49" spans="1:25" ht="30" x14ac:dyDescent="0.25">
      <c r="B49" s="431" t="s">
        <v>2077</v>
      </c>
      <c r="C49" s="423" t="s">
        <v>184</v>
      </c>
      <c r="D49" s="414"/>
      <c r="E49" s="431" t="s">
        <v>2276</v>
      </c>
      <c r="F49" s="423" t="s">
        <v>184</v>
      </c>
      <c r="G49" s="414"/>
      <c r="H49" s="480" t="s">
        <v>2411</v>
      </c>
      <c r="I49" s="550">
        <f>'Gov. Revenue'!DC43+'Proprietary Rev.'!DC42</f>
        <v>0</v>
      </c>
      <c r="J49" s="581"/>
      <c r="L49" s="552"/>
      <c r="M49" s="581"/>
      <c r="N49" s="553"/>
      <c r="O49" s="552"/>
      <c r="P49" s="581"/>
      <c r="S49" s="581"/>
      <c r="V49" s="581"/>
      <c r="Y49" s="581"/>
    </row>
    <row r="50" spans="1:25" ht="30" x14ac:dyDescent="0.25">
      <c r="B50" s="431" t="s">
        <v>2078</v>
      </c>
      <c r="C50" s="423" t="s">
        <v>19</v>
      </c>
      <c r="D50" s="414"/>
      <c r="E50" s="431" t="s">
        <v>2277</v>
      </c>
      <c r="F50" s="423" t="s">
        <v>19</v>
      </c>
      <c r="G50" s="414"/>
      <c r="H50" s="480" t="s">
        <v>2412</v>
      </c>
      <c r="I50" s="550">
        <f>'Gov. Revenue'!DC44+'Proprietary Rev.'!DC43</f>
        <v>0</v>
      </c>
      <c r="J50" s="581"/>
      <c r="L50" s="552"/>
      <c r="M50" s="581"/>
      <c r="N50" s="553"/>
      <c r="O50" s="552"/>
      <c r="P50" s="581"/>
      <c r="S50" s="581"/>
      <c r="V50" s="581"/>
      <c r="Y50" s="581"/>
    </row>
    <row r="51" spans="1:25" ht="15.75" x14ac:dyDescent="0.25">
      <c r="B51" s="431"/>
      <c r="C51" s="424" t="s">
        <v>239</v>
      </c>
      <c r="D51" s="414"/>
      <c r="E51" s="431"/>
      <c r="F51" s="424" t="s">
        <v>239</v>
      </c>
      <c r="G51" s="414"/>
      <c r="I51" s="586"/>
      <c r="J51" s="581"/>
      <c r="L51" s="552"/>
      <c r="M51" s="581"/>
      <c r="N51" s="553"/>
      <c r="O51" s="552"/>
      <c r="P51" s="581"/>
      <c r="S51" s="581"/>
      <c r="V51" s="581"/>
      <c r="Y51" s="581"/>
    </row>
    <row r="52" spans="1:25" x14ac:dyDescent="0.25">
      <c r="B52" s="431" t="s">
        <v>2079</v>
      </c>
      <c r="C52" s="423" t="s">
        <v>3</v>
      </c>
      <c r="D52" s="414"/>
      <c r="E52" s="431" t="s">
        <v>2278</v>
      </c>
      <c r="F52" s="423" t="s">
        <v>3</v>
      </c>
      <c r="G52" s="414"/>
      <c r="H52" s="480" t="s">
        <v>2413</v>
      </c>
      <c r="I52" s="550">
        <f>'Gov. Revenue'!DC46+'Proprietary Rev.'!DC45</f>
        <v>0</v>
      </c>
      <c r="J52" s="581"/>
      <c r="L52" s="552"/>
      <c r="M52" s="581"/>
      <c r="N52" s="553"/>
      <c r="O52" s="552"/>
      <c r="P52" s="581"/>
      <c r="S52" s="581"/>
      <c r="V52" s="581"/>
      <c r="Y52" s="581"/>
    </row>
    <row r="53" spans="1:25" x14ac:dyDescent="0.25">
      <c r="B53" s="431" t="s">
        <v>2080</v>
      </c>
      <c r="C53" s="423" t="s">
        <v>44</v>
      </c>
      <c r="D53" s="414"/>
      <c r="E53" s="431" t="s">
        <v>2279</v>
      </c>
      <c r="F53" s="423" t="s">
        <v>44</v>
      </c>
      <c r="G53" s="414"/>
      <c r="H53" s="480" t="s">
        <v>2414</v>
      </c>
      <c r="I53" s="550">
        <f>'Gov. Revenue'!DC47+'Proprietary Rev.'!DC46</f>
        <v>0</v>
      </c>
      <c r="J53" s="581"/>
      <c r="L53" s="552"/>
      <c r="M53" s="581"/>
      <c r="N53" s="553"/>
      <c r="O53" s="552"/>
      <c r="P53" s="581"/>
      <c r="S53" s="581"/>
      <c r="V53" s="581"/>
      <c r="Y53" s="581"/>
    </row>
    <row r="54" spans="1:25" x14ac:dyDescent="0.25">
      <c r="B54" s="431" t="s">
        <v>2081</v>
      </c>
      <c r="C54" s="423" t="s">
        <v>28</v>
      </c>
      <c r="D54" s="414"/>
      <c r="E54" s="431" t="s">
        <v>2280</v>
      </c>
      <c r="F54" s="423" t="s">
        <v>28</v>
      </c>
      <c r="G54" s="414"/>
      <c r="H54" s="480" t="s">
        <v>2415</v>
      </c>
      <c r="I54" s="550">
        <f>'Gov. Revenue'!DC48+'Proprietary Rev.'!DC47</f>
        <v>0</v>
      </c>
      <c r="J54" s="581"/>
      <c r="L54" s="552"/>
      <c r="M54" s="581"/>
      <c r="N54" s="553"/>
      <c r="O54" s="552"/>
      <c r="P54" s="581"/>
      <c r="S54" s="581"/>
      <c r="V54" s="581"/>
      <c r="Y54" s="581"/>
    </row>
    <row r="55" spans="1:25" x14ac:dyDescent="0.25">
      <c r="B55" s="431" t="s">
        <v>2082</v>
      </c>
      <c r="C55" s="423" t="s">
        <v>29</v>
      </c>
      <c r="D55" s="414"/>
      <c r="E55" s="431" t="s">
        <v>2281</v>
      </c>
      <c r="F55" s="423" t="s">
        <v>29</v>
      </c>
      <c r="G55" s="414"/>
      <c r="H55" s="480" t="s">
        <v>2416</v>
      </c>
      <c r="I55" s="550">
        <f>'Gov. Revenue'!DC49+'Proprietary Rev.'!DC48</f>
        <v>0</v>
      </c>
      <c r="J55" s="581"/>
      <c r="L55" s="552"/>
      <c r="M55" s="581"/>
      <c r="N55" s="553"/>
      <c r="O55" s="552"/>
      <c r="P55" s="581"/>
      <c r="S55" s="581"/>
      <c r="V55" s="581"/>
      <c r="Y55" s="581"/>
    </row>
    <row r="56" spans="1:25" x14ac:dyDescent="0.25">
      <c r="B56" s="431" t="s">
        <v>2083</v>
      </c>
      <c r="C56" s="423" t="s">
        <v>27</v>
      </c>
      <c r="D56" s="414"/>
      <c r="E56" s="431" t="s">
        <v>2282</v>
      </c>
      <c r="F56" s="423" t="s">
        <v>27</v>
      </c>
      <c r="G56" s="414"/>
      <c r="H56" s="480" t="s">
        <v>2417</v>
      </c>
      <c r="I56" s="550">
        <f>'Gov. Revenue'!DC50+'Proprietary Rev.'!DC49</f>
        <v>0</v>
      </c>
      <c r="J56" s="581"/>
      <c r="L56" s="552"/>
      <c r="M56" s="581"/>
      <c r="N56" s="553"/>
      <c r="O56" s="552"/>
      <c r="P56" s="581"/>
      <c r="S56" s="581"/>
      <c r="V56" s="581"/>
      <c r="Y56" s="581"/>
    </row>
    <row r="57" spans="1:25" ht="45.75" x14ac:dyDescent="0.25">
      <c r="A57" s="456" t="s">
        <v>20</v>
      </c>
      <c r="B57" s="431" t="s">
        <v>2084</v>
      </c>
      <c r="C57" s="457" t="s">
        <v>296</v>
      </c>
      <c r="D57" s="458"/>
      <c r="E57" s="431" t="s">
        <v>2283</v>
      </c>
      <c r="F57" s="457" t="s">
        <v>296</v>
      </c>
      <c r="G57" s="458"/>
      <c r="H57" s="480" t="s">
        <v>2418</v>
      </c>
      <c r="I57" s="550">
        <f>'Gov. Revenue'!DC53+'Proprietary Rev.'!DC52</f>
        <v>0</v>
      </c>
      <c r="J57" s="581"/>
      <c r="L57" s="552"/>
      <c r="M57" s="581"/>
      <c r="N57" s="553"/>
      <c r="O57" s="552"/>
      <c r="P57" s="581"/>
      <c r="S57" s="581"/>
      <c r="V57" s="581"/>
      <c r="Y57" s="581"/>
    </row>
    <row r="58" spans="1:25" x14ac:dyDescent="0.25">
      <c r="B58" s="431" t="s">
        <v>2085</v>
      </c>
      <c r="C58" s="423" t="s">
        <v>21</v>
      </c>
      <c r="D58" s="414"/>
      <c r="E58" s="431" t="s">
        <v>2284</v>
      </c>
      <c r="F58" s="423" t="s">
        <v>21</v>
      </c>
      <c r="G58" s="414"/>
      <c r="H58" s="480" t="s">
        <v>2419</v>
      </c>
      <c r="I58" s="550">
        <f>'Gov. Revenue'!DC55+'Proprietary Rev.'!DC54</f>
        <v>0</v>
      </c>
      <c r="J58" s="581"/>
      <c r="L58" s="552"/>
      <c r="M58" s="581"/>
      <c r="N58" s="553"/>
      <c r="O58" s="552"/>
      <c r="P58" s="581"/>
      <c r="S58" s="581"/>
      <c r="V58" s="581"/>
      <c r="Y58" s="581"/>
    </row>
    <row r="59" spans="1:25" ht="45" x14ac:dyDescent="0.25">
      <c r="B59" s="431" t="s">
        <v>2086</v>
      </c>
      <c r="C59" s="423" t="s">
        <v>295</v>
      </c>
      <c r="D59" s="414"/>
      <c r="E59" s="431" t="s">
        <v>2285</v>
      </c>
      <c r="F59" s="423" t="s">
        <v>295</v>
      </c>
      <c r="G59" s="414"/>
      <c r="H59" s="480" t="s">
        <v>2420</v>
      </c>
      <c r="I59" s="550">
        <f>'Gov. Revenue'!DC56+'Proprietary Rev.'!DC55</f>
        <v>0</v>
      </c>
      <c r="J59" s="581"/>
      <c r="L59" s="552"/>
      <c r="M59" s="581"/>
      <c r="N59" s="553"/>
      <c r="O59" s="552"/>
      <c r="P59" s="581"/>
      <c r="S59" s="581"/>
      <c r="V59" s="581"/>
      <c r="Y59" s="581"/>
    </row>
    <row r="60" spans="1:25" x14ac:dyDescent="0.25">
      <c r="B60" s="431" t="s">
        <v>2087</v>
      </c>
      <c r="C60" s="423" t="s">
        <v>22</v>
      </c>
      <c r="D60" s="414"/>
      <c r="E60" s="431" t="s">
        <v>2286</v>
      </c>
      <c r="F60" s="423" t="s">
        <v>22</v>
      </c>
      <c r="G60" s="414"/>
      <c r="H60" s="480" t="s">
        <v>2421</v>
      </c>
      <c r="I60" s="550">
        <f>'Gov. Revenue'!DC57+'Proprietary Rev.'!DC56</f>
        <v>0</v>
      </c>
      <c r="J60" s="581"/>
      <c r="L60" s="552"/>
      <c r="M60" s="581"/>
      <c r="N60" s="553"/>
      <c r="O60" s="552"/>
      <c r="P60" s="581"/>
      <c r="S60" s="581"/>
      <c r="V60" s="581"/>
      <c r="Y60" s="581"/>
    </row>
    <row r="61" spans="1:25" ht="45" x14ac:dyDescent="0.25">
      <c r="B61" s="431" t="s">
        <v>2088</v>
      </c>
      <c r="C61" s="423" t="s">
        <v>23</v>
      </c>
      <c r="D61" s="414"/>
      <c r="E61" s="431" t="s">
        <v>2287</v>
      </c>
      <c r="F61" s="423" t="s">
        <v>23</v>
      </c>
      <c r="G61" s="414"/>
      <c r="H61" s="480" t="s">
        <v>2422</v>
      </c>
      <c r="I61" s="550">
        <f>'Gov. Revenue'!DC58+'Proprietary Rev.'!DC57</f>
        <v>0</v>
      </c>
      <c r="J61" s="581"/>
      <c r="L61" s="552"/>
      <c r="M61" s="581"/>
      <c r="N61" s="553"/>
      <c r="O61" s="552"/>
      <c r="P61" s="581"/>
      <c r="S61" s="581"/>
      <c r="V61" s="581"/>
      <c r="Y61" s="581"/>
    </row>
    <row r="62" spans="1:25" x14ac:dyDescent="0.25">
      <c r="B62" s="431" t="s">
        <v>2089</v>
      </c>
      <c r="C62" s="423" t="s">
        <v>24</v>
      </c>
      <c r="D62" s="414"/>
      <c r="E62" s="431" t="s">
        <v>2288</v>
      </c>
      <c r="F62" s="423" t="s">
        <v>24</v>
      </c>
      <c r="G62" s="414"/>
      <c r="H62" s="480" t="s">
        <v>2423</v>
      </c>
      <c r="I62" s="550">
        <f>'Gov. Revenue'!DC59+'Proprietary Rev.'!DC58</f>
        <v>0</v>
      </c>
      <c r="J62" s="581"/>
      <c r="L62" s="552"/>
      <c r="M62" s="581"/>
      <c r="N62" s="553"/>
      <c r="O62" s="552"/>
      <c r="P62" s="581"/>
      <c r="S62" s="581"/>
      <c r="V62" s="581"/>
      <c r="Y62" s="581"/>
    </row>
    <row r="63" spans="1:25" x14ac:dyDescent="0.25">
      <c r="B63" s="431" t="s">
        <v>2090</v>
      </c>
      <c r="C63" s="423" t="s">
        <v>25</v>
      </c>
      <c r="D63" s="414"/>
      <c r="E63" s="431" t="s">
        <v>2289</v>
      </c>
      <c r="F63" s="423" t="s">
        <v>25</v>
      </c>
      <c r="G63" s="414"/>
      <c r="H63" s="480" t="s">
        <v>2424</v>
      </c>
      <c r="I63" s="550">
        <f>'Gov. Revenue'!DC60+'Proprietary Rev.'!DC59</f>
        <v>0</v>
      </c>
      <c r="J63" s="581"/>
      <c r="L63" s="552"/>
      <c r="M63" s="581"/>
      <c r="N63" s="553"/>
      <c r="O63" s="552"/>
      <c r="P63" s="581"/>
      <c r="S63" s="581"/>
      <c r="V63" s="581"/>
      <c r="Y63" s="581"/>
    </row>
    <row r="64" spans="1:25" x14ac:dyDescent="0.25">
      <c r="B64" s="431" t="s">
        <v>2091</v>
      </c>
      <c r="C64" s="423" t="s">
        <v>34</v>
      </c>
      <c r="D64" s="414"/>
      <c r="E64" s="431" t="s">
        <v>2290</v>
      </c>
      <c r="F64" s="423" t="s">
        <v>34</v>
      </c>
      <c r="G64" s="414"/>
      <c r="H64" s="480" t="s">
        <v>2425</v>
      </c>
      <c r="I64" s="550">
        <f>'Gov. Revenue'!DC61+'Proprietary Rev.'!DC60</f>
        <v>0</v>
      </c>
      <c r="J64" s="581"/>
      <c r="L64" s="552"/>
      <c r="M64" s="581"/>
      <c r="N64" s="553"/>
      <c r="O64" s="552"/>
      <c r="P64" s="581"/>
      <c r="S64" s="581"/>
      <c r="V64" s="581"/>
      <c r="Y64" s="581"/>
    </row>
    <row r="65" spans="2:25" ht="75" x14ac:dyDescent="0.25">
      <c r="B65" s="431" t="s">
        <v>2092</v>
      </c>
      <c r="C65" s="423" t="s">
        <v>26</v>
      </c>
      <c r="D65" s="414"/>
      <c r="E65" s="431" t="s">
        <v>2291</v>
      </c>
      <c r="F65" s="423" t="s">
        <v>26</v>
      </c>
      <c r="G65" s="414"/>
      <c r="H65" s="480" t="s">
        <v>2426</v>
      </c>
      <c r="I65" s="550">
        <f>'Gov. Revenue'!DC62+'Proprietary Rev.'!DC61</f>
        <v>0</v>
      </c>
      <c r="J65" s="581"/>
      <c r="L65" s="552"/>
      <c r="M65" s="581"/>
      <c r="N65" s="553"/>
      <c r="O65" s="552"/>
      <c r="P65" s="581"/>
      <c r="S65" s="581"/>
      <c r="V65" s="581"/>
      <c r="Y65" s="581"/>
    </row>
    <row r="66" spans="2:25" ht="60" x14ac:dyDescent="0.25">
      <c r="B66" s="431" t="s">
        <v>2093</v>
      </c>
      <c r="C66" s="423" t="s">
        <v>41</v>
      </c>
      <c r="D66" s="414"/>
      <c r="E66" s="431" t="s">
        <v>2292</v>
      </c>
      <c r="F66" s="423" t="s">
        <v>41</v>
      </c>
      <c r="G66" s="414"/>
      <c r="H66" s="480" t="s">
        <v>2427</v>
      </c>
      <c r="I66" s="550">
        <f>'Gov. Revenue'!DC63+'Proprietary Rev.'!DC62</f>
        <v>0</v>
      </c>
      <c r="J66" s="581"/>
      <c r="L66" s="552"/>
      <c r="M66" s="581"/>
      <c r="N66" s="553"/>
      <c r="O66" s="552"/>
      <c r="P66" s="581"/>
      <c r="S66" s="581"/>
      <c r="V66" s="581"/>
      <c r="Y66" s="581"/>
    </row>
    <row r="67" spans="2:25" ht="45" x14ac:dyDescent="0.25">
      <c r="B67" s="431" t="s">
        <v>2094</v>
      </c>
      <c r="C67" s="423" t="s">
        <v>187</v>
      </c>
      <c r="D67" s="414"/>
      <c r="E67" s="431" t="s">
        <v>2293</v>
      </c>
      <c r="F67" s="423" t="s">
        <v>187</v>
      </c>
      <c r="G67" s="414"/>
      <c r="H67" s="480" t="s">
        <v>2428</v>
      </c>
      <c r="I67" s="550">
        <f>'Gov. Revenue'!DC64+'Proprietary Rev.'!DC63</f>
        <v>0</v>
      </c>
      <c r="J67" s="581"/>
      <c r="L67" s="552"/>
      <c r="M67" s="581"/>
      <c r="N67" s="553"/>
      <c r="O67" s="552"/>
      <c r="P67" s="581"/>
      <c r="S67" s="581"/>
      <c r="V67" s="581"/>
      <c r="Y67" s="581"/>
    </row>
    <row r="68" spans="2:25" ht="30" x14ac:dyDescent="0.25">
      <c r="B68" s="431" t="s">
        <v>2095</v>
      </c>
      <c r="C68" s="423" t="s">
        <v>30</v>
      </c>
      <c r="D68" s="414"/>
      <c r="E68" s="431" t="s">
        <v>2294</v>
      </c>
      <c r="F68" s="423" t="s">
        <v>30</v>
      </c>
      <c r="G68" s="414"/>
      <c r="H68" s="480" t="s">
        <v>2429</v>
      </c>
      <c r="I68" s="550">
        <f>'Gov. Revenue'!DC65+'Proprietary Rev.'!DC64</f>
        <v>0</v>
      </c>
      <c r="J68" s="581"/>
      <c r="L68" s="552"/>
      <c r="M68" s="581"/>
      <c r="N68" s="553"/>
      <c r="O68" s="552"/>
      <c r="P68" s="581"/>
      <c r="S68" s="581"/>
      <c r="V68" s="581"/>
      <c r="Y68" s="581"/>
    </row>
    <row r="69" spans="2:25" ht="90" x14ac:dyDescent="0.25">
      <c r="B69" s="431" t="s">
        <v>2096</v>
      </c>
      <c r="C69" s="423" t="s">
        <v>297</v>
      </c>
      <c r="D69" s="414"/>
      <c r="E69" s="431" t="s">
        <v>2295</v>
      </c>
      <c r="F69" s="423" t="s">
        <v>297</v>
      </c>
      <c r="G69" s="414"/>
      <c r="H69" s="480" t="s">
        <v>2430</v>
      </c>
      <c r="I69" s="550">
        <f>'Gov. Revenue'!DC66+'Proprietary Rev.'!DC65</f>
        <v>0</v>
      </c>
      <c r="J69" s="581"/>
      <c r="L69" s="552"/>
      <c r="M69" s="581"/>
      <c r="N69" s="553"/>
      <c r="O69" s="552"/>
      <c r="P69" s="581"/>
      <c r="S69" s="581"/>
      <c r="V69" s="581"/>
      <c r="Y69" s="581"/>
    </row>
    <row r="70" spans="2:25" ht="60" x14ac:dyDescent="0.25">
      <c r="B70" s="431" t="s">
        <v>2097</v>
      </c>
      <c r="C70" s="423" t="s">
        <v>298</v>
      </c>
      <c r="D70" s="414"/>
      <c r="E70" s="431" t="s">
        <v>2296</v>
      </c>
      <c r="F70" s="423" t="s">
        <v>298</v>
      </c>
      <c r="G70" s="414"/>
      <c r="H70" s="480" t="s">
        <v>2431</v>
      </c>
      <c r="I70" s="550">
        <f>'Gov. Revenue'!DC67+'Proprietary Rev.'!DC66</f>
        <v>0</v>
      </c>
      <c r="J70" s="581"/>
      <c r="L70" s="552"/>
      <c r="M70" s="581"/>
      <c r="N70" s="553"/>
      <c r="O70" s="552"/>
      <c r="P70" s="581"/>
      <c r="S70" s="581"/>
      <c r="V70" s="581"/>
      <c r="Y70" s="581"/>
    </row>
    <row r="71" spans="2:25" ht="75" x14ac:dyDescent="0.25">
      <c r="B71" s="431" t="s">
        <v>2098</v>
      </c>
      <c r="C71" s="423" t="s">
        <v>299</v>
      </c>
      <c r="D71" s="414"/>
      <c r="E71" s="431" t="s">
        <v>2297</v>
      </c>
      <c r="F71" s="423" t="s">
        <v>299</v>
      </c>
      <c r="G71" s="414"/>
      <c r="H71" s="480" t="s">
        <v>2432</v>
      </c>
      <c r="I71" s="550">
        <f>'Gov. Revenue'!DC68+'Proprietary Rev.'!DC67</f>
        <v>0</v>
      </c>
      <c r="J71" s="581"/>
      <c r="L71" s="552"/>
      <c r="M71" s="581"/>
      <c r="N71" s="553"/>
      <c r="O71" s="552"/>
      <c r="P71" s="581"/>
      <c r="S71" s="581"/>
      <c r="V71" s="581"/>
      <c r="Y71" s="581"/>
    </row>
    <row r="72" spans="2:25" ht="75" x14ac:dyDescent="0.25">
      <c r="B72" s="431" t="s">
        <v>2099</v>
      </c>
      <c r="C72" s="423" t="s">
        <v>300</v>
      </c>
      <c r="D72" s="414"/>
      <c r="E72" s="431" t="s">
        <v>2298</v>
      </c>
      <c r="F72" s="423" t="s">
        <v>300</v>
      </c>
      <c r="G72" s="414"/>
      <c r="H72" s="480" t="s">
        <v>2433</v>
      </c>
      <c r="I72" s="550">
        <f>'Gov. Revenue'!DC69+'Proprietary Rev.'!DC68</f>
        <v>0</v>
      </c>
      <c r="J72" s="581"/>
      <c r="L72" s="552"/>
      <c r="M72" s="581"/>
      <c r="N72" s="553"/>
      <c r="O72" s="552"/>
      <c r="P72" s="581"/>
      <c r="S72" s="581"/>
      <c r="V72" s="581"/>
      <c r="Y72" s="581"/>
    </row>
    <row r="73" spans="2:25" x14ac:dyDescent="0.25">
      <c r="B73" s="431" t="s">
        <v>2100</v>
      </c>
      <c r="C73" s="423" t="s">
        <v>50</v>
      </c>
      <c r="D73" s="414"/>
      <c r="E73" s="431" t="s">
        <v>2299</v>
      </c>
      <c r="F73" s="423" t="s">
        <v>50</v>
      </c>
      <c r="G73" s="414"/>
      <c r="H73" s="480" t="s">
        <v>2434</v>
      </c>
      <c r="I73" s="550">
        <f>'Gov. Revenue'!DC70+'Proprietary Rev.'!DC69</f>
        <v>0</v>
      </c>
      <c r="J73" s="581"/>
      <c r="L73" s="552"/>
      <c r="M73" s="581"/>
      <c r="N73" s="553"/>
      <c r="O73" s="552"/>
      <c r="P73" s="581"/>
      <c r="S73" s="581"/>
      <c r="V73" s="581"/>
      <c r="Y73" s="581"/>
    </row>
    <row r="74" spans="2:25" x14ac:dyDescent="0.25">
      <c r="B74" s="431" t="s">
        <v>2101</v>
      </c>
      <c r="C74" s="423" t="s">
        <v>35</v>
      </c>
      <c r="D74" s="414"/>
      <c r="E74" s="431" t="s">
        <v>2300</v>
      </c>
      <c r="F74" s="423" t="s">
        <v>35</v>
      </c>
      <c r="G74" s="414"/>
      <c r="H74" s="480" t="s">
        <v>2435</v>
      </c>
      <c r="I74" s="550">
        <f>'Gov. Revenue'!DC71+'Proprietary Rev.'!DC70</f>
        <v>0</v>
      </c>
      <c r="J74" s="581"/>
      <c r="L74" s="552"/>
      <c r="M74" s="581"/>
      <c r="N74" s="553"/>
      <c r="O74" s="552"/>
      <c r="P74" s="581"/>
      <c r="S74" s="581"/>
      <c r="V74" s="581"/>
      <c r="Y74" s="581"/>
    </row>
    <row r="75" spans="2:25" x14ac:dyDescent="0.25">
      <c r="B75" s="431" t="s">
        <v>2102</v>
      </c>
      <c r="C75" s="423" t="s">
        <v>45</v>
      </c>
      <c r="D75" s="414"/>
      <c r="E75" s="431" t="s">
        <v>2301</v>
      </c>
      <c r="F75" s="423" t="s">
        <v>45</v>
      </c>
      <c r="G75" s="414"/>
      <c r="H75" s="480" t="s">
        <v>2436</v>
      </c>
      <c r="I75" s="550">
        <f>'Gov. Revenue'!DC72+'Proprietary Rev.'!DC71</f>
        <v>0</v>
      </c>
      <c r="J75" s="581"/>
      <c r="L75" s="552"/>
      <c r="M75" s="581"/>
      <c r="N75" s="553"/>
      <c r="O75" s="552"/>
      <c r="P75" s="581"/>
      <c r="S75" s="581"/>
      <c r="V75" s="581"/>
      <c r="Y75" s="581"/>
    </row>
    <row r="76" spans="2:25" x14ac:dyDescent="0.25">
      <c r="B76" s="431" t="s">
        <v>2103</v>
      </c>
      <c r="C76" s="423" t="s">
        <v>46</v>
      </c>
      <c r="D76" s="414"/>
      <c r="E76" s="431" t="s">
        <v>2302</v>
      </c>
      <c r="F76" s="423" t="s">
        <v>46</v>
      </c>
      <c r="G76" s="414"/>
      <c r="H76" s="480" t="s">
        <v>2437</v>
      </c>
      <c r="I76" s="550">
        <f>'Gov. Revenue'!DC73+'Proprietary Rev.'!DC72</f>
        <v>0</v>
      </c>
      <c r="J76" s="581"/>
      <c r="L76" s="552"/>
      <c r="M76" s="581"/>
      <c r="N76" s="553"/>
      <c r="O76" s="552"/>
      <c r="P76" s="581"/>
      <c r="S76" s="581"/>
      <c r="V76" s="581"/>
      <c r="Y76" s="581"/>
    </row>
    <row r="77" spans="2:25" ht="75" x14ac:dyDescent="0.25">
      <c r="B77" s="431" t="s">
        <v>2104</v>
      </c>
      <c r="C77" s="423" t="s">
        <v>246</v>
      </c>
      <c r="D77" s="414"/>
      <c r="E77" s="431" t="s">
        <v>2303</v>
      </c>
      <c r="F77" s="423" t="s">
        <v>246</v>
      </c>
      <c r="G77" s="414"/>
      <c r="H77" s="480" t="s">
        <v>2438</v>
      </c>
      <c r="I77" s="550">
        <f>'Gov. Revenue'!DC74+'Proprietary Rev.'!DC73</f>
        <v>0</v>
      </c>
      <c r="J77" s="581"/>
      <c r="L77" s="552"/>
      <c r="M77" s="581"/>
      <c r="N77" s="553"/>
      <c r="O77" s="552"/>
      <c r="P77" s="581"/>
      <c r="S77" s="581"/>
      <c r="V77" s="581"/>
      <c r="Y77" s="581"/>
    </row>
    <row r="78" spans="2:25" ht="51.75" x14ac:dyDescent="0.25">
      <c r="B78" s="431"/>
      <c r="C78" s="451" t="s">
        <v>240</v>
      </c>
      <c r="D78" s="452"/>
      <c r="E78" s="431" t="s">
        <v>2304</v>
      </c>
      <c r="F78" s="451" t="s">
        <v>240</v>
      </c>
      <c r="G78" s="587"/>
      <c r="H78" s="585"/>
      <c r="I78" s="586"/>
      <c r="J78" s="581"/>
      <c r="L78" s="552"/>
      <c r="M78" s="581"/>
      <c r="N78" s="553"/>
      <c r="O78" s="552"/>
      <c r="P78" s="581"/>
      <c r="S78" s="581"/>
      <c r="V78" s="581"/>
      <c r="Y78" s="581"/>
    </row>
    <row r="79" spans="2:25" x14ac:dyDescent="0.25">
      <c r="B79" s="431" t="s">
        <v>2105</v>
      </c>
      <c r="C79" s="423" t="s">
        <v>36</v>
      </c>
      <c r="D79" s="414"/>
      <c r="E79" s="431" t="s">
        <v>2305</v>
      </c>
      <c r="F79" s="423" t="s">
        <v>36</v>
      </c>
      <c r="G79" s="414"/>
      <c r="H79" s="480" t="s">
        <v>2439</v>
      </c>
      <c r="I79" s="550">
        <f>'Gov. Revenue'!DC76+'Proprietary Rev.'!DC75</f>
        <v>0</v>
      </c>
      <c r="J79" s="581"/>
      <c r="L79" s="552"/>
      <c r="M79" s="581"/>
      <c r="N79" s="553"/>
      <c r="O79" s="552"/>
      <c r="P79" s="581"/>
      <c r="S79" s="581"/>
      <c r="V79" s="581"/>
      <c r="Y79" s="581"/>
    </row>
    <row r="80" spans="2:25" ht="30" x14ac:dyDescent="0.25">
      <c r="B80" s="431" t="s">
        <v>2106</v>
      </c>
      <c r="C80" s="423" t="s">
        <v>247</v>
      </c>
      <c r="D80" s="414"/>
      <c r="E80" s="431" t="s">
        <v>2306</v>
      </c>
      <c r="F80" s="423" t="s">
        <v>247</v>
      </c>
      <c r="G80" s="414"/>
      <c r="H80" s="480" t="s">
        <v>2440</v>
      </c>
      <c r="I80" s="550">
        <f>'Gov. Revenue'!DC77+'Proprietary Rev.'!DC77</f>
        <v>0</v>
      </c>
      <c r="J80" s="581"/>
      <c r="L80" s="552"/>
      <c r="M80" s="581"/>
      <c r="N80" s="553"/>
      <c r="O80" s="552"/>
      <c r="P80" s="581"/>
      <c r="S80" s="581"/>
      <c r="V80" s="581"/>
      <c r="Y80" s="581"/>
    </row>
    <row r="81" spans="2:25" ht="30" x14ac:dyDescent="0.25">
      <c r="B81" s="431" t="s">
        <v>2107</v>
      </c>
      <c r="C81" s="423" t="s">
        <v>51</v>
      </c>
      <c r="D81" s="414"/>
      <c r="E81" s="431" t="s">
        <v>2307</v>
      </c>
      <c r="F81" s="423" t="s">
        <v>51</v>
      </c>
      <c r="G81" s="414"/>
      <c r="H81" s="480" t="s">
        <v>2441</v>
      </c>
      <c r="I81" s="550">
        <f>'Gov. Revenue'!DC78+'Proprietary Rev.'!DC78</f>
        <v>0</v>
      </c>
      <c r="J81" s="581"/>
      <c r="L81" s="552"/>
      <c r="M81" s="581"/>
      <c r="N81" s="553"/>
      <c r="O81" s="552"/>
      <c r="P81" s="581"/>
      <c r="S81" s="581"/>
      <c r="V81" s="581"/>
      <c r="Y81" s="581"/>
    </row>
    <row r="82" spans="2:25" ht="30" x14ac:dyDescent="0.25">
      <c r="B82" s="431" t="s">
        <v>2108</v>
      </c>
      <c r="C82" s="423" t="s">
        <v>248</v>
      </c>
      <c r="D82" s="414"/>
      <c r="E82" s="431" t="s">
        <v>2308</v>
      </c>
      <c r="F82" s="423" t="s">
        <v>248</v>
      </c>
      <c r="G82" s="414"/>
      <c r="H82" s="480" t="s">
        <v>2442</v>
      </c>
      <c r="I82" s="550">
        <f>'Gov. Revenue'!DC79+'Proprietary Rev.'!DC79</f>
        <v>0</v>
      </c>
      <c r="J82" s="581"/>
      <c r="L82" s="552"/>
      <c r="M82" s="581"/>
      <c r="N82" s="553"/>
      <c r="O82" s="552"/>
      <c r="P82" s="581"/>
      <c r="S82" s="581"/>
      <c r="V82" s="581"/>
      <c r="Y82" s="581"/>
    </row>
    <row r="83" spans="2:25" ht="30" x14ac:dyDescent="0.25">
      <c r="B83" s="431" t="s">
        <v>2109</v>
      </c>
      <c r="C83" s="423" t="s">
        <v>33</v>
      </c>
      <c r="D83" s="414"/>
      <c r="E83" s="431" t="s">
        <v>2309</v>
      </c>
      <c r="F83" s="423" t="s">
        <v>33</v>
      </c>
      <c r="G83" s="414"/>
      <c r="H83" s="480" t="s">
        <v>2443</v>
      </c>
      <c r="I83" s="550">
        <f>'Gov. Revenue'!DC80+'Proprietary Rev.'!DC80</f>
        <v>0</v>
      </c>
      <c r="J83" s="581"/>
      <c r="L83" s="552"/>
      <c r="M83" s="581"/>
      <c r="N83" s="553"/>
      <c r="O83" s="552"/>
      <c r="P83" s="581"/>
      <c r="S83" s="581"/>
      <c r="V83" s="581"/>
      <c r="Y83" s="581"/>
    </row>
    <row r="84" spans="2:25" ht="30" x14ac:dyDescent="0.25">
      <c r="B84" s="431" t="s">
        <v>2110</v>
      </c>
      <c r="C84" s="423" t="s">
        <v>31</v>
      </c>
      <c r="D84" s="414"/>
      <c r="E84" s="431" t="s">
        <v>2310</v>
      </c>
      <c r="F84" s="423" t="s">
        <v>31</v>
      </c>
      <c r="G84" s="414"/>
      <c r="H84" s="480" t="s">
        <v>2444</v>
      </c>
      <c r="I84" s="550">
        <f>'Gov. Revenue'!DC81+'Proprietary Rev.'!DC81</f>
        <v>0</v>
      </c>
      <c r="J84" s="581"/>
      <c r="L84" s="552"/>
      <c r="M84" s="581"/>
      <c r="N84" s="553"/>
      <c r="O84" s="552"/>
      <c r="P84" s="581"/>
      <c r="S84" s="581"/>
      <c r="V84" s="581"/>
      <c r="Y84" s="581"/>
    </row>
    <row r="85" spans="2:25" ht="30" x14ac:dyDescent="0.25">
      <c r="B85" s="431" t="s">
        <v>2111</v>
      </c>
      <c r="C85" s="423" t="s">
        <v>32</v>
      </c>
      <c r="D85" s="414"/>
      <c r="E85" s="431" t="s">
        <v>2311</v>
      </c>
      <c r="F85" s="423" t="s">
        <v>32</v>
      </c>
      <c r="G85" s="414"/>
      <c r="H85" s="480" t="s">
        <v>2445</v>
      </c>
      <c r="I85" s="550">
        <f>'Gov. Revenue'!DC82+'Proprietary Rev.'!DC82</f>
        <v>0</v>
      </c>
      <c r="J85" s="581"/>
      <c r="L85" s="552"/>
      <c r="M85" s="581"/>
      <c r="N85" s="553"/>
      <c r="O85" s="552"/>
      <c r="P85" s="581"/>
      <c r="S85" s="581"/>
      <c r="V85" s="581"/>
      <c r="Y85" s="581"/>
    </row>
    <row r="86" spans="2:25" ht="45" x14ac:dyDescent="0.25">
      <c r="B86" s="431" t="s">
        <v>2112</v>
      </c>
      <c r="C86" s="423" t="s">
        <v>329</v>
      </c>
      <c r="D86" s="414"/>
      <c r="E86" s="431" t="s">
        <v>2312</v>
      </c>
      <c r="F86" s="423" t="s">
        <v>328</v>
      </c>
      <c r="G86" s="414"/>
      <c r="H86" s="480" t="s">
        <v>2446</v>
      </c>
      <c r="I86" s="550">
        <f>'Gov. Revenue'!DC83+'Proprietary Rev.'!DC83</f>
        <v>0</v>
      </c>
      <c r="J86" s="581"/>
      <c r="L86" s="552"/>
      <c r="M86" s="581"/>
      <c r="N86" s="553"/>
      <c r="O86" s="552"/>
      <c r="P86" s="581"/>
      <c r="S86" s="581"/>
      <c r="V86" s="581"/>
      <c r="Y86" s="581"/>
    </row>
    <row r="87" spans="2:25" x14ac:dyDescent="0.25">
      <c r="B87" s="431" t="s">
        <v>2113</v>
      </c>
      <c r="C87" s="435" t="s">
        <v>15</v>
      </c>
      <c r="D87" s="414"/>
      <c r="E87" s="431" t="s">
        <v>2313</v>
      </c>
      <c r="F87" s="435" t="s">
        <v>15</v>
      </c>
      <c r="G87" s="414"/>
      <c r="H87" s="480" t="s">
        <v>2447</v>
      </c>
      <c r="I87" s="550">
        <f>'Gov. Revenue'!DC84+'Proprietary Rev.'!DC84</f>
        <v>0</v>
      </c>
      <c r="J87" s="581"/>
      <c r="L87" s="552"/>
      <c r="M87" s="581"/>
      <c r="N87" s="553"/>
      <c r="O87" s="552"/>
      <c r="P87" s="581"/>
      <c r="S87" s="581"/>
      <c r="V87" s="581"/>
      <c r="Y87" s="581"/>
    </row>
    <row r="88" spans="2:25" x14ac:dyDescent="0.25">
      <c r="B88" s="431" t="s">
        <v>2114</v>
      </c>
      <c r="C88" s="425" t="s">
        <v>16</v>
      </c>
      <c r="D88" s="414"/>
      <c r="E88" s="431" t="s">
        <v>2314</v>
      </c>
      <c r="F88" s="425" t="s">
        <v>16</v>
      </c>
      <c r="G88" s="414"/>
      <c r="H88" s="480" t="s">
        <v>2448</v>
      </c>
      <c r="I88" s="550">
        <f>'Gov. Revenue'!DC85+'Proprietary Rev.'!DC85</f>
        <v>0</v>
      </c>
      <c r="J88" s="581"/>
      <c r="L88" s="552"/>
      <c r="M88" s="581"/>
      <c r="N88" s="553"/>
      <c r="O88" s="552"/>
      <c r="P88" s="581"/>
      <c r="S88" s="581"/>
      <c r="V88" s="581"/>
      <c r="Y88" s="581"/>
    </row>
    <row r="89" spans="2:25" x14ac:dyDescent="0.25">
      <c r="B89" s="431" t="s">
        <v>2115</v>
      </c>
      <c r="C89" s="425" t="s">
        <v>17</v>
      </c>
      <c r="D89" s="414"/>
      <c r="E89" s="431" t="s">
        <v>2315</v>
      </c>
      <c r="F89" s="425" t="s">
        <v>17</v>
      </c>
      <c r="G89" s="414"/>
      <c r="H89" s="480" t="s">
        <v>2449</v>
      </c>
      <c r="I89" s="550">
        <f>'Gov. Revenue'!DC86+'Proprietary Rev.'!DC86</f>
        <v>0</v>
      </c>
      <c r="J89" s="581"/>
      <c r="L89" s="552"/>
      <c r="M89" s="581"/>
      <c r="N89" s="553"/>
      <c r="O89" s="552"/>
      <c r="P89" s="581"/>
      <c r="S89" s="581"/>
      <c r="V89" s="581"/>
      <c r="Y89" s="581"/>
    </row>
    <row r="90" spans="2:25" ht="30" x14ac:dyDescent="0.25">
      <c r="B90" s="431" t="s">
        <v>2116</v>
      </c>
      <c r="C90" s="423" t="s">
        <v>38</v>
      </c>
      <c r="D90" s="414"/>
      <c r="E90" s="431" t="s">
        <v>2316</v>
      </c>
      <c r="F90" s="423" t="s">
        <v>38</v>
      </c>
      <c r="G90" s="414"/>
      <c r="H90" s="480" t="s">
        <v>2450</v>
      </c>
      <c r="I90" s="550">
        <f>'Gov. Revenue'!DC87+'Proprietary Rev.'!DC87</f>
        <v>0</v>
      </c>
      <c r="J90" s="581"/>
      <c r="L90" s="552"/>
      <c r="M90" s="581"/>
      <c r="N90" s="553"/>
      <c r="O90" s="552"/>
      <c r="P90" s="581"/>
      <c r="S90" s="581"/>
      <c r="V90" s="581"/>
      <c r="Y90" s="581"/>
    </row>
    <row r="91" spans="2:25" ht="90" x14ac:dyDescent="0.25">
      <c r="B91" s="431" t="s">
        <v>2117</v>
      </c>
      <c r="C91" s="423" t="s">
        <v>241</v>
      </c>
      <c r="D91" s="414"/>
      <c r="E91" s="431" t="s">
        <v>2317</v>
      </c>
      <c r="F91" s="423" t="s">
        <v>241</v>
      </c>
      <c r="G91" s="414"/>
      <c r="H91" s="480" t="s">
        <v>2451</v>
      </c>
      <c r="I91" s="550">
        <f>'Gov. Revenue'!DC88+'Proprietary Rev.'!DC88</f>
        <v>0</v>
      </c>
      <c r="J91" s="581"/>
      <c r="L91" s="552"/>
      <c r="M91" s="581"/>
      <c r="N91" s="553"/>
      <c r="O91" s="552"/>
      <c r="P91" s="581"/>
      <c r="S91" s="581"/>
      <c r="V91" s="581"/>
      <c r="Y91" s="581"/>
    </row>
    <row r="92" spans="2:25" ht="30" x14ac:dyDescent="0.25">
      <c r="B92" s="431"/>
      <c r="C92" s="439" t="s">
        <v>73</v>
      </c>
      <c r="D92" s="414"/>
      <c r="E92" s="431" t="s">
        <v>2304</v>
      </c>
      <c r="F92" s="439" t="s">
        <v>168</v>
      </c>
      <c r="G92" s="414"/>
      <c r="H92" s="585"/>
      <c r="I92" s="586"/>
      <c r="J92" s="581"/>
      <c r="L92" s="552"/>
      <c r="M92" s="581"/>
      <c r="N92" s="553"/>
      <c r="O92" s="552"/>
      <c r="P92" s="581"/>
      <c r="S92" s="581"/>
      <c r="V92" s="581"/>
      <c r="Y92" s="581"/>
    </row>
    <row r="93" spans="2:25" ht="30" x14ac:dyDescent="0.25">
      <c r="B93" s="431" t="s">
        <v>2118</v>
      </c>
      <c r="C93" s="423" t="s">
        <v>74</v>
      </c>
      <c r="D93" s="414"/>
      <c r="E93" s="431" t="s">
        <v>2318</v>
      </c>
      <c r="F93" s="423" t="s">
        <v>74</v>
      </c>
      <c r="G93" s="414"/>
      <c r="H93" s="480" t="s">
        <v>2452</v>
      </c>
      <c r="I93" s="550">
        <f>'Gov. Revenue'!DC95+'Proprietary Rev.'!DC94</f>
        <v>0</v>
      </c>
      <c r="J93" s="581"/>
      <c r="L93" s="552"/>
      <c r="M93" s="581"/>
      <c r="N93" s="553"/>
      <c r="O93" s="552"/>
      <c r="P93" s="581"/>
      <c r="S93" s="581"/>
      <c r="V93" s="581"/>
      <c r="Y93" s="581"/>
    </row>
    <row r="94" spans="2:25" ht="45" x14ac:dyDescent="0.25">
      <c r="B94" s="431" t="s">
        <v>2119</v>
      </c>
      <c r="C94" s="423" t="s">
        <v>324</v>
      </c>
      <c r="D94" s="414"/>
      <c r="G94" s="414"/>
      <c r="H94" s="480" t="s">
        <v>2453</v>
      </c>
      <c r="I94" s="550">
        <f>'Gov. Revenue'!DC96</f>
        <v>0</v>
      </c>
      <c r="J94" s="581"/>
      <c r="L94" s="552"/>
      <c r="M94" s="581"/>
      <c r="N94" s="553"/>
      <c r="O94" s="552"/>
      <c r="P94" s="581"/>
      <c r="S94" s="581"/>
      <c r="V94" s="581"/>
      <c r="Y94" s="581"/>
    </row>
    <row r="95" spans="2:25" ht="30" x14ac:dyDescent="0.25">
      <c r="B95" s="431" t="s">
        <v>2120</v>
      </c>
      <c r="C95" s="423" t="s">
        <v>37</v>
      </c>
      <c r="D95" s="414"/>
      <c r="E95" s="431" t="s">
        <v>2319</v>
      </c>
      <c r="F95" s="423" t="s">
        <v>161</v>
      </c>
      <c r="G95" s="414"/>
      <c r="H95" s="480" t="s">
        <v>2454</v>
      </c>
      <c r="I95" s="550">
        <f>'Gov. Revenue'!DC97+'Proprietary Rev.'!DC76</f>
        <v>0</v>
      </c>
      <c r="J95" s="581"/>
      <c r="L95" s="552"/>
      <c r="M95" s="581"/>
      <c r="N95" s="553"/>
      <c r="O95" s="552"/>
      <c r="P95" s="581"/>
      <c r="S95" s="581"/>
      <c r="V95" s="581"/>
      <c r="Y95" s="581"/>
    </row>
    <row r="96" spans="2:25" x14ac:dyDescent="0.25">
      <c r="B96" s="431" t="s">
        <v>2121</v>
      </c>
      <c r="C96" s="449" t="s">
        <v>76</v>
      </c>
      <c r="D96" s="414"/>
      <c r="E96" s="431" t="s">
        <v>2320</v>
      </c>
      <c r="F96" s="436" t="s">
        <v>162</v>
      </c>
      <c r="G96" s="414"/>
      <c r="H96" s="480" t="s">
        <v>2455</v>
      </c>
      <c r="I96" s="550">
        <f>'Gov. Revenue'!DC98+'Proprietary Rev.'!DC98</f>
        <v>0</v>
      </c>
      <c r="J96" s="581"/>
      <c r="L96" s="552"/>
      <c r="M96" s="581"/>
      <c r="N96" s="553"/>
      <c r="O96" s="552"/>
      <c r="P96" s="581"/>
      <c r="S96" s="581"/>
      <c r="V96" s="581"/>
      <c r="Y96" s="581"/>
    </row>
    <row r="97" spans="1:26" ht="46.5" x14ac:dyDescent="0.35">
      <c r="B97" s="447"/>
      <c r="C97" s="450"/>
      <c r="D97" s="414"/>
      <c r="E97" s="431" t="s">
        <v>2321</v>
      </c>
      <c r="F97" s="423" t="s">
        <v>176</v>
      </c>
      <c r="G97" s="414"/>
      <c r="H97" s="480" t="s">
        <v>2456</v>
      </c>
      <c r="I97" s="550">
        <f>+'Proprietary Rev.'!DC97</f>
        <v>0</v>
      </c>
      <c r="J97" s="581"/>
      <c r="L97" s="552"/>
      <c r="M97" s="581"/>
      <c r="N97" s="553"/>
      <c r="O97" s="552"/>
      <c r="P97" s="581"/>
      <c r="S97" s="581"/>
      <c r="V97" s="581"/>
      <c r="Y97" s="581"/>
    </row>
    <row r="98" spans="1:26" ht="75" x14ac:dyDescent="0.25">
      <c r="D98" s="414"/>
      <c r="E98" s="431" t="s">
        <v>2322</v>
      </c>
      <c r="F98" s="454" t="s">
        <v>169</v>
      </c>
      <c r="G98" s="414"/>
      <c r="H98" s="480" t="s">
        <v>2457</v>
      </c>
      <c r="I98" s="550">
        <f>+'Proprietary Rev.'!DC95</f>
        <v>0</v>
      </c>
      <c r="J98" s="581"/>
      <c r="L98" s="552"/>
      <c r="M98" s="581"/>
      <c r="N98" s="553"/>
      <c r="O98" s="552"/>
      <c r="P98" s="581"/>
      <c r="S98" s="581"/>
      <c r="V98" s="581"/>
      <c r="Y98" s="581"/>
    </row>
    <row r="99" spans="1:26" ht="51.75" x14ac:dyDescent="0.25">
      <c r="D99" s="414"/>
      <c r="E99" s="447"/>
      <c r="F99" s="470"/>
      <c r="G99" s="414"/>
      <c r="H99" s="543" t="s">
        <v>2458</v>
      </c>
      <c r="I99" s="530" t="s">
        <v>1940</v>
      </c>
      <c r="J99" s="581"/>
      <c r="K99" s="542"/>
      <c r="L99" s="529" t="s">
        <v>1941</v>
      </c>
      <c r="M99" s="581"/>
      <c r="N99" s="546" t="s">
        <v>1961</v>
      </c>
      <c r="O99" s="531" t="s">
        <v>1961</v>
      </c>
      <c r="P99" s="581"/>
      <c r="Q99" s="542" t="s">
        <v>1982</v>
      </c>
      <c r="R99" s="529" t="s">
        <v>1982</v>
      </c>
      <c r="S99" s="581"/>
      <c r="T99" s="546" t="s">
        <v>1962</v>
      </c>
      <c r="U99" s="531" t="s">
        <v>1962</v>
      </c>
      <c r="V99" s="581"/>
      <c r="W99" s="542" t="s">
        <v>1942</v>
      </c>
      <c r="X99" s="529" t="s">
        <v>1942</v>
      </c>
      <c r="Y99" s="581"/>
      <c r="Z99" s="542"/>
    </row>
    <row r="100" spans="1:26" ht="60" x14ac:dyDescent="0.25">
      <c r="A100" s="469" t="s">
        <v>152</v>
      </c>
      <c r="B100" s="431" t="s">
        <v>2122</v>
      </c>
      <c r="C100" s="423" t="s">
        <v>119</v>
      </c>
      <c r="D100" s="414"/>
      <c r="G100" s="414"/>
      <c r="H100" s="480" t="s">
        <v>2459</v>
      </c>
      <c r="I100" s="551">
        <f>+'Gov. Exp.'!EN7</f>
        <v>0</v>
      </c>
      <c r="J100" s="581"/>
      <c r="K100" s="480" t="s">
        <v>2617</v>
      </c>
      <c r="L100" s="551">
        <f>+'Gov. Exp.'!EO7</f>
        <v>0</v>
      </c>
      <c r="M100" s="581"/>
      <c r="N100" s="480" t="s">
        <v>2725</v>
      </c>
      <c r="O100" s="551">
        <f>+'Gov. Exp.'!EP7</f>
        <v>0</v>
      </c>
      <c r="P100" s="581"/>
      <c r="Q100" s="480" t="s">
        <v>2785</v>
      </c>
      <c r="R100" s="551">
        <f>+'Gov. Exp.'!EQ7</f>
        <v>0</v>
      </c>
      <c r="S100" s="581"/>
      <c r="T100" s="480" t="s">
        <v>2843</v>
      </c>
      <c r="U100" s="551">
        <f>+'Gov. Exp.'!ER7</f>
        <v>0</v>
      </c>
      <c r="V100" s="581"/>
      <c r="W100" s="480" t="s">
        <v>2903</v>
      </c>
      <c r="Y100" s="581"/>
    </row>
    <row r="101" spans="1:26" ht="30" x14ac:dyDescent="0.25">
      <c r="B101" s="431" t="s">
        <v>2123</v>
      </c>
      <c r="C101" s="423" t="s">
        <v>113</v>
      </c>
      <c r="D101" s="414"/>
      <c r="G101" s="414"/>
      <c r="H101" s="480" t="s">
        <v>2460</v>
      </c>
      <c r="I101" s="551">
        <f>+'Gov. Exp.'!EN8</f>
        <v>0</v>
      </c>
      <c r="J101" s="581"/>
      <c r="K101" s="480" t="s">
        <v>2618</v>
      </c>
      <c r="L101" s="551">
        <f>+'Gov. Exp.'!EO8</f>
        <v>0</v>
      </c>
      <c r="M101" s="581"/>
      <c r="N101" s="480" t="s">
        <v>2726</v>
      </c>
      <c r="O101" s="551">
        <f>+'Gov. Exp.'!EP8</f>
        <v>0</v>
      </c>
      <c r="P101" s="581"/>
      <c r="Q101" s="480" t="s">
        <v>2786</v>
      </c>
      <c r="R101" s="551">
        <f>+'Gov. Exp.'!EQ8</f>
        <v>0</v>
      </c>
      <c r="S101" s="581"/>
      <c r="T101" s="480" t="s">
        <v>2844</v>
      </c>
      <c r="U101" s="551">
        <f>+'Gov. Exp.'!ER8</f>
        <v>0</v>
      </c>
      <c r="V101" s="581"/>
      <c r="W101" s="480" t="s">
        <v>2904</v>
      </c>
      <c r="Y101" s="581"/>
    </row>
    <row r="102" spans="1:26" x14ac:dyDescent="0.25">
      <c r="B102" s="431" t="s">
        <v>2124</v>
      </c>
      <c r="C102" s="423" t="s">
        <v>102</v>
      </c>
      <c r="D102" s="414"/>
      <c r="G102" s="414"/>
      <c r="H102" s="480" t="s">
        <v>2461</v>
      </c>
      <c r="I102" s="551">
        <f>+'Gov. Exp.'!EN9</f>
        <v>0</v>
      </c>
      <c r="J102" s="581"/>
      <c r="K102" s="480" t="s">
        <v>2619</v>
      </c>
      <c r="L102" s="551">
        <f>+'Gov. Exp.'!EO9</f>
        <v>0</v>
      </c>
      <c r="M102" s="581"/>
      <c r="N102" s="480" t="s">
        <v>2727</v>
      </c>
      <c r="O102" s="551">
        <f>+'Gov. Exp.'!EP9</f>
        <v>0</v>
      </c>
      <c r="P102" s="581"/>
      <c r="Q102" s="480" t="s">
        <v>2787</v>
      </c>
      <c r="R102" s="551">
        <f>+'Gov. Exp.'!EQ9</f>
        <v>0</v>
      </c>
      <c r="S102" s="581"/>
      <c r="T102" s="480" t="s">
        <v>2845</v>
      </c>
      <c r="U102" s="551">
        <f>+'Gov. Exp.'!ER9</f>
        <v>0</v>
      </c>
      <c r="V102" s="581"/>
      <c r="W102" s="480" t="s">
        <v>2905</v>
      </c>
      <c r="Y102" s="581"/>
    </row>
    <row r="103" spans="1:26" ht="150" x14ac:dyDescent="0.25">
      <c r="B103" s="431" t="s">
        <v>2125</v>
      </c>
      <c r="C103" s="423" t="s">
        <v>116</v>
      </c>
      <c r="D103" s="414"/>
      <c r="G103" s="414"/>
      <c r="H103" s="480" t="s">
        <v>2462</v>
      </c>
      <c r="I103" s="551">
        <f>+'Gov. Exp.'!EN10</f>
        <v>0</v>
      </c>
      <c r="J103" s="581"/>
      <c r="K103" s="480" t="s">
        <v>2620</v>
      </c>
      <c r="L103" s="551">
        <f>+'Gov. Exp.'!EO10</f>
        <v>0</v>
      </c>
      <c r="M103" s="581"/>
      <c r="N103" s="480" t="s">
        <v>2728</v>
      </c>
      <c r="O103" s="551">
        <f>+'Gov. Exp.'!EP10</f>
        <v>0</v>
      </c>
      <c r="P103" s="581"/>
      <c r="Q103" s="480" t="s">
        <v>2788</v>
      </c>
      <c r="R103" s="551">
        <f>+'Gov. Exp.'!EQ10</f>
        <v>0</v>
      </c>
      <c r="S103" s="581"/>
      <c r="T103" s="480" t="s">
        <v>2846</v>
      </c>
      <c r="U103" s="551">
        <f>+'Gov. Exp.'!ER10</f>
        <v>0</v>
      </c>
      <c r="V103" s="581"/>
      <c r="W103" s="480" t="s">
        <v>2906</v>
      </c>
      <c r="Y103" s="581"/>
    </row>
    <row r="104" spans="1:26" ht="60" x14ac:dyDescent="0.25">
      <c r="B104" s="431" t="s">
        <v>2126</v>
      </c>
      <c r="C104" s="423" t="s">
        <v>103</v>
      </c>
      <c r="D104" s="414"/>
      <c r="E104"/>
      <c r="F104"/>
      <c r="G104" s="414"/>
      <c r="H104" s="480" t="s">
        <v>2463</v>
      </c>
      <c r="I104" s="551">
        <f>+'Gov. Exp.'!EN11</f>
        <v>0</v>
      </c>
      <c r="J104" s="581"/>
      <c r="K104" s="480" t="s">
        <v>2621</v>
      </c>
      <c r="L104" s="551">
        <f>+'Gov. Exp.'!EO11</f>
        <v>0</v>
      </c>
      <c r="M104" s="581"/>
      <c r="N104" s="480" t="s">
        <v>2729</v>
      </c>
      <c r="O104" s="551">
        <f>+'Gov. Exp.'!EP11</f>
        <v>0</v>
      </c>
      <c r="P104" s="581"/>
      <c r="Q104" s="480" t="s">
        <v>2789</v>
      </c>
      <c r="R104" s="551">
        <f>+'Gov. Exp.'!EQ11</f>
        <v>0</v>
      </c>
      <c r="S104" s="581"/>
      <c r="T104" s="480" t="s">
        <v>2847</v>
      </c>
      <c r="U104" s="551">
        <f>+'Gov. Exp.'!ER11</f>
        <v>0</v>
      </c>
      <c r="V104" s="581"/>
      <c r="W104" s="480" t="s">
        <v>2907</v>
      </c>
      <c r="Y104" s="581"/>
    </row>
    <row r="105" spans="1:26" ht="90" x14ac:dyDescent="0.25">
      <c r="B105" s="431" t="s">
        <v>2127</v>
      </c>
      <c r="C105" s="425" t="s">
        <v>118</v>
      </c>
      <c r="D105" s="414"/>
      <c r="E105" s="431" t="s">
        <v>2323</v>
      </c>
      <c r="F105" s="430" t="s">
        <v>437</v>
      </c>
      <c r="G105" s="414"/>
      <c r="H105" s="480" t="s">
        <v>2464</v>
      </c>
      <c r="I105" s="551">
        <f>'Gov. Exp.'!EN13+'Proprietary Exp'!FH7</f>
        <v>0</v>
      </c>
      <c r="J105" s="581"/>
      <c r="K105" s="480" t="s">
        <v>2622</v>
      </c>
      <c r="L105" s="551">
        <f>'Gov. Exp.'!EO13+'Proprietary Exp'!FI7</f>
        <v>0</v>
      </c>
      <c r="M105" s="581"/>
      <c r="N105" s="480" t="s">
        <v>2730</v>
      </c>
      <c r="O105" s="551">
        <f>'Gov. Exp.'!EP13+'Proprietary Exp'!FK7</f>
        <v>0</v>
      </c>
      <c r="P105" s="581"/>
      <c r="Q105" s="480" t="s">
        <v>2790</v>
      </c>
      <c r="R105" s="551">
        <f>'Gov. Exp.'!EQ13+'Proprietary Exp'!FM7</f>
        <v>0</v>
      </c>
      <c r="S105" s="581"/>
      <c r="T105" s="480" t="s">
        <v>2848</v>
      </c>
      <c r="U105" s="551">
        <f>'Gov. Exp.'!ER13+'Proprietary Exp'!FN7</f>
        <v>0</v>
      </c>
      <c r="V105" s="581"/>
      <c r="W105" s="480" t="s">
        <v>2908</v>
      </c>
      <c r="X105" s="551">
        <f>'Proprietary Exp'!FJ7</f>
        <v>0</v>
      </c>
      <c r="Y105" s="581"/>
    </row>
    <row r="106" spans="1:26" ht="60" x14ac:dyDescent="0.25">
      <c r="A106" s="459" t="s">
        <v>50</v>
      </c>
      <c r="B106" s="431" t="s">
        <v>2128</v>
      </c>
      <c r="C106" s="423" t="s">
        <v>484</v>
      </c>
      <c r="D106" s="414"/>
      <c r="E106" s="431" t="s">
        <v>2324</v>
      </c>
      <c r="F106" s="423" t="s">
        <v>484</v>
      </c>
      <c r="G106" s="414"/>
      <c r="H106" s="480" t="s">
        <v>2465</v>
      </c>
      <c r="I106" s="551">
        <f>+'Gov. Exp.'!EN15+'Proprietary Exp'!FH10</f>
        <v>0</v>
      </c>
      <c r="J106" s="581"/>
      <c r="K106" s="480" t="s">
        <v>2623</v>
      </c>
      <c r="L106" s="551">
        <f>+'Gov. Exp.'!EO15+'Proprietary Exp'!FI10</f>
        <v>0</v>
      </c>
      <c r="M106" s="581"/>
      <c r="N106" s="480" t="s">
        <v>2731</v>
      </c>
      <c r="O106" s="551">
        <f>+'Gov. Exp.'!EP15+'Proprietary Exp'!FK10</f>
        <v>0</v>
      </c>
      <c r="P106" s="581"/>
      <c r="Q106" s="480" t="s">
        <v>2791</v>
      </c>
      <c r="R106" s="551">
        <f>+'Gov. Exp.'!EQ15+'Proprietary Exp'!FM10</f>
        <v>0</v>
      </c>
      <c r="S106" s="581"/>
      <c r="T106" s="480" t="s">
        <v>2849</v>
      </c>
      <c r="U106" s="551">
        <f>+'Gov. Exp.'!ER15+'Proprietary Exp'!FN10</f>
        <v>0</v>
      </c>
      <c r="V106" s="581"/>
      <c r="W106" s="480" t="s">
        <v>2909</v>
      </c>
      <c r="X106" s="551">
        <f>+'Proprietary Exp'!FJ10</f>
        <v>0</v>
      </c>
      <c r="Y106" s="581"/>
    </row>
    <row r="107" spans="1:26" ht="60" x14ac:dyDescent="0.25">
      <c r="B107" s="431" t="s">
        <v>2129</v>
      </c>
      <c r="C107" s="423" t="s">
        <v>117</v>
      </c>
      <c r="D107" s="414"/>
      <c r="E107" s="431" t="s">
        <v>2325</v>
      </c>
      <c r="F107" s="423" t="s">
        <v>117</v>
      </c>
      <c r="G107" s="414"/>
      <c r="H107" s="480" t="s">
        <v>2466</v>
      </c>
      <c r="I107" s="551">
        <f>+'Gov. Exp.'!EN16+'Proprietary Exp'!FH11</f>
        <v>0</v>
      </c>
      <c r="J107" s="581"/>
      <c r="K107" s="480" t="s">
        <v>2624</v>
      </c>
      <c r="L107" s="551">
        <f>+'Gov. Exp.'!EO16+'Proprietary Exp'!FI11</f>
        <v>0</v>
      </c>
      <c r="M107" s="581"/>
      <c r="N107" s="480" t="s">
        <v>2732</v>
      </c>
      <c r="O107" s="551">
        <f>+'Gov. Exp.'!EP16+'Proprietary Exp'!FK11</f>
        <v>0</v>
      </c>
      <c r="P107" s="581"/>
      <c r="Q107" s="480" t="s">
        <v>2792</v>
      </c>
      <c r="R107" s="551">
        <f>+'Gov. Exp.'!EQ16+'Proprietary Exp'!FM11</f>
        <v>0</v>
      </c>
      <c r="S107" s="581"/>
      <c r="T107" s="480" t="s">
        <v>2850</v>
      </c>
      <c r="U107" s="551">
        <f>+'Gov. Exp.'!ER16+'Proprietary Exp'!FN11</f>
        <v>0</v>
      </c>
      <c r="V107" s="581"/>
      <c r="W107" s="480" t="s">
        <v>2910</v>
      </c>
      <c r="X107" s="551">
        <f>+'Proprietary Exp'!FJ11</f>
        <v>0</v>
      </c>
      <c r="Y107" s="581"/>
    </row>
    <row r="108" spans="1:26" x14ac:dyDescent="0.25">
      <c r="B108" s="431" t="s">
        <v>2130</v>
      </c>
      <c r="C108" s="423" t="s">
        <v>95</v>
      </c>
      <c r="D108" s="414"/>
      <c r="E108" s="431" t="s">
        <v>2326</v>
      </c>
      <c r="F108" s="423" t="s">
        <v>95</v>
      </c>
      <c r="G108" s="414"/>
      <c r="H108" s="480" t="s">
        <v>2467</v>
      </c>
      <c r="I108" s="551">
        <f>+'Gov. Exp.'!EN17+'Proprietary Exp'!FH12</f>
        <v>0</v>
      </c>
      <c r="J108" s="581"/>
      <c r="K108" s="480" t="s">
        <v>2625</v>
      </c>
      <c r="L108" s="551">
        <f>+'Gov. Exp.'!EO17+'Proprietary Exp'!FI12</f>
        <v>0</v>
      </c>
      <c r="M108" s="581"/>
      <c r="N108" s="480" t="s">
        <v>2733</v>
      </c>
      <c r="O108" s="551">
        <f>+'Gov. Exp.'!EP17+'Proprietary Exp'!FK12</f>
        <v>0</v>
      </c>
      <c r="P108" s="581"/>
      <c r="Q108" s="480" t="s">
        <v>2793</v>
      </c>
      <c r="R108" s="551">
        <f>+'Gov. Exp.'!EQ17+'Proprietary Exp'!FM12</f>
        <v>0</v>
      </c>
      <c r="S108" s="581"/>
      <c r="T108" s="480" t="s">
        <v>2851</v>
      </c>
      <c r="U108" s="551">
        <f>+'Gov. Exp.'!ER17+'Proprietary Exp'!FN12</f>
        <v>0</v>
      </c>
      <c r="V108" s="581"/>
      <c r="W108" s="480" t="s">
        <v>2911</v>
      </c>
      <c r="X108" s="551">
        <f>+'Proprietary Exp'!FJ12</f>
        <v>0</v>
      </c>
      <c r="Y108" s="581"/>
    </row>
    <row r="109" spans="1:26" x14ac:dyDescent="0.25">
      <c r="B109" s="431" t="s">
        <v>2131</v>
      </c>
      <c r="C109" s="423" t="s">
        <v>98</v>
      </c>
      <c r="D109" s="414"/>
      <c r="E109" s="431" t="s">
        <v>2327</v>
      </c>
      <c r="F109" s="423" t="s">
        <v>98</v>
      </c>
      <c r="G109" s="414"/>
      <c r="H109" s="480" t="s">
        <v>2468</v>
      </c>
      <c r="I109" s="551">
        <f>+'Gov. Exp.'!EN18+'Proprietary Exp'!FH13</f>
        <v>0</v>
      </c>
      <c r="J109" s="581"/>
      <c r="K109" s="480" t="s">
        <v>2626</v>
      </c>
      <c r="L109" s="551">
        <f>+'Gov. Exp.'!EO18+'Proprietary Exp'!FI13</f>
        <v>0</v>
      </c>
      <c r="M109" s="581"/>
      <c r="N109" s="480" t="s">
        <v>2734</v>
      </c>
      <c r="O109" s="551">
        <f>+'Gov. Exp.'!EP18+'Proprietary Exp'!FK13</f>
        <v>0</v>
      </c>
      <c r="P109" s="581"/>
      <c r="Q109" s="480" t="s">
        <v>2794</v>
      </c>
      <c r="R109" s="551">
        <f>+'Gov. Exp.'!EQ18+'Proprietary Exp'!FM13</f>
        <v>0</v>
      </c>
      <c r="S109" s="581"/>
      <c r="T109" s="480" t="s">
        <v>2852</v>
      </c>
      <c r="U109" s="551">
        <f>+'Gov. Exp.'!ER18+'Proprietary Exp'!FN13</f>
        <v>0</v>
      </c>
      <c r="V109" s="581"/>
      <c r="W109" s="480" t="s">
        <v>2912</v>
      </c>
      <c r="X109" s="551">
        <f>+'Proprietary Exp'!FJ13</f>
        <v>0</v>
      </c>
      <c r="Y109" s="581"/>
    </row>
    <row r="110" spans="1:26" x14ac:dyDescent="0.25">
      <c r="B110" s="431" t="s">
        <v>2132</v>
      </c>
      <c r="C110" s="423" t="s">
        <v>120</v>
      </c>
      <c r="D110" s="414"/>
      <c r="E110" s="431" t="s">
        <v>2328</v>
      </c>
      <c r="F110" s="423" t="s">
        <v>120</v>
      </c>
      <c r="G110" s="414"/>
      <c r="H110" s="480" t="s">
        <v>2469</v>
      </c>
      <c r="I110" s="551">
        <f>+'Gov. Exp.'!EN19+'Proprietary Exp'!FH14</f>
        <v>0</v>
      </c>
      <c r="J110" s="581"/>
      <c r="K110" s="480" t="s">
        <v>2627</v>
      </c>
      <c r="L110" s="551">
        <f>+'Gov. Exp.'!EO19+'Proprietary Exp'!FI14</f>
        <v>0</v>
      </c>
      <c r="M110" s="581"/>
      <c r="N110" s="480" t="s">
        <v>2735</v>
      </c>
      <c r="O110" s="551">
        <f>+'Gov. Exp.'!EP19+'Proprietary Exp'!FK14</f>
        <v>0</v>
      </c>
      <c r="P110" s="581"/>
      <c r="Q110" s="480" t="s">
        <v>2795</v>
      </c>
      <c r="R110" s="551">
        <f>+'Gov. Exp.'!EQ19+'Proprietary Exp'!FM14</f>
        <v>0</v>
      </c>
      <c r="S110" s="581"/>
      <c r="T110" s="480" t="s">
        <v>2853</v>
      </c>
      <c r="U110" s="551">
        <f>+'Gov. Exp.'!ER19+'Proprietary Exp'!FN14</f>
        <v>0</v>
      </c>
      <c r="V110" s="581"/>
      <c r="W110" s="480" t="s">
        <v>2913</v>
      </c>
      <c r="X110" s="551">
        <f>+'Proprietary Exp'!FJ14</f>
        <v>0</v>
      </c>
      <c r="Y110" s="581"/>
    </row>
    <row r="111" spans="1:26" x14ac:dyDescent="0.25">
      <c r="B111" s="431" t="s">
        <v>2133</v>
      </c>
      <c r="C111" s="423" t="s">
        <v>106</v>
      </c>
      <c r="D111" s="414"/>
      <c r="E111" s="431" t="s">
        <v>2329</v>
      </c>
      <c r="F111" s="423" t="s">
        <v>106</v>
      </c>
      <c r="G111" s="414"/>
      <c r="H111" s="480" t="s">
        <v>2470</v>
      </c>
      <c r="I111" s="551">
        <f>+'Gov. Exp.'!EN20+'Proprietary Exp'!FH15</f>
        <v>0</v>
      </c>
      <c r="J111" s="581"/>
      <c r="K111" s="480" t="s">
        <v>2628</v>
      </c>
      <c r="L111" s="551">
        <f>+'Gov. Exp.'!EO20+'Proprietary Exp'!FI15</f>
        <v>0</v>
      </c>
      <c r="M111" s="581"/>
      <c r="N111" s="480" t="s">
        <v>2736</v>
      </c>
      <c r="O111" s="551">
        <f>+'Gov. Exp.'!EP20+'Proprietary Exp'!FK15</f>
        <v>0</v>
      </c>
      <c r="P111" s="581"/>
      <c r="Q111" s="480" t="s">
        <v>2796</v>
      </c>
      <c r="R111" s="551">
        <f>+'Gov. Exp.'!EQ20+'Proprietary Exp'!FM15</f>
        <v>0</v>
      </c>
      <c r="S111" s="581"/>
      <c r="T111" s="480" t="s">
        <v>2854</v>
      </c>
      <c r="U111" s="551">
        <f>+'Gov. Exp.'!ER20+'Proprietary Exp'!FN15</f>
        <v>0</v>
      </c>
      <c r="V111" s="581"/>
      <c r="W111" s="480" t="s">
        <v>2914</v>
      </c>
      <c r="X111" s="551">
        <f>+'Proprietary Exp'!FJ15</f>
        <v>0</v>
      </c>
      <c r="Y111" s="581"/>
    </row>
    <row r="112" spans="1:26" ht="30" x14ac:dyDescent="0.25">
      <c r="B112" s="431" t="s">
        <v>2134</v>
      </c>
      <c r="C112" s="423" t="s">
        <v>107</v>
      </c>
      <c r="D112" s="414"/>
      <c r="E112" s="431" t="s">
        <v>2330</v>
      </c>
      <c r="F112" s="423" t="s">
        <v>107</v>
      </c>
      <c r="G112" s="414"/>
      <c r="H112" s="480" t="s">
        <v>2471</v>
      </c>
      <c r="I112" s="551">
        <f>'Gov. Exp.'!EN12</f>
        <v>0</v>
      </c>
      <c r="J112" s="581"/>
      <c r="K112" s="480" t="s">
        <v>2629</v>
      </c>
      <c r="L112" s="551">
        <f>'Gov. Exp.'!EO12</f>
        <v>0</v>
      </c>
      <c r="M112" s="581"/>
      <c r="N112" s="480" t="s">
        <v>2737</v>
      </c>
      <c r="O112" s="551">
        <f>'Gov. Exp.'!EP12</f>
        <v>0</v>
      </c>
      <c r="P112" s="581"/>
      <c r="Q112" s="480" t="s">
        <v>2797</v>
      </c>
      <c r="R112" s="551">
        <f>'Gov. Exp.'!EQ12</f>
        <v>0</v>
      </c>
      <c r="S112" s="581"/>
      <c r="T112" s="480" t="s">
        <v>2855</v>
      </c>
      <c r="U112" s="551">
        <f>'Gov. Exp.'!ER12</f>
        <v>0</v>
      </c>
      <c r="V112" s="581"/>
      <c r="W112" s="480" t="s">
        <v>2915</v>
      </c>
      <c r="X112" s="551"/>
      <c r="Y112" s="581"/>
    </row>
    <row r="113" spans="1:25" ht="30" x14ac:dyDescent="0.25">
      <c r="B113" s="431" t="s">
        <v>2135</v>
      </c>
      <c r="C113" s="423" t="s">
        <v>181</v>
      </c>
      <c r="D113" s="414"/>
      <c r="E113" s="431" t="s">
        <v>2331</v>
      </c>
      <c r="F113" s="423" t="s">
        <v>181</v>
      </c>
      <c r="G113" s="414"/>
      <c r="H113" s="480" t="s">
        <v>2472</v>
      </c>
      <c r="I113" s="551">
        <f>+'Gov. Exp.'!EN21+'Proprietary Exp'!FH16</f>
        <v>0</v>
      </c>
      <c r="J113" s="581"/>
      <c r="K113" s="480" t="s">
        <v>2630</v>
      </c>
      <c r="L113" s="551">
        <f>+'Gov. Exp.'!EO21+'Proprietary Exp'!FI16</f>
        <v>0</v>
      </c>
      <c r="M113" s="581"/>
      <c r="N113" s="480" t="s">
        <v>2738</v>
      </c>
      <c r="O113" s="551">
        <f>+'Gov. Exp.'!EP21+'Proprietary Exp'!FK16</f>
        <v>0</v>
      </c>
      <c r="P113" s="581"/>
      <c r="Q113" s="480" t="s">
        <v>2798</v>
      </c>
      <c r="R113" s="551">
        <f>+'Gov. Exp.'!EQ21+'Proprietary Exp'!FM16</f>
        <v>0</v>
      </c>
      <c r="S113" s="581"/>
      <c r="T113" s="480" t="s">
        <v>2856</v>
      </c>
      <c r="U113" s="551">
        <f>+'Gov. Exp.'!ER21+'Proprietary Exp'!FN16</f>
        <v>0</v>
      </c>
      <c r="V113" s="581"/>
      <c r="W113" s="480" t="s">
        <v>2916</v>
      </c>
      <c r="X113" s="551">
        <f>+'Proprietary Exp'!FJ16</f>
        <v>0</v>
      </c>
      <c r="Y113" s="581"/>
    </row>
    <row r="114" spans="1:25" ht="30" x14ac:dyDescent="0.25">
      <c r="B114" s="431" t="s">
        <v>2136</v>
      </c>
      <c r="C114" s="423" t="s">
        <v>182</v>
      </c>
      <c r="D114" s="414"/>
      <c r="E114" s="431" t="s">
        <v>2332</v>
      </c>
      <c r="F114" s="423" t="s">
        <v>182</v>
      </c>
      <c r="G114" s="414"/>
      <c r="H114" s="480" t="s">
        <v>2473</v>
      </c>
      <c r="I114" s="551">
        <f>+'Gov. Exp.'!EN22+'Proprietary Exp'!FH17</f>
        <v>0</v>
      </c>
      <c r="J114" s="581"/>
      <c r="K114" s="480" t="s">
        <v>2631</v>
      </c>
      <c r="L114" s="551">
        <f>+'Gov. Exp.'!EO22+'Proprietary Exp'!FI17</f>
        <v>0</v>
      </c>
      <c r="M114" s="581"/>
      <c r="N114" s="480" t="s">
        <v>2739</v>
      </c>
      <c r="O114" s="551">
        <f>+'Gov. Exp.'!EP22+'Proprietary Exp'!FK17</f>
        <v>0</v>
      </c>
      <c r="P114" s="581"/>
      <c r="Q114" s="480" t="s">
        <v>2799</v>
      </c>
      <c r="R114" s="551">
        <f>+'Gov. Exp.'!EQ22+'Proprietary Exp'!FM17</f>
        <v>0</v>
      </c>
      <c r="S114" s="581"/>
      <c r="T114" s="480" t="s">
        <v>2857</v>
      </c>
      <c r="U114" s="551">
        <f>+'Gov. Exp.'!ER22+'Proprietary Exp'!FN17</f>
        <v>0</v>
      </c>
      <c r="V114" s="581"/>
      <c r="W114" s="480" t="s">
        <v>2917</v>
      </c>
      <c r="X114" s="551">
        <f>+'Proprietary Exp'!FJ17</f>
        <v>0</v>
      </c>
      <c r="Y114" s="581"/>
    </row>
    <row r="115" spans="1:25" ht="45" x14ac:dyDescent="0.25">
      <c r="B115" s="431" t="s">
        <v>2137</v>
      </c>
      <c r="C115" s="423" t="s">
        <v>114</v>
      </c>
      <c r="D115" s="414"/>
      <c r="E115" s="431" t="s">
        <v>2333</v>
      </c>
      <c r="F115" s="423" t="s">
        <v>114</v>
      </c>
      <c r="G115" s="414"/>
      <c r="H115" s="480" t="s">
        <v>2474</v>
      </c>
      <c r="I115" s="551">
        <f>+'Gov. Exp.'!EN23+'Proprietary Exp'!FH18</f>
        <v>0</v>
      </c>
      <c r="J115" s="581"/>
      <c r="K115" s="480" t="s">
        <v>2632</v>
      </c>
      <c r="L115" s="551">
        <f>+'Gov. Exp.'!EO23+'Proprietary Exp'!FI18</f>
        <v>0</v>
      </c>
      <c r="M115" s="581"/>
      <c r="N115" s="480" t="s">
        <v>2740</v>
      </c>
      <c r="O115" s="551">
        <f>+'Gov. Exp.'!EP23+'Proprietary Exp'!FK18</f>
        <v>0</v>
      </c>
      <c r="P115" s="581"/>
      <c r="Q115" s="480" t="s">
        <v>2800</v>
      </c>
      <c r="R115" s="551">
        <f>+'Gov. Exp.'!EQ23+'Proprietary Exp'!FM18</f>
        <v>0</v>
      </c>
      <c r="S115" s="581"/>
      <c r="T115" s="480" t="s">
        <v>2858</v>
      </c>
      <c r="U115" s="551">
        <f>+'Gov. Exp.'!ER23+'Proprietary Exp'!FN18</f>
        <v>0</v>
      </c>
      <c r="V115" s="581"/>
      <c r="W115" s="480" t="s">
        <v>2918</v>
      </c>
      <c r="X115" s="551">
        <f>+'Proprietary Exp'!FJ18</f>
        <v>0</v>
      </c>
      <c r="Y115" s="581"/>
    </row>
    <row r="116" spans="1:25" ht="45" x14ac:dyDescent="0.25">
      <c r="A116" s="459" t="s">
        <v>85</v>
      </c>
      <c r="B116" s="431" t="s">
        <v>2138</v>
      </c>
      <c r="C116" s="423" t="s">
        <v>154</v>
      </c>
      <c r="D116" s="414"/>
      <c r="E116" s="431" t="s">
        <v>2334</v>
      </c>
      <c r="F116" s="423" t="s">
        <v>154</v>
      </c>
      <c r="G116" s="414"/>
      <c r="H116" s="480" t="s">
        <v>2475</v>
      </c>
      <c r="I116" s="551">
        <f>+'Gov. Exp.'!EN25+'Proprietary Exp'!FH20</f>
        <v>0</v>
      </c>
      <c r="J116" s="581"/>
      <c r="K116" s="480" t="s">
        <v>2633</v>
      </c>
      <c r="L116" s="551">
        <f>+'Gov. Exp.'!EO25+'Proprietary Exp'!FI20</f>
        <v>0</v>
      </c>
      <c r="M116" s="581"/>
      <c r="N116" s="480" t="s">
        <v>2741</v>
      </c>
      <c r="O116" s="551">
        <f>+'Gov. Exp.'!EP25+'Proprietary Exp'!FK20</f>
        <v>0</v>
      </c>
      <c r="P116" s="581"/>
      <c r="Q116" s="480" t="s">
        <v>2801</v>
      </c>
      <c r="R116" s="551">
        <f>+'Gov. Exp.'!EQ25+'Proprietary Exp'!FM20</f>
        <v>0</v>
      </c>
      <c r="S116" s="581"/>
      <c r="T116" s="480" t="s">
        <v>2859</v>
      </c>
      <c r="U116" s="551">
        <f>+'Gov. Exp.'!ER25+'Proprietary Exp'!FN20</f>
        <v>0</v>
      </c>
      <c r="V116" s="581"/>
      <c r="W116" s="480" t="s">
        <v>2919</v>
      </c>
      <c r="X116" s="551">
        <f>+'Proprietary Exp'!FJ20</f>
        <v>0</v>
      </c>
      <c r="Y116" s="581"/>
    </row>
    <row r="117" spans="1:25" ht="30" x14ac:dyDescent="0.25">
      <c r="B117" s="431" t="s">
        <v>2139</v>
      </c>
      <c r="C117" s="423" t="s">
        <v>155</v>
      </c>
      <c r="D117" s="414"/>
      <c r="E117" s="431" t="s">
        <v>2335</v>
      </c>
      <c r="F117" s="423" t="s">
        <v>155</v>
      </c>
      <c r="G117" s="414"/>
      <c r="H117" s="480" t="s">
        <v>2476</v>
      </c>
      <c r="I117" s="551">
        <f>+'Gov. Exp.'!EN26+'Proprietary Exp'!FH21</f>
        <v>0</v>
      </c>
      <c r="J117" s="581"/>
      <c r="K117" s="480" t="s">
        <v>2634</v>
      </c>
      <c r="L117" s="551">
        <f>+'Gov. Exp.'!EO26+'Proprietary Exp'!FI21</f>
        <v>0</v>
      </c>
      <c r="M117" s="581"/>
      <c r="N117" s="480" t="s">
        <v>2742</v>
      </c>
      <c r="O117" s="551">
        <f>+'Gov. Exp.'!EP26+'Proprietary Exp'!FK21</f>
        <v>0</v>
      </c>
      <c r="P117" s="581"/>
      <c r="Q117" s="480" t="s">
        <v>2802</v>
      </c>
      <c r="R117" s="551">
        <f>+'Gov. Exp.'!EQ26+'Proprietary Exp'!FM21</f>
        <v>0</v>
      </c>
      <c r="S117" s="581"/>
      <c r="T117" s="480" t="s">
        <v>2860</v>
      </c>
      <c r="U117" s="551">
        <f>+'Gov. Exp.'!ER26+'Proprietary Exp'!FN21</f>
        <v>0</v>
      </c>
      <c r="V117" s="581"/>
      <c r="W117" s="480" t="s">
        <v>2920</v>
      </c>
      <c r="X117" s="551">
        <f>+'Proprietary Exp'!FJ21</f>
        <v>0</v>
      </c>
      <c r="Y117" s="581"/>
    </row>
    <row r="118" spans="1:25" ht="60" x14ac:dyDescent="0.25">
      <c r="B118" s="431" t="s">
        <v>2140</v>
      </c>
      <c r="C118" s="423" t="s">
        <v>115</v>
      </c>
      <c r="D118" s="414"/>
      <c r="E118" s="431" t="s">
        <v>2336</v>
      </c>
      <c r="F118" s="423" t="s">
        <v>115</v>
      </c>
      <c r="G118" s="414"/>
      <c r="H118" s="480" t="s">
        <v>2477</v>
      </c>
      <c r="I118" s="551">
        <f>+'Gov. Exp.'!EN27+'Proprietary Exp'!FH22</f>
        <v>0</v>
      </c>
      <c r="J118" s="581"/>
      <c r="K118" s="480" t="s">
        <v>2635</v>
      </c>
      <c r="L118" s="551">
        <f>+'Gov. Exp.'!EO27+'Proprietary Exp'!FI22</f>
        <v>0</v>
      </c>
      <c r="M118" s="581"/>
      <c r="N118" s="480" t="s">
        <v>2743</v>
      </c>
      <c r="O118" s="551">
        <f>+'Gov. Exp.'!EP27+'Proprietary Exp'!FK22</f>
        <v>0</v>
      </c>
      <c r="P118" s="581"/>
      <c r="Q118" s="480" t="s">
        <v>2803</v>
      </c>
      <c r="R118" s="551">
        <f>+'Gov. Exp.'!EQ27+'Proprietary Exp'!FM22</f>
        <v>0</v>
      </c>
      <c r="S118" s="581"/>
      <c r="T118" s="480" t="s">
        <v>2861</v>
      </c>
      <c r="U118" s="551">
        <f>+'Gov. Exp.'!ER27+'Proprietary Exp'!FN22</f>
        <v>0</v>
      </c>
      <c r="V118" s="581"/>
      <c r="W118" s="480" t="s">
        <v>2921</v>
      </c>
      <c r="X118" s="551">
        <f>+'Proprietary Exp'!FJ22</f>
        <v>0</v>
      </c>
      <c r="Y118" s="581"/>
    </row>
    <row r="119" spans="1:25" x14ac:dyDescent="0.25">
      <c r="B119" s="431" t="s">
        <v>2141</v>
      </c>
      <c r="C119" s="423" t="s">
        <v>21</v>
      </c>
      <c r="D119" s="414"/>
      <c r="E119" s="431" t="s">
        <v>2337</v>
      </c>
      <c r="F119" s="423" t="s">
        <v>21</v>
      </c>
      <c r="G119" s="414"/>
      <c r="H119" s="480" t="s">
        <v>2478</v>
      </c>
      <c r="I119" s="551">
        <f>+'Gov. Exp.'!EN28+'Proprietary Exp'!FH23</f>
        <v>0</v>
      </c>
      <c r="J119" s="581"/>
      <c r="K119" s="480" t="s">
        <v>2636</v>
      </c>
      <c r="L119" s="551">
        <f>+'Gov. Exp.'!EO28+'Proprietary Exp'!FI23</f>
        <v>0</v>
      </c>
      <c r="M119" s="581"/>
      <c r="N119" s="480" t="s">
        <v>2744</v>
      </c>
      <c r="O119" s="551">
        <f>+'Gov. Exp.'!EP28+'Proprietary Exp'!FK23</f>
        <v>0</v>
      </c>
      <c r="P119" s="581"/>
      <c r="Q119" s="480" t="s">
        <v>2804</v>
      </c>
      <c r="R119" s="551">
        <f>+'Gov. Exp.'!EQ28+'Proprietary Exp'!FM23</f>
        <v>0</v>
      </c>
      <c r="S119" s="581"/>
      <c r="T119" s="480" t="s">
        <v>2862</v>
      </c>
      <c r="U119" s="551">
        <f>+'Gov. Exp.'!ER28+'Proprietary Exp'!FN23</f>
        <v>0</v>
      </c>
      <c r="V119" s="581"/>
      <c r="W119" s="480" t="s">
        <v>2922</v>
      </c>
      <c r="X119" s="551">
        <f>+'Proprietary Exp'!FJ23</f>
        <v>0</v>
      </c>
      <c r="Y119" s="581"/>
    </row>
    <row r="120" spans="1:25" ht="30" x14ac:dyDescent="0.25">
      <c r="B120" s="431" t="s">
        <v>2142</v>
      </c>
      <c r="C120" s="423" t="s">
        <v>156</v>
      </c>
      <c r="D120" s="414"/>
      <c r="E120" s="431" t="s">
        <v>2338</v>
      </c>
      <c r="F120" s="423" t="s">
        <v>156</v>
      </c>
      <c r="G120" s="414"/>
      <c r="H120" s="480" t="s">
        <v>2479</v>
      </c>
      <c r="I120" s="551">
        <f>+'Gov. Exp.'!EN29+'Proprietary Exp'!FH24</f>
        <v>0</v>
      </c>
      <c r="J120" s="581"/>
      <c r="K120" s="480" t="s">
        <v>2637</v>
      </c>
      <c r="L120" s="551">
        <f>+'Gov. Exp.'!EO29+'Proprietary Exp'!FI24</f>
        <v>0</v>
      </c>
      <c r="M120" s="581"/>
      <c r="N120" s="480" t="s">
        <v>2745</v>
      </c>
      <c r="O120" s="551">
        <f>+'Gov. Exp.'!EP29+'Proprietary Exp'!FK24</f>
        <v>0</v>
      </c>
      <c r="P120" s="581"/>
      <c r="Q120" s="480" t="s">
        <v>2805</v>
      </c>
      <c r="R120" s="551">
        <f>+'Gov. Exp.'!EQ29+'Proprietary Exp'!FM24</f>
        <v>0</v>
      </c>
      <c r="S120" s="581"/>
      <c r="T120" s="480" t="s">
        <v>2863</v>
      </c>
      <c r="U120" s="551">
        <f>+'Gov. Exp.'!ER29+'Proprietary Exp'!FN24</f>
        <v>0</v>
      </c>
      <c r="V120" s="581"/>
      <c r="W120" s="480" t="s">
        <v>2923</v>
      </c>
      <c r="X120" s="551">
        <f>+'Proprietary Exp'!FJ24</f>
        <v>0</v>
      </c>
      <c r="Y120" s="581"/>
    </row>
    <row r="121" spans="1:25" ht="75" x14ac:dyDescent="0.25">
      <c r="B121" s="431" t="s">
        <v>2143</v>
      </c>
      <c r="C121" s="423" t="s">
        <v>148</v>
      </c>
      <c r="D121" s="414"/>
      <c r="E121" s="431" t="s">
        <v>2339</v>
      </c>
      <c r="F121" s="423" t="s">
        <v>148</v>
      </c>
      <c r="G121" s="414"/>
      <c r="H121" s="480" t="s">
        <v>2480</v>
      </c>
      <c r="I121" s="551">
        <f>+'Gov. Exp.'!EN30+'Proprietary Exp'!FH25</f>
        <v>0</v>
      </c>
      <c r="J121" s="581"/>
      <c r="K121" s="480" t="s">
        <v>2638</v>
      </c>
      <c r="L121" s="551">
        <f>+'Gov. Exp.'!EO30+'Proprietary Exp'!FI25</f>
        <v>0</v>
      </c>
      <c r="M121" s="581"/>
      <c r="N121" s="480" t="s">
        <v>2746</v>
      </c>
      <c r="O121" s="551">
        <f>+'Gov. Exp.'!EP30+'Proprietary Exp'!FK25</f>
        <v>0</v>
      </c>
      <c r="P121" s="581"/>
      <c r="Q121" s="480" t="s">
        <v>2806</v>
      </c>
      <c r="R121" s="551">
        <f>+'Gov. Exp.'!EQ30+'Proprietary Exp'!FM25</f>
        <v>0</v>
      </c>
      <c r="S121" s="581"/>
      <c r="T121" s="480" t="s">
        <v>2864</v>
      </c>
      <c r="U121" s="551">
        <f>+'Gov. Exp.'!ER30+'Proprietary Exp'!FN25</f>
        <v>0</v>
      </c>
      <c r="V121" s="581"/>
      <c r="W121" s="480" t="s">
        <v>2924</v>
      </c>
      <c r="X121" s="551">
        <f>+'Proprietary Exp'!FJ25</f>
        <v>0</v>
      </c>
      <c r="Y121" s="581"/>
    </row>
    <row r="122" spans="1:25" ht="30" x14ac:dyDescent="0.25">
      <c r="B122" s="431" t="s">
        <v>2144</v>
      </c>
      <c r="C122" s="423" t="s">
        <v>108</v>
      </c>
      <c r="D122" s="414"/>
      <c r="E122" s="431" t="s">
        <v>2340</v>
      </c>
      <c r="F122" s="423" t="s">
        <v>108</v>
      </c>
      <c r="G122" s="414"/>
      <c r="H122" s="480" t="s">
        <v>2481</v>
      </c>
      <c r="I122" s="551">
        <f>+'Gov. Exp.'!EN31+'Proprietary Exp'!FH26</f>
        <v>0</v>
      </c>
      <c r="J122" s="581"/>
      <c r="K122" s="480" t="s">
        <v>2639</v>
      </c>
      <c r="L122" s="551">
        <f>+'Gov. Exp.'!EO31+'Proprietary Exp'!FI26</f>
        <v>0</v>
      </c>
      <c r="M122" s="581"/>
      <c r="N122" s="480" t="s">
        <v>2747</v>
      </c>
      <c r="O122" s="551">
        <f>+'Gov. Exp.'!EP31+'Proprietary Exp'!FK26</f>
        <v>0</v>
      </c>
      <c r="P122" s="581"/>
      <c r="Q122" s="480" t="s">
        <v>2807</v>
      </c>
      <c r="R122" s="551">
        <f>+'Gov. Exp.'!EQ31+'Proprietary Exp'!FM26</f>
        <v>0</v>
      </c>
      <c r="S122" s="581"/>
      <c r="T122" s="480" t="s">
        <v>2865</v>
      </c>
      <c r="U122" s="551">
        <f>+'Gov. Exp.'!ER31+'Proprietary Exp'!FN26</f>
        <v>0</v>
      </c>
      <c r="V122" s="581"/>
      <c r="W122" s="480" t="s">
        <v>2925</v>
      </c>
      <c r="X122" s="551">
        <f>+'Proprietary Exp'!FJ26</f>
        <v>0</v>
      </c>
      <c r="Y122" s="581"/>
    </row>
    <row r="123" spans="1:25" ht="23.25" x14ac:dyDescent="0.25">
      <c r="A123" s="459" t="s">
        <v>89</v>
      </c>
      <c r="B123" s="431" t="s">
        <v>2145</v>
      </c>
      <c r="C123" s="423" t="s">
        <v>0</v>
      </c>
      <c r="D123" s="414"/>
      <c r="E123" s="431" t="s">
        <v>2341</v>
      </c>
      <c r="F123" s="416" t="s">
        <v>0</v>
      </c>
      <c r="G123" s="414"/>
      <c r="H123" s="480" t="s">
        <v>2482</v>
      </c>
      <c r="I123" s="551">
        <f>+'Gov. Exp.'!EN33+'Proprietary Exp'!FH28</f>
        <v>0</v>
      </c>
      <c r="J123" s="581"/>
      <c r="K123" s="480" t="s">
        <v>2640</v>
      </c>
      <c r="L123" s="551">
        <f>+'Gov. Exp.'!EO33+'Proprietary Exp'!FI28</f>
        <v>0</v>
      </c>
      <c r="M123" s="581"/>
      <c r="N123" s="480" t="s">
        <v>2748</v>
      </c>
      <c r="O123" s="551">
        <f>+'Gov. Exp.'!EP33+'Proprietary Exp'!FK28</f>
        <v>0</v>
      </c>
      <c r="P123" s="581"/>
      <c r="Q123" s="480" t="s">
        <v>2808</v>
      </c>
      <c r="R123" s="551">
        <f>+'Gov. Exp.'!EQ33+'Proprietary Exp'!FM28</f>
        <v>0</v>
      </c>
      <c r="S123" s="581"/>
      <c r="T123" s="480" t="s">
        <v>2866</v>
      </c>
      <c r="U123" s="551">
        <f>+'Gov. Exp.'!ER33+'Proprietary Exp'!FN28</f>
        <v>0</v>
      </c>
      <c r="V123" s="581"/>
      <c r="W123" s="480" t="s">
        <v>2926</v>
      </c>
      <c r="X123" s="551">
        <f>+'Proprietary Exp'!FJ28</f>
        <v>0</v>
      </c>
      <c r="Y123" s="581"/>
    </row>
    <row r="124" spans="1:25" x14ac:dyDescent="0.25">
      <c r="B124" s="431" t="s">
        <v>2146</v>
      </c>
      <c r="C124" s="423" t="s">
        <v>1</v>
      </c>
      <c r="D124" s="414"/>
      <c r="E124" s="431" t="s">
        <v>2342</v>
      </c>
      <c r="F124" s="416" t="s">
        <v>1</v>
      </c>
      <c r="G124" s="414"/>
      <c r="H124" s="480" t="s">
        <v>2483</v>
      </c>
      <c r="I124" s="551">
        <f>+'Gov. Exp.'!EN34+'Proprietary Exp'!FH29</f>
        <v>0</v>
      </c>
      <c r="J124" s="581"/>
      <c r="K124" s="480" t="s">
        <v>2641</v>
      </c>
      <c r="L124" s="551">
        <f>+'Gov. Exp.'!EO34+'Proprietary Exp'!FI29</f>
        <v>0</v>
      </c>
      <c r="M124" s="581"/>
      <c r="N124" s="480" t="s">
        <v>2749</v>
      </c>
      <c r="O124" s="551">
        <f>+'Gov. Exp.'!EP34+'Proprietary Exp'!FK29</f>
        <v>0</v>
      </c>
      <c r="P124" s="581"/>
      <c r="Q124" s="480" t="s">
        <v>2809</v>
      </c>
      <c r="R124" s="551">
        <f>+'Gov. Exp.'!EQ34+'Proprietary Exp'!FM29</f>
        <v>0</v>
      </c>
      <c r="S124" s="581"/>
      <c r="T124" s="480" t="s">
        <v>2867</v>
      </c>
      <c r="U124" s="551">
        <f>+'Gov. Exp.'!ER34+'Proprietary Exp'!FN29</f>
        <v>0</v>
      </c>
      <c r="V124" s="581"/>
      <c r="W124" s="480" t="s">
        <v>2927</v>
      </c>
      <c r="X124" s="551">
        <f>+'Proprietary Exp'!FJ29</f>
        <v>0</v>
      </c>
      <c r="Y124" s="581"/>
    </row>
    <row r="125" spans="1:25" ht="30" x14ac:dyDescent="0.25">
      <c r="B125" s="431" t="s">
        <v>2147</v>
      </c>
      <c r="C125" s="423" t="s">
        <v>250</v>
      </c>
      <c r="D125" s="414"/>
      <c r="E125" s="431" t="s">
        <v>2343</v>
      </c>
      <c r="F125" s="416" t="s">
        <v>250</v>
      </c>
      <c r="G125" s="414"/>
      <c r="H125" s="480" t="s">
        <v>2484</v>
      </c>
      <c r="I125" s="554"/>
      <c r="J125" s="581"/>
      <c r="K125" s="480" t="s">
        <v>2642</v>
      </c>
      <c r="L125" s="551">
        <f>+'Gov. Exp.'!EO35+'Proprietary Exp'!FI30</f>
        <v>0</v>
      </c>
      <c r="M125" s="581"/>
      <c r="N125" s="480" t="s">
        <v>2750</v>
      </c>
      <c r="O125" s="554"/>
      <c r="P125" s="581"/>
      <c r="Q125" s="480" t="s">
        <v>2810</v>
      </c>
      <c r="R125" s="554"/>
      <c r="S125" s="581"/>
      <c r="T125" s="480" t="s">
        <v>2868</v>
      </c>
      <c r="U125" s="554"/>
      <c r="V125" s="581"/>
      <c r="W125" s="480" t="s">
        <v>2928</v>
      </c>
      <c r="X125" s="554"/>
      <c r="Y125" s="581"/>
    </row>
    <row r="126" spans="1:25" ht="30" x14ac:dyDescent="0.25">
      <c r="B126" s="431" t="s">
        <v>2148</v>
      </c>
      <c r="C126" s="423" t="s">
        <v>251</v>
      </c>
      <c r="D126" s="414"/>
      <c r="E126" s="431" t="s">
        <v>2344</v>
      </c>
      <c r="F126" s="416" t="s">
        <v>251</v>
      </c>
      <c r="G126" s="414"/>
      <c r="H126" s="480" t="s">
        <v>2485</v>
      </c>
      <c r="I126" s="554"/>
      <c r="J126" s="581"/>
      <c r="K126" s="480" t="s">
        <v>2643</v>
      </c>
      <c r="L126" s="551">
        <f>+'Gov. Exp.'!EO36+'Proprietary Exp'!FI31</f>
        <v>0</v>
      </c>
      <c r="M126" s="581"/>
      <c r="N126" s="480" t="s">
        <v>2751</v>
      </c>
      <c r="O126" s="554"/>
      <c r="P126" s="581"/>
      <c r="Q126" s="480" t="s">
        <v>2811</v>
      </c>
      <c r="R126" s="554"/>
      <c r="S126" s="581"/>
      <c r="T126" s="480" t="s">
        <v>2869</v>
      </c>
      <c r="U126" s="554"/>
      <c r="V126" s="581"/>
      <c r="W126" s="480" t="s">
        <v>2929</v>
      </c>
      <c r="X126" s="554"/>
      <c r="Y126" s="581"/>
    </row>
    <row r="127" spans="1:25" ht="45" x14ac:dyDescent="0.25">
      <c r="B127" s="431" t="s">
        <v>2149</v>
      </c>
      <c r="C127" s="423" t="s">
        <v>352</v>
      </c>
      <c r="D127" s="414"/>
      <c r="E127" s="431" t="s">
        <v>2345</v>
      </c>
      <c r="F127" s="416" t="s">
        <v>352</v>
      </c>
      <c r="G127" s="414"/>
      <c r="H127" s="480" t="s">
        <v>2486</v>
      </c>
      <c r="I127" s="551">
        <f>+'Gov. Exp.'!EN37+'Proprietary Exp'!FH32</f>
        <v>0</v>
      </c>
      <c r="J127" s="581"/>
      <c r="K127" s="480" t="s">
        <v>2644</v>
      </c>
      <c r="L127" s="551">
        <f>+'Gov. Exp.'!EO37+'Proprietary Exp'!FI32</f>
        <v>0</v>
      </c>
      <c r="M127" s="581"/>
      <c r="N127" s="480" t="s">
        <v>2752</v>
      </c>
      <c r="O127" s="551">
        <f>+'Gov. Exp.'!EP37+'Proprietary Exp'!FK32</f>
        <v>0</v>
      </c>
      <c r="P127" s="581"/>
      <c r="Q127" s="480" t="s">
        <v>2812</v>
      </c>
      <c r="R127" s="551">
        <f>+'Gov. Exp.'!EQ37+'Proprietary Exp'!FM32</f>
        <v>0</v>
      </c>
      <c r="S127" s="581"/>
      <c r="T127" s="480" t="s">
        <v>2870</v>
      </c>
      <c r="U127" s="551">
        <f>+'Gov. Exp.'!ER37+'Proprietary Exp'!FN32</f>
        <v>0</v>
      </c>
      <c r="V127" s="581"/>
      <c r="W127" s="480" t="s">
        <v>2930</v>
      </c>
      <c r="X127" s="551">
        <f>+'Proprietary Exp'!FJ32</f>
        <v>0</v>
      </c>
      <c r="Y127" s="581"/>
    </row>
    <row r="128" spans="1:25" ht="45" x14ac:dyDescent="0.25">
      <c r="B128" s="431" t="s">
        <v>2150</v>
      </c>
      <c r="C128" s="423" t="s">
        <v>353</v>
      </c>
      <c r="D128" s="414"/>
      <c r="E128" s="431" t="s">
        <v>2346</v>
      </c>
      <c r="F128" s="416" t="s">
        <v>353</v>
      </c>
      <c r="G128" s="414"/>
      <c r="H128" s="480" t="s">
        <v>2487</v>
      </c>
      <c r="I128" s="554"/>
      <c r="J128" s="581"/>
      <c r="K128" s="480" t="s">
        <v>2645</v>
      </c>
      <c r="L128" s="554"/>
      <c r="M128" s="581"/>
      <c r="N128" s="480" t="s">
        <v>2753</v>
      </c>
      <c r="O128" s="551">
        <f>+'Gov. Exp.'!EP38+'Proprietary Exp'!FK33</f>
        <v>0</v>
      </c>
      <c r="P128" s="581"/>
      <c r="Q128" s="480" t="s">
        <v>2813</v>
      </c>
      <c r="R128" s="554"/>
      <c r="S128" s="581"/>
      <c r="T128" s="480" t="s">
        <v>2871</v>
      </c>
      <c r="U128" s="554"/>
      <c r="V128" s="581"/>
      <c r="W128" s="480" t="s">
        <v>2931</v>
      </c>
      <c r="X128" s="554"/>
      <c r="Y128" s="581"/>
    </row>
    <row r="129" spans="1:27" ht="45" x14ac:dyDescent="0.25">
      <c r="B129" s="431" t="s">
        <v>2151</v>
      </c>
      <c r="C129" s="423" t="s">
        <v>122</v>
      </c>
      <c r="D129" s="414"/>
      <c r="E129" s="431" t="s">
        <v>2347</v>
      </c>
      <c r="F129" s="416" t="s">
        <v>122</v>
      </c>
      <c r="G129" s="414"/>
      <c r="H129" s="480" t="s">
        <v>2488</v>
      </c>
      <c r="I129" s="551">
        <f>+'Gov. Exp.'!EN39+'Proprietary Exp'!FH34</f>
        <v>0</v>
      </c>
      <c r="J129" s="581"/>
      <c r="K129" s="480" t="s">
        <v>2646</v>
      </c>
      <c r="L129" s="551">
        <f>+'Gov. Exp.'!EO39+'Proprietary Exp'!FI34</f>
        <v>0</v>
      </c>
      <c r="M129" s="581"/>
      <c r="N129" s="480" t="s">
        <v>2754</v>
      </c>
      <c r="O129" s="551">
        <f>+'Gov. Exp.'!EP39+'Proprietary Exp'!FK34</f>
        <v>0</v>
      </c>
      <c r="P129" s="581"/>
      <c r="Q129" s="480" t="s">
        <v>2814</v>
      </c>
      <c r="R129" s="551">
        <f>+'Gov. Exp.'!EQ39+'Proprietary Exp'!FM34</f>
        <v>0</v>
      </c>
      <c r="S129" s="581"/>
      <c r="T129" s="480" t="s">
        <v>2872</v>
      </c>
      <c r="U129" s="551">
        <f>+'Gov. Exp.'!ER39+'Proprietary Exp'!FN34</f>
        <v>0</v>
      </c>
      <c r="V129" s="581"/>
      <c r="W129" s="480" t="s">
        <v>2932</v>
      </c>
      <c r="X129" s="551">
        <f>+'Proprietary Exp'!FJ34</f>
        <v>0</v>
      </c>
      <c r="Y129" s="581"/>
    </row>
    <row r="130" spans="1:27" x14ac:dyDescent="0.25">
      <c r="B130" s="431" t="s">
        <v>2152</v>
      </c>
      <c r="C130" s="423" t="s">
        <v>109</v>
      </c>
      <c r="D130" s="414"/>
      <c r="E130" s="431" t="s">
        <v>2348</v>
      </c>
      <c r="F130" s="416" t="s">
        <v>109</v>
      </c>
      <c r="G130" s="414"/>
      <c r="H130" s="480" t="s">
        <v>2489</v>
      </c>
      <c r="I130" s="551">
        <f>+'Gov. Exp.'!EN40+'Proprietary Exp'!FH35</f>
        <v>0</v>
      </c>
      <c r="J130" s="581"/>
      <c r="K130" s="480" t="s">
        <v>2647</v>
      </c>
      <c r="L130" s="551">
        <f>+'Gov. Exp.'!EO40+'Proprietary Exp'!FI35</f>
        <v>0</v>
      </c>
      <c r="M130" s="581"/>
      <c r="N130" s="480" t="s">
        <v>2755</v>
      </c>
      <c r="O130" s="551">
        <f>+'Gov. Exp.'!EP40+'Proprietary Exp'!FK35</f>
        <v>0</v>
      </c>
      <c r="P130" s="581"/>
      <c r="Q130" s="480" t="s">
        <v>2815</v>
      </c>
      <c r="R130" s="551">
        <f>+'Gov. Exp.'!EQ40+'Proprietary Exp'!FM35</f>
        <v>0</v>
      </c>
      <c r="S130" s="581"/>
      <c r="T130" s="480" t="s">
        <v>2873</v>
      </c>
      <c r="U130" s="551">
        <f>+'Gov. Exp.'!ER40+'Proprietary Exp'!FN35</f>
        <v>0</v>
      </c>
      <c r="V130" s="581"/>
      <c r="W130" s="480" t="s">
        <v>2933</v>
      </c>
      <c r="X130" s="551">
        <f>+'Proprietary Exp'!FJ35</f>
        <v>0</v>
      </c>
      <c r="Y130" s="581"/>
    </row>
    <row r="131" spans="1:27" ht="30" x14ac:dyDescent="0.25">
      <c r="B131" s="431" t="s">
        <v>2153</v>
      </c>
      <c r="C131" s="423" t="s">
        <v>104</v>
      </c>
      <c r="D131" s="414"/>
      <c r="E131" s="431" t="s">
        <v>2349</v>
      </c>
      <c r="F131" s="416" t="s">
        <v>104</v>
      </c>
      <c r="G131" s="414"/>
      <c r="H131" s="480" t="s">
        <v>2490</v>
      </c>
      <c r="I131" s="551">
        <f>+'Gov. Exp.'!EN41+'Proprietary Exp'!FH36</f>
        <v>0</v>
      </c>
      <c r="J131" s="581"/>
      <c r="K131" s="480" t="s">
        <v>2648</v>
      </c>
      <c r="L131" s="551">
        <f>+'Gov. Exp.'!EO41+'Proprietary Exp'!FI36</f>
        <v>0</v>
      </c>
      <c r="M131" s="581"/>
      <c r="N131" s="480" t="s">
        <v>2756</v>
      </c>
      <c r="O131" s="551">
        <f>+'Gov. Exp.'!EP41+'Proprietary Exp'!FK36</f>
        <v>0</v>
      </c>
      <c r="P131" s="581"/>
      <c r="Q131" s="480" t="s">
        <v>2816</v>
      </c>
      <c r="R131" s="551">
        <f>+'Gov. Exp.'!EQ41+'Proprietary Exp'!FM36</f>
        <v>0</v>
      </c>
      <c r="S131" s="581"/>
      <c r="T131" s="480" t="s">
        <v>2874</v>
      </c>
      <c r="U131" s="551">
        <f>+'Gov. Exp.'!ER41+'Proprietary Exp'!FN36</f>
        <v>0</v>
      </c>
      <c r="V131" s="581"/>
      <c r="W131" s="480" t="s">
        <v>2934</v>
      </c>
      <c r="X131" s="551">
        <f>+'Proprietary Exp'!FJ36</f>
        <v>0</v>
      </c>
      <c r="Y131" s="581"/>
    </row>
    <row r="132" spans="1:27" x14ac:dyDescent="0.25">
      <c r="A132" s="459" t="s">
        <v>123</v>
      </c>
      <c r="B132" s="431" t="s">
        <v>2154</v>
      </c>
      <c r="C132" s="423" t="s">
        <v>3</v>
      </c>
      <c r="D132" s="414"/>
      <c r="E132" s="431" t="s">
        <v>2350</v>
      </c>
      <c r="F132" s="423" t="s">
        <v>3</v>
      </c>
      <c r="G132" s="414"/>
      <c r="H132" s="480" t="s">
        <v>2491</v>
      </c>
      <c r="I132" s="551">
        <f>+'Gov. Exp.'!EN43+'Proprietary Exp'!FH38</f>
        <v>0</v>
      </c>
      <c r="J132" s="581"/>
      <c r="K132" s="480" t="s">
        <v>2649</v>
      </c>
      <c r="L132" s="551">
        <f>+'Gov. Exp.'!EO43+'Proprietary Exp'!FI38</f>
        <v>0</v>
      </c>
      <c r="M132" s="581"/>
      <c r="N132" s="480" t="s">
        <v>2757</v>
      </c>
      <c r="O132" s="551">
        <f>+'Gov. Exp.'!EP43+'Proprietary Exp'!FK38</f>
        <v>0</v>
      </c>
      <c r="P132" s="581"/>
      <c r="Q132" s="480" t="s">
        <v>2817</v>
      </c>
      <c r="R132" s="551">
        <f>+'Gov. Exp.'!EQ43+'Proprietary Exp'!FM38</f>
        <v>0</v>
      </c>
      <c r="S132" s="581"/>
      <c r="T132" s="480" t="s">
        <v>2875</v>
      </c>
      <c r="U132" s="551">
        <f>+'Gov. Exp.'!ER43+'Proprietary Exp'!FN38</f>
        <v>0</v>
      </c>
      <c r="V132" s="581"/>
      <c r="W132" s="480" t="s">
        <v>2935</v>
      </c>
      <c r="X132" s="551">
        <f>+'Proprietary Exp'!FJ38</f>
        <v>0</v>
      </c>
      <c r="Y132" s="581"/>
    </row>
    <row r="133" spans="1:27" x14ac:dyDescent="0.25">
      <c r="B133" s="431" t="s">
        <v>2155</v>
      </c>
      <c r="C133" s="423" t="s">
        <v>186</v>
      </c>
      <c r="D133" s="414"/>
      <c r="E133" s="431" t="s">
        <v>2351</v>
      </c>
      <c r="F133" s="423" t="s">
        <v>186</v>
      </c>
      <c r="G133" s="414"/>
      <c r="H133" s="480" t="s">
        <v>2492</v>
      </c>
      <c r="I133" s="551">
        <f>+'Gov. Exp.'!EN44+'Proprietary Exp'!FH39</f>
        <v>0</v>
      </c>
      <c r="J133" s="581"/>
      <c r="K133" s="480" t="s">
        <v>2650</v>
      </c>
      <c r="L133" s="551">
        <f>+'Gov. Exp.'!EO44+'Proprietary Exp'!FI39</f>
        <v>0</v>
      </c>
      <c r="M133" s="581"/>
      <c r="N133" s="480" t="s">
        <v>2758</v>
      </c>
      <c r="O133" s="551">
        <f>+'Gov. Exp.'!EP44+'Proprietary Exp'!FK39</f>
        <v>0</v>
      </c>
      <c r="P133" s="581"/>
      <c r="Q133" s="480" t="s">
        <v>2818</v>
      </c>
      <c r="R133" s="551">
        <f>+'Gov. Exp.'!EQ44+'Proprietary Exp'!FM39</f>
        <v>0</v>
      </c>
      <c r="S133" s="581"/>
      <c r="T133" s="480" t="s">
        <v>2876</v>
      </c>
      <c r="U133" s="551">
        <f>+'Gov. Exp.'!ER44+'Proprietary Exp'!FN39</f>
        <v>0</v>
      </c>
      <c r="V133" s="581"/>
      <c r="W133" s="480" t="s">
        <v>2936</v>
      </c>
      <c r="X133" s="551">
        <f>+'Proprietary Exp'!FJ39</f>
        <v>0</v>
      </c>
      <c r="Y133" s="581"/>
    </row>
    <row r="134" spans="1:27" ht="30" x14ac:dyDescent="0.25">
      <c r="B134" s="431" t="s">
        <v>2156</v>
      </c>
      <c r="C134" s="423" t="s">
        <v>99</v>
      </c>
      <c r="D134" s="414"/>
      <c r="E134" s="431" t="s">
        <v>2352</v>
      </c>
      <c r="F134" s="423" t="s">
        <v>99</v>
      </c>
      <c r="G134" s="414"/>
      <c r="H134" s="480" t="s">
        <v>2493</v>
      </c>
      <c r="I134" s="551">
        <f>+'Gov. Exp.'!EN45+'Proprietary Exp'!FH40</f>
        <v>0</v>
      </c>
      <c r="J134" s="581"/>
      <c r="K134" s="480" t="s">
        <v>2651</v>
      </c>
      <c r="L134" s="551">
        <f>+'Gov. Exp.'!EO45+'Proprietary Exp'!FI40</f>
        <v>0</v>
      </c>
      <c r="M134" s="581"/>
      <c r="N134" s="480" t="s">
        <v>2759</v>
      </c>
      <c r="O134" s="551">
        <f>+'Gov. Exp.'!EP45+'Proprietary Exp'!FK40</f>
        <v>0</v>
      </c>
      <c r="P134" s="581"/>
      <c r="Q134" s="480" t="s">
        <v>2819</v>
      </c>
      <c r="R134" s="551">
        <f>+'Gov. Exp.'!EQ45+'Proprietary Exp'!FM40</f>
        <v>0</v>
      </c>
      <c r="S134" s="581"/>
      <c r="T134" s="480" t="s">
        <v>2877</v>
      </c>
      <c r="U134" s="551">
        <f>+'Gov. Exp.'!ER45+'Proprietary Exp'!FN40</f>
        <v>0</v>
      </c>
      <c r="V134" s="581"/>
      <c r="W134" s="480" t="s">
        <v>2937</v>
      </c>
      <c r="X134" s="551">
        <f>+'Proprietary Exp'!FJ40</f>
        <v>0</v>
      </c>
      <c r="Y134" s="581"/>
    </row>
    <row r="135" spans="1:27" ht="30" x14ac:dyDescent="0.25">
      <c r="B135" s="431" t="s">
        <v>2157</v>
      </c>
      <c r="C135" s="423" t="s">
        <v>358</v>
      </c>
      <c r="D135" s="414"/>
      <c r="E135" s="431" t="s">
        <v>2353</v>
      </c>
      <c r="F135" s="423" t="s">
        <v>358</v>
      </c>
      <c r="G135" s="414"/>
      <c r="H135" s="480" t="s">
        <v>2494</v>
      </c>
      <c r="I135" s="551">
        <f>+'Gov. Exp.'!EN46+'Proprietary Exp'!FH41</f>
        <v>0</v>
      </c>
      <c r="J135" s="581"/>
      <c r="K135" s="480" t="s">
        <v>2652</v>
      </c>
      <c r="L135" s="551">
        <f>+'Gov. Exp.'!EO46+'Proprietary Exp'!FI41</f>
        <v>0</v>
      </c>
      <c r="M135" s="581"/>
      <c r="N135" s="480" t="s">
        <v>2760</v>
      </c>
      <c r="O135" s="551">
        <f>+'Gov. Exp.'!EP46+'Proprietary Exp'!FK41</f>
        <v>0</v>
      </c>
      <c r="P135" s="581"/>
      <c r="Q135" s="480" t="s">
        <v>2820</v>
      </c>
      <c r="R135" s="551">
        <f>+'Gov. Exp.'!EQ46+'Proprietary Exp'!FM41</f>
        <v>0</v>
      </c>
      <c r="S135" s="581"/>
      <c r="T135" s="480" t="s">
        <v>2878</v>
      </c>
      <c r="U135" s="551">
        <f>+'Gov. Exp.'!ER46+'Proprietary Exp'!FN41</f>
        <v>0</v>
      </c>
      <c r="V135" s="581"/>
      <c r="W135" s="480" t="s">
        <v>2938</v>
      </c>
      <c r="X135" s="551">
        <f>+'Proprietary Exp'!FJ41</f>
        <v>0</v>
      </c>
      <c r="Y135" s="581"/>
    </row>
    <row r="136" spans="1:27" x14ac:dyDescent="0.25">
      <c r="B136" s="431" t="s">
        <v>2158</v>
      </c>
      <c r="C136" s="423" t="s">
        <v>110</v>
      </c>
      <c r="D136" s="414"/>
      <c r="E136" s="431" t="s">
        <v>2354</v>
      </c>
      <c r="F136" s="423" t="s">
        <v>110</v>
      </c>
      <c r="G136" s="414"/>
      <c r="H136" s="480" t="s">
        <v>2495</v>
      </c>
      <c r="I136" s="551">
        <f>+'Gov. Exp.'!EN47+'Proprietary Exp'!FH42</f>
        <v>0</v>
      </c>
      <c r="J136" s="581"/>
      <c r="K136" s="480" t="s">
        <v>2653</v>
      </c>
      <c r="L136" s="551">
        <f>+'Gov. Exp.'!EO47+'Proprietary Exp'!FI42</f>
        <v>0</v>
      </c>
      <c r="M136" s="581"/>
      <c r="N136" s="480" t="s">
        <v>2761</v>
      </c>
      <c r="O136" s="551">
        <f>+'Gov. Exp.'!EP47+'Proprietary Exp'!FK42</f>
        <v>0</v>
      </c>
      <c r="P136" s="581"/>
      <c r="Q136" s="480" t="s">
        <v>2821</v>
      </c>
      <c r="R136" s="551">
        <f>+'Gov. Exp.'!EQ47+'Proprietary Exp'!FM42</f>
        <v>0</v>
      </c>
      <c r="S136" s="581"/>
      <c r="T136" s="480" t="s">
        <v>2879</v>
      </c>
      <c r="U136" s="551">
        <f>+'Gov. Exp.'!ER47+'Proprietary Exp'!FN42</f>
        <v>0</v>
      </c>
      <c r="V136" s="581"/>
      <c r="W136" s="480" t="s">
        <v>2939</v>
      </c>
      <c r="X136" s="551">
        <f>+'Proprietary Exp'!FJ42</f>
        <v>0</v>
      </c>
      <c r="Y136" s="581"/>
    </row>
    <row r="137" spans="1:27" ht="30" x14ac:dyDescent="0.25">
      <c r="B137" s="431" t="s">
        <v>2159</v>
      </c>
      <c r="C137" s="423" t="s">
        <v>359</v>
      </c>
      <c r="D137" s="414"/>
      <c r="E137" s="431" t="s">
        <v>2355</v>
      </c>
      <c r="F137" s="416" t="s">
        <v>359</v>
      </c>
      <c r="G137" s="414"/>
      <c r="H137" s="480" t="s">
        <v>2496</v>
      </c>
      <c r="I137" s="551">
        <f>+'Gov. Exp.'!EN48+'Proprietary Exp'!FH43</f>
        <v>0</v>
      </c>
      <c r="J137" s="581"/>
      <c r="K137" s="480" t="s">
        <v>2654</v>
      </c>
      <c r="L137" s="551">
        <f>+'Gov. Exp.'!EO48+'Proprietary Exp'!FI43</f>
        <v>0</v>
      </c>
      <c r="M137" s="581"/>
      <c r="N137" s="480" t="s">
        <v>2762</v>
      </c>
      <c r="O137" s="551">
        <f>+'Gov. Exp.'!EP48+'Proprietary Exp'!FK43</f>
        <v>0</v>
      </c>
      <c r="P137" s="581"/>
      <c r="Q137" s="480" t="s">
        <v>2822</v>
      </c>
      <c r="R137" s="551">
        <f>+'Gov. Exp.'!EQ48+'Proprietary Exp'!FM43</f>
        <v>0</v>
      </c>
      <c r="S137" s="581"/>
      <c r="T137" s="480" t="s">
        <v>2880</v>
      </c>
      <c r="U137" s="551">
        <f>+'Gov. Exp.'!ER48+'Proprietary Exp'!FN43</f>
        <v>0</v>
      </c>
      <c r="V137" s="581"/>
      <c r="W137" s="480" t="s">
        <v>2940</v>
      </c>
      <c r="X137" s="551">
        <f>+'Proprietary Exp'!FJ43</f>
        <v>0</v>
      </c>
      <c r="Y137" s="581"/>
    </row>
    <row r="138" spans="1:27" ht="135" x14ac:dyDescent="0.25">
      <c r="A138" s="459" t="s">
        <v>245</v>
      </c>
      <c r="B138" s="431" t="s">
        <v>2160</v>
      </c>
      <c r="C138" s="423" t="s">
        <v>442</v>
      </c>
      <c r="D138" s="414"/>
      <c r="E138" s="431" t="s">
        <v>2356</v>
      </c>
      <c r="F138" s="416" t="s">
        <v>442</v>
      </c>
      <c r="G138" s="414"/>
      <c r="H138" s="480" t="s">
        <v>2497</v>
      </c>
      <c r="I138" s="554"/>
      <c r="J138" s="581"/>
      <c r="K138" s="480" t="s">
        <v>2655</v>
      </c>
      <c r="L138" s="554"/>
      <c r="M138" s="581"/>
      <c r="N138" s="480" t="s">
        <v>2763</v>
      </c>
      <c r="O138" s="554"/>
      <c r="P138" s="581"/>
      <c r="Q138" s="480" t="s">
        <v>2823</v>
      </c>
      <c r="R138" s="554"/>
      <c r="S138" s="581"/>
      <c r="T138" s="480" t="s">
        <v>2881</v>
      </c>
      <c r="U138" s="554"/>
      <c r="V138" s="581"/>
      <c r="W138" s="480" t="s">
        <v>2941</v>
      </c>
      <c r="X138" s="554"/>
      <c r="Y138" s="581"/>
      <c r="AA138" s="578"/>
    </row>
    <row r="139" spans="1:27" ht="105" x14ac:dyDescent="0.25">
      <c r="B139" s="431" t="s">
        <v>2161</v>
      </c>
      <c r="C139" s="423" t="s">
        <v>500</v>
      </c>
      <c r="D139" s="414"/>
      <c r="E139" s="431" t="s">
        <v>2357</v>
      </c>
      <c r="F139" s="423" t="s">
        <v>500</v>
      </c>
      <c r="G139" s="414"/>
      <c r="H139" s="480" t="s">
        <v>2498</v>
      </c>
      <c r="I139" s="551">
        <f>+'Gov. Exp.'!EN53+'Proprietary Exp'!FH48</f>
        <v>0</v>
      </c>
      <c r="J139" s="581"/>
      <c r="K139" s="480" t="s">
        <v>2656</v>
      </c>
      <c r="L139" s="551">
        <f>+'Gov. Exp.'!EO53+'Proprietary Exp'!FI48</f>
        <v>0</v>
      </c>
      <c r="M139" s="581"/>
      <c r="N139" s="480" t="s">
        <v>2764</v>
      </c>
      <c r="O139" s="551">
        <f>+'Gov. Exp.'!EP53+'Proprietary Exp'!FK48</f>
        <v>0</v>
      </c>
      <c r="P139" s="581"/>
      <c r="Q139" s="480" t="s">
        <v>2824</v>
      </c>
      <c r="R139" s="551">
        <f>+'Gov. Exp.'!EQ53+'Proprietary Exp'!FM48</f>
        <v>0</v>
      </c>
      <c r="S139" s="581"/>
      <c r="T139" s="480" t="s">
        <v>2882</v>
      </c>
      <c r="U139" s="551">
        <f>+'Gov. Exp.'!ER53+'Proprietary Exp'!FN48</f>
        <v>0</v>
      </c>
      <c r="V139" s="581"/>
      <c r="W139" s="480" t="s">
        <v>2942</v>
      </c>
      <c r="X139" s="551">
        <f>+'Proprietary Exp'!FJ48</f>
        <v>0</v>
      </c>
      <c r="Y139" s="581"/>
    </row>
    <row r="140" spans="1:27" ht="90" x14ac:dyDescent="0.25">
      <c r="A140" s="459" t="s">
        <v>90</v>
      </c>
      <c r="B140" s="431" t="s">
        <v>2162</v>
      </c>
      <c r="C140" s="425" t="s">
        <v>121</v>
      </c>
      <c r="D140" s="414"/>
      <c r="E140" s="431" t="s">
        <v>2358</v>
      </c>
      <c r="F140" s="425" t="s">
        <v>121</v>
      </c>
      <c r="G140" s="414"/>
      <c r="H140" s="480" t="s">
        <v>2499</v>
      </c>
      <c r="I140" s="551">
        <f>+'Gov. Exp.'!EN55+'Proprietary Exp'!FH50</f>
        <v>0</v>
      </c>
      <c r="J140" s="581"/>
      <c r="K140" s="480" t="s">
        <v>2657</v>
      </c>
      <c r="L140" s="551">
        <f>+'Gov. Exp.'!EO55+'Proprietary Exp'!FI50</f>
        <v>0</v>
      </c>
      <c r="M140" s="581"/>
      <c r="N140" s="480" t="s">
        <v>2765</v>
      </c>
      <c r="O140" s="551">
        <f>+'Gov. Exp.'!EP55+'Proprietary Exp'!FK50</f>
        <v>0</v>
      </c>
      <c r="P140" s="581"/>
      <c r="Q140" s="480" t="s">
        <v>2825</v>
      </c>
      <c r="R140" s="551">
        <f>+'Gov. Exp.'!EQ55+'Proprietary Exp'!FM50</f>
        <v>0</v>
      </c>
      <c r="S140" s="581"/>
      <c r="T140" s="480" t="s">
        <v>2883</v>
      </c>
      <c r="U140" s="551">
        <f>+'Gov. Exp.'!ER55+'Proprietary Exp'!FN50</f>
        <v>0</v>
      </c>
      <c r="V140" s="581"/>
      <c r="W140" s="480" t="s">
        <v>2943</v>
      </c>
      <c r="X140" s="551">
        <f>+'Proprietary Exp'!FJ50</f>
        <v>0</v>
      </c>
      <c r="Y140" s="581"/>
    </row>
    <row r="141" spans="1:27" x14ac:dyDescent="0.25">
      <c r="B141" s="431" t="s">
        <v>2163</v>
      </c>
      <c r="C141" s="423" t="s">
        <v>96</v>
      </c>
      <c r="D141" s="414"/>
      <c r="E141" s="431" t="s">
        <v>2359</v>
      </c>
      <c r="F141" s="423" t="s">
        <v>96</v>
      </c>
      <c r="G141" s="414"/>
      <c r="H141" s="480" t="s">
        <v>2500</v>
      </c>
      <c r="I141" s="551">
        <f>+'Gov. Exp.'!EN56+'Proprietary Exp'!FH51</f>
        <v>0</v>
      </c>
      <c r="J141" s="581"/>
      <c r="K141" s="480" t="s">
        <v>2658</v>
      </c>
      <c r="L141" s="551">
        <f>+'Gov. Exp.'!EO56+'Proprietary Exp'!FI51</f>
        <v>0</v>
      </c>
      <c r="M141" s="581"/>
      <c r="N141" s="480" t="s">
        <v>2766</v>
      </c>
      <c r="O141" s="551">
        <f>+'Gov. Exp.'!EP56+'Proprietary Exp'!FK51</f>
        <v>0</v>
      </c>
      <c r="P141" s="581"/>
      <c r="Q141" s="480" t="s">
        <v>2826</v>
      </c>
      <c r="R141" s="551">
        <f>+'Gov. Exp.'!EQ56+'Proprietary Exp'!FM51</f>
        <v>0</v>
      </c>
      <c r="S141" s="581"/>
      <c r="T141" s="480" t="s">
        <v>2884</v>
      </c>
      <c r="U141" s="551">
        <f>+'Gov. Exp.'!ER56+'Proprietary Exp'!FN51</f>
        <v>0</v>
      </c>
      <c r="V141" s="581"/>
      <c r="W141" s="480" t="s">
        <v>2944</v>
      </c>
      <c r="X141" s="551">
        <f>+'Proprietary Exp'!FJ51</f>
        <v>0</v>
      </c>
      <c r="Y141" s="581"/>
    </row>
    <row r="142" spans="1:27" x14ac:dyDescent="0.25">
      <c r="B142" s="431" t="s">
        <v>2164</v>
      </c>
      <c r="C142" s="423" t="s">
        <v>97</v>
      </c>
      <c r="D142" s="414"/>
      <c r="E142" s="431" t="s">
        <v>2360</v>
      </c>
      <c r="F142" s="423" t="s">
        <v>97</v>
      </c>
      <c r="G142" s="414"/>
      <c r="H142" s="480" t="s">
        <v>2501</v>
      </c>
      <c r="I142" s="551">
        <f>+'Gov. Exp.'!EN57+'Proprietary Exp'!FH52</f>
        <v>0</v>
      </c>
      <c r="J142" s="581"/>
      <c r="K142" s="480" t="s">
        <v>2659</v>
      </c>
      <c r="L142" s="551">
        <f>+'Gov. Exp.'!EO57+'Proprietary Exp'!FI52</f>
        <v>0</v>
      </c>
      <c r="M142" s="581"/>
      <c r="N142" s="480" t="s">
        <v>2767</v>
      </c>
      <c r="O142" s="551">
        <f>+'Gov. Exp.'!EP57+'Proprietary Exp'!FK52</f>
        <v>0</v>
      </c>
      <c r="P142" s="581"/>
      <c r="Q142" s="480" t="s">
        <v>2827</v>
      </c>
      <c r="R142" s="551">
        <f>+'Gov. Exp.'!EQ57+'Proprietary Exp'!FM52</f>
        <v>0</v>
      </c>
      <c r="S142" s="581"/>
      <c r="T142" s="480" t="s">
        <v>2885</v>
      </c>
      <c r="U142" s="551">
        <f>+'Gov. Exp.'!ER57+'Proprietary Exp'!FN52</f>
        <v>0</v>
      </c>
      <c r="V142" s="581"/>
      <c r="W142" s="480" t="s">
        <v>2945</v>
      </c>
      <c r="X142" s="551">
        <f>+'Proprietary Exp'!FJ52</f>
        <v>0</v>
      </c>
      <c r="Y142" s="581"/>
    </row>
    <row r="143" spans="1:27" ht="30" x14ac:dyDescent="0.25">
      <c r="B143" s="431" t="s">
        <v>2165</v>
      </c>
      <c r="C143" s="423" t="s">
        <v>105</v>
      </c>
      <c r="D143" s="414"/>
      <c r="E143" s="431" t="s">
        <v>2361</v>
      </c>
      <c r="F143" s="423" t="s">
        <v>105</v>
      </c>
      <c r="G143" s="414"/>
      <c r="H143" s="480" t="s">
        <v>2502</v>
      </c>
      <c r="I143" s="551">
        <f>+'Gov. Exp.'!EN58+'Proprietary Exp'!FH53</f>
        <v>0</v>
      </c>
      <c r="J143" s="581"/>
      <c r="K143" s="480" t="s">
        <v>2660</v>
      </c>
      <c r="L143" s="551">
        <f>+'Gov. Exp.'!EO58+'Proprietary Exp'!FI53</f>
        <v>0</v>
      </c>
      <c r="M143" s="581"/>
      <c r="N143" s="480" t="s">
        <v>2768</v>
      </c>
      <c r="O143" s="551">
        <f>+'Gov. Exp.'!EP58+'Proprietary Exp'!FK53</f>
        <v>0</v>
      </c>
      <c r="P143" s="581"/>
      <c r="Q143" s="480" t="s">
        <v>2828</v>
      </c>
      <c r="R143" s="551">
        <f>+'Gov. Exp.'!EQ58+'Proprietary Exp'!FM53</f>
        <v>0</v>
      </c>
      <c r="S143" s="581"/>
      <c r="T143" s="480" t="s">
        <v>2886</v>
      </c>
      <c r="U143" s="551">
        <f>+'Gov. Exp.'!ER58+'Proprietary Exp'!FN53</f>
        <v>0</v>
      </c>
      <c r="V143" s="581"/>
      <c r="W143" s="480" t="s">
        <v>2946</v>
      </c>
      <c r="X143" s="551">
        <f>+'Proprietary Exp'!FJ53</f>
        <v>0</v>
      </c>
      <c r="Y143" s="581"/>
    </row>
    <row r="144" spans="1:27" ht="45" x14ac:dyDescent="0.25">
      <c r="B144" s="431" t="s">
        <v>2166</v>
      </c>
      <c r="C144" s="425" t="s">
        <v>188</v>
      </c>
      <c r="D144" s="414"/>
      <c r="E144" s="431" t="s">
        <v>2362</v>
      </c>
      <c r="F144" s="425" t="s">
        <v>188</v>
      </c>
      <c r="G144" s="414"/>
      <c r="H144" s="480" t="s">
        <v>2503</v>
      </c>
      <c r="I144" s="551">
        <f>+'Gov. Exp.'!EN59+'Proprietary Exp'!FH54</f>
        <v>0</v>
      </c>
      <c r="J144" s="581"/>
      <c r="K144" s="480" t="s">
        <v>2661</v>
      </c>
      <c r="L144" s="551">
        <f>+'Gov. Exp.'!EO59+'Proprietary Exp'!FI54</f>
        <v>0</v>
      </c>
      <c r="M144" s="581"/>
      <c r="N144" s="480" t="s">
        <v>2769</v>
      </c>
      <c r="O144" s="551">
        <f>+'Gov. Exp.'!EP59+'Proprietary Exp'!FK54</f>
        <v>0</v>
      </c>
      <c r="P144" s="581"/>
      <c r="Q144" s="480" t="s">
        <v>2829</v>
      </c>
      <c r="R144" s="551">
        <f>+'Gov. Exp.'!EQ59+'Proprietary Exp'!FM54</f>
        <v>0</v>
      </c>
      <c r="S144" s="581"/>
      <c r="T144" s="480" t="s">
        <v>2887</v>
      </c>
      <c r="U144" s="551">
        <f>+'Gov. Exp.'!ER59+'Proprietary Exp'!FN54</f>
        <v>0</v>
      </c>
      <c r="V144" s="581"/>
      <c r="W144" s="480" t="s">
        <v>2947</v>
      </c>
      <c r="X144" s="551">
        <f>+'Proprietary Exp'!FJ54</f>
        <v>0</v>
      </c>
      <c r="Y144" s="581"/>
    </row>
    <row r="145" spans="1:25" ht="30" x14ac:dyDescent="0.25">
      <c r="B145" s="431" t="s">
        <v>2167</v>
      </c>
      <c r="C145" s="423" t="s">
        <v>124</v>
      </c>
      <c r="D145" s="414"/>
      <c r="E145" s="431" t="s">
        <v>2363</v>
      </c>
      <c r="F145" s="423" t="s">
        <v>124</v>
      </c>
      <c r="G145" s="414"/>
      <c r="H145" s="480" t="s">
        <v>2504</v>
      </c>
      <c r="I145" s="551">
        <f>+'Gov. Exp.'!EN60+'Proprietary Exp'!FH56</f>
        <v>0</v>
      </c>
      <c r="J145" s="581"/>
      <c r="K145" s="480" t="s">
        <v>2662</v>
      </c>
      <c r="L145" s="551">
        <f>+'Gov. Exp.'!EO60+'Proprietary Exp'!FI56</f>
        <v>0</v>
      </c>
      <c r="M145" s="581"/>
      <c r="N145" s="480" t="s">
        <v>2770</v>
      </c>
      <c r="O145" s="551">
        <f>+'Gov. Exp.'!EP60+'Proprietary Exp'!FK56</f>
        <v>0</v>
      </c>
      <c r="P145" s="581"/>
      <c r="Q145" s="480" t="s">
        <v>2830</v>
      </c>
      <c r="R145" s="551">
        <f>+'Gov. Exp.'!EQ60+'Proprietary Exp'!FM56</f>
        <v>0</v>
      </c>
      <c r="S145" s="581"/>
      <c r="T145" s="480" t="s">
        <v>2888</v>
      </c>
      <c r="U145" s="551">
        <f>+'Gov. Exp.'!ER60+'Proprietary Exp'!FN56</f>
        <v>0</v>
      </c>
      <c r="V145" s="581"/>
      <c r="W145" s="480" t="s">
        <v>2948</v>
      </c>
      <c r="X145" s="551">
        <f>+'Proprietary Exp'!FJ56</f>
        <v>0</v>
      </c>
      <c r="Y145" s="581"/>
    </row>
    <row r="146" spans="1:25" ht="45" x14ac:dyDescent="0.25">
      <c r="B146" s="431" t="s">
        <v>2168</v>
      </c>
      <c r="C146" s="423" t="s">
        <v>125</v>
      </c>
      <c r="D146" s="414"/>
      <c r="E146" s="431" t="s">
        <v>2364</v>
      </c>
      <c r="F146" s="423" t="s">
        <v>125</v>
      </c>
      <c r="G146" s="414"/>
      <c r="H146" s="480" t="s">
        <v>2505</v>
      </c>
      <c r="I146" s="551">
        <f>+'Gov. Exp.'!EN61+'Proprietary Exp'!FH57</f>
        <v>0</v>
      </c>
      <c r="J146" s="581"/>
      <c r="K146" s="480" t="s">
        <v>2663</v>
      </c>
      <c r="L146" s="551">
        <f>+'Gov. Exp.'!EO61+'Proprietary Exp'!FI57</f>
        <v>0</v>
      </c>
      <c r="M146" s="581"/>
      <c r="N146" s="480" t="s">
        <v>2771</v>
      </c>
      <c r="O146" s="551">
        <f>+'Gov. Exp.'!EP61+'Proprietary Exp'!FK57</f>
        <v>0</v>
      </c>
      <c r="P146" s="581"/>
      <c r="Q146" s="480" t="s">
        <v>2831</v>
      </c>
      <c r="R146" s="551">
        <f>+'Gov. Exp.'!EQ61+'Proprietary Exp'!FM57</f>
        <v>0</v>
      </c>
      <c r="S146" s="581"/>
      <c r="T146" s="480" t="s">
        <v>2889</v>
      </c>
      <c r="U146" s="551">
        <f>+'Gov. Exp.'!ER61+'Proprietary Exp'!FN57</f>
        <v>0</v>
      </c>
      <c r="V146" s="581"/>
      <c r="W146" s="480" t="s">
        <v>2949</v>
      </c>
      <c r="X146" s="551">
        <f>+'Proprietary Exp'!FJ57</f>
        <v>0</v>
      </c>
      <c r="Y146" s="581"/>
    </row>
    <row r="147" spans="1:25" x14ac:dyDescent="0.25">
      <c r="B147" s="431" t="s">
        <v>2169</v>
      </c>
      <c r="C147" s="423" t="s">
        <v>183</v>
      </c>
      <c r="D147" s="414"/>
      <c r="E147" s="431" t="s">
        <v>2365</v>
      </c>
      <c r="F147" s="423" t="s">
        <v>183</v>
      </c>
      <c r="G147" s="414"/>
      <c r="H147" s="480" t="s">
        <v>2506</v>
      </c>
      <c r="I147" s="551">
        <f>+'Gov. Exp.'!EN62+'Proprietary Exp'!FH58</f>
        <v>0</v>
      </c>
      <c r="J147" s="581"/>
      <c r="K147" s="480" t="s">
        <v>2664</v>
      </c>
      <c r="L147" s="551">
        <f>+'Gov. Exp.'!EO62+'Proprietary Exp'!FI58</f>
        <v>0</v>
      </c>
      <c r="M147" s="581"/>
      <c r="N147" s="480" t="s">
        <v>2772</v>
      </c>
      <c r="O147" s="551">
        <f>+'Gov. Exp.'!EP62+'Proprietary Exp'!FK58</f>
        <v>0</v>
      </c>
      <c r="P147" s="581"/>
      <c r="Q147" s="480" t="s">
        <v>2832</v>
      </c>
      <c r="R147" s="551">
        <f>+'Gov. Exp.'!EQ62+'Proprietary Exp'!FM58</f>
        <v>0</v>
      </c>
      <c r="S147" s="581"/>
      <c r="T147" s="480" t="s">
        <v>2890</v>
      </c>
      <c r="U147" s="551">
        <f>+'Gov. Exp.'!ER62+'Proprietary Exp'!FN58</f>
        <v>0</v>
      </c>
      <c r="V147" s="581"/>
      <c r="W147" s="480" t="s">
        <v>2950</v>
      </c>
      <c r="X147" s="551">
        <f>+'Proprietary Exp'!FJ58</f>
        <v>0</v>
      </c>
      <c r="Y147" s="581"/>
    </row>
    <row r="148" spans="1:25" ht="34.5" x14ac:dyDescent="0.25">
      <c r="A148" s="459" t="s">
        <v>111</v>
      </c>
      <c r="B148" s="431" t="s">
        <v>2170</v>
      </c>
      <c r="C148" s="423" t="s">
        <v>126</v>
      </c>
      <c r="D148" s="414"/>
      <c r="E148" s="431" t="s">
        <v>2366</v>
      </c>
      <c r="F148" s="423" t="s">
        <v>126</v>
      </c>
      <c r="G148" s="414"/>
      <c r="H148" s="480" t="s">
        <v>2507</v>
      </c>
      <c r="I148" s="551">
        <f>'Gov. Exp.'!EP64</f>
        <v>0</v>
      </c>
      <c r="J148" s="581"/>
      <c r="K148" s="480" t="s">
        <v>2665</v>
      </c>
      <c r="L148" s="551">
        <f>'Gov. Exp.'!EQ64</f>
        <v>0</v>
      </c>
      <c r="M148" s="581"/>
      <c r="N148" s="480" t="s">
        <v>2773</v>
      </c>
      <c r="O148" s="551">
        <f>'Proprietary Exp'!FJ60</f>
        <v>0</v>
      </c>
      <c r="P148" s="581"/>
      <c r="Q148" s="480" t="s">
        <v>2833</v>
      </c>
      <c r="R148" s="551">
        <f>'Proprietary Exp'!FK60</f>
        <v>0</v>
      </c>
      <c r="S148" s="581"/>
      <c r="T148" s="480" t="s">
        <v>2891</v>
      </c>
      <c r="U148" s="551">
        <f>'Proprietary Exp'!FM60</f>
        <v>0</v>
      </c>
      <c r="V148" s="581"/>
      <c r="Y148" s="581"/>
    </row>
    <row r="149" spans="1:25" x14ac:dyDescent="0.25">
      <c r="B149" s="431" t="s">
        <v>2171</v>
      </c>
      <c r="C149" s="423" t="s">
        <v>128</v>
      </c>
      <c r="D149" s="414"/>
      <c r="E149" s="431" t="s">
        <v>2367</v>
      </c>
      <c r="F149" s="423" t="s">
        <v>128</v>
      </c>
      <c r="G149" s="414"/>
      <c r="H149" s="480" t="s">
        <v>2508</v>
      </c>
      <c r="I149" s="551">
        <f>'Gov. Exp.'!EP65</f>
        <v>0</v>
      </c>
      <c r="J149" s="581"/>
      <c r="K149" s="480" t="s">
        <v>2666</v>
      </c>
      <c r="L149" s="551">
        <f>'Gov. Exp.'!EQ65</f>
        <v>0</v>
      </c>
      <c r="M149" s="581"/>
      <c r="N149" s="480" t="s">
        <v>2774</v>
      </c>
      <c r="O149" s="551">
        <f>'Proprietary Exp'!FJ61</f>
        <v>0</v>
      </c>
      <c r="P149" s="581"/>
      <c r="Q149" s="480" t="s">
        <v>2834</v>
      </c>
      <c r="R149" s="551">
        <f>'Proprietary Exp'!FK61</f>
        <v>0</v>
      </c>
      <c r="S149" s="581"/>
      <c r="T149" s="480" t="s">
        <v>2892</v>
      </c>
      <c r="U149" s="551">
        <f>'Proprietary Exp'!FM61</f>
        <v>0</v>
      </c>
      <c r="V149" s="581"/>
      <c r="Y149" s="581"/>
    </row>
    <row r="150" spans="1:25" x14ac:dyDescent="0.25">
      <c r="B150" s="431" t="s">
        <v>2172</v>
      </c>
      <c r="C150" s="423" t="s">
        <v>127</v>
      </c>
      <c r="D150" s="414"/>
      <c r="E150" s="431" t="s">
        <v>2368</v>
      </c>
      <c r="F150" s="423" t="s">
        <v>127</v>
      </c>
      <c r="G150" s="414"/>
      <c r="H150" s="480" t="s">
        <v>2509</v>
      </c>
      <c r="I150" s="551">
        <f>'Gov. Exp.'!EP66</f>
        <v>0</v>
      </c>
      <c r="J150" s="581"/>
      <c r="K150" s="480" t="s">
        <v>2667</v>
      </c>
      <c r="L150" s="551">
        <f>'Gov. Exp.'!EQ66</f>
        <v>0</v>
      </c>
      <c r="M150" s="581"/>
      <c r="N150" s="480" t="s">
        <v>2775</v>
      </c>
      <c r="O150" s="551">
        <f>'Proprietary Exp'!FJ62</f>
        <v>0</v>
      </c>
      <c r="P150" s="581"/>
      <c r="Q150" s="480" t="s">
        <v>2835</v>
      </c>
      <c r="R150" s="551">
        <f>'Proprietary Exp'!FK62</f>
        <v>0</v>
      </c>
      <c r="S150" s="581"/>
      <c r="T150" s="480" t="s">
        <v>2893</v>
      </c>
      <c r="U150" s="551">
        <f>'Proprietary Exp'!FM62</f>
        <v>0</v>
      </c>
      <c r="V150" s="581"/>
      <c r="Y150" s="581"/>
    </row>
    <row r="151" spans="1:25" x14ac:dyDescent="0.25">
      <c r="B151" s="431" t="s">
        <v>2173</v>
      </c>
      <c r="C151" s="423" t="s">
        <v>112</v>
      </c>
      <c r="D151" s="414"/>
      <c r="E151" s="431" t="s">
        <v>2369</v>
      </c>
      <c r="F151" s="423" t="s">
        <v>112</v>
      </c>
      <c r="G151" s="414"/>
      <c r="H151" s="480" t="s">
        <v>2510</v>
      </c>
      <c r="I151" s="551">
        <f>'Gov. Exp.'!EP67</f>
        <v>0</v>
      </c>
      <c r="J151" s="581"/>
      <c r="K151" s="480" t="s">
        <v>2668</v>
      </c>
      <c r="L151" s="551">
        <f>'Gov. Exp.'!EQ67</f>
        <v>0</v>
      </c>
      <c r="M151" s="581"/>
      <c r="N151" s="480" t="s">
        <v>2776</v>
      </c>
      <c r="O151" s="551">
        <f>'Proprietary Exp'!FJ63</f>
        <v>0</v>
      </c>
      <c r="P151" s="581"/>
      <c r="Q151" s="480" t="s">
        <v>2836</v>
      </c>
      <c r="R151" s="551">
        <f>'Proprietary Exp'!FK63</f>
        <v>0</v>
      </c>
      <c r="S151" s="581"/>
      <c r="T151" s="480" t="s">
        <v>2894</v>
      </c>
      <c r="U151" s="551">
        <f>'Proprietary Exp'!FM63</f>
        <v>0</v>
      </c>
      <c r="V151" s="581"/>
      <c r="Y151" s="581"/>
    </row>
    <row r="152" spans="1:25" x14ac:dyDescent="0.25">
      <c r="B152" s="431" t="s">
        <v>2174</v>
      </c>
      <c r="C152" s="423" t="s">
        <v>130</v>
      </c>
      <c r="D152" s="414"/>
      <c r="E152" s="431" t="s">
        <v>2370</v>
      </c>
      <c r="F152" s="423" t="s">
        <v>130</v>
      </c>
      <c r="G152" s="414"/>
      <c r="H152" s="480" t="s">
        <v>2511</v>
      </c>
      <c r="I152" s="551">
        <f>'Gov. Exp.'!EP68</f>
        <v>0</v>
      </c>
      <c r="J152" s="581"/>
      <c r="K152" s="480" t="s">
        <v>2669</v>
      </c>
      <c r="L152" s="551">
        <f>'Gov. Exp.'!EQ68</f>
        <v>0</v>
      </c>
      <c r="M152" s="581"/>
      <c r="N152" s="480" t="s">
        <v>2777</v>
      </c>
      <c r="O152" s="551">
        <f>'Proprietary Exp'!FJ64</f>
        <v>0</v>
      </c>
      <c r="P152" s="581"/>
      <c r="Q152" s="480" t="s">
        <v>2837</v>
      </c>
      <c r="R152" s="551">
        <f>'Proprietary Exp'!FK64</f>
        <v>0</v>
      </c>
      <c r="S152" s="581"/>
      <c r="T152" s="480" t="s">
        <v>2895</v>
      </c>
      <c r="U152" s="551">
        <f>'Proprietary Exp'!FM64</f>
        <v>0</v>
      </c>
      <c r="V152" s="581"/>
      <c r="Y152" s="581"/>
    </row>
    <row r="153" spans="1:25" x14ac:dyDescent="0.25">
      <c r="B153" s="431" t="s">
        <v>2175</v>
      </c>
      <c r="C153" s="423" t="s">
        <v>28</v>
      </c>
      <c r="D153" s="414"/>
      <c r="E153" s="431" t="s">
        <v>2371</v>
      </c>
      <c r="F153" s="423" t="s">
        <v>28</v>
      </c>
      <c r="G153" s="414"/>
      <c r="H153" s="480" t="s">
        <v>2512</v>
      </c>
      <c r="I153" s="551">
        <f>'Gov. Exp.'!EP69</f>
        <v>0</v>
      </c>
      <c r="J153" s="581"/>
      <c r="K153" s="480" t="s">
        <v>2670</v>
      </c>
      <c r="L153" s="551">
        <f>'Gov. Exp.'!EQ69</f>
        <v>0</v>
      </c>
      <c r="M153" s="581"/>
      <c r="N153" s="480" t="s">
        <v>2778</v>
      </c>
      <c r="O153" s="551">
        <f>'Proprietary Exp'!FJ65</f>
        <v>0</v>
      </c>
      <c r="P153" s="581"/>
      <c r="Q153" s="480" t="s">
        <v>2838</v>
      </c>
      <c r="R153" s="551">
        <f>'Proprietary Exp'!FK65</f>
        <v>0</v>
      </c>
      <c r="S153" s="581"/>
      <c r="T153" s="480" t="s">
        <v>2896</v>
      </c>
      <c r="U153" s="551">
        <f>'Proprietary Exp'!FM65</f>
        <v>0</v>
      </c>
      <c r="V153" s="581"/>
      <c r="Y153" s="581"/>
    </row>
    <row r="154" spans="1:25" x14ac:dyDescent="0.25">
      <c r="B154" s="431" t="s">
        <v>2176</v>
      </c>
      <c r="C154" s="423" t="s">
        <v>29</v>
      </c>
      <c r="D154" s="414"/>
      <c r="E154" s="431" t="s">
        <v>2372</v>
      </c>
      <c r="F154" s="423" t="s">
        <v>29</v>
      </c>
      <c r="G154" s="414"/>
      <c r="H154" s="480" t="s">
        <v>2513</v>
      </c>
      <c r="I154" s="551">
        <f>'Gov. Exp.'!EP70</f>
        <v>0</v>
      </c>
      <c r="J154" s="581"/>
      <c r="K154" s="480" t="s">
        <v>2671</v>
      </c>
      <c r="L154" s="551">
        <f>'Gov. Exp.'!EQ70</f>
        <v>0</v>
      </c>
      <c r="M154" s="581"/>
      <c r="N154" s="480" t="s">
        <v>2779</v>
      </c>
      <c r="O154" s="551">
        <f>'Proprietary Exp'!FJ66</f>
        <v>0</v>
      </c>
      <c r="P154" s="581"/>
      <c r="Q154" s="480" t="s">
        <v>2839</v>
      </c>
      <c r="R154" s="551">
        <f>'Proprietary Exp'!FK66</f>
        <v>0</v>
      </c>
      <c r="S154" s="581"/>
      <c r="T154" s="480" t="s">
        <v>2897</v>
      </c>
      <c r="U154" s="551">
        <f>'Proprietary Exp'!FM66</f>
        <v>0</v>
      </c>
      <c r="V154" s="581"/>
      <c r="Y154" s="581"/>
    </row>
    <row r="155" spans="1:25" x14ac:dyDescent="0.25">
      <c r="B155" s="431" t="s">
        <v>2177</v>
      </c>
      <c r="C155" s="423" t="s">
        <v>90</v>
      </c>
      <c r="D155" s="414"/>
      <c r="E155" s="431" t="s">
        <v>2373</v>
      </c>
      <c r="F155" s="423" t="s">
        <v>90</v>
      </c>
      <c r="G155" s="414"/>
      <c r="H155" s="480" t="s">
        <v>2514</v>
      </c>
      <c r="I155" s="551">
        <f>'Gov. Exp.'!EP71</f>
        <v>0</v>
      </c>
      <c r="J155" s="581"/>
      <c r="K155" s="480" t="s">
        <v>2672</v>
      </c>
      <c r="L155" s="551">
        <f>'Gov. Exp.'!EQ71</f>
        <v>0</v>
      </c>
      <c r="M155" s="581"/>
      <c r="N155" s="480" t="s">
        <v>2780</v>
      </c>
      <c r="O155" s="551">
        <f>'Proprietary Exp'!FJ67</f>
        <v>0</v>
      </c>
      <c r="P155" s="581"/>
      <c r="Q155" s="480" t="s">
        <v>2840</v>
      </c>
      <c r="R155" s="551">
        <f>'Proprietary Exp'!FK67</f>
        <v>0</v>
      </c>
      <c r="S155" s="581"/>
      <c r="T155" s="480" t="s">
        <v>2898</v>
      </c>
      <c r="U155" s="551">
        <f>'Proprietary Exp'!FM67</f>
        <v>0</v>
      </c>
      <c r="V155" s="581"/>
      <c r="Y155" s="581"/>
    </row>
    <row r="156" spans="1:25" ht="34.5" x14ac:dyDescent="0.25">
      <c r="A156" s="460" t="s">
        <v>132</v>
      </c>
      <c r="B156" s="431" t="s">
        <v>2178</v>
      </c>
      <c r="C156" s="425" t="s">
        <v>75</v>
      </c>
      <c r="D156" s="461"/>
      <c r="E156" s="431" t="s">
        <v>2374</v>
      </c>
      <c r="F156" s="425" t="s">
        <v>189</v>
      </c>
      <c r="G156" s="461"/>
      <c r="H156" s="480" t="s">
        <v>2304</v>
      </c>
      <c r="J156" s="581"/>
      <c r="M156" s="581"/>
      <c r="P156" s="581"/>
      <c r="S156" s="581"/>
      <c r="T156" s="480" t="s">
        <v>2899</v>
      </c>
      <c r="U156" s="515">
        <f>+'Gov. Exp.'!ER76+'Proprietary Exp'!FL72</f>
        <v>0</v>
      </c>
      <c r="V156" s="581"/>
      <c r="Y156" s="581"/>
    </row>
    <row r="157" spans="1:25" ht="30" x14ac:dyDescent="0.25">
      <c r="B157" s="431" t="s">
        <v>2179</v>
      </c>
      <c r="C157" s="423" t="s">
        <v>185</v>
      </c>
      <c r="D157" s="414"/>
      <c r="G157" s="414"/>
      <c r="H157" s="480" t="s">
        <v>2304</v>
      </c>
      <c r="J157" s="581"/>
      <c r="M157" s="581"/>
      <c r="P157" s="581"/>
      <c r="S157" s="581"/>
      <c r="T157" s="480" t="s">
        <v>2900</v>
      </c>
      <c r="U157" s="515">
        <f>+'Gov. Exp.'!ER77</f>
        <v>0</v>
      </c>
      <c r="V157" s="581"/>
      <c r="Y157" s="581"/>
    </row>
    <row r="158" spans="1:25" x14ac:dyDescent="0.25">
      <c r="B158" s="431" t="s">
        <v>2180</v>
      </c>
      <c r="C158" s="436" t="s">
        <v>131</v>
      </c>
      <c r="D158" s="414"/>
      <c r="E158" s="431" t="s">
        <v>2375</v>
      </c>
      <c r="F158" s="412" t="s">
        <v>160</v>
      </c>
      <c r="G158" s="414"/>
      <c r="H158" s="480" t="s">
        <v>2515</v>
      </c>
      <c r="I158" s="551">
        <f>+'Gov. Exp.'!EN78+'Proprietary Exp'!FH74</f>
        <v>0</v>
      </c>
      <c r="J158" s="581"/>
      <c r="K158" s="480" t="s">
        <v>2673</v>
      </c>
      <c r="L158" s="551">
        <f>+'Gov. Exp.'!EO78+'Proprietary Exp'!FI74</f>
        <v>0</v>
      </c>
      <c r="M158" s="581"/>
      <c r="N158" s="480" t="s">
        <v>2781</v>
      </c>
      <c r="O158" s="551">
        <f>+'Gov. Exp.'!EP78+'Proprietary Exp'!FK74</f>
        <v>0</v>
      </c>
      <c r="P158" s="581"/>
      <c r="Q158" s="480" t="s">
        <v>2841</v>
      </c>
      <c r="R158" s="551">
        <f>+'Gov. Exp.'!EQ78+'Proprietary Exp'!FM74</f>
        <v>0</v>
      </c>
      <c r="S158" s="581"/>
      <c r="T158" s="480" t="s">
        <v>2901</v>
      </c>
      <c r="U158" s="551">
        <f>+'Gov. Exp.'!ER78+'Proprietary Exp'!FN74</f>
        <v>0</v>
      </c>
      <c r="V158" s="581"/>
      <c r="W158" s="480" t="s">
        <v>2951</v>
      </c>
      <c r="X158" s="551">
        <f>+'Proprietary Exp'!FJ74</f>
        <v>0</v>
      </c>
      <c r="Y158" s="581"/>
    </row>
    <row r="159" spans="1:25" ht="45.75" x14ac:dyDescent="0.3">
      <c r="B159" s="431"/>
      <c r="C159" s="413"/>
      <c r="D159" s="414"/>
      <c r="E159" s="431" t="s">
        <v>2376</v>
      </c>
      <c r="F159" s="423" t="s">
        <v>177</v>
      </c>
      <c r="G159" s="414"/>
      <c r="H159" s="480" t="s">
        <v>2516</v>
      </c>
      <c r="I159" s="551">
        <f>+'Proprietary Exp'!FH73</f>
        <v>0</v>
      </c>
      <c r="J159" s="581"/>
      <c r="K159" s="480" t="s">
        <v>2674</v>
      </c>
      <c r="L159" s="551">
        <f>+'Proprietary Exp'!FI73</f>
        <v>0</v>
      </c>
      <c r="M159" s="581"/>
      <c r="N159" s="480" t="s">
        <v>2782</v>
      </c>
      <c r="O159" s="551">
        <f>+'Proprietary Exp'!FK73</f>
        <v>0</v>
      </c>
      <c r="P159" s="581"/>
      <c r="Q159" s="480" t="s">
        <v>2842</v>
      </c>
      <c r="R159" s="551">
        <f>+'Proprietary Exp'!FM73</f>
        <v>0</v>
      </c>
      <c r="S159" s="581"/>
      <c r="T159" s="480" t="s">
        <v>2902</v>
      </c>
      <c r="U159" s="551">
        <f>+'Proprietary Exp'!FN73</f>
        <v>0</v>
      </c>
      <c r="V159" s="581"/>
      <c r="W159" s="480" t="s">
        <v>2952</v>
      </c>
      <c r="X159" s="551">
        <f>+'Proprietary Exp'!FJ73</f>
        <v>0</v>
      </c>
      <c r="Y159" s="581"/>
    </row>
    <row r="160" spans="1:25" ht="56.25" x14ac:dyDescent="0.3">
      <c r="B160" s="431"/>
      <c r="C160" s="438" t="s">
        <v>150</v>
      </c>
      <c r="D160" s="414"/>
      <c r="G160" s="414"/>
      <c r="J160" s="581"/>
      <c r="M160" s="581"/>
      <c r="N160" s="553"/>
      <c r="O160" s="552"/>
      <c r="P160" s="581"/>
      <c r="Q160" s="553"/>
      <c r="R160" s="552"/>
      <c r="S160" s="581"/>
      <c r="T160" s="553"/>
      <c r="U160" s="552"/>
      <c r="V160" s="581"/>
      <c r="W160" s="553"/>
      <c r="X160" s="552"/>
      <c r="Y160" s="581"/>
    </row>
    <row r="161" spans="1:32" ht="75.75" thickBot="1" x14ac:dyDescent="0.35">
      <c r="B161" s="431"/>
      <c r="C161" s="423"/>
      <c r="D161" s="414"/>
      <c r="F161" s="426" t="s">
        <v>175</v>
      </c>
      <c r="G161" s="414"/>
      <c r="J161" s="581"/>
      <c r="M161" s="581"/>
      <c r="N161" s="553"/>
      <c r="O161" s="552"/>
      <c r="P161" s="581"/>
      <c r="Q161" s="553"/>
      <c r="R161" s="552"/>
      <c r="S161" s="581"/>
      <c r="T161" s="553"/>
      <c r="U161" s="552"/>
      <c r="V161" s="581"/>
      <c r="W161" s="553"/>
      <c r="X161" s="552"/>
      <c r="Y161" s="581"/>
    </row>
    <row r="162" spans="1:32" ht="159" thickTop="1" x14ac:dyDescent="0.25">
      <c r="A162" s="462" t="s">
        <v>1963</v>
      </c>
      <c r="B162" s="431" t="s">
        <v>2181</v>
      </c>
      <c r="C162" s="423" t="s">
        <v>151</v>
      </c>
      <c r="D162" s="414"/>
      <c r="G162" s="414"/>
      <c r="H162" s="480" t="s">
        <v>2517</v>
      </c>
      <c r="I162" s="551">
        <f>+'Gov. Exp.'!ES84</f>
        <v>0</v>
      </c>
      <c r="J162" s="581"/>
      <c r="M162" s="581"/>
      <c r="N162" s="553"/>
      <c r="O162" s="552"/>
      <c r="P162" s="581"/>
      <c r="Q162" s="553"/>
      <c r="R162" s="552"/>
      <c r="S162" s="581"/>
      <c r="T162" s="553"/>
      <c r="U162" s="552"/>
      <c r="V162" s="581"/>
      <c r="W162" s="553"/>
      <c r="X162" s="552"/>
      <c r="Y162" s="581"/>
    </row>
    <row r="163" spans="1:32" ht="150" x14ac:dyDescent="0.25">
      <c r="B163" s="431" t="s">
        <v>2182</v>
      </c>
      <c r="C163" s="423" t="s">
        <v>482</v>
      </c>
      <c r="D163" s="414"/>
      <c r="G163" s="414"/>
      <c r="H163" s="480" t="s">
        <v>2518</v>
      </c>
      <c r="I163" s="551">
        <f>+'Gov. Exp.'!ES85</f>
        <v>0</v>
      </c>
      <c r="J163" s="581"/>
      <c r="M163" s="581"/>
      <c r="N163" s="553"/>
      <c r="O163" s="552"/>
      <c r="P163" s="581"/>
      <c r="Q163" s="553"/>
      <c r="R163" s="552"/>
      <c r="S163" s="581"/>
      <c r="T163" s="553"/>
      <c r="U163" s="552"/>
      <c r="V163" s="581"/>
      <c r="W163" s="553"/>
      <c r="X163" s="552"/>
      <c r="Y163" s="581"/>
    </row>
    <row r="164" spans="1:32" ht="165" x14ac:dyDescent="0.25">
      <c r="D164" s="414"/>
      <c r="E164" s="431" t="s">
        <v>2377</v>
      </c>
      <c r="F164" s="423" t="s">
        <v>1964</v>
      </c>
      <c r="G164" s="414"/>
      <c r="H164" s="480" t="s">
        <v>2519</v>
      </c>
      <c r="I164" s="551">
        <f>+'Proprietary Exp'!FL82</f>
        <v>0</v>
      </c>
      <c r="J164" s="581"/>
      <c r="M164" s="581"/>
      <c r="N164" s="553"/>
      <c r="O164" s="552"/>
      <c r="P164" s="581"/>
      <c r="Q164" s="553"/>
      <c r="R164" s="552"/>
      <c r="S164" s="581"/>
      <c r="T164" s="553"/>
      <c r="U164" s="552"/>
      <c r="V164" s="581"/>
      <c r="W164" s="553"/>
      <c r="X164" s="552"/>
      <c r="Y164" s="581"/>
    </row>
    <row r="165" spans="1:32" ht="165" x14ac:dyDescent="0.25">
      <c r="D165" s="414"/>
      <c r="E165" s="431" t="s">
        <v>2378</v>
      </c>
      <c r="F165" s="423" t="s">
        <v>483</v>
      </c>
      <c r="G165" s="414"/>
      <c r="H165" s="480" t="s">
        <v>2520</v>
      </c>
      <c r="I165" s="551">
        <f>+'Proprietary Exp'!FL83</f>
        <v>0</v>
      </c>
      <c r="J165" s="581"/>
      <c r="M165" s="581"/>
      <c r="N165" s="553"/>
      <c r="O165" s="552"/>
      <c r="P165" s="581"/>
      <c r="Q165" s="553"/>
      <c r="R165" s="552"/>
      <c r="S165" s="581"/>
      <c r="T165" s="553"/>
      <c r="U165" s="552"/>
      <c r="V165" s="581"/>
      <c r="W165" s="553"/>
      <c r="X165" s="552"/>
      <c r="Y165" s="581"/>
    </row>
    <row r="166" spans="1:32" x14ac:dyDescent="0.25">
      <c r="J166" s="581"/>
      <c r="M166" s="581"/>
      <c r="N166" s="553"/>
      <c r="O166" s="552"/>
      <c r="P166" s="581"/>
      <c r="Q166" s="553"/>
      <c r="R166" s="552"/>
      <c r="S166" s="581"/>
      <c r="T166" s="553"/>
      <c r="U166" s="552"/>
      <c r="V166" s="581"/>
      <c r="W166" s="553"/>
      <c r="X166" s="552"/>
      <c r="Y166" s="581"/>
      <c r="Z166" s="553"/>
      <c r="AA166" s="552"/>
      <c r="AB166" s="581"/>
      <c r="AC166" s="581"/>
      <c r="AD166" s="581"/>
      <c r="AE166" s="581"/>
      <c r="AF166" s="581"/>
    </row>
    <row r="167" spans="1:32" ht="45" x14ac:dyDescent="0.25">
      <c r="A167" s="463" t="s">
        <v>1965</v>
      </c>
      <c r="B167" s="431" t="s">
        <v>2183</v>
      </c>
      <c r="C167" s="419" t="s">
        <v>134</v>
      </c>
      <c r="D167" s="414"/>
      <c r="G167" s="414"/>
      <c r="H167" s="480" t="s">
        <v>2521</v>
      </c>
      <c r="I167" s="551">
        <f>+Miscellaneous!E4</f>
        <v>0</v>
      </c>
      <c r="J167" s="581"/>
      <c r="K167" s="480" t="s">
        <v>2675</v>
      </c>
      <c r="L167" s="551">
        <f>+Miscellaneous!$F$4</f>
        <v>0</v>
      </c>
      <c r="M167" s="581"/>
      <c r="N167" s="553"/>
      <c r="O167" s="552"/>
      <c r="P167" s="581"/>
      <c r="Q167" s="553"/>
      <c r="R167" s="552"/>
      <c r="S167" s="581"/>
      <c r="T167" s="553"/>
      <c r="U167" s="552"/>
      <c r="V167" s="581"/>
      <c r="W167" s="553"/>
      <c r="X167" s="552"/>
      <c r="Y167" s="581"/>
      <c r="Z167" s="553"/>
      <c r="AA167" s="552"/>
      <c r="AB167" s="581"/>
      <c r="AC167" s="581"/>
      <c r="AD167" s="581"/>
      <c r="AE167" s="581"/>
      <c r="AF167" s="581"/>
    </row>
    <row r="168" spans="1:32" ht="60" x14ac:dyDescent="0.25">
      <c r="B168" s="431" t="s">
        <v>2184</v>
      </c>
      <c r="C168" s="419" t="s">
        <v>86</v>
      </c>
      <c r="D168" s="414"/>
      <c r="G168" s="414"/>
      <c r="H168" s="480" t="s">
        <v>2522</v>
      </c>
      <c r="I168" s="551">
        <f>+Miscellaneous!E5</f>
        <v>0</v>
      </c>
      <c r="J168" s="581"/>
      <c r="K168" s="480" t="s">
        <v>2676</v>
      </c>
      <c r="L168" s="551">
        <f>+Miscellaneous!$F$5</f>
        <v>0</v>
      </c>
      <c r="M168" s="581"/>
      <c r="N168" s="553"/>
      <c r="O168" s="552"/>
      <c r="P168" s="581"/>
      <c r="Q168" s="553"/>
      <c r="R168" s="552"/>
      <c r="S168" s="581"/>
      <c r="T168" s="553"/>
      <c r="U168" s="552"/>
      <c r="V168" s="581"/>
      <c r="W168" s="553"/>
      <c r="X168" s="552"/>
      <c r="Y168" s="581"/>
      <c r="Z168" s="553"/>
      <c r="AA168" s="552"/>
      <c r="AB168" s="581"/>
      <c r="AC168" s="581"/>
      <c r="AD168" s="581"/>
      <c r="AE168" s="581"/>
      <c r="AF168" s="581"/>
    </row>
    <row r="169" spans="1:32" ht="75" x14ac:dyDescent="0.25">
      <c r="B169" s="431" t="s">
        <v>2185</v>
      </c>
      <c r="C169" s="419" t="s">
        <v>180</v>
      </c>
      <c r="D169" s="414"/>
      <c r="G169" s="414"/>
      <c r="H169" s="480" t="s">
        <v>2523</v>
      </c>
      <c r="I169" s="551">
        <f>+Miscellaneous!E6</f>
        <v>0</v>
      </c>
      <c r="J169" s="581"/>
      <c r="K169" s="480" t="s">
        <v>2677</v>
      </c>
      <c r="L169" s="551">
        <f>+Miscellaneous!$F$6</f>
        <v>0</v>
      </c>
      <c r="M169" s="581"/>
      <c r="N169" s="553"/>
      <c r="O169" s="552"/>
      <c r="P169" s="581"/>
      <c r="Q169" s="553"/>
      <c r="R169" s="552"/>
      <c r="S169" s="581"/>
      <c r="T169" s="553"/>
      <c r="U169" s="552"/>
      <c r="V169" s="581"/>
      <c r="W169" s="553"/>
      <c r="X169" s="552"/>
      <c r="Y169" s="581"/>
      <c r="Z169" s="553"/>
      <c r="AA169" s="552"/>
      <c r="AB169" s="581"/>
      <c r="AC169" s="581"/>
      <c r="AD169" s="581"/>
      <c r="AE169" s="581"/>
      <c r="AF169" s="581"/>
    </row>
    <row r="170" spans="1:32" ht="93" x14ac:dyDescent="0.25">
      <c r="B170" s="431" t="s">
        <v>2186</v>
      </c>
      <c r="C170" s="428" t="s">
        <v>330</v>
      </c>
      <c r="D170" s="414"/>
      <c r="G170" s="414"/>
      <c r="H170" s="480" t="s">
        <v>2524</v>
      </c>
      <c r="I170" s="551">
        <f>+Miscellaneous!E7</f>
        <v>0</v>
      </c>
      <c r="J170" s="581"/>
      <c r="K170" s="480" t="s">
        <v>2678</v>
      </c>
      <c r="L170" s="551">
        <f>+Miscellaneous!$F$7</f>
        <v>0</v>
      </c>
      <c r="M170" s="581"/>
      <c r="N170" s="553"/>
      <c r="O170" s="552"/>
      <c r="P170" s="581"/>
      <c r="Q170" s="553"/>
      <c r="R170" s="552"/>
      <c r="S170" s="581"/>
      <c r="T170" s="553"/>
      <c r="U170" s="552"/>
      <c r="V170" s="581"/>
      <c r="W170" s="553"/>
      <c r="X170" s="552"/>
      <c r="Y170" s="581"/>
      <c r="Z170" s="553"/>
      <c r="AA170" s="552"/>
      <c r="AB170" s="581"/>
      <c r="AC170" s="581"/>
      <c r="AD170" s="581"/>
      <c r="AE170" s="581"/>
      <c r="AF170" s="581"/>
    </row>
    <row r="171" spans="1:32" ht="63" x14ac:dyDescent="0.25">
      <c r="A171" s="429" t="s">
        <v>135</v>
      </c>
      <c r="B171" s="431" t="s">
        <v>2187</v>
      </c>
      <c r="C171" s="471" t="s">
        <v>133</v>
      </c>
      <c r="D171" s="414"/>
      <c r="G171" s="414"/>
      <c r="H171" s="480" t="s">
        <v>2525</v>
      </c>
      <c r="I171" s="554"/>
      <c r="J171" s="581"/>
      <c r="K171" s="480" t="s">
        <v>2679</v>
      </c>
      <c r="L171" s="554"/>
      <c r="M171" s="581"/>
      <c r="N171" s="553"/>
      <c r="O171" s="552"/>
      <c r="P171" s="581"/>
      <c r="Q171" s="553"/>
      <c r="R171" s="552"/>
      <c r="S171" s="581"/>
      <c r="T171" s="553"/>
      <c r="U171" s="552"/>
      <c r="V171" s="581"/>
      <c r="W171" s="553"/>
      <c r="X171" s="552"/>
      <c r="Y171" s="581"/>
      <c r="Z171" s="553"/>
      <c r="AA171" s="552"/>
      <c r="AB171" s="581"/>
      <c r="AC171" s="581"/>
      <c r="AD171" s="581"/>
      <c r="AE171" s="581"/>
      <c r="AF171" s="581"/>
    </row>
    <row r="172" spans="1:32" ht="45" x14ac:dyDescent="0.25">
      <c r="B172" s="431" t="s">
        <v>2188</v>
      </c>
      <c r="C172" s="471" t="s">
        <v>379</v>
      </c>
      <c r="D172" s="414"/>
      <c r="G172" s="414"/>
      <c r="H172" s="480" t="s">
        <v>2526</v>
      </c>
      <c r="I172" s="551">
        <f>+Miscellaneous!E11</f>
        <v>0</v>
      </c>
      <c r="J172" s="581"/>
      <c r="K172" s="480" t="s">
        <v>2680</v>
      </c>
      <c r="L172" s="551">
        <f>+Miscellaneous!$F$11</f>
        <v>0</v>
      </c>
      <c r="M172" s="581"/>
      <c r="N172" s="553"/>
      <c r="O172" s="552"/>
      <c r="P172" s="581"/>
      <c r="Q172" s="553"/>
      <c r="R172" s="552"/>
      <c r="S172" s="581"/>
      <c r="T172" s="553"/>
      <c r="U172" s="552"/>
      <c r="V172" s="581"/>
      <c r="W172" s="553"/>
      <c r="X172" s="552"/>
      <c r="Y172" s="581"/>
      <c r="Z172" s="553"/>
      <c r="AA172" s="552"/>
      <c r="AB172" s="581"/>
      <c r="AC172" s="581"/>
      <c r="AD172" s="581"/>
      <c r="AE172" s="581"/>
      <c r="AF172" s="581"/>
    </row>
    <row r="173" spans="1:32" ht="45" x14ac:dyDescent="0.25">
      <c r="B173" s="431" t="s">
        <v>2189</v>
      </c>
      <c r="C173" s="471" t="s">
        <v>380</v>
      </c>
      <c r="D173" s="414"/>
      <c r="G173" s="414"/>
      <c r="H173" s="480" t="s">
        <v>2527</v>
      </c>
      <c r="I173" s="551">
        <f>+Miscellaneous!E12</f>
        <v>0</v>
      </c>
      <c r="J173" s="581"/>
      <c r="K173" s="480" t="s">
        <v>2681</v>
      </c>
      <c r="L173" s="551">
        <f>+Miscellaneous!$F$12</f>
        <v>0</v>
      </c>
      <c r="M173" s="581"/>
      <c r="N173" s="553"/>
      <c r="O173" s="552"/>
      <c r="P173" s="581"/>
      <c r="Q173" s="553"/>
      <c r="R173" s="552"/>
      <c r="S173" s="581"/>
      <c r="T173" s="553"/>
      <c r="U173" s="552"/>
      <c r="V173" s="581"/>
      <c r="W173" s="553"/>
      <c r="X173" s="552"/>
      <c r="Y173" s="581"/>
      <c r="Z173" s="553"/>
      <c r="AA173" s="552"/>
      <c r="AB173" s="581"/>
      <c r="AC173" s="581"/>
      <c r="AD173" s="581"/>
      <c r="AE173" s="581"/>
      <c r="AF173" s="581"/>
    </row>
    <row r="174" spans="1:32" ht="90" x14ac:dyDescent="0.25">
      <c r="B174" s="431" t="s">
        <v>2190</v>
      </c>
      <c r="C174" s="471" t="s">
        <v>456</v>
      </c>
      <c r="D174" s="414"/>
      <c r="G174" s="414"/>
      <c r="H174" s="480" t="s">
        <v>2528</v>
      </c>
      <c r="I174" s="554"/>
      <c r="J174" s="581"/>
      <c r="K174" s="480" t="s">
        <v>2682</v>
      </c>
      <c r="L174" s="554"/>
      <c r="M174" s="581"/>
      <c r="N174" s="553"/>
      <c r="O174" s="552"/>
      <c r="P174" s="581"/>
      <c r="Q174" s="553"/>
      <c r="R174" s="552"/>
      <c r="S174" s="581"/>
      <c r="T174" s="553"/>
      <c r="U174" s="552"/>
      <c r="V174" s="581"/>
      <c r="W174" s="553"/>
      <c r="X174" s="552"/>
      <c r="Y174" s="581"/>
      <c r="Z174" s="553"/>
      <c r="AA174" s="552"/>
      <c r="AB174" s="581"/>
      <c r="AC174" s="581"/>
      <c r="AD174" s="581"/>
      <c r="AE174" s="581"/>
      <c r="AF174" s="581"/>
    </row>
    <row r="175" spans="1:32" ht="258.75" x14ac:dyDescent="0.25">
      <c r="A175" s="464" t="s">
        <v>136</v>
      </c>
      <c r="B175" s="431" t="s">
        <v>2191</v>
      </c>
      <c r="C175" s="420" t="s">
        <v>137</v>
      </c>
      <c r="D175" s="414"/>
      <c r="G175" s="414"/>
      <c r="H175" s="480" t="s">
        <v>2529</v>
      </c>
      <c r="I175" s="551">
        <f>+Miscellaneous!E15</f>
        <v>0</v>
      </c>
      <c r="J175" s="581"/>
      <c r="K175" s="480" t="s">
        <v>2683</v>
      </c>
      <c r="L175" s="551">
        <f>+Miscellaneous!$F$15</f>
        <v>0</v>
      </c>
      <c r="M175" s="581"/>
      <c r="N175" s="553"/>
      <c r="O175" s="552"/>
      <c r="P175" s="581"/>
      <c r="Q175" s="553"/>
      <c r="R175" s="552"/>
      <c r="S175" s="581"/>
      <c r="T175" s="553"/>
      <c r="U175" s="552"/>
      <c r="V175" s="581"/>
      <c r="W175" s="553"/>
      <c r="X175" s="552"/>
      <c r="Y175" s="581"/>
      <c r="Z175" s="553"/>
      <c r="AA175" s="552"/>
      <c r="AB175" s="581"/>
      <c r="AC175" s="581"/>
      <c r="AD175" s="581"/>
      <c r="AE175" s="581"/>
      <c r="AF175" s="581"/>
    </row>
    <row r="176" spans="1:32" ht="75" x14ac:dyDescent="0.25">
      <c r="B176" s="431" t="s">
        <v>2192</v>
      </c>
      <c r="C176" s="420" t="s">
        <v>138</v>
      </c>
      <c r="D176" s="414"/>
      <c r="G176" s="414"/>
      <c r="H176" s="480" t="s">
        <v>2530</v>
      </c>
      <c r="I176" s="551">
        <f>+Miscellaneous!E16</f>
        <v>0</v>
      </c>
      <c r="J176" s="581"/>
      <c r="K176" s="480" t="s">
        <v>2684</v>
      </c>
      <c r="L176" s="551">
        <f>+Miscellaneous!$F$16</f>
        <v>0</v>
      </c>
      <c r="M176" s="581"/>
      <c r="N176" s="553"/>
      <c r="O176" s="552"/>
      <c r="P176" s="581"/>
      <c r="Q176" s="553"/>
      <c r="R176" s="552"/>
      <c r="S176" s="581"/>
      <c r="T176" s="553"/>
      <c r="U176" s="552"/>
      <c r="V176" s="581"/>
      <c r="W176" s="553"/>
      <c r="X176" s="552"/>
      <c r="Y176" s="581"/>
      <c r="Z176" s="553"/>
      <c r="AA176" s="552"/>
      <c r="AB176" s="581"/>
      <c r="AC176" s="581"/>
      <c r="AD176" s="581"/>
      <c r="AE176" s="581"/>
      <c r="AF176" s="581"/>
    </row>
    <row r="177" spans="1:32" ht="90" x14ac:dyDescent="0.25">
      <c r="B177" s="431" t="s">
        <v>2193</v>
      </c>
      <c r="C177" s="420" t="s">
        <v>139</v>
      </c>
      <c r="D177" s="414"/>
      <c r="G177" s="414"/>
      <c r="H177" s="480" t="s">
        <v>2531</v>
      </c>
      <c r="I177" s="551">
        <f>+Miscellaneous!E17</f>
        <v>0</v>
      </c>
      <c r="J177" s="581"/>
      <c r="K177" s="480" t="s">
        <v>2685</v>
      </c>
      <c r="L177" s="551">
        <f>+Miscellaneous!$F$17</f>
        <v>0</v>
      </c>
      <c r="M177" s="581"/>
      <c r="N177" s="553"/>
      <c r="O177" s="552"/>
      <c r="P177" s="581"/>
      <c r="Q177" s="553"/>
      <c r="R177" s="552"/>
      <c r="S177" s="581"/>
      <c r="T177" s="553"/>
      <c r="U177" s="552"/>
      <c r="W177" s="553"/>
      <c r="X177" s="552"/>
      <c r="Y177" s="581"/>
      <c r="Z177" s="553"/>
      <c r="AA177" s="552"/>
      <c r="AB177" s="581"/>
      <c r="AC177" s="581"/>
      <c r="AD177" s="581"/>
      <c r="AE177" s="581"/>
      <c r="AF177" s="581"/>
    </row>
    <row r="178" spans="1:32" ht="75" x14ac:dyDescent="0.25">
      <c r="B178" s="431" t="s">
        <v>2194</v>
      </c>
      <c r="C178" s="420" t="s">
        <v>140</v>
      </c>
      <c r="D178" s="414"/>
      <c r="G178" s="414"/>
      <c r="H178" s="480" t="s">
        <v>2532</v>
      </c>
      <c r="I178" s="551">
        <f>+Miscellaneous!E18</f>
        <v>0</v>
      </c>
      <c r="J178" s="581"/>
      <c r="K178" s="480" t="s">
        <v>2686</v>
      </c>
      <c r="L178" s="551">
        <f>+Miscellaneous!$F$18</f>
        <v>0</v>
      </c>
      <c r="M178" s="581"/>
      <c r="N178" s="553"/>
      <c r="O178" s="552"/>
      <c r="P178" s="581"/>
      <c r="Q178" s="553"/>
      <c r="R178" s="552"/>
      <c r="S178" s="581"/>
      <c r="T178" s="553"/>
      <c r="U178" s="552"/>
      <c r="W178" s="553"/>
      <c r="X178" s="552"/>
      <c r="Y178" s="581"/>
      <c r="Z178" s="553"/>
      <c r="AA178" s="552"/>
      <c r="AB178" s="581"/>
      <c r="AC178" s="581"/>
      <c r="AD178" s="581"/>
      <c r="AE178" s="581"/>
      <c r="AF178" s="581"/>
    </row>
    <row r="179" spans="1:32" ht="105" x14ac:dyDescent="0.25">
      <c r="B179" s="431" t="s">
        <v>2195</v>
      </c>
      <c r="C179" s="420" t="s">
        <v>141</v>
      </c>
      <c r="D179" s="414"/>
      <c r="G179" s="414"/>
      <c r="H179" s="480" t="s">
        <v>2533</v>
      </c>
      <c r="I179" s="551">
        <f>+Miscellaneous!E19</f>
        <v>0</v>
      </c>
      <c r="J179" s="581"/>
      <c r="K179" s="480" t="s">
        <v>2687</v>
      </c>
      <c r="L179" s="551">
        <f>+Miscellaneous!$F$19</f>
        <v>0</v>
      </c>
      <c r="M179" s="581"/>
      <c r="N179" s="553"/>
      <c r="O179" s="552"/>
      <c r="P179" s="581"/>
      <c r="Q179" s="553"/>
      <c r="R179" s="552"/>
      <c r="S179" s="581"/>
      <c r="T179" s="553"/>
      <c r="U179" s="552"/>
      <c r="W179" s="553"/>
      <c r="X179" s="552"/>
      <c r="Y179" s="581"/>
      <c r="Z179" s="553"/>
      <c r="AA179" s="552"/>
      <c r="AB179" s="581"/>
      <c r="AC179" s="581"/>
      <c r="AD179" s="581"/>
      <c r="AE179" s="581"/>
      <c r="AF179" s="581"/>
    </row>
    <row r="180" spans="1:32" ht="78.75" x14ac:dyDescent="0.25">
      <c r="A180" s="465" t="s">
        <v>332</v>
      </c>
      <c r="B180" s="431" t="s">
        <v>2196</v>
      </c>
      <c r="C180" s="427" t="s">
        <v>256</v>
      </c>
      <c r="D180" s="414"/>
      <c r="G180" s="414"/>
      <c r="H180" s="480" t="s">
        <v>2534</v>
      </c>
      <c r="I180" s="551">
        <f>+Miscellaneous!E21</f>
        <v>0</v>
      </c>
      <c r="J180" s="581"/>
      <c r="K180" s="480" t="s">
        <v>2688</v>
      </c>
      <c r="L180" s="551">
        <f>+Miscellaneous!$F$21</f>
        <v>0</v>
      </c>
      <c r="M180" s="581"/>
      <c r="N180" s="553"/>
      <c r="O180" s="552"/>
      <c r="P180" s="581"/>
      <c r="Q180" s="553"/>
      <c r="R180" s="552"/>
      <c r="S180" s="581"/>
      <c r="T180" s="553"/>
      <c r="U180" s="552"/>
      <c r="W180" s="553"/>
      <c r="X180" s="552"/>
      <c r="Y180" s="581"/>
      <c r="Z180" s="553"/>
      <c r="AA180" s="552"/>
      <c r="AB180" s="581"/>
      <c r="AC180" s="581"/>
      <c r="AD180" s="581"/>
      <c r="AE180" s="581"/>
      <c r="AF180" s="581"/>
    </row>
    <row r="181" spans="1:32" ht="169.5" x14ac:dyDescent="0.25">
      <c r="A181" s="466" t="s">
        <v>259</v>
      </c>
      <c r="B181" s="431" t="s">
        <v>2197</v>
      </c>
      <c r="C181" s="419" t="s">
        <v>257</v>
      </c>
      <c r="D181" s="414"/>
      <c r="G181" s="414"/>
      <c r="H181" s="480" t="s">
        <v>2535</v>
      </c>
      <c r="I181" s="551">
        <f>+Miscellaneous!E23</f>
        <v>0</v>
      </c>
      <c r="J181" s="581"/>
      <c r="K181" s="480" t="s">
        <v>2689</v>
      </c>
      <c r="L181" s="551">
        <f>+Miscellaneous!$F$23</f>
        <v>0</v>
      </c>
      <c r="M181" s="581"/>
      <c r="N181" s="553"/>
      <c r="O181" s="552"/>
      <c r="P181" s="581"/>
      <c r="Q181" s="553"/>
      <c r="R181" s="552"/>
      <c r="S181" s="581"/>
      <c r="T181" s="553"/>
      <c r="U181" s="552"/>
      <c r="W181" s="553"/>
      <c r="X181" s="552"/>
      <c r="Y181" s="581"/>
      <c r="Z181" s="553"/>
      <c r="AA181" s="552"/>
      <c r="AB181" s="581"/>
      <c r="AC181" s="581"/>
      <c r="AD181" s="581"/>
      <c r="AE181" s="581"/>
      <c r="AF181" s="581"/>
    </row>
    <row r="182" spans="1:32" ht="120" x14ac:dyDescent="0.25">
      <c r="B182" s="431" t="s">
        <v>2198</v>
      </c>
      <c r="C182" s="419" t="s">
        <v>258</v>
      </c>
      <c r="D182" s="414"/>
      <c r="G182" s="414"/>
      <c r="H182" s="480" t="s">
        <v>2536</v>
      </c>
      <c r="I182" s="551">
        <f>+Miscellaneous!E24</f>
        <v>0</v>
      </c>
      <c r="J182" s="581"/>
      <c r="K182" s="480" t="s">
        <v>2690</v>
      </c>
      <c r="L182" s="551">
        <f>+Miscellaneous!$F$24</f>
        <v>0</v>
      </c>
      <c r="M182" s="581"/>
      <c r="N182" s="553"/>
      <c r="O182" s="552"/>
      <c r="P182" s="581"/>
      <c r="Q182" s="553"/>
      <c r="R182" s="552"/>
      <c r="S182" s="581"/>
      <c r="T182" s="553"/>
      <c r="U182" s="552"/>
      <c r="W182" s="553"/>
      <c r="X182" s="552"/>
      <c r="Y182" s="581"/>
      <c r="Z182" s="553"/>
      <c r="AA182" s="552"/>
      <c r="AB182" s="581"/>
      <c r="AC182" s="581"/>
      <c r="AD182" s="581"/>
      <c r="AE182" s="581"/>
      <c r="AF182" s="581"/>
    </row>
    <row r="183" spans="1:32" ht="150" x14ac:dyDescent="0.25">
      <c r="B183" s="431" t="s">
        <v>2199</v>
      </c>
      <c r="C183" s="419" t="s">
        <v>334</v>
      </c>
      <c r="D183" s="414"/>
      <c r="G183" s="414"/>
      <c r="H183" s="480" t="s">
        <v>2537</v>
      </c>
      <c r="I183" s="551">
        <f>+Miscellaneous!E25</f>
        <v>0</v>
      </c>
      <c r="J183" s="581"/>
      <c r="K183" s="480" t="s">
        <v>2691</v>
      </c>
      <c r="L183" s="551">
        <f>+Miscellaneous!$F$25</f>
        <v>0</v>
      </c>
      <c r="M183" s="581"/>
      <c r="N183" s="553"/>
      <c r="O183" s="552"/>
      <c r="P183" s="581"/>
      <c r="Q183" s="553"/>
      <c r="R183" s="552"/>
      <c r="S183" s="581"/>
      <c r="T183" s="553"/>
      <c r="U183" s="552"/>
      <c r="W183" s="553"/>
      <c r="X183" s="552"/>
      <c r="Y183" s="581"/>
      <c r="Z183" s="553"/>
      <c r="AA183" s="552"/>
      <c r="AB183" s="581"/>
      <c r="AC183" s="581"/>
      <c r="AD183" s="581"/>
      <c r="AE183" s="581"/>
      <c r="AF183" s="581"/>
    </row>
    <row r="184" spans="1:32" s="414" customFormat="1" ht="120.75" thickBot="1" x14ac:dyDescent="0.3">
      <c r="A184" s="478"/>
      <c r="B184" s="431" t="s">
        <v>2200</v>
      </c>
      <c r="C184" s="479" t="s">
        <v>1975</v>
      </c>
      <c r="E184" s="482"/>
      <c r="F184" s="419"/>
      <c r="H184" s="480" t="s">
        <v>2538</v>
      </c>
      <c r="I184" s="551">
        <f>+Miscellaneous!E26</f>
        <v>0</v>
      </c>
      <c r="J184" s="581"/>
      <c r="K184" s="480" t="s">
        <v>2692</v>
      </c>
      <c r="L184" s="551">
        <f>+Miscellaneous!$F$26</f>
        <v>0</v>
      </c>
      <c r="M184" s="581"/>
      <c r="N184" s="553"/>
      <c r="O184" s="552"/>
      <c r="P184" s="581"/>
      <c r="Q184" s="553"/>
      <c r="R184" s="552"/>
      <c r="S184" s="581"/>
      <c r="T184" s="553"/>
      <c r="U184" s="552"/>
      <c r="V184" s="584"/>
      <c r="W184" s="553"/>
      <c r="X184" s="552"/>
      <c r="Y184" s="581"/>
      <c r="Z184" s="553"/>
      <c r="AA184" s="552"/>
      <c r="AB184" s="581"/>
      <c r="AC184" s="581"/>
      <c r="AD184" s="581"/>
      <c r="AE184" s="581"/>
      <c r="AF184" s="581"/>
    </row>
    <row r="185" spans="1:32" ht="72" thickBot="1" x14ac:dyDescent="0.3">
      <c r="A185" s="419" t="s">
        <v>1966</v>
      </c>
      <c r="B185" s="431" t="s">
        <v>2201</v>
      </c>
      <c r="C185" s="472" t="s">
        <v>1976</v>
      </c>
      <c r="D185" s="414"/>
      <c r="G185" s="414"/>
      <c r="H185" s="480" t="s">
        <v>2539</v>
      </c>
      <c r="I185" s="551">
        <f>+'Water Sewer'!E8</f>
        <v>0</v>
      </c>
      <c r="J185" s="581"/>
      <c r="K185" s="480" t="s">
        <v>2693</v>
      </c>
      <c r="L185" s="551">
        <f>+'Water Sewer'!F8</f>
        <v>0</v>
      </c>
      <c r="M185" s="581"/>
      <c r="N185" s="480" t="s">
        <v>2973</v>
      </c>
      <c r="O185" s="551">
        <f>+'Water Sewer'!G8</f>
        <v>0</v>
      </c>
      <c r="P185" s="581"/>
      <c r="Q185" s="480" t="s">
        <v>2983</v>
      </c>
      <c r="R185" s="551">
        <f>+'Water Sewer'!H8</f>
        <v>0</v>
      </c>
      <c r="S185" s="581"/>
      <c r="T185" s="480" t="s">
        <v>2993</v>
      </c>
      <c r="U185" s="551">
        <f>+'Water Sewer'!I8</f>
        <v>0</v>
      </c>
      <c r="W185" s="480" t="s">
        <v>2953</v>
      </c>
      <c r="X185" s="551">
        <f>+'Water Sewer'!J8</f>
        <v>0</v>
      </c>
      <c r="Y185" s="581"/>
      <c r="Z185" s="480" t="s">
        <v>2963</v>
      </c>
      <c r="AA185" s="551">
        <f>+'Water Sewer'!K8</f>
        <v>0</v>
      </c>
    </row>
    <row r="186" spans="1:32" ht="43.5" thickBot="1" x14ac:dyDescent="0.3">
      <c r="B186" s="431" t="s">
        <v>2202</v>
      </c>
      <c r="C186" s="475" t="s">
        <v>1977</v>
      </c>
      <c r="D186" s="414"/>
      <c r="G186" s="414"/>
      <c r="H186" s="480" t="s">
        <v>2540</v>
      </c>
      <c r="I186" s="551">
        <f>+'Water Sewer'!E9</f>
        <v>0</v>
      </c>
      <c r="J186" s="581"/>
      <c r="K186" s="480" t="s">
        <v>2694</v>
      </c>
      <c r="L186" s="551">
        <f>+'Water Sewer'!F9</f>
        <v>0</v>
      </c>
      <c r="M186" s="581"/>
      <c r="N186" s="480" t="s">
        <v>2974</v>
      </c>
      <c r="O186" s="551">
        <f>+'Water Sewer'!G9</f>
        <v>0</v>
      </c>
      <c r="P186" s="581"/>
      <c r="Q186" s="480" t="s">
        <v>2984</v>
      </c>
      <c r="R186" s="551">
        <f>+'Water Sewer'!H9</f>
        <v>0</v>
      </c>
      <c r="S186" s="581"/>
      <c r="T186" s="480" t="s">
        <v>2994</v>
      </c>
      <c r="U186" s="551">
        <f>+'Water Sewer'!I9</f>
        <v>0</v>
      </c>
      <c r="W186" s="480" t="s">
        <v>2954</v>
      </c>
      <c r="X186" s="551">
        <f>+'Water Sewer'!J9</f>
        <v>0</v>
      </c>
      <c r="Y186" s="581"/>
      <c r="Z186" s="480" t="s">
        <v>2964</v>
      </c>
      <c r="AA186" s="551">
        <f>+'Water Sewer'!K9</f>
        <v>0</v>
      </c>
    </row>
    <row r="187" spans="1:32" ht="57.75" thickBot="1" x14ac:dyDescent="0.3">
      <c r="B187" s="431" t="s">
        <v>2203</v>
      </c>
      <c r="C187" s="473" t="s">
        <v>1978</v>
      </c>
      <c r="D187" s="414"/>
      <c r="G187" s="414"/>
      <c r="H187" s="480" t="s">
        <v>2541</v>
      </c>
      <c r="I187" s="551">
        <f>+'Water Sewer'!E12</f>
        <v>0</v>
      </c>
      <c r="J187" s="581"/>
      <c r="K187" s="480" t="s">
        <v>2695</v>
      </c>
      <c r="L187" s="551">
        <f>+'Water Sewer'!F12</f>
        <v>0</v>
      </c>
      <c r="M187" s="581"/>
      <c r="N187" s="480" t="s">
        <v>2975</v>
      </c>
      <c r="O187" s="551">
        <f>+'Water Sewer'!G12</f>
        <v>0</v>
      </c>
      <c r="P187" s="581"/>
      <c r="Q187" s="480" t="s">
        <v>2985</v>
      </c>
      <c r="R187" s="551">
        <f>+'Water Sewer'!H12</f>
        <v>0</v>
      </c>
      <c r="S187" s="581"/>
      <c r="T187" s="480" t="s">
        <v>2995</v>
      </c>
      <c r="U187" s="551">
        <f>+'Water Sewer'!I12</f>
        <v>0</v>
      </c>
      <c r="W187" s="480" t="s">
        <v>2955</v>
      </c>
      <c r="X187" s="551">
        <f>+'Water Sewer'!J12</f>
        <v>0</v>
      </c>
      <c r="Y187" s="581"/>
      <c r="Z187" s="480" t="s">
        <v>2965</v>
      </c>
      <c r="AA187" s="551">
        <f>+'Water Sewer'!K12</f>
        <v>0</v>
      </c>
    </row>
    <row r="188" spans="1:32" ht="57.75" thickBot="1" x14ac:dyDescent="0.3">
      <c r="B188" s="431" t="s">
        <v>2204</v>
      </c>
      <c r="C188" s="477" t="s">
        <v>1979</v>
      </c>
      <c r="D188" s="414"/>
      <c r="G188" s="414"/>
      <c r="H188" s="480" t="s">
        <v>2542</v>
      </c>
      <c r="I188" s="551">
        <f>+'Water Sewer'!E13</f>
        <v>0</v>
      </c>
      <c r="J188" s="581"/>
      <c r="K188" s="480" t="s">
        <v>2696</v>
      </c>
      <c r="L188" s="551">
        <f>+'Water Sewer'!F13</f>
        <v>0</v>
      </c>
      <c r="M188" s="581"/>
      <c r="N188" s="480" t="s">
        <v>2976</v>
      </c>
      <c r="O188" s="551">
        <f>+'Water Sewer'!G13</f>
        <v>0</v>
      </c>
      <c r="P188" s="581"/>
      <c r="Q188" s="480" t="s">
        <v>2986</v>
      </c>
      <c r="R188" s="551">
        <f>+'Water Sewer'!H13</f>
        <v>0</v>
      </c>
      <c r="S188" s="581"/>
      <c r="T188" s="480" t="s">
        <v>2996</v>
      </c>
      <c r="U188" s="551">
        <f>+'Water Sewer'!I13</f>
        <v>0</v>
      </c>
      <c r="W188" s="480" t="s">
        <v>2956</v>
      </c>
      <c r="X188" s="551">
        <f>+'Water Sewer'!J13</f>
        <v>0</v>
      </c>
      <c r="Y188" s="581"/>
      <c r="Z188" s="480" t="s">
        <v>2966</v>
      </c>
      <c r="AA188" s="551">
        <f>+'Water Sewer'!K13</f>
        <v>0</v>
      </c>
    </row>
    <row r="189" spans="1:32" ht="43.5" thickBot="1" x14ac:dyDescent="0.3">
      <c r="B189" s="431" t="s">
        <v>2205</v>
      </c>
      <c r="C189" s="473" t="s">
        <v>1980</v>
      </c>
      <c r="D189" s="414"/>
      <c r="G189" s="414"/>
      <c r="H189" s="480" t="s">
        <v>2543</v>
      </c>
      <c r="I189" s="551">
        <f>+'Water Sewer'!E16</f>
        <v>0</v>
      </c>
      <c r="J189" s="581"/>
      <c r="K189" s="480" t="s">
        <v>2697</v>
      </c>
      <c r="L189" s="551">
        <f>+'Water Sewer'!F16</f>
        <v>0</v>
      </c>
      <c r="M189" s="581"/>
      <c r="N189" s="480" t="s">
        <v>2977</v>
      </c>
      <c r="O189" s="551">
        <f>+'Water Sewer'!G16</f>
        <v>0</v>
      </c>
      <c r="P189" s="581"/>
      <c r="Q189" s="480" t="s">
        <v>2987</v>
      </c>
      <c r="R189" s="551">
        <f>+'Water Sewer'!H16</f>
        <v>0</v>
      </c>
      <c r="S189" s="581"/>
      <c r="T189" s="480" t="s">
        <v>2997</v>
      </c>
      <c r="U189" s="551">
        <f>+'Water Sewer'!I16</f>
        <v>0</v>
      </c>
      <c r="W189" s="480" t="s">
        <v>2957</v>
      </c>
      <c r="X189" s="551">
        <f>+'Water Sewer'!J16</f>
        <v>0</v>
      </c>
      <c r="Y189" s="581"/>
      <c r="Z189" s="480" t="s">
        <v>2967</v>
      </c>
      <c r="AA189" s="551">
        <f>+'Water Sewer'!K16</f>
        <v>0</v>
      </c>
    </row>
    <row r="190" spans="1:32" ht="43.5" thickBot="1" x14ac:dyDescent="0.3">
      <c r="B190" s="431" t="s">
        <v>2206</v>
      </c>
      <c r="C190" s="477" t="s">
        <v>1981</v>
      </c>
      <c r="D190" s="414"/>
      <c r="G190" s="414"/>
      <c r="H190" s="480" t="s">
        <v>2544</v>
      </c>
      <c r="I190" s="551">
        <f>+'Water Sewer'!E17</f>
        <v>0</v>
      </c>
      <c r="J190" s="581"/>
      <c r="K190" s="480" t="s">
        <v>2698</v>
      </c>
      <c r="L190" s="551">
        <f>+'Water Sewer'!F17</f>
        <v>0</v>
      </c>
      <c r="M190" s="581"/>
      <c r="N190" s="480" t="s">
        <v>2978</v>
      </c>
      <c r="O190" s="551">
        <f>+'Water Sewer'!G17</f>
        <v>0</v>
      </c>
      <c r="P190" s="581"/>
      <c r="Q190" s="480" t="s">
        <v>2988</v>
      </c>
      <c r="R190" s="551">
        <f>+'Water Sewer'!H17</f>
        <v>0</v>
      </c>
      <c r="S190" s="581"/>
      <c r="T190" s="480" t="s">
        <v>2998</v>
      </c>
      <c r="U190" s="551">
        <f>+'Water Sewer'!I17</f>
        <v>0</v>
      </c>
      <c r="W190" s="480" t="s">
        <v>2958</v>
      </c>
      <c r="X190" s="551">
        <f>+'Water Sewer'!J17</f>
        <v>0</v>
      </c>
      <c r="Y190" s="581"/>
      <c r="Z190" s="480" t="s">
        <v>2968</v>
      </c>
      <c r="AA190" s="551">
        <f>+'Water Sewer'!K17</f>
        <v>0</v>
      </c>
    </row>
    <row r="191" spans="1:32" ht="26.25" thickBot="1" x14ac:dyDescent="0.3">
      <c r="B191" s="431" t="s">
        <v>2207</v>
      </c>
      <c r="C191" s="455" t="s">
        <v>191</v>
      </c>
      <c r="D191" s="414"/>
      <c r="G191" s="414"/>
      <c r="H191" s="480" t="s">
        <v>2545</v>
      </c>
      <c r="I191" s="551">
        <f>+'Water Sewer'!E20</f>
        <v>0</v>
      </c>
      <c r="J191" s="581"/>
      <c r="K191" s="480" t="s">
        <v>2699</v>
      </c>
      <c r="L191" s="551">
        <f>+'Water Sewer'!F20</f>
        <v>0</v>
      </c>
      <c r="M191" s="581"/>
      <c r="N191" s="480" t="s">
        <v>2979</v>
      </c>
      <c r="O191" s="551">
        <f>+'Water Sewer'!G20</f>
        <v>0</v>
      </c>
      <c r="P191" s="581"/>
      <c r="Q191" s="480" t="s">
        <v>2989</v>
      </c>
      <c r="R191" s="551">
        <f>+'Water Sewer'!H20</f>
        <v>0</v>
      </c>
      <c r="S191" s="581"/>
      <c r="T191" s="480" t="s">
        <v>2999</v>
      </c>
      <c r="U191" s="551">
        <f>+'Water Sewer'!I20</f>
        <v>0</v>
      </c>
      <c r="W191" s="480" t="s">
        <v>2959</v>
      </c>
      <c r="X191" s="551">
        <f>+'Water Sewer'!J20</f>
        <v>0</v>
      </c>
      <c r="Y191" s="581"/>
      <c r="Z191" s="480" t="s">
        <v>2969</v>
      </c>
      <c r="AA191" s="551">
        <f>+'Water Sewer'!K20</f>
        <v>0</v>
      </c>
    </row>
    <row r="192" spans="1:32" ht="26.25" thickBot="1" x14ac:dyDescent="0.3">
      <c r="B192" s="431" t="s">
        <v>2208</v>
      </c>
      <c r="C192" s="455" t="s">
        <v>191</v>
      </c>
      <c r="D192" s="414"/>
      <c r="G192" s="414"/>
      <c r="H192" s="480" t="s">
        <v>2546</v>
      </c>
      <c r="I192" s="551">
        <f>+'Water Sewer'!E21</f>
        <v>0</v>
      </c>
      <c r="J192" s="581"/>
      <c r="K192" s="480" t="s">
        <v>2700</v>
      </c>
      <c r="L192" s="551">
        <f>+'Water Sewer'!F21</f>
        <v>0</v>
      </c>
      <c r="M192" s="581"/>
      <c r="N192" s="480" t="s">
        <v>2980</v>
      </c>
      <c r="O192" s="551">
        <f>+'Water Sewer'!G21</f>
        <v>0</v>
      </c>
      <c r="P192" s="581"/>
      <c r="Q192" s="480" t="s">
        <v>2990</v>
      </c>
      <c r="R192" s="551">
        <f>+'Water Sewer'!H21</f>
        <v>0</v>
      </c>
      <c r="S192" s="581"/>
      <c r="T192" s="480" t="s">
        <v>3000</v>
      </c>
      <c r="U192" s="551">
        <f>+'Water Sewer'!I21</f>
        <v>0</v>
      </c>
      <c r="W192" s="480" t="s">
        <v>2960</v>
      </c>
      <c r="X192" s="551">
        <f>+'Water Sewer'!J21</f>
        <v>0</v>
      </c>
      <c r="Y192" s="581"/>
      <c r="Z192" s="480" t="s">
        <v>2970</v>
      </c>
      <c r="AA192" s="551">
        <f>+'Water Sewer'!K21</f>
        <v>0</v>
      </c>
    </row>
    <row r="193" spans="1:29" ht="26.25" thickBot="1" x14ac:dyDescent="0.3">
      <c r="B193" s="431" t="s">
        <v>2209</v>
      </c>
      <c r="C193" s="455" t="s">
        <v>192</v>
      </c>
      <c r="D193" s="414"/>
      <c r="G193" s="414"/>
      <c r="H193" s="480" t="s">
        <v>2547</v>
      </c>
      <c r="I193" s="551">
        <f>+'Water Sewer'!E24</f>
        <v>0</v>
      </c>
      <c r="J193" s="581"/>
      <c r="K193" s="480" t="s">
        <v>2701</v>
      </c>
      <c r="L193" s="551">
        <f>+'Water Sewer'!F24</f>
        <v>0</v>
      </c>
      <c r="M193" s="581"/>
      <c r="N193" s="480" t="s">
        <v>2981</v>
      </c>
      <c r="O193" s="551">
        <f>+'Water Sewer'!G24</f>
        <v>0</v>
      </c>
      <c r="P193" s="581"/>
      <c r="Q193" s="480" t="s">
        <v>2991</v>
      </c>
      <c r="R193" s="551">
        <f>+'Water Sewer'!H24</f>
        <v>0</v>
      </c>
      <c r="S193" s="581"/>
      <c r="T193" s="480" t="s">
        <v>3001</v>
      </c>
      <c r="U193" s="551">
        <f>+'Water Sewer'!I24</f>
        <v>0</v>
      </c>
      <c r="W193" s="480" t="s">
        <v>2961</v>
      </c>
      <c r="X193" s="551">
        <f>+'Water Sewer'!J24</f>
        <v>0</v>
      </c>
      <c r="Y193" s="581"/>
      <c r="Z193" s="480" t="s">
        <v>2971</v>
      </c>
      <c r="AA193" s="551">
        <f>+'Water Sewer'!K24</f>
        <v>0</v>
      </c>
    </row>
    <row r="194" spans="1:29" ht="25.5" x14ac:dyDescent="0.25">
      <c r="B194" s="431" t="s">
        <v>2210</v>
      </c>
      <c r="C194" s="455" t="s">
        <v>192</v>
      </c>
      <c r="D194" s="414"/>
      <c r="G194" s="414"/>
      <c r="H194" s="480" t="s">
        <v>2548</v>
      </c>
      <c r="I194" s="551">
        <f>+'Water Sewer'!E25</f>
        <v>0</v>
      </c>
      <c r="J194" s="581"/>
      <c r="K194" s="480" t="s">
        <v>2702</v>
      </c>
      <c r="L194" s="551">
        <f>+'Water Sewer'!F25</f>
        <v>0</v>
      </c>
      <c r="M194" s="581"/>
      <c r="N194" s="480" t="s">
        <v>2982</v>
      </c>
      <c r="O194" s="551">
        <f>+'Water Sewer'!G25</f>
        <v>0</v>
      </c>
      <c r="P194" s="581"/>
      <c r="Q194" s="480" t="s">
        <v>2992</v>
      </c>
      <c r="R194" s="551">
        <f>+'Water Sewer'!H25</f>
        <v>0</v>
      </c>
      <c r="S194" s="581"/>
      <c r="T194" s="480" t="s">
        <v>3002</v>
      </c>
      <c r="U194" s="551">
        <f>+'Water Sewer'!I25</f>
        <v>0</v>
      </c>
      <c r="W194" s="480" t="s">
        <v>2962</v>
      </c>
      <c r="X194" s="551">
        <f>+'Water Sewer'!J25</f>
        <v>0</v>
      </c>
      <c r="Y194" s="581"/>
      <c r="Z194" s="480" t="s">
        <v>2972</v>
      </c>
      <c r="AA194" s="551">
        <f>+'Water Sewer'!K25</f>
        <v>0</v>
      </c>
    </row>
    <row r="195" spans="1:29" ht="30" x14ac:dyDescent="0.25">
      <c r="A195" s="419" t="s">
        <v>1967</v>
      </c>
      <c r="B195" s="431" t="s">
        <v>2211</v>
      </c>
      <c r="C195" s="467" t="s">
        <v>212</v>
      </c>
      <c r="D195" s="444"/>
      <c r="E195" s="532"/>
      <c r="G195" s="414"/>
      <c r="H195" s="480" t="s">
        <v>2549</v>
      </c>
      <c r="I195" s="551" t="e">
        <f>+'White Goods'!D9</f>
        <v>#N/A</v>
      </c>
      <c r="J195" s="581"/>
      <c r="L195" s="552"/>
      <c r="M195" s="581"/>
      <c r="N195" s="553"/>
      <c r="O195" s="552"/>
      <c r="P195" s="581"/>
      <c r="Q195" s="553"/>
      <c r="R195" s="552"/>
      <c r="S195" s="581"/>
      <c r="T195" s="553"/>
      <c r="U195" s="552"/>
      <c r="W195" s="553"/>
      <c r="X195" s="552"/>
      <c r="Y195" s="581"/>
      <c r="Z195" s="553"/>
      <c r="AA195" s="552"/>
      <c r="AB195" s="581"/>
      <c r="AC195" s="581"/>
    </row>
    <row r="196" spans="1:29" ht="102.75" x14ac:dyDescent="0.25">
      <c r="B196" s="431" t="s">
        <v>2212</v>
      </c>
      <c r="C196" s="467" t="s">
        <v>1968</v>
      </c>
      <c r="D196" s="444"/>
      <c r="E196" s="532"/>
      <c r="G196" s="414"/>
      <c r="H196" s="480" t="s">
        <v>2550</v>
      </c>
      <c r="I196" s="551">
        <f>+'White Goods'!D10</f>
        <v>0</v>
      </c>
      <c r="J196" s="581"/>
      <c r="L196" s="552"/>
      <c r="M196" s="581"/>
      <c r="N196" s="553"/>
      <c r="O196" s="552"/>
      <c r="P196" s="581"/>
      <c r="Q196" s="553"/>
      <c r="R196" s="552"/>
      <c r="S196" s="581"/>
      <c r="T196" s="553"/>
      <c r="U196" s="552"/>
      <c r="W196" s="553"/>
      <c r="X196" s="552"/>
      <c r="Y196" s="581"/>
      <c r="Z196" s="553"/>
      <c r="AA196" s="552"/>
      <c r="AB196" s="581"/>
      <c r="AC196" s="581"/>
    </row>
    <row r="197" spans="1:29" ht="39" x14ac:dyDescent="0.25">
      <c r="B197" s="431" t="s">
        <v>2213</v>
      </c>
      <c r="C197" s="467" t="s">
        <v>213</v>
      </c>
      <c r="D197" s="444"/>
      <c r="E197" s="533"/>
      <c r="G197" s="414"/>
      <c r="H197" s="480" t="s">
        <v>2551</v>
      </c>
      <c r="I197" s="551" t="e">
        <f>+'White Goods'!D11</f>
        <v>#N/A</v>
      </c>
      <c r="J197" s="581"/>
      <c r="L197" s="552"/>
      <c r="M197" s="581"/>
      <c r="N197" s="553"/>
      <c r="O197" s="552"/>
      <c r="P197" s="581"/>
      <c r="Q197" s="553"/>
      <c r="R197" s="552"/>
      <c r="S197" s="581"/>
      <c r="T197" s="553"/>
      <c r="U197" s="552"/>
      <c r="W197" s="553"/>
      <c r="X197" s="552"/>
      <c r="Y197" s="581"/>
      <c r="Z197" s="553"/>
      <c r="AA197" s="552"/>
      <c r="AB197" s="581"/>
      <c r="AC197" s="581"/>
    </row>
    <row r="198" spans="1:29" ht="102.75" x14ac:dyDescent="0.25">
      <c r="B198" s="431" t="s">
        <v>681</v>
      </c>
      <c r="C198" s="467" t="s">
        <v>1969</v>
      </c>
      <c r="D198" s="444"/>
      <c r="E198" s="532"/>
      <c r="G198" s="414"/>
      <c r="H198" s="480" t="s">
        <v>2552</v>
      </c>
      <c r="I198" s="551">
        <f>+'White Goods'!D12</f>
        <v>0</v>
      </c>
      <c r="J198" s="581"/>
      <c r="L198" s="552"/>
      <c r="M198" s="581"/>
      <c r="N198" s="553"/>
      <c r="O198" s="552"/>
      <c r="P198" s="581"/>
      <c r="Q198" s="553"/>
      <c r="R198" s="552"/>
      <c r="S198" s="581"/>
      <c r="T198" s="553"/>
      <c r="U198" s="552"/>
      <c r="W198" s="553"/>
      <c r="X198" s="552"/>
      <c r="Y198" s="581"/>
      <c r="Z198" s="553"/>
      <c r="AA198" s="552"/>
      <c r="AB198" s="581"/>
      <c r="AC198" s="581"/>
    </row>
    <row r="199" spans="1:29" ht="26.25" x14ac:dyDescent="0.25">
      <c r="B199" s="431" t="s">
        <v>695</v>
      </c>
      <c r="C199" s="467" t="s">
        <v>214</v>
      </c>
      <c r="D199" s="444"/>
      <c r="E199" s="532"/>
      <c r="G199" s="414"/>
      <c r="H199" s="480" t="s">
        <v>2553</v>
      </c>
      <c r="I199" s="551">
        <f>+'White Goods'!D13</f>
        <v>0</v>
      </c>
      <c r="J199" s="581"/>
      <c r="L199" s="552"/>
      <c r="M199" s="581"/>
      <c r="N199" s="553"/>
      <c r="O199" s="552"/>
      <c r="P199" s="581"/>
      <c r="Q199" s="553"/>
      <c r="R199" s="552"/>
      <c r="S199" s="581"/>
      <c r="T199" s="553"/>
      <c r="U199" s="552"/>
      <c r="W199" s="553"/>
      <c r="X199" s="552"/>
      <c r="Y199" s="581"/>
      <c r="Z199" s="553"/>
      <c r="AA199" s="552"/>
      <c r="AB199" s="581"/>
      <c r="AC199" s="581"/>
    </row>
    <row r="200" spans="1:29" ht="26.25" x14ac:dyDescent="0.25">
      <c r="B200" s="431" t="s">
        <v>719</v>
      </c>
      <c r="C200" s="467" t="s">
        <v>216</v>
      </c>
      <c r="D200" s="444"/>
      <c r="E200" s="532"/>
      <c r="G200" s="414"/>
      <c r="H200" s="480" t="s">
        <v>2554</v>
      </c>
      <c r="I200" s="551">
        <f>+'White Goods'!D14</f>
        <v>0</v>
      </c>
      <c r="J200" s="581"/>
      <c r="L200" s="552"/>
      <c r="M200" s="581"/>
      <c r="N200" s="553"/>
      <c r="O200" s="552"/>
      <c r="P200" s="581"/>
      <c r="Q200" s="553"/>
      <c r="R200" s="552"/>
      <c r="S200" s="581"/>
      <c r="T200" s="553"/>
      <c r="U200" s="552"/>
      <c r="W200" s="553"/>
      <c r="X200" s="552"/>
      <c r="Y200" s="581"/>
      <c r="Z200" s="553"/>
      <c r="AA200" s="552"/>
      <c r="AB200" s="581"/>
      <c r="AC200" s="581"/>
    </row>
    <row r="201" spans="1:29" ht="26.25" x14ac:dyDescent="0.25">
      <c r="B201" s="431" t="s">
        <v>743</v>
      </c>
      <c r="C201" s="467" t="s">
        <v>217</v>
      </c>
      <c r="D201" s="444"/>
      <c r="E201" s="532"/>
      <c r="G201" s="414"/>
      <c r="H201" s="480" t="s">
        <v>2555</v>
      </c>
      <c r="I201" s="551">
        <f>+'White Goods'!D15</f>
        <v>0</v>
      </c>
      <c r="J201" s="581"/>
      <c r="L201" s="552"/>
      <c r="M201" s="581"/>
      <c r="N201" s="553"/>
      <c r="O201" s="552"/>
      <c r="P201" s="581"/>
      <c r="Q201" s="553"/>
      <c r="R201" s="552"/>
      <c r="S201" s="581"/>
      <c r="T201" s="553"/>
      <c r="U201" s="552"/>
      <c r="W201" s="553"/>
      <c r="X201" s="552"/>
      <c r="Y201" s="581"/>
      <c r="Z201" s="553"/>
      <c r="AA201" s="552"/>
      <c r="AB201" s="581"/>
      <c r="AC201" s="581"/>
    </row>
    <row r="202" spans="1:29" ht="26.25" x14ac:dyDescent="0.25">
      <c r="B202" s="431" t="s">
        <v>769</v>
      </c>
      <c r="C202" s="467" t="s">
        <v>218</v>
      </c>
      <c r="D202" s="444"/>
      <c r="E202" s="532"/>
      <c r="G202" s="414"/>
      <c r="H202" s="480" t="s">
        <v>2556</v>
      </c>
      <c r="I202" s="551">
        <f>+'White Goods'!D16</f>
        <v>0</v>
      </c>
      <c r="J202" s="581"/>
      <c r="L202" s="552"/>
      <c r="M202" s="581"/>
      <c r="N202" s="553"/>
      <c r="O202" s="552"/>
      <c r="P202" s="581"/>
      <c r="Q202" s="553"/>
      <c r="R202" s="552"/>
      <c r="S202" s="581"/>
      <c r="T202" s="553"/>
      <c r="U202" s="552"/>
      <c r="W202" s="553"/>
      <c r="X202" s="552"/>
      <c r="Y202" s="581"/>
      <c r="Z202" s="553"/>
      <c r="AA202" s="552"/>
      <c r="AB202" s="581"/>
      <c r="AC202" s="581"/>
    </row>
    <row r="203" spans="1:29" ht="26.25" x14ac:dyDescent="0.25">
      <c r="B203" s="431" t="s">
        <v>795</v>
      </c>
      <c r="C203" s="467" t="s">
        <v>219</v>
      </c>
      <c r="D203" s="444"/>
      <c r="E203" s="532"/>
      <c r="G203" s="414"/>
      <c r="H203" s="480" t="s">
        <v>2557</v>
      </c>
      <c r="I203" s="551">
        <f>+'White Goods'!D17</f>
        <v>0</v>
      </c>
      <c r="J203" s="581"/>
      <c r="L203" s="552"/>
      <c r="M203" s="581"/>
      <c r="N203" s="553"/>
      <c r="O203" s="552"/>
      <c r="P203" s="581"/>
      <c r="Q203" s="553"/>
      <c r="R203" s="552"/>
      <c r="S203" s="581"/>
      <c r="T203" s="553"/>
      <c r="U203" s="552"/>
      <c r="W203" s="553"/>
      <c r="X203" s="552"/>
      <c r="Y203" s="581"/>
      <c r="Z203" s="553"/>
      <c r="AA203" s="552"/>
      <c r="AB203" s="581"/>
      <c r="AC203" s="581"/>
    </row>
    <row r="204" spans="1:29" ht="39" x14ac:dyDescent="0.25">
      <c r="B204" s="431" t="s">
        <v>819</v>
      </c>
      <c r="C204" s="467" t="s">
        <v>220</v>
      </c>
      <c r="D204" s="444"/>
      <c r="E204" s="534"/>
      <c r="G204" s="414"/>
      <c r="H204" s="480" t="s">
        <v>2558</v>
      </c>
      <c r="I204" s="551" t="e">
        <f>+'White Goods'!D18</f>
        <v>#N/A</v>
      </c>
      <c r="J204" s="581"/>
      <c r="L204" s="552"/>
      <c r="M204" s="581"/>
      <c r="N204" s="553"/>
      <c r="O204" s="552"/>
      <c r="P204" s="581"/>
      <c r="Q204" s="553"/>
      <c r="R204" s="552"/>
      <c r="S204" s="581"/>
      <c r="T204" s="553"/>
      <c r="U204" s="552"/>
      <c r="W204" s="553"/>
      <c r="X204" s="552"/>
      <c r="Y204" s="581"/>
      <c r="Z204" s="553"/>
      <c r="AA204" s="552"/>
      <c r="AB204" s="581"/>
      <c r="AC204" s="581"/>
    </row>
    <row r="205" spans="1:29" ht="26.25" x14ac:dyDescent="0.25">
      <c r="B205" s="431" t="s">
        <v>843</v>
      </c>
      <c r="C205" s="467" t="s">
        <v>221</v>
      </c>
      <c r="D205" s="444"/>
      <c r="E205" s="532"/>
      <c r="G205" s="414"/>
      <c r="H205" s="480" t="s">
        <v>2559</v>
      </c>
      <c r="I205" s="551">
        <f>+'White Goods'!D19</f>
        <v>0</v>
      </c>
      <c r="J205" s="581"/>
      <c r="L205" s="552"/>
      <c r="M205" s="581"/>
      <c r="N205" s="553"/>
      <c r="O205" s="552"/>
      <c r="P205" s="581"/>
      <c r="Q205" s="553"/>
      <c r="R205" s="552"/>
      <c r="S205" s="581"/>
      <c r="T205" s="553"/>
      <c r="U205" s="552"/>
      <c r="W205" s="553"/>
      <c r="X205" s="552"/>
      <c r="Y205" s="581"/>
      <c r="Z205" s="553"/>
      <c r="AA205" s="552"/>
      <c r="AB205" s="581"/>
      <c r="AC205" s="581"/>
    </row>
    <row r="206" spans="1:29" ht="39" x14ac:dyDescent="0.25">
      <c r="B206" s="431" t="s">
        <v>869</v>
      </c>
      <c r="C206" s="276" t="s">
        <v>1970</v>
      </c>
      <c r="D206" s="444"/>
      <c r="E206" s="532"/>
      <c r="G206" s="414"/>
      <c r="H206" s="480" t="s">
        <v>2560</v>
      </c>
      <c r="I206" s="551">
        <f>+'White Goods'!D20</f>
        <v>0</v>
      </c>
      <c r="J206" s="581"/>
      <c r="L206" s="552"/>
      <c r="M206" s="581"/>
      <c r="N206" s="553"/>
      <c r="O206" s="552"/>
      <c r="P206" s="581"/>
      <c r="Q206" s="553"/>
      <c r="R206" s="552"/>
      <c r="S206" s="581"/>
      <c r="T206" s="553"/>
      <c r="U206" s="552"/>
      <c r="W206" s="553"/>
      <c r="X206" s="552"/>
      <c r="Y206" s="581"/>
      <c r="Z206" s="553"/>
      <c r="AA206" s="552"/>
      <c r="AB206" s="581"/>
      <c r="AC206" s="581"/>
    </row>
    <row r="207" spans="1:29" x14ac:dyDescent="0.25">
      <c r="B207" s="431" t="s">
        <v>895</v>
      </c>
      <c r="C207" s="467" t="s">
        <v>222</v>
      </c>
      <c r="D207" s="444"/>
      <c r="E207" s="534"/>
      <c r="G207" s="414"/>
      <c r="H207" s="480" t="s">
        <v>2561</v>
      </c>
      <c r="I207" s="551">
        <f>+'White Goods'!D21</f>
        <v>0</v>
      </c>
      <c r="J207" s="581"/>
      <c r="L207" s="552"/>
      <c r="M207" s="581"/>
      <c r="N207" s="553"/>
      <c r="O207" s="552"/>
      <c r="P207" s="581"/>
      <c r="Q207" s="553"/>
      <c r="R207" s="552"/>
      <c r="S207" s="581"/>
      <c r="T207" s="553"/>
      <c r="U207" s="552"/>
      <c r="W207" s="553"/>
      <c r="X207" s="552"/>
      <c r="Y207" s="581"/>
      <c r="Z207" s="553"/>
      <c r="AA207" s="552"/>
      <c r="AB207" s="581"/>
      <c r="AC207" s="581"/>
    </row>
    <row r="208" spans="1:29" ht="26.25" x14ac:dyDescent="0.25">
      <c r="B208" s="431" t="s">
        <v>915</v>
      </c>
      <c r="C208" s="467" t="s">
        <v>223</v>
      </c>
      <c r="D208" s="444"/>
      <c r="E208" s="532"/>
      <c r="G208" s="414"/>
      <c r="H208" s="480" t="s">
        <v>2562</v>
      </c>
      <c r="I208" s="551">
        <f>+'White Goods'!D22</f>
        <v>0</v>
      </c>
      <c r="J208" s="581"/>
      <c r="L208" s="552"/>
      <c r="M208" s="581"/>
      <c r="N208" s="553"/>
      <c r="O208" s="552"/>
      <c r="P208" s="581"/>
      <c r="Q208" s="553"/>
      <c r="R208" s="552"/>
      <c r="S208" s="581"/>
      <c r="T208" s="553"/>
      <c r="U208" s="552"/>
      <c r="W208" s="553"/>
      <c r="X208" s="552"/>
      <c r="Y208" s="581"/>
      <c r="Z208" s="553"/>
      <c r="AA208" s="552"/>
      <c r="AB208" s="581"/>
      <c r="AC208" s="581"/>
    </row>
    <row r="209" spans="1:29" ht="26.25" x14ac:dyDescent="0.25">
      <c r="B209" s="431" t="s">
        <v>949</v>
      </c>
      <c r="C209" s="467" t="s">
        <v>1971</v>
      </c>
      <c r="D209" s="444"/>
      <c r="E209" s="534"/>
      <c r="G209" s="414"/>
      <c r="H209" s="480" t="s">
        <v>2563</v>
      </c>
      <c r="I209" s="551">
        <f>+'White Goods'!C24</f>
        <v>0</v>
      </c>
      <c r="J209" s="581"/>
      <c r="L209" s="552"/>
      <c r="M209" s="581"/>
      <c r="N209" s="553"/>
      <c r="O209" s="552"/>
      <c r="P209" s="581"/>
      <c r="Q209" s="553"/>
      <c r="R209" s="552"/>
      <c r="S209" s="581"/>
      <c r="T209" s="553"/>
      <c r="U209" s="552"/>
      <c r="W209" s="553"/>
      <c r="X209" s="552"/>
      <c r="Y209" s="581"/>
      <c r="Z209" s="553"/>
      <c r="AA209" s="552"/>
      <c r="AB209" s="581"/>
      <c r="AC209" s="581"/>
    </row>
    <row r="210" spans="1:29" ht="60" x14ac:dyDescent="0.25">
      <c r="A210" s="419" t="s">
        <v>1972</v>
      </c>
      <c r="B210" s="431" t="s">
        <v>2214</v>
      </c>
      <c r="C210" s="440" t="s">
        <v>1973</v>
      </c>
      <c r="D210" s="414"/>
      <c r="G210" s="414"/>
      <c r="H210" s="480" t="s">
        <v>2564</v>
      </c>
      <c r="I210" s="551">
        <f>+'School Capital Outlay'!C6</f>
        <v>0</v>
      </c>
      <c r="J210" s="581"/>
      <c r="L210" s="552"/>
      <c r="M210" s="581"/>
      <c r="N210" s="553"/>
      <c r="O210" s="552"/>
      <c r="P210" s="581"/>
      <c r="Q210" s="553"/>
      <c r="R210" s="552"/>
      <c r="S210" s="581"/>
      <c r="T210" s="553"/>
      <c r="U210" s="552"/>
      <c r="W210" s="553"/>
      <c r="X210" s="552"/>
      <c r="Y210" s="581"/>
      <c r="Z210" s="553"/>
      <c r="AA210" s="552"/>
      <c r="AB210" s="581"/>
      <c r="AC210" s="581"/>
    </row>
    <row r="211" spans="1:29" ht="60" x14ac:dyDescent="0.25">
      <c r="B211" s="431" t="s">
        <v>2215</v>
      </c>
      <c r="C211" s="440" t="s">
        <v>1974</v>
      </c>
      <c r="D211" s="414"/>
      <c r="G211" s="414"/>
      <c r="H211" s="480" t="s">
        <v>2565</v>
      </c>
      <c r="I211" s="551">
        <f>+'School Capital Outlay'!C7</f>
        <v>0</v>
      </c>
      <c r="J211" s="581"/>
      <c r="L211" s="552"/>
      <c r="M211" s="581"/>
      <c r="N211" s="553"/>
      <c r="O211" s="552"/>
      <c r="P211" s="581"/>
      <c r="Q211" s="553"/>
      <c r="R211" s="552"/>
      <c r="S211" s="581"/>
      <c r="T211" s="553"/>
      <c r="U211" s="552"/>
      <c r="W211" s="553"/>
      <c r="X211" s="552"/>
      <c r="Y211" s="581"/>
      <c r="Z211" s="553"/>
      <c r="AA211" s="552"/>
      <c r="AB211" s="581"/>
      <c r="AC211" s="581"/>
    </row>
    <row r="212" spans="1:29" ht="30" x14ac:dyDescent="0.25">
      <c r="B212" s="431" t="s">
        <v>2216</v>
      </c>
      <c r="C212" s="440" t="s">
        <v>195</v>
      </c>
      <c r="D212" s="414"/>
      <c r="G212" s="414"/>
      <c r="H212" s="480" t="s">
        <v>2566</v>
      </c>
      <c r="I212" s="551">
        <f>+'School Capital Outlay'!C8</f>
        <v>0</v>
      </c>
      <c r="J212" s="581"/>
      <c r="L212" s="552"/>
      <c r="M212" s="581"/>
      <c r="N212" s="553"/>
      <c r="O212" s="552"/>
      <c r="P212" s="581"/>
      <c r="Q212" s="553"/>
      <c r="R212" s="552"/>
      <c r="T212" s="553"/>
      <c r="U212" s="552"/>
      <c r="W212" s="553"/>
      <c r="X212" s="552"/>
      <c r="Y212" s="581"/>
      <c r="Z212" s="553"/>
      <c r="AA212" s="552"/>
      <c r="AB212" s="581"/>
      <c r="AC212" s="581"/>
    </row>
    <row r="213" spans="1:29" ht="45" x14ac:dyDescent="0.25">
      <c r="B213" s="431" t="s">
        <v>2217</v>
      </c>
      <c r="C213" s="443" t="s">
        <v>196</v>
      </c>
      <c r="D213" s="414"/>
      <c r="G213" s="414"/>
      <c r="H213" s="480" t="s">
        <v>2567</v>
      </c>
      <c r="I213" s="551">
        <f>+'School Capital Outlay'!C10</f>
        <v>0</v>
      </c>
      <c r="J213" s="581"/>
      <c r="L213" s="552"/>
      <c r="M213" s="581"/>
      <c r="N213" s="553"/>
      <c r="O213" s="552"/>
      <c r="P213" s="581"/>
      <c r="Q213" s="553"/>
      <c r="R213" s="552"/>
      <c r="T213" s="553"/>
      <c r="U213" s="552"/>
      <c r="W213" s="553"/>
      <c r="X213" s="552"/>
      <c r="Y213" s="581"/>
      <c r="Z213" s="553"/>
      <c r="AA213" s="552"/>
      <c r="AB213" s="581"/>
      <c r="AC213" s="581"/>
    </row>
    <row r="214" spans="1:29" ht="60" x14ac:dyDescent="0.25">
      <c r="B214" s="431" t="s">
        <v>2218</v>
      </c>
      <c r="C214" s="440" t="s">
        <v>474</v>
      </c>
      <c r="D214" s="414"/>
      <c r="G214" s="414"/>
      <c r="H214" s="480" t="s">
        <v>2568</v>
      </c>
      <c r="I214" s="551">
        <f>+'School Capital Outlay'!C11</f>
        <v>0</v>
      </c>
      <c r="J214" s="581"/>
      <c r="L214" s="552"/>
      <c r="M214" s="581"/>
      <c r="N214" s="553"/>
      <c r="O214" s="552"/>
      <c r="P214" s="581"/>
      <c r="Q214" s="553"/>
      <c r="R214" s="552"/>
      <c r="T214" s="553"/>
      <c r="U214" s="552"/>
      <c r="W214" s="553"/>
      <c r="X214" s="552"/>
      <c r="Y214" s="581"/>
      <c r="Z214" s="553"/>
      <c r="AA214" s="552"/>
      <c r="AB214" s="581"/>
      <c r="AC214" s="581"/>
    </row>
    <row r="215" spans="1:29" ht="60" x14ac:dyDescent="0.25">
      <c r="B215" s="431" t="s">
        <v>2219</v>
      </c>
      <c r="C215" s="440" t="s">
        <v>475</v>
      </c>
      <c r="D215" s="414"/>
      <c r="G215" s="414"/>
      <c r="H215" s="480" t="s">
        <v>2569</v>
      </c>
      <c r="I215" s="551">
        <f>+'School Capital Outlay'!C12</f>
        <v>0</v>
      </c>
      <c r="J215" s="581"/>
      <c r="L215" s="552"/>
      <c r="M215" s="581"/>
      <c r="N215" s="553"/>
      <c r="O215" s="552"/>
      <c r="P215" s="581"/>
      <c r="Q215" s="553"/>
      <c r="R215" s="552"/>
      <c r="T215" s="553"/>
      <c r="U215" s="552"/>
      <c r="W215" s="553"/>
      <c r="X215" s="552"/>
      <c r="Y215" s="581"/>
      <c r="Z215" s="553"/>
      <c r="AA215" s="552"/>
      <c r="AB215" s="581"/>
      <c r="AC215" s="581"/>
    </row>
    <row r="216" spans="1:29" ht="30" x14ac:dyDescent="0.25">
      <c r="B216" s="431" t="s">
        <v>2220</v>
      </c>
      <c r="C216" s="440" t="s">
        <v>197</v>
      </c>
      <c r="D216" s="414"/>
      <c r="G216" s="414"/>
      <c r="H216" s="480" t="s">
        <v>2570</v>
      </c>
      <c r="I216" s="551">
        <f>+'School Capital Outlay'!C13</f>
        <v>0</v>
      </c>
      <c r="J216" s="581"/>
      <c r="L216" s="552"/>
      <c r="M216" s="581"/>
      <c r="N216" s="553"/>
      <c r="O216" s="552"/>
      <c r="P216" s="581"/>
      <c r="Q216" s="553"/>
      <c r="R216" s="552"/>
      <c r="T216" s="553"/>
      <c r="U216" s="552"/>
      <c r="W216" s="553"/>
      <c r="X216" s="552"/>
      <c r="Y216" s="581"/>
      <c r="Z216" s="553"/>
      <c r="AA216" s="552"/>
      <c r="AB216" s="581"/>
      <c r="AC216" s="581"/>
    </row>
    <row r="217" spans="1:29" ht="75" x14ac:dyDescent="0.25">
      <c r="B217" s="431" t="s">
        <v>2221</v>
      </c>
      <c r="C217" s="440" t="s">
        <v>476</v>
      </c>
      <c r="D217" s="414"/>
      <c r="G217" s="414"/>
      <c r="H217" s="480" t="s">
        <v>2571</v>
      </c>
      <c r="I217" s="554"/>
      <c r="J217" s="581"/>
      <c r="L217" s="552"/>
      <c r="M217" s="581"/>
      <c r="N217" s="553"/>
      <c r="O217" s="552"/>
      <c r="P217" s="581"/>
      <c r="Q217" s="553"/>
      <c r="R217" s="552"/>
      <c r="T217" s="553"/>
      <c r="U217" s="552"/>
      <c r="W217" s="553"/>
      <c r="X217" s="552"/>
      <c r="Y217" s="581"/>
      <c r="Z217" s="553"/>
      <c r="AA217" s="552"/>
      <c r="AB217" s="581"/>
      <c r="AC217" s="581"/>
    </row>
    <row r="218" spans="1:29" ht="60" x14ac:dyDescent="0.25">
      <c r="B218" s="431" t="s">
        <v>2222</v>
      </c>
      <c r="C218" s="440" t="s">
        <v>477</v>
      </c>
      <c r="D218" s="414"/>
      <c r="G218" s="414"/>
      <c r="H218" s="480" t="s">
        <v>2572</v>
      </c>
      <c r="I218" s="554"/>
      <c r="J218" s="581"/>
      <c r="L218" s="552"/>
      <c r="M218" s="581"/>
      <c r="N218" s="553"/>
      <c r="O218" s="552"/>
      <c r="P218" s="581"/>
      <c r="Q218" s="553"/>
      <c r="R218" s="552"/>
      <c r="T218" s="553"/>
      <c r="U218" s="552"/>
      <c r="W218" s="553"/>
      <c r="X218" s="552"/>
      <c r="Y218" s="581"/>
      <c r="Z218" s="553"/>
      <c r="AA218" s="552"/>
      <c r="AB218" s="581"/>
      <c r="AC218" s="581"/>
    </row>
    <row r="219" spans="1:29" ht="30" x14ac:dyDescent="0.25">
      <c r="B219" s="431" t="s">
        <v>2223</v>
      </c>
      <c r="C219" s="440" t="s">
        <v>198</v>
      </c>
      <c r="D219" s="414"/>
      <c r="G219" s="414"/>
      <c r="H219" s="480" t="s">
        <v>2573</v>
      </c>
      <c r="I219" s="551">
        <f>+'School Capital Outlay'!C18</f>
        <v>0</v>
      </c>
      <c r="J219" s="581"/>
      <c r="L219" s="552"/>
      <c r="M219" s="581"/>
      <c r="N219" s="553"/>
      <c r="O219" s="552"/>
      <c r="P219" s="581"/>
      <c r="Q219" s="553"/>
      <c r="R219" s="552"/>
      <c r="T219" s="553"/>
      <c r="U219" s="552"/>
      <c r="W219" s="553"/>
      <c r="X219" s="552"/>
      <c r="Y219" s="581"/>
      <c r="Z219" s="553"/>
      <c r="AA219" s="552"/>
      <c r="AB219" s="581"/>
      <c r="AC219" s="581"/>
    </row>
    <row r="220" spans="1:29" ht="30" x14ac:dyDescent="0.25">
      <c r="B220" s="431" t="s">
        <v>2224</v>
      </c>
      <c r="C220" s="440" t="s">
        <v>478</v>
      </c>
      <c r="D220" s="414"/>
      <c r="G220" s="414"/>
      <c r="H220" s="480" t="s">
        <v>2574</v>
      </c>
      <c r="I220" s="551">
        <f>+'School Capital Outlay'!C19</f>
        <v>0</v>
      </c>
      <c r="J220" s="581"/>
      <c r="L220" s="552"/>
      <c r="M220" s="581"/>
      <c r="N220" s="553"/>
      <c r="O220" s="552"/>
      <c r="P220" s="581"/>
      <c r="Q220" s="553"/>
      <c r="R220" s="552"/>
      <c r="T220" s="553"/>
      <c r="U220" s="552"/>
      <c r="W220" s="553"/>
      <c r="X220" s="552"/>
      <c r="Y220" s="581"/>
      <c r="Z220" s="553"/>
      <c r="AA220" s="552"/>
      <c r="AB220" s="581"/>
      <c r="AC220" s="581"/>
    </row>
    <row r="221" spans="1:29" ht="75" x14ac:dyDescent="0.25">
      <c r="B221" s="431" t="s">
        <v>2225</v>
      </c>
      <c r="C221" s="418" t="s">
        <v>479</v>
      </c>
      <c r="D221" s="414"/>
      <c r="G221" s="414"/>
      <c r="H221" s="480" t="s">
        <v>2575</v>
      </c>
      <c r="I221" s="551">
        <f>+'School Capital Outlay'!C26</f>
        <v>0</v>
      </c>
      <c r="J221" s="581"/>
      <c r="L221" s="552"/>
      <c r="M221" s="581"/>
      <c r="N221" s="553"/>
      <c r="O221" s="552"/>
      <c r="P221" s="581"/>
      <c r="Q221" s="553"/>
      <c r="R221" s="552"/>
      <c r="T221" s="553"/>
      <c r="U221" s="552"/>
      <c r="W221" s="553"/>
      <c r="X221" s="552"/>
      <c r="Y221" s="581"/>
      <c r="Z221" s="553"/>
      <c r="AA221" s="552"/>
      <c r="AB221" s="581"/>
      <c r="AC221" s="581"/>
    </row>
    <row r="222" spans="1:29" ht="60" x14ac:dyDescent="0.25">
      <c r="B222" s="431" t="s">
        <v>2226</v>
      </c>
      <c r="C222" s="418" t="s">
        <v>199</v>
      </c>
      <c r="D222" s="414"/>
      <c r="G222" s="414"/>
      <c r="H222" s="480" t="s">
        <v>2576</v>
      </c>
      <c r="I222" s="551">
        <f>+'School Capital Outlay'!C27</f>
        <v>0</v>
      </c>
      <c r="J222" s="581"/>
      <c r="L222" s="552"/>
      <c r="M222" s="581"/>
      <c r="N222" s="553"/>
      <c r="O222" s="552"/>
      <c r="P222" s="581"/>
      <c r="Q222" s="553"/>
      <c r="R222" s="552"/>
      <c r="T222" s="553"/>
      <c r="U222" s="552"/>
      <c r="W222" s="553"/>
      <c r="X222" s="552"/>
      <c r="Y222" s="581"/>
      <c r="Z222" s="553"/>
      <c r="AA222" s="552"/>
      <c r="AB222" s="581"/>
      <c r="AC222" s="581"/>
    </row>
    <row r="223" spans="1:29" ht="75" x14ac:dyDescent="0.25">
      <c r="B223" s="431" t="s">
        <v>2227</v>
      </c>
      <c r="C223" s="418" t="s">
        <v>480</v>
      </c>
      <c r="D223" s="414"/>
      <c r="G223" s="414"/>
      <c r="H223" s="480" t="s">
        <v>2577</v>
      </c>
      <c r="I223" s="551">
        <f>+'School Capital Outlay'!C28</f>
        <v>0</v>
      </c>
      <c r="J223" s="581"/>
      <c r="L223" s="552"/>
      <c r="M223" s="581"/>
      <c r="N223" s="553"/>
      <c r="O223" s="552"/>
      <c r="P223" s="581"/>
      <c r="Q223" s="553"/>
      <c r="R223" s="552"/>
      <c r="T223" s="553"/>
      <c r="U223" s="552"/>
      <c r="W223" s="553"/>
      <c r="X223" s="552"/>
      <c r="Y223" s="581"/>
      <c r="Z223" s="553"/>
      <c r="AA223" s="552"/>
      <c r="AB223" s="581"/>
      <c r="AC223" s="581"/>
    </row>
    <row r="224" spans="1:29" ht="60" x14ac:dyDescent="0.25">
      <c r="B224" s="431" t="s">
        <v>2228</v>
      </c>
      <c r="C224" s="418" t="s">
        <v>200</v>
      </c>
      <c r="D224" s="414"/>
      <c r="G224" s="414"/>
      <c r="H224" s="480" t="s">
        <v>2578</v>
      </c>
      <c r="I224" s="551">
        <f>+'School Capital Outlay'!C29</f>
        <v>0</v>
      </c>
      <c r="J224" s="581"/>
      <c r="L224" s="552"/>
      <c r="M224" s="581"/>
      <c r="N224" s="553"/>
      <c r="O224" s="552"/>
      <c r="P224" s="581"/>
      <c r="Q224" s="553"/>
      <c r="R224" s="552"/>
      <c r="T224" s="553"/>
      <c r="U224" s="552"/>
      <c r="W224" s="553"/>
      <c r="X224" s="552"/>
      <c r="Y224" s="581"/>
      <c r="Z224" s="553"/>
      <c r="AA224" s="552"/>
      <c r="AB224" s="581"/>
      <c r="AC224" s="581"/>
    </row>
    <row r="225" spans="2:29" ht="75" x14ac:dyDescent="0.25">
      <c r="B225" s="431" t="s">
        <v>2229</v>
      </c>
      <c r="C225" s="418" t="s">
        <v>201</v>
      </c>
      <c r="D225" s="414"/>
      <c r="G225" s="414"/>
      <c r="H225" s="480" t="s">
        <v>2579</v>
      </c>
      <c r="I225" s="551">
        <f>+'School Capital Outlay'!C31</f>
        <v>0</v>
      </c>
      <c r="J225" s="581"/>
      <c r="L225" s="552"/>
      <c r="M225" s="581"/>
      <c r="N225" s="553"/>
      <c r="O225" s="552"/>
      <c r="P225" s="581"/>
      <c r="Q225" s="553"/>
      <c r="R225" s="552"/>
      <c r="T225" s="553"/>
      <c r="U225" s="552"/>
      <c r="W225" s="553"/>
      <c r="X225" s="552"/>
      <c r="Y225" s="581"/>
      <c r="Z225" s="553"/>
      <c r="AA225" s="552"/>
      <c r="AB225" s="581"/>
      <c r="AC225" s="581"/>
    </row>
    <row r="226" spans="2:29" ht="45" x14ac:dyDescent="0.25">
      <c r="B226" s="431" t="s">
        <v>2230</v>
      </c>
      <c r="C226" s="418" t="s">
        <v>202</v>
      </c>
      <c r="D226" s="414"/>
      <c r="G226" s="414"/>
      <c r="H226" s="480" t="s">
        <v>2580</v>
      </c>
      <c r="I226" s="551">
        <f>+'School Capital Outlay'!C32</f>
        <v>0</v>
      </c>
      <c r="J226" s="581"/>
      <c r="L226" s="552"/>
      <c r="M226" s="581"/>
      <c r="N226" s="553"/>
      <c r="O226" s="552"/>
      <c r="P226" s="581"/>
      <c r="Q226" s="553"/>
      <c r="R226" s="552"/>
      <c r="T226" s="553"/>
      <c r="U226" s="552"/>
      <c r="W226" s="553"/>
      <c r="X226" s="552"/>
      <c r="Y226" s="581"/>
      <c r="Z226" s="553"/>
      <c r="AA226" s="552"/>
      <c r="AB226" s="581"/>
      <c r="AC226" s="581"/>
    </row>
    <row r="227" spans="2:29" ht="75" x14ac:dyDescent="0.25">
      <c r="B227" s="431" t="s">
        <v>2231</v>
      </c>
      <c r="C227" s="418" t="s">
        <v>203</v>
      </c>
      <c r="D227" s="414"/>
      <c r="G227" s="414"/>
      <c r="H227" s="480" t="s">
        <v>2581</v>
      </c>
      <c r="I227" s="551">
        <f>+'School Capital Outlay'!C33</f>
        <v>0</v>
      </c>
      <c r="J227" s="581"/>
      <c r="L227" s="552"/>
      <c r="M227" s="581"/>
      <c r="N227" s="553"/>
      <c r="O227" s="552"/>
      <c r="P227" s="581"/>
      <c r="Q227" s="553"/>
      <c r="R227" s="552"/>
      <c r="T227" s="553"/>
      <c r="U227" s="552"/>
      <c r="W227" s="553"/>
      <c r="X227" s="552"/>
      <c r="Y227" s="581"/>
      <c r="Z227" s="553"/>
      <c r="AA227" s="552"/>
      <c r="AB227" s="581"/>
      <c r="AC227" s="581"/>
    </row>
    <row r="228" spans="2:29" ht="45" x14ac:dyDescent="0.25">
      <c r="B228" s="431" t="s">
        <v>2232</v>
      </c>
      <c r="C228" s="418" t="s">
        <v>204</v>
      </c>
      <c r="D228" s="414"/>
      <c r="G228" s="414"/>
      <c r="H228" s="480" t="s">
        <v>2582</v>
      </c>
      <c r="I228" s="551">
        <f>+'School Capital Outlay'!C34</f>
        <v>0</v>
      </c>
      <c r="J228" s="581"/>
      <c r="L228" s="552"/>
      <c r="M228" s="581"/>
      <c r="N228" s="553"/>
      <c r="O228" s="552"/>
      <c r="P228" s="581"/>
      <c r="Q228" s="553"/>
      <c r="R228" s="552"/>
      <c r="T228" s="553"/>
      <c r="U228" s="552"/>
      <c r="W228" s="553"/>
      <c r="X228" s="552"/>
      <c r="Y228" s="581"/>
      <c r="Z228" s="553"/>
      <c r="AA228" s="552"/>
      <c r="AB228" s="581"/>
      <c r="AC228" s="581"/>
    </row>
    <row r="229" spans="2:29" ht="60" x14ac:dyDescent="0.25">
      <c r="B229" s="431" t="s">
        <v>2233</v>
      </c>
      <c r="C229" s="418" t="s">
        <v>205</v>
      </c>
      <c r="D229" s="414"/>
      <c r="G229" s="414"/>
      <c r="H229" s="480" t="s">
        <v>2583</v>
      </c>
      <c r="I229" s="551">
        <f>+'School Capital Outlay'!C36</f>
        <v>0</v>
      </c>
      <c r="J229" s="581"/>
      <c r="L229" s="552"/>
      <c r="M229" s="581"/>
      <c r="N229" s="553"/>
      <c r="O229" s="552"/>
      <c r="P229" s="581"/>
      <c r="Q229" s="553"/>
      <c r="R229" s="552"/>
      <c r="T229" s="553"/>
      <c r="U229" s="552"/>
      <c r="W229" s="553"/>
      <c r="X229" s="552"/>
      <c r="Y229" s="581"/>
      <c r="Z229" s="553"/>
      <c r="AA229" s="552"/>
      <c r="AB229" s="581"/>
      <c r="AC229" s="581"/>
    </row>
    <row r="230" spans="2:29" ht="75" x14ac:dyDescent="0.25">
      <c r="B230" s="431" t="s">
        <v>2234</v>
      </c>
      <c r="C230" s="418" t="s">
        <v>206</v>
      </c>
      <c r="D230" s="414"/>
      <c r="G230" s="414"/>
      <c r="H230" s="480" t="s">
        <v>2584</v>
      </c>
      <c r="I230" s="551">
        <f>+'School Capital Outlay'!C38</f>
        <v>0</v>
      </c>
      <c r="J230" s="581"/>
      <c r="L230" s="552"/>
      <c r="M230" s="581"/>
      <c r="N230" s="553"/>
      <c r="O230" s="552"/>
      <c r="P230" s="581"/>
      <c r="Q230" s="553"/>
      <c r="R230" s="552"/>
      <c r="T230" s="553"/>
      <c r="U230" s="552"/>
      <c r="W230" s="553"/>
      <c r="X230" s="552"/>
      <c r="Y230" s="581"/>
      <c r="Z230" s="553"/>
      <c r="AA230" s="552"/>
      <c r="AB230" s="581"/>
      <c r="AC230" s="581"/>
    </row>
    <row r="231" spans="2:29" ht="45" x14ac:dyDescent="0.25">
      <c r="B231" s="431" t="s">
        <v>2235</v>
      </c>
      <c r="C231" s="418" t="s">
        <v>207</v>
      </c>
      <c r="D231" s="414"/>
      <c r="G231" s="414"/>
      <c r="H231" s="480" t="s">
        <v>2585</v>
      </c>
      <c r="I231" s="551">
        <f>+'School Capital Outlay'!C39</f>
        <v>0</v>
      </c>
      <c r="J231" s="581"/>
      <c r="L231" s="552"/>
      <c r="M231" s="581"/>
      <c r="N231" s="553"/>
      <c r="O231" s="552"/>
      <c r="P231" s="581"/>
      <c r="Q231" s="553"/>
      <c r="R231" s="552"/>
      <c r="T231" s="553"/>
      <c r="U231" s="552"/>
      <c r="W231" s="553"/>
      <c r="X231" s="552"/>
      <c r="Y231" s="581"/>
      <c r="Z231" s="553"/>
      <c r="AA231" s="552"/>
      <c r="AB231" s="581"/>
      <c r="AC231" s="581"/>
    </row>
    <row r="232" spans="2:29" ht="30" x14ac:dyDescent="0.25">
      <c r="B232" s="431" t="s">
        <v>2236</v>
      </c>
      <c r="C232" s="441" t="s">
        <v>481</v>
      </c>
      <c r="D232" s="414"/>
      <c r="G232" s="414"/>
      <c r="H232" s="480" t="s">
        <v>2586</v>
      </c>
      <c r="I232" s="551" t="e">
        <f>+'School Capital Outlay'!C43</f>
        <v>#N/A</v>
      </c>
      <c r="J232" s="581"/>
      <c r="L232" s="552"/>
      <c r="M232" s="581"/>
      <c r="N232" s="553"/>
      <c r="O232" s="552"/>
      <c r="P232" s="581"/>
      <c r="Q232" s="553"/>
      <c r="R232" s="552"/>
      <c r="T232" s="553"/>
      <c r="U232" s="552"/>
      <c r="W232" s="553"/>
      <c r="X232" s="552"/>
      <c r="Y232" s="581"/>
      <c r="Z232" s="553"/>
      <c r="AA232" s="552"/>
      <c r="AB232" s="581"/>
      <c r="AC232" s="581"/>
    </row>
    <row r="233" spans="2:29" ht="45" x14ac:dyDescent="0.25">
      <c r="B233" s="431" t="s">
        <v>2237</v>
      </c>
      <c r="C233" s="441" t="s">
        <v>1923</v>
      </c>
      <c r="D233" s="414"/>
      <c r="G233" s="414"/>
      <c r="H233" s="480" t="s">
        <v>2587</v>
      </c>
      <c r="I233" s="551">
        <f>+'School Capital Outlay'!C44</f>
        <v>0</v>
      </c>
      <c r="J233" s="581"/>
      <c r="L233" s="552"/>
      <c r="M233" s="581"/>
      <c r="N233" s="553"/>
      <c r="O233" s="552"/>
      <c r="P233" s="581"/>
      <c r="Q233" s="553"/>
      <c r="R233" s="552"/>
      <c r="T233" s="553"/>
      <c r="U233" s="552"/>
      <c r="W233" s="553"/>
      <c r="X233" s="552"/>
      <c r="Y233" s="581"/>
      <c r="Z233" s="553"/>
      <c r="AA233" s="552"/>
      <c r="AB233" s="581"/>
      <c r="AC233" s="581"/>
    </row>
    <row r="234" spans="2:29" ht="75" x14ac:dyDescent="0.25">
      <c r="B234" s="431" t="s">
        <v>2238</v>
      </c>
      <c r="C234" s="441" t="s">
        <v>1933</v>
      </c>
      <c r="D234" s="414"/>
      <c r="G234" s="414"/>
      <c r="H234" s="480" t="s">
        <v>2588</v>
      </c>
      <c r="I234" s="551">
        <f>+'School Capital Outlay'!F45</f>
        <v>0</v>
      </c>
      <c r="J234" s="581"/>
      <c r="L234" s="552"/>
      <c r="M234" s="581"/>
      <c r="N234" s="553"/>
      <c r="O234" s="552"/>
      <c r="P234" s="581"/>
      <c r="Q234" s="553"/>
      <c r="R234" s="552"/>
      <c r="T234" s="553"/>
      <c r="U234" s="552"/>
      <c r="W234" s="553"/>
      <c r="X234" s="552"/>
      <c r="Y234" s="581"/>
      <c r="Z234" s="553"/>
      <c r="AA234" s="552"/>
      <c r="AB234" s="581"/>
      <c r="AC234" s="581"/>
    </row>
    <row r="235" spans="2:29" ht="30" x14ac:dyDescent="0.25">
      <c r="B235" s="431" t="s">
        <v>2239</v>
      </c>
      <c r="C235" s="441" t="s">
        <v>1924</v>
      </c>
      <c r="D235" s="414"/>
      <c r="G235" s="414"/>
      <c r="H235" s="480" t="s">
        <v>2589</v>
      </c>
      <c r="I235" s="551" t="e">
        <f>+'School Capital Outlay'!C46</f>
        <v>#N/A</v>
      </c>
      <c r="J235" s="581"/>
      <c r="L235" s="552"/>
      <c r="M235" s="581"/>
      <c r="N235" s="553"/>
      <c r="O235" s="552"/>
      <c r="P235" s="581"/>
      <c r="Q235" s="553"/>
      <c r="R235" s="552"/>
      <c r="T235" s="553"/>
      <c r="U235" s="552"/>
      <c r="W235" s="553"/>
      <c r="X235" s="552"/>
      <c r="Y235" s="581"/>
      <c r="Z235" s="553"/>
      <c r="AA235" s="552"/>
      <c r="AB235" s="581"/>
      <c r="AC235" s="581"/>
    </row>
    <row r="236" spans="2:29" ht="45" x14ac:dyDescent="0.25">
      <c r="B236" s="431" t="s">
        <v>2240</v>
      </c>
      <c r="C236" s="441" t="s">
        <v>1925</v>
      </c>
      <c r="D236" s="414"/>
      <c r="G236" s="414"/>
      <c r="H236" s="480" t="s">
        <v>2590</v>
      </c>
      <c r="I236" s="551">
        <f>+'School Capital Outlay'!C47</f>
        <v>0</v>
      </c>
      <c r="J236" s="581"/>
      <c r="L236" s="552"/>
      <c r="M236" s="581"/>
      <c r="N236" s="553"/>
      <c r="O236" s="552"/>
      <c r="P236" s="581"/>
      <c r="Q236" s="553"/>
      <c r="R236" s="552"/>
      <c r="T236" s="553"/>
      <c r="U236" s="552"/>
      <c r="W236" s="553"/>
      <c r="X236" s="552"/>
      <c r="Y236" s="581"/>
      <c r="Z236" s="553"/>
      <c r="AA236" s="552"/>
      <c r="AB236" s="581"/>
      <c r="AC236" s="581"/>
    </row>
    <row r="237" spans="2:29" ht="75" x14ac:dyDescent="0.25">
      <c r="B237" s="431" t="s">
        <v>2241</v>
      </c>
      <c r="C237" s="441" t="s">
        <v>1935</v>
      </c>
      <c r="D237" s="414"/>
      <c r="G237" s="414"/>
      <c r="H237" s="480" t="s">
        <v>2591</v>
      </c>
      <c r="I237" s="551">
        <f>+'School Capital Outlay'!F48</f>
        <v>0</v>
      </c>
      <c r="J237" s="581"/>
      <c r="L237" s="552"/>
      <c r="M237" s="581"/>
      <c r="N237" s="553"/>
      <c r="O237" s="552"/>
      <c r="P237" s="581"/>
      <c r="Q237" s="553"/>
      <c r="R237" s="552"/>
      <c r="T237" s="553"/>
      <c r="U237" s="552"/>
      <c r="W237" s="553"/>
      <c r="X237" s="552"/>
      <c r="Y237" s="581"/>
      <c r="Z237" s="553"/>
      <c r="AA237" s="552"/>
      <c r="AB237" s="581"/>
      <c r="AC237" s="581"/>
    </row>
    <row r="238" spans="2:29" ht="30" x14ac:dyDescent="0.25">
      <c r="B238" s="431" t="s">
        <v>2242</v>
      </c>
      <c r="C238" s="441" t="s">
        <v>208</v>
      </c>
      <c r="D238" s="414"/>
      <c r="G238" s="414"/>
      <c r="H238" s="480" t="s">
        <v>2592</v>
      </c>
      <c r="I238" s="551" t="e">
        <f>+'School Capital Outlay'!C49</f>
        <v>#N/A</v>
      </c>
      <c r="J238" s="581"/>
      <c r="L238" s="552"/>
      <c r="M238" s="581"/>
      <c r="N238" s="553"/>
      <c r="O238" s="552"/>
      <c r="P238" s="581"/>
      <c r="Q238" s="553"/>
      <c r="R238" s="552"/>
      <c r="T238" s="553"/>
      <c r="U238" s="552"/>
      <c r="W238" s="553"/>
      <c r="X238" s="552"/>
      <c r="Y238" s="581"/>
      <c r="Z238" s="553"/>
      <c r="AA238" s="552"/>
      <c r="AB238" s="581"/>
      <c r="AC238" s="581"/>
    </row>
    <row r="239" spans="2:29" ht="30" x14ac:dyDescent="0.25">
      <c r="B239" s="431" t="s">
        <v>2243</v>
      </c>
      <c r="C239" s="441" t="s">
        <v>209</v>
      </c>
      <c r="D239" s="414"/>
      <c r="G239" s="414"/>
      <c r="H239" s="480" t="s">
        <v>2593</v>
      </c>
      <c r="I239" s="551" t="e">
        <f>+'School Capital Outlay'!C50</f>
        <v>#N/A</v>
      </c>
      <c r="J239" s="581"/>
      <c r="L239" s="552"/>
      <c r="M239" s="581"/>
      <c r="N239" s="553"/>
      <c r="O239" s="552"/>
      <c r="P239" s="581"/>
      <c r="Q239" s="553"/>
      <c r="R239" s="552"/>
      <c r="T239" s="553"/>
      <c r="U239" s="552"/>
      <c r="W239" s="553"/>
      <c r="X239" s="552"/>
      <c r="Y239" s="581"/>
      <c r="Z239" s="553"/>
      <c r="AA239" s="552"/>
      <c r="AB239" s="581"/>
      <c r="AC239" s="581"/>
    </row>
    <row r="240" spans="2:29" ht="30.75" thickBot="1" x14ac:dyDescent="0.3">
      <c r="B240" s="431" t="s">
        <v>2244</v>
      </c>
      <c r="C240" s="442" t="s">
        <v>210</v>
      </c>
      <c r="D240" s="414"/>
      <c r="G240" s="414"/>
      <c r="H240" s="480" t="s">
        <v>2594</v>
      </c>
      <c r="I240" s="551" t="e">
        <f>+'School Capital Outlay'!C51</f>
        <v>#N/A</v>
      </c>
      <c r="J240" s="581"/>
      <c r="L240" s="552"/>
      <c r="M240" s="581"/>
      <c r="N240" s="553"/>
      <c r="O240" s="552"/>
      <c r="P240" s="581"/>
      <c r="Q240" s="553"/>
      <c r="R240" s="552"/>
      <c r="T240" s="553"/>
      <c r="U240" s="552"/>
      <c r="W240" s="553"/>
      <c r="X240" s="552"/>
      <c r="Y240" s="581"/>
      <c r="Z240" s="553"/>
      <c r="AA240" s="552"/>
      <c r="AB240" s="581"/>
      <c r="AC240" s="581"/>
    </row>
    <row r="241" spans="1:29" ht="60" x14ac:dyDescent="0.25">
      <c r="B241" s="385">
        <v>60275</v>
      </c>
      <c r="C241" s="418" t="s">
        <v>3073</v>
      </c>
      <c r="H241" s="480" t="s">
        <v>3080</v>
      </c>
      <c r="I241" s="551">
        <f>'School Capital Outlay'!C35</f>
        <v>0</v>
      </c>
      <c r="J241" s="581"/>
      <c r="L241" s="552"/>
      <c r="M241" s="581"/>
      <c r="N241" s="553"/>
      <c r="O241" s="552"/>
      <c r="P241" s="581"/>
      <c r="Q241" s="553"/>
      <c r="R241" s="552"/>
      <c r="T241" s="553"/>
      <c r="U241" s="552"/>
      <c r="W241" s="553"/>
      <c r="X241" s="552"/>
      <c r="Y241" s="581"/>
      <c r="Z241" s="553"/>
      <c r="AA241" s="552"/>
      <c r="AB241" s="581"/>
      <c r="AC241" s="581"/>
    </row>
    <row r="242" spans="1:29" s="826" customFormat="1" ht="45" x14ac:dyDescent="0.25">
      <c r="A242" s="826">
        <v>10840</v>
      </c>
      <c r="B242" s="826">
        <v>20840</v>
      </c>
      <c r="C242" s="827" t="s">
        <v>3088</v>
      </c>
      <c r="E242" s="828"/>
      <c r="F242" s="827"/>
      <c r="H242" s="829" t="s">
        <v>3175</v>
      </c>
      <c r="I242" s="830">
        <f>+'Gov. Revenue'!DC54+'Proprietary Rev.'!DC53</f>
        <v>0</v>
      </c>
      <c r="J242" s="831"/>
      <c r="K242" s="829"/>
      <c r="L242" s="830"/>
      <c r="N242" s="829"/>
      <c r="O242" s="830"/>
      <c r="Q242" s="829"/>
      <c r="R242" s="830"/>
      <c r="S242" s="831"/>
      <c r="T242" s="829"/>
      <c r="U242" s="830"/>
      <c r="V242" s="831"/>
      <c r="W242" s="829"/>
      <c r="X242" s="830"/>
      <c r="Z242" s="829"/>
      <c r="AA242" s="830"/>
    </row>
    <row r="243" spans="1:29" s="826" customFormat="1" ht="45" x14ac:dyDescent="0.25">
      <c r="A243" s="827"/>
      <c r="B243" s="832">
        <v>20850</v>
      </c>
      <c r="C243" s="833" t="s">
        <v>3082</v>
      </c>
      <c r="E243" s="828"/>
      <c r="F243" s="827"/>
      <c r="H243" s="829" t="s">
        <v>3176</v>
      </c>
      <c r="I243" s="830">
        <f>+'Proprietary Rev.'!DC96</f>
        <v>0</v>
      </c>
      <c r="J243" s="831"/>
      <c r="K243" s="829"/>
      <c r="L243" s="830"/>
      <c r="N243" s="829"/>
      <c r="O243" s="830"/>
      <c r="Q243" s="829"/>
      <c r="R243" s="830"/>
      <c r="S243" s="831"/>
      <c r="T243" s="829"/>
      <c r="U243" s="830"/>
      <c r="V243" s="831"/>
      <c r="W243" s="829"/>
      <c r="X243" s="830"/>
      <c r="Z243" s="829"/>
      <c r="AA243" s="830"/>
    </row>
    <row r="244" spans="1:29" s="826" customFormat="1" ht="60" x14ac:dyDescent="0.25">
      <c r="A244" s="827"/>
      <c r="B244" s="832">
        <v>25640</v>
      </c>
      <c r="C244" s="834" t="s">
        <v>3085</v>
      </c>
      <c r="E244" s="828"/>
      <c r="F244" s="827"/>
      <c r="H244" s="829" t="s">
        <v>3177</v>
      </c>
      <c r="I244" s="830">
        <f>+'Proprietary Exp'!FH8</f>
        <v>0</v>
      </c>
      <c r="J244" s="831"/>
      <c r="K244" s="829" t="s">
        <v>3178</v>
      </c>
      <c r="L244" s="830">
        <f>+'Proprietary Exp'!FI8</f>
        <v>0</v>
      </c>
      <c r="N244" s="829" t="s">
        <v>3179</v>
      </c>
      <c r="O244" s="830">
        <f>+'Proprietary Exp'!FK8</f>
        <v>0</v>
      </c>
      <c r="Q244" s="829" t="s">
        <v>3180</v>
      </c>
      <c r="R244" s="830">
        <f>+'Proprietary Exp'!FM8</f>
        <v>0</v>
      </c>
      <c r="S244" s="831"/>
      <c r="T244" s="829" t="s">
        <v>3181</v>
      </c>
      <c r="U244" s="830">
        <f>+'Proprietary Exp'!FN8</f>
        <v>0</v>
      </c>
      <c r="V244" s="831"/>
      <c r="W244" s="829" t="s">
        <v>3182</v>
      </c>
      <c r="X244" s="830">
        <f>+'Proprietary Exp'!FJ8</f>
        <v>0</v>
      </c>
      <c r="Z244" s="829"/>
      <c r="AA244" s="830"/>
    </row>
    <row r="245" spans="1:29" s="826" customFormat="1" ht="45" x14ac:dyDescent="0.25">
      <c r="A245" s="827"/>
      <c r="B245" s="835">
        <v>25650</v>
      </c>
      <c r="C245" s="836" t="s">
        <v>3084</v>
      </c>
      <c r="E245" s="828"/>
      <c r="F245" s="827"/>
      <c r="H245" s="829" t="s">
        <v>3183</v>
      </c>
      <c r="I245" s="830">
        <f>+'Proprietary Exp'!FH55</f>
        <v>0</v>
      </c>
      <c r="J245" s="831"/>
      <c r="K245" s="829" t="s">
        <v>3184</v>
      </c>
      <c r="L245" s="830">
        <f>+'Proprietary Exp'!FI55</f>
        <v>0</v>
      </c>
      <c r="N245" s="829" t="s">
        <v>3217</v>
      </c>
      <c r="O245" s="830">
        <f>+'Proprietary Exp'!FK55</f>
        <v>0</v>
      </c>
      <c r="Q245" s="829" t="s">
        <v>3185</v>
      </c>
      <c r="R245" s="830">
        <f>+'Proprietary Exp'!FM55</f>
        <v>0</v>
      </c>
      <c r="S245" s="831"/>
      <c r="T245" s="829" t="s">
        <v>3218</v>
      </c>
      <c r="U245" s="830">
        <f>+'Proprietary Exp'!FN55</f>
        <v>0</v>
      </c>
      <c r="V245" s="831"/>
      <c r="W245" s="829" t="s">
        <v>3186</v>
      </c>
      <c r="X245" s="830">
        <f>+'Proprietary Exp'!FJ55</f>
        <v>0</v>
      </c>
      <c r="Z245" s="829"/>
      <c r="AA245" s="830"/>
    </row>
    <row r="246" spans="1:29" s="826" customFormat="1" x14ac:dyDescent="0.25">
      <c r="A246" s="827"/>
      <c r="B246" s="837">
        <v>30180</v>
      </c>
      <c r="C246" s="838" t="s">
        <v>3119</v>
      </c>
      <c r="E246" s="828"/>
      <c r="F246" s="827"/>
      <c r="H246" s="829" t="s">
        <v>3187</v>
      </c>
      <c r="I246" s="826">
        <f>+Miscellaneous!E29</f>
        <v>0</v>
      </c>
      <c r="J246" s="831"/>
      <c r="K246" s="829"/>
      <c r="L246" s="830"/>
      <c r="N246" s="829"/>
      <c r="O246" s="830"/>
      <c r="Q246" s="829"/>
      <c r="R246" s="830"/>
      <c r="S246" s="831"/>
      <c r="T246" s="829"/>
      <c r="U246" s="830"/>
      <c r="V246" s="831"/>
      <c r="W246" s="829"/>
      <c r="X246" s="830"/>
      <c r="Z246" s="829"/>
      <c r="AA246" s="830"/>
    </row>
    <row r="247" spans="1:29" s="826" customFormat="1" x14ac:dyDescent="0.25">
      <c r="A247" s="827"/>
      <c r="B247" s="837">
        <v>30190</v>
      </c>
      <c r="C247" s="838" t="s">
        <v>3120</v>
      </c>
      <c r="E247" s="828"/>
      <c r="F247" s="827"/>
      <c r="H247" s="829" t="s">
        <v>3188</v>
      </c>
      <c r="I247" s="826">
        <f>+Miscellaneous!E30</f>
        <v>0</v>
      </c>
      <c r="J247" s="831"/>
      <c r="K247" s="829"/>
      <c r="L247" s="830"/>
      <c r="N247" s="829"/>
      <c r="O247" s="830"/>
      <c r="Q247" s="829"/>
      <c r="R247" s="830"/>
      <c r="S247" s="831"/>
      <c r="T247" s="829"/>
      <c r="U247" s="830"/>
      <c r="V247" s="831"/>
      <c r="W247" s="829"/>
      <c r="X247" s="830"/>
      <c r="Z247" s="829"/>
      <c r="AA247" s="830"/>
    </row>
    <row r="248" spans="1:29" s="826" customFormat="1" x14ac:dyDescent="0.25">
      <c r="A248" s="827"/>
      <c r="B248" s="837">
        <v>30200</v>
      </c>
      <c r="C248" s="838" t="s">
        <v>3124</v>
      </c>
      <c r="E248" s="828"/>
      <c r="F248" s="827"/>
      <c r="H248" s="829" t="s">
        <v>3189</v>
      </c>
      <c r="I248" s="826">
        <f>+Miscellaneous!E31</f>
        <v>0</v>
      </c>
      <c r="J248" s="831"/>
      <c r="K248" s="829"/>
      <c r="L248" s="830"/>
      <c r="N248" s="829"/>
      <c r="O248" s="830"/>
      <c r="Q248" s="829"/>
      <c r="R248" s="830"/>
      <c r="S248" s="831"/>
      <c r="T248" s="829"/>
      <c r="U248" s="830"/>
      <c r="V248" s="831"/>
      <c r="W248" s="829"/>
      <c r="X248" s="830"/>
      <c r="Z248" s="829"/>
      <c r="AA248" s="830"/>
    </row>
    <row r="249" spans="1:29" s="826" customFormat="1" ht="30" x14ac:dyDescent="0.25">
      <c r="A249" s="827"/>
      <c r="B249" s="837">
        <v>30210</v>
      </c>
      <c r="C249" s="838" t="s">
        <v>3127</v>
      </c>
      <c r="E249" s="828"/>
      <c r="F249" s="827"/>
      <c r="H249" s="829" t="s">
        <v>3190</v>
      </c>
      <c r="I249" s="826">
        <f>+Miscellaneous!E32</f>
        <v>0</v>
      </c>
      <c r="J249" s="831"/>
      <c r="K249" s="829"/>
      <c r="L249" s="830"/>
      <c r="N249" s="829"/>
      <c r="O249" s="830"/>
      <c r="Q249" s="829"/>
      <c r="R249" s="830"/>
      <c r="S249" s="831"/>
      <c r="T249" s="829"/>
      <c r="U249" s="830"/>
      <c r="V249" s="831"/>
      <c r="W249" s="829"/>
      <c r="X249" s="830"/>
      <c r="Z249" s="829"/>
      <c r="AA249" s="830"/>
    </row>
    <row r="250" spans="1:29" s="826" customFormat="1" ht="60" x14ac:dyDescent="0.25">
      <c r="A250" s="827"/>
      <c r="B250" s="837">
        <v>30220</v>
      </c>
      <c r="C250" s="838" t="s">
        <v>3121</v>
      </c>
      <c r="E250" s="828"/>
      <c r="F250" s="827"/>
      <c r="H250" s="829" t="s">
        <v>3191</v>
      </c>
      <c r="I250" s="826">
        <f>+Miscellaneous!E33</f>
        <v>0</v>
      </c>
      <c r="J250" s="831"/>
      <c r="K250" s="829"/>
      <c r="L250" s="830"/>
      <c r="N250" s="829"/>
      <c r="O250" s="830"/>
      <c r="Q250" s="829"/>
      <c r="R250" s="830"/>
      <c r="S250" s="831"/>
      <c r="T250" s="829"/>
      <c r="U250" s="830"/>
      <c r="V250" s="831"/>
      <c r="W250" s="829"/>
      <c r="X250" s="830"/>
      <c r="Z250" s="829"/>
      <c r="AA250" s="830"/>
    </row>
    <row r="251" spans="1:29" s="826" customFormat="1" ht="90" x14ac:dyDescent="0.25">
      <c r="A251" s="827"/>
      <c r="B251" s="837">
        <v>30230</v>
      </c>
      <c r="C251" s="838" t="s">
        <v>3139</v>
      </c>
      <c r="E251" s="828"/>
      <c r="F251" s="827"/>
      <c r="H251" s="829" t="s">
        <v>3192</v>
      </c>
      <c r="I251" s="826">
        <f>Miscellaneous!F34</f>
        <v>0</v>
      </c>
      <c r="J251" s="831"/>
      <c r="K251" s="829"/>
      <c r="L251" s="830"/>
      <c r="N251" s="829"/>
      <c r="O251" s="830"/>
      <c r="Q251" s="829"/>
      <c r="R251" s="830"/>
      <c r="S251" s="831"/>
      <c r="T251" s="829"/>
      <c r="U251" s="830"/>
      <c r="V251" s="831"/>
      <c r="W251" s="829"/>
      <c r="X251" s="830"/>
      <c r="Z251" s="829"/>
      <c r="AA251" s="830"/>
    </row>
    <row r="252" spans="1:29" s="826" customFormat="1" x14ac:dyDescent="0.25">
      <c r="A252" s="827"/>
      <c r="B252" s="839">
        <v>60600</v>
      </c>
      <c r="C252" s="840" t="s">
        <v>3093</v>
      </c>
      <c r="E252" s="828"/>
      <c r="F252" s="827"/>
      <c r="H252" s="829" t="s">
        <v>3193</v>
      </c>
      <c r="I252" s="830">
        <f>'School Capital Outlay'!C14</f>
        <v>0</v>
      </c>
      <c r="J252" s="831"/>
      <c r="K252" s="829"/>
      <c r="L252" s="830"/>
      <c r="N252" s="829"/>
      <c r="O252" s="830"/>
      <c r="P252" s="831"/>
      <c r="Q252" s="829"/>
      <c r="R252" s="830"/>
      <c r="S252" s="831"/>
      <c r="T252" s="829"/>
      <c r="U252" s="830"/>
      <c r="V252" s="831"/>
      <c r="W252" s="829"/>
      <c r="X252" s="830"/>
      <c r="Z252" s="829"/>
      <c r="AA252" s="830"/>
    </row>
    <row r="253" spans="1:29" s="826" customFormat="1" ht="94.5" x14ac:dyDescent="0.25">
      <c r="A253" s="827">
        <v>15660</v>
      </c>
      <c r="B253" s="841">
        <v>25660</v>
      </c>
      <c r="C253" s="842" t="s">
        <v>3173</v>
      </c>
      <c r="E253" s="828"/>
      <c r="F253" s="827"/>
      <c r="H253" s="829" t="s">
        <v>3194</v>
      </c>
      <c r="I253" s="830">
        <f>+'Gov. Exp.'!EN87+'Proprietary Exp'!FH85</f>
        <v>0</v>
      </c>
      <c r="J253" s="831"/>
      <c r="K253" s="829" t="s">
        <v>3195</v>
      </c>
      <c r="L253" s="830">
        <f>+'Gov. Exp.'!EO87+'Proprietary Exp'!FI85</f>
        <v>0</v>
      </c>
      <c r="N253" s="829" t="s">
        <v>3219</v>
      </c>
      <c r="O253" s="830">
        <f>+'Gov. Exp.'!EP87+'Proprietary Exp'!FK85</f>
        <v>0</v>
      </c>
      <c r="Q253" s="829" t="s">
        <v>3196</v>
      </c>
      <c r="R253" s="830">
        <f>+'Gov. Exp.'!EQ87+'Proprietary Exp'!FM85</f>
        <v>0</v>
      </c>
      <c r="S253" s="831"/>
      <c r="T253" s="829" t="s">
        <v>3220</v>
      </c>
      <c r="U253" s="830">
        <f>+'Gov. Exp.'!ER87+'Proprietary Exp'!FN85</f>
        <v>0</v>
      </c>
      <c r="V253" s="831"/>
      <c r="W253" s="829" t="s">
        <v>3197</v>
      </c>
      <c r="X253" s="830">
        <f>+'Proprietary Exp'!FJ85</f>
        <v>0</v>
      </c>
      <c r="Z253" s="829"/>
      <c r="AA253" s="830"/>
    </row>
    <row r="254" spans="1:29" s="581" customFormat="1" ht="120" x14ac:dyDescent="0.25">
      <c r="A254" s="916"/>
      <c r="B254" s="894">
        <v>15381</v>
      </c>
      <c r="C254" s="892" t="s">
        <v>3241</v>
      </c>
      <c r="D254" s="903"/>
      <c r="E254" s="912">
        <v>25381</v>
      </c>
      <c r="F254" s="892" t="s">
        <v>3241</v>
      </c>
      <c r="G254" s="903"/>
      <c r="H254" s="913" t="s">
        <v>3250</v>
      </c>
      <c r="I254" s="914">
        <f>'Gov. Exp.'!EN50+'Proprietary Exp'!FH45</f>
        <v>0</v>
      </c>
      <c r="J254" s="915"/>
      <c r="K254" s="913" t="s">
        <v>3251</v>
      </c>
      <c r="L254" s="914">
        <f>'Gov. Exp.'!EO50+'Proprietary Exp'!FI45</f>
        <v>0</v>
      </c>
      <c r="M254" s="903"/>
      <c r="N254" s="913" t="s">
        <v>3252</v>
      </c>
      <c r="O254" s="914">
        <f>'Gov. Exp.'!EP50+'Proprietary Exp'!FK45</f>
        <v>0</v>
      </c>
      <c r="P254" s="903"/>
      <c r="Q254" s="913" t="s">
        <v>3253</v>
      </c>
      <c r="R254" s="914">
        <f>'Gov. Exp.'!EQ50+'Proprietary Exp'!FM45</f>
        <v>0</v>
      </c>
      <c r="S254" s="915"/>
      <c r="T254" s="913" t="s">
        <v>3254</v>
      </c>
      <c r="U254" s="914">
        <f>'Gov. Exp.'!ER50+'Proprietary Exp'!FN45</f>
        <v>0</v>
      </c>
      <c r="V254" s="915"/>
      <c r="W254" s="913" t="s">
        <v>3255</v>
      </c>
      <c r="X254" s="914">
        <f>'Proprietary Exp'!FJ45</f>
        <v>0</v>
      </c>
      <c r="Z254" s="553"/>
      <c r="AA254" s="552"/>
    </row>
    <row r="255" spans="1:29" s="581" customFormat="1" ht="60" x14ac:dyDescent="0.25">
      <c r="A255" s="916"/>
      <c r="B255" s="894">
        <v>15382</v>
      </c>
      <c r="C255" s="892" t="s">
        <v>3242</v>
      </c>
      <c r="D255" s="903"/>
      <c r="E255" s="912">
        <v>25382</v>
      </c>
      <c r="F255" s="892" t="s">
        <v>3242</v>
      </c>
      <c r="G255" s="903"/>
      <c r="H255" s="913" t="s">
        <v>3256</v>
      </c>
      <c r="I255" s="914">
        <f>'Gov. Exp.'!EN51+'Proprietary Exp'!FH46</f>
        <v>0</v>
      </c>
      <c r="J255" s="915"/>
      <c r="K255" s="913" t="s">
        <v>3257</v>
      </c>
      <c r="L255" s="914">
        <f>'Gov. Exp.'!EO51+'Proprietary Exp'!FI46</f>
        <v>0</v>
      </c>
      <c r="M255" s="903"/>
      <c r="N255" s="913" t="s">
        <v>3258</v>
      </c>
      <c r="O255" s="914">
        <f>'Gov. Exp.'!EP51+'Proprietary Exp'!FK46</f>
        <v>0</v>
      </c>
      <c r="P255" s="903"/>
      <c r="Q255" s="913" t="s">
        <v>3259</v>
      </c>
      <c r="R255" s="914">
        <f>'Gov. Exp.'!EQ51+'Proprietary Exp'!FM46</f>
        <v>0</v>
      </c>
      <c r="S255" s="915"/>
      <c r="T255" s="913" t="s">
        <v>3260</v>
      </c>
      <c r="U255" s="914">
        <f>'Gov. Exp.'!ER51+'Proprietary Exp'!FN46</f>
        <v>0</v>
      </c>
      <c r="V255" s="915"/>
      <c r="W255" s="913" t="s">
        <v>3261</v>
      </c>
      <c r="X255" s="914">
        <f>'Proprietary Exp'!FJ46</f>
        <v>0</v>
      </c>
      <c r="Z255" s="553"/>
      <c r="AA255" s="552"/>
    </row>
    <row r="256" spans="1:29" s="581" customFormat="1" ht="75" x14ac:dyDescent="0.25">
      <c r="A256" s="916"/>
      <c r="B256" s="894">
        <v>15383</v>
      </c>
      <c r="C256" s="892" t="s">
        <v>3243</v>
      </c>
      <c r="D256" s="903"/>
      <c r="E256" s="912">
        <v>25383</v>
      </c>
      <c r="F256" s="892" t="s">
        <v>3243</v>
      </c>
      <c r="G256" s="903"/>
      <c r="H256" s="913" t="s">
        <v>3262</v>
      </c>
      <c r="I256" s="914">
        <f>'Gov. Exp.'!EN52+'Proprietary Exp'!FH47</f>
        <v>0</v>
      </c>
      <c r="J256" s="915"/>
      <c r="K256" s="913" t="s">
        <v>3263</v>
      </c>
      <c r="L256" s="914">
        <f>'Gov. Exp.'!EO52+'Proprietary Exp'!FI47</f>
        <v>0</v>
      </c>
      <c r="M256" s="903"/>
      <c r="N256" s="913" t="s">
        <v>3264</v>
      </c>
      <c r="O256" s="914">
        <f>'Gov. Exp.'!EP52+'Proprietary Exp'!FK47</f>
        <v>0</v>
      </c>
      <c r="P256" s="903"/>
      <c r="Q256" s="913" t="s">
        <v>3265</v>
      </c>
      <c r="R256" s="914">
        <f>'Gov. Exp.'!EQ52+'Proprietary Exp'!FM47</f>
        <v>0</v>
      </c>
      <c r="S256" s="915"/>
      <c r="T256" s="913" t="s">
        <v>3266</v>
      </c>
      <c r="U256" s="914">
        <f>'Gov. Exp.'!ER52+'Proprietary Exp'!FN47</f>
        <v>0</v>
      </c>
      <c r="V256" s="915"/>
      <c r="W256" s="913" t="s">
        <v>3267</v>
      </c>
      <c r="X256" s="914">
        <f>'Proprietary Exp'!FJ47</f>
        <v>0</v>
      </c>
      <c r="Z256" s="553"/>
      <c r="AA256" s="552"/>
    </row>
    <row r="257" spans="1:27" s="581" customFormat="1" x14ac:dyDescent="0.25">
      <c r="A257" s="939"/>
      <c r="B257" s="940">
        <v>60601</v>
      </c>
      <c r="C257" s="939" t="s">
        <v>3292</v>
      </c>
      <c r="D257" s="940"/>
      <c r="E257" s="941"/>
      <c r="F257" s="939"/>
      <c r="G257" s="940"/>
      <c r="H257" s="942" t="s">
        <v>3294</v>
      </c>
      <c r="I257" s="945">
        <f>'School Capital Outlay'!C15</f>
        <v>0</v>
      </c>
      <c r="J257" s="584"/>
      <c r="K257" s="553"/>
      <c r="L257" s="933"/>
      <c r="N257" s="553"/>
      <c r="O257" s="933"/>
      <c r="Q257" s="553"/>
      <c r="R257" s="933"/>
      <c r="S257" s="584"/>
      <c r="T257" s="553"/>
      <c r="U257" s="933"/>
      <c r="V257" s="584"/>
      <c r="W257" s="553"/>
      <c r="X257" s="933"/>
      <c r="Z257" s="553"/>
      <c r="AA257" s="933"/>
    </row>
    <row r="258" spans="1:27" s="581" customFormat="1" x14ac:dyDescent="0.25">
      <c r="A258" s="939"/>
      <c r="B258" s="940">
        <v>60602</v>
      </c>
      <c r="C258" s="939" t="s">
        <v>3293</v>
      </c>
      <c r="D258" s="940"/>
      <c r="E258" s="941"/>
      <c r="F258" s="939"/>
      <c r="G258" s="940"/>
      <c r="H258" s="942" t="s">
        <v>3295</v>
      </c>
      <c r="I258" s="945">
        <f>'School Capital Outlay'!C16</f>
        <v>0</v>
      </c>
      <c r="J258" s="584"/>
      <c r="K258" s="553"/>
      <c r="L258" s="933"/>
      <c r="N258" s="553"/>
      <c r="O258" s="933"/>
      <c r="Q258" s="553"/>
      <c r="R258" s="933"/>
      <c r="S258" s="584"/>
      <c r="T258" s="553"/>
      <c r="U258" s="933"/>
      <c r="V258" s="584"/>
      <c r="W258" s="553"/>
      <c r="X258" s="933"/>
      <c r="Z258" s="553"/>
      <c r="AA258" s="933"/>
    </row>
    <row r="259" spans="1:27" s="581" customFormat="1" ht="105" x14ac:dyDescent="0.25">
      <c r="A259" s="579" t="s">
        <v>3382</v>
      </c>
      <c r="B259" s="977">
        <v>30040</v>
      </c>
      <c r="C259" s="978" t="s">
        <v>3334</v>
      </c>
      <c r="E259" s="582"/>
      <c r="F259" s="579"/>
      <c r="H259" s="553" t="s">
        <v>3340</v>
      </c>
      <c r="I259" s="552">
        <f>Miscellaneous!E8</f>
        <v>0</v>
      </c>
      <c r="J259" s="584"/>
      <c r="K259" s="553" t="s">
        <v>3344</v>
      </c>
      <c r="L259" s="552">
        <f>Miscellaneous!F8</f>
        <v>0</v>
      </c>
      <c r="N259" s="553"/>
      <c r="O259" s="552"/>
      <c r="Q259" s="553"/>
      <c r="R259" s="552"/>
      <c r="S259" s="584"/>
      <c r="T259" s="553"/>
      <c r="U259" s="552"/>
      <c r="V259" s="584"/>
      <c r="W259" s="553"/>
      <c r="X259" s="552"/>
      <c r="Z259" s="553"/>
      <c r="AA259" s="552"/>
    </row>
    <row r="260" spans="1:27" s="581" customFormat="1" ht="120" x14ac:dyDescent="0.25">
      <c r="A260" s="579" t="s">
        <v>3382</v>
      </c>
      <c r="B260" s="977">
        <v>30041</v>
      </c>
      <c r="C260" s="978" t="s">
        <v>3336</v>
      </c>
      <c r="E260" s="582"/>
      <c r="F260" s="579"/>
      <c r="H260" s="553" t="s">
        <v>3341</v>
      </c>
      <c r="I260" s="552">
        <f>Miscellaneous!E9</f>
        <v>0</v>
      </c>
      <c r="J260" s="584"/>
      <c r="K260" s="553" t="s">
        <v>3345</v>
      </c>
      <c r="L260" s="552">
        <f>Miscellaneous!F6</f>
        <v>0</v>
      </c>
      <c r="N260" s="553"/>
      <c r="O260" s="552"/>
      <c r="Q260" s="553"/>
      <c r="R260" s="552"/>
      <c r="S260" s="584"/>
      <c r="T260" s="553"/>
      <c r="U260" s="552"/>
      <c r="V260" s="584"/>
      <c r="W260" s="553"/>
      <c r="X260" s="552"/>
      <c r="Z260" s="553"/>
      <c r="AA260" s="552"/>
    </row>
    <row r="261" spans="1:27" s="581" customFormat="1" ht="30" x14ac:dyDescent="0.25">
      <c r="A261" s="579" t="s">
        <v>3382</v>
      </c>
      <c r="B261" s="976">
        <v>60610</v>
      </c>
      <c r="C261" s="986" t="s">
        <v>3331</v>
      </c>
      <c r="E261" s="582"/>
      <c r="F261" s="579"/>
      <c r="H261" s="553" t="s">
        <v>3351</v>
      </c>
      <c r="I261" s="933">
        <f>'School Capital Outlay'!C17</f>
        <v>0</v>
      </c>
      <c r="J261" s="584"/>
      <c r="K261" s="553"/>
      <c r="L261" s="933"/>
      <c r="N261" s="553"/>
      <c r="O261" s="933"/>
      <c r="Q261" s="553"/>
      <c r="R261" s="933"/>
      <c r="S261" s="584"/>
      <c r="T261" s="553"/>
      <c r="U261" s="933"/>
      <c r="V261" s="584"/>
      <c r="W261" s="553"/>
      <c r="X261" s="933"/>
      <c r="Z261" s="553"/>
      <c r="AA261" s="933"/>
    </row>
    <row r="262" spans="1:27" s="581" customFormat="1" ht="30" x14ac:dyDescent="0.25">
      <c r="A262" s="579" t="s">
        <v>3382</v>
      </c>
      <c r="B262" s="995">
        <v>60285</v>
      </c>
      <c r="C262" s="996" t="s">
        <v>3331</v>
      </c>
      <c r="E262" s="582"/>
      <c r="F262" s="579"/>
      <c r="H262" s="553" t="s">
        <v>3352</v>
      </c>
      <c r="I262" s="552">
        <f>'School Capital Outlay'!C37</f>
        <v>0</v>
      </c>
      <c r="J262" s="584"/>
      <c r="K262" s="553"/>
      <c r="L262" s="552"/>
      <c r="N262" s="553"/>
      <c r="O262" s="552"/>
      <c r="Q262" s="553"/>
      <c r="R262" s="552"/>
      <c r="S262" s="584"/>
      <c r="T262" s="553"/>
      <c r="U262" s="552"/>
      <c r="V262" s="584"/>
      <c r="W262" s="553"/>
      <c r="X262" s="552"/>
      <c r="Z262" s="553"/>
      <c r="AA262" s="552"/>
    </row>
    <row r="263" spans="1:27" s="581" customFormat="1" ht="30" x14ac:dyDescent="0.25">
      <c r="A263" s="579" t="s">
        <v>3382</v>
      </c>
      <c r="B263" s="988">
        <v>70000</v>
      </c>
      <c r="C263" s="1011"/>
      <c r="E263" s="582"/>
      <c r="F263" s="579"/>
      <c r="H263" s="988" t="s">
        <v>3359</v>
      </c>
      <c r="I263" s="933">
        <f>'Inspections '!F3</f>
        <v>0</v>
      </c>
      <c r="J263" s="584"/>
      <c r="K263" s="553"/>
      <c r="L263" s="933"/>
      <c r="N263" s="553"/>
      <c r="O263" s="933"/>
      <c r="Q263" s="553"/>
      <c r="R263" s="933"/>
      <c r="S263" s="584"/>
      <c r="T263" s="553"/>
      <c r="U263" s="933"/>
      <c r="V263" s="584"/>
      <c r="W263" s="553"/>
      <c r="X263" s="933"/>
      <c r="Z263" s="553"/>
      <c r="AA263" s="933"/>
    </row>
    <row r="264" spans="1:27" s="581" customFormat="1" ht="30" x14ac:dyDescent="0.25">
      <c r="A264" s="579" t="s">
        <v>3382</v>
      </c>
      <c r="B264" s="997">
        <v>70001</v>
      </c>
      <c r="C264" s="1012" t="s">
        <v>3377</v>
      </c>
      <c r="E264" s="582"/>
      <c r="F264" s="579"/>
      <c r="H264" s="988" t="s">
        <v>3383</v>
      </c>
      <c r="I264" s="552" t="e">
        <f>'Inspections '!F8</f>
        <v>#N/A</v>
      </c>
      <c r="J264" s="584"/>
      <c r="K264" s="553"/>
      <c r="L264" s="552"/>
      <c r="N264" s="553"/>
      <c r="O264" s="552"/>
      <c r="Q264" s="553"/>
      <c r="R264" s="552"/>
      <c r="S264" s="584"/>
      <c r="T264" s="553"/>
      <c r="U264" s="552"/>
      <c r="V264" s="584"/>
      <c r="W264" s="553"/>
      <c r="X264" s="552"/>
      <c r="Z264" s="553"/>
      <c r="AA264" s="552"/>
    </row>
    <row r="265" spans="1:27" s="581" customFormat="1" ht="30" x14ac:dyDescent="0.25">
      <c r="A265" s="579" t="s">
        <v>3382</v>
      </c>
      <c r="B265" s="997">
        <v>70002</v>
      </c>
      <c r="C265" s="1013" t="s">
        <v>3373</v>
      </c>
      <c r="E265" s="582"/>
      <c r="F265" s="579"/>
      <c r="H265" s="988" t="s">
        <v>3360</v>
      </c>
      <c r="I265" s="554"/>
      <c r="J265" s="584"/>
      <c r="K265" s="553"/>
      <c r="L265" s="552"/>
      <c r="N265" s="553"/>
      <c r="O265" s="552"/>
      <c r="P265" s="584"/>
      <c r="Q265" s="553"/>
      <c r="R265" s="552"/>
      <c r="S265" s="584"/>
      <c r="T265" s="553"/>
      <c r="U265" s="552"/>
      <c r="V265" s="584"/>
      <c r="W265" s="553"/>
      <c r="X265" s="552"/>
      <c r="Z265" s="553"/>
      <c r="AA265" s="552"/>
    </row>
    <row r="266" spans="1:27" s="581" customFormat="1" ht="30" x14ac:dyDescent="0.25">
      <c r="A266" s="579" t="s">
        <v>3382</v>
      </c>
      <c r="B266" s="997">
        <v>70003</v>
      </c>
      <c r="C266" s="1013" t="s">
        <v>3374</v>
      </c>
      <c r="E266" s="582"/>
      <c r="F266" s="579"/>
      <c r="H266" s="988" t="s">
        <v>3361</v>
      </c>
      <c r="I266" s="554"/>
      <c r="J266" s="584"/>
      <c r="K266" s="553"/>
      <c r="L266" s="552"/>
      <c r="N266" s="553"/>
      <c r="O266" s="552"/>
      <c r="P266" s="584"/>
      <c r="Q266" s="553"/>
      <c r="R266" s="552"/>
      <c r="S266" s="584"/>
      <c r="T266" s="553"/>
      <c r="U266" s="552"/>
      <c r="V266" s="584"/>
      <c r="W266" s="553"/>
      <c r="X266" s="552"/>
      <c r="Z266" s="553"/>
      <c r="AA266" s="552"/>
    </row>
    <row r="267" spans="1:27" s="581" customFormat="1" ht="30" x14ac:dyDescent="0.25">
      <c r="A267" s="579" t="s">
        <v>3382</v>
      </c>
      <c r="B267" s="997">
        <v>70004</v>
      </c>
      <c r="C267" s="1013" t="s">
        <v>3375</v>
      </c>
      <c r="E267" s="582"/>
      <c r="F267" s="579"/>
      <c r="H267" s="988" t="s">
        <v>3362</v>
      </c>
      <c r="I267" s="554"/>
      <c r="J267" s="584"/>
      <c r="K267" s="553"/>
      <c r="L267" s="552"/>
      <c r="N267" s="553"/>
      <c r="O267" s="552"/>
      <c r="P267" s="584"/>
      <c r="Q267" s="553"/>
      <c r="R267" s="552"/>
      <c r="S267" s="584"/>
      <c r="T267" s="553"/>
      <c r="U267" s="552"/>
      <c r="V267" s="584"/>
      <c r="W267" s="553"/>
      <c r="X267" s="552"/>
      <c r="Z267" s="553"/>
      <c r="AA267" s="552"/>
    </row>
    <row r="268" spans="1:27" s="581" customFormat="1" ht="30" x14ac:dyDescent="0.25">
      <c r="A268" s="579" t="s">
        <v>3382</v>
      </c>
      <c r="B268" s="997">
        <v>70005</v>
      </c>
      <c r="C268" s="1012" t="s">
        <v>3376</v>
      </c>
      <c r="E268" s="582"/>
      <c r="F268" s="579"/>
      <c r="H268" s="988" t="s">
        <v>3363</v>
      </c>
      <c r="I268" s="554"/>
      <c r="J268" s="584"/>
      <c r="K268" s="553"/>
      <c r="L268" s="552"/>
      <c r="N268" s="553"/>
      <c r="O268" s="552"/>
      <c r="P268" s="584"/>
      <c r="Q268" s="553"/>
      <c r="R268" s="552"/>
      <c r="S268" s="584"/>
      <c r="T268" s="553"/>
      <c r="U268" s="552"/>
      <c r="V268" s="584"/>
      <c r="W268" s="553"/>
      <c r="X268" s="552"/>
      <c r="Z268" s="553"/>
      <c r="AA268" s="552"/>
    </row>
    <row r="269" spans="1:27" s="581" customFormat="1" ht="30" x14ac:dyDescent="0.25">
      <c r="A269" s="579" t="s">
        <v>3382</v>
      </c>
      <c r="B269" s="997">
        <v>70010</v>
      </c>
      <c r="C269" s="1012" t="s">
        <v>3378</v>
      </c>
      <c r="E269" s="582"/>
      <c r="F269" s="579"/>
      <c r="H269" s="988" t="s">
        <v>3364</v>
      </c>
      <c r="I269" s="552">
        <f>'Inspections '!F12</f>
        <v>0</v>
      </c>
      <c r="J269" s="584"/>
      <c r="K269" s="553"/>
      <c r="L269" s="552"/>
      <c r="N269" s="553"/>
      <c r="O269" s="552"/>
      <c r="P269" s="584"/>
      <c r="Q269" s="553"/>
      <c r="R269" s="552"/>
      <c r="S269" s="584"/>
      <c r="T269" s="553"/>
      <c r="U269" s="552"/>
      <c r="V269" s="584"/>
      <c r="W269" s="553"/>
      <c r="X269" s="552"/>
      <c r="Z269" s="553"/>
      <c r="AA269" s="552"/>
    </row>
    <row r="270" spans="1:27" s="581" customFormat="1" ht="30" x14ac:dyDescent="0.25">
      <c r="A270" s="579" t="s">
        <v>3382</v>
      </c>
      <c r="B270" s="997">
        <v>70011</v>
      </c>
      <c r="C270" s="1012" t="s">
        <v>3379</v>
      </c>
      <c r="E270" s="582"/>
      <c r="F270" s="579"/>
      <c r="H270" s="988" t="s">
        <v>3368</v>
      </c>
      <c r="I270" s="933">
        <f>'Inspections '!B12</f>
        <v>0</v>
      </c>
      <c r="J270" s="584"/>
      <c r="K270" s="553"/>
      <c r="L270" s="552"/>
      <c r="N270" s="553"/>
      <c r="O270" s="552"/>
      <c r="P270" s="584"/>
      <c r="Q270" s="553"/>
      <c r="R270" s="552"/>
      <c r="S270" s="584"/>
      <c r="T270" s="553"/>
      <c r="U270" s="552"/>
      <c r="V270" s="584"/>
      <c r="W270" s="553"/>
      <c r="X270" s="552"/>
      <c r="Z270" s="553"/>
      <c r="AA270" s="552"/>
    </row>
    <row r="271" spans="1:27" s="581" customFormat="1" ht="30" x14ac:dyDescent="0.25">
      <c r="A271" s="579" t="s">
        <v>3382</v>
      </c>
      <c r="B271" s="997">
        <v>70018</v>
      </c>
      <c r="C271" s="1015" t="s">
        <v>3392</v>
      </c>
      <c r="E271" s="582"/>
      <c r="F271" s="579"/>
      <c r="H271" s="988" t="s">
        <v>3369</v>
      </c>
      <c r="I271" s="552">
        <f>'Inspections '!C15</f>
        <v>0</v>
      </c>
      <c r="J271" s="584"/>
      <c r="K271" s="553"/>
      <c r="L271" s="552"/>
      <c r="N271" s="553"/>
      <c r="O271" s="552"/>
      <c r="P271" s="584"/>
      <c r="Q271" s="553"/>
      <c r="R271" s="552"/>
      <c r="S271" s="584"/>
      <c r="T271" s="553"/>
      <c r="U271" s="552"/>
      <c r="V271" s="584"/>
      <c r="W271" s="553"/>
      <c r="X271" s="552"/>
      <c r="Z271" s="553"/>
      <c r="AA271" s="552"/>
    </row>
    <row r="272" spans="1:27" s="581" customFormat="1" ht="30" x14ac:dyDescent="0.25">
      <c r="A272" s="579" t="s">
        <v>3382</v>
      </c>
      <c r="B272" s="997">
        <v>70019</v>
      </c>
      <c r="C272" s="1015" t="s">
        <v>3318</v>
      </c>
      <c r="E272" s="582"/>
      <c r="F272" s="579"/>
      <c r="H272" s="988" t="s">
        <v>3370</v>
      </c>
      <c r="I272" s="552">
        <f>'Inspections '!D15</f>
        <v>0</v>
      </c>
      <c r="J272" s="584"/>
      <c r="K272" s="553"/>
      <c r="L272" s="552"/>
      <c r="M272" s="584"/>
      <c r="N272" s="553"/>
      <c r="O272" s="552"/>
      <c r="P272" s="584"/>
      <c r="Q272" s="553"/>
      <c r="R272" s="552"/>
      <c r="S272" s="584"/>
      <c r="T272" s="553"/>
      <c r="U272" s="552"/>
      <c r="V272" s="584"/>
      <c r="W272" s="553"/>
      <c r="X272" s="552"/>
      <c r="Z272" s="553"/>
      <c r="AA272" s="552"/>
    </row>
    <row r="273" spans="1:27" s="581" customFormat="1" ht="30" x14ac:dyDescent="0.25">
      <c r="A273" s="579" t="s">
        <v>3382</v>
      </c>
      <c r="B273" s="997">
        <v>70020</v>
      </c>
      <c r="C273" s="1012" t="s">
        <v>3380</v>
      </c>
      <c r="E273" s="582"/>
      <c r="F273" s="579"/>
      <c r="H273" s="988" t="s">
        <v>3365</v>
      </c>
      <c r="I273" s="552">
        <f>'Inspections '!F15</f>
        <v>0</v>
      </c>
      <c r="J273" s="584"/>
      <c r="K273" s="553"/>
      <c r="L273" s="552"/>
      <c r="M273" s="584"/>
      <c r="N273" s="553"/>
      <c r="O273" s="552"/>
      <c r="P273" s="584"/>
      <c r="Q273" s="553"/>
      <c r="R273" s="552"/>
      <c r="S273" s="584"/>
      <c r="T273" s="553"/>
      <c r="U273" s="552"/>
      <c r="V273" s="584"/>
      <c r="W273" s="553"/>
      <c r="X273" s="552"/>
      <c r="Z273" s="553"/>
      <c r="AA273" s="552"/>
    </row>
    <row r="274" spans="1:27" s="581" customFormat="1" ht="30" x14ac:dyDescent="0.25">
      <c r="A274" s="579" t="s">
        <v>3382</v>
      </c>
      <c r="B274" s="997">
        <v>70026</v>
      </c>
      <c r="C274" s="1016" t="s">
        <v>3320</v>
      </c>
      <c r="E274" s="582"/>
      <c r="F274" s="579"/>
      <c r="H274" s="988" t="s">
        <v>3387</v>
      </c>
      <c r="I274" s="552">
        <f>'Inspections '!B18</f>
        <v>0</v>
      </c>
      <c r="J274" s="584"/>
      <c r="K274" s="553"/>
      <c r="L274" s="552"/>
      <c r="M274" s="584"/>
      <c r="N274" s="553"/>
      <c r="O274" s="552"/>
      <c r="P274" s="584"/>
      <c r="Q274" s="553"/>
      <c r="R274" s="552"/>
      <c r="S274" s="584"/>
      <c r="T274" s="553"/>
      <c r="U274" s="552"/>
      <c r="V274" s="584"/>
      <c r="W274" s="553"/>
      <c r="X274" s="552"/>
      <c r="Z274" s="553"/>
      <c r="AA274" s="552"/>
    </row>
    <row r="275" spans="1:27" s="581" customFormat="1" ht="30" x14ac:dyDescent="0.25">
      <c r="A275" s="579" t="s">
        <v>3382</v>
      </c>
      <c r="B275" s="997">
        <v>70027</v>
      </c>
      <c r="C275" s="1016" t="s">
        <v>3321</v>
      </c>
      <c r="E275" s="582"/>
      <c r="F275" s="579"/>
      <c r="H275" s="988" t="s">
        <v>3388</v>
      </c>
      <c r="I275" s="552">
        <f>'Inspections '!C18</f>
        <v>0</v>
      </c>
      <c r="J275" s="584"/>
      <c r="K275" s="553"/>
      <c r="L275" s="552"/>
      <c r="M275" s="584"/>
      <c r="N275" s="553"/>
      <c r="O275" s="552"/>
      <c r="P275" s="584"/>
      <c r="Q275" s="553"/>
      <c r="R275" s="552"/>
      <c r="S275" s="584"/>
      <c r="T275" s="553"/>
      <c r="U275" s="552"/>
      <c r="V275" s="584"/>
      <c r="W275" s="553"/>
      <c r="X275" s="552"/>
      <c r="Z275" s="553"/>
      <c r="AA275" s="552"/>
    </row>
    <row r="276" spans="1:27" s="581" customFormat="1" ht="30" x14ac:dyDescent="0.25">
      <c r="A276" s="579" t="s">
        <v>3382</v>
      </c>
      <c r="B276" s="997">
        <v>70028</v>
      </c>
      <c r="C276" s="1016" t="s">
        <v>3322</v>
      </c>
      <c r="E276" s="582"/>
      <c r="F276" s="579"/>
      <c r="H276" s="988" t="s">
        <v>3389</v>
      </c>
      <c r="I276" s="552">
        <f>'Inspections '!D18</f>
        <v>0</v>
      </c>
      <c r="J276" s="584"/>
      <c r="K276" s="553"/>
      <c r="L276" s="552"/>
      <c r="M276" s="584"/>
      <c r="N276" s="553"/>
      <c r="O276" s="552"/>
      <c r="P276" s="584"/>
      <c r="Q276" s="553"/>
      <c r="R276" s="552"/>
      <c r="S276" s="584"/>
      <c r="T276" s="553"/>
      <c r="U276" s="552"/>
      <c r="V276" s="584"/>
      <c r="W276" s="553"/>
      <c r="X276" s="552"/>
      <c r="Z276" s="553"/>
      <c r="AA276" s="552"/>
    </row>
    <row r="277" spans="1:27" s="581" customFormat="1" ht="30" x14ac:dyDescent="0.25">
      <c r="A277" s="579" t="s">
        <v>3382</v>
      </c>
      <c r="B277" s="997">
        <v>70029</v>
      </c>
      <c r="C277" s="1016" t="s">
        <v>3323</v>
      </c>
      <c r="E277" s="582"/>
      <c r="F277" s="579"/>
      <c r="H277" s="988" t="s">
        <v>3390</v>
      </c>
      <c r="I277" s="552">
        <f>'Inspections '!E18</f>
        <v>0</v>
      </c>
      <c r="J277" s="584"/>
      <c r="K277" s="553"/>
      <c r="L277" s="552"/>
      <c r="M277" s="584"/>
      <c r="N277" s="553"/>
      <c r="O277" s="552"/>
      <c r="P277" s="584"/>
      <c r="Q277" s="553"/>
      <c r="R277" s="552"/>
      <c r="S277" s="584"/>
      <c r="T277" s="553"/>
      <c r="U277" s="552"/>
      <c r="V277" s="584"/>
      <c r="W277" s="553"/>
      <c r="X277" s="552"/>
      <c r="Z277" s="553"/>
      <c r="AA277" s="552"/>
    </row>
    <row r="278" spans="1:27" s="581" customFormat="1" ht="20.25" customHeight="1" x14ac:dyDescent="0.25">
      <c r="A278" s="579" t="s">
        <v>3382</v>
      </c>
      <c r="B278" s="997">
        <v>70030</v>
      </c>
      <c r="C278" s="1012" t="s">
        <v>3381</v>
      </c>
      <c r="E278" s="582"/>
      <c r="F278" s="579"/>
      <c r="H278" s="988" t="s">
        <v>3391</v>
      </c>
      <c r="I278" s="552">
        <f>'Inspections '!F18</f>
        <v>0</v>
      </c>
      <c r="J278" s="584"/>
      <c r="K278" s="553"/>
      <c r="L278" s="552"/>
      <c r="M278" s="584"/>
      <c r="N278" s="553"/>
      <c r="O278" s="552"/>
      <c r="P278" s="584"/>
      <c r="Q278" s="553"/>
      <c r="R278" s="552"/>
      <c r="S278" s="584"/>
      <c r="T278" s="553"/>
      <c r="U278" s="552"/>
      <c r="V278" s="584"/>
      <c r="W278" s="553"/>
      <c r="X278" s="552"/>
      <c r="Z278" s="553"/>
      <c r="AA278" s="552"/>
    </row>
    <row r="279" spans="1:27" s="581" customFormat="1" ht="45" x14ac:dyDescent="0.25">
      <c r="A279" s="579" t="s">
        <v>3382</v>
      </c>
      <c r="B279" s="997">
        <v>70040</v>
      </c>
      <c r="C279" s="1014" t="s">
        <v>3324</v>
      </c>
      <c r="E279" s="582"/>
      <c r="F279" s="579"/>
      <c r="H279" s="988" t="s">
        <v>3367</v>
      </c>
      <c r="I279" s="552">
        <f>'Inspections '!F20</f>
        <v>0</v>
      </c>
      <c r="J279" s="584"/>
      <c r="K279" s="553"/>
      <c r="L279" s="552"/>
      <c r="M279" s="584"/>
      <c r="N279" s="553"/>
      <c r="O279" s="552"/>
      <c r="P279" s="584"/>
      <c r="Q279" s="553"/>
      <c r="R279" s="552"/>
      <c r="S279" s="584"/>
      <c r="T279" s="553"/>
      <c r="U279" s="552"/>
      <c r="V279" s="584"/>
      <c r="W279" s="553"/>
      <c r="X279" s="552"/>
      <c r="Z279" s="553"/>
      <c r="AA279" s="552"/>
    </row>
    <row r="280" spans="1:27" s="581" customFormat="1" ht="30" x14ac:dyDescent="0.25">
      <c r="A280" s="579" t="s">
        <v>3382</v>
      </c>
      <c r="B280" s="997">
        <v>70050</v>
      </c>
      <c r="C280" s="1014" t="s">
        <v>3325</v>
      </c>
      <c r="E280" s="582"/>
      <c r="F280" s="579"/>
      <c r="H280" s="988" t="s">
        <v>3366</v>
      </c>
      <c r="I280" s="552" t="e">
        <f>'Inspections '!F22</f>
        <v>#N/A</v>
      </c>
      <c r="J280" s="584"/>
      <c r="K280" s="553"/>
      <c r="L280" s="552"/>
      <c r="M280" s="584"/>
      <c r="N280" s="553"/>
      <c r="O280" s="552"/>
      <c r="P280" s="584"/>
      <c r="Q280" s="553"/>
      <c r="R280" s="552"/>
      <c r="S280" s="584"/>
      <c r="T280" s="553"/>
      <c r="U280" s="552"/>
      <c r="V280" s="584"/>
      <c r="W280" s="553"/>
      <c r="X280" s="552"/>
      <c r="Z280" s="553"/>
      <c r="AA280" s="552"/>
    </row>
    <row r="281" spans="1:27" s="581" customFormat="1" ht="30" x14ac:dyDescent="0.25">
      <c r="A281" s="579" t="s">
        <v>3382</v>
      </c>
      <c r="B281" s="997">
        <v>70060</v>
      </c>
      <c r="C281" s="1012" t="s">
        <v>3372</v>
      </c>
      <c r="E281" s="582"/>
      <c r="F281" s="579"/>
      <c r="H281" s="988" t="s">
        <v>3371</v>
      </c>
      <c r="I281" s="552">
        <f>'Inspections '!A25</f>
        <v>0</v>
      </c>
      <c r="J281" s="584"/>
      <c r="K281" s="553"/>
      <c r="L281" s="552"/>
      <c r="M281" s="584"/>
      <c r="N281" s="553"/>
      <c r="O281" s="552"/>
      <c r="P281" s="584"/>
      <c r="Q281" s="553"/>
      <c r="R281" s="552"/>
      <c r="S281" s="584"/>
      <c r="T281" s="553"/>
      <c r="U281" s="552"/>
      <c r="V281" s="584"/>
      <c r="W281" s="553"/>
      <c r="X281" s="552"/>
      <c r="Z281" s="553"/>
      <c r="AA281" s="552"/>
    </row>
    <row r="282" spans="1:27" s="581" customFormat="1" x14ac:dyDescent="0.25">
      <c r="A282" s="579"/>
      <c r="C282" s="579"/>
      <c r="E282" s="582"/>
      <c r="F282" s="579"/>
      <c r="H282" s="553"/>
      <c r="I282" s="552"/>
      <c r="J282" s="584"/>
      <c r="K282" s="553"/>
      <c r="L282" s="552"/>
      <c r="M282" s="584"/>
      <c r="N282" s="553"/>
      <c r="O282" s="552"/>
      <c r="P282" s="584"/>
      <c r="Q282" s="553"/>
      <c r="R282" s="552"/>
      <c r="S282" s="584"/>
      <c r="T282" s="553"/>
      <c r="U282" s="552"/>
      <c r="V282" s="584"/>
      <c r="W282" s="553"/>
      <c r="X282" s="552"/>
      <c r="Z282" s="553"/>
      <c r="AA282" s="552"/>
    </row>
    <row r="283" spans="1:27" s="581" customFormat="1" x14ac:dyDescent="0.25">
      <c r="A283" s="579"/>
      <c r="C283" s="579"/>
      <c r="E283" s="582"/>
      <c r="F283" s="579"/>
      <c r="H283" s="553"/>
      <c r="I283" s="552"/>
      <c r="J283" s="584"/>
      <c r="K283" s="553"/>
      <c r="L283" s="552"/>
      <c r="M283" s="584"/>
      <c r="N283" s="553"/>
      <c r="O283" s="552"/>
      <c r="P283" s="584"/>
      <c r="Q283" s="553"/>
      <c r="R283" s="552"/>
      <c r="S283" s="584"/>
      <c r="T283" s="553"/>
      <c r="U283" s="552"/>
      <c r="V283" s="584"/>
      <c r="W283" s="553"/>
      <c r="X283" s="552"/>
      <c r="Z283" s="553"/>
      <c r="AA283" s="552"/>
    </row>
    <row r="284" spans="1:27" s="581" customFormat="1" x14ac:dyDescent="0.25">
      <c r="A284" s="579"/>
      <c r="C284" s="579"/>
      <c r="E284" s="582"/>
      <c r="F284" s="579"/>
      <c r="H284" s="553"/>
      <c r="I284" s="552"/>
      <c r="J284" s="584"/>
      <c r="K284" s="553"/>
      <c r="L284" s="552"/>
      <c r="M284" s="584"/>
      <c r="N284" s="553"/>
      <c r="O284" s="552"/>
      <c r="P284" s="584"/>
      <c r="Q284" s="553"/>
      <c r="R284" s="552"/>
      <c r="S284" s="584"/>
      <c r="T284" s="553"/>
      <c r="U284" s="552"/>
      <c r="V284" s="584"/>
      <c r="W284" s="553"/>
      <c r="X284" s="552"/>
      <c r="Z284" s="553"/>
      <c r="AA284" s="552"/>
    </row>
    <row r="285" spans="1:27" s="581" customFormat="1" x14ac:dyDescent="0.25">
      <c r="A285" s="579"/>
      <c r="C285" s="579"/>
      <c r="E285" s="582"/>
      <c r="F285" s="579"/>
      <c r="H285" s="553"/>
      <c r="I285" s="552"/>
      <c r="J285" s="584"/>
      <c r="K285" s="553"/>
      <c r="L285" s="552"/>
      <c r="M285" s="584"/>
      <c r="N285" s="553"/>
      <c r="O285" s="552"/>
      <c r="P285" s="584"/>
      <c r="Q285" s="553"/>
      <c r="R285" s="552"/>
      <c r="S285" s="584"/>
      <c r="T285" s="553"/>
      <c r="U285" s="552"/>
      <c r="V285" s="584"/>
      <c r="W285" s="553"/>
      <c r="X285" s="552"/>
      <c r="Z285" s="553"/>
      <c r="AA285" s="552"/>
    </row>
    <row r="286" spans="1:27" s="581" customFormat="1" x14ac:dyDescent="0.25">
      <c r="A286" s="579"/>
      <c r="C286" s="579"/>
      <c r="E286" s="582"/>
      <c r="F286" s="579"/>
      <c r="H286" s="553"/>
      <c r="I286" s="552"/>
      <c r="J286" s="584"/>
      <c r="K286" s="553"/>
      <c r="L286" s="552"/>
      <c r="M286" s="584"/>
      <c r="N286" s="553"/>
      <c r="O286" s="552"/>
      <c r="P286" s="584"/>
      <c r="Q286" s="553"/>
      <c r="R286" s="552"/>
      <c r="S286" s="584"/>
      <c r="T286" s="553"/>
      <c r="U286" s="552"/>
      <c r="V286" s="584"/>
      <c r="W286" s="553"/>
      <c r="X286" s="552"/>
      <c r="Z286" s="553"/>
      <c r="AA286" s="552"/>
    </row>
    <row r="287" spans="1:27" s="581" customFormat="1" x14ac:dyDescent="0.25">
      <c r="A287" s="579"/>
      <c r="C287" s="579"/>
      <c r="E287" s="582"/>
      <c r="F287" s="579"/>
      <c r="H287" s="553"/>
      <c r="I287" s="552"/>
      <c r="J287" s="584"/>
      <c r="K287" s="553"/>
      <c r="L287" s="552"/>
      <c r="M287" s="584"/>
      <c r="N287" s="553"/>
      <c r="O287" s="552"/>
      <c r="P287" s="584"/>
      <c r="Q287" s="553"/>
      <c r="R287" s="552"/>
      <c r="S287" s="584"/>
      <c r="T287" s="553"/>
      <c r="U287" s="552"/>
      <c r="V287" s="584"/>
      <c r="W287" s="553"/>
      <c r="X287" s="552"/>
      <c r="Z287" s="553"/>
      <c r="AA287" s="552"/>
    </row>
    <row r="288" spans="1:27" s="581" customFormat="1" x14ac:dyDescent="0.25">
      <c r="A288" s="579"/>
      <c r="C288" s="579"/>
      <c r="E288" s="582"/>
      <c r="F288" s="579"/>
      <c r="H288" s="553"/>
      <c r="I288" s="552"/>
      <c r="J288" s="584"/>
      <c r="K288" s="553"/>
      <c r="L288" s="552"/>
      <c r="M288" s="584"/>
      <c r="N288" s="553"/>
      <c r="O288" s="552"/>
      <c r="P288" s="584"/>
      <c r="Q288" s="553"/>
      <c r="R288" s="552"/>
      <c r="S288" s="584"/>
      <c r="T288" s="553"/>
      <c r="U288" s="552"/>
      <c r="V288" s="584"/>
      <c r="W288" s="553"/>
      <c r="X288" s="552"/>
      <c r="Z288" s="553"/>
      <c r="AA288" s="552"/>
    </row>
    <row r="289" spans="1:27" s="581" customFormat="1" x14ac:dyDescent="0.25">
      <c r="A289" s="579"/>
      <c r="C289" s="579"/>
      <c r="E289" s="582"/>
      <c r="F289" s="579"/>
      <c r="H289" s="553"/>
      <c r="I289" s="552"/>
      <c r="J289" s="584"/>
      <c r="K289" s="553"/>
      <c r="L289" s="552"/>
      <c r="M289" s="584"/>
      <c r="N289" s="553"/>
      <c r="O289" s="552"/>
      <c r="P289" s="584"/>
      <c r="Q289" s="553"/>
      <c r="R289" s="552"/>
      <c r="S289" s="584"/>
      <c r="T289" s="553"/>
      <c r="U289" s="552"/>
      <c r="V289" s="584"/>
      <c r="W289" s="553"/>
      <c r="X289" s="552"/>
      <c r="Z289" s="553"/>
      <c r="AA289" s="552"/>
    </row>
    <row r="290" spans="1:27" s="581" customFormat="1" x14ac:dyDescent="0.25">
      <c r="A290" s="579"/>
      <c r="C290" s="579"/>
      <c r="E290" s="582"/>
      <c r="F290" s="579"/>
      <c r="H290" s="553"/>
      <c r="I290" s="552"/>
      <c r="J290" s="584"/>
      <c r="K290" s="553"/>
      <c r="L290" s="552"/>
      <c r="M290" s="584"/>
      <c r="N290" s="553"/>
      <c r="O290" s="552"/>
      <c r="P290" s="584"/>
      <c r="Q290" s="553"/>
      <c r="R290" s="552"/>
      <c r="S290" s="584"/>
      <c r="T290" s="553"/>
      <c r="U290" s="552"/>
      <c r="V290" s="584"/>
      <c r="W290" s="553"/>
      <c r="X290" s="552"/>
      <c r="Z290" s="553"/>
      <c r="AA290" s="552"/>
    </row>
    <row r="291" spans="1:27" s="581" customFormat="1" x14ac:dyDescent="0.25">
      <c r="A291" s="579"/>
      <c r="C291" s="579"/>
      <c r="E291" s="582"/>
      <c r="F291" s="579"/>
      <c r="H291" s="553"/>
      <c r="I291" s="552"/>
      <c r="J291" s="584"/>
      <c r="K291" s="553"/>
      <c r="L291" s="552"/>
      <c r="M291" s="584"/>
      <c r="N291" s="553"/>
      <c r="O291" s="552"/>
      <c r="P291" s="584"/>
      <c r="Q291" s="553"/>
      <c r="R291" s="552"/>
      <c r="S291" s="584"/>
      <c r="T291" s="553"/>
      <c r="U291" s="552"/>
      <c r="V291" s="584"/>
      <c r="W291" s="553"/>
      <c r="X291" s="552"/>
      <c r="Z291" s="553"/>
      <c r="AA291" s="552"/>
    </row>
    <row r="292" spans="1:27" s="581" customFormat="1" x14ac:dyDescent="0.25">
      <c r="A292" s="579"/>
      <c r="C292" s="579"/>
      <c r="E292" s="582"/>
      <c r="F292" s="579"/>
      <c r="H292" s="553"/>
      <c r="I292" s="552"/>
      <c r="J292" s="584"/>
      <c r="K292" s="553"/>
      <c r="L292" s="552"/>
      <c r="M292" s="584"/>
      <c r="N292" s="553"/>
      <c r="O292" s="552"/>
      <c r="P292" s="584"/>
      <c r="Q292" s="553"/>
      <c r="R292" s="552"/>
      <c r="S292" s="584"/>
      <c r="T292" s="553"/>
      <c r="U292" s="552"/>
      <c r="V292" s="584"/>
      <c r="W292" s="553"/>
      <c r="X292" s="552"/>
      <c r="Z292" s="553"/>
      <c r="AA292" s="552"/>
    </row>
    <row r="293" spans="1:27" x14ac:dyDescent="0.25">
      <c r="Y293" s="581"/>
    </row>
    <row r="294" spans="1:27" x14ac:dyDescent="0.25">
      <c r="Y294" s="581"/>
    </row>
    <row r="295" spans="1:27" x14ac:dyDescent="0.25">
      <c r="Y295" s="581"/>
    </row>
    <row r="296" spans="1:27" x14ac:dyDescent="0.25">
      <c r="Y296" s="581"/>
    </row>
    <row r="297" spans="1:27" x14ac:dyDescent="0.25">
      <c r="Y297" s="581"/>
    </row>
    <row r="298" spans="1:27" x14ac:dyDescent="0.25">
      <c r="Y298" s="581"/>
    </row>
    <row r="299" spans="1:27" x14ac:dyDescent="0.25">
      <c r="Y299" s="581"/>
    </row>
    <row r="300" spans="1:27" x14ac:dyDescent="0.25">
      <c r="Y300" s="581"/>
    </row>
    <row r="301" spans="1:27" x14ac:dyDescent="0.25">
      <c r="Y301" s="581"/>
    </row>
    <row r="302" spans="1:27" x14ac:dyDescent="0.25">
      <c r="Y302" s="581"/>
    </row>
    <row r="303" spans="1:27" x14ac:dyDescent="0.25">
      <c r="Y303" s="581"/>
    </row>
    <row r="304" spans="1:27" x14ac:dyDescent="0.25">
      <c r="Y304" s="581"/>
    </row>
    <row r="305" spans="25:25" x14ac:dyDescent="0.25">
      <c r="Y305" s="581"/>
    </row>
    <row r="306" spans="25:25" x14ac:dyDescent="0.25">
      <c r="Y306" s="581"/>
    </row>
    <row r="307" spans="25:25" x14ac:dyDescent="0.25">
      <c r="Y307" s="581"/>
    </row>
    <row r="308" spans="25:25" x14ac:dyDescent="0.25">
      <c r="Y308" s="581"/>
    </row>
    <row r="309" spans="25:25" x14ac:dyDescent="0.25">
      <c r="Y309" s="581"/>
    </row>
    <row r="310" spans="25:25" x14ac:dyDescent="0.25">
      <c r="Y310" s="581"/>
    </row>
    <row r="311" spans="25:25" x14ac:dyDescent="0.25">
      <c r="Y311" s="581"/>
    </row>
    <row r="312" spans="25:25" x14ac:dyDescent="0.25">
      <c r="Y312" s="581"/>
    </row>
    <row r="313" spans="25:25" x14ac:dyDescent="0.25">
      <c r="Y313" s="581"/>
    </row>
    <row r="314" spans="25:25" x14ac:dyDescent="0.25">
      <c r="Y314" s="581"/>
    </row>
    <row r="315" spans="25:25" x14ac:dyDescent="0.25">
      <c r="Y315" s="581"/>
    </row>
    <row r="316" spans="25:25" x14ac:dyDescent="0.25">
      <c r="Y316" s="581"/>
    </row>
    <row r="317" spans="25:25" x14ac:dyDescent="0.25">
      <c r="Y317" s="581"/>
    </row>
    <row r="318" spans="25:25" x14ac:dyDescent="0.25">
      <c r="Y318" s="581"/>
    </row>
    <row r="319" spans="25:25" x14ac:dyDescent="0.25">
      <c r="Y319" s="581"/>
    </row>
    <row r="320" spans="25:25" x14ac:dyDescent="0.25">
      <c r="Y320" s="581"/>
    </row>
    <row r="321" spans="25:25" x14ac:dyDescent="0.25">
      <c r="Y321" s="581"/>
    </row>
    <row r="322" spans="25:25" x14ac:dyDescent="0.25">
      <c r="Y322" s="581"/>
    </row>
    <row r="323" spans="25:25" x14ac:dyDescent="0.25">
      <c r="Y323" s="581"/>
    </row>
    <row r="324" spans="25:25" x14ac:dyDescent="0.25">
      <c r="Y324" s="581"/>
    </row>
    <row r="325" spans="25:25" x14ac:dyDescent="0.25">
      <c r="Y325" s="581"/>
    </row>
    <row r="326" spans="25:25" x14ac:dyDescent="0.25">
      <c r="Y326" s="581"/>
    </row>
    <row r="327" spans="25:25" x14ac:dyDescent="0.25">
      <c r="Y327" s="581"/>
    </row>
    <row r="328" spans="25:25" x14ac:dyDescent="0.25">
      <c r="Y328" s="581"/>
    </row>
    <row r="329" spans="25:25" x14ac:dyDescent="0.25">
      <c r="Y329" s="581"/>
    </row>
    <row r="330" spans="25:25" x14ac:dyDescent="0.25">
      <c r="Y330" s="581"/>
    </row>
    <row r="331" spans="25:25" x14ac:dyDescent="0.25">
      <c r="Y331" s="581"/>
    </row>
    <row r="332" spans="25:25" x14ac:dyDescent="0.25">
      <c r="Y332" s="581"/>
    </row>
    <row r="333" spans="25:25" x14ac:dyDescent="0.25">
      <c r="Y333" s="581"/>
    </row>
    <row r="334" spans="25:25" x14ac:dyDescent="0.25">
      <c r="Y334" s="581"/>
    </row>
    <row r="335" spans="25:25" x14ac:dyDescent="0.25">
      <c r="Y335" s="581"/>
    </row>
    <row r="336" spans="25:25" x14ac:dyDescent="0.25">
      <c r="Y336" s="581"/>
    </row>
    <row r="337" spans="25:25" x14ac:dyDescent="0.25">
      <c r="Y337" s="581"/>
    </row>
    <row r="338" spans="25:25" x14ac:dyDescent="0.25">
      <c r="Y338" s="581"/>
    </row>
    <row r="339" spans="25:25" x14ac:dyDescent="0.25">
      <c r="Y339" s="581"/>
    </row>
    <row r="340" spans="25:25" x14ac:dyDescent="0.25">
      <c r="Y340" s="581"/>
    </row>
    <row r="341" spans="25:25" x14ac:dyDescent="0.25">
      <c r="Y341" s="581"/>
    </row>
    <row r="342" spans="25:25" x14ac:dyDescent="0.25">
      <c r="Y342" s="581"/>
    </row>
    <row r="343" spans="25:25" x14ac:dyDescent="0.25">
      <c r="Y343" s="581"/>
    </row>
    <row r="344" spans="25:25" x14ac:dyDescent="0.25">
      <c r="Y344" s="581"/>
    </row>
    <row r="345" spans="25:25" x14ac:dyDescent="0.25">
      <c r="Y345" s="581"/>
    </row>
    <row r="346" spans="25:25" x14ac:dyDescent="0.25">
      <c r="Y346" s="581"/>
    </row>
    <row r="347" spans="25:25" x14ac:dyDescent="0.25">
      <c r="Y347" s="581"/>
    </row>
    <row r="348" spans="25:25" x14ac:dyDescent="0.25">
      <c r="Y348" s="581"/>
    </row>
    <row r="349" spans="25:25" x14ac:dyDescent="0.25">
      <c r="Y349" s="581"/>
    </row>
    <row r="350" spans="25:25" x14ac:dyDescent="0.25">
      <c r="Y350" s="581"/>
    </row>
    <row r="351" spans="25:25" x14ac:dyDescent="0.25">
      <c r="Y351" s="581"/>
    </row>
    <row r="352" spans="25:25" x14ac:dyDescent="0.25">
      <c r="Y352" s="581"/>
    </row>
    <row r="353" spans="25:25" x14ac:dyDescent="0.25">
      <c r="Y353" s="581"/>
    </row>
    <row r="354" spans="25:25" x14ac:dyDescent="0.25">
      <c r="Y354" s="581"/>
    </row>
    <row r="355" spans="25:25" x14ac:dyDescent="0.25">
      <c r="Y355" s="581"/>
    </row>
    <row r="356" spans="25:25" x14ac:dyDescent="0.25">
      <c r="Y356" s="581"/>
    </row>
    <row r="357" spans="25:25" x14ac:dyDescent="0.25">
      <c r="Y357" s="581"/>
    </row>
    <row r="358" spans="25:25" x14ac:dyDescent="0.25">
      <c r="Y358" s="581"/>
    </row>
    <row r="359" spans="25:25" x14ac:dyDescent="0.25">
      <c r="Y359" s="581"/>
    </row>
    <row r="360" spans="25:25" x14ac:dyDescent="0.25">
      <c r="Y360" s="581"/>
    </row>
    <row r="361" spans="25:25" x14ac:dyDescent="0.25">
      <c r="Y361" s="581"/>
    </row>
    <row r="362" spans="25:25" x14ac:dyDescent="0.25">
      <c r="Y362" s="581"/>
    </row>
    <row r="363" spans="25:25" x14ac:dyDescent="0.25">
      <c r="Y363" s="581"/>
    </row>
    <row r="364" spans="25:25" x14ac:dyDescent="0.25">
      <c r="Y364" s="581"/>
    </row>
    <row r="365" spans="25:25" x14ac:dyDescent="0.25">
      <c r="Y365" s="581"/>
    </row>
    <row r="366" spans="25:25" x14ac:dyDescent="0.25">
      <c r="Y366" s="581"/>
    </row>
    <row r="367" spans="25:25" x14ac:dyDescent="0.25">
      <c r="Y367" s="581"/>
    </row>
    <row r="368" spans="25:25" x14ac:dyDescent="0.25">
      <c r="Y368" s="581"/>
    </row>
    <row r="369" spans="25:25" x14ac:dyDescent="0.25">
      <c r="Y369" s="581"/>
    </row>
    <row r="370" spans="25:25" x14ac:dyDescent="0.25">
      <c r="Y370" s="581"/>
    </row>
    <row r="371" spans="25:25" x14ac:dyDescent="0.25">
      <c r="Y371" s="581"/>
    </row>
    <row r="372" spans="25:25" x14ac:dyDescent="0.25">
      <c r="Y372" s="581"/>
    </row>
    <row r="373" spans="25:25" x14ac:dyDescent="0.25">
      <c r="Y373" s="581"/>
    </row>
    <row r="374" spans="25:25" x14ac:dyDescent="0.25">
      <c r="Y374" s="581"/>
    </row>
    <row r="375" spans="25:25" x14ac:dyDescent="0.25">
      <c r="Y375" s="581"/>
    </row>
    <row r="376" spans="25:25" x14ac:dyDescent="0.25">
      <c r="Y376" s="581"/>
    </row>
    <row r="377" spans="25:25" x14ac:dyDescent="0.25">
      <c r="Y377" s="581"/>
    </row>
    <row r="378" spans="25:25" x14ac:dyDescent="0.25">
      <c r="Y378" s="581"/>
    </row>
    <row r="379" spans="25:25" x14ac:dyDescent="0.25">
      <c r="Y379" s="581"/>
    </row>
    <row r="380" spans="25:25" x14ac:dyDescent="0.25">
      <c r="Y380" s="581"/>
    </row>
    <row r="381" spans="25:25" x14ac:dyDescent="0.25">
      <c r="Y381" s="581"/>
    </row>
    <row r="382" spans="25:25" x14ac:dyDescent="0.25">
      <c r="Y382" s="581"/>
    </row>
    <row r="383" spans="25:25" x14ac:dyDescent="0.25">
      <c r="Y383" s="581"/>
    </row>
    <row r="384" spans="25:25" x14ac:dyDescent="0.25">
      <c r="Y384" s="581"/>
    </row>
    <row r="385" spans="25:25" x14ac:dyDescent="0.25">
      <c r="Y385" s="581"/>
    </row>
    <row r="386" spans="25:25" x14ac:dyDescent="0.25">
      <c r="Y386" s="581"/>
    </row>
    <row r="387" spans="25:25" x14ac:dyDescent="0.25">
      <c r="Y387" s="581"/>
    </row>
    <row r="388" spans="25:25" x14ac:dyDescent="0.25">
      <c r="Y388" s="581"/>
    </row>
    <row r="389" spans="25:25" x14ac:dyDescent="0.25">
      <c r="Y389" s="581"/>
    </row>
    <row r="390" spans="25:25" x14ac:dyDescent="0.25">
      <c r="Y390" s="581"/>
    </row>
    <row r="391" spans="25:25" x14ac:dyDescent="0.25">
      <c r="Y391" s="581"/>
    </row>
    <row r="392" spans="25:25" x14ac:dyDescent="0.25">
      <c r="Y392" s="581"/>
    </row>
    <row r="393" spans="25:25" x14ac:dyDescent="0.25">
      <c r="Y393" s="581"/>
    </row>
    <row r="394" spans="25:25" x14ac:dyDescent="0.25">
      <c r="Y394" s="581"/>
    </row>
    <row r="395" spans="25:25" x14ac:dyDescent="0.25">
      <c r="Y395" s="581"/>
    </row>
    <row r="396" spans="25:25" x14ac:dyDescent="0.25">
      <c r="Y396" s="581"/>
    </row>
    <row r="397" spans="25:25" x14ac:dyDescent="0.25">
      <c r="Y397" s="581"/>
    </row>
    <row r="398" spans="25:25" x14ac:dyDescent="0.25">
      <c r="Y398" s="581"/>
    </row>
    <row r="399" spans="25:25" x14ac:dyDescent="0.25">
      <c r="Y399" s="581"/>
    </row>
    <row r="400" spans="25:25" x14ac:dyDescent="0.25">
      <c r="Y400" s="581"/>
    </row>
    <row r="401" spans="25:25" x14ac:dyDescent="0.25">
      <c r="Y401" s="581"/>
    </row>
    <row r="402" spans="25:25" x14ac:dyDescent="0.25">
      <c r="Y402" s="581"/>
    </row>
    <row r="403" spans="25:25" x14ac:dyDescent="0.25">
      <c r="Y403" s="581"/>
    </row>
    <row r="404" spans="25:25" x14ac:dyDescent="0.25">
      <c r="Y404" s="581"/>
    </row>
    <row r="405" spans="25:25" x14ac:dyDescent="0.25">
      <c r="Y405" s="581"/>
    </row>
    <row r="406" spans="25:25" x14ac:dyDescent="0.25">
      <c r="Y406" s="581"/>
    </row>
    <row r="407" spans="25:25" x14ac:dyDescent="0.25">
      <c r="Y407" s="581"/>
    </row>
    <row r="408" spans="25:25" x14ac:dyDescent="0.25">
      <c r="Y408" s="581"/>
    </row>
    <row r="409" spans="25:25" x14ac:dyDescent="0.25">
      <c r="Y409" s="581"/>
    </row>
    <row r="410" spans="25:25" x14ac:dyDescent="0.25">
      <c r="Y410" s="581"/>
    </row>
    <row r="411" spans="25:25" x14ac:dyDescent="0.25">
      <c r="Y411" s="581"/>
    </row>
    <row r="412" spans="25:25" x14ac:dyDescent="0.25">
      <c r="Y412" s="581"/>
    </row>
    <row r="413" spans="25:25" x14ac:dyDescent="0.25">
      <c r="Y413" s="581"/>
    </row>
    <row r="414" spans="25:25" x14ac:dyDescent="0.25">
      <c r="Y414" s="581"/>
    </row>
    <row r="415" spans="25:25" x14ac:dyDescent="0.25">
      <c r="Y415" s="581"/>
    </row>
    <row r="416" spans="25:25" x14ac:dyDescent="0.25">
      <c r="Y416" s="581"/>
    </row>
    <row r="417" spans="25:25" x14ac:dyDescent="0.25">
      <c r="Y417" s="581"/>
    </row>
    <row r="418" spans="25:25" x14ac:dyDescent="0.25">
      <c r="Y418" s="581"/>
    </row>
    <row r="419" spans="25:25" x14ac:dyDescent="0.25">
      <c r="Y419" s="581"/>
    </row>
    <row r="420" spans="25:25" x14ac:dyDescent="0.25">
      <c r="Y420" s="581"/>
    </row>
    <row r="421" spans="25:25" x14ac:dyDescent="0.25">
      <c r="Y421" s="581"/>
    </row>
    <row r="422" spans="25:25" x14ac:dyDescent="0.25">
      <c r="Y422" s="581"/>
    </row>
    <row r="423" spans="25:25" x14ac:dyDescent="0.25">
      <c r="Y423" s="581"/>
    </row>
    <row r="424" spans="25:25" x14ac:dyDescent="0.25">
      <c r="Y424" s="581"/>
    </row>
    <row r="425" spans="25:25" x14ac:dyDescent="0.25">
      <c r="Y425" s="581"/>
    </row>
    <row r="426" spans="25:25" x14ac:dyDescent="0.25">
      <c r="Y426" s="581"/>
    </row>
    <row r="427" spans="25:25" x14ac:dyDescent="0.25">
      <c r="Y427" s="581"/>
    </row>
    <row r="428" spans="25:25" x14ac:dyDescent="0.25">
      <c r="Y428" s="581"/>
    </row>
    <row r="429" spans="25:25" x14ac:dyDescent="0.25">
      <c r="Y429" s="581"/>
    </row>
    <row r="430" spans="25:25" x14ac:dyDescent="0.25">
      <c r="Y430" s="581"/>
    </row>
    <row r="431" spans="25:25" x14ac:dyDescent="0.25">
      <c r="Y431" s="581"/>
    </row>
    <row r="432" spans="25:25" x14ac:dyDescent="0.25">
      <c r="Y432" s="581"/>
    </row>
    <row r="433" spans="25:25" x14ac:dyDescent="0.25">
      <c r="Y433" s="581"/>
    </row>
    <row r="434" spans="25:25" x14ac:dyDescent="0.25">
      <c r="Y434" s="581"/>
    </row>
    <row r="435" spans="25:25" x14ac:dyDescent="0.25">
      <c r="Y435" s="581"/>
    </row>
    <row r="436" spans="25:25" x14ac:dyDescent="0.25">
      <c r="Y436" s="581"/>
    </row>
    <row r="437" spans="25:25" x14ac:dyDescent="0.25">
      <c r="Y437" s="581"/>
    </row>
    <row r="438" spans="25:25" x14ac:dyDescent="0.25">
      <c r="Y438" s="581"/>
    </row>
  </sheetData>
  <sheetProtection algorithmName="SHA-512" hashValue="TOkyTirErf4OWYxdLbP+rpRQ4BmwxuXRfJgObhrylu39Ow41nOvDVq4iUR+jmYa7aBcVjXyFjO0Uk39HG1emmQ==" saltValue="XkcUtfmky1Dtyd5eYbw4LA==" spinCount="100000" sheet="1" formatCells="0" formatColumns="0" formatRows="0"/>
  <pageMargins left="0.7" right="0.7" top="0.75" bottom="0.75" header="0.3" footer="0.3"/>
  <pageSetup paperSize="5" scale="5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GI104"/>
  <sheetViews>
    <sheetView zoomScale="85" zoomScaleNormal="85" workbookViewId="0">
      <pane xSplit="3" ySplit="3" topLeftCell="D4" activePane="bottomRight" state="frozen"/>
      <selection activeCell="C36" sqref="C36:E36"/>
      <selection pane="topRight" activeCell="C36" sqref="C36:E36"/>
      <selection pane="bottomLeft" activeCell="C36" sqref="C36:E36"/>
      <selection pane="bottomRight" activeCell="E4" sqref="E4"/>
    </sheetView>
  </sheetViews>
  <sheetFormatPr defaultRowHeight="15" x14ac:dyDescent="0.25"/>
  <cols>
    <col min="1" max="1" width="7.140625" style="29" customWidth="1"/>
    <col min="2" max="2" width="40.28515625" style="14" customWidth="1"/>
    <col min="3" max="3" width="12.85546875" style="11" customWidth="1"/>
    <col min="4" max="4" width="12.85546875" style="628" customWidth="1"/>
    <col min="5" max="5" width="18.5703125" style="14" customWidth="1"/>
    <col min="6" max="6" width="38.7109375" style="479" customWidth="1"/>
    <col min="7" max="7" width="2" customWidth="1"/>
    <col min="8" max="8" width="75.42578125" style="14" customWidth="1"/>
    <col min="14" max="15" width="0" hidden="1" customWidth="1"/>
  </cols>
  <sheetData>
    <row r="1" spans="1:191" s="627" customFormat="1" ht="22.5" customHeight="1" x14ac:dyDescent="0.25">
      <c r="A1" s="1189" t="s">
        <v>3040</v>
      </c>
      <c r="B1" s="1189"/>
      <c r="C1" s="1189"/>
      <c r="D1" s="1189"/>
      <c r="E1" s="1189"/>
      <c r="F1" s="1189"/>
      <c r="H1" s="479"/>
      <c r="N1" s="627" t="s">
        <v>3128</v>
      </c>
    </row>
    <row r="2" spans="1:191" ht="18.75" x14ac:dyDescent="0.3">
      <c r="B2" s="1188" t="s">
        <v>179</v>
      </c>
      <c r="C2" s="1188"/>
      <c r="D2" s="1188"/>
      <c r="E2" s="1188"/>
      <c r="F2" s="1188"/>
      <c r="I2" s="84"/>
      <c r="J2" s="84"/>
      <c r="K2" s="84"/>
      <c r="L2" s="84"/>
      <c r="M2" s="84"/>
      <c r="N2" s="84" t="s">
        <v>3129</v>
      </c>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row>
    <row r="3" spans="1:191" x14ac:dyDescent="0.25">
      <c r="A3" s="91" t="s">
        <v>84</v>
      </c>
      <c r="B3" s="90" t="s">
        <v>143</v>
      </c>
      <c r="C3" s="555"/>
      <c r="D3" s="555"/>
      <c r="E3" s="19" t="s">
        <v>144</v>
      </c>
      <c r="F3" s="31" t="s">
        <v>142</v>
      </c>
      <c r="H3" s="31" t="s">
        <v>211</v>
      </c>
      <c r="I3" s="84"/>
      <c r="J3" s="84"/>
      <c r="K3" s="84"/>
      <c r="L3" s="84"/>
      <c r="M3" s="84"/>
      <c r="N3" s="84" t="s">
        <v>3130</v>
      </c>
      <c r="O3" s="84"/>
      <c r="P3" s="84"/>
      <c r="Q3" s="84"/>
      <c r="R3" s="84"/>
      <c r="S3" s="84"/>
      <c r="T3" s="84"/>
      <c r="U3" s="84"/>
      <c r="V3" s="84"/>
      <c r="W3" s="84"/>
      <c r="X3" s="84"/>
      <c r="Y3" s="84"/>
      <c r="Z3" s="84"/>
      <c r="AA3" s="84"/>
      <c r="AB3" s="84"/>
      <c r="AC3" s="84"/>
      <c r="AD3" s="84"/>
      <c r="AE3" t="s">
        <v>146</v>
      </c>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row>
    <row r="4" spans="1:191" ht="75" x14ac:dyDescent="0.25">
      <c r="A4" s="421" t="s">
        <v>2183</v>
      </c>
      <c r="B4" s="165" t="s">
        <v>134</v>
      </c>
      <c r="C4" s="556"/>
      <c r="D4" s="556"/>
      <c r="E4" s="616"/>
      <c r="F4" s="624"/>
      <c r="H4" s="165" t="s">
        <v>3013</v>
      </c>
      <c r="I4" s="84"/>
      <c r="J4" s="84"/>
      <c r="K4" s="84"/>
      <c r="L4" s="84"/>
      <c r="M4" s="84"/>
      <c r="N4" s="84"/>
      <c r="O4" s="84"/>
      <c r="P4" s="84"/>
      <c r="Q4" s="84"/>
      <c r="R4" s="84"/>
      <c r="S4" s="84"/>
      <c r="T4" s="84"/>
      <c r="U4" s="84"/>
      <c r="V4" s="84"/>
      <c r="W4" s="84"/>
      <c r="X4" s="84"/>
      <c r="Y4" s="84"/>
      <c r="Z4" s="84"/>
      <c r="AA4" s="84"/>
      <c r="AB4" s="84"/>
      <c r="AC4" s="84"/>
      <c r="AD4" s="84"/>
      <c r="AE4" t="s">
        <v>147</v>
      </c>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row>
    <row r="5" spans="1:191" ht="53.25" customHeight="1" x14ac:dyDescent="0.25">
      <c r="A5" s="421" t="s">
        <v>2184</v>
      </c>
      <c r="B5" s="165" t="s">
        <v>3140</v>
      </c>
      <c r="C5" s="556"/>
      <c r="D5" s="556"/>
      <c r="E5" s="625"/>
      <c r="F5" s="624"/>
      <c r="H5" s="165" t="s">
        <v>3343</v>
      </c>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row>
    <row r="6" spans="1:191" ht="51" customHeight="1" x14ac:dyDescent="0.25">
      <c r="A6" s="421" t="s">
        <v>2185</v>
      </c>
      <c r="B6" s="165" t="s">
        <v>1993</v>
      </c>
      <c r="C6" s="556"/>
      <c r="D6" s="556"/>
      <c r="E6" s="625"/>
      <c r="F6" s="624"/>
      <c r="H6" s="165" t="s">
        <v>3342</v>
      </c>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row>
    <row r="7" spans="1:191" ht="106.5" customHeight="1" x14ac:dyDescent="0.25">
      <c r="A7" s="421" t="s">
        <v>2186</v>
      </c>
      <c r="B7" s="430" t="s">
        <v>3135</v>
      </c>
      <c r="C7" s="556"/>
      <c r="D7" s="556"/>
      <c r="E7" s="626"/>
      <c r="F7" s="624"/>
      <c r="H7" s="23" t="s">
        <v>331</v>
      </c>
      <c r="T7" s="84"/>
      <c r="U7" s="84"/>
      <c r="V7" s="84">
        <v>1</v>
      </c>
      <c r="W7" s="84"/>
      <c r="X7" s="84"/>
      <c r="Y7" s="84"/>
      <c r="Z7" s="84"/>
      <c r="AA7" s="84"/>
      <c r="AB7" s="84">
        <v>1</v>
      </c>
      <c r="AC7" s="84"/>
      <c r="AD7" s="84">
        <v>1</v>
      </c>
      <c r="AE7" s="84"/>
      <c r="AF7" s="84"/>
      <c r="AG7" s="84"/>
      <c r="AH7" s="84"/>
      <c r="AI7" s="84"/>
      <c r="AJ7" s="84">
        <v>1</v>
      </c>
      <c r="AK7" s="84"/>
      <c r="AL7" s="84">
        <v>1</v>
      </c>
      <c r="AM7" s="84"/>
      <c r="AN7" s="84"/>
      <c r="AO7" s="84"/>
      <c r="AP7" s="84"/>
      <c r="AQ7" s="84"/>
      <c r="AR7" s="792">
        <v>1</v>
      </c>
      <c r="AS7" s="84"/>
      <c r="AT7" s="792">
        <v>1</v>
      </c>
      <c r="AU7" s="84"/>
      <c r="AV7" s="84"/>
      <c r="AW7" s="84"/>
      <c r="AX7" s="84"/>
      <c r="AY7" s="84"/>
      <c r="AZ7" s="792">
        <v>1</v>
      </c>
      <c r="BA7" s="84"/>
      <c r="BB7" s="792">
        <v>1</v>
      </c>
      <c r="BC7" s="84"/>
      <c r="BD7" s="84"/>
      <c r="BE7" s="84"/>
      <c r="BF7" s="84"/>
      <c r="BG7" s="84"/>
      <c r="BH7" s="792">
        <v>1</v>
      </c>
      <c r="BI7" s="84"/>
      <c r="BJ7" s="792">
        <v>1</v>
      </c>
      <c r="BK7" s="84"/>
      <c r="BL7" s="84"/>
      <c r="BM7" s="84"/>
      <c r="BN7" s="84"/>
      <c r="BO7" s="84"/>
      <c r="BP7" s="792">
        <v>1</v>
      </c>
      <c r="BQ7" s="84"/>
      <c r="BR7" s="792">
        <v>1</v>
      </c>
      <c r="BS7" s="84"/>
      <c r="BT7" s="84"/>
      <c r="BU7" s="84"/>
      <c r="BV7" s="84"/>
      <c r="BW7" s="84"/>
      <c r="BX7" s="84">
        <v>1</v>
      </c>
      <c r="BY7" s="84"/>
      <c r="BZ7" s="84">
        <v>1</v>
      </c>
      <c r="CA7" s="84"/>
      <c r="CB7" s="84"/>
      <c r="CC7" s="84"/>
      <c r="CD7" s="84"/>
      <c r="CE7" s="84"/>
      <c r="CF7" s="84">
        <v>1</v>
      </c>
      <c r="CG7" s="84">
        <v>1</v>
      </c>
      <c r="CH7" s="84">
        <v>1</v>
      </c>
      <c r="CI7" s="84">
        <v>1</v>
      </c>
      <c r="CJ7" s="84"/>
      <c r="CK7" s="84"/>
      <c r="CL7" s="84"/>
      <c r="CM7" s="84"/>
      <c r="CN7" s="84">
        <v>1</v>
      </c>
      <c r="CO7" s="84"/>
      <c r="CP7" s="84">
        <v>1</v>
      </c>
      <c r="CQ7" s="84"/>
      <c r="CR7" s="84"/>
      <c r="CS7" s="84"/>
      <c r="CT7" s="84"/>
      <c r="CU7" s="84"/>
      <c r="CV7" s="84">
        <v>1</v>
      </c>
      <c r="CW7" s="84"/>
      <c r="CX7" s="84">
        <v>1</v>
      </c>
      <c r="CY7" s="84"/>
      <c r="CZ7" s="84"/>
      <c r="DA7" s="84"/>
      <c r="DB7" s="84"/>
      <c r="DC7" s="84"/>
      <c r="DD7" s="84">
        <v>1</v>
      </c>
      <c r="DE7" s="84"/>
      <c r="DF7" s="84">
        <v>1</v>
      </c>
      <c r="DG7" s="84"/>
      <c r="DH7" s="84"/>
      <c r="DI7" s="84"/>
      <c r="DJ7" s="84"/>
      <c r="DK7" s="84"/>
      <c r="DL7" s="84">
        <v>1</v>
      </c>
      <c r="DM7" s="84"/>
      <c r="DN7" s="84">
        <v>1</v>
      </c>
      <c r="DO7" s="84"/>
      <c r="DP7" s="84"/>
      <c r="DQ7" s="84"/>
      <c r="DR7" s="84"/>
      <c r="DS7" s="84"/>
      <c r="DT7" s="84">
        <v>1</v>
      </c>
      <c r="DU7" s="84"/>
      <c r="DV7" s="84">
        <v>1</v>
      </c>
      <c r="DW7" s="84"/>
      <c r="DX7" s="84"/>
      <c r="DY7" s="84"/>
      <c r="DZ7" s="84"/>
      <c r="EA7" s="84"/>
      <c r="EB7" s="84">
        <v>1</v>
      </c>
      <c r="EC7" s="84"/>
      <c r="ED7" s="84">
        <v>1</v>
      </c>
      <c r="EE7" s="84"/>
      <c r="EF7" s="84"/>
      <c r="EG7" s="84"/>
      <c r="EH7" s="84"/>
      <c r="EI7" s="84"/>
      <c r="EJ7" s="84">
        <v>1</v>
      </c>
      <c r="EK7" s="84"/>
      <c r="EL7" s="84">
        <v>1</v>
      </c>
      <c r="EM7" s="84"/>
      <c r="EN7" s="84"/>
      <c r="EO7" s="84"/>
      <c r="EP7" s="84"/>
      <c r="EQ7" s="84"/>
      <c r="ER7" s="84">
        <v>1</v>
      </c>
      <c r="ES7" s="84"/>
      <c r="ET7" s="84">
        <v>1</v>
      </c>
      <c r="EU7" s="84"/>
      <c r="EV7" s="84"/>
      <c r="EW7" s="84"/>
      <c r="EX7" s="84"/>
      <c r="EY7" s="84"/>
      <c r="EZ7" s="84">
        <v>1</v>
      </c>
      <c r="FA7" s="84"/>
      <c r="FB7" s="84">
        <v>1</v>
      </c>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row>
    <row r="8" spans="1:191" s="792" customFormat="1" ht="106.5" customHeight="1" x14ac:dyDescent="0.25">
      <c r="A8" s="421" t="s">
        <v>3401</v>
      </c>
      <c r="B8" s="430" t="s">
        <v>3334</v>
      </c>
      <c r="C8" s="556"/>
      <c r="D8" s="556"/>
      <c r="E8" s="626"/>
      <c r="F8" s="624"/>
      <c r="H8" s="165" t="s">
        <v>3346</v>
      </c>
      <c r="I8"/>
      <c r="J8"/>
      <c r="K8"/>
      <c r="L8"/>
      <c r="M8"/>
      <c r="N8"/>
      <c r="O8"/>
      <c r="P8"/>
      <c r="Q8"/>
      <c r="R8"/>
      <c r="S8"/>
      <c r="T8" s="84"/>
      <c r="U8" s="84"/>
      <c r="V8" s="84"/>
      <c r="W8" s="84"/>
      <c r="X8" s="84"/>
      <c r="Y8" s="84"/>
      <c r="Z8" s="84"/>
      <c r="AA8" s="84"/>
      <c r="AB8" s="84"/>
      <c r="AC8" s="84"/>
      <c r="AD8" s="84"/>
      <c r="AE8" s="84"/>
      <c r="AF8" s="84"/>
      <c r="AG8" s="84"/>
      <c r="AH8" s="84"/>
      <c r="AI8" s="84"/>
      <c r="AJ8" s="84"/>
      <c r="AK8" s="84"/>
      <c r="AL8" s="84"/>
      <c r="AM8" s="84"/>
      <c r="AN8" s="84"/>
      <c r="AO8" s="84"/>
      <c r="AP8" s="84"/>
      <c r="AQ8" s="84"/>
      <c r="AS8" s="84"/>
      <c r="AU8" s="84"/>
      <c r="AV8" s="84"/>
      <c r="AW8" s="84"/>
      <c r="AX8" s="84"/>
      <c r="AY8" s="84"/>
      <c r="BA8" s="84"/>
      <c r="BC8" s="84"/>
      <c r="BD8" s="84"/>
      <c r="BE8" s="84"/>
      <c r="BF8" s="84"/>
      <c r="BG8" s="84"/>
      <c r="BI8" s="84"/>
      <c r="BK8" s="84"/>
      <c r="BL8" s="84"/>
      <c r="BM8" s="84"/>
      <c r="BN8" s="84"/>
      <c r="BO8" s="84"/>
      <c r="BQ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row>
    <row r="9" spans="1:191" s="792" customFormat="1" ht="106.5" customHeight="1" x14ac:dyDescent="0.25">
      <c r="A9" s="421" t="s">
        <v>3405</v>
      </c>
      <c r="B9" s="430" t="s">
        <v>3336</v>
      </c>
      <c r="C9" s="556"/>
      <c r="D9" s="556"/>
      <c r="E9" s="626"/>
      <c r="F9" s="624"/>
      <c r="H9" s="165" t="s">
        <v>3346</v>
      </c>
      <c r="I9"/>
      <c r="J9"/>
      <c r="K9"/>
      <c r="L9"/>
      <c r="M9"/>
      <c r="N9"/>
      <c r="O9"/>
      <c r="P9"/>
      <c r="Q9"/>
      <c r="R9"/>
      <c r="S9"/>
      <c r="T9" s="84"/>
      <c r="U9" s="84"/>
      <c r="V9" s="84"/>
      <c r="W9" s="84"/>
      <c r="X9" s="84"/>
      <c r="Y9" s="84"/>
      <c r="Z9" s="84"/>
      <c r="AA9" s="84"/>
      <c r="AB9" s="84"/>
      <c r="AC9" s="84"/>
      <c r="AD9" s="84"/>
      <c r="AE9" s="84"/>
      <c r="AF9" s="84"/>
      <c r="AG9" s="84"/>
      <c r="AH9" s="84"/>
      <c r="AI9" s="84"/>
      <c r="AJ9" s="84"/>
      <c r="AK9" s="84"/>
      <c r="AL9" s="84"/>
      <c r="AM9" s="84"/>
      <c r="AN9" s="84"/>
      <c r="AO9" s="84"/>
      <c r="AP9" s="84"/>
      <c r="AQ9" s="84"/>
      <c r="AS9" s="84"/>
      <c r="AU9" s="84"/>
      <c r="AV9" s="84"/>
      <c r="AW9" s="84"/>
      <c r="AX9" s="84"/>
      <c r="AY9" s="84"/>
      <c r="BA9" s="84"/>
      <c r="BC9" s="84"/>
      <c r="BD9" s="84"/>
      <c r="BE9" s="84"/>
      <c r="BF9" s="84"/>
      <c r="BG9" s="84"/>
      <c r="BI9" s="84"/>
      <c r="BK9" s="84"/>
      <c r="BL9" s="84"/>
      <c r="BM9" s="84"/>
      <c r="BN9" s="84"/>
      <c r="BO9" s="84"/>
      <c r="BQ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c r="GH9" s="84"/>
      <c r="GI9" s="84"/>
    </row>
    <row r="10" spans="1:191" ht="15.75" x14ac:dyDescent="0.25">
      <c r="A10" s="421"/>
      <c r="B10" s="557" t="s">
        <v>135</v>
      </c>
      <c r="C10" s="20"/>
      <c r="D10" s="20"/>
      <c r="E10" s="689"/>
      <c r="F10" s="690"/>
      <c r="T10" s="84"/>
      <c r="U10" s="84"/>
      <c r="V10" s="84">
        <v>1</v>
      </c>
      <c r="W10" s="84"/>
      <c r="X10" s="84">
        <v>1</v>
      </c>
      <c r="Y10" s="84"/>
      <c r="Z10" s="84"/>
      <c r="AA10" s="84"/>
      <c r="AB10" s="84">
        <v>1</v>
      </c>
      <c r="AC10" s="84"/>
      <c r="AD10" s="84">
        <v>1</v>
      </c>
      <c r="AE10" s="84"/>
      <c r="AF10" s="84">
        <v>1</v>
      </c>
      <c r="AG10" s="84"/>
      <c r="AH10" s="84"/>
      <c r="AI10" s="84"/>
      <c r="AJ10" s="84">
        <v>1</v>
      </c>
      <c r="AK10" s="84"/>
      <c r="AL10" s="84">
        <v>1</v>
      </c>
      <c r="AM10" s="84"/>
      <c r="AN10" s="84">
        <v>1</v>
      </c>
      <c r="AO10" s="84"/>
      <c r="AP10" s="84"/>
      <c r="AQ10" s="84"/>
      <c r="AR10" s="792">
        <v>1</v>
      </c>
      <c r="AS10" s="84"/>
      <c r="AT10" s="792">
        <v>1</v>
      </c>
      <c r="AU10" s="84"/>
      <c r="AV10" s="792">
        <v>1</v>
      </c>
      <c r="AW10" s="84"/>
      <c r="AX10" s="84"/>
      <c r="AY10" s="84"/>
      <c r="AZ10" s="792">
        <v>1</v>
      </c>
      <c r="BA10" s="84"/>
      <c r="BB10" s="792">
        <v>1</v>
      </c>
      <c r="BC10" s="84"/>
      <c r="BD10" s="792">
        <v>1</v>
      </c>
      <c r="BE10" s="84"/>
      <c r="BF10" s="84"/>
      <c r="BG10" s="84"/>
      <c r="BH10" s="792">
        <v>1</v>
      </c>
      <c r="BI10" s="84"/>
      <c r="BJ10" s="792">
        <v>1</v>
      </c>
      <c r="BK10" s="84"/>
      <c r="BL10" s="792">
        <v>1</v>
      </c>
      <c r="BM10" s="84"/>
      <c r="BN10" s="84"/>
      <c r="BO10" s="84"/>
      <c r="BP10" s="792">
        <v>1</v>
      </c>
      <c r="BQ10" s="84"/>
      <c r="BR10" s="792">
        <v>1</v>
      </c>
      <c r="BS10" s="84"/>
      <c r="BT10" s="792">
        <v>1</v>
      </c>
      <c r="BU10" s="84"/>
      <c r="BV10" s="84"/>
      <c r="BW10" s="84"/>
      <c r="BX10" s="84">
        <v>1</v>
      </c>
      <c r="BY10" s="84"/>
      <c r="BZ10" s="84">
        <v>1</v>
      </c>
      <c r="CA10" s="84"/>
      <c r="CB10" s="84">
        <v>1</v>
      </c>
      <c r="CC10" s="84"/>
      <c r="CD10" s="84"/>
      <c r="CE10" s="84"/>
      <c r="CF10" s="84">
        <v>1</v>
      </c>
      <c r="CG10" s="84">
        <v>1</v>
      </c>
      <c r="CH10" s="84">
        <v>1</v>
      </c>
      <c r="CI10" s="84">
        <v>1</v>
      </c>
      <c r="CJ10" s="84">
        <v>1</v>
      </c>
      <c r="CK10" s="84"/>
      <c r="CL10" s="84"/>
      <c r="CM10" s="84"/>
      <c r="CN10" s="84">
        <v>1</v>
      </c>
      <c r="CO10" s="84"/>
      <c r="CP10" s="84">
        <v>1</v>
      </c>
      <c r="CQ10" s="84"/>
      <c r="CR10" s="84">
        <v>1</v>
      </c>
      <c r="CS10" s="84"/>
      <c r="CT10" s="84"/>
      <c r="CU10" s="84"/>
      <c r="CV10" s="84">
        <v>1</v>
      </c>
      <c r="CW10" s="84"/>
      <c r="CX10" s="84">
        <v>1</v>
      </c>
      <c r="CY10" s="84"/>
      <c r="CZ10" s="84">
        <v>1</v>
      </c>
      <c r="DA10" s="84"/>
      <c r="DB10" s="84"/>
      <c r="DC10" s="84"/>
      <c r="DD10" s="84">
        <v>1</v>
      </c>
      <c r="DE10" s="84"/>
      <c r="DF10" s="84">
        <v>1</v>
      </c>
      <c r="DG10" s="84"/>
      <c r="DH10" s="84">
        <v>1</v>
      </c>
      <c r="DI10" s="84"/>
      <c r="DJ10" s="84"/>
      <c r="DK10" s="84"/>
      <c r="DL10" s="84">
        <v>1</v>
      </c>
      <c r="DM10" s="84"/>
      <c r="DN10" s="84">
        <v>1</v>
      </c>
      <c r="DO10" s="84"/>
      <c r="DP10" s="84">
        <v>1</v>
      </c>
      <c r="DQ10" s="84"/>
      <c r="DR10" s="84"/>
      <c r="DS10" s="84"/>
      <c r="DT10" s="84">
        <v>1</v>
      </c>
      <c r="DU10" s="84"/>
      <c r="DV10" s="84">
        <v>1</v>
      </c>
      <c r="DW10" s="84"/>
      <c r="DX10" s="84">
        <v>1</v>
      </c>
      <c r="DY10" s="84"/>
      <c r="DZ10" s="84"/>
      <c r="EA10" s="84"/>
      <c r="EB10" s="84">
        <v>1</v>
      </c>
      <c r="EC10" s="84"/>
      <c r="ED10" s="84">
        <v>1</v>
      </c>
      <c r="EE10" s="84"/>
      <c r="EF10" s="84">
        <v>1</v>
      </c>
      <c r="EG10" s="84"/>
      <c r="EH10" s="84"/>
      <c r="EI10" s="84"/>
      <c r="EJ10" s="84">
        <v>1</v>
      </c>
      <c r="EK10" s="84"/>
      <c r="EL10" s="84">
        <v>1</v>
      </c>
      <c r="EM10" s="84"/>
      <c r="EN10" s="84">
        <v>1</v>
      </c>
      <c r="EO10" s="84"/>
      <c r="EP10" s="84"/>
      <c r="EQ10" s="84"/>
      <c r="ER10" s="84">
        <v>1</v>
      </c>
      <c r="ES10" s="84"/>
      <c r="ET10" s="84">
        <v>1</v>
      </c>
      <c r="EU10" s="84"/>
      <c r="EV10" s="84">
        <v>1</v>
      </c>
      <c r="EW10" s="84"/>
      <c r="EX10" s="84"/>
      <c r="EY10" s="84"/>
      <c r="EZ10" s="84">
        <v>1</v>
      </c>
      <c r="FA10" s="84"/>
      <c r="FB10" s="84">
        <v>1</v>
      </c>
      <c r="FC10" s="84"/>
      <c r="FD10" s="84">
        <v>1</v>
      </c>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row>
    <row r="11" spans="1:191" ht="30" x14ac:dyDescent="0.25">
      <c r="A11" s="421" t="s">
        <v>2188</v>
      </c>
      <c r="B11" s="558" t="s">
        <v>379</v>
      </c>
      <c r="C11" s="556"/>
      <c r="D11" s="556"/>
      <c r="E11" s="626"/>
      <c r="F11" s="624"/>
      <c r="H11" s="165" t="s">
        <v>1994</v>
      </c>
      <c r="I11" s="84"/>
      <c r="J11" s="84"/>
      <c r="K11" s="84"/>
      <c r="L11" s="84"/>
      <c r="M11" s="84"/>
      <c r="N11" s="84"/>
      <c r="O11" s="84"/>
      <c r="P11" s="84"/>
      <c r="Q11" s="84"/>
      <c r="R11" s="84"/>
      <c r="S11" s="84"/>
      <c r="T11" s="84"/>
      <c r="U11" s="84"/>
      <c r="V11" s="84">
        <v>1</v>
      </c>
      <c r="W11" s="84"/>
      <c r="X11" s="84">
        <v>1</v>
      </c>
      <c r="Y11" s="84"/>
      <c r="Z11" s="84"/>
      <c r="AA11" s="84"/>
      <c r="AB11" s="84">
        <v>1</v>
      </c>
      <c r="AC11" s="84"/>
      <c r="AD11" s="84">
        <v>1</v>
      </c>
      <c r="AE11" s="84"/>
      <c r="AF11" s="84">
        <v>1</v>
      </c>
      <c r="AG11" s="84"/>
      <c r="AH11" s="84"/>
      <c r="AI11" s="84"/>
      <c r="AJ11" s="84">
        <v>1</v>
      </c>
      <c r="AK11" s="84"/>
      <c r="AL11" s="84">
        <v>1</v>
      </c>
      <c r="AM11" s="84"/>
      <c r="AN11" s="84">
        <v>1</v>
      </c>
      <c r="AO11" s="84"/>
      <c r="AP11" s="84"/>
      <c r="AQ11" s="84"/>
      <c r="AR11" s="792">
        <v>1</v>
      </c>
      <c r="AS11" s="84"/>
      <c r="AT11" s="792">
        <v>1</v>
      </c>
      <c r="AU11" s="84"/>
      <c r="AV11" s="792">
        <v>1</v>
      </c>
      <c r="AW11" s="84"/>
      <c r="AX11" s="84"/>
      <c r="AY11" s="84"/>
      <c r="AZ11" s="792">
        <v>1</v>
      </c>
      <c r="BA11" s="84"/>
      <c r="BB11" s="792">
        <v>1</v>
      </c>
      <c r="BC11" s="84"/>
      <c r="BD11" s="792">
        <v>1</v>
      </c>
      <c r="BE11" s="84"/>
      <c r="BF11" s="84"/>
      <c r="BG11" s="84"/>
      <c r="BH11" s="792">
        <v>1</v>
      </c>
      <c r="BI11" s="84"/>
      <c r="BJ11" s="792">
        <v>1</v>
      </c>
      <c r="BK11" s="84"/>
      <c r="BL11" s="792">
        <v>1</v>
      </c>
      <c r="BM11" s="84"/>
      <c r="BN11" s="84"/>
      <c r="BO11" s="84"/>
      <c r="BP11" s="792">
        <v>1</v>
      </c>
      <c r="BQ11" s="84"/>
      <c r="BR11" s="792">
        <v>1</v>
      </c>
      <c r="BS11" s="84"/>
      <c r="BT11" s="792">
        <v>1</v>
      </c>
      <c r="BU11" s="84"/>
      <c r="BV11" s="84"/>
      <c r="BW11" s="84"/>
      <c r="BX11" s="84">
        <v>1</v>
      </c>
      <c r="BY11" s="84"/>
      <c r="BZ11" s="84">
        <v>1</v>
      </c>
      <c r="CA11" s="84"/>
      <c r="CB11" s="84">
        <v>1</v>
      </c>
      <c r="CC11" s="84"/>
      <c r="CD11" s="84"/>
      <c r="CE11" s="84"/>
      <c r="CF11" s="84">
        <v>1</v>
      </c>
      <c r="CG11" s="84">
        <v>1</v>
      </c>
      <c r="CH11" s="84">
        <v>1</v>
      </c>
      <c r="CI11" s="84">
        <v>1</v>
      </c>
      <c r="CJ11" s="84">
        <v>1</v>
      </c>
      <c r="CK11" s="84"/>
      <c r="CL11" s="84"/>
      <c r="CM11" s="84"/>
      <c r="CN11" s="84">
        <v>1</v>
      </c>
      <c r="CO11" s="84"/>
      <c r="CP11" s="84">
        <v>1</v>
      </c>
      <c r="CQ11" s="84"/>
      <c r="CR11" s="84">
        <v>1</v>
      </c>
      <c r="CS11" s="84"/>
      <c r="CT11" s="84"/>
      <c r="CU11" s="84"/>
      <c r="CV11" s="84">
        <v>1</v>
      </c>
      <c r="CW11" s="84"/>
      <c r="CX11" s="84">
        <v>1</v>
      </c>
      <c r="CY11" s="84"/>
      <c r="CZ11" s="84">
        <v>1</v>
      </c>
      <c r="DA11" s="84"/>
      <c r="DB11" s="84"/>
      <c r="DC11" s="84"/>
      <c r="DD11" s="84">
        <v>1</v>
      </c>
      <c r="DE11" s="84"/>
      <c r="DF11" s="84">
        <v>1</v>
      </c>
      <c r="DG11" s="84"/>
      <c r="DH11" s="84">
        <v>1</v>
      </c>
      <c r="DI11" s="84"/>
      <c r="DJ11" s="84"/>
      <c r="DK11" s="84"/>
      <c r="DL11" s="84">
        <v>1</v>
      </c>
      <c r="DM11" s="84"/>
      <c r="DN11" s="84">
        <v>1</v>
      </c>
      <c r="DO11" s="84"/>
      <c r="DP11" s="84">
        <v>1</v>
      </c>
      <c r="DQ11" s="84"/>
      <c r="DR11" s="84"/>
      <c r="DS11" s="84"/>
      <c r="DT11" s="84">
        <v>1</v>
      </c>
      <c r="DU11" s="84"/>
      <c r="DV11" s="84">
        <v>1</v>
      </c>
      <c r="DW11" s="84"/>
      <c r="DX11" s="84">
        <v>1</v>
      </c>
      <c r="DY11" s="84"/>
      <c r="DZ11" s="84"/>
      <c r="EA11" s="84"/>
      <c r="EB11" s="84">
        <v>1</v>
      </c>
      <c r="EC11" s="84"/>
      <c r="ED11" s="84">
        <v>1</v>
      </c>
      <c r="EE11" s="84"/>
      <c r="EF11" s="84">
        <v>1</v>
      </c>
      <c r="EG11" s="84"/>
      <c r="EH11" s="84"/>
      <c r="EI11" s="84"/>
      <c r="EJ11" s="84">
        <v>1</v>
      </c>
      <c r="EK11" s="84"/>
      <c r="EL11" s="84">
        <v>1</v>
      </c>
      <c r="EM11" s="84"/>
      <c r="EN11" s="84">
        <v>1</v>
      </c>
      <c r="EO11" s="84"/>
      <c r="EP11" s="84"/>
      <c r="EQ11" s="84"/>
      <c r="ER11" s="84">
        <v>1</v>
      </c>
      <c r="ES11" s="84"/>
      <c r="ET11" s="84">
        <v>1</v>
      </c>
      <c r="EU11" s="84"/>
      <c r="EV11" s="84">
        <v>1</v>
      </c>
      <c r="EW11" s="84"/>
      <c r="EX11" s="84"/>
      <c r="EY11" s="84"/>
      <c r="EZ11" s="84">
        <v>1</v>
      </c>
      <c r="FA11" s="84"/>
      <c r="FB11" s="84">
        <v>1</v>
      </c>
      <c r="FC11" s="84"/>
      <c r="FD11" s="84">
        <v>1</v>
      </c>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row>
    <row r="12" spans="1:191" ht="45" x14ac:dyDescent="0.25">
      <c r="A12" s="421" t="s">
        <v>2189</v>
      </c>
      <c r="B12" s="558" t="s">
        <v>380</v>
      </c>
      <c r="C12" s="556"/>
      <c r="D12" s="556"/>
      <c r="E12" s="979"/>
      <c r="F12" s="980"/>
      <c r="H12" s="165" t="s">
        <v>1995</v>
      </c>
      <c r="I12" s="84"/>
      <c r="J12" s="84"/>
      <c r="K12" s="84"/>
      <c r="L12" s="84"/>
      <c r="M12" s="84"/>
      <c r="N12" s="84"/>
      <c r="O12" s="84"/>
      <c r="P12" s="84"/>
      <c r="Q12" s="84"/>
      <c r="R12" s="84"/>
      <c r="S12" s="84"/>
      <c r="T12" s="84"/>
      <c r="U12" s="84"/>
      <c r="V12" s="84">
        <v>1</v>
      </c>
      <c r="W12" s="84"/>
      <c r="X12" s="84">
        <v>1</v>
      </c>
      <c r="Y12" s="84"/>
      <c r="Z12" s="84"/>
      <c r="AA12" s="84"/>
      <c r="AB12" s="84">
        <v>1</v>
      </c>
      <c r="AC12" s="84"/>
      <c r="AD12" s="84">
        <v>1</v>
      </c>
      <c r="AE12" s="84"/>
      <c r="AF12" s="84">
        <v>1</v>
      </c>
      <c r="AG12" s="84"/>
      <c r="AH12" s="84"/>
      <c r="AI12" s="84"/>
      <c r="AJ12" s="84">
        <v>1</v>
      </c>
      <c r="AK12" s="84"/>
      <c r="AL12" s="84">
        <v>1</v>
      </c>
      <c r="AM12" s="84"/>
      <c r="AN12" s="84">
        <v>1</v>
      </c>
      <c r="AO12" s="84"/>
      <c r="AP12" s="84"/>
      <c r="AQ12" s="84"/>
      <c r="AR12" s="792">
        <v>1</v>
      </c>
      <c r="AS12" s="84"/>
      <c r="AT12" s="792">
        <v>1</v>
      </c>
      <c r="AU12" s="84"/>
      <c r="AV12" s="792">
        <v>1</v>
      </c>
      <c r="AW12" s="84"/>
      <c r="AX12" s="84"/>
      <c r="AY12" s="84"/>
      <c r="AZ12" s="792">
        <v>1</v>
      </c>
      <c r="BA12" s="84"/>
      <c r="BB12" s="792">
        <v>1</v>
      </c>
      <c r="BC12" s="84"/>
      <c r="BD12" s="792">
        <v>1</v>
      </c>
      <c r="BE12" s="84"/>
      <c r="BF12" s="84"/>
      <c r="BG12" s="84"/>
      <c r="BH12" s="792">
        <v>1</v>
      </c>
      <c r="BI12" s="84"/>
      <c r="BJ12" s="792">
        <v>1</v>
      </c>
      <c r="BK12" s="84"/>
      <c r="BL12" s="792">
        <v>1</v>
      </c>
      <c r="BM12" s="84"/>
      <c r="BN12" s="84"/>
      <c r="BO12" s="84"/>
      <c r="BP12" s="792">
        <v>1</v>
      </c>
      <c r="BQ12" s="84"/>
      <c r="BR12" s="792">
        <v>1</v>
      </c>
      <c r="BS12" s="84"/>
      <c r="BT12" s="792">
        <v>1</v>
      </c>
      <c r="BU12" s="84"/>
      <c r="BV12" s="84"/>
      <c r="BW12" s="84"/>
      <c r="BX12" s="84">
        <v>1</v>
      </c>
      <c r="BY12" s="84"/>
      <c r="BZ12" s="84">
        <v>1</v>
      </c>
      <c r="CA12" s="84"/>
      <c r="CB12" s="84">
        <v>1</v>
      </c>
      <c r="CC12" s="84"/>
      <c r="CD12" s="84"/>
      <c r="CE12" s="84"/>
      <c r="CF12" s="84">
        <v>1</v>
      </c>
      <c r="CG12" s="84">
        <v>1</v>
      </c>
      <c r="CH12" s="84">
        <v>1</v>
      </c>
      <c r="CI12" s="84">
        <v>1</v>
      </c>
      <c r="CJ12" s="84">
        <v>1</v>
      </c>
      <c r="CK12" s="84"/>
      <c r="CL12" s="84"/>
      <c r="CM12" s="84"/>
      <c r="CN12" s="84">
        <v>1</v>
      </c>
      <c r="CO12" s="84"/>
      <c r="CP12" s="84">
        <v>1</v>
      </c>
      <c r="CQ12" s="84"/>
      <c r="CR12" s="84">
        <v>1</v>
      </c>
      <c r="CS12" s="84"/>
      <c r="CT12" s="84"/>
      <c r="CU12" s="84"/>
      <c r="CV12" s="84">
        <v>1</v>
      </c>
      <c r="CW12" s="84"/>
      <c r="CX12" s="84">
        <v>1</v>
      </c>
      <c r="CY12" s="84"/>
      <c r="CZ12" s="84">
        <v>1</v>
      </c>
      <c r="DA12" s="84"/>
      <c r="DB12" s="84"/>
      <c r="DC12" s="84"/>
      <c r="DD12" s="84">
        <v>1</v>
      </c>
      <c r="DE12" s="84"/>
      <c r="DF12" s="84">
        <v>1</v>
      </c>
      <c r="DG12" s="84"/>
      <c r="DH12" s="84">
        <v>1</v>
      </c>
      <c r="DI12" s="84"/>
      <c r="DJ12" s="84"/>
      <c r="DK12" s="84"/>
      <c r="DL12" s="84">
        <v>1</v>
      </c>
      <c r="DM12" s="84"/>
      <c r="DN12" s="84">
        <v>1</v>
      </c>
      <c r="DO12" s="84"/>
      <c r="DP12" s="84">
        <v>1</v>
      </c>
      <c r="DQ12" s="84"/>
      <c r="DR12" s="84"/>
      <c r="DS12" s="84"/>
      <c r="DT12" s="84">
        <v>1</v>
      </c>
      <c r="DU12" s="84"/>
      <c r="DV12" s="84">
        <v>1</v>
      </c>
      <c r="DW12" s="84"/>
      <c r="DX12" s="84">
        <v>1</v>
      </c>
      <c r="DY12" s="84"/>
      <c r="DZ12" s="84"/>
      <c r="EA12" s="84"/>
      <c r="EB12" s="84">
        <v>1</v>
      </c>
      <c r="EC12" s="84"/>
      <c r="ED12" s="84">
        <v>1</v>
      </c>
      <c r="EE12" s="84"/>
      <c r="EF12" s="84">
        <v>1</v>
      </c>
      <c r="EG12" s="84"/>
      <c r="EH12" s="84"/>
      <c r="EI12" s="84"/>
      <c r="EJ12" s="84">
        <v>1</v>
      </c>
      <c r="EK12" s="84"/>
      <c r="EL12" s="84">
        <v>1</v>
      </c>
      <c r="EM12" s="84"/>
      <c r="EN12" s="84">
        <v>1</v>
      </c>
      <c r="EO12" s="84"/>
      <c r="EP12" s="84"/>
      <c r="EQ12" s="84"/>
      <c r="ER12" s="84">
        <v>1</v>
      </c>
      <c r="ES12" s="84"/>
      <c r="ET12" s="84">
        <v>1</v>
      </c>
      <c r="EU12" s="84"/>
      <c r="EV12" s="84">
        <v>1</v>
      </c>
      <c r="EW12" s="84"/>
      <c r="EX12" s="84"/>
      <c r="EY12" s="84"/>
      <c r="EZ12" s="84">
        <v>1</v>
      </c>
      <c r="FA12" s="84"/>
      <c r="FB12" s="84">
        <v>1</v>
      </c>
      <c r="FC12" s="84"/>
      <c r="FD12" s="84">
        <v>1</v>
      </c>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row>
    <row r="13" spans="1:191" x14ac:dyDescent="0.25">
      <c r="E13" s="691"/>
      <c r="F13" s="690"/>
      <c r="I13" s="84"/>
      <c r="J13" s="84"/>
      <c r="K13" s="84"/>
      <c r="L13" s="84"/>
      <c r="M13" s="84"/>
      <c r="N13" s="84"/>
      <c r="O13" s="84"/>
      <c r="P13" s="84"/>
      <c r="Q13" s="84"/>
      <c r="R13" s="84"/>
      <c r="S13" s="84"/>
      <c r="T13" s="84"/>
      <c r="U13" s="84"/>
      <c r="V13" s="84">
        <v>1</v>
      </c>
      <c r="W13" s="84"/>
      <c r="X13" s="84">
        <v>1</v>
      </c>
      <c r="Y13" s="84"/>
      <c r="Z13" s="84"/>
      <c r="AA13" s="84"/>
      <c r="AB13" s="84">
        <v>1</v>
      </c>
      <c r="AC13" s="84"/>
      <c r="AD13" s="84">
        <v>1</v>
      </c>
      <c r="AE13" s="84"/>
      <c r="AF13" s="84">
        <v>1</v>
      </c>
      <c r="AG13" s="84"/>
      <c r="AH13" s="84"/>
      <c r="AI13" s="84"/>
      <c r="AJ13" s="84">
        <v>1</v>
      </c>
      <c r="AK13" s="84"/>
      <c r="AL13" s="84">
        <v>1</v>
      </c>
      <c r="AM13" s="84"/>
      <c r="AN13" s="84">
        <v>1</v>
      </c>
      <c r="AO13" s="84"/>
      <c r="AP13" s="84"/>
      <c r="AQ13" s="84"/>
      <c r="AR13" s="792">
        <v>1</v>
      </c>
      <c r="AS13" s="84"/>
      <c r="AT13" s="792">
        <v>1</v>
      </c>
      <c r="AU13" s="84"/>
      <c r="AV13" s="792">
        <v>1</v>
      </c>
      <c r="AW13" s="84"/>
      <c r="AX13" s="84"/>
      <c r="AY13" s="84"/>
      <c r="AZ13" s="792">
        <v>1</v>
      </c>
      <c r="BA13" s="84"/>
      <c r="BB13" s="792">
        <v>1</v>
      </c>
      <c r="BC13" s="84"/>
      <c r="BD13" s="792">
        <v>1</v>
      </c>
      <c r="BE13" s="84"/>
      <c r="BF13" s="84"/>
      <c r="BG13" s="84"/>
      <c r="BH13" s="792">
        <v>1</v>
      </c>
      <c r="BI13" s="84"/>
      <c r="BJ13" s="792">
        <v>1</v>
      </c>
      <c r="BK13" s="84"/>
      <c r="BL13" s="792">
        <v>1</v>
      </c>
      <c r="BM13" s="84"/>
      <c r="BN13" s="84"/>
      <c r="BO13" s="84"/>
      <c r="BP13" s="792">
        <v>1</v>
      </c>
      <c r="BQ13" s="84"/>
      <c r="BR13" s="792">
        <v>1</v>
      </c>
      <c r="BS13" s="84"/>
      <c r="BT13" s="792">
        <v>1</v>
      </c>
      <c r="BU13" s="84"/>
      <c r="BV13" s="84"/>
      <c r="BW13" s="84"/>
      <c r="BX13" s="84">
        <v>1</v>
      </c>
      <c r="BY13" s="84"/>
      <c r="BZ13" s="84">
        <v>1</v>
      </c>
      <c r="CA13" s="84"/>
      <c r="CB13" s="84">
        <v>1</v>
      </c>
      <c r="CC13" s="84"/>
      <c r="CD13" s="84"/>
      <c r="CE13" s="84"/>
      <c r="CF13" s="84">
        <v>1</v>
      </c>
      <c r="CG13" s="84">
        <v>1</v>
      </c>
      <c r="CH13" s="84">
        <v>1</v>
      </c>
      <c r="CI13" s="84">
        <v>1</v>
      </c>
      <c r="CJ13" s="84">
        <v>1</v>
      </c>
      <c r="CK13" s="84"/>
      <c r="CL13" s="84"/>
      <c r="CM13" s="84"/>
      <c r="CN13" s="84">
        <v>1</v>
      </c>
      <c r="CO13" s="84"/>
      <c r="CP13" s="84">
        <v>1</v>
      </c>
      <c r="CQ13" s="84"/>
      <c r="CR13" s="84">
        <v>1</v>
      </c>
      <c r="CS13" s="84"/>
      <c r="CT13" s="84"/>
      <c r="CU13" s="84"/>
      <c r="CV13" s="84">
        <v>1</v>
      </c>
      <c r="CW13" s="84"/>
      <c r="CX13" s="84">
        <v>1</v>
      </c>
      <c r="CY13" s="84"/>
      <c r="CZ13" s="84">
        <v>1</v>
      </c>
      <c r="DA13" s="84"/>
      <c r="DB13" s="84"/>
      <c r="DC13" s="84"/>
      <c r="DD13" s="84">
        <v>1</v>
      </c>
      <c r="DE13" s="84"/>
      <c r="DF13" s="84">
        <v>1</v>
      </c>
      <c r="DG13" s="84"/>
      <c r="DH13" s="84">
        <v>1</v>
      </c>
      <c r="DI13" s="84"/>
      <c r="DJ13" s="84"/>
      <c r="DK13" s="84"/>
      <c r="DL13" s="84">
        <v>1</v>
      </c>
      <c r="DM13" s="84"/>
      <c r="DN13" s="84">
        <v>1</v>
      </c>
      <c r="DO13" s="84"/>
      <c r="DP13" s="84">
        <v>1</v>
      </c>
      <c r="DQ13" s="84"/>
      <c r="DR13" s="84"/>
      <c r="DS13" s="84"/>
      <c r="DT13" s="84">
        <v>1</v>
      </c>
      <c r="DU13" s="84"/>
      <c r="DV13" s="84">
        <v>1</v>
      </c>
      <c r="DW13" s="84"/>
      <c r="DX13" s="84">
        <v>1</v>
      </c>
      <c r="DY13" s="84"/>
      <c r="DZ13" s="84"/>
      <c r="EA13" s="84"/>
      <c r="EB13" s="84">
        <v>1</v>
      </c>
      <c r="EC13" s="84"/>
      <c r="ED13" s="84">
        <v>1</v>
      </c>
      <c r="EE13" s="84"/>
      <c r="EF13" s="84">
        <v>1</v>
      </c>
      <c r="EG13" s="84"/>
      <c r="EH13" s="84"/>
      <c r="EI13" s="84"/>
      <c r="EJ13" s="84">
        <v>1</v>
      </c>
      <c r="EK13" s="84"/>
      <c r="EL13" s="84">
        <v>1</v>
      </c>
      <c r="EM13" s="84"/>
      <c r="EN13" s="84">
        <v>1</v>
      </c>
      <c r="EO13" s="84"/>
      <c r="EP13" s="84"/>
      <c r="EQ13" s="84"/>
      <c r="ER13" s="84">
        <v>1</v>
      </c>
      <c r="ES13" s="84"/>
      <c r="ET13" s="84">
        <v>1</v>
      </c>
      <c r="EU13" s="84"/>
      <c r="EV13" s="84">
        <v>1</v>
      </c>
      <c r="EW13" s="84"/>
      <c r="EX13" s="84"/>
      <c r="EY13" s="84"/>
      <c r="EZ13" s="84">
        <v>1</v>
      </c>
      <c r="FA13" s="84"/>
      <c r="FB13" s="84">
        <v>1</v>
      </c>
      <c r="FC13" s="84"/>
      <c r="FD13" s="84">
        <v>1</v>
      </c>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row>
    <row r="14" spans="1:191" ht="78.75" x14ac:dyDescent="0.25">
      <c r="A14" s="421"/>
      <c r="B14" s="559" t="s">
        <v>136</v>
      </c>
      <c r="C14" s="483"/>
      <c r="D14" s="483"/>
      <c r="E14" s="692"/>
      <c r="F14" s="693"/>
      <c r="G14" s="15"/>
      <c r="H14" s="15" t="s">
        <v>3213</v>
      </c>
      <c r="I14" s="318"/>
      <c r="J14" s="318"/>
      <c r="K14" s="318"/>
      <c r="L14" s="84"/>
      <c r="M14" s="318"/>
      <c r="N14" s="84"/>
      <c r="O14" s="84"/>
      <c r="P14" s="84"/>
      <c r="Q14" s="84"/>
      <c r="R14" s="84"/>
      <c r="S14" s="84"/>
      <c r="T14" s="84"/>
      <c r="U14" s="84"/>
      <c r="V14" s="84">
        <v>1</v>
      </c>
      <c r="W14" s="84"/>
      <c r="X14" s="84">
        <v>1</v>
      </c>
      <c r="Y14" s="84"/>
      <c r="Z14" s="84"/>
      <c r="AA14" s="84"/>
      <c r="AB14" s="84">
        <v>1</v>
      </c>
      <c r="AC14" s="84"/>
      <c r="AD14" s="84">
        <v>1</v>
      </c>
      <c r="AE14" s="84"/>
      <c r="AF14" s="84">
        <v>1</v>
      </c>
      <c r="AG14" s="84"/>
      <c r="AH14" s="84"/>
      <c r="AI14" s="84"/>
      <c r="AJ14" s="84">
        <v>1</v>
      </c>
      <c r="AK14" s="84"/>
      <c r="AL14" s="84">
        <v>1</v>
      </c>
      <c r="AM14" s="84"/>
      <c r="AN14" s="84">
        <v>1</v>
      </c>
      <c r="AO14" s="84"/>
      <c r="AP14" s="84"/>
      <c r="AQ14" s="84"/>
      <c r="AR14" s="792">
        <v>1</v>
      </c>
      <c r="AS14" s="84"/>
      <c r="AT14" s="792">
        <v>1</v>
      </c>
      <c r="AU14" s="84"/>
      <c r="AV14" s="792">
        <v>1</v>
      </c>
      <c r="AW14" s="84"/>
      <c r="AX14" s="84"/>
      <c r="AY14" s="84"/>
      <c r="AZ14" s="792">
        <v>1</v>
      </c>
      <c r="BA14" s="84"/>
      <c r="BB14" s="792">
        <v>1</v>
      </c>
      <c r="BC14" s="84"/>
      <c r="BD14" s="792">
        <v>1</v>
      </c>
      <c r="BE14" s="84"/>
      <c r="BF14" s="84"/>
      <c r="BG14" s="84"/>
      <c r="BH14" s="792">
        <v>1</v>
      </c>
      <c r="BI14" s="84"/>
      <c r="BJ14" s="792">
        <v>1</v>
      </c>
      <c r="BK14" s="84"/>
      <c r="BL14" s="792">
        <v>1</v>
      </c>
      <c r="BM14" s="84"/>
      <c r="BN14" s="84"/>
      <c r="BO14" s="84"/>
      <c r="BP14" s="792">
        <v>1</v>
      </c>
      <c r="BQ14" s="84"/>
      <c r="BR14" s="792">
        <v>1</v>
      </c>
      <c r="BS14" s="84"/>
      <c r="BT14" s="792">
        <v>1</v>
      </c>
      <c r="BU14" s="84"/>
      <c r="BV14" s="84"/>
      <c r="BW14" s="84"/>
      <c r="BX14" s="84">
        <v>1</v>
      </c>
      <c r="BY14" s="84"/>
      <c r="BZ14" s="84">
        <v>1</v>
      </c>
      <c r="CA14" s="84"/>
      <c r="CB14" s="84">
        <v>1</v>
      </c>
      <c r="CC14" s="84"/>
      <c r="CD14" s="84"/>
      <c r="CE14" s="84"/>
      <c r="CF14" s="84">
        <v>1</v>
      </c>
      <c r="CG14" s="84">
        <v>1</v>
      </c>
      <c r="CH14" s="84">
        <v>1</v>
      </c>
      <c r="CI14" s="84">
        <v>1</v>
      </c>
      <c r="CJ14" s="84">
        <v>1</v>
      </c>
      <c r="CK14" s="84"/>
      <c r="CL14" s="84"/>
      <c r="CM14" s="84"/>
      <c r="CN14" s="84">
        <v>1</v>
      </c>
      <c r="CO14" s="84"/>
      <c r="CP14" s="84">
        <v>1</v>
      </c>
      <c r="CQ14" s="84"/>
      <c r="CR14" s="84">
        <v>1</v>
      </c>
      <c r="CS14" s="84"/>
      <c r="CT14" s="84"/>
      <c r="CU14" s="84"/>
      <c r="CV14" s="84">
        <v>1</v>
      </c>
      <c r="CW14" s="84"/>
      <c r="CX14" s="84">
        <v>1</v>
      </c>
      <c r="CY14" s="84"/>
      <c r="CZ14" s="84">
        <v>1</v>
      </c>
      <c r="DA14" s="84"/>
      <c r="DB14" s="84"/>
      <c r="DC14" s="84"/>
      <c r="DD14" s="84">
        <v>1</v>
      </c>
      <c r="DE14" s="84"/>
      <c r="DF14" s="84">
        <v>1</v>
      </c>
      <c r="DG14" s="84"/>
      <c r="DH14" s="84">
        <v>1</v>
      </c>
      <c r="DI14" s="84"/>
      <c r="DJ14" s="84"/>
      <c r="DK14" s="84"/>
      <c r="DL14" s="84">
        <v>1</v>
      </c>
      <c r="DM14" s="84"/>
      <c r="DN14" s="84">
        <v>1</v>
      </c>
      <c r="DO14" s="84"/>
      <c r="DP14" s="84">
        <v>1</v>
      </c>
      <c r="DQ14" s="84"/>
      <c r="DR14" s="84"/>
      <c r="DS14" s="84"/>
      <c r="DT14" s="84">
        <v>1</v>
      </c>
      <c r="DU14" s="84"/>
      <c r="DV14" s="84">
        <v>1</v>
      </c>
      <c r="DW14" s="84"/>
      <c r="DX14" s="84">
        <v>1</v>
      </c>
      <c r="DY14" s="84"/>
      <c r="DZ14" s="84"/>
      <c r="EA14" s="84"/>
      <c r="EB14" s="84">
        <v>1</v>
      </c>
      <c r="EC14" s="84"/>
      <c r="ED14" s="84">
        <v>1</v>
      </c>
      <c r="EE14" s="84"/>
      <c r="EF14" s="84">
        <v>1</v>
      </c>
      <c r="EG14" s="84"/>
      <c r="EH14" s="84"/>
      <c r="EI14" s="84"/>
      <c r="EJ14" s="84">
        <v>1</v>
      </c>
      <c r="EK14" s="84"/>
      <c r="EL14" s="84">
        <v>1</v>
      </c>
      <c r="EM14" s="84"/>
      <c r="EN14" s="84">
        <v>1</v>
      </c>
      <c r="EO14" s="84"/>
      <c r="EP14" s="84"/>
      <c r="EQ14" s="84"/>
      <c r="ER14" s="84">
        <v>1</v>
      </c>
      <c r="ES14" s="84"/>
      <c r="ET14" s="84">
        <v>1</v>
      </c>
      <c r="EU14" s="84"/>
      <c r="EV14" s="84">
        <v>1</v>
      </c>
      <c r="EW14" s="84"/>
      <c r="EX14" s="84"/>
      <c r="EY14" s="84"/>
      <c r="EZ14" s="84">
        <v>1</v>
      </c>
      <c r="FA14" s="84"/>
      <c r="FB14" s="84">
        <v>1</v>
      </c>
      <c r="FC14" s="84"/>
      <c r="FD14" s="84">
        <v>1</v>
      </c>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row>
    <row r="15" spans="1:191" ht="300" x14ac:dyDescent="0.25">
      <c r="A15" s="421" t="s">
        <v>2191</v>
      </c>
      <c r="B15" s="101" t="s">
        <v>137</v>
      </c>
      <c r="C15" s="755"/>
      <c r="D15" s="755"/>
      <c r="E15" s="623"/>
      <c r="F15" s="624"/>
      <c r="G15" s="16"/>
      <c r="H15" s="101" t="s">
        <v>3208</v>
      </c>
      <c r="I15" s="319"/>
      <c r="J15" s="319"/>
      <c r="K15" s="319"/>
      <c r="L15" s="84"/>
      <c r="M15" s="17"/>
      <c r="N15" s="84"/>
      <c r="O15" s="84"/>
      <c r="P15" s="84"/>
      <c r="Q15" s="84"/>
      <c r="R15" s="84"/>
      <c r="S15" s="84"/>
      <c r="T15" s="84"/>
      <c r="U15" s="84"/>
      <c r="V15" s="84">
        <v>1</v>
      </c>
      <c r="W15" s="84"/>
      <c r="X15" s="84">
        <v>1</v>
      </c>
      <c r="Y15" s="84"/>
      <c r="Z15" s="84"/>
      <c r="AA15" s="84"/>
      <c r="AB15" s="84">
        <v>1</v>
      </c>
      <c r="AC15" s="84"/>
      <c r="AD15" s="84">
        <v>1</v>
      </c>
      <c r="AE15" s="84"/>
      <c r="AF15" s="84">
        <v>1</v>
      </c>
      <c r="AG15" s="84"/>
      <c r="AH15" s="84"/>
      <c r="AI15" s="84"/>
      <c r="AJ15" s="84">
        <v>1</v>
      </c>
      <c r="AK15" s="84"/>
      <c r="AL15" s="84">
        <v>1</v>
      </c>
      <c r="AM15" s="84"/>
      <c r="AN15" s="84">
        <v>1</v>
      </c>
      <c r="AO15" s="84"/>
      <c r="AP15" s="84"/>
      <c r="AQ15" s="84"/>
      <c r="AR15" s="792">
        <v>1</v>
      </c>
      <c r="AS15" s="84"/>
      <c r="AT15" s="792">
        <v>1</v>
      </c>
      <c r="AU15" s="84"/>
      <c r="AV15" s="792">
        <v>1</v>
      </c>
      <c r="AW15" s="84"/>
      <c r="AX15" s="84"/>
      <c r="AY15" s="84"/>
      <c r="AZ15" s="792">
        <v>1</v>
      </c>
      <c r="BA15" s="84"/>
      <c r="BB15" s="792">
        <v>1</v>
      </c>
      <c r="BC15" s="84"/>
      <c r="BD15" s="792">
        <v>1</v>
      </c>
      <c r="BE15" s="84"/>
      <c r="BF15" s="84"/>
      <c r="BG15" s="84"/>
      <c r="BH15" s="792">
        <v>1</v>
      </c>
      <c r="BI15" s="84"/>
      <c r="BJ15" s="792">
        <v>1</v>
      </c>
      <c r="BK15" s="84"/>
      <c r="BL15" s="792">
        <v>1</v>
      </c>
      <c r="BM15" s="84"/>
      <c r="BN15" s="84"/>
      <c r="BO15" s="84"/>
      <c r="BP15" s="792">
        <v>1</v>
      </c>
      <c r="BQ15" s="84"/>
      <c r="BR15" s="792">
        <v>1</v>
      </c>
      <c r="BS15" s="84"/>
      <c r="BT15" s="792">
        <v>1</v>
      </c>
      <c r="BU15" s="84"/>
      <c r="BV15" s="84"/>
      <c r="BW15" s="84"/>
      <c r="BX15" s="84">
        <v>1</v>
      </c>
      <c r="BY15" s="84"/>
      <c r="BZ15" s="84">
        <v>1</v>
      </c>
      <c r="CA15" s="84"/>
      <c r="CB15" s="84">
        <v>1</v>
      </c>
      <c r="CC15" s="84"/>
      <c r="CD15" s="84"/>
      <c r="CE15" s="84"/>
      <c r="CF15" s="84">
        <v>1</v>
      </c>
      <c r="CG15" s="84">
        <v>1</v>
      </c>
      <c r="CH15" s="84">
        <v>1</v>
      </c>
      <c r="CI15" s="84">
        <v>1</v>
      </c>
      <c r="CJ15" s="84">
        <v>1</v>
      </c>
      <c r="CK15" s="84"/>
      <c r="CL15" s="84"/>
      <c r="CM15" s="84"/>
      <c r="CN15" s="84">
        <v>1</v>
      </c>
      <c r="CO15" s="84"/>
      <c r="CP15" s="84">
        <v>1</v>
      </c>
      <c r="CQ15" s="84"/>
      <c r="CR15" s="84">
        <v>1</v>
      </c>
      <c r="CS15" s="84"/>
      <c r="CT15" s="84"/>
      <c r="CU15" s="84"/>
      <c r="CV15" s="84">
        <v>1</v>
      </c>
      <c r="CW15" s="84"/>
      <c r="CX15" s="84">
        <v>1</v>
      </c>
      <c r="CY15" s="84"/>
      <c r="CZ15" s="84">
        <v>1</v>
      </c>
      <c r="DA15" s="84"/>
      <c r="DB15" s="84"/>
      <c r="DC15" s="84"/>
      <c r="DD15" s="84">
        <v>1</v>
      </c>
      <c r="DE15" s="84"/>
      <c r="DF15" s="84">
        <v>1</v>
      </c>
      <c r="DG15" s="84"/>
      <c r="DH15" s="84">
        <v>1</v>
      </c>
      <c r="DI15" s="84"/>
      <c r="DJ15" s="84"/>
      <c r="DK15" s="84"/>
      <c r="DL15" s="84">
        <v>1</v>
      </c>
      <c r="DM15" s="84"/>
      <c r="DN15" s="84">
        <v>1</v>
      </c>
      <c r="DO15" s="84"/>
      <c r="DP15" s="84">
        <v>1</v>
      </c>
      <c r="DQ15" s="84"/>
      <c r="DR15" s="84"/>
      <c r="DS15" s="84"/>
      <c r="DT15" s="84">
        <v>1</v>
      </c>
      <c r="DU15" s="84"/>
      <c r="DV15" s="84">
        <v>1</v>
      </c>
      <c r="DW15" s="84"/>
      <c r="DX15" s="84">
        <v>1</v>
      </c>
      <c r="DY15" s="84"/>
      <c r="DZ15" s="84"/>
      <c r="EA15" s="84"/>
      <c r="EB15" s="84">
        <v>1</v>
      </c>
      <c r="EC15" s="84"/>
      <c r="ED15" s="84">
        <v>1</v>
      </c>
      <c r="EE15" s="84"/>
      <c r="EF15" s="84">
        <v>1</v>
      </c>
      <c r="EG15" s="84"/>
      <c r="EH15" s="84"/>
      <c r="EI15" s="84"/>
      <c r="EJ15" s="84">
        <v>1</v>
      </c>
      <c r="EK15" s="84"/>
      <c r="EL15" s="84">
        <v>1</v>
      </c>
      <c r="EM15" s="84"/>
      <c r="EN15" s="84">
        <v>1</v>
      </c>
      <c r="EO15" s="84"/>
      <c r="EP15" s="84"/>
      <c r="EQ15" s="84"/>
      <c r="ER15" s="84">
        <v>1</v>
      </c>
      <c r="ES15" s="84"/>
      <c r="ET15" s="84">
        <v>1</v>
      </c>
      <c r="EU15" s="84"/>
      <c r="EV15" s="84">
        <v>1</v>
      </c>
      <c r="EW15" s="84"/>
      <c r="EX15" s="84"/>
      <c r="EY15" s="84"/>
      <c r="EZ15" s="84">
        <v>1</v>
      </c>
      <c r="FA15" s="84"/>
      <c r="FB15" s="84">
        <v>1</v>
      </c>
      <c r="FC15" s="84"/>
      <c r="FD15" s="84">
        <v>1</v>
      </c>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row>
    <row r="16" spans="1:191" ht="285" x14ac:dyDescent="0.25">
      <c r="A16" s="421" t="s">
        <v>2192</v>
      </c>
      <c r="B16" s="101" t="s">
        <v>138</v>
      </c>
      <c r="C16" s="755"/>
      <c r="D16" s="755"/>
      <c r="E16" s="623"/>
      <c r="F16" s="624"/>
      <c r="G16" s="16"/>
      <c r="H16" s="101" t="s">
        <v>3209</v>
      </c>
      <c r="I16" s="319"/>
      <c r="J16" s="319"/>
      <c r="K16" s="319"/>
      <c r="L16" s="84"/>
      <c r="M16" s="18"/>
      <c r="N16" s="84"/>
      <c r="O16" s="84"/>
      <c r="P16" s="84"/>
      <c r="Q16" s="84"/>
      <c r="R16" s="84"/>
      <c r="S16" s="84"/>
      <c r="T16" s="84"/>
      <c r="U16" s="84"/>
      <c r="V16" s="84">
        <v>1</v>
      </c>
      <c r="W16" s="84"/>
      <c r="X16" s="84">
        <v>1</v>
      </c>
      <c r="Y16" s="84"/>
      <c r="Z16" s="84"/>
      <c r="AA16" s="84"/>
      <c r="AB16" s="84">
        <v>1</v>
      </c>
      <c r="AC16" s="84"/>
      <c r="AD16" s="84">
        <v>1</v>
      </c>
      <c r="AE16" s="84"/>
      <c r="AF16" s="84">
        <v>1</v>
      </c>
      <c r="AG16" s="84"/>
      <c r="AH16" s="84"/>
      <c r="AI16" s="84"/>
      <c r="AJ16" s="84">
        <v>1</v>
      </c>
      <c r="AK16" s="84"/>
      <c r="AL16" s="84">
        <v>1</v>
      </c>
      <c r="AM16" s="84"/>
      <c r="AN16" s="84">
        <v>1</v>
      </c>
      <c r="AO16" s="84"/>
      <c r="AP16" s="84"/>
      <c r="AQ16" s="84"/>
      <c r="AR16" s="792">
        <v>1</v>
      </c>
      <c r="AS16" s="84"/>
      <c r="AT16" s="792">
        <v>1</v>
      </c>
      <c r="AU16" s="84"/>
      <c r="AV16" s="792">
        <v>1</v>
      </c>
      <c r="AW16" s="84"/>
      <c r="AX16" s="84"/>
      <c r="AY16" s="84"/>
      <c r="AZ16" s="792">
        <v>1</v>
      </c>
      <c r="BA16" s="84"/>
      <c r="BB16" s="792">
        <v>1</v>
      </c>
      <c r="BC16" s="84"/>
      <c r="BD16" s="792">
        <v>1</v>
      </c>
      <c r="BE16" s="84"/>
      <c r="BF16" s="84"/>
      <c r="BG16" s="84"/>
      <c r="BH16" s="792">
        <v>1</v>
      </c>
      <c r="BI16" s="84"/>
      <c r="BJ16" s="792">
        <v>1</v>
      </c>
      <c r="BK16" s="84"/>
      <c r="BL16" s="792">
        <v>1</v>
      </c>
      <c r="BM16" s="84"/>
      <c r="BN16" s="84"/>
      <c r="BO16" s="84"/>
      <c r="BP16" s="792">
        <v>1</v>
      </c>
      <c r="BQ16" s="84"/>
      <c r="BR16" s="792">
        <v>1</v>
      </c>
      <c r="BS16" s="84"/>
      <c r="BT16" s="792">
        <v>1</v>
      </c>
      <c r="BU16" s="84"/>
      <c r="BV16" s="84"/>
      <c r="BW16" s="84"/>
      <c r="BX16" s="84">
        <v>1</v>
      </c>
      <c r="BY16" s="84"/>
      <c r="BZ16" s="84">
        <v>1</v>
      </c>
      <c r="CA16" s="84"/>
      <c r="CB16" s="84">
        <v>1</v>
      </c>
      <c r="CC16" s="84"/>
      <c r="CD16" s="84"/>
      <c r="CE16" s="84"/>
      <c r="CF16" s="84">
        <v>1</v>
      </c>
      <c r="CG16" s="84">
        <v>1</v>
      </c>
      <c r="CH16" s="84">
        <v>1</v>
      </c>
      <c r="CI16" s="84">
        <v>1</v>
      </c>
      <c r="CJ16" s="84">
        <v>1</v>
      </c>
      <c r="CK16" s="84"/>
      <c r="CL16" s="84"/>
      <c r="CM16" s="84"/>
      <c r="CN16" s="84">
        <v>1</v>
      </c>
      <c r="CO16" s="84"/>
      <c r="CP16" s="84">
        <v>1</v>
      </c>
      <c r="CQ16" s="84"/>
      <c r="CR16" s="84">
        <v>1</v>
      </c>
      <c r="CS16" s="84"/>
      <c r="CT16" s="84"/>
      <c r="CU16" s="84"/>
      <c r="CV16" s="84">
        <v>1</v>
      </c>
      <c r="CW16" s="84"/>
      <c r="CX16" s="84">
        <v>1</v>
      </c>
      <c r="CY16" s="84"/>
      <c r="CZ16" s="84">
        <v>1</v>
      </c>
      <c r="DA16" s="84"/>
      <c r="DB16" s="84"/>
      <c r="DC16" s="84"/>
      <c r="DD16" s="84">
        <v>1</v>
      </c>
      <c r="DE16" s="84"/>
      <c r="DF16" s="84">
        <v>1</v>
      </c>
      <c r="DG16" s="84"/>
      <c r="DH16" s="84">
        <v>1</v>
      </c>
      <c r="DI16" s="84"/>
      <c r="DJ16" s="84"/>
      <c r="DK16" s="84"/>
      <c r="DL16" s="84">
        <v>1</v>
      </c>
      <c r="DM16" s="84"/>
      <c r="DN16" s="84">
        <v>1</v>
      </c>
      <c r="DO16" s="84"/>
      <c r="DP16" s="84">
        <v>1</v>
      </c>
      <c r="DQ16" s="84"/>
      <c r="DR16" s="84"/>
      <c r="DS16" s="84"/>
      <c r="DT16" s="84">
        <v>1</v>
      </c>
      <c r="DU16" s="84"/>
      <c r="DV16" s="84">
        <v>1</v>
      </c>
      <c r="DW16" s="84"/>
      <c r="DX16" s="84">
        <v>1</v>
      </c>
      <c r="DY16" s="84"/>
      <c r="DZ16" s="84"/>
      <c r="EA16" s="84"/>
      <c r="EB16" s="84">
        <v>1</v>
      </c>
      <c r="EC16" s="84"/>
      <c r="ED16" s="84">
        <v>1</v>
      </c>
      <c r="EE16" s="84"/>
      <c r="EF16" s="84">
        <v>1</v>
      </c>
      <c r="EG16" s="84"/>
      <c r="EH16" s="84"/>
      <c r="EI16" s="84"/>
      <c r="EJ16" s="84">
        <v>1</v>
      </c>
      <c r="EK16" s="84"/>
      <c r="EL16" s="84">
        <v>1</v>
      </c>
      <c r="EM16" s="84"/>
      <c r="EN16" s="84">
        <v>1</v>
      </c>
      <c r="EO16" s="84"/>
      <c r="EP16" s="84"/>
      <c r="EQ16" s="84"/>
      <c r="ER16" s="84">
        <v>1</v>
      </c>
      <c r="ES16" s="84"/>
      <c r="ET16" s="84">
        <v>1</v>
      </c>
      <c r="EU16" s="84"/>
      <c r="EV16" s="84">
        <v>1</v>
      </c>
      <c r="EW16" s="84"/>
      <c r="EX16" s="84"/>
      <c r="EY16" s="84"/>
      <c r="EZ16" s="84">
        <v>1</v>
      </c>
      <c r="FA16" s="84"/>
      <c r="FB16" s="84">
        <v>1</v>
      </c>
      <c r="FC16" s="84"/>
      <c r="FD16" s="84">
        <v>1</v>
      </c>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row>
    <row r="17" spans="1:191" ht="180" x14ac:dyDescent="0.25">
      <c r="A17" s="421" t="s">
        <v>2193</v>
      </c>
      <c r="B17" s="101" t="s">
        <v>139</v>
      </c>
      <c r="C17" s="755"/>
      <c r="D17" s="755"/>
      <c r="E17" s="623"/>
      <c r="F17" s="624"/>
      <c r="G17" s="15"/>
      <c r="H17" s="101" t="s">
        <v>3210</v>
      </c>
      <c r="I17" s="318"/>
      <c r="J17" s="318"/>
      <c r="K17" s="318"/>
      <c r="L17" s="84"/>
      <c r="M17" s="18"/>
      <c r="N17" s="84"/>
      <c r="O17" s="84"/>
      <c r="P17" s="84"/>
      <c r="Q17" s="84"/>
      <c r="R17" s="84"/>
      <c r="S17" s="84"/>
      <c r="T17" s="84"/>
      <c r="U17" s="84"/>
      <c r="V17" s="84">
        <v>1</v>
      </c>
      <c r="W17" s="84"/>
      <c r="X17" s="84"/>
      <c r="Y17" s="84"/>
      <c r="Z17" s="84"/>
      <c r="AA17" s="84"/>
      <c r="AB17" s="84">
        <v>1</v>
      </c>
      <c r="AC17" s="84"/>
      <c r="AD17" s="84">
        <v>1</v>
      </c>
      <c r="AE17" s="84"/>
      <c r="AF17" s="84"/>
      <c r="AG17" s="84"/>
      <c r="AH17" s="84"/>
      <c r="AI17" s="84"/>
      <c r="AJ17" s="84">
        <v>1</v>
      </c>
      <c r="AK17" s="84"/>
      <c r="AL17" s="84">
        <v>1</v>
      </c>
      <c r="AM17" s="84"/>
      <c r="AN17" s="84"/>
      <c r="AO17" s="84"/>
      <c r="AP17" s="84"/>
      <c r="AQ17" s="84"/>
      <c r="AR17" s="792">
        <v>1</v>
      </c>
      <c r="AS17" s="84"/>
      <c r="AT17" s="792">
        <v>1</v>
      </c>
      <c r="AU17" s="84"/>
      <c r="AV17" s="84"/>
      <c r="AW17" s="84"/>
      <c r="AX17" s="84"/>
      <c r="AY17" s="84"/>
      <c r="AZ17" s="792">
        <v>1</v>
      </c>
      <c r="BA17" s="84"/>
      <c r="BB17" s="792">
        <v>1</v>
      </c>
      <c r="BC17" s="84"/>
      <c r="BD17" s="84"/>
      <c r="BE17" s="84"/>
      <c r="BF17" s="84"/>
      <c r="BG17" s="84"/>
      <c r="BH17" s="792">
        <v>1</v>
      </c>
      <c r="BI17" s="84"/>
      <c r="BJ17" s="792">
        <v>1</v>
      </c>
      <c r="BK17" s="84"/>
      <c r="BL17" s="84"/>
      <c r="BM17" s="84"/>
      <c r="BN17" s="84"/>
      <c r="BO17" s="84"/>
      <c r="BP17" s="792">
        <v>1</v>
      </c>
      <c r="BQ17" s="84"/>
      <c r="BR17" s="792">
        <v>1</v>
      </c>
      <c r="BS17" s="84"/>
      <c r="BT17" s="84"/>
      <c r="BU17" s="84"/>
      <c r="BV17" s="84"/>
      <c r="BW17" s="84"/>
      <c r="BX17" s="84">
        <v>1</v>
      </c>
      <c r="BY17" s="84"/>
      <c r="BZ17" s="84">
        <v>1</v>
      </c>
      <c r="CA17" s="84"/>
      <c r="CB17" s="84"/>
      <c r="CC17" s="84"/>
      <c r="CD17" s="84"/>
      <c r="CE17" s="84"/>
      <c r="CF17" s="84">
        <v>1</v>
      </c>
      <c r="CG17" s="84">
        <v>1</v>
      </c>
      <c r="CH17" s="84">
        <v>1</v>
      </c>
      <c r="CI17" s="84">
        <v>1</v>
      </c>
      <c r="CJ17" s="84"/>
      <c r="CK17" s="84"/>
      <c r="CL17" s="84"/>
      <c r="CM17" s="84"/>
      <c r="CN17" s="84">
        <v>1</v>
      </c>
      <c r="CO17" s="84"/>
      <c r="CP17" s="84">
        <v>1</v>
      </c>
      <c r="CQ17" s="84"/>
      <c r="CR17" s="84"/>
      <c r="CS17" s="84"/>
      <c r="CT17" s="84"/>
      <c r="CU17" s="84"/>
      <c r="CV17" s="84">
        <v>1</v>
      </c>
      <c r="CW17" s="84"/>
      <c r="CX17" s="84">
        <v>1</v>
      </c>
      <c r="CY17" s="84"/>
      <c r="CZ17" s="84"/>
      <c r="DA17" s="84"/>
      <c r="DB17" s="84"/>
      <c r="DC17" s="84"/>
      <c r="DD17" s="84">
        <v>1</v>
      </c>
      <c r="DE17" s="84"/>
      <c r="DF17" s="84">
        <v>1</v>
      </c>
      <c r="DG17" s="84"/>
      <c r="DH17" s="84"/>
      <c r="DI17" s="84"/>
      <c r="DJ17" s="84"/>
      <c r="DK17" s="84"/>
      <c r="DL17" s="84">
        <v>1</v>
      </c>
      <c r="DM17" s="84"/>
      <c r="DN17" s="84">
        <v>1</v>
      </c>
      <c r="DO17" s="84"/>
      <c r="DP17" s="84"/>
      <c r="DQ17" s="84"/>
      <c r="DR17" s="84"/>
      <c r="DS17" s="84"/>
      <c r="DT17" s="84">
        <v>1</v>
      </c>
      <c r="DU17" s="84"/>
      <c r="DV17" s="84">
        <v>1</v>
      </c>
      <c r="DW17" s="84"/>
      <c r="DX17" s="84"/>
      <c r="DY17" s="84"/>
      <c r="DZ17" s="84"/>
      <c r="EA17" s="84"/>
      <c r="EB17" s="84">
        <v>1</v>
      </c>
      <c r="EC17" s="84"/>
      <c r="ED17" s="84">
        <v>1</v>
      </c>
      <c r="EE17" s="84"/>
      <c r="EF17" s="84"/>
      <c r="EG17" s="84"/>
      <c r="EH17" s="84"/>
      <c r="EI17" s="84"/>
      <c r="EJ17" s="84">
        <v>1</v>
      </c>
      <c r="EK17" s="84"/>
      <c r="EL17" s="84">
        <v>1</v>
      </c>
      <c r="EM17" s="84"/>
      <c r="EN17" s="84"/>
      <c r="EO17" s="84"/>
      <c r="EP17" s="84"/>
      <c r="EQ17" s="84"/>
      <c r="ER17" s="84">
        <v>1</v>
      </c>
      <c r="ES17" s="84"/>
      <c r="ET17" s="84">
        <v>1</v>
      </c>
      <c r="EU17" s="84"/>
      <c r="EV17" s="84"/>
      <c r="EW17" s="84"/>
      <c r="EX17" s="84"/>
      <c r="EY17" s="84"/>
      <c r="EZ17" s="84">
        <v>1</v>
      </c>
      <c r="FA17" s="84"/>
      <c r="FB17" s="84">
        <v>1</v>
      </c>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row>
    <row r="18" spans="1:191" ht="90" x14ac:dyDescent="0.25">
      <c r="A18" s="421" t="s">
        <v>2194</v>
      </c>
      <c r="B18" s="101" t="s">
        <v>140</v>
      </c>
      <c r="C18" s="755"/>
      <c r="D18" s="755"/>
      <c r="E18" s="623"/>
      <c r="F18" s="624"/>
      <c r="G18" s="16"/>
      <c r="H18" s="101" t="s">
        <v>3211</v>
      </c>
      <c r="I18" s="319"/>
      <c r="J18" s="319"/>
      <c r="K18" s="319"/>
      <c r="L18" s="84"/>
      <c r="M18" s="18"/>
      <c r="N18" s="84"/>
      <c r="O18" s="84"/>
      <c r="P18" s="84"/>
      <c r="Q18" s="84"/>
      <c r="R18" s="84"/>
      <c r="S18" s="84"/>
      <c r="T18" s="84"/>
      <c r="U18" s="84"/>
      <c r="V18" s="84">
        <v>1</v>
      </c>
      <c r="W18" s="84"/>
      <c r="X18" s="84">
        <v>1</v>
      </c>
      <c r="Y18" s="84"/>
      <c r="Z18" s="84"/>
      <c r="AA18" s="84"/>
      <c r="AB18" s="84">
        <v>1</v>
      </c>
      <c r="AC18" s="84"/>
      <c r="AD18" s="84">
        <v>1</v>
      </c>
      <c r="AE18" s="84"/>
      <c r="AF18" s="84">
        <v>1</v>
      </c>
      <c r="AG18" s="84"/>
      <c r="AH18" s="84"/>
      <c r="AI18" s="84"/>
      <c r="AJ18" s="84">
        <v>1</v>
      </c>
      <c r="AK18" s="84"/>
      <c r="AL18" s="84">
        <v>1</v>
      </c>
      <c r="AM18" s="84"/>
      <c r="AN18" s="84">
        <v>1</v>
      </c>
      <c r="AO18" s="84"/>
      <c r="AP18" s="84"/>
      <c r="AQ18" s="84"/>
      <c r="AR18" s="792">
        <v>1</v>
      </c>
      <c r="AS18" s="84"/>
      <c r="AT18" s="792">
        <v>1</v>
      </c>
      <c r="AU18" s="84"/>
      <c r="AV18" s="792">
        <v>1</v>
      </c>
      <c r="AW18" s="84"/>
      <c r="AX18" s="84"/>
      <c r="AY18" s="84"/>
      <c r="AZ18" s="792">
        <v>1</v>
      </c>
      <c r="BA18" s="84"/>
      <c r="BB18" s="792">
        <v>1</v>
      </c>
      <c r="BC18" s="84"/>
      <c r="BD18" s="792">
        <v>1</v>
      </c>
      <c r="BE18" s="84"/>
      <c r="BF18" s="84"/>
      <c r="BG18" s="84"/>
      <c r="BH18" s="792">
        <v>1</v>
      </c>
      <c r="BI18" s="84"/>
      <c r="BJ18" s="792">
        <v>1</v>
      </c>
      <c r="BK18" s="84"/>
      <c r="BL18" s="792">
        <v>1</v>
      </c>
      <c r="BM18" s="84"/>
      <c r="BN18" s="84"/>
      <c r="BO18" s="84"/>
      <c r="BP18" s="792">
        <v>1</v>
      </c>
      <c r="BQ18" s="84"/>
      <c r="BR18" s="792">
        <v>1</v>
      </c>
      <c r="BS18" s="84"/>
      <c r="BT18" s="792">
        <v>1</v>
      </c>
      <c r="BU18" s="84"/>
      <c r="BV18" s="84"/>
      <c r="BW18" s="84"/>
      <c r="BX18" s="84">
        <v>1</v>
      </c>
      <c r="BY18" s="84"/>
      <c r="BZ18" s="84">
        <v>1</v>
      </c>
      <c r="CA18" s="84"/>
      <c r="CB18" s="84">
        <v>1</v>
      </c>
      <c r="CC18" s="84"/>
      <c r="CD18" s="84"/>
      <c r="CE18" s="84"/>
      <c r="CF18" s="84">
        <v>1</v>
      </c>
      <c r="CG18" s="84">
        <v>1</v>
      </c>
      <c r="CH18" s="84">
        <v>1</v>
      </c>
      <c r="CI18" s="84">
        <v>1</v>
      </c>
      <c r="CJ18" s="84">
        <v>1</v>
      </c>
      <c r="CK18" s="84"/>
      <c r="CL18" s="84"/>
      <c r="CM18" s="84"/>
      <c r="CN18" s="84">
        <v>1</v>
      </c>
      <c r="CO18" s="84"/>
      <c r="CP18" s="84">
        <v>1</v>
      </c>
      <c r="CQ18" s="84"/>
      <c r="CR18" s="84">
        <v>1</v>
      </c>
      <c r="CS18" s="84"/>
      <c r="CT18" s="84"/>
      <c r="CU18" s="84"/>
      <c r="CV18" s="84">
        <v>1</v>
      </c>
      <c r="CW18" s="84"/>
      <c r="CX18" s="84">
        <v>1</v>
      </c>
      <c r="CY18" s="84"/>
      <c r="CZ18" s="84">
        <v>1</v>
      </c>
      <c r="DA18" s="84"/>
      <c r="DB18" s="84"/>
      <c r="DC18" s="84"/>
      <c r="DD18" s="84">
        <v>1</v>
      </c>
      <c r="DE18" s="84"/>
      <c r="DF18" s="84">
        <v>1</v>
      </c>
      <c r="DG18" s="84"/>
      <c r="DH18" s="84">
        <v>1</v>
      </c>
      <c r="DI18" s="84"/>
      <c r="DJ18" s="84"/>
      <c r="DK18" s="84"/>
      <c r="DL18" s="84">
        <v>1</v>
      </c>
      <c r="DM18" s="84"/>
      <c r="DN18" s="84">
        <v>1</v>
      </c>
      <c r="DO18" s="84"/>
      <c r="DP18" s="84">
        <v>1</v>
      </c>
      <c r="DQ18" s="84"/>
      <c r="DR18" s="84"/>
      <c r="DS18" s="84"/>
      <c r="DT18" s="84">
        <v>1</v>
      </c>
      <c r="DU18" s="84"/>
      <c r="DV18" s="84">
        <v>1</v>
      </c>
      <c r="DW18" s="84"/>
      <c r="DX18" s="84">
        <v>1</v>
      </c>
      <c r="DY18" s="84"/>
      <c r="DZ18" s="84"/>
      <c r="EA18" s="84"/>
      <c r="EB18" s="84">
        <v>1</v>
      </c>
      <c r="EC18" s="84"/>
      <c r="ED18" s="84">
        <v>1</v>
      </c>
      <c r="EE18" s="84"/>
      <c r="EF18" s="84">
        <v>1</v>
      </c>
      <c r="EG18" s="84"/>
      <c r="EH18" s="84"/>
      <c r="EI18" s="84"/>
      <c r="EJ18" s="84">
        <v>1</v>
      </c>
      <c r="EK18" s="84"/>
      <c r="EL18" s="84">
        <v>1</v>
      </c>
      <c r="EM18" s="84"/>
      <c r="EN18" s="84">
        <v>1</v>
      </c>
      <c r="EO18" s="84"/>
      <c r="EP18" s="84"/>
      <c r="EQ18" s="84"/>
      <c r="ER18" s="84">
        <v>1</v>
      </c>
      <c r="ES18" s="84"/>
      <c r="ET18" s="84">
        <v>1</v>
      </c>
      <c r="EU18" s="84"/>
      <c r="EV18" s="84">
        <v>1</v>
      </c>
      <c r="EW18" s="84"/>
      <c r="EX18" s="84"/>
      <c r="EY18" s="84"/>
      <c r="EZ18" s="84">
        <v>1</v>
      </c>
      <c r="FA18" s="84"/>
      <c r="FB18" s="84">
        <v>1</v>
      </c>
      <c r="FC18" s="84"/>
      <c r="FD18" s="84">
        <v>1</v>
      </c>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row>
    <row r="19" spans="1:191" ht="150" x14ac:dyDescent="0.25">
      <c r="A19" s="421" t="s">
        <v>2195</v>
      </c>
      <c r="B19" s="101" t="s">
        <v>141</v>
      </c>
      <c r="C19" s="755"/>
      <c r="D19" s="755"/>
      <c r="E19" s="623"/>
      <c r="F19" s="624"/>
      <c r="G19" s="15"/>
      <c r="H19" s="101" t="s">
        <v>3212</v>
      </c>
      <c r="I19" s="318"/>
      <c r="J19" s="318"/>
      <c r="K19" s="318"/>
      <c r="L19" s="84"/>
      <c r="M19" s="18"/>
      <c r="N19" s="84"/>
      <c r="O19" s="84"/>
      <c r="P19" s="84"/>
      <c r="Q19" s="84"/>
      <c r="R19" s="84"/>
      <c r="S19" s="84"/>
      <c r="T19" s="84"/>
      <c r="U19" s="84"/>
      <c r="V19" s="84">
        <v>1</v>
      </c>
      <c r="W19" s="84"/>
      <c r="X19" s="84">
        <v>1</v>
      </c>
      <c r="Y19" s="84"/>
      <c r="Z19" s="84"/>
      <c r="AA19" s="84"/>
      <c r="AB19" s="84">
        <v>1</v>
      </c>
      <c r="AC19" s="84"/>
      <c r="AD19" s="84">
        <v>1</v>
      </c>
      <c r="AE19" s="84"/>
      <c r="AF19" s="84">
        <v>1</v>
      </c>
      <c r="AG19" s="84"/>
      <c r="AH19" s="84"/>
      <c r="AI19" s="84"/>
      <c r="AJ19" s="84">
        <v>1</v>
      </c>
      <c r="AK19" s="84"/>
      <c r="AL19" s="84">
        <v>1</v>
      </c>
      <c r="AM19" s="84"/>
      <c r="AN19" s="84">
        <v>1</v>
      </c>
      <c r="AO19" s="84"/>
      <c r="AP19" s="84"/>
      <c r="AQ19" s="84"/>
      <c r="AR19" s="792">
        <v>1</v>
      </c>
      <c r="AS19" s="84"/>
      <c r="AT19" s="792">
        <v>1</v>
      </c>
      <c r="AU19" s="84"/>
      <c r="AV19" s="792">
        <v>1</v>
      </c>
      <c r="AW19" s="84"/>
      <c r="AX19" s="84"/>
      <c r="AY19" s="84"/>
      <c r="AZ19" s="792">
        <v>1</v>
      </c>
      <c r="BA19" s="84"/>
      <c r="BB19" s="792">
        <v>1</v>
      </c>
      <c r="BC19" s="84"/>
      <c r="BD19" s="792">
        <v>1</v>
      </c>
      <c r="BE19" s="84"/>
      <c r="BF19" s="84"/>
      <c r="BG19" s="84"/>
      <c r="BH19" s="792">
        <v>1</v>
      </c>
      <c r="BI19" s="84"/>
      <c r="BJ19" s="792">
        <v>1</v>
      </c>
      <c r="BK19" s="84"/>
      <c r="BL19" s="792">
        <v>1</v>
      </c>
      <c r="BM19" s="84"/>
      <c r="BN19" s="84"/>
      <c r="BO19" s="84"/>
      <c r="BP19" s="792">
        <v>1</v>
      </c>
      <c r="BQ19" s="84"/>
      <c r="BR19" s="792">
        <v>1</v>
      </c>
      <c r="BS19" s="84"/>
      <c r="BT19" s="792">
        <v>1</v>
      </c>
      <c r="BU19" s="84"/>
      <c r="BV19" s="84"/>
      <c r="BW19" s="84"/>
      <c r="BX19" s="84">
        <v>1</v>
      </c>
      <c r="BY19" s="84"/>
      <c r="BZ19" s="84">
        <v>1</v>
      </c>
      <c r="CA19" s="84"/>
      <c r="CB19" s="84">
        <v>1</v>
      </c>
      <c r="CC19" s="84"/>
      <c r="CD19" s="84"/>
      <c r="CE19" s="84"/>
      <c r="CF19" s="84">
        <v>1</v>
      </c>
      <c r="CG19" s="84">
        <v>1</v>
      </c>
      <c r="CH19" s="84">
        <v>1</v>
      </c>
      <c r="CI19" s="84">
        <v>1</v>
      </c>
      <c r="CJ19" s="84">
        <v>1</v>
      </c>
      <c r="CK19" s="84"/>
      <c r="CL19" s="84"/>
      <c r="CM19" s="84"/>
      <c r="CN19" s="84">
        <v>1</v>
      </c>
      <c r="CO19" s="84"/>
      <c r="CP19" s="84">
        <v>1</v>
      </c>
      <c r="CQ19" s="84"/>
      <c r="CR19" s="84">
        <v>1</v>
      </c>
      <c r="CS19" s="84"/>
      <c r="CT19" s="84"/>
      <c r="CU19" s="84"/>
      <c r="CV19" s="84">
        <v>1</v>
      </c>
      <c r="CW19" s="84"/>
      <c r="CX19" s="84">
        <v>1</v>
      </c>
      <c r="CY19" s="84"/>
      <c r="CZ19" s="84">
        <v>1</v>
      </c>
      <c r="DA19" s="84"/>
      <c r="DB19" s="84"/>
      <c r="DC19" s="84"/>
      <c r="DD19" s="84">
        <v>1</v>
      </c>
      <c r="DE19" s="84"/>
      <c r="DF19" s="84">
        <v>1</v>
      </c>
      <c r="DG19" s="84"/>
      <c r="DH19" s="84">
        <v>1</v>
      </c>
      <c r="DI19" s="84"/>
      <c r="DJ19" s="84"/>
      <c r="DK19" s="84"/>
      <c r="DL19" s="84">
        <v>1</v>
      </c>
      <c r="DM19" s="84"/>
      <c r="DN19" s="84">
        <v>1</v>
      </c>
      <c r="DO19" s="84"/>
      <c r="DP19" s="84">
        <v>1</v>
      </c>
      <c r="DQ19" s="84"/>
      <c r="DR19" s="84"/>
      <c r="DS19" s="84"/>
      <c r="DT19" s="84">
        <v>1</v>
      </c>
      <c r="DU19" s="84"/>
      <c r="DV19" s="84">
        <v>1</v>
      </c>
      <c r="DW19" s="84"/>
      <c r="DX19" s="84">
        <v>1</v>
      </c>
      <c r="DY19" s="84"/>
      <c r="DZ19" s="84"/>
      <c r="EA19" s="84"/>
      <c r="EB19" s="84">
        <v>1</v>
      </c>
      <c r="EC19" s="84"/>
      <c r="ED19" s="84">
        <v>1</v>
      </c>
      <c r="EE19" s="84"/>
      <c r="EF19" s="84">
        <v>1</v>
      </c>
      <c r="EG19" s="84"/>
      <c r="EH19" s="84"/>
      <c r="EI19" s="84"/>
      <c r="EJ19" s="84">
        <v>1</v>
      </c>
      <c r="EK19" s="84"/>
      <c r="EL19" s="84">
        <v>1</v>
      </c>
      <c r="EM19" s="84"/>
      <c r="EN19" s="84">
        <v>1</v>
      </c>
      <c r="EO19" s="84"/>
      <c r="EP19" s="84"/>
      <c r="EQ19" s="84"/>
      <c r="ER19" s="84">
        <v>1</v>
      </c>
      <c r="ES19" s="84"/>
      <c r="ET19" s="84">
        <v>1</v>
      </c>
      <c r="EU19" s="84"/>
      <c r="EV19" s="84">
        <v>1</v>
      </c>
      <c r="EW19" s="84"/>
      <c r="EX19" s="84"/>
      <c r="EY19" s="84"/>
      <c r="EZ19" s="84">
        <v>1</v>
      </c>
      <c r="FA19" s="84"/>
      <c r="FB19" s="84">
        <v>1</v>
      </c>
      <c r="FC19" s="84"/>
      <c r="FD19" s="84">
        <v>1</v>
      </c>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row>
    <row r="20" spans="1:191" ht="31.5" x14ac:dyDescent="0.25">
      <c r="A20" s="421"/>
      <c r="B20" s="560" t="s">
        <v>332</v>
      </c>
      <c r="C20" s="484"/>
      <c r="D20" s="484"/>
      <c r="E20" s="694"/>
      <c r="F20" s="711"/>
      <c r="G20" s="15"/>
      <c r="H20" s="15"/>
      <c r="I20" s="318"/>
      <c r="J20" s="318"/>
      <c r="K20" s="318"/>
      <c r="L20" s="84"/>
      <c r="M20" s="18"/>
      <c r="N20" s="84"/>
      <c r="O20" s="84"/>
      <c r="P20" s="84"/>
      <c r="Q20" s="84"/>
      <c r="R20" s="84"/>
      <c r="S20" s="84"/>
      <c r="T20" s="84"/>
      <c r="U20" s="84"/>
      <c r="V20" s="84">
        <v>1</v>
      </c>
      <c r="W20" s="84"/>
      <c r="X20" s="84">
        <v>1</v>
      </c>
      <c r="Y20" s="84"/>
      <c r="Z20" s="84"/>
      <c r="AA20" s="84"/>
      <c r="AB20" s="84">
        <v>1</v>
      </c>
      <c r="AC20" s="84"/>
      <c r="AD20" s="84">
        <v>1</v>
      </c>
      <c r="AE20" s="84"/>
      <c r="AF20" s="84">
        <v>1</v>
      </c>
      <c r="AG20" s="84"/>
      <c r="AH20" s="84"/>
      <c r="AI20" s="84"/>
      <c r="AJ20" s="84">
        <v>1</v>
      </c>
      <c r="AK20" s="84"/>
      <c r="AL20" s="84">
        <v>1</v>
      </c>
      <c r="AM20" s="84"/>
      <c r="AN20" s="84">
        <v>1</v>
      </c>
      <c r="AO20" s="84"/>
      <c r="AP20" s="84"/>
      <c r="AQ20" s="84"/>
      <c r="AR20" s="792">
        <v>1</v>
      </c>
      <c r="AS20" s="84"/>
      <c r="AT20" s="792">
        <v>1</v>
      </c>
      <c r="AU20" s="84"/>
      <c r="AV20" s="792">
        <v>1</v>
      </c>
      <c r="AW20" s="84"/>
      <c r="AX20" s="84"/>
      <c r="AY20" s="84"/>
      <c r="AZ20" s="792">
        <v>1</v>
      </c>
      <c r="BA20" s="84"/>
      <c r="BB20" s="792">
        <v>1</v>
      </c>
      <c r="BC20" s="84"/>
      <c r="BD20" s="792">
        <v>1</v>
      </c>
      <c r="BE20" s="84"/>
      <c r="BF20" s="84"/>
      <c r="BG20" s="84"/>
      <c r="BH20" s="792">
        <v>1</v>
      </c>
      <c r="BI20" s="84"/>
      <c r="BJ20" s="792">
        <v>1</v>
      </c>
      <c r="BK20" s="84"/>
      <c r="BL20" s="792">
        <v>1</v>
      </c>
      <c r="BM20" s="84"/>
      <c r="BN20" s="84"/>
      <c r="BO20" s="84"/>
      <c r="BP20" s="792">
        <v>1</v>
      </c>
      <c r="BQ20" s="84"/>
      <c r="BR20" s="792">
        <v>1</v>
      </c>
      <c r="BS20" s="84"/>
      <c r="BT20" s="792">
        <v>1</v>
      </c>
      <c r="BU20" s="84"/>
      <c r="BV20" s="84"/>
      <c r="BW20" s="84"/>
      <c r="BX20" s="84">
        <v>1</v>
      </c>
      <c r="BY20" s="84"/>
      <c r="BZ20" s="84">
        <v>1</v>
      </c>
      <c r="CA20" s="84"/>
      <c r="CB20" s="84">
        <v>1</v>
      </c>
      <c r="CC20" s="84"/>
      <c r="CD20" s="84"/>
      <c r="CE20" s="84"/>
      <c r="CF20" s="84">
        <v>1</v>
      </c>
      <c r="CG20" s="84">
        <v>1</v>
      </c>
      <c r="CH20" s="84">
        <v>1</v>
      </c>
      <c r="CI20" s="84">
        <v>1</v>
      </c>
      <c r="CJ20" s="84">
        <v>1</v>
      </c>
      <c r="CK20" s="84"/>
      <c r="CL20" s="84"/>
      <c r="CM20" s="84"/>
      <c r="CN20" s="84">
        <v>1</v>
      </c>
      <c r="CO20" s="84"/>
      <c r="CP20" s="84">
        <v>1</v>
      </c>
      <c r="CQ20" s="84"/>
      <c r="CR20" s="84">
        <v>1</v>
      </c>
      <c r="CS20" s="84"/>
      <c r="CT20" s="84"/>
      <c r="CU20" s="84"/>
      <c r="CV20" s="84">
        <v>1</v>
      </c>
      <c r="CW20" s="84"/>
      <c r="CX20" s="84">
        <v>1</v>
      </c>
      <c r="CY20" s="84"/>
      <c r="CZ20" s="84">
        <v>1</v>
      </c>
      <c r="DA20" s="84"/>
      <c r="DB20" s="84"/>
      <c r="DC20" s="84"/>
      <c r="DD20" s="84">
        <v>1</v>
      </c>
      <c r="DE20" s="84"/>
      <c r="DF20" s="84">
        <v>1</v>
      </c>
      <c r="DG20" s="84"/>
      <c r="DH20" s="84">
        <v>1</v>
      </c>
      <c r="DI20" s="84"/>
      <c r="DJ20" s="84"/>
      <c r="DK20" s="84"/>
      <c r="DL20" s="84">
        <v>1</v>
      </c>
      <c r="DM20" s="84"/>
      <c r="DN20" s="84">
        <v>1</v>
      </c>
      <c r="DO20" s="84"/>
      <c r="DP20" s="84">
        <v>1</v>
      </c>
      <c r="DQ20" s="84"/>
      <c r="DR20" s="84"/>
      <c r="DS20" s="84"/>
      <c r="DT20" s="84">
        <v>1</v>
      </c>
      <c r="DU20" s="84"/>
      <c r="DV20" s="84">
        <v>1</v>
      </c>
      <c r="DW20" s="84"/>
      <c r="DX20" s="84">
        <v>1</v>
      </c>
      <c r="DY20" s="84"/>
      <c r="DZ20" s="84"/>
      <c r="EA20" s="84"/>
      <c r="EB20" s="84">
        <v>1</v>
      </c>
      <c r="EC20" s="84"/>
      <c r="ED20" s="84">
        <v>1</v>
      </c>
      <c r="EE20" s="84"/>
      <c r="EF20" s="84">
        <v>1</v>
      </c>
      <c r="EG20" s="84"/>
      <c r="EH20" s="84"/>
      <c r="EI20" s="84"/>
      <c r="EJ20" s="84">
        <v>1</v>
      </c>
      <c r="EK20" s="84"/>
      <c r="EL20" s="84">
        <v>1</v>
      </c>
      <c r="EM20" s="84"/>
      <c r="EN20" s="84">
        <v>1</v>
      </c>
      <c r="EO20" s="84"/>
      <c r="EP20" s="84"/>
      <c r="EQ20" s="84"/>
      <c r="ER20" s="84">
        <v>1</v>
      </c>
      <c r="ES20" s="84"/>
      <c r="ET20" s="84">
        <v>1</v>
      </c>
      <c r="EU20" s="84"/>
      <c r="EV20" s="84">
        <v>1</v>
      </c>
      <c r="EW20" s="84"/>
      <c r="EX20" s="84"/>
      <c r="EY20" s="84"/>
      <c r="EZ20" s="84">
        <v>1</v>
      </c>
      <c r="FA20" s="84"/>
      <c r="FB20" s="84">
        <v>1</v>
      </c>
      <c r="FC20" s="84"/>
      <c r="FD20" s="84">
        <v>1</v>
      </c>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row>
    <row r="21" spans="1:191" ht="90.75" customHeight="1" x14ac:dyDescent="0.25">
      <c r="A21" s="421" t="s">
        <v>2196</v>
      </c>
      <c r="B21" s="561" t="s">
        <v>3238</v>
      </c>
      <c r="C21" s="755"/>
      <c r="D21" s="755"/>
      <c r="E21" s="853"/>
      <c r="F21" s="624"/>
      <c r="G21" s="13"/>
      <c r="H21" s="416" t="s">
        <v>3227</v>
      </c>
      <c r="I21" s="320"/>
      <c r="J21" s="320"/>
      <c r="K21" s="320"/>
      <c r="L21" s="84"/>
      <c r="M21" s="320"/>
      <c r="N21" s="84"/>
      <c r="O21" s="84"/>
      <c r="P21" s="84"/>
      <c r="Q21" s="84"/>
      <c r="R21" s="84"/>
      <c r="S21" s="84"/>
      <c r="T21" s="84"/>
      <c r="U21" s="84"/>
      <c r="V21" s="84">
        <v>1</v>
      </c>
      <c r="W21" s="84"/>
      <c r="X21" s="84">
        <v>1</v>
      </c>
      <c r="Y21" s="84"/>
      <c r="Z21" s="84"/>
      <c r="AA21" s="84"/>
      <c r="AB21" s="84">
        <v>1</v>
      </c>
      <c r="AC21" s="84"/>
      <c r="AD21" s="84">
        <v>1</v>
      </c>
      <c r="AE21" s="84"/>
      <c r="AF21" s="84">
        <v>1</v>
      </c>
      <c r="AG21" s="84"/>
      <c r="AH21" s="84"/>
      <c r="AI21" s="84"/>
      <c r="AJ21" s="84">
        <v>1</v>
      </c>
      <c r="AK21" s="84"/>
      <c r="AL21" s="84">
        <v>1</v>
      </c>
      <c r="AM21" s="84"/>
      <c r="AN21" s="84">
        <v>1</v>
      </c>
      <c r="AO21" s="84"/>
      <c r="AP21" s="84"/>
      <c r="AQ21" s="84"/>
      <c r="AR21" s="792">
        <v>1</v>
      </c>
      <c r="AS21" s="84"/>
      <c r="AT21" s="792">
        <v>1</v>
      </c>
      <c r="AU21" s="84"/>
      <c r="AV21" s="792">
        <v>1</v>
      </c>
      <c r="AW21" s="84"/>
      <c r="AX21" s="84"/>
      <c r="AY21" s="84"/>
      <c r="AZ21" s="792">
        <v>1</v>
      </c>
      <c r="BA21" s="84"/>
      <c r="BB21" s="792">
        <v>1</v>
      </c>
      <c r="BC21" s="84"/>
      <c r="BD21" s="792">
        <v>1</v>
      </c>
      <c r="BE21" s="84"/>
      <c r="BF21" s="84"/>
      <c r="BG21" s="84"/>
      <c r="BH21" s="792">
        <v>1</v>
      </c>
      <c r="BI21" s="84"/>
      <c r="BJ21" s="792">
        <v>1</v>
      </c>
      <c r="BK21" s="84"/>
      <c r="BL21" s="792">
        <v>1</v>
      </c>
      <c r="BM21" s="84"/>
      <c r="BN21" s="84"/>
      <c r="BO21" s="84"/>
      <c r="BP21" s="792">
        <v>1</v>
      </c>
      <c r="BQ21" s="84"/>
      <c r="BR21" s="792">
        <v>1</v>
      </c>
      <c r="BS21" s="84"/>
      <c r="BT21" s="792">
        <v>1</v>
      </c>
      <c r="BU21" s="84"/>
      <c r="BV21" s="84"/>
      <c r="BW21" s="84"/>
      <c r="BX21" s="84">
        <v>1</v>
      </c>
      <c r="BY21" s="84"/>
      <c r="BZ21" s="84">
        <v>1</v>
      </c>
      <c r="CA21" s="84"/>
      <c r="CB21" s="84">
        <v>1</v>
      </c>
      <c r="CC21" s="84"/>
      <c r="CD21" s="84"/>
      <c r="CE21" s="84"/>
      <c r="CF21" s="84">
        <v>1</v>
      </c>
      <c r="CG21" s="84">
        <v>1</v>
      </c>
      <c r="CH21" s="84">
        <v>1</v>
      </c>
      <c r="CI21" s="84">
        <v>1</v>
      </c>
      <c r="CJ21" s="84">
        <v>1</v>
      </c>
      <c r="CK21" s="84"/>
      <c r="CL21" s="84"/>
      <c r="CM21" s="84"/>
      <c r="CN21" s="84">
        <v>1</v>
      </c>
      <c r="CO21" s="84"/>
      <c r="CP21" s="84">
        <v>1</v>
      </c>
      <c r="CQ21" s="84"/>
      <c r="CR21" s="84">
        <v>1</v>
      </c>
      <c r="CS21" s="84"/>
      <c r="CT21" s="84"/>
      <c r="CU21" s="84"/>
      <c r="CV21" s="84">
        <v>1</v>
      </c>
      <c r="CW21" s="84"/>
      <c r="CX21" s="84">
        <v>1</v>
      </c>
      <c r="CY21" s="84"/>
      <c r="CZ21" s="84">
        <v>1</v>
      </c>
      <c r="DA21" s="84"/>
      <c r="DB21" s="84"/>
      <c r="DC21" s="84"/>
      <c r="DD21" s="84">
        <v>1</v>
      </c>
      <c r="DE21" s="84"/>
      <c r="DF21" s="84">
        <v>1</v>
      </c>
      <c r="DG21" s="84"/>
      <c r="DH21" s="84">
        <v>1</v>
      </c>
      <c r="DI21" s="84"/>
      <c r="DJ21" s="84"/>
      <c r="DK21" s="84"/>
      <c r="DL21" s="84">
        <v>1</v>
      </c>
      <c r="DM21" s="84"/>
      <c r="DN21" s="84">
        <v>1</v>
      </c>
      <c r="DO21" s="84"/>
      <c r="DP21" s="84">
        <v>1</v>
      </c>
      <c r="DQ21" s="84"/>
      <c r="DR21" s="84"/>
      <c r="DS21" s="84"/>
      <c r="DT21" s="84">
        <v>1</v>
      </c>
      <c r="DU21" s="84"/>
      <c r="DV21" s="84">
        <v>1</v>
      </c>
      <c r="DW21" s="84"/>
      <c r="DX21" s="84">
        <v>1</v>
      </c>
      <c r="DY21" s="84"/>
      <c r="DZ21" s="84"/>
      <c r="EA21" s="84"/>
      <c r="EB21" s="84">
        <v>1</v>
      </c>
      <c r="EC21" s="84"/>
      <c r="ED21" s="84">
        <v>1</v>
      </c>
      <c r="EE21" s="84"/>
      <c r="EF21" s="84">
        <v>1</v>
      </c>
      <c r="EG21" s="84"/>
      <c r="EH21" s="84"/>
      <c r="EI21" s="84"/>
      <c r="EJ21" s="84">
        <v>1</v>
      </c>
      <c r="EK21" s="84"/>
      <c r="EL21" s="84">
        <v>1</v>
      </c>
      <c r="EM21" s="84"/>
      <c r="EN21" s="84">
        <v>1</v>
      </c>
      <c r="EO21" s="84"/>
      <c r="EP21" s="84"/>
      <c r="EQ21" s="84"/>
      <c r="ER21" s="84">
        <v>1</v>
      </c>
      <c r="ES21" s="84"/>
      <c r="ET21" s="84">
        <v>1</v>
      </c>
      <c r="EU21" s="84"/>
      <c r="EV21" s="84">
        <v>1</v>
      </c>
      <c r="EW21" s="84"/>
      <c r="EX21" s="84"/>
      <c r="EY21" s="84"/>
      <c r="EZ21" s="84">
        <v>1</v>
      </c>
      <c r="FA21" s="84"/>
      <c r="FB21" s="84">
        <v>1</v>
      </c>
      <c r="FC21" s="84"/>
      <c r="FD21" s="84">
        <v>1</v>
      </c>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row>
    <row r="22" spans="1:191" ht="50.25" customHeight="1" x14ac:dyDescent="0.25">
      <c r="A22" s="421"/>
      <c r="B22" s="562" t="s">
        <v>3167</v>
      </c>
      <c r="C22" s="484"/>
      <c r="D22" s="484"/>
      <c r="E22" s="694"/>
      <c r="F22" s="711"/>
      <c r="G22" s="13"/>
      <c r="H22" s="13"/>
      <c r="I22" s="320"/>
      <c r="J22" s="320"/>
      <c r="K22" s="320"/>
      <c r="L22" s="84"/>
      <c r="M22" s="320"/>
      <c r="N22" s="84"/>
      <c r="O22" s="84"/>
      <c r="P22" s="84"/>
      <c r="Q22" s="84"/>
      <c r="R22" s="84"/>
      <c r="S22" s="84"/>
      <c r="T22" s="84"/>
      <c r="U22" s="84"/>
      <c r="V22" s="84">
        <v>1</v>
      </c>
      <c r="W22" s="84"/>
      <c r="X22" s="84">
        <v>1</v>
      </c>
      <c r="Y22" s="84"/>
      <c r="Z22" s="84"/>
      <c r="AA22" s="84"/>
      <c r="AB22" s="84">
        <v>1</v>
      </c>
      <c r="AC22" s="84"/>
      <c r="AD22" s="84">
        <v>1</v>
      </c>
      <c r="AE22" s="84"/>
      <c r="AF22" s="84">
        <v>1</v>
      </c>
      <c r="AG22" s="84"/>
      <c r="AH22" s="84"/>
      <c r="AI22" s="84"/>
      <c r="AJ22" s="84">
        <v>1</v>
      </c>
      <c r="AK22" s="84"/>
      <c r="AL22" s="84">
        <v>1</v>
      </c>
      <c r="AM22" s="84"/>
      <c r="AN22" s="84">
        <v>1</v>
      </c>
      <c r="AO22" s="84"/>
      <c r="AP22" s="84"/>
      <c r="AQ22" s="84"/>
      <c r="AR22" s="792">
        <v>1</v>
      </c>
      <c r="AS22" s="84"/>
      <c r="AT22" s="792">
        <v>1</v>
      </c>
      <c r="AU22" s="84"/>
      <c r="AV22" s="792">
        <v>1</v>
      </c>
      <c r="AW22" s="84"/>
      <c r="AX22" s="84"/>
      <c r="AY22" s="84"/>
      <c r="AZ22" s="792">
        <v>1</v>
      </c>
      <c r="BA22" s="84"/>
      <c r="BB22" s="792">
        <v>1</v>
      </c>
      <c r="BC22" s="84"/>
      <c r="BD22" s="792">
        <v>1</v>
      </c>
      <c r="BE22" s="84"/>
      <c r="BF22" s="84"/>
      <c r="BG22" s="84"/>
      <c r="BH22" s="792">
        <v>1</v>
      </c>
      <c r="BI22" s="84"/>
      <c r="BJ22" s="792">
        <v>1</v>
      </c>
      <c r="BK22" s="84"/>
      <c r="BL22" s="792">
        <v>1</v>
      </c>
      <c r="BM22" s="84"/>
      <c r="BN22" s="84"/>
      <c r="BO22" s="84"/>
      <c r="BP22" s="792">
        <v>1</v>
      </c>
      <c r="BQ22" s="84"/>
      <c r="BR22" s="792">
        <v>1</v>
      </c>
      <c r="BS22" s="84"/>
      <c r="BT22" s="792">
        <v>1</v>
      </c>
      <c r="BU22" s="84"/>
      <c r="BV22" s="84"/>
      <c r="BW22" s="84"/>
      <c r="BX22" s="84">
        <v>1</v>
      </c>
      <c r="BY22" s="84"/>
      <c r="BZ22" s="84">
        <v>1</v>
      </c>
      <c r="CA22" s="84"/>
      <c r="CB22" s="84">
        <v>1</v>
      </c>
      <c r="CC22" s="84"/>
      <c r="CD22" s="84"/>
      <c r="CE22" s="84"/>
      <c r="CF22" s="84">
        <v>1</v>
      </c>
      <c r="CG22" s="84">
        <v>1</v>
      </c>
      <c r="CH22" s="84">
        <v>1</v>
      </c>
      <c r="CI22" s="84">
        <v>1</v>
      </c>
      <c r="CJ22" s="84">
        <v>1</v>
      </c>
      <c r="CK22" s="84"/>
      <c r="CL22" s="84"/>
      <c r="CM22" s="84"/>
      <c r="CN22" s="84">
        <v>1</v>
      </c>
      <c r="CO22" s="84"/>
      <c r="CP22" s="84">
        <v>1</v>
      </c>
      <c r="CQ22" s="84"/>
      <c r="CR22" s="84">
        <v>1</v>
      </c>
      <c r="CS22" s="84"/>
      <c r="CT22" s="84"/>
      <c r="CU22" s="84"/>
      <c r="CV22" s="84">
        <v>1</v>
      </c>
      <c r="CW22" s="84"/>
      <c r="CX22" s="84">
        <v>1</v>
      </c>
      <c r="CY22" s="84"/>
      <c r="CZ22" s="84">
        <v>1</v>
      </c>
      <c r="DA22" s="84"/>
      <c r="DB22" s="84"/>
      <c r="DC22" s="84"/>
      <c r="DD22" s="84">
        <v>1</v>
      </c>
      <c r="DE22" s="84"/>
      <c r="DF22" s="84">
        <v>1</v>
      </c>
      <c r="DG22" s="84"/>
      <c r="DH22" s="84">
        <v>1</v>
      </c>
      <c r="DI22" s="84"/>
      <c r="DJ22" s="84"/>
      <c r="DK22" s="84"/>
      <c r="DL22" s="84">
        <v>1</v>
      </c>
      <c r="DM22" s="84"/>
      <c r="DN22" s="84">
        <v>1</v>
      </c>
      <c r="DO22" s="84"/>
      <c r="DP22" s="84">
        <v>1</v>
      </c>
      <c r="DQ22" s="84"/>
      <c r="DR22" s="84"/>
      <c r="DS22" s="84"/>
      <c r="DT22" s="84">
        <v>1</v>
      </c>
      <c r="DU22" s="84"/>
      <c r="DV22" s="84">
        <v>1</v>
      </c>
      <c r="DW22" s="84"/>
      <c r="DX22" s="84">
        <v>1</v>
      </c>
      <c r="DY22" s="84"/>
      <c r="DZ22" s="84"/>
      <c r="EA22" s="84"/>
      <c r="EB22" s="84">
        <v>1</v>
      </c>
      <c r="EC22" s="84"/>
      <c r="ED22" s="84">
        <v>1</v>
      </c>
      <c r="EE22" s="84"/>
      <c r="EF22" s="84">
        <v>1</v>
      </c>
      <c r="EG22" s="84"/>
      <c r="EH22" s="84"/>
      <c r="EI22" s="84"/>
      <c r="EJ22" s="84">
        <v>1</v>
      </c>
      <c r="EK22" s="84"/>
      <c r="EL22" s="84">
        <v>1</v>
      </c>
      <c r="EM22" s="84"/>
      <c r="EN22" s="84">
        <v>1</v>
      </c>
      <c r="EO22" s="84"/>
      <c r="EP22" s="84"/>
      <c r="EQ22" s="84"/>
      <c r="ER22" s="84">
        <v>1</v>
      </c>
      <c r="ES22" s="84"/>
      <c r="ET22" s="84">
        <v>1</v>
      </c>
      <c r="EU22" s="84"/>
      <c r="EV22" s="84">
        <v>1</v>
      </c>
      <c r="EW22" s="84"/>
      <c r="EX22" s="84"/>
      <c r="EY22" s="84"/>
      <c r="EZ22" s="84">
        <v>1</v>
      </c>
      <c r="FA22" s="84"/>
      <c r="FB22" s="84">
        <v>1</v>
      </c>
      <c r="FC22" s="84"/>
      <c r="FD22" s="84">
        <v>1</v>
      </c>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row>
    <row r="23" spans="1:191" ht="75" x14ac:dyDescent="0.25">
      <c r="A23" s="421" t="s">
        <v>2197</v>
      </c>
      <c r="B23" s="165" t="s">
        <v>3168</v>
      </c>
      <c r="C23" s="755"/>
      <c r="D23" s="755"/>
      <c r="E23" s="623"/>
      <c r="F23" s="624"/>
      <c r="H23" s="416" t="s">
        <v>3228</v>
      </c>
      <c r="I23" s="84"/>
      <c r="J23" s="84"/>
      <c r="K23" s="84"/>
      <c r="L23" s="84"/>
      <c r="M23" s="84"/>
      <c r="N23" s="84"/>
      <c r="O23" s="84"/>
      <c r="P23" s="84"/>
      <c r="Q23" s="84"/>
      <c r="R23" s="84"/>
      <c r="S23" s="84"/>
      <c r="T23" s="84"/>
      <c r="U23" s="84"/>
      <c r="V23" s="84">
        <v>1</v>
      </c>
      <c r="W23" s="84"/>
      <c r="X23" s="84">
        <v>1</v>
      </c>
      <c r="Y23" s="84"/>
      <c r="Z23" s="84"/>
      <c r="AA23" s="84"/>
      <c r="AB23" s="84">
        <v>1</v>
      </c>
      <c r="AC23" s="84"/>
      <c r="AD23" s="84">
        <v>1</v>
      </c>
      <c r="AE23" s="84"/>
      <c r="AF23" s="84">
        <v>1</v>
      </c>
      <c r="AG23" s="84"/>
      <c r="AH23" s="84"/>
      <c r="AI23" s="84"/>
      <c r="AJ23" s="84">
        <v>1</v>
      </c>
      <c r="AK23" s="84"/>
      <c r="AL23" s="84">
        <v>1</v>
      </c>
      <c r="AM23" s="84"/>
      <c r="AN23" s="84">
        <v>1</v>
      </c>
      <c r="AO23" s="84"/>
      <c r="AP23" s="84"/>
      <c r="AQ23" s="84"/>
      <c r="AR23" s="792">
        <v>1</v>
      </c>
      <c r="AS23" s="84"/>
      <c r="AT23" s="792">
        <v>1</v>
      </c>
      <c r="AU23" s="84"/>
      <c r="AV23" s="792">
        <v>1</v>
      </c>
      <c r="AW23" s="84"/>
      <c r="AX23" s="84"/>
      <c r="AY23" s="84"/>
      <c r="AZ23" s="792">
        <v>1</v>
      </c>
      <c r="BA23" s="84"/>
      <c r="BB23" s="792">
        <v>1</v>
      </c>
      <c r="BC23" s="84"/>
      <c r="BD23" s="792">
        <v>1</v>
      </c>
      <c r="BE23" s="84"/>
      <c r="BF23" s="84"/>
      <c r="BG23" s="84"/>
      <c r="BH23" s="792">
        <v>1</v>
      </c>
      <c r="BI23" s="84"/>
      <c r="BJ23" s="792">
        <v>1</v>
      </c>
      <c r="BK23" s="84"/>
      <c r="BL23" s="792">
        <v>1</v>
      </c>
      <c r="BM23" s="84"/>
      <c r="BN23" s="84"/>
      <c r="BO23" s="84"/>
      <c r="BP23" s="792">
        <v>1</v>
      </c>
      <c r="BQ23" s="84"/>
      <c r="BR23" s="792">
        <v>1</v>
      </c>
      <c r="BS23" s="84"/>
      <c r="BT23" s="792">
        <v>1</v>
      </c>
      <c r="BU23" s="84"/>
      <c r="BV23" s="84"/>
      <c r="BW23" s="84"/>
      <c r="BX23" s="84">
        <v>1</v>
      </c>
      <c r="BY23" s="84"/>
      <c r="BZ23" s="84">
        <v>1</v>
      </c>
      <c r="CA23" s="84"/>
      <c r="CB23" s="84">
        <v>1</v>
      </c>
      <c r="CC23" s="84"/>
      <c r="CD23" s="84"/>
      <c r="CE23" s="84"/>
      <c r="CF23" s="84">
        <v>1</v>
      </c>
      <c r="CG23" s="84">
        <v>1</v>
      </c>
      <c r="CH23" s="84">
        <v>1</v>
      </c>
      <c r="CI23" s="84">
        <v>1</v>
      </c>
      <c r="CJ23" s="84">
        <v>1</v>
      </c>
      <c r="CK23" s="84"/>
      <c r="CL23" s="84"/>
      <c r="CM23" s="84"/>
      <c r="CN23" s="84">
        <v>1</v>
      </c>
      <c r="CO23" s="84"/>
      <c r="CP23" s="84">
        <v>1</v>
      </c>
      <c r="CQ23" s="84"/>
      <c r="CR23" s="84">
        <v>1</v>
      </c>
      <c r="CS23" s="84"/>
      <c r="CT23" s="84"/>
      <c r="CU23" s="84"/>
      <c r="CV23" s="84">
        <v>1</v>
      </c>
      <c r="CW23" s="84"/>
      <c r="CX23" s="84">
        <v>1</v>
      </c>
      <c r="CY23" s="84"/>
      <c r="CZ23" s="84">
        <v>1</v>
      </c>
      <c r="DA23" s="84"/>
      <c r="DB23" s="84"/>
      <c r="DC23" s="84"/>
      <c r="DD23" s="84">
        <v>1</v>
      </c>
      <c r="DE23" s="84"/>
      <c r="DF23" s="84">
        <v>1</v>
      </c>
      <c r="DG23" s="84"/>
      <c r="DH23" s="84">
        <v>1</v>
      </c>
      <c r="DI23" s="84"/>
      <c r="DJ23" s="84"/>
      <c r="DK23" s="84"/>
      <c r="DL23" s="84">
        <v>1</v>
      </c>
      <c r="DM23" s="84"/>
      <c r="DN23" s="84">
        <v>1</v>
      </c>
      <c r="DO23" s="84"/>
      <c r="DP23" s="84">
        <v>1</v>
      </c>
      <c r="DQ23" s="84"/>
      <c r="DR23" s="84"/>
      <c r="DS23" s="84"/>
      <c r="DT23" s="84">
        <v>1</v>
      </c>
      <c r="DU23" s="84"/>
      <c r="DV23" s="84">
        <v>1</v>
      </c>
      <c r="DW23" s="84"/>
      <c r="DX23" s="84">
        <v>1</v>
      </c>
      <c r="DY23" s="84"/>
      <c r="DZ23" s="84"/>
      <c r="EA23" s="84"/>
      <c r="EB23" s="84">
        <v>1</v>
      </c>
      <c r="EC23" s="84"/>
      <c r="ED23" s="84">
        <v>1</v>
      </c>
      <c r="EE23" s="84"/>
      <c r="EF23" s="84">
        <v>1</v>
      </c>
      <c r="EG23" s="84"/>
      <c r="EH23" s="84"/>
      <c r="EI23" s="84"/>
      <c r="EJ23" s="84">
        <v>1</v>
      </c>
      <c r="EK23" s="84"/>
      <c r="EL23" s="84">
        <v>1</v>
      </c>
      <c r="EM23" s="84"/>
      <c r="EN23" s="84">
        <v>1</v>
      </c>
      <c r="EO23" s="84"/>
      <c r="EP23" s="84"/>
      <c r="EQ23" s="84"/>
      <c r="ER23" s="84">
        <v>1</v>
      </c>
      <c r="ES23" s="84"/>
      <c r="ET23" s="84">
        <v>1</v>
      </c>
      <c r="EU23" s="84"/>
      <c r="EV23" s="84">
        <v>1</v>
      </c>
      <c r="EW23" s="84"/>
      <c r="EX23" s="84"/>
      <c r="EY23" s="84"/>
      <c r="EZ23" s="84">
        <v>1</v>
      </c>
      <c r="FA23" s="84"/>
      <c r="FB23" s="84">
        <v>1</v>
      </c>
      <c r="FC23" s="84"/>
      <c r="FD23" s="84">
        <v>1</v>
      </c>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row>
    <row r="24" spans="1:191" ht="75" x14ac:dyDescent="0.25">
      <c r="A24" s="421" t="s">
        <v>2198</v>
      </c>
      <c r="B24" s="165" t="s">
        <v>3171</v>
      </c>
      <c r="C24" s="755"/>
      <c r="D24" s="755"/>
      <c r="E24" s="623"/>
      <c r="F24" s="624"/>
      <c r="H24" s="165" t="s">
        <v>3172</v>
      </c>
      <c r="I24" s="84"/>
      <c r="J24" s="84"/>
      <c r="K24" s="84"/>
      <c r="L24" s="84"/>
      <c r="M24" s="84"/>
      <c r="N24" s="84"/>
      <c r="O24" s="84"/>
      <c r="P24" s="84"/>
      <c r="Q24" s="84"/>
      <c r="R24" s="84"/>
      <c r="S24" s="84"/>
      <c r="T24" s="84"/>
      <c r="U24" s="84"/>
      <c r="V24" s="84">
        <v>1</v>
      </c>
      <c r="W24" s="84"/>
      <c r="X24" s="84">
        <v>1</v>
      </c>
      <c r="Y24" s="84"/>
      <c r="Z24" s="84"/>
      <c r="AA24" s="84"/>
      <c r="AB24" s="84">
        <v>1</v>
      </c>
      <c r="AC24" s="84"/>
      <c r="AD24" s="84">
        <v>1</v>
      </c>
      <c r="AE24" s="84"/>
      <c r="AF24" s="84">
        <v>1</v>
      </c>
      <c r="AG24" s="84"/>
      <c r="AH24" s="84"/>
      <c r="AI24" s="84"/>
      <c r="AJ24" s="84">
        <v>1</v>
      </c>
      <c r="AK24" s="84"/>
      <c r="AL24" s="84">
        <v>1</v>
      </c>
      <c r="AM24" s="84"/>
      <c r="AN24" s="84">
        <v>1</v>
      </c>
      <c r="AO24" s="84"/>
      <c r="AP24" s="84"/>
      <c r="AQ24" s="84"/>
      <c r="AR24" s="792">
        <v>1</v>
      </c>
      <c r="AS24" s="84"/>
      <c r="AT24" s="792">
        <v>1</v>
      </c>
      <c r="AU24" s="84"/>
      <c r="AV24" s="792">
        <v>1</v>
      </c>
      <c r="AW24" s="84"/>
      <c r="AX24" s="84"/>
      <c r="AY24" s="84"/>
      <c r="AZ24" s="792">
        <v>1</v>
      </c>
      <c r="BA24" s="84"/>
      <c r="BB24" s="792">
        <v>1</v>
      </c>
      <c r="BC24" s="84"/>
      <c r="BD24" s="792">
        <v>1</v>
      </c>
      <c r="BE24" s="84"/>
      <c r="BF24" s="84"/>
      <c r="BG24" s="84"/>
      <c r="BH24" s="792">
        <v>1</v>
      </c>
      <c r="BI24" s="84"/>
      <c r="BJ24" s="792">
        <v>1</v>
      </c>
      <c r="BK24" s="84"/>
      <c r="BL24" s="792">
        <v>1</v>
      </c>
      <c r="BM24" s="84"/>
      <c r="BN24" s="84"/>
      <c r="BO24" s="84"/>
      <c r="BP24" s="792">
        <v>1</v>
      </c>
      <c r="BQ24" s="84"/>
      <c r="BR24" s="792">
        <v>1</v>
      </c>
      <c r="BS24" s="84"/>
      <c r="BT24" s="792">
        <v>1</v>
      </c>
      <c r="BU24" s="84"/>
      <c r="BV24" s="84"/>
      <c r="BW24" s="84"/>
      <c r="BX24" s="84">
        <v>1</v>
      </c>
      <c r="BY24" s="84"/>
      <c r="BZ24" s="84">
        <v>1</v>
      </c>
      <c r="CA24" s="84"/>
      <c r="CB24" s="84">
        <v>1</v>
      </c>
      <c r="CC24" s="84"/>
      <c r="CD24" s="84"/>
      <c r="CE24" s="84"/>
      <c r="CF24" s="84">
        <v>1</v>
      </c>
      <c r="CG24" s="84">
        <v>1</v>
      </c>
      <c r="CH24" s="84">
        <v>1</v>
      </c>
      <c r="CI24" s="84">
        <v>1</v>
      </c>
      <c r="CJ24" s="84">
        <v>1</v>
      </c>
      <c r="CK24" s="84"/>
      <c r="CL24" s="84"/>
      <c r="CM24" s="84"/>
      <c r="CN24" s="84">
        <v>1</v>
      </c>
      <c r="CO24" s="84"/>
      <c r="CP24" s="84">
        <v>1</v>
      </c>
      <c r="CQ24" s="84"/>
      <c r="CR24" s="84">
        <v>1</v>
      </c>
      <c r="CS24" s="84"/>
      <c r="CT24" s="84"/>
      <c r="CU24" s="84"/>
      <c r="CV24" s="84">
        <v>1</v>
      </c>
      <c r="CW24" s="84"/>
      <c r="CX24" s="84">
        <v>1</v>
      </c>
      <c r="CY24" s="84"/>
      <c r="CZ24" s="84">
        <v>1</v>
      </c>
      <c r="DA24" s="84"/>
      <c r="DB24" s="84"/>
      <c r="DC24" s="84"/>
      <c r="DD24" s="84">
        <v>1</v>
      </c>
      <c r="DE24" s="84"/>
      <c r="DF24" s="84">
        <v>1</v>
      </c>
      <c r="DG24" s="84"/>
      <c r="DH24" s="84">
        <v>1</v>
      </c>
      <c r="DI24" s="84"/>
      <c r="DJ24" s="84"/>
      <c r="DK24" s="84"/>
      <c r="DL24" s="84">
        <v>1</v>
      </c>
      <c r="DM24" s="84"/>
      <c r="DN24" s="84">
        <v>1</v>
      </c>
      <c r="DO24" s="84"/>
      <c r="DP24" s="84">
        <v>1</v>
      </c>
      <c r="DQ24" s="84"/>
      <c r="DR24" s="84"/>
      <c r="DS24" s="84"/>
      <c r="DT24" s="84">
        <v>1</v>
      </c>
      <c r="DU24" s="84"/>
      <c r="DV24" s="84">
        <v>1</v>
      </c>
      <c r="DW24" s="84"/>
      <c r="DX24" s="84">
        <v>1</v>
      </c>
      <c r="DY24" s="84"/>
      <c r="DZ24" s="84"/>
      <c r="EA24" s="84"/>
      <c r="EB24" s="84">
        <v>1</v>
      </c>
      <c r="EC24" s="84"/>
      <c r="ED24" s="84">
        <v>1</v>
      </c>
      <c r="EE24" s="84"/>
      <c r="EF24" s="84">
        <v>1</v>
      </c>
      <c r="EG24" s="84"/>
      <c r="EH24" s="84"/>
      <c r="EI24" s="84"/>
      <c r="EJ24" s="84">
        <v>1</v>
      </c>
      <c r="EK24" s="84"/>
      <c r="EL24" s="84">
        <v>1</v>
      </c>
      <c r="EM24" s="84"/>
      <c r="EN24" s="84">
        <v>1</v>
      </c>
      <c r="EO24" s="84"/>
      <c r="EP24" s="84"/>
      <c r="EQ24" s="84"/>
      <c r="ER24" s="84">
        <v>1</v>
      </c>
      <c r="ES24" s="84"/>
      <c r="ET24" s="84">
        <v>1</v>
      </c>
      <c r="EU24" s="84"/>
      <c r="EV24" s="84">
        <v>1</v>
      </c>
      <c r="EW24" s="84"/>
      <c r="EX24" s="84"/>
      <c r="EY24" s="84"/>
      <c r="EZ24" s="84">
        <v>1</v>
      </c>
      <c r="FA24" s="84"/>
      <c r="FB24" s="84">
        <v>1</v>
      </c>
      <c r="FC24" s="84"/>
      <c r="FD24" s="84">
        <v>1</v>
      </c>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row>
    <row r="25" spans="1:191" ht="90" x14ac:dyDescent="0.25">
      <c r="A25" s="421" t="s">
        <v>2199</v>
      </c>
      <c r="B25" s="165" t="s">
        <v>3169</v>
      </c>
      <c r="C25" s="755"/>
      <c r="D25" s="755"/>
      <c r="E25" s="623"/>
      <c r="F25" s="624"/>
      <c r="H25" s="165" t="s">
        <v>3170</v>
      </c>
      <c r="I25" s="84"/>
      <c r="J25" s="84"/>
      <c r="K25" s="84"/>
      <c r="L25" s="84"/>
      <c r="M25" s="84"/>
      <c r="N25" s="84"/>
      <c r="O25" s="84"/>
      <c r="P25" s="84"/>
      <c r="Q25" s="84"/>
      <c r="R25" s="84"/>
      <c r="S25" s="84"/>
      <c r="T25" s="84"/>
      <c r="U25" s="84"/>
      <c r="V25" s="84">
        <v>1</v>
      </c>
      <c r="W25" s="84"/>
      <c r="X25" s="84">
        <v>1</v>
      </c>
      <c r="Y25" s="84"/>
      <c r="Z25" s="84"/>
      <c r="AA25" s="84"/>
      <c r="AB25" s="84">
        <v>1</v>
      </c>
      <c r="AC25" s="84"/>
      <c r="AD25" s="84">
        <v>1</v>
      </c>
      <c r="AE25" s="84"/>
      <c r="AF25" s="84">
        <v>1</v>
      </c>
      <c r="AG25" s="84"/>
      <c r="AH25" s="84"/>
      <c r="AI25" s="84"/>
      <c r="AJ25" s="84">
        <v>1</v>
      </c>
      <c r="AK25" s="84"/>
      <c r="AL25" s="84">
        <v>1</v>
      </c>
      <c r="AM25" s="84"/>
      <c r="AN25" s="84">
        <v>1</v>
      </c>
      <c r="AO25" s="84"/>
      <c r="AP25" s="84"/>
      <c r="AQ25" s="84"/>
      <c r="AR25" s="792">
        <v>1</v>
      </c>
      <c r="AS25" s="84"/>
      <c r="AT25" s="792">
        <v>1</v>
      </c>
      <c r="AU25" s="84"/>
      <c r="AV25" s="792">
        <v>1</v>
      </c>
      <c r="AW25" s="84"/>
      <c r="AX25" s="84"/>
      <c r="AY25" s="84"/>
      <c r="AZ25" s="792">
        <v>1</v>
      </c>
      <c r="BA25" s="84"/>
      <c r="BB25" s="792">
        <v>1</v>
      </c>
      <c r="BC25" s="84"/>
      <c r="BD25" s="792">
        <v>1</v>
      </c>
      <c r="BE25" s="84"/>
      <c r="BF25" s="84"/>
      <c r="BG25" s="84"/>
      <c r="BH25" s="792">
        <v>1</v>
      </c>
      <c r="BI25" s="84"/>
      <c r="BJ25" s="792">
        <v>1</v>
      </c>
      <c r="BK25" s="84"/>
      <c r="BL25" s="792">
        <v>1</v>
      </c>
      <c r="BM25" s="84"/>
      <c r="BN25" s="84"/>
      <c r="BO25" s="84"/>
      <c r="BP25" s="792">
        <v>1</v>
      </c>
      <c r="BQ25" s="84"/>
      <c r="BR25" s="792">
        <v>1</v>
      </c>
      <c r="BS25" s="84"/>
      <c r="BT25" s="792">
        <v>1</v>
      </c>
      <c r="BU25" s="84"/>
      <c r="BV25" s="84"/>
      <c r="BW25" s="84"/>
      <c r="BX25" s="84">
        <v>1</v>
      </c>
      <c r="BY25" s="84"/>
      <c r="BZ25" s="84">
        <v>1</v>
      </c>
      <c r="CA25" s="84"/>
      <c r="CB25" s="84">
        <v>1</v>
      </c>
      <c r="CC25" s="84"/>
      <c r="CD25" s="84"/>
      <c r="CE25" s="84"/>
      <c r="CF25" s="84">
        <v>1</v>
      </c>
      <c r="CG25" s="84">
        <v>1</v>
      </c>
      <c r="CH25" s="84">
        <v>1</v>
      </c>
      <c r="CI25" s="84">
        <v>1</v>
      </c>
      <c r="CJ25" s="84">
        <v>1</v>
      </c>
      <c r="CK25" s="84"/>
      <c r="CL25" s="84"/>
      <c r="CM25" s="84"/>
      <c r="CN25" s="84">
        <v>1</v>
      </c>
      <c r="CO25" s="84"/>
      <c r="CP25" s="84">
        <v>1</v>
      </c>
      <c r="CQ25" s="84"/>
      <c r="CR25" s="84">
        <v>1</v>
      </c>
      <c r="CS25" s="84"/>
      <c r="CT25" s="84"/>
      <c r="CU25" s="84"/>
      <c r="CV25" s="84">
        <v>1</v>
      </c>
      <c r="CW25" s="84"/>
      <c r="CX25" s="84">
        <v>1</v>
      </c>
      <c r="CY25" s="84"/>
      <c r="CZ25" s="84">
        <v>1</v>
      </c>
      <c r="DA25" s="84"/>
      <c r="DB25" s="84"/>
      <c r="DC25" s="84"/>
      <c r="DD25" s="84">
        <v>1</v>
      </c>
      <c r="DE25" s="84"/>
      <c r="DF25" s="84">
        <v>1</v>
      </c>
      <c r="DG25" s="84"/>
      <c r="DH25" s="84">
        <v>1</v>
      </c>
      <c r="DI25" s="84"/>
      <c r="DJ25" s="84"/>
      <c r="DK25" s="84"/>
      <c r="DL25" s="84">
        <v>1</v>
      </c>
      <c r="DM25" s="84"/>
      <c r="DN25" s="84">
        <v>1</v>
      </c>
      <c r="DO25" s="84"/>
      <c r="DP25" s="84">
        <v>1</v>
      </c>
      <c r="DQ25" s="84"/>
      <c r="DR25" s="84"/>
      <c r="DS25" s="84"/>
      <c r="DT25" s="84">
        <v>1</v>
      </c>
      <c r="DU25" s="84"/>
      <c r="DV25" s="84">
        <v>1</v>
      </c>
      <c r="DW25" s="84"/>
      <c r="DX25" s="84">
        <v>1</v>
      </c>
      <c r="DY25" s="84"/>
      <c r="DZ25" s="84"/>
      <c r="EA25" s="84"/>
      <c r="EB25" s="84">
        <v>1</v>
      </c>
      <c r="EC25" s="84"/>
      <c r="ED25" s="84">
        <v>1</v>
      </c>
      <c r="EE25" s="84"/>
      <c r="EF25" s="84">
        <v>1</v>
      </c>
      <c r="EG25" s="84"/>
      <c r="EH25" s="84"/>
      <c r="EI25" s="84"/>
      <c r="EJ25" s="84">
        <v>1</v>
      </c>
      <c r="EK25" s="84"/>
      <c r="EL25" s="84">
        <v>1</v>
      </c>
      <c r="EM25" s="84"/>
      <c r="EN25" s="84">
        <v>1</v>
      </c>
      <c r="EO25" s="84"/>
      <c r="EP25" s="84"/>
      <c r="EQ25" s="84"/>
      <c r="ER25" s="84">
        <v>1</v>
      </c>
      <c r="ES25" s="84"/>
      <c r="ET25" s="84">
        <v>1</v>
      </c>
      <c r="EU25" s="84"/>
      <c r="EV25" s="84">
        <v>1</v>
      </c>
      <c r="EW25" s="84"/>
      <c r="EX25" s="84"/>
      <c r="EY25" s="84"/>
      <c r="EZ25" s="84">
        <v>1</v>
      </c>
      <c r="FA25" s="84"/>
      <c r="FB25" s="84">
        <v>1</v>
      </c>
      <c r="FC25" s="84"/>
      <c r="FD25" s="84">
        <v>1</v>
      </c>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row>
    <row r="26" spans="1:191" s="414" customFormat="1" ht="75.75" customHeight="1" x14ac:dyDescent="0.25">
      <c r="A26" s="421" t="s">
        <v>2200</v>
      </c>
      <c r="B26" s="165" t="s">
        <v>1975</v>
      </c>
      <c r="C26" s="755"/>
      <c r="D26" s="755"/>
      <c r="E26" s="950"/>
      <c r="F26" s="624"/>
      <c r="H26" s="165" t="s">
        <v>1975</v>
      </c>
      <c r="I26" s="84"/>
      <c r="J26" s="84"/>
      <c r="K26" s="84"/>
      <c r="L26" s="84"/>
      <c r="M26" s="84"/>
      <c r="N26" s="84"/>
      <c r="O26" s="84"/>
      <c r="P26" s="84"/>
      <c r="Q26" s="84"/>
      <c r="R26" s="84"/>
      <c r="S26" s="84"/>
      <c r="T26" s="84"/>
      <c r="U26" s="84"/>
      <c r="V26" s="84">
        <v>1</v>
      </c>
      <c r="W26" s="84"/>
      <c r="X26" s="84">
        <v>1</v>
      </c>
      <c r="Y26" s="84"/>
      <c r="Z26" s="84"/>
      <c r="AA26" s="84"/>
      <c r="AB26" s="84">
        <v>1</v>
      </c>
      <c r="AC26" s="84"/>
      <c r="AD26" s="84">
        <v>1</v>
      </c>
      <c r="AE26" s="84"/>
      <c r="AF26" s="84">
        <v>1</v>
      </c>
      <c r="AG26" s="84"/>
      <c r="AH26" s="84"/>
      <c r="AI26" s="84"/>
      <c r="AJ26" s="84">
        <v>1</v>
      </c>
      <c r="AK26" s="84"/>
      <c r="AL26" s="84">
        <v>1</v>
      </c>
      <c r="AM26" s="84"/>
      <c r="AN26" s="84">
        <v>1</v>
      </c>
      <c r="AO26" s="84"/>
      <c r="AP26" s="84"/>
      <c r="AQ26" s="84"/>
      <c r="AR26" s="792">
        <v>1</v>
      </c>
      <c r="AS26" s="84"/>
      <c r="AT26" s="792">
        <v>1</v>
      </c>
      <c r="AU26" s="84"/>
      <c r="AV26" s="792">
        <v>1</v>
      </c>
      <c r="AW26" s="84"/>
      <c r="AX26" s="84"/>
      <c r="AY26" s="84"/>
      <c r="AZ26" s="792">
        <v>1</v>
      </c>
      <c r="BA26" s="84"/>
      <c r="BB26" s="792">
        <v>1</v>
      </c>
      <c r="BC26" s="84"/>
      <c r="BD26" s="792">
        <v>1</v>
      </c>
      <c r="BE26" s="84"/>
      <c r="BF26" s="84"/>
      <c r="BG26" s="84"/>
      <c r="BH26" s="792">
        <v>1</v>
      </c>
      <c r="BI26" s="84"/>
      <c r="BJ26" s="792">
        <v>1</v>
      </c>
      <c r="BK26" s="84"/>
      <c r="BL26" s="792">
        <v>1</v>
      </c>
      <c r="BM26" s="84"/>
      <c r="BN26" s="84"/>
      <c r="BO26" s="84"/>
      <c r="BP26" s="792">
        <v>1</v>
      </c>
      <c r="BQ26" s="84"/>
      <c r="BR26" s="792">
        <v>1</v>
      </c>
      <c r="BS26" s="84"/>
      <c r="BT26" s="792">
        <v>1</v>
      </c>
      <c r="BU26" s="84"/>
      <c r="BV26" s="84"/>
      <c r="BW26" s="84"/>
      <c r="BX26" s="84">
        <v>1</v>
      </c>
      <c r="BY26" s="84"/>
      <c r="BZ26" s="84">
        <v>1</v>
      </c>
      <c r="CA26" s="84"/>
      <c r="CB26" s="84">
        <v>1</v>
      </c>
      <c r="CC26" s="84"/>
      <c r="CD26" s="84"/>
      <c r="CE26" s="84"/>
      <c r="CF26" s="84">
        <v>1</v>
      </c>
      <c r="CG26" s="84">
        <v>1</v>
      </c>
      <c r="CH26" s="84">
        <v>1</v>
      </c>
      <c r="CI26" s="84">
        <v>1</v>
      </c>
      <c r="CJ26" s="84">
        <v>1</v>
      </c>
      <c r="CK26" s="84"/>
      <c r="CL26" s="84"/>
      <c r="CM26" s="84"/>
      <c r="CN26" s="84">
        <v>1</v>
      </c>
      <c r="CO26" s="84"/>
      <c r="CP26" s="84">
        <v>1</v>
      </c>
      <c r="CQ26" s="84"/>
      <c r="CR26" s="84">
        <v>1</v>
      </c>
      <c r="CS26" s="84"/>
      <c r="CT26" s="84"/>
      <c r="CU26" s="84"/>
      <c r="CV26" s="84">
        <v>1</v>
      </c>
      <c r="CW26" s="84"/>
      <c r="CX26" s="84">
        <v>1</v>
      </c>
      <c r="CY26" s="84"/>
      <c r="CZ26" s="84">
        <v>1</v>
      </c>
      <c r="DA26" s="84"/>
      <c r="DB26" s="84"/>
      <c r="DC26" s="84"/>
      <c r="DD26" s="84">
        <v>1</v>
      </c>
      <c r="DE26" s="84"/>
      <c r="DF26" s="84">
        <v>1</v>
      </c>
      <c r="DG26" s="84"/>
      <c r="DH26" s="84">
        <v>1</v>
      </c>
      <c r="DI26" s="84"/>
      <c r="DJ26" s="84"/>
      <c r="DK26" s="84"/>
      <c r="DL26" s="84">
        <v>1</v>
      </c>
      <c r="DM26" s="84"/>
      <c r="DN26" s="84">
        <v>1</v>
      </c>
      <c r="DO26" s="84"/>
      <c r="DP26" s="84">
        <v>1</v>
      </c>
      <c r="DQ26" s="84"/>
      <c r="DR26" s="84"/>
      <c r="DS26" s="84"/>
      <c r="DT26" s="84">
        <v>1</v>
      </c>
      <c r="DU26" s="84"/>
      <c r="DV26" s="84">
        <v>1</v>
      </c>
      <c r="DW26" s="84"/>
      <c r="DX26" s="84">
        <v>1</v>
      </c>
      <c r="DY26" s="84"/>
      <c r="DZ26" s="84"/>
      <c r="EA26" s="84"/>
      <c r="EB26" s="84">
        <v>1</v>
      </c>
      <c r="EC26" s="84"/>
      <c r="ED26" s="84">
        <v>1</v>
      </c>
      <c r="EE26" s="84"/>
      <c r="EF26" s="84">
        <v>1</v>
      </c>
      <c r="EG26" s="84"/>
      <c r="EH26" s="84"/>
      <c r="EI26" s="84"/>
      <c r="EJ26" s="84">
        <v>1</v>
      </c>
      <c r="EK26" s="84"/>
      <c r="EL26" s="84">
        <v>1</v>
      </c>
      <c r="EM26" s="84"/>
      <c r="EN26" s="84">
        <v>1</v>
      </c>
      <c r="EO26" s="84"/>
      <c r="EP26" s="84"/>
      <c r="EQ26" s="84"/>
      <c r="ER26" s="84">
        <v>1</v>
      </c>
      <c r="ES26" s="84"/>
      <c r="ET26" s="84">
        <v>1</v>
      </c>
      <c r="EU26" s="84"/>
      <c r="EV26" s="84">
        <v>1</v>
      </c>
      <c r="EW26" s="84"/>
      <c r="EX26" s="84"/>
      <c r="EY26" s="84"/>
      <c r="EZ26" s="84">
        <v>1</v>
      </c>
      <c r="FA26" s="84"/>
      <c r="FB26" s="84">
        <v>1</v>
      </c>
      <c r="FC26" s="84"/>
      <c r="FD26" s="84">
        <v>1</v>
      </c>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row>
    <row r="27" spans="1:191" s="581" customFormat="1" ht="24.75" customHeight="1" x14ac:dyDescent="0.25">
      <c r="A27" s="818" t="s">
        <v>3118</v>
      </c>
      <c r="B27" s="13"/>
      <c r="C27" s="819"/>
      <c r="D27" s="819"/>
      <c r="E27" s="820"/>
      <c r="F27" s="821"/>
      <c r="H27" s="13"/>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299"/>
      <c r="BM27" s="299"/>
      <c r="BN27" s="299"/>
      <c r="BO27" s="299"/>
      <c r="BP27" s="299"/>
      <c r="BQ27" s="299"/>
      <c r="BR27" s="299"/>
      <c r="BS27" s="299"/>
      <c r="BT27" s="299"/>
      <c r="BU27" s="299"/>
      <c r="BV27" s="299"/>
      <c r="BW27" s="299"/>
      <c r="BX27" s="299"/>
      <c r="BY27" s="299"/>
      <c r="BZ27" s="299"/>
      <c r="CA27" s="299"/>
      <c r="CB27" s="299"/>
      <c r="CC27" s="299"/>
      <c r="CD27" s="299"/>
      <c r="CE27" s="299"/>
      <c r="CF27" s="299"/>
      <c r="CG27" s="299"/>
      <c r="CH27" s="299"/>
      <c r="CI27" s="299"/>
      <c r="CJ27" s="299"/>
      <c r="CK27" s="299"/>
      <c r="CL27" s="299"/>
      <c r="CM27" s="299"/>
      <c r="CN27" s="299"/>
      <c r="CO27" s="299"/>
      <c r="CP27" s="299"/>
      <c r="CQ27" s="299"/>
      <c r="CR27" s="299"/>
      <c r="CS27" s="299"/>
      <c r="CT27" s="299"/>
      <c r="CU27" s="299"/>
      <c r="CV27" s="299"/>
      <c r="CW27" s="299"/>
      <c r="CX27" s="299"/>
      <c r="CY27" s="299"/>
      <c r="CZ27" s="299"/>
      <c r="DA27" s="299"/>
      <c r="DB27" s="299"/>
      <c r="DC27" s="299"/>
      <c r="DD27" s="299"/>
      <c r="DE27" s="299"/>
      <c r="DF27" s="299"/>
      <c r="DG27" s="299"/>
      <c r="DH27" s="299"/>
      <c r="DI27" s="299"/>
      <c r="DJ27" s="299"/>
      <c r="DK27" s="299"/>
      <c r="DL27" s="299"/>
      <c r="DM27" s="299"/>
      <c r="DN27" s="299"/>
      <c r="DO27" s="299"/>
      <c r="DP27" s="299"/>
      <c r="DQ27" s="299"/>
      <c r="DR27" s="299"/>
      <c r="DS27" s="299"/>
      <c r="DT27" s="299"/>
      <c r="DU27" s="299"/>
      <c r="DV27" s="299"/>
      <c r="DW27" s="299"/>
      <c r="DX27" s="299"/>
      <c r="DY27" s="299"/>
      <c r="DZ27" s="299"/>
      <c r="EA27" s="299"/>
      <c r="EB27" s="299"/>
      <c r="EC27" s="299"/>
      <c r="ED27" s="299"/>
      <c r="EE27" s="299"/>
      <c r="EF27" s="299"/>
      <c r="EG27" s="299"/>
      <c r="EH27" s="299"/>
      <c r="EI27" s="299"/>
      <c r="EJ27" s="299"/>
      <c r="EK27" s="299"/>
      <c r="EL27" s="299"/>
      <c r="EM27" s="299"/>
      <c r="EN27" s="299"/>
      <c r="EO27" s="299"/>
      <c r="EP27" s="299"/>
      <c r="EQ27" s="299"/>
      <c r="ER27" s="299"/>
      <c r="ES27" s="299"/>
      <c r="ET27" s="299"/>
      <c r="EU27" s="299"/>
      <c r="EV27" s="299"/>
      <c r="EW27" s="299"/>
      <c r="EX27" s="299"/>
      <c r="EY27" s="299"/>
      <c r="EZ27" s="299"/>
      <c r="FA27" s="299"/>
      <c r="FB27" s="299"/>
      <c r="FC27" s="299"/>
      <c r="FD27" s="299"/>
      <c r="FE27" s="299"/>
      <c r="FF27" s="299"/>
      <c r="FG27" s="299"/>
      <c r="FH27" s="299"/>
      <c r="FI27" s="299"/>
      <c r="FJ27" s="299"/>
      <c r="FK27" s="299"/>
      <c r="FL27" s="299"/>
      <c r="FM27" s="299"/>
      <c r="FN27" s="299"/>
      <c r="FO27" s="299"/>
      <c r="FP27" s="299"/>
      <c r="FQ27" s="299"/>
      <c r="FR27" s="299"/>
      <c r="FS27" s="299"/>
      <c r="FT27" s="299"/>
      <c r="FU27" s="299"/>
      <c r="FV27" s="299"/>
      <c r="FW27" s="299"/>
      <c r="FX27" s="299"/>
      <c r="FY27" s="299"/>
      <c r="FZ27" s="299"/>
      <c r="GA27" s="299"/>
      <c r="GB27" s="299"/>
      <c r="GC27" s="299"/>
      <c r="GD27" s="299"/>
      <c r="GE27" s="299"/>
      <c r="GF27" s="299"/>
      <c r="GG27" s="299"/>
      <c r="GH27" s="299"/>
      <c r="GI27" s="299"/>
    </row>
    <row r="28" spans="1:191" s="581" customFormat="1" ht="128.25" customHeight="1" x14ac:dyDescent="0.25">
      <c r="B28" s="416" t="s">
        <v>3229</v>
      </c>
      <c r="C28" s="486"/>
      <c r="D28" s="486"/>
      <c r="E28" s="822"/>
      <c r="F28" s="823"/>
      <c r="H28" s="416"/>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c r="BB28" s="299"/>
      <c r="BC28" s="299"/>
      <c r="BD28" s="299"/>
      <c r="BE28" s="299"/>
      <c r="BF28" s="299"/>
      <c r="BG28" s="299"/>
      <c r="BH28" s="299"/>
      <c r="BI28" s="299"/>
      <c r="BJ28" s="299"/>
      <c r="BK28" s="299"/>
      <c r="BL28" s="299"/>
      <c r="BM28" s="299"/>
      <c r="BN28" s="299"/>
      <c r="BO28" s="299"/>
      <c r="BP28" s="299"/>
      <c r="BQ28" s="299"/>
      <c r="BR28" s="299"/>
      <c r="BS28" s="299"/>
      <c r="BT28" s="299"/>
      <c r="BU28" s="299"/>
      <c r="BV28" s="299"/>
      <c r="BW28" s="299"/>
      <c r="BX28" s="299"/>
      <c r="BY28" s="299"/>
      <c r="BZ28" s="299"/>
      <c r="CA28" s="299"/>
      <c r="CB28" s="299"/>
      <c r="CC28" s="299"/>
      <c r="CD28" s="299"/>
      <c r="CE28" s="299"/>
      <c r="CF28" s="299"/>
      <c r="CG28" s="299"/>
      <c r="CH28" s="299"/>
      <c r="CI28" s="299"/>
      <c r="CJ28" s="299"/>
      <c r="CK28" s="299"/>
      <c r="CL28" s="299"/>
      <c r="CM28" s="299"/>
      <c r="CN28" s="299"/>
      <c r="CO28" s="299"/>
      <c r="CP28" s="299"/>
      <c r="CQ28" s="299"/>
      <c r="CR28" s="299"/>
      <c r="CS28" s="299"/>
      <c r="CT28" s="299"/>
      <c r="CU28" s="299"/>
      <c r="CV28" s="299"/>
      <c r="CW28" s="299"/>
      <c r="CX28" s="299"/>
      <c r="CY28" s="299"/>
      <c r="CZ28" s="299"/>
      <c r="DA28" s="299"/>
      <c r="DB28" s="299"/>
      <c r="DC28" s="299"/>
      <c r="DD28" s="299"/>
      <c r="DE28" s="299"/>
      <c r="DF28" s="299"/>
      <c r="DG28" s="299"/>
      <c r="DH28" s="299"/>
      <c r="DI28" s="299"/>
      <c r="DJ28" s="299"/>
      <c r="DK28" s="299"/>
      <c r="DL28" s="299"/>
      <c r="DM28" s="299"/>
      <c r="DN28" s="299"/>
      <c r="DO28" s="299"/>
      <c r="DP28" s="299"/>
      <c r="DQ28" s="299"/>
      <c r="DR28" s="299"/>
      <c r="DS28" s="299"/>
      <c r="DT28" s="299"/>
      <c r="DU28" s="299"/>
      <c r="DV28" s="299"/>
      <c r="DW28" s="299"/>
      <c r="DX28" s="299"/>
      <c r="DY28" s="299"/>
      <c r="DZ28" s="299"/>
      <c r="EA28" s="299"/>
      <c r="EB28" s="299"/>
      <c r="EC28" s="299"/>
      <c r="ED28" s="299"/>
      <c r="EE28" s="299"/>
      <c r="EF28" s="299"/>
      <c r="EG28" s="299"/>
      <c r="EH28" s="299"/>
      <c r="EI28" s="299"/>
      <c r="EJ28" s="299"/>
      <c r="EK28" s="299"/>
      <c r="EL28" s="299"/>
      <c r="EM28" s="299"/>
      <c r="EN28" s="299"/>
      <c r="EO28" s="299"/>
      <c r="EP28" s="299"/>
      <c r="EQ28" s="299"/>
      <c r="ER28" s="299"/>
      <c r="ES28" s="299"/>
      <c r="ET28" s="299"/>
      <c r="EU28" s="299"/>
      <c r="EV28" s="299"/>
      <c r="EW28" s="299"/>
      <c r="EX28" s="299"/>
      <c r="EY28" s="299"/>
      <c r="EZ28" s="299"/>
      <c r="FA28" s="299"/>
      <c r="FB28" s="299"/>
      <c r="FC28" s="299"/>
      <c r="FD28" s="299"/>
      <c r="FE28" s="299"/>
      <c r="FF28" s="299"/>
      <c r="FG28" s="299"/>
      <c r="FH28" s="299"/>
      <c r="FI28" s="299"/>
      <c r="FJ28" s="299"/>
      <c r="FK28" s="299"/>
      <c r="FL28" s="299"/>
      <c r="FM28" s="299"/>
      <c r="FN28" s="299"/>
      <c r="FO28" s="299"/>
      <c r="FP28" s="299"/>
      <c r="FQ28" s="299"/>
      <c r="FR28" s="299"/>
      <c r="FS28" s="299"/>
      <c r="FT28" s="299"/>
      <c r="FU28" s="299"/>
      <c r="FV28" s="299"/>
      <c r="FW28" s="299"/>
      <c r="FX28" s="299"/>
      <c r="FY28" s="299"/>
      <c r="FZ28" s="299"/>
      <c r="GA28" s="299"/>
      <c r="GB28" s="299"/>
      <c r="GC28" s="299"/>
      <c r="GD28" s="299"/>
      <c r="GE28" s="299"/>
      <c r="GF28" s="299"/>
      <c r="GG28" s="299"/>
      <c r="GH28" s="299"/>
      <c r="GI28" s="299"/>
    </row>
    <row r="29" spans="1:191" s="581" customFormat="1" x14ac:dyDescent="0.25">
      <c r="A29" s="814">
        <v>30180</v>
      </c>
      <c r="B29" s="416" t="s">
        <v>3119</v>
      </c>
      <c r="C29" s="486"/>
      <c r="D29" s="486"/>
      <c r="E29" s="623"/>
      <c r="F29" s="823"/>
      <c r="H29" s="416" t="s">
        <v>3122</v>
      </c>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c r="BV29" s="299"/>
      <c r="BW29" s="299"/>
      <c r="BX29" s="299"/>
      <c r="BY29" s="299"/>
      <c r="BZ29" s="299"/>
      <c r="CA29" s="299"/>
      <c r="CB29" s="299"/>
      <c r="CC29" s="299"/>
      <c r="CD29" s="299"/>
      <c r="CE29" s="299"/>
      <c r="CF29" s="299"/>
      <c r="CG29" s="299"/>
      <c r="CH29" s="299"/>
      <c r="CI29" s="299"/>
      <c r="CJ29" s="299"/>
      <c r="CK29" s="299"/>
      <c r="CL29" s="299"/>
      <c r="CM29" s="299"/>
      <c r="CN29" s="299"/>
      <c r="CO29" s="299"/>
      <c r="CP29" s="299"/>
      <c r="CQ29" s="299"/>
      <c r="CR29" s="299"/>
      <c r="CS29" s="299"/>
      <c r="CT29" s="299"/>
      <c r="CU29" s="299"/>
      <c r="CV29" s="299"/>
      <c r="CW29" s="299"/>
      <c r="CX29" s="299"/>
      <c r="CY29" s="299"/>
      <c r="CZ29" s="299"/>
      <c r="DA29" s="299"/>
      <c r="DB29" s="299"/>
      <c r="DC29" s="299"/>
      <c r="DD29" s="299"/>
      <c r="DE29" s="299"/>
      <c r="DF29" s="299"/>
      <c r="DG29" s="299"/>
      <c r="DH29" s="299"/>
      <c r="DI29" s="299"/>
      <c r="DJ29" s="299"/>
      <c r="DK29" s="299"/>
      <c r="DL29" s="299"/>
      <c r="DM29" s="299"/>
      <c r="DN29" s="299"/>
      <c r="DO29" s="299"/>
      <c r="DP29" s="299"/>
      <c r="DQ29" s="299"/>
      <c r="DR29" s="299"/>
      <c r="DS29" s="299"/>
      <c r="DT29" s="299"/>
      <c r="DU29" s="299"/>
      <c r="DV29" s="299"/>
      <c r="DW29" s="299"/>
      <c r="DX29" s="299"/>
      <c r="DY29" s="299"/>
      <c r="DZ29" s="299"/>
      <c r="EA29" s="299"/>
      <c r="EB29" s="299"/>
      <c r="EC29" s="299"/>
      <c r="ED29" s="299"/>
      <c r="EE29" s="299"/>
      <c r="EF29" s="299"/>
      <c r="EG29" s="299"/>
      <c r="EH29" s="299"/>
      <c r="EI29" s="299"/>
      <c r="EJ29" s="299"/>
      <c r="EK29" s="299"/>
      <c r="EL29" s="299"/>
      <c r="EM29" s="299"/>
      <c r="EN29" s="299"/>
      <c r="EO29" s="299"/>
      <c r="EP29" s="299"/>
      <c r="EQ29" s="299"/>
      <c r="ER29" s="299"/>
      <c r="ES29" s="299"/>
      <c r="ET29" s="299"/>
      <c r="EU29" s="299"/>
      <c r="EV29" s="299"/>
      <c r="EW29" s="299"/>
      <c r="EX29" s="299"/>
      <c r="EY29" s="299"/>
      <c r="EZ29" s="299"/>
      <c r="FA29" s="299"/>
      <c r="FB29" s="299"/>
      <c r="FC29" s="299"/>
      <c r="FD29" s="299"/>
      <c r="FE29" s="299"/>
      <c r="FF29" s="299"/>
      <c r="FG29" s="299"/>
      <c r="FH29" s="299"/>
      <c r="FI29" s="299"/>
      <c r="FJ29" s="299"/>
      <c r="FK29" s="299"/>
      <c r="FL29" s="299"/>
      <c r="FM29" s="299"/>
      <c r="FN29" s="299"/>
      <c r="FO29" s="299"/>
      <c r="FP29" s="299"/>
      <c r="FQ29" s="299"/>
      <c r="FR29" s="299"/>
      <c r="FS29" s="299"/>
      <c r="FT29" s="299"/>
      <c r="FU29" s="299"/>
      <c r="FV29" s="299"/>
      <c r="FW29" s="299"/>
      <c r="FX29" s="299"/>
      <c r="FY29" s="299"/>
      <c r="FZ29" s="299"/>
      <c r="GA29" s="299"/>
      <c r="GB29" s="299"/>
      <c r="GC29" s="299"/>
      <c r="GD29" s="299"/>
      <c r="GE29" s="299"/>
      <c r="GF29" s="299"/>
      <c r="GG29" s="299"/>
      <c r="GH29" s="299"/>
      <c r="GI29" s="299"/>
    </row>
    <row r="30" spans="1:191" s="581" customFormat="1" x14ac:dyDescent="0.25">
      <c r="A30" s="814">
        <v>30190</v>
      </c>
      <c r="B30" s="416" t="s">
        <v>3120</v>
      </c>
      <c r="C30" s="486"/>
      <c r="D30" s="486"/>
      <c r="E30" s="623"/>
      <c r="F30" s="823"/>
      <c r="H30" s="416" t="s">
        <v>3122</v>
      </c>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c r="AY30" s="299"/>
      <c r="AZ30" s="299"/>
      <c r="BA30" s="299"/>
      <c r="BB30" s="299"/>
      <c r="BC30" s="299"/>
      <c r="BD30" s="299"/>
      <c r="BE30" s="299"/>
      <c r="BF30" s="299"/>
      <c r="BG30" s="299"/>
      <c r="BH30" s="299"/>
      <c r="BI30" s="299"/>
      <c r="BJ30" s="299"/>
      <c r="BK30" s="299"/>
      <c r="BL30" s="299"/>
      <c r="BM30" s="299"/>
      <c r="BN30" s="299"/>
      <c r="BO30" s="299"/>
      <c r="BP30" s="299"/>
      <c r="BQ30" s="299"/>
      <c r="BR30" s="299"/>
      <c r="BS30" s="299"/>
      <c r="BT30" s="299"/>
      <c r="BU30" s="299"/>
      <c r="BV30" s="299"/>
      <c r="BW30" s="299"/>
      <c r="BX30" s="299"/>
      <c r="BY30" s="299"/>
      <c r="BZ30" s="299"/>
      <c r="CA30" s="299"/>
      <c r="CB30" s="299"/>
      <c r="CC30" s="299"/>
      <c r="CD30" s="299"/>
      <c r="CE30" s="299"/>
      <c r="CF30" s="299"/>
      <c r="CG30" s="299"/>
      <c r="CH30" s="299"/>
      <c r="CI30" s="299"/>
      <c r="CJ30" s="299"/>
      <c r="CK30" s="299"/>
      <c r="CL30" s="299"/>
      <c r="CM30" s="299"/>
      <c r="CN30" s="299"/>
      <c r="CO30" s="299"/>
      <c r="CP30" s="299"/>
      <c r="CQ30" s="299"/>
      <c r="CR30" s="299"/>
      <c r="CS30" s="299"/>
      <c r="CT30" s="299"/>
      <c r="CU30" s="299"/>
      <c r="CV30" s="299"/>
      <c r="CW30" s="299"/>
      <c r="CX30" s="299"/>
      <c r="CY30" s="299"/>
      <c r="CZ30" s="299"/>
      <c r="DA30" s="299"/>
      <c r="DB30" s="299"/>
      <c r="DC30" s="299"/>
      <c r="DD30" s="299"/>
      <c r="DE30" s="299"/>
      <c r="DF30" s="299"/>
      <c r="DG30" s="299"/>
      <c r="DH30" s="299"/>
      <c r="DI30" s="299"/>
      <c r="DJ30" s="299"/>
      <c r="DK30" s="299"/>
      <c r="DL30" s="299"/>
      <c r="DM30" s="299"/>
      <c r="DN30" s="299"/>
      <c r="DO30" s="299"/>
      <c r="DP30" s="299"/>
      <c r="DQ30" s="299"/>
      <c r="DR30" s="299"/>
      <c r="DS30" s="299"/>
      <c r="DT30" s="299"/>
      <c r="DU30" s="299"/>
      <c r="DV30" s="299"/>
      <c r="DW30" s="299"/>
      <c r="DX30" s="299"/>
      <c r="DY30" s="299"/>
      <c r="DZ30" s="299"/>
      <c r="EA30" s="299"/>
      <c r="EB30" s="299"/>
      <c r="EC30" s="299"/>
      <c r="ED30" s="299"/>
      <c r="EE30" s="299"/>
      <c r="EF30" s="299"/>
      <c r="EG30" s="299"/>
      <c r="EH30" s="299"/>
      <c r="EI30" s="299"/>
      <c r="EJ30" s="299"/>
      <c r="EK30" s="299"/>
      <c r="EL30" s="299"/>
      <c r="EM30" s="299"/>
      <c r="EN30" s="299"/>
      <c r="EO30" s="299"/>
      <c r="EP30" s="299"/>
      <c r="EQ30" s="299"/>
      <c r="ER30" s="299"/>
      <c r="ES30" s="299"/>
      <c r="ET30" s="299"/>
      <c r="EU30" s="299"/>
      <c r="EV30" s="299"/>
      <c r="EW30" s="299"/>
      <c r="EX30" s="299"/>
      <c r="EY30" s="299"/>
      <c r="EZ30" s="299"/>
      <c r="FA30" s="299"/>
      <c r="FB30" s="299"/>
      <c r="FC30" s="299"/>
      <c r="FD30" s="299"/>
      <c r="FE30" s="299"/>
      <c r="FF30" s="299"/>
      <c r="FG30" s="299"/>
      <c r="FH30" s="299"/>
      <c r="FI30" s="299"/>
      <c r="FJ30" s="299"/>
      <c r="FK30" s="299"/>
      <c r="FL30" s="299"/>
      <c r="FM30" s="299"/>
      <c r="FN30" s="299"/>
      <c r="FO30" s="299"/>
      <c r="FP30" s="299"/>
      <c r="FQ30" s="299"/>
      <c r="FR30" s="299"/>
      <c r="FS30" s="299"/>
      <c r="FT30" s="299"/>
      <c r="FU30" s="299"/>
      <c r="FV30" s="299"/>
      <c r="FW30" s="299"/>
      <c r="FX30" s="299"/>
      <c r="FY30" s="299"/>
      <c r="FZ30" s="299"/>
      <c r="GA30" s="299"/>
      <c r="GB30" s="299"/>
      <c r="GC30" s="299"/>
      <c r="GD30" s="299"/>
      <c r="GE30" s="299"/>
      <c r="GF30" s="299"/>
      <c r="GG30" s="299"/>
      <c r="GH30" s="299"/>
      <c r="GI30" s="299"/>
    </row>
    <row r="31" spans="1:191" s="581" customFormat="1" x14ac:dyDescent="0.25">
      <c r="A31" s="814">
        <v>30200</v>
      </c>
      <c r="B31" s="416" t="s">
        <v>3124</v>
      </c>
      <c r="C31" s="486"/>
      <c r="D31" s="486"/>
      <c r="E31" s="623"/>
      <c r="F31" s="823"/>
      <c r="H31" s="416" t="s">
        <v>3125</v>
      </c>
      <c r="I31" s="299"/>
      <c r="J31" s="299"/>
      <c r="K31" s="299"/>
      <c r="L31" s="299"/>
      <c r="M31" s="299"/>
      <c r="N31" s="299"/>
      <c r="O31" s="299"/>
      <c r="P31" s="299"/>
      <c r="Q31" s="299"/>
      <c r="R31" s="84"/>
      <c r="S31" s="299"/>
      <c r="T31" s="299"/>
      <c r="U31" s="299"/>
      <c r="V31" s="299"/>
      <c r="W31" s="299"/>
      <c r="X31" s="299"/>
      <c r="Y31" s="299"/>
      <c r="Z31" s="84">
        <v>1</v>
      </c>
      <c r="AA31" s="299"/>
      <c r="AB31" s="299"/>
      <c r="AC31" s="299"/>
      <c r="AD31" s="299"/>
      <c r="AE31" s="299"/>
      <c r="AF31" s="299"/>
      <c r="AG31" s="299"/>
      <c r="AH31" s="84">
        <v>1</v>
      </c>
      <c r="AI31" s="299"/>
      <c r="AJ31" s="299"/>
      <c r="AK31" s="299"/>
      <c r="AL31" s="299"/>
      <c r="AM31" s="299"/>
      <c r="AN31" s="299"/>
      <c r="AO31" s="299"/>
      <c r="AP31" s="84">
        <v>1</v>
      </c>
      <c r="AQ31" s="299"/>
      <c r="AR31" s="299"/>
      <c r="AS31" s="299"/>
      <c r="AT31" s="299"/>
      <c r="AU31" s="299"/>
      <c r="AV31" s="299"/>
      <c r="AW31" s="299"/>
      <c r="AX31" s="792">
        <v>1</v>
      </c>
      <c r="AY31" s="299"/>
      <c r="AZ31" s="299"/>
      <c r="BA31" s="299"/>
      <c r="BB31" s="299"/>
      <c r="BC31" s="299"/>
      <c r="BD31" s="299"/>
      <c r="BE31" s="299"/>
      <c r="BF31" s="792">
        <v>1</v>
      </c>
      <c r="BG31" s="299"/>
      <c r="BH31" s="299"/>
      <c r="BI31" s="299"/>
      <c r="BJ31" s="299"/>
      <c r="BK31" s="299"/>
      <c r="BL31" s="299"/>
      <c r="BM31" s="299"/>
      <c r="BN31" s="792">
        <v>1</v>
      </c>
      <c r="BO31" s="299"/>
      <c r="BP31" s="299"/>
      <c r="BQ31" s="299"/>
      <c r="BR31" s="299"/>
      <c r="BS31" s="299"/>
      <c r="BT31" s="299"/>
      <c r="BU31" s="299"/>
      <c r="BV31" s="792">
        <v>1</v>
      </c>
      <c r="BW31" s="299"/>
      <c r="BX31" s="299"/>
      <c r="BY31" s="299"/>
      <c r="BZ31" s="299"/>
      <c r="CA31" s="299"/>
      <c r="CB31" s="299"/>
      <c r="CC31" s="299"/>
      <c r="CD31" s="84">
        <v>1</v>
      </c>
      <c r="CE31" s="299"/>
      <c r="CF31" s="299"/>
      <c r="CG31" s="299"/>
      <c r="CH31" s="299"/>
      <c r="CI31" s="299"/>
      <c r="CJ31" s="299"/>
      <c r="CK31" s="299"/>
      <c r="CL31" s="84">
        <v>1</v>
      </c>
      <c r="CM31" s="299"/>
      <c r="CN31" s="299"/>
      <c r="CO31" s="299"/>
      <c r="CP31" s="299"/>
      <c r="CQ31" s="299"/>
      <c r="CR31" s="299"/>
      <c r="CS31" s="299"/>
      <c r="CT31" s="84">
        <v>1</v>
      </c>
      <c r="CU31" s="299"/>
      <c r="CV31" s="299"/>
      <c r="CW31" s="299"/>
      <c r="CX31" s="299"/>
      <c r="CY31" s="299"/>
      <c r="CZ31" s="299"/>
      <c r="DA31" s="299"/>
      <c r="DB31" s="84">
        <v>1</v>
      </c>
      <c r="DC31" s="299"/>
      <c r="DD31" s="299"/>
      <c r="DE31" s="299"/>
      <c r="DF31" s="299"/>
      <c r="DG31" s="299"/>
      <c r="DH31" s="299"/>
      <c r="DI31" s="299"/>
      <c r="DJ31" s="84">
        <v>1</v>
      </c>
      <c r="DK31" s="299"/>
      <c r="DL31" s="299"/>
      <c r="DM31" s="299"/>
      <c r="DN31" s="299"/>
      <c r="DO31" s="299"/>
      <c r="DP31" s="299"/>
      <c r="DQ31" s="299"/>
      <c r="DR31" s="84">
        <v>1</v>
      </c>
      <c r="DS31" s="299"/>
      <c r="DT31" s="299"/>
      <c r="DU31" s="299"/>
      <c r="DV31" s="299"/>
      <c r="DW31" s="299"/>
      <c r="DX31" s="299"/>
      <c r="DY31" s="299"/>
      <c r="DZ31" s="84">
        <v>1</v>
      </c>
      <c r="EA31" s="299"/>
      <c r="EB31" s="299"/>
      <c r="EC31" s="299"/>
      <c r="ED31" s="299"/>
      <c r="EE31" s="299"/>
      <c r="EF31" s="299"/>
      <c r="EG31" s="299"/>
      <c r="EH31" s="84">
        <v>1</v>
      </c>
      <c r="EI31" s="299"/>
      <c r="EJ31" s="299"/>
      <c r="EK31" s="299"/>
      <c r="EL31" s="299"/>
      <c r="EM31" s="299"/>
      <c r="EN31" s="299"/>
      <c r="EO31" s="299"/>
      <c r="EP31" s="84">
        <v>1</v>
      </c>
      <c r="EQ31" s="299"/>
      <c r="ER31" s="299"/>
      <c r="ES31" s="299"/>
      <c r="ET31" s="299"/>
      <c r="EU31" s="299"/>
      <c r="EV31" s="299"/>
      <c r="EW31" s="299"/>
      <c r="EX31" s="84">
        <v>1</v>
      </c>
      <c r="EY31" s="299"/>
      <c r="EZ31" s="299"/>
      <c r="FA31" s="299"/>
      <c r="FB31" s="299"/>
      <c r="FC31" s="299"/>
      <c r="FD31" s="299"/>
      <c r="FE31" s="299"/>
      <c r="FF31" s="84">
        <v>1</v>
      </c>
      <c r="FG31" s="299"/>
      <c r="FH31" s="299"/>
      <c r="FI31" s="299"/>
      <c r="FJ31" s="299"/>
      <c r="FK31" s="299"/>
      <c r="FL31" s="299"/>
      <c r="FM31" s="299"/>
      <c r="FN31" s="299"/>
      <c r="FO31" s="299"/>
      <c r="FP31" s="299"/>
      <c r="FQ31" s="299"/>
      <c r="FR31" s="299"/>
      <c r="FS31" s="299"/>
      <c r="FT31" s="299"/>
      <c r="FU31" s="299"/>
      <c r="FV31" s="299"/>
      <c r="FW31" s="299"/>
      <c r="FX31" s="299"/>
      <c r="FY31" s="299"/>
      <c r="FZ31" s="299"/>
      <c r="GA31" s="299"/>
      <c r="GB31" s="299"/>
      <c r="GC31" s="299"/>
      <c r="GD31" s="299"/>
      <c r="GE31" s="299"/>
      <c r="GF31" s="299"/>
      <c r="GG31" s="299"/>
      <c r="GH31" s="299"/>
      <c r="GI31" s="299"/>
    </row>
    <row r="32" spans="1:191" s="581" customFormat="1" ht="30" x14ac:dyDescent="0.25">
      <c r="A32" s="814">
        <v>30210</v>
      </c>
      <c r="B32" s="416" t="s">
        <v>3127</v>
      </c>
      <c r="C32" s="486"/>
      <c r="D32" s="486"/>
      <c r="E32" s="623"/>
      <c r="F32" s="823"/>
      <c r="H32" s="416" t="s">
        <v>3126</v>
      </c>
      <c r="I32" s="299"/>
      <c r="J32" s="299"/>
      <c r="K32" s="299"/>
      <c r="L32" s="299"/>
      <c r="M32" s="299"/>
      <c r="N32" s="299"/>
      <c r="O32" s="299"/>
      <c r="P32" s="299"/>
      <c r="Q32" s="299"/>
      <c r="R32" s="84"/>
      <c r="S32" s="299"/>
      <c r="T32" s="299"/>
      <c r="U32" s="299"/>
      <c r="V32" s="299"/>
      <c r="W32" s="299"/>
      <c r="X32" s="299"/>
      <c r="Y32" s="299"/>
      <c r="Z32" s="84">
        <v>1</v>
      </c>
      <c r="AA32" s="299"/>
      <c r="AB32" s="299"/>
      <c r="AC32" s="299"/>
      <c r="AD32" s="299"/>
      <c r="AE32" s="299"/>
      <c r="AF32" s="299"/>
      <c r="AG32" s="299"/>
      <c r="AH32" s="84">
        <v>1</v>
      </c>
      <c r="AI32" s="299"/>
      <c r="AJ32" s="299"/>
      <c r="AK32" s="299"/>
      <c r="AL32" s="299"/>
      <c r="AM32" s="299"/>
      <c r="AN32" s="299"/>
      <c r="AO32" s="299"/>
      <c r="AP32" s="84">
        <v>1</v>
      </c>
      <c r="AQ32" s="299"/>
      <c r="AR32" s="299"/>
      <c r="AS32" s="299"/>
      <c r="AT32" s="299"/>
      <c r="AU32" s="299"/>
      <c r="AV32" s="299"/>
      <c r="AW32" s="299"/>
      <c r="AX32" s="792">
        <v>1</v>
      </c>
      <c r="AY32" s="299"/>
      <c r="AZ32" s="299"/>
      <c r="BA32" s="299"/>
      <c r="BB32" s="299"/>
      <c r="BC32" s="299"/>
      <c r="BD32" s="299"/>
      <c r="BE32" s="299"/>
      <c r="BF32" s="792">
        <v>1</v>
      </c>
      <c r="BG32" s="299"/>
      <c r="BH32" s="299"/>
      <c r="BI32" s="299"/>
      <c r="BJ32" s="299"/>
      <c r="BK32" s="299"/>
      <c r="BL32" s="299"/>
      <c r="BM32" s="299"/>
      <c r="BN32" s="792">
        <v>1</v>
      </c>
      <c r="BO32" s="299"/>
      <c r="BP32" s="299"/>
      <c r="BQ32" s="299"/>
      <c r="BR32" s="299"/>
      <c r="BS32" s="299"/>
      <c r="BT32" s="299"/>
      <c r="BU32" s="299"/>
      <c r="BV32" s="792">
        <v>1</v>
      </c>
      <c r="BW32" s="299"/>
      <c r="BX32" s="299"/>
      <c r="BY32" s="299"/>
      <c r="BZ32" s="299"/>
      <c r="CA32" s="299"/>
      <c r="CB32" s="299"/>
      <c r="CC32" s="299"/>
      <c r="CD32" s="84">
        <v>1</v>
      </c>
      <c r="CE32" s="299"/>
      <c r="CF32" s="299"/>
      <c r="CG32" s="299"/>
      <c r="CH32" s="299"/>
      <c r="CI32" s="299"/>
      <c r="CJ32" s="299"/>
      <c r="CK32" s="299"/>
      <c r="CL32" s="84">
        <v>1</v>
      </c>
      <c r="CM32" s="299"/>
      <c r="CN32" s="299"/>
      <c r="CO32" s="299"/>
      <c r="CP32" s="299"/>
      <c r="CQ32" s="299"/>
      <c r="CR32" s="299"/>
      <c r="CS32" s="299"/>
      <c r="CT32" s="84">
        <v>1</v>
      </c>
      <c r="CU32" s="299"/>
      <c r="CV32" s="299"/>
      <c r="CW32" s="299"/>
      <c r="CX32" s="299"/>
      <c r="CY32" s="299"/>
      <c r="CZ32" s="299"/>
      <c r="DA32" s="299"/>
      <c r="DB32" s="84">
        <v>1</v>
      </c>
      <c r="DC32" s="299"/>
      <c r="DD32" s="299"/>
      <c r="DE32" s="299"/>
      <c r="DF32" s="299"/>
      <c r="DG32" s="299"/>
      <c r="DH32" s="299"/>
      <c r="DI32" s="299"/>
      <c r="DJ32" s="84">
        <v>1</v>
      </c>
      <c r="DK32" s="299"/>
      <c r="DL32" s="299"/>
      <c r="DM32" s="299"/>
      <c r="DN32" s="299"/>
      <c r="DO32" s="299"/>
      <c r="DP32" s="299"/>
      <c r="DQ32" s="299"/>
      <c r="DR32" s="84">
        <v>1</v>
      </c>
      <c r="DS32" s="299"/>
      <c r="DT32" s="299"/>
      <c r="DU32" s="299"/>
      <c r="DV32" s="299"/>
      <c r="DW32" s="299"/>
      <c r="DX32" s="299"/>
      <c r="DY32" s="299"/>
      <c r="DZ32" s="84">
        <v>1</v>
      </c>
      <c r="EA32" s="299"/>
      <c r="EB32" s="299"/>
      <c r="EC32" s="299"/>
      <c r="ED32" s="299"/>
      <c r="EE32" s="299"/>
      <c r="EF32" s="299"/>
      <c r="EG32" s="299"/>
      <c r="EH32" s="84">
        <v>1</v>
      </c>
      <c r="EI32" s="299"/>
      <c r="EJ32" s="299"/>
      <c r="EK32" s="299"/>
      <c r="EL32" s="299"/>
      <c r="EM32" s="299"/>
      <c r="EN32" s="299"/>
      <c r="EO32" s="299"/>
      <c r="EP32" s="84">
        <v>1</v>
      </c>
      <c r="EQ32" s="299"/>
      <c r="ER32" s="299"/>
      <c r="ES32" s="299"/>
      <c r="ET32" s="299"/>
      <c r="EU32" s="299"/>
      <c r="EV32" s="299"/>
      <c r="EW32" s="299"/>
      <c r="EX32" s="84">
        <v>1</v>
      </c>
      <c r="EY32" s="299"/>
      <c r="EZ32" s="299"/>
      <c r="FA32" s="299"/>
      <c r="FB32" s="299"/>
      <c r="FC32" s="299"/>
      <c r="FD32" s="299"/>
      <c r="FE32" s="299"/>
      <c r="FF32" s="84">
        <v>1</v>
      </c>
      <c r="FG32" s="299"/>
      <c r="FH32" s="299"/>
      <c r="FI32" s="299"/>
      <c r="FJ32" s="299"/>
      <c r="FK32" s="299"/>
      <c r="FL32" s="299"/>
      <c r="FM32" s="299"/>
      <c r="FN32" s="299"/>
      <c r="FO32" s="299"/>
      <c r="FP32" s="299"/>
      <c r="FQ32" s="299"/>
      <c r="FR32" s="299"/>
      <c r="FS32" s="299"/>
      <c r="FT32" s="299"/>
      <c r="FU32" s="299"/>
      <c r="FV32" s="299"/>
      <c r="FW32" s="299"/>
      <c r="FX32" s="299"/>
      <c r="FY32" s="299"/>
      <c r="FZ32" s="299"/>
      <c r="GA32" s="299"/>
      <c r="GB32" s="299"/>
      <c r="GC32" s="299"/>
      <c r="GD32" s="299"/>
      <c r="GE32" s="299"/>
      <c r="GF32" s="299"/>
      <c r="GG32" s="299"/>
      <c r="GH32" s="299"/>
      <c r="GI32" s="299"/>
    </row>
    <row r="33" spans="1:191" s="581" customFormat="1" ht="30" x14ac:dyDescent="0.25">
      <c r="A33" s="814">
        <v>30220</v>
      </c>
      <c r="B33" s="416" t="s">
        <v>3121</v>
      </c>
      <c r="C33" s="486"/>
      <c r="D33" s="486"/>
      <c r="E33" s="623"/>
      <c r="F33" s="823"/>
      <c r="H33" s="416" t="s">
        <v>3123</v>
      </c>
      <c r="I33" s="299"/>
      <c r="J33" s="299"/>
      <c r="K33" s="299"/>
      <c r="L33" s="299"/>
      <c r="M33" s="299"/>
      <c r="N33" s="299"/>
      <c r="O33" s="299"/>
      <c r="P33" s="299"/>
      <c r="Q33" s="299"/>
      <c r="R33" s="84"/>
      <c r="S33" s="299"/>
      <c r="T33" s="299"/>
      <c r="U33" s="299"/>
      <c r="V33" s="299"/>
      <c r="W33" s="299"/>
      <c r="X33" s="299"/>
      <c r="Y33" s="299"/>
      <c r="Z33" s="84">
        <v>1</v>
      </c>
      <c r="AA33" s="299"/>
      <c r="AB33" s="299"/>
      <c r="AC33" s="299"/>
      <c r="AD33" s="299"/>
      <c r="AE33" s="299"/>
      <c r="AF33" s="299"/>
      <c r="AG33" s="299"/>
      <c r="AH33" s="84">
        <v>1</v>
      </c>
      <c r="AI33" s="299"/>
      <c r="AJ33" s="299"/>
      <c r="AK33" s="299"/>
      <c r="AL33" s="299"/>
      <c r="AM33" s="299"/>
      <c r="AN33" s="299"/>
      <c r="AO33" s="299"/>
      <c r="AP33" s="84">
        <v>1</v>
      </c>
      <c r="AQ33" s="299"/>
      <c r="AR33" s="299"/>
      <c r="AS33" s="299"/>
      <c r="AT33" s="299"/>
      <c r="AU33" s="299"/>
      <c r="AV33" s="299"/>
      <c r="AW33" s="299"/>
      <c r="AX33" s="792">
        <v>1</v>
      </c>
      <c r="AY33" s="299"/>
      <c r="AZ33" s="299"/>
      <c r="BA33" s="299"/>
      <c r="BB33" s="299"/>
      <c r="BC33" s="299"/>
      <c r="BD33" s="299"/>
      <c r="BE33" s="299"/>
      <c r="BF33" s="792">
        <v>1</v>
      </c>
      <c r="BG33" s="299"/>
      <c r="BH33" s="299"/>
      <c r="BI33" s="299"/>
      <c r="BJ33" s="299"/>
      <c r="BK33" s="299"/>
      <c r="BL33" s="299"/>
      <c r="BM33" s="299"/>
      <c r="BN33" s="792">
        <v>1</v>
      </c>
      <c r="BO33" s="299"/>
      <c r="BP33" s="299"/>
      <c r="BQ33" s="299"/>
      <c r="BR33" s="299"/>
      <c r="BS33" s="299"/>
      <c r="BT33" s="299"/>
      <c r="BU33" s="299"/>
      <c r="BV33" s="792">
        <v>1</v>
      </c>
      <c r="BW33" s="299"/>
      <c r="BX33" s="299"/>
      <c r="BY33" s="299"/>
      <c r="BZ33" s="299"/>
      <c r="CA33" s="299"/>
      <c r="CB33" s="299"/>
      <c r="CC33" s="299"/>
      <c r="CD33" s="84">
        <v>1</v>
      </c>
      <c r="CE33" s="299"/>
      <c r="CF33" s="299"/>
      <c r="CG33" s="299"/>
      <c r="CH33" s="299"/>
      <c r="CI33" s="299"/>
      <c r="CJ33" s="299"/>
      <c r="CK33" s="299"/>
      <c r="CL33" s="84">
        <v>1</v>
      </c>
      <c r="CM33" s="299"/>
      <c r="CN33" s="299"/>
      <c r="CO33" s="299"/>
      <c r="CP33" s="299"/>
      <c r="CQ33" s="299"/>
      <c r="CR33" s="299"/>
      <c r="CS33" s="299"/>
      <c r="CT33" s="84">
        <v>1</v>
      </c>
      <c r="CU33" s="299"/>
      <c r="CV33" s="299"/>
      <c r="CW33" s="299"/>
      <c r="CX33" s="299"/>
      <c r="CY33" s="299"/>
      <c r="CZ33" s="299"/>
      <c r="DA33" s="299"/>
      <c r="DB33" s="84">
        <v>1</v>
      </c>
      <c r="DC33" s="299"/>
      <c r="DD33" s="299"/>
      <c r="DE33" s="299"/>
      <c r="DF33" s="299"/>
      <c r="DG33" s="299"/>
      <c r="DH33" s="299"/>
      <c r="DI33" s="299"/>
      <c r="DJ33" s="84">
        <v>1</v>
      </c>
      <c r="DK33" s="299"/>
      <c r="DL33" s="299"/>
      <c r="DM33" s="299"/>
      <c r="DN33" s="299"/>
      <c r="DO33" s="299"/>
      <c r="DP33" s="299"/>
      <c r="DQ33" s="299"/>
      <c r="DR33" s="84">
        <v>1</v>
      </c>
      <c r="DS33" s="299"/>
      <c r="DT33" s="299"/>
      <c r="DU33" s="299"/>
      <c r="DV33" s="299"/>
      <c r="DW33" s="299"/>
      <c r="DX33" s="299"/>
      <c r="DY33" s="299"/>
      <c r="DZ33" s="84">
        <v>1</v>
      </c>
      <c r="EA33" s="299"/>
      <c r="EB33" s="299"/>
      <c r="EC33" s="299"/>
      <c r="ED33" s="299"/>
      <c r="EE33" s="299"/>
      <c r="EF33" s="299"/>
      <c r="EG33" s="299"/>
      <c r="EH33" s="84">
        <v>1</v>
      </c>
      <c r="EI33" s="299"/>
      <c r="EJ33" s="299"/>
      <c r="EK33" s="299"/>
      <c r="EL33" s="299"/>
      <c r="EM33" s="299"/>
      <c r="EN33" s="299"/>
      <c r="EO33" s="299"/>
      <c r="EP33" s="84">
        <v>1</v>
      </c>
      <c r="EQ33" s="299"/>
      <c r="ER33" s="299"/>
      <c r="ES33" s="299"/>
      <c r="ET33" s="299"/>
      <c r="EU33" s="299"/>
      <c r="EV33" s="299"/>
      <c r="EW33" s="299"/>
      <c r="EX33" s="84">
        <v>1</v>
      </c>
      <c r="EY33" s="299"/>
      <c r="EZ33" s="299"/>
      <c r="FA33" s="299"/>
      <c r="FB33" s="299"/>
      <c r="FC33" s="299"/>
      <c r="FD33" s="299"/>
      <c r="FE33" s="299"/>
      <c r="FF33" s="84">
        <v>1</v>
      </c>
      <c r="FG33" s="299"/>
      <c r="FH33" s="299"/>
      <c r="FI33" s="299"/>
      <c r="FJ33" s="299"/>
      <c r="FK33" s="299"/>
      <c r="FL33" s="299"/>
      <c r="FM33" s="299"/>
      <c r="FN33" s="299"/>
      <c r="FO33" s="299"/>
      <c r="FP33" s="299"/>
      <c r="FQ33" s="299"/>
      <c r="FR33" s="299"/>
      <c r="FS33" s="299"/>
      <c r="FT33" s="299"/>
      <c r="FU33" s="299"/>
      <c r="FV33" s="299"/>
      <c r="FW33" s="299"/>
      <c r="FX33" s="299"/>
      <c r="FY33" s="299"/>
      <c r="FZ33" s="299"/>
      <c r="GA33" s="299"/>
      <c r="GB33" s="299"/>
      <c r="GC33" s="299"/>
      <c r="GD33" s="299"/>
      <c r="GE33" s="299"/>
      <c r="GF33" s="299"/>
      <c r="GG33" s="299"/>
      <c r="GH33" s="299"/>
      <c r="GI33" s="299"/>
    </row>
    <row r="34" spans="1:191" s="581" customFormat="1" ht="45" x14ac:dyDescent="0.25">
      <c r="A34" s="814">
        <v>30230</v>
      </c>
      <c r="B34" s="416" t="s">
        <v>3139</v>
      </c>
      <c r="C34" s="486"/>
      <c r="D34" s="486"/>
      <c r="E34" s="795"/>
      <c r="F34" s="624"/>
      <c r="H34" s="416" t="s">
        <v>3139</v>
      </c>
      <c r="I34" s="299"/>
      <c r="J34" s="299"/>
      <c r="K34" s="299"/>
      <c r="L34" s="299"/>
      <c r="M34" s="299"/>
      <c r="N34" s="299"/>
      <c r="O34" s="299"/>
      <c r="P34" s="299"/>
      <c r="Q34" s="299"/>
      <c r="R34" s="84"/>
      <c r="S34" s="299"/>
      <c r="T34" s="299"/>
      <c r="U34" s="299"/>
      <c r="V34" s="299"/>
      <c r="W34" s="299"/>
      <c r="X34" s="299"/>
      <c r="Y34" s="299"/>
      <c r="Z34" s="84">
        <v>1</v>
      </c>
      <c r="AA34" s="299"/>
      <c r="AB34" s="299"/>
      <c r="AC34" s="299"/>
      <c r="AD34" s="299"/>
      <c r="AE34" s="299"/>
      <c r="AF34" s="299"/>
      <c r="AG34" s="299"/>
      <c r="AH34" s="84">
        <v>1</v>
      </c>
      <c r="AI34" s="299"/>
      <c r="AJ34" s="299"/>
      <c r="AK34" s="299"/>
      <c r="AL34" s="299"/>
      <c r="AM34" s="299"/>
      <c r="AN34" s="299"/>
      <c r="AO34" s="299"/>
      <c r="AP34" s="84">
        <v>1</v>
      </c>
      <c r="AQ34" s="299"/>
      <c r="AR34" s="299"/>
      <c r="AS34" s="299"/>
      <c r="AT34" s="299"/>
      <c r="AU34" s="299"/>
      <c r="AV34" s="299"/>
      <c r="AW34" s="299"/>
      <c r="AX34" s="792">
        <v>1</v>
      </c>
      <c r="AY34" s="299"/>
      <c r="AZ34" s="299"/>
      <c r="BA34" s="299"/>
      <c r="BB34" s="299"/>
      <c r="BC34" s="299"/>
      <c r="BD34" s="299"/>
      <c r="BE34" s="299"/>
      <c r="BF34" s="792">
        <v>1</v>
      </c>
      <c r="BG34" s="299"/>
      <c r="BH34" s="299"/>
      <c r="BI34" s="299"/>
      <c r="BJ34" s="299"/>
      <c r="BK34" s="299"/>
      <c r="BL34" s="299"/>
      <c r="BM34" s="299"/>
      <c r="BN34" s="792">
        <v>1</v>
      </c>
      <c r="BO34" s="299"/>
      <c r="BP34" s="299"/>
      <c r="BQ34" s="299"/>
      <c r="BR34" s="299"/>
      <c r="BS34" s="299"/>
      <c r="BT34" s="299"/>
      <c r="BU34" s="299"/>
      <c r="BV34" s="792">
        <v>1</v>
      </c>
      <c r="BW34" s="299"/>
      <c r="BX34" s="299"/>
      <c r="BY34" s="299"/>
      <c r="BZ34" s="299"/>
      <c r="CA34" s="299"/>
      <c r="CB34" s="299"/>
      <c r="CC34" s="299"/>
      <c r="CD34" s="84">
        <v>1</v>
      </c>
      <c r="CE34" s="299"/>
      <c r="CF34" s="299"/>
      <c r="CG34" s="299"/>
      <c r="CH34" s="299"/>
      <c r="CI34" s="299"/>
      <c r="CJ34" s="299"/>
      <c r="CK34" s="299"/>
      <c r="CL34" s="84">
        <v>1</v>
      </c>
      <c r="CM34" s="299"/>
      <c r="CN34" s="299"/>
      <c r="CO34" s="299"/>
      <c r="CP34" s="299"/>
      <c r="CQ34" s="299"/>
      <c r="CR34" s="299"/>
      <c r="CS34" s="299"/>
      <c r="CT34" s="84">
        <v>1</v>
      </c>
      <c r="CU34" s="299"/>
      <c r="CV34" s="299"/>
      <c r="CW34" s="299"/>
      <c r="CX34" s="299"/>
      <c r="CY34" s="299"/>
      <c r="CZ34" s="299"/>
      <c r="DA34" s="299"/>
      <c r="DB34" s="84">
        <v>1</v>
      </c>
      <c r="DC34" s="299"/>
      <c r="DD34" s="299"/>
      <c r="DE34" s="299"/>
      <c r="DF34" s="299"/>
      <c r="DG34" s="299"/>
      <c r="DH34" s="299"/>
      <c r="DI34" s="299"/>
      <c r="DJ34" s="84">
        <v>1</v>
      </c>
      <c r="DK34" s="299"/>
      <c r="DL34" s="299"/>
      <c r="DM34" s="299"/>
      <c r="DN34" s="299"/>
      <c r="DO34" s="299"/>
      <c r="DP34" s="299"/>
      <c r="DQ34" s="299"/>
      <c r="DR34" s="84">
        <v>1</v>
      </c>
      <c r="DS34" s="299"/>
      <c r="DT34" s="299"/>
      <c r="DU34" s="299"/>
      <c r="DV34" s="299"/>
      <c r="DW34" s="299"/>
      <c r="DX34" s="299"/>
      <c r="DY34" s="299"/>
      <c r="DZ34" s="84">
        <v>1</v>
      </c>
      <c r="EA34" s="299"/>
      <c r="EB34" s="299"/>
      <c r="EC34" s="299"/>
      <c r="ED34" s="299"/>
      <c r="EE34" s="299"/>
      <c r="EF34" s="299"/>
      <c r="EG34" s="299"/>
      <c r="EH34" s="84">
        <v>1</v>
      </c>
      <c r="EI34" s="299"/>
      <c r="EJ34" s="299"/>
      <c r="EK34" s="299"/>
      <c r="EL34" s="299"/>
      <c r="EM34" s="299"/>
      <c r="EN34" s="299"/>
      <c r="EO34" s="299"/>
      <c r="EP34" s="84">
        <v>1</v>
      </c>
      <c r="EQ34" s="299"/>
      <c r="ER34" s="299"/>
      <c r="ES34" s="299"/>
      <c r="ET34" s="299"/>
      <c r="EU34" s="299"/>
      <c r="EV34" s="299"/>
      <c r="EW34" s="299"/>
      <c r="EX34" s="84">
        <v>1</v>
      </c>
      <c r="EY34" s="299"/>
      <c r="EZ34" s="299"/>
      <c r="FA34" s="299"/>
      <c r="FB34" s="299"/>
      <c r="FC34" s="299"/>
      <c r="FD34" s="299"/>
      <c r="FE34" s="299"/>
      <c r="FF34" s="84">
        <v>1</v>
      </c>
      <c r="FG34" s="299"/>
      <c r="FH34" s="299"/>
      <c r="FI34" s="299"/>
      <c r="FJ34" s="299"/>
      <c r="FK34" s="299"/>
      <c r="FL34" s="299"/>
      <c r="FM34" s="299"/>
      <c r="FN34" s="299"/>
      <c r="FO34" s="299"/>
      <c r="FP34" s="299"/>
      <c r="FQ34" s="299"/>
      <c r="FR34" s="299"/>
      <c r="FS34" s="299"/>
      <c r="FT34" s="299"/>
      <c r="FU34" s="299"/>
      <c r="FV34" s="299"/>
      <c r="FW34" s="299"/>
      <c r="FX34" s="299"/>
      <c r="FY34" s="299"/>
      <c r="FZ34" s="299"/>
      <c r="GA34" s="299"/>
      <c r="GB34" s="299"/>
      <c r="GC34" s="299"/>
      <c r="GD34" s="299"/>
      <c r="GE34" s="299"/>
      <c r="GF34" s="299"/>
      <c r="GG34" s="299"/>
      <c r="GH34" s="299"/>
      <c r="GI34" s="299"/>
    </row>
    <row r="35" spans="1:191" ht="18.75" customHeight="1" x14ac:dyDescent="0.25">
      <c r="A35" s="316"/>
      <c r="B35" s="317"/>
      <c r="C35" s="485"/>
      <c r="D35" s="485"/>
      <c r="E35" s="317"/>
      <c r="F35" s="317"/>
      <c r="G35" s="84"/>
      <c r="H35" s="317"/>
      <c r="I35" s="84"/>
      <c r="J35" s="84"/>
      <c r="K35" s="84"/>
      <c r="L35" s="84"/>
      <c r="M35" s="84"/>
      <c r="N35" s="84"/>
      <c r="O35" s="84"/>
      <c r="P35" s="84"/>
      <c r="Q35" s="84"/>
      <c r="R35" s="84"/>
      <c r="S35" s="84"/>
      <c r="T35" s="84"/>
      <c r="U35" s="84"/>
      <c r="V35" s="84"/>
      <c r="W35" s="84"/>
      <c r="X35" s="84"/>
      <c r="Y35" s="84"/>
      <c r="Z35" s="84">
        <v>1</v>
      </c>
      <c r="AA35" s="84"/>
      <c r="AB35" s="84"/>
      <c r="AC35" s="84"/>
      <c r="AD35" s="84"/>
      <c r="AE35" s="84"/>
      <c r="AF35" s="84"/>
      <c r="AG35" s="84"/>
      <c r="AH35" s="84">
        <v>1</v>
      </c>
      <c r="AI35" s="84"/>
      <c r="AJ35" s="84"/>
      <c r="AK35" s="84"/>
      <c r="AL35" s="84"/>
      <c r="AM35" s="84"/>
      <c r="AN35" s="84"/>
      <c r="AO35" s="84"/>
      <c r="AP35" s="84">
        <v>1</v>
      </c>
      <c r="AQ35" s="84"/>
      <c r="AR35" s="84"/>
      <c r="AS35" s="84"/>
      <c r="AT35" s="84"/>
      <c r="AU35" s="84"/>
      <c r="AV35" s="84"/>
      <c r="AW35" s="84"/>
      <c r="AX35" s="792">
        <v>1</v>
      </c>
      <c r="AY35" s="84"/>
      <c r="AZ35" s="84"/>
      <c r="BA35" s="84"/>
      <c r="BB35" s="84"/>
      <c r="BC35" s="84"/>
      <c r="BD35" s="84"/>
      <c r="BE35" s="84"/>
      <c r="BF35" s="792">
        <v>1</v>
      </c>
      <c r="BG35" s="84"/>
      <c r="BH35" s="84"/>
      <c r="BI35" s="84"/>
      <c r="BJ35" s="84"/>
      <c r="BK35" s="84"/>
      <c r="BL35" s="84"/>
      <c r="BM35" s="84"/>
      <c r="BN35" s="792">
        <v>1</v>
      </c>
      <c r="BO35" s="84"/>
      <c r="BP35" s="84"/>
      <c r="BQ35" s="84"/>
      <c r="BR35" s="84"/>
      <c r="BS35" s="84"/>
      <c r="BT35" s="84"/>
      <c r="BU35" s="84"/>
      <c r="BV35" s="792">
        <v>1</v>
      </c>
      <c r="BW35" s="84"/>
      <c r="BX35" s="84"/>
      <c r="BY35" s="84"/>
      <c r="BZ35" s="84"/>
      <c r="CA35" s="84"/>
      <c r="CB35" s="84"/>
      <c r="CC35" s="84"/>
      <c r="CD35" s="84">
        <v>1</v>
      </c>
      <c r="CE35" s="84"/>
      <c r="CF35" s="84"/>
      <c r="CG35" s="84"/>
      <c r="CH35" s="84"/>
      <c r="CI35" s="84"/>
      <c r="CJ35" s="84"/>
      <c r="CK35" s="84"/>
      <c r="CL35" s="84">
        <v>1</v>
      </c>
      <c r="CM35" s="84"/>
      <c r="CN35" s="84"/>
      <c r="CO35" s="84"/>
      <c r="CP35" s="84"/>
      <c r="CQ35" s="84"/>
      <c r="CR35" s="84"/>
      <c r="CS35" s="84"/>
      <c r="CT35" s="84">
        <v>1</v>
      </c>
      <c r="CU35" s="84"/>
      <c r="CV35" s="84"/>
      <c r="CW35" s="84"/>
      <c r="CX35" s="84"/>
      <c r="CY35" s="84"/>
      <c r="CZ35" s="84"/>
      <c r="DA35" s="84"/>
      <c r="DB35" s="84">
        <v>1</v>
      </c>
      <c r="DC35" s="84"/>
      <c r="DD35" s="84"/>
      <c r="DE35" s="84"/>
      <c r="DF35" s="84"/>
      <c r="DG35" s="84"/>
      <c r="DH35" s="84"/>
      <c r="DI35" s="84"/>
      <c r="DJ35" s="84">
        <v>1</v>
      </c>
      <c r="DK35" s="84"/>
      <c r="DL35" s="84"/>
      <c r="DM35" s="84"/>
      <c r="DN35" s="84"/>
      <c r="DO35" s="84"/>
      <c r="DP35" s="84"/>
      <c r="DQ35" s="84"/>
      <c r="DR35" s="84">
        <v>1</v>
      </c>
      <c r="DS35" s="84"/>
      <c r="DT35" s="84"/>
      <c r="DU35" s="84"/>
      <c r="DV35" s="84"/>
      <c r="DW35" s="84"/>
      <c r="DX35" s="84"/>
      <c r="DY35" s="84"/>
      <c r="DZ35" s="84">
        <v>1</v>
      </c>
      <c r="EA35" s="84"/>
      <c r="EB35" s="84"/>
      <c r="EC35" s="84"/>
      <c r="ED35" s="84"/>
      <c r="EE35" s="84"/>
      <c r="EF35" s="84"/>
      <c r="EG35" s="84"/>
      <c r="EH35" s="84">
        <v>1</v>
      </c>
      <c r="EI35" s="84"/>
      <c r="EJ35" s="84"/>
      <c r="EK35" s="84"/>
      <c r="EL35" s="84"/>
      <c r="EM35" s="84"/>
      <c r="EN35" s="84"/>
      <c r="EO35" s="84"/>
      <c r="EP35" s="84">
        <v>1</v>
      </c>
      <c r="EQ35" s="84"/>
      <c r="ER35" s="84"/>
      <c r="ES35" s="84"/>
      <c r="ET35" s="84"/>
      <c r="EU35" s="84"/>
      <c r="EV35" s="84"/>
      <c r="EW35" s="84"/>
      <c r="EX35" s="84">
        <v>1</v>
      </c>
      <c r="EY35" s="84"/>
      <c r="EZ35" s="84"/>
      <c r="FA35" s="84"/>
      <c r="FB35" s="84"/>
      <c r="FC35" s="84"/>
      <c r="FD35" s="84"/>
      <c r="FE35" s="84"/>
      <c r="FF35" s="84">
        <v>1</v>
      </c>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row>
    <row r="36" spans="1:191" ht="22.5" customHeight="1" x14ac:dyDescent="0.25">
      <c r="A36" s="695"/>
      <c r="B36" s="696"/>
      <c r="C36" s="697"/>
      <c r="D36" s="697"/>
      <c r="E36" s="696"/>
      <c r="F36" s="696"/>
      <c r="G36" s="698"/>
      <c r="H36" s="696"/>
      <c r="I36" s="84"/>
      <c r="J36" s="84"/>
      <c r="K36" s="84"/>
      <c r="L36" s="84"/>
      <c r="M36" s="84"/>
      <c r="N36" s="84"/>
      <c r="O36" s="84"/>
      <c r="P36" s="84"/>
      <c r="Q36" s="84"/>
      <c r="R36" s="84"/>
      <c r="S36" s="84"/>
      <c r="T36" s="84"/>
      <c r="U36" s="84"/>
      <c r="V36" s="84"/>
      <c r="W36" s="84"/>
      <c r="X36" s="84"/>
      <c r="Y36" s="84"/>
      <c r="Z36" s="84">
        <v>1</v>
      </c>
      <c r="AA36" s="84"/>
      <c r="AB36" s="84"/>
      <c r="AC36" s="84"/>
      <c r="AD36" s="84"/>
      <c r="AE36" s="84"/>
      <c r="AF36" s="84"/>
      <c r="AG36" s="84"/>
      <c r="AH36" s="84">
        <v>1</v>
      </c>
      <c r="AI36" s="84"/>
      <c r="AJ36" s="84"/>
      <c r="AK36" s="84"/>
      <c r="AL36" s="84"/>
      <c r="AM36" s="84"/>
      <c r="AN36" s="84"/>
      <c r="AO36" s="84"/>
      <c r="AP36" s="84">
        <v>1</v>
      </c>
      <c r="AQ36" s="84"/>
      <c r="AR36" s="84"/>
      <c r="AS36" s="84"/>
      <c r="AT36" s="84"/>
      <c r="AU36" s="84"/>
      <c r="AV36" s="84"/>
      <c r="AW36" s="84"/>
      <c r="AX36" s="792">
        <v>1</v>
      </c>
      <c r="AY36" s="84"/>
      <c r="AZ36" s="84"/>
      <c r="BA36" s="84"/>
      <c r="BB36" s="84"/>
      <c r="BC36" s="84"/>
      <c r="BD36" s="84"/>
      <c r="BE36" s="84"/>
      <c r="BF36" s="792">
        <v>1</v>
      </c>
      <c r="BG36" s="84"/>
      <c r="BH36" s="84"/>
      <c r="BI36" s="84"/>
      <c r="BJ36" s="84"/>
      <c r="BK36" s="84"/>
      <c r="BL36" s="84"/>
      <c r="BM36" s="84"/>
      <c r="BN36" s="792">
        <v>1</v>
      </c>
      <c r="BO36" s="84"/>
      <c r="BP36" s="84"/>
      <c r="BQ36" s="84"/>
      <c r="BR36" s="84"/>
      <c r="BS36" s="84"/>
      <c r="BT36" s="84"/>
      <c r="BU36" s="84"/>
      <c r="BV36" s="792">
        <v>1</v>
      </c>
      <c r="BW36" s="84"/>
      <c r="BX36" s="84"/>
      <c r="BY36" s="84"/>
      <c r="BZ36" s="84"/>
      <c r="CA36" s="84"/>
      <c r="CB36" s="84"/>
      <c r="CC36" s="84"/>
      <c r="CD36" s="84">
        <v>1</v>
      </c>
      <c r="CE36" s="84"/>
      <c r="CF36" s="84"/>
      <c r="CG36" s="84"/>
      <c r="CH36" s="84"/>
      <c r="CI36" s="84"/>
      <c r="CJ36" s="84"/>
      <c r="CK36" s="84"/>
      <c r="CL36" s="84">
        <v>1</v>
      </c>
      <c r="CM36" s="84"/>
      <c r="CN36" s="84"/>
      <c r="CO36" s="84"/>
      <c r="CP36" s="84"/>
      <c r="CQ36" s="84"/>
      <c r="CR36" s="84"/>
      <c r="CS36" s="84"/>
      <c r="CT36" s="84">
        <v>1</v>
      </c>
      <c r="CU36" s="84"/>
      <c r="CV36" s="84"/>
      <c r="CW36" s="84"/>
      <c r="CX36" s="84"/>
      <c r="CY36" s="84"/>
      <c r="CZ36" s="84"/>
      <c r="DA36" s="84"/>
      <c r="DB36" s="84">
        <v>1</v>
      </c>
      <c r="DC36" s="84"/>
      <c r="DD36" s="84"/>
      <c r="DE36" s="84"/>
      <c r="DF36" s="84"/>
      <c r="DG36" s="84"/>
      <c r="DH36" s="84"/>
      <c r="DI36" s="84"/>
      <c r="DJ36" s="84">
        <v>1</v>
      </c>
      <c r="DK36" s="84"/>
      <c r="DL36" s="84"/>
      <c r="DM36" s="84"/>
      <c r="DN36" s="84"/>
      <c r="DO36" s="84"/>
      <c r="DP36" s="84"/>
      <c r="DQ36" s="84"/>
      <c r="DR36" s="84">
        <v>1</v>
      </c>
      <c r="DS36" s="84"/>
      <c r="DT36" s="84"/>
      <c r="DU36" s="84"/>
      <c r="DV36" s="84"/>
      <c r="DW36" s="84"/>
      <c r="DX36" s="84"/>
      <c r="DY36" s="84"/>
      <c r="DZ36" s="84">
        <v>1</v>
      </c>
      <c r="EA36" s="84"/>
      <c r="EB36" s="84"/>
      <c r="EC36" s="84"/>
      <c r="ED36" s="84"/>
      <c r="EE36" s="84"/>
      <c r="EF36" s="84"/>
      <c r="EG36" s="84"/>
      <c r="EH36" s="84">
        <v>1</v>
      </c>
      <c r="EI36" s="84"/>
      <c r="EJ36" s="84"/>
      <c r="EK36" s="84"/>
      <c r="EL36" s="84"/>
      <c r="EM36" s="84"/>
      <c r="EN36" s="84"/>
      <c r="EO36" s="84"/>
      <c r="EP36" s="84">
        <v>1</v>
      </c>
      <c r="EQ36" s="84"/>
      <c r="ER36" s="84"/>
      <c r="ES36" s="84"/>
      <c r="ET36" s="84"/>
      <c r="EU36" s="84"/>
      <c r="EV36" s="84"/>
      <c r="EW36" s="84"/>
      <c r="EX36" s="84">
        <v>1</v>
      </c>
      <c r="EY36" s="84"/>
      <c r="EZ36" s="84"/>
      <c r="FA36" s="84"/>
      <c r="FB36" s="84"/>
      <c r="FC36" s="84"/>
      <c r="FD36" s="84"/>
      <c r="FE36" s="84"/>
      <c r="FF36" s="84">
        <v>1</v>
      </c>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row>
    <row r="37" spans="1:191" x14ac:dyDescent="0.25">
      <c r="A37" s="316"/>
      <c r="B37" s="317"/>
      <c r="C37" s="485"/>
      <c r="D37" s="485"/>
      <c r="E37" s="317"/>
      <c r="F37" s="317"/>
      <c r="G37" s="84"/>
      <c r="H37" s="317"/>
      <c r="I37" s="84"/>
      <c r="J37" s="84"/>
      <c r="K37" s="84"/>
      <c r="L37" s="84"/>
      <c r="M37" s="84"/>
      <c r="N37" s="84"/>
      <c r="O37" s="84"/>
      <c r="P37" s="84"/>
      <c r="Q37" s="84"/>
      <c r="R37" s="84"/>
      <c r="S37" s="84"/>
      <c r="T37" s="84"/>
      <c r="U37" s="84"/>
      <c r="V37" s="84"/>
      <c r="W37" s="84"/>
      <c r="X37" s="84"/>
      <c r="Y37" s="84"/>
      <c r="Z37" s="84">
        <v>1</v>
      </c>
      <c r="AA37" s="84"/>
      <c r="AB37" s="84"/>
      <c r="AC37" s="84"/>
      <c r="AD37" s="84"/>
      <c r="AE37" s="84"/>
      <c r="AF37" s="84"/>
      <c r="AG37" s="84"/>
      <c r="AH37" s="84">
        <v>1</v>
      </c>
      <c r="AI37" s="84"/>
      <c r="AJ37" s="84"/>
      <c r="AK37" s="84"/>
      <c r="AL37" s="84"/>
      <c r="AM37" s="84"/>
      <c r="AN37" s="84"/>
      <c r="AO37" s="84"/>
      <c r="AP37" s="84">
        <v>1</v>
      </c>
      <c r="AQ37" s="84"/>
      <c r="AR37" s="84"/>
      <c r="AS37" s="84"/>
      <c r="AT37" s="84"/>
      <c r="AU37" s="84"/>
      <c r="AV37" s="84"/>
      <c r="AW37" s="84"/>
      <c r="AX37" s="792">
        <v>1</v>
      </c>
      <c r="AY37" s="84"/>
      <c r="AZ37" s="84"/>
      <c r="BA37" s="84"/>
      <c r="BB37" s="84"/>
      <c r="BC37" s="84"/>
      <c r="BD37" s="84"/>
      <c r="BE37" s="84"/>
      <c r="BF37" s="792">
        <v>1</v>
      </c>
      <c r="BG37" s="84"/>
      <c r="BH37" s="84"/>
      <c r="BI37" s="84"/>
      <c r="BJ37" s="84"/>
      <c r="BK37" s="84"/>
      <c r="BL37" s="84"/>
      <c r="BM37" s="84"/>
      <c r="BN37" s="792">
        <v>1</v>
      </c>
      <c r="BO37" s="84"/>
      <c r="BP37" s="84"/>
      <c r="BQ37" s="84"/>
      <c r="BR37" s="84"/>
      <c r="BS37" s="84"/>
      <c r="BT37" s="84"/>
      <c r="BU37" s="84"/>
      <c r="BV37" s="792">
        <v>1</v>
      </c>
      <c r="BW37" s="84"/>
      <c r="BX37" s="84"/>
      <c r="BY37" s="84"/>
      <c r="BZ37" s="84"/>
      <c r="CA37" s="84"/>
      <c r="CB37" s="84"/>
      <c r="CC37" s="84"/>
      <c r="CD37" s="84">
        <v>1</v>
      </c>
      <c r="CE37" s="84"/>
      <c r="CF37" s="84"/>
      <c r="CG37" s="84"/>
      <c r="CH37" s="84"/>
      <c r="CI37" s="84"/>
      <c r="CJ37" s="84"/>
      <c r="CK37" s="84"/>
      <c r="CL37" s="84">
        <v>1</v>
      </c>
      <c r="CM37" s="84"/>
      <c r="CN37" s="84"/>
      <c r="CO37" s="84"/>
      <c r="CP37" s="84"/>
      <c r="CQ37" s="84"/>
      <c r="CR37" s="84"/>
      <c r="CS37" s="84"/>
      <c r="CT37" s="84">
        <v>1</v>
      </c>
      <c r="CU37" s="84"/>
      <c r="CV37" s="84"/>
      <c r="CW37" s="84"/>
      <c r="CX37" s="84"/>
      <c r="CY37" s="84"/>
      <c r="CZ37" s="84"/>
      <c r="DA37" s="84"/>
      <c r="DB37" s="84">
        <v>1</v>
      </c>
      <c r="DC37" s="84"/>
      <c r="DD37" s="84"/>
      <c r="DE37" s="84"/>
      <c r="DF37" s="84"/>
      <c r="DG37" s="84"/>
      <c r="DH37" s="84"/>
      <c r="DI37" s="84"/>
      <c r="DJ37" s="84">
        <v>1</v>
      </c>
      <c r="DK37" s="84"/>
      <c r="DL37" s="84"/>
      <c r="DM37" s="84"/>
      <c r="DN37" s="84"/>
      <c r="DO37" s="84"/>
      <c r="DP37" s="84"/>
      <c r="DQ37" s="84"/>
      <c r="DR37" s="84">
        <v>1</v>
      </c>
      <c r="DS37" s="84"/>
      <c r="DT37" s="84"/>
      <c r="DU37" s="84"/>
      <c r="DV37" s="84"/>
      <c r="DW37" s="84"/>
      <c r="DX37" s="84"/>
      <c r="DY37" s="84"/>
      <c r="DZ37" s="84">
        <v>1</v>
      </c>
      <c r="EA37" s="84"/>
      <c r="EB37" s="84"/>
      <c r="EC37" s="84"/>
      <c r="ED37" s="84"/>
      <c r="EE37" s="84"/>
      <c r="EF37" s="84"/>
      <c r="EG37" s="84"/>
      <c r="EH37" s="84">
        <v>1</v>
      </c>
      <c r="EI37" s="84"/>
      <c r="EJ37" s="84"/>
      <c r="EK37" s="84"/>
      <c r="EL37" s="84"/>
      <c r="EM37" s="84"/>
      <c r="EN37" s="84"/>
      <c r="EO37" s="84"/>
      <c r="EP37" s="84">
        <v>1</v>
      </c>
      <c r="EQ37" s="84"/>
      <c r="ER37" s="84"/>
      <c r="ES37" s="84"/>
      <c r="ET37" s="84"/>
      <c r="EU37" s="84"/>
      <c r="EV37" s="84"/>
      <c r="EW37" s="84"/>
      <c r="EX37" s="84">
        <v>1</v>
      </c>
      <c r="EY37" s="84"/>
      <c r="EZ37" s="84"/>
      <c r="FA37" s="84"/>
      <c r="FB37" s="84"/>
      <c r="FC37" s="84"/>
      <c r="FD37" s="84"/>
      <c r="FE37" s="84"/>
      <c r="FF37" s="84">
        <v>1</v>
      </c>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row>
    <row r="38" spans="1:191" x14ac:dyDescent="0.25">
      <c r="A38" s="316"/>
      <c r="B38" s="317"/>
      <c r="C38" s="485"/>
      <c r="D38" s="485"/>
      <c r="E38" s="317"/>
      <c r="F38" s="317"/>
      <c r="G38" s="84"/>
      <c r="H38" s="317"/>
      <c r="I38" s="84"/>
      <c r="J38" s="84"/>
      <c r="K38" s="84"/>
      <c r="L38" s="84"/>
      <c r="M38" s="84"/>
      <c r="N38" s="84"/>
      <c r="O38" s="84"/>
      <c r="P38" s="84"/>
      <c r="Q38" s="84"/>
      <c r="R38" s="84"/>
      <c r="S38" s="84"/>
      <c r="T38" s="84"/>
      <c r="U38" s="84"/>
      <c r="V38" s="84"/>
      <c r="W38" s="84"/>
      <c r="X38" s="84"/>
      <c r="Y38" s="84"/>
      <c r="Z38" s="84">
        <v>1</v>
      </c>
      <c r="AA38" s="84"/>
      <c r="AB38" s="84"/>
      <c r="AC38" s="84"/>
      <c r="AD38" s="84"/>
      <c r="AE38" s="84"/>
      <c r="AF38" s="84"/>
      <c r="AG38" s="84"/>
      <c r="AH38" s="84">
        <v>1</v>
      </c>
      <c r="AI38" s="84"/>
      <c r="AJ38" s="84"/>
      <c r="AK38" s="84"/>
      <c r="AL38" s="84"/>
      <c r="AM38" s="84"/>
      <c r="AN38" s="84"/>
      <c r="AO38" s="84"/>
      <c r="AP38" s="84">
        <v>1</v>
      </c>
      <c r="AQ38" s="84"/>
      <c r="AR38" s="84"/>
      <c r="AS38" s="84"/>
      <c r="AT38" s="84"/>
      <c r="AU38" s="84"/>
      <c r="AV38" s="84"/>
      <c r="AW38" s="84"/>
      <c r="AX38" s="792">
        <v>1</v>
      </c>
      <c r="AY38" s="84"/>
      <c r="AZ38" s="84"/>
      <c r="BA38" s="84"/>
      <c r="BB38" s="84"/>
      <c r="BC38" s="84"/>
      <c r="BD38" s="84"/>
      <c r="BE38" s="84"/>
      <c r="BF38" s="792">
        <v>1</v>
      </c>
      <c r="BG38" s="84"/>
      <c r="BH38" s="84"/>
      <c r="BI38" s="84"/>
      <c r="BJ38" s="84"/>
      <c r="BK38" s="84"/>
      <c r="BL38" s="84"/>
      <c r="BM38" s="84"/>
      <c r="BN38" s="792">
        <v>1</v>
      </c>
      <c r="BO38" s="84"/>
      <c r="BP38" s="84"/>
      <c r="BQ38" s="84"/>
      <c r="BR38" s="84"/>
      <c r="BS38" s="84"/>
      <c r="BT38" s="84"/>
      <c r="BU38" s="84"/>
      <c r="BV38" s="792">
        <v>1</v>
      </c>
      <c r="BW38" s="84"/>
      <c r="BX38" s="84"/>
      <c r="BY38" s="84"/>
      <c r="BZ38" s="84"/>
      <c r="CA38" s="84"/>
      <c r="CB38" s="84"/>
      <c r="CC38" s="84"/>
      <c r="CD38" s="84">
        <v>1</v>
      </c>
      <c r="CE38" s="84"/>
      <c r="CF38" s="84"/>
      <c r="CG38" s="84"/>
      <c r="CH38" s="84"/>
      <c r="CI38" s="84"/>
      <c r="CJ38" s="84"/>
      <c r="CK38" s="84"/>
      <c r="CL38" s="84">
        <v>1</v>
      </c>
      <c r="CM38" s="84"/>
      <c r="CN38" s="84"/>
      <c r="CO38" s="84"/>
      <c r="CP38" s="84"/>
      <c r="CQ38" s="84"/>
      <c r="CR38" s="84"/>
      <c r="CS38" s="84"/>
      <c r="CT38" s="84">
        <v>1</v>
      </c>
      <c r="CU38" s="84"/>
      <c r="CV38" s="84"/>
      <c r="CW38" s="84"/>
      <c r="CX38" s="84"/>
      <c r="CY38" s="84"/>
      <c r="CZ38" s="84"/>
      <c r="DA38" s="84"/>
      <c r="DB38" s="84">
        <v>1</v>
      </c>
      <c r="DC38" s="84"/>
      <c r="DD38" s="84"/>
      <c r="DE38" s="84"/>
      <c r="DF38" s="84"/>
      <c r="DG38" s="84"/>
      <c r="DH38" s="84"/>
      <c r="DI38" s="84"/>
      <c r="DJ38" s="84">
        <v>1</v>
      </c>
      <c r="DK38" s="84"/>
      <c r="DL38" s="84"/>
      <c r="DM38" s="84"/>
      <c r="DN38" s="84"/>
      <c r="DO38" s="84"/>
      <c r="DP38" s="84"/>
      <c r="DQ38" s="84"/>
      <c r="DR38" s="84">
        <v>1</v>
      </c>
      <c r="DS38" s="84"/>
      <c r="DT38" s="84"/>
      <c r="DU38" s="84"/>
      <c r="DV38" s="84"/>
      <c r="DW38" s="84"/>
      <c r="DX38" s="84"/>
      <c r="DY38" s="84"/>
      <c r="DZ38" s="84">
        <v>1</v>
      </c>
      <c r="EA38" s="84"/>
      <c r="EB38" s="84"/>
      <c r="EC38" s="84"/>
      <c r="ED38" s="84"/>
      <c r="EE38" s="84"/>
      <c r="EF38" s="84"/>
      <c r="EG38" s="84"/>
      <c r="EH38" s="84">
        <v>1</v>
      </c>
      <c r="EI38" s="84"/>
      <c r="EJ38" s="84"/>
      <c r="EK38" s="84"/>
      <c r="EL38" s="84"/>
      <c r="EM38" s="84"/>
      <c r="EN38" s="84"/>
      <c r="EO38" s="84"/>
      <c r="EP38" s="84">
        <v>1</v>
      </c>
      <c r="EQ38" s="84"/>
      <c r="ER38" s="84"/>
      <c r="ES38" s="84"/>
      <c r="ET38" s="84"/>
      <c r="EU38" s="84"/>
      <c r="EV38" s="84"/>
      <c r="EW38" s="84"/>
      <c r="EX38" s="84">
        <v>1</v>
      </c>
      <c r="EY38" s="84"/>
      <c r="EZ38" s="84"/>
      <c r="FA38" s="84"/>
      <c r="FB38" s="84"/>
      <c r="FC38" s="84"/>
      <c r="FD38" s="84"/>
      <c r="FE38" s="84"/>
      <c r="FF38" s="84">
        <v>1</v>
      </c>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row>
    <row r="39" spans="1:191" x14ac:dyDescent="0.25">
      <c r="A39" s="316"/>
      <c r="B39" s="317"/>
      <c r="C39" s="485"/>
      <c r="D39" s="485"/>
      <c r="E39" s="317"/>
      <c r="F39" s="317"/>
      <c r="G39" s="84"/>
      <c r="H39" s="317"/>
      <c r="I39" s="84"/>
      <c r="J39" s="84"/>
      <c r="K39" s="84"/>
      <c r="L39" s="84"/>
      <c r="M39" s="84"/>
      <c r="N39" s="84"/>
      <c r="O39" s="84"/>
      <c r="P39" s="84"/>
      <c r="Q39" s="84"/>
      <c r="R39" s="84"/>
      <c r="S39" s="84"/>
      <c r="T39" s="84"/>
      <c r="U39" s="84"/>
      <c r="V39" s="84"/>
      <c r="W39" s="84"/>
      <c r="X39" s="84"/>
      <c r="Y39" s="84"/>
      <c r="Z39" s="84">
        <v>1</v>
      </c>
      <c r="AA39" s="84"/>
      <c r="AB39" s="84"/>
      <c r="AC39" s="84"/>
      <c r="AD39" s="84"/>
      <c r="AE39" s="84"/>
      <c r="AF39" s="84"/>
      <c r="AG39" s="84"/>
      <c r="AH39" s="84">
        <v>1</v>
      </c>
      <c r="AI39" s="84"/>
      <c r="AJ39" s="84"/>
      <c r="AK39" s="84"/>
      <c r="AL39" s="84"/>
      <c r="AM39" s="84"/>
      <c r="AN39" s="84"/>
      <c r="AO39" s="84"/>
      <c r="AP39" s="84">
        <v>1</v>
      </c>
      <c r="AQ39" s="84"/>
      <c r="AR39" s="84"/>
      <c r="AS39" s="84"/>
      <c r="AT39" s="84"/>
      <c r="AU39" s="84"/>
      <c r="AV39" s="84"/>
      <c r="AW39" s="84"/>
      <c r="AX39" s="792">
        <v>1</v>
      </c>
      <c r="AY39" s="84"/>
      <c r="AZ39" s="84"/>
      <c r="BA39" s="84"/>
      <c r="BB39" s="84"/>
      <c r="BC39" s="84"/>
      <c r="BD39" s="84"/>
      <c r="BE39" s="84"/>
      <c r="BF39" s="792">
        <v>1</v>
      </c>
      <c r="BG39" s="84"/>
      <c r="BH39" s="84"/>
      <c r="BI39" s="84"/>
      <c r="BJ39" s="84"/>
      <c r="BK39" s="84"/>
      <c r="BL39" s="84"/>
      <c r="BM39" s="84"/>
      <c r="BN39" s="792">
        <v>1</v>
      </c>
      <c r="BO39" s="84"/>
      <c r="BP39" s="84"/>
      <c r="BQ39" s="84"/>
      <c r="BR39" s="84"/>
      <c r="BS39" s="84"/>
      <c r="BT39" s="84"/>
      <c r="BU39" s="84"/>
      <c r="BV39" s="792">
        <v>1</v>
      </c>
      <c r="BW39" s="84"/>
      <c r="BX39" s="84"/>
      <c r="BY39" s="84"/>
      <c r="BZ39" s="84"/>
      <c r="CA39" s="84"/>
      <c r="CB39" s="84"/>
      <c r="CC39" s="84"/>
      <c r="CD39" s="84">
        <v>1</v>
      </c>
      <c r="CE39" s="84"/>
      <c r="CF39" s="84"/>
      <c r="CG39" s="84"/>
      <c r="CH39" s="84"/>
      <c r="CI39" s="84"/>
      <c r="CJ39" s="84"/>
      <c r="CK39" s="84"/>
      <c r="CL39" s="84">
        <v>1</v>
      </c>
      <c r="CM39" s="84"/>
      <c r="CN39" s="84"/>
      <c r="CO39" s="84"/>
      <c r="CP39" s="84"/>
      <c r="CQ39" s="84"/>
      <c r="CR39" s="84"/>
      <c r="CS39" s="84"/>
      <c r="CT39" s="84">
        <v>1</v>
      </c>
      <c r="CU39" s="84"/>
      <c r="CV39" s="84"/>
      <c r="CW39" s="84"/>
      <c r="CX39" s="84"/>
      <c r="CY39" s="84"/>
      <c r="CZ39" s="84"/>
      <c r="DA39" s="84"/>
      <c r="DB39" s="84">
        <v>1</v>
      </c>
      <c r="DC39" s="84"/>
      <c r="DD39" s="84"/>
      <c r="DE39" s="84"/>
      <c r="DF39" s="84"/>
      <c r="DG39" s="84"/>
      <c r="DH39" s="84"/>
      <c r="DI39" s="84"/>
      <c r="DJ39" s="84">
        <v>1</v>
      </c>
      <c r="DK39" s="84"/>
      <c r="DL39" s="84"/>
      <c r="DM39" s="84"/>
      <c r="DN39" s="84"/>
      <c r="DO39" s="84"/>
      <c r="DP39" s="84"/>
      <c r="DQ39" s="84"/>
      <c r="DR39" s="84">
        <v>1</v>
      </c>
      <c r="DS39" s="84"/>
      <c r="DT39" s="84"/>
      <c r="DU39" s="84"/>
      <c r="DV39" s="84"/>
      <c r="DW39" s="84"/>
      <c r="DX39" s="84"/>
      <c r="DY39" s="84"/>
      <c r="DZ39" s="84">
        <v>1</v>
      </c>
      <c r="EA39" s="84"/>
      <c r="EB39" s="84"/>
      <c r="EC39" s="84"/>
      <c r="ED39" s="84"/>
      <c r="EE39" s="84"/>
      <c r="EF39" s="84"/>
      <c r="EG39" s="84"/>
      <c r="EH39" s="84">
        <v>1</v>
      </c>
      <c r="EI39" s="84"/>
      <c r="EJ39" s="84"/>
      <c r="EK39" s="84"/>
      <c r="EL39" s="84"/>
      <c r="EM39" s="84"/>
      <c r="EN39" s="84"/>
      <c r="EO39" s="84"/>
      <c r="EP39" s="84">
        <v>1</v>
      </c>
      <c r="EQ39" s="84"/>
      <c r="ER39" s="84"/>
      <c r="ES39" s="84"/>
      <c r="ET39" s="84"/>
      <c r="EU39" s="84"/>
      <c r="EV39" s="84"/>
      <c r="EW39" s="84"/>
      <c r="EX39" s="84">
        <v>1</v>
      </c>
      <c r="EY39" s="84"/>
      <c r="EZ39" s="84"/>
      <c r="FA39" s="84"/>
      <c r="FB39" s="84"/>
      <c r="FC39" s="84"/>
      <c r="FD39" s="84"/>
      <c r="FE39" s="84"/>
      <c r="FF39" s="84">
        <v>1</v>
      </c>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row>
    <row r="40" spans="1:191" x14ac:dyDescent="0.25">
      <c r="A40" s="316"/>
      <c r="B40" s="317"/>
      <c r="C40" s="485"/>
      <c r="D40" s="485"/>
      <c r="E40" s="317"/>
      <c r="F40" s="317"/>
      <c r="G40" s="84"/>
      <c r="H40" s="317"/>
      <c r="I40" s="84"/>
      <c r="J40" s="84"/>
      <c r="K40" s="84"/>
      <c r="L40" s="84"/>
      <c r="M40" s="84"/>
      <c r="N40" s="84"/>
      <c r="O40" s="84"/>
      <c r="P40" s="84"/>
      <c r="Q40" s="84"/>
      <c r="R40" s="84"/>
      <c r="S40" s="84"/>
      <c r="T40" s="84"/>
      <c r="U40" s="84"/>
      <c r="V40" s="84"/>
      <c r="W40" s="84"/>
      <c r="X40" s="84"/>
      <c r="Y40" s="84"/>
      <c r="Z40" s="84">
        <v>1</v>
      </c>
      <c r="AA40" s="84"/>
      <c r="AB40" s="84"/>
      <c r="AC40" s="84"/>
      <c r="AD40" s="84"/>
      <c r="AE40" s="84"/>
      <c r="AF40" s="84"/>
      <c r="AG40" s="84"/>
      <c r="AH40" s="84">
        <v>1</v>
      </c>
      <c r="AI40" s="84"/>
      <c r="AJ40" s="84"/>
      <c r="AK40" s="84"/>
      <c r="AL40" s="84"/>
      <c r="AM40" s="84"/>
      <c r="AN40" s="84"/>
      <c r="AO40" s="84"/>
      <c r="AP40" s="84">
        <v>1</v>
      </c>
      <c r="AQ40" s="84"/>
      <c r="AR40" s="84"/>
      <c r="AS40" s="84"/>
      <c r="AT40" s="84"/>
      <c r="AU40" s="84"/>
      <c r="AV40" s="84"/>
      <c r="AW40" s="84"/>
      <c r="AX40" s="792">
        <v>1</v>
      </c>
      <c r="AY40" s="84"/>
      <c r="AZ40" s="84"/>
      <c r="BA40" s="84"/>
      <c r="BB40" s="84"/>
      <c r="BC40" s="84"/>
      <c r="BD40" s="84"/>
      <c r="BE40" s="84"/>
      <c r="BF40" s="792">
        <v>1</v>
      </c>
      <c r="BG40" s="84"/>
      <c r="BH40" s="84"/>
      <c r="BI40" s="84"/>
      <c r="BJ40" s="84"/>
      <c r="BK40" s="84"/>
      <c r="BL40" s="84"/>
      <c r="BM40" s="84"/>
      <c r="BN40" s="792">
        <v>1</v>
      </c>
      <c r="BO40" s="84"/>
      <c r="BP40" s="84"/>
      <c r="BQ40" s="84"/>
      <c r="BR40" s="84"/>
      <c r="BS40" s="84"/>
      <c r="BT40" s="84"/>
      <c r="BU40" s="84"/>
      <c r="BV40" s="792">
        <v>1</v>
      </c>
      <c r="BW40" s="84"/>
      <c r="BX40" s="84"/>
      <c r="BY40" s="84"/>
      <c r="BZ40" s="84"/>
      <c r="CA40" s="84"/>
      <c r="CB40" s="84"/>
      <c r="CC40" s="84"/>
      <c r="CD40" s="84">
        <v>1</v>
      </c>
      <c r="CE40" s="84"/>
      <c r="CF40" s="84"/>
      <c r="CG40" s="84"/>
      <c r="CH40" s="84"/>
      <c r="CI40" s="84"/>
      <c r="CJ40" s="84"/>
      <c r="CK40" s="84"/>
      <c r="CL40" s="84">
        <v>1</v>
      </c>
      <c r="CM40" s="84"/>
      <c r="CN40" s="84"/>
      <c r="CO40" s="84"/>
      <c r="CP40" s="84"/>
      <c r="CQ40" s="84"/>
      <c r="CR40" s="84"/>
      <c r="CS40" s="84"/>
      <c r="CT40" s="84">
        <v>1</v>
      </c>
      <c r="CU40" s="84"/>
      <c r="CV40" s="84"/>
      <c r="CW40" s="84"/>
      <c r="CX40" s="84"/>
      <c r="CY40" s="84"/>
      <c r="CZ40" s="84"/>
      <c r="DA40" s="84"/>
      <c r="DB40" s="84">
        <v>1</v>
      </c>
      <c r="DC40" s="84"/>
      <c r="DD40" s="84"/>
      <c r="DE40" s="84"/>
      <c r="DF40" s="84"/>
      <c r="DG40" s="84"/>
      <c r="DH40" s="84"/>
      <c r="DI40" s="84"/>
      <c r="DJ40" s="84">
        <v>1</v>
      </c>
      <c r="DK40" s="84"/>
      <c r="DL40" s="84"/>
      <c r="DM40" s="84"/>
      <c r="DN40" s="84"/>
      <c r="DO40" s="84"/>
      <c r="DP40" s="84"/>
      <c r="DQ40" s="84"/>
      <c r="DR40" s="84">
        <v>1</v>
      </c>
      <c r="DS40" s="84"/>
      <c r="DT40" s="84"/>
      <c r="DU40" s="84"/>
      <c r="DV40" s="84"/>
      <c r="DW40" s="84"/>
      <c r="DX40" s="84"/>
      <c r="DY40" s="84"/>
      <c r="DZ40" s="84">
        <v>1</v>
      </c>
      <c r="EA40" s="84"/>
      <c r="EB40" s="84"/>
      <c r="EC40" s="84"/>
      <c r="ED40" s="84"/>
      <c r="EE40" s="84"/>
      <c r="EF40" s="84"/>
      <c r="EG40" s="84"/>
      <c r="EH40" s="84">
        <v>1</v>
      </c>
      <c r="EI40" s="84"/>
      <c r="EJ40" s="84"/>
      <c r="EK40" s="84"/>
      <c r="EL40" s="84"/>
      <c r="EM40" s="84"/>
      <c r="EN40" s="84"/>
      <c r="EO40" s="84"/>
      <c r="EP40" s="84">
        <v>1</v>
      </c>
      <c r="EQ40" s="84"/>
      <c r="ER40" s="84"/>
      <c r="ES40" s="84"/>
      <c r="ET40" s="84"/>
      <c r="EU40" s="84"/>
      <c r="EV40" s="84"/>
      <c r="EW40" s="84"/>
      <c r="EX40" s="84">
        <v>1</v>
      </c>
      <c r="EY40" s="84"/>
      <c r="EZ40" s="84"/>
      <c r="FA40" s="84"/>
      <c r="FB40" s="84"/>
      <c r="FC40" s="84"/>
      <c r="FD40" s="84"/>
      <c r="FE40" s="84"/>
      <c r="FF40" s="84">
        <v>1</v>
      </c>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row>
    <row r="41" spans="1:191" x14ac:dyDescent="0.25">
      <c r="A41" s="316"/>
      <c r="B41" s="317"/>
      <c r="C41" s="485"/>
      <c r="D41" s="485"/>
      <c r="E41" s="317"/>
      <c r="F41" s="317"/>
      <c r="G41" s="84"/>
      <c r="H41" s="317"/>
      <c r="I41" s="84"/>
      <c r="J41" s="84"/>
      <c r="K41" s="84"/>
      <c r="L41" s="84"/>
      <c r="M41" s="84"/>
      <c r="N41" s="84"/>
      <c r="O41" s="84"/>
      <c r="P41" s="84"/>
      <c r="Q41" s="84"/>
      <c r="R41" s="84"/>
      <c r="S41" s="84"/>
      <c r="T41" s="84"/>
      <c r="U41" s="84"/>
      <c r="V41" s="84"/>
      <c r="W41" s="84"/>
      <c r="X41" s="84"/>
      <c r="Y41" s="84"/>
      <c r="Z41" s="84">
        <v>1</v>
      </c>
      <c r="AA41" s="84"/>
      <c r="AB41" s="84"/>
      <c r="AC41" s="84"/>
      <c r="AD41" s="84"/>
      <c r="AE41" s="84"/>
      <c r="AF41" s="84"/>
      <c r="AG41" s="84"/>
      <c r="AH41" s="84">
        <v>1</v>
      </c>
      <c r="AI41" s="84"/>
      <c r="AJ41" s="84"/>
      <c r="AK41" s="84"/>
      <c r="AL41" s="84"/>
      <c r="AM41" s="84"/>
      <c r="AN41" s="84"/>
      <c r="AO41" s="84"/>
      <c r="AP41" s="84">
        <v>1</v>
      </c>
      <c r="AQ41" s="84"/>
      <c r="AR41" s="84"/>
      <c r="AS41" s="84"/>
      <c r="AT41" s="84"/>
      <c r="AU41" s="84"/>
      <c r="AV41" s="84"/>
      <c r="AW41" s="84"/>
      <c r="AX41" s="792">
        <v>1</v>
      </c>
      <c r="AY41" s="84"/>
      <c r="AZ41" s="84"/>
      <c r="BA41" s="84"/>
      <c r="BB41" s="84"/>
      <c r="BC41" s="84"/>
      <c r="BD41" s="84"/>
      <c r="BE41" s="84"/>
      <c r="BF41" s="792">
        <v>1</v>
      </c>
      <c r="BG41" s="84"/>
      <c r="BH41" s="84"/>
      <c r="BI41" s="84"/>
      <c r="BJ41" s="84"/>
      <c r="BK41" s="84"/>
      <c r="BL41" s="84"/>
      <c r="BM41" s="84"/>
      <c r="BN41" s="792">
        <v>1</v>
      </c>
      <c r="BO41" s="84"/>
      <c r="BP41" s="84"/>
      <c r="BQ41" s="84"/>
      <c r="BR41" s="84"/>
      <c r="BS41" s="84"/>
      <c r="BT41" s="84"/>
      <c r="BU41" s="84"/>
      <c r="BV41" s="792">
        <v>1</v>
      </c>
      <c r="BW41" s="84"/>
      <c r="BX41" s="84"/>
      <c r="BY41" s="84"/>
      <c r="BZ41" s="84"/>
      <c r="CA41" s="84"/>
      <c r="CB41" s="84"/>
      <c r="CC41" s="84"/>
      <c r="CD41" s="84">
        <v>1</v>
      </c>
      <c r="CE41" s="84"/>
      <c r="CF41" s="84"/>
      <c r="CG41" s="84"/>
      <c r="CH41" s="84"/>
      <c r="CI41" s="84"/>
      <c r="CJ41" s="84"/>
      <c r="CK41" s="84"/>
      <c r="CL41" s="84">
        <v>1</v>
      </c>
      <c r="CM41" s="84"/>
      <c r="CN41" s="84"/>
      <c r="CO41" s="84"/>
      <c r="CP41" s="84"/>
      <c r="CQ41" s="84"/>
      <c r="CR41" s="84"/>
      <c r="CS41" s="84"/>
      <c r="CT41" s="84">
        <v>1</v>
      </c>
      <c r="CU41" s="84"/>
      <c r="CV41" s="84"/>
      <c r="CW41" s="84"/>
      <c r="CX41" s="84"/>
      <c r="CY41" s="84"/>
      <c r="CZ41" s="84"/>
      <c r="DA41" s="84"/>
      <c r="DB41" s="84">
        <v>1</v>
      </c>
      <c r="DC41" s="84"/>
      <c r="DD41" s="84"/>
      <c r="DE41" s="84"/>
      <c r="DF41" s="84"/>
      <c r="DG41" s="84"/>
      <c r="DH41" s="84"/>
      <c r="DI41" s="84"/>
      <c r="DJ41" s="84">
        <v>1</v>
      </c>
      <c r="DK41" s="84"/>
      <c r="DL41" s="84"/>
      <c r="DM41" s="84"/>
      <c r="DN41" s="84"/>
      <c r="DO41" s="84"/>
      <c r="DP41" s="84"/>
      <c r="DQ41" s="84"/>
      <c r="DR41" s="84">
        <v>1</v>
      </c>
      <c r="DS41" s="84"/>
      <c r="DT41" s="84"/>
      <c r="DU41" s="84"/>
      <c r="DV41" s="84"/>
      <c r="DW41" s="84"/>
      <c r="DX41" s="84"/>
      <c r="DY41" s="84"/>
      <c r="DZ41" s="84">
        <v>1</v>
      </c>
      <c r="EA41" s="84"/>
      <c r="EB41" s="84"/>
      <c r="EC41" s="84"/>
      <c r="ED41" s="84"/>
      <c r="EE41" s="84"/>
      <c r="EF41" s="84"/>
      <c r="EG41" s="84"/>
      <c r="EH41" s="84">
        <v>1</v>
      </c>
      <c r="EI41" s="84"/>
      <c r="EJ41" s="84"/>
      <c r="EK41" s="84"/>
      <c r="EL41" s="84"/>
      <c r="EM41" s="84"/>
      <c r="EN41" s="84"/>
      <c r="EO41" s="84"/>
      <c r="EP41" s="84">
        <v>1</v>
      </c>
      <c r="EQ41" s="84"/>
      <c r="ER41" s="84"/>
      <c r="ES41" s="84"/>
      <c r="ET41" s="84"/>
      <c r="EU41" s="84"/>
      <c r="EV41" s="84"/>
      <c r="EW41" s="84"/>
      <c r="EX41" s="84">
        <v>1</v>
      </c>
      <c r="EY41" s="84"/>
      <c r="EZ41" s="84"/>
      <c r="FA41" s="84"/>
      <c r="FB41" s="84"/>
      <c r="FC41" s="84"/>
      <c r="FD41" s="84"/>
      <c r="FE41" s="84"/>
      <c r="FF41" s="84">
        <v>1</v>
      </c>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row>
    <row r="42" spans="1:191" x14ac:dyDescent="0.25">
      <c r="A42" s="316"/>
      <c r="B42" s="317"/>
      <c r="C42" s="485"/>
      <c r="D42" s="485"/>
      <c r="E42" s="317"/>
      <c r="F42" s="317"/>
      <c r="G42" s="84"/>
      <c r="H42" s="317"/>
      <c r="I42" s="84"/>
      <c r="J42" s="84"/>
      <c r="K42" s="84"/>
      <c r="L42" s="84"/>
      <c r="M42" s="84"/>
      <c r="N42" s="84"/>
      <c r="O42" s="84"/>
      <c r="P42" s="84"/>
      <c r="Q42" s="84"/>
      <c r="R42" s="84"/>
      <c r="S42" s="84"/>
      <c r="T42" s="84"/>
      <c r="U42" s="84"/>
      <c r="V42" s="84"/>
      <c r="W42" s="84"/>
      <c r="X42" s="84"/>
      <c r="Y42" s="84"/>
      <c r="Z42" s="84">
        <v>1</v>
      </c>
      <c r="AA42" s="84"/>
      <c r="AB42" s="84"/>
      <c r="AC42" s="84"/>
      <c r="AD42" s="84"/>
      <c r="AE42" s="84"/>
      <c r="AF42" s="84"/>
      <c r="AG42" s="84"/>
      <c r="AH42" s="84">
        <v>1</v>
      </c>
      <c r="AI42" s="84"/>
      <c r="AJ42" s="84"/>
      <c r="AK42" s="84"/>
      <c r="AL42" s="84"/>
      <c r="AM42" s="84"/>
      <c r="AN42" s="84"/>
      <c r="AO42" s="84"/>
      <c r="AP42" s="84">
        <v>1</v>
      </c>
      <c r="AQ42" s="84"/>
      <c r="AR42" s="84"/>
      <c r="AS42" s="84"/>
      <c r="AT42" s="84"/>
      <c r="AU42" s="84"/>
      <c r="AV42" s="84"/>
      <c r="AW42" s="84"/>
      <c r="AX42" s="792">
        <v>1</v>
      </c>
      <c r="AY42" s="84"/>
      <c r="AZ42" s="84"/>
      <c r="BA42" s="84"/>
      <c r="BB42" s="84"/>
      <c r="BC42" s="84"/>
      <c r="BD42" s="84"/>
      <c r="BE42" s="84"/>
      <c r="BF42" s="792">
        <v>1</v>
      </c>
      <c r="BG42" s="84"/>
      <c r="BH42" s="84"/>
      <c r="BI42" s="84"/>
      <c r="BJ42" s="84"/>
      <c r="BK42" s="84"/>
      <c r="BL42" s="84"/>
      <c r="BM42" s="84"/>
      <c r="BN42" s="792">
        <v>1</v>
      </c>
      <c r="BO42" s="84"/>
      <c r="BP42" s="84"/>
      <c r="BQ42" s="84"/>
      <c r="BR42" s="84"/>
      <c r="BS42" s="84"/>
      <c r="BT42" s="84"/>
      <c r="BU42" s="84"/>
      <c r="BV42" s="792">
        <v>1</v>
      </c>
      <c r="BW42" s="84"/>
      <c r="BX42" s="84"/>
      <c r="BY42" s="84"/>
      <c r="BZ42" s="84"/>
      <c r="CA42" s="84"/>
      <c r="CB42" s="84"/>
      <c r="CC42" s="84"/>
      <c r="CD42" s="84">
        <v>1</v>
      </c>
      <c r="CE42" s="84"/>
      <c r="CF42" s="84"/>
      <c r="CG42" s="84"/>
      <c r="CH42" s="84"/>
      <c r="CI42" s="84"/>
      <c r="CJ42" s="84"/>
      <c r="CK42" s="84"/>
      <c r="CL42" s="84">
        <v>1</v>
      </c>
      <c r="CM42" s="84"/>
      <c r="CN42" s="84"/>
      <c r="CO42" s="84"/>
      <c r="CP42" s="84"/>
      <c r="CQ42" s="84"/>
      <c r="CR42" s="84"/>
      <c r="CS42" s="84"/>
      <c r="CT42" s="84">
        <v>1</v>
      </c>
      <c r="CU42" s="84"/>
      <c r="CV42" s="84"/>
      <c r="CW42" s="84"/>
      <c r="CX42" s="84"/>
      <c r="CY42" s="84"/>
      <c r="CZ42" s="84"/>
      <c r="DA42" s="84"/>
      <c r="DB42" s="84">
        <v>1</v>
      </c>
      <c r="DC42" s="84"/>
      <c r="DD42" s="84"/>
      <c r="DE42" s="84"/>
      <c r="DF42" s="84"/>
      <c r="DG42" s="84"/>
      <c r="DH42" s="84"/>
      <c r="DI42" s="84"/>
      <c r="DJ42" s="84">
        <v>1</v>
      </c>
      <c r="DK42" s="84"/>
      <c r="DL42" s="84"/>
      <c r="DM42" s="84"/>
      <c r="DN42" s="84"/>
      <c r="DO42" s="84"/>
      <c r="DP42" s="84"/>
      <c r="DQ42" s="84"/>
      <c r="DR42" s="84">
        <v>1</v>
      </c>
      <c r="DS42" s="84"/>
      <c r="DT42" s="84"/>
      <c r="DU42" s="84"/>
      <c r="DV42" s="84"/>
      <c r="DW42" s="84"/>
      <c r="DX42" s="84"/>
      <c r="DY42" s="84"/>
      <c r="DZ42" s="84">
        <v>1</v>
      </c>
      <c r="EA42" s="84"/>
      <c r="EB42" s="84"/>
      <c r="EC42" s="84"/>
      <c r="ED42" s="84"/>
      <c r="EE42" s="84"/>
      <c r="EF42" s="84"/>
      <c r="EG42" s="84"/>
      <c r="EH42" s="84">
        <v>1</v>
      </c>
      <c r="EI42" s="84"/>
      <c r="EJ42" s="84"/>
      <c r="EK42" s="84"/>
      <c r="EL42" s="84"/>
      <c r="EM42" s="84"/>
      <c r="EN42" s="84"/>
      <c r="EO42" s="84"/>
      <c r="EP42" s="84">
        <v>1</v>
      </c>
      <c r="EQ42" s="84"/>
      <c r="ER42" s="84"/>
      <c r="ES42" s="84"/>
      <c r="ET42" s="84"/>
      <c r="EU42" s="84"/>
      <c r="EV42" s="84"/>
      <c r="EW42" s="84"/>
      <c r="EX42" s="84">
        <v>1</v>
      </c>
      <c r="EY42" s="84"/>
      <c r="EZ42" s="84"/>
      <c r="FA42" s="84"/>
      <c r="FB42" s="84"/>
      <c r="FC42" s="84"/>
      <c r="FD42" s="84"/>
      <c r="FE42" s="84"/>
      <c r="FF42" s="84">
        <v>1</v>
      </c>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row>
    <row r="43" spans="1:191" x14ac:dyDescent="0.25">
      <c r="A43" s="316"/>
      <c r="B43" s="317"/>
      <c r="C43" s="485"/>
      <c r="D43" s="485"/>
      <c r="E43" s="317"/>
      <c r="F43" s="317"/>
      <c r="G43" s="84"/>
      <c r="H43" s="317"/>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c r="GH43" s="84"/>
      <c r="GI43" s="84"/>
    </row>
    <row r="44" spans="1:191" x14ac:dyDescent="0.25">
      <c r="A44" s="316"/>
      <c r="B44" s="317"/>
      <c r="C44" s="485"/>
      <c r="D44" s="485"/>
      <c r="E44" s="317"/>
      <c r="F44" s="317"/>
      <c r="G44" s="84"/>
      <c r="H44" s="317"/>
      <c r="I44" s="84"/>
      <c r="J44" s="84"/>
      <c r="K44" s="84"/>
      <c r="L44" s="84"/>
      <c r="M44" s="84"/>
      <c r="N44" s="84"/>
      <c r="O44" s="84"/>
      <c r="P44" s="84"/>
      <c r="Q44" s="84"/>
      <c r="R44" s="84"/>
      <c r="S44" s="84"/>
      <c r="T44" s="84"/>
      <c r="U44" s="84"/>
      <c r="V44" s="84"/>
      <c r="W44" s="84"/>
      <c r="X44" s="84"/>
      <c r="Y44" s="84"/>
      <c r="Z44" s="84">
        <v>1</v>
      </c>
      <c r="AA44" s="84"/>
      <c r="AB44" s="84"/>
      <c r="AC44" s="84"/>
      <c r="AD44" s="84"/>
      <c r="AE44" s="84"/>
      <c r="AF44" s="84"/>
      <c r="AG44" s="84"/>
      <c r="AH44" s="84">
        <v>1</v>
      </c>
      <c r="AI44" s="84"/>
      <c r="AJ44" s="84"/>
      <c r="AK44" s="84"/>
      <c r="AL44" s="84"/>
      <c r="AM44" s="84"/>
      <c r="AN44" s="84"/>
      <c r="AO44" s="84"/>
      <c r="AP44" s="84">
        <v>1</v>
      </c>
      <c r="AQ44" s="84"/>
      <c r="AR44" s="84"/>
      <c r="AS44" s="84"/>
      <c r="AT44" s="84"/>
      <c r="AU44" s="84"/>
      <c r="AV44" s="84"/>
      <c r="AW44" s="84"/>
      <c r="AX44" s="792">
        <v>1</v>
      </c>
      <c r="AY44" s="84"/>
      <c r="AZ44" s="84"/>
      <c r="BA44" s="84"/>
      <c r="BB44" s="84"/>
      <c r="BC44" s="84"/>
      <c r="BD44" s="84"/>
      <c r="BE44" s="84"/>
      <c r="BF44" s="792">
        <v>1</v>
      </c>
      <c r="BG44" s="84"/>
      <c r="BH44" s="84"/>
      <c r="BI44" s="84"/>
      <c r="BJ44" s="84"/>
      <c r="BK44" s="84"/>
      <c r="BL44" s="84"/>
      <c r="BM44" s="84"/>
      <c r="BN44" s="792">
        <v>1</v>
      </c>
      <c r="BO44" s="84"/>
      <c r="BP44" s="84"/>
      <c r="BQ44" s="84"/>
      <c r="BR44" s="84"/>
      <c r="BS44" s="84"/>
      <c r="BT44" s="84"/>
      <c r="BU44" s="84"/>
      <c r="BV44" s="792">
        <v>1</v>
      </c>
      <c r="BW44" s="84"/>
      <c r="BX44" s="84"/>
      <c r="BY44" s="84"/>
      <c r="BZ44" s="84"/>
      <c r="CA44" s="84"/>
      <c r="CB44" s="84"/>
      <c r="CC44" s="84"/>
      <c r="CD44" s="84">
        <v>1</v>
      </c>
      <c r="CE44" s="84"/>
      <c r="CF44" s="84"/>
      <c r="CG44" s="84"/>
      <c r="CH44" s="84"/>
      <c r="CI44" s="84"/>
      <c r="CJ44" s="84"/>
      <c r="CK44" s="84"/>
      <c r="CL44" s="84">
        <v>1</v>
      </c>
      <c r="CM44" s="84"/>
      <c r="CN44" s="84"/>
      <c r="CO44" s="84"/>
      <c r="CP44" s="84"/>
      <c r="CQ44" s="84"/>
      <c r="CR44" s="84"/>
      <c r="CS44" s="84"/>
      <c r="CT44" s="84">
        <v>1</v>
      </c>
      <c r="CU44" s="84"/>
      <c r="CV44" s="84"/>
      <c r="CW44" s="84"/>
      <c r="CX44" s="84"/>
      <c r="CY44" s="84"/>
      <c r="CZ44" s="84"/>
      <c r="DA44" s="84"/>
      <c r="DB44" s="84">
        <v>1</v>
      </c>
      <c r="DC44" s="84"/>
      <c r="DD44" s="84"/>
      <c r="DE44" s="84"/>
      <c r="DF44" s="84"/>
      <c r="DG44" s="84"/>
      <c r="DH44" s="84"/>
      <c r="DI44" s="84"/>
      <c r="DJ44" s="84">
        <v>1</v>
      </c>
      <c r="DK44" s="84"/>
      <c r="DL44" s="84"/>
      <c r="DM44" s="84"/>
      <c r="DN44" s="84"/>
      <c r="DO44" s="84"/>
      <c r="DP44" s="84"/>
      <c r="DQ44" s="84"/>
      <c r="DR44" s="84">
        <v>1</v>
      </c>
      <c r="DS44" s="84"/>
      <c r="DT44" s="84"/>
      <c r="DU44" s="84"/>
      <c r="DV44" s="84"/>
      <c r="DW44" s="84"/>
      <c r="DX44" s="84"/>
      <c r="DY44" s="84"/>
      <c r="DZ44" s="84">
        <v>1</v>
      </c>
      <c r="EA44" s="84"/>
      <c r="EB44" s="84"/>
      <c r="EC44" s="84"/>
      <c r="ED44" s="84"/>
      <c r="EE44" s="84"/>
      <c r="EF44" s="84"/>
      <c r="EG44" s="84"/>
      <c r="EH44" s="84">
        <v>1</v>
      </c>
      <c r="EI44" s="84"/>
      <c r="EJ44" s="84"/>
      <c r="EK44" s="84"/>
      <c r="EL44" s="84"/>
      <c r="EM44" s="84"/>
      <c r="EN44" s="84"/>
      <c r="EO44" s="84"/>
      <c r="EP44" s="84">
        <v>1</v>
      </c>
      <c r="EQ44" s="84"/>
      <c r="ER44" s="84"/>
      <c r="ES44" s="84"/>
      <c r="ET44" s="84"/>
      <c r="EU44" s="84"/>
      <c r="EV44" s="84"/>
      <c r="EW44" s="84"/>
      <c r="EX44" s="84">
        <v>1</v>
      </c>
      <c r="EY44" s="84"/>
      <c r="EZ44" s="84"/>
      <c r="FA44" s="84"/>
      <c r="FB44" s="84"/>
      <c r="FC44" s="84"/>
      <c r="FD44" s="84"/>
      <c r="FE44" s="84"/>
      <c r="FF44" s="84">
        <v>1</v>
      </c>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row>
    <row r="45" spans="1:191" x14ac:dyDescent="0.25">
      <c r="A45" s="316"/>
      <c r="B45" s="317"/>
      <c r="C45" s="485"/>
      <c r="D45" s="485"/>
      <c r="E45" s="317"/>
      <c r="F45" s="317"/>
      <c r="G45" s="84"/>
      <c r="H45" s="317"/>
      <c r="I45" s="84"/>
      <c r="J45" s="84"/>
      <c r="K45" s="84"/>
      <c r="L45" s="84"/>
      <c r="M45" s="84"/>
      <c r="N45" s="84"/>
      <c r="O45" s="84"/>
      <c r="P45" s="84"/>
      <c r="Q45" s="84"/>
      <c r="R45" s="84"/>
      <c r="S45" s="84"/>
      <c r="T45" s="84"/>
      <c r="U45" s="84"/>
      <c r="V45" s="84"/>
      <c r="W45" s="84"/>
      <c r="X45" s="84"/>
      <c r="Y45" s="84"/>
      <c r="Z45" s="84">
        <v>1</v>
      </c>
      <c r="AA45" s="84"/>
      <c r="AB45" s="84"/>
      <c r="AC45" s="84"/>
      <c r="AD45" s="84"/>
      <c r="AE45" s="84"/>
      <c r="AF45" s="84"/>
      <c r="AG45" s="84"/>
      <c r="AH45" s="84">
        <v>1</v>
      </c>
      <c r="AI45" s="84"/>
      <c r="AJ45" s="84"/>
      <c r="AK45" s="84"/>
      <c r="AL45" s="84"/>
      <c r="AM45" s="84"/>
      <c r="AN45" s="84"/>
      <c r="AO45" s="84"/>
      <c r="AP45" s="84">
        <v>1</v>
      </c>
      <c r="AQ45" s="84"/>
      <c r="AR45" s="84"/>
      <c r="AS45" s="84"/>
      <c r="AT45" s="84"/>
      <c r="AU45" s="84"/>
      <c r="AV45" s="84"/>
      <c r="AW45" s="84"/>
      <c r="AX45" s="792">
        <v>1</v>
      </c>
      <c r="AY45" s="84"/>
      <c r="AZ45" s="84"/>
      <c r="BA45" s="84"/>
      <c r="BB45" s="84"/>
      <c r="BC45" s="84"/>
      <c r="BD45" s="84"/>
      <c r="BE45" s="84"/>
      <c r="BF45" s="792">
        <v>1</v>
      </c>
      <c r="BG45" s="84"/>
      <c r="BH45" s="84"/>
      <c r="BI45" s="84"/>
      <c r="BJ45" s="84"/>
      <c r="BK45" s="84"/>
      <c r="BL45" s="84"/>
      <c r="BM45" s="84"/>
      <c r="BN45" s="792">
        <v>1</v>
      </c>
      <c r="BO45" s="84"/>
      <c r="BP45" s="84"/>
      <c r="BQ45" s="84"/>
      <c r="BR45" s="84"/>
      <c r="BS45" s="84"/>
      <c r="BT45" s="84"/>
      <c r="BU45" s="84"/>
      <c r="BV45" s="792">
        <v>1</v>
      </c>
      <c r="BW45" s="84"/>
      <c r="BX45" s="84"/>
      <c r="BY45" s="84"/>
      <c r="BZ45" s="84"/>
      <c r="CA45" s="84"/>
      <c r="CB45" s="84"/>
      <c r="CC45" s="84"/>
      <c r="CD45" s="84">
        <v>1</v>
      </c>
      <c r="CE45" s="84"/>
      <c r="CF45" s="84"/>
      <c r="CG45" s="84"/>
      <c r="CH45" s="84"/>
      <c r="CI45" s="84"/>
      <c r="CJ45" s="84"/>
      <c r="CK45" s="84"/>
      <c r="CL45" s="84">
        <v>1</v>
      </c>
      <c r="CM45" s="84"/>
      <c r="CN45" s="84"/>
      <c r="CO45" s="84"/>
      <c r="CP45" s="84"/>
      <c r="CQ45" s="84"/>
      <c r="CR45" s="84"/>
      <c r="CS45" s="84"/>
      <c r="CT45" s="84">
        <v>1</v>
      </c>
      <c r="CU45" s="84"/>
      <c r="CV45" s="84"/>
      <c r="CW45" s="84"/>
      <c r="CX45" s="84"/>
      <c r="CY45" s="84"/>
      <c r="CZ45" s="84"/>
      <c r="DA45" s="84"/>
      <c r="DB45" s="84">
        <v>1</v>
      </c>
      <c r="DC45" s="84"/>
      <c r="DD45" s="84"/>
      <c r="DE45" s="84"/>
      <c r="DF45" s="84"/>
      <c r="DG45" s="84"/>
      <c r="DH45" s="84"/>
      <c r="DI45" s="84"/>
      <c r="DJ45" s="84">
        <v>1</v>
      </c>
      <c r="DK45" s="84"/>
      <c r="DL45" s="84"/>
      <c r="DM45" s="84"/>
      <c r="DN45" s="84"/>
      <c r="DO45" s="84"/>
      <c r="DP45" s="84"/>
      <c r="DQ45" s="84"/>
      <c r="DR45" s="84">
        <v>1</v>
      </c>
      <c r="DS45" s="84"/>
      <c r="DT45" s="84"/>
      <c r="DU45" s="84"/>
      <c r="DV45" s="84"/>
      <c r="DW45" s="84"/>
      <c r="DX45" s="84"/>
      <c r="DY45" s="84"/>
      <c r="DZ45" s="84">
        <v>1</v>
      </c>
      <c r="EA45" s="84"/>
      <c r="EB45" s="84"/>
      <c r="EC45" s="84"/>
      <c r="ED45" s="84"/>
      <c r="EE45" s="84"/>
      <c r="EF45" s="84"/>
      <c r="EG45" s="84"/>
      <c r="EH45" s="84">
        <v>1</v>
      </c>
      <c r="EI45" s="84"/>
      <c r="EJ45" s="84"/>
      <c r="EK45" s="84"/>
      <c r="EL45" s="84"/>
      <c r="EM45" s="84"/>
      <c r="EN45" s="84"/>
      <c r="EO45" s="84"/>
      <c r="EP45" s="84">
        <v>1</v>
      </c>
      <c r="EQ45" s="84"/>
      <c r="ER45" s="84"/>
      <c r="ES45" s="84"/>
      <c r="ET45" s="84"/>
      <c r="EU45" s="84"/>
      <c r="EV45" s="84"/>
      <c r="EW45" s="84"/>
      <c r="EX45" s="84">
        <v>1</v>
      </c>
      <c r="EY45" s="84"/>
      <c r="EZ45" s="84"/>
      <c r="FA45" s="84"/>
      <c r="FB45" s="84"/>
      <c r="FC45" s="84"/>
      <c r="FD45" s="84"/>
      <c r="FE45" s="84"/>
      <c r="FF45" s="84">
        <v>1</v>
      </c>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row>
    <row r="46" spans="1:191" x14ac:dyDescent="0.25">
      <c r="A46" s="316"/>
      <c r="B46" s="317"/>
      <c r="C46" s="485"/>
      <c r="D46" s="485"/>
      <c r="E46" s="317"/>
      <c r="F46" s="317"/>
      <c r="G46" s="84"/>
      <c r="H46" s="317"/>
      <c r="I46" s="84"/>
      <c r="J46" s="84"/>
      <c r="K46" s="84"/>
      <c r="L46" s="84"/>
      <c r="M46" s="84"/>
      <c r="N46" s="84"/>
      <c r="O46" s="84"/>
      <c r="P46" s="84"/>
      <c r="Q46" s="84"/>
      <c r="R46" s="84"/>
      <c r="S46" s="84"/>
      <c r="T46" s="84"/>
      <c r="U46" s="84"/>
      <c r="V46" s="84"/>
      <c r="W46" s="84"/>
      <c r="X46" s="84"/>
      <c r="Y46" s="84"/>
      <c r="Z46" s="84">
        <v>1</v>
      </c>
      <c r="AA46" s="84"/>
      <c r="AB46" s="84"/>
      <c r="AC46" s="84"/>
      <c r="AD46" s="84"/>
      <c r="AE46" s="84"/>
      <c r="AF46" s="84"/>
      <c r="AG46" s="84"/>
      <c r="AH46" s="84">
        <v>1</v>
      </c>
      <c r="AI46" s="84"/>
      <c r="AJ46" s="84"/>
      <c r="AK46" s="84"/>
      <c r="AL46" s="84"/>
      <c r="AM46" s="84"/>
      <c r="AN46" s="84"/>
      <c r="AO46" s="84"/>
      <c r="AP46" s="84">
        <v>1</v>
      </c>
      <c r="AQ46" s="84"/>
      <c r="AR46" s="84"/>
      <c r="AS46" s="84"/>
      <c r="AT46" s="84"/>
      <c r="AU46" s="84"/>
      <c r="AV46" s="84"/>
      <c r="AW46" s="84"/>
      <c r="AX46" s="792">
        <v>1</v>
      </c>
      <c r="AY46" s="84"/>
      <c r="AZ46" s="84"/>
      <c r="BA46" s="84"/>
      <c r="BB46" s="84"/>
      <c r="BC46" s="84"/>
      <c r="BD46" s="84"/>
      <c r="BE46" s="84"/>
      <c r="BF46" s="792">
        <v>1</v>
      </c>
      <c r="BG46" s="84"/>
      <c r="BH46" s="84"/>
      <c r="BI46" s="84"/>
      <c r="BJ46" s="84"/>
      <c r="BK46" s="84"/>
      <c r="BL46" s="84"/>
      <c r="BM46" s="84"/>
      <c r="BN46" s="792">
        <v>1</v>
      </c>
      <c r="BO46" s="84"/>
      <c r="BP46" s="84"/>
      <c r="BQ46" s="84"/>
      <c r="BR46" s="84"/>
      <c r="BS46" s="84"/>
      <c r="BT46" s="84"/>
      <c r="BU46" s="84"/>
      <c r="BV46" s="792">
        <v>1</v>
      </c>
      <c r="BW46" s="84"/>
      <c r="BX46" s="84"/>
      <c r="BY46" s="84"/>
      <c r="BZ46" s="84"/>
      <c r="CA46" s="84"/>
      <c r="CB46" s="84"/>
      <c r="CC46" s="84"/>
      <c r="CD46" s="84">
        <v>1</v>
      </c>
      <c r="CE46" s="84"/>
      <c r="CF46" s="84"/>
      <c r="CG46" s="84"/>
      <c r="CH46" s="84"/>
      <c r="CI46" s="84"/>
      <c r="CJ46" s="84"/>
      <c r="CK46" s="84"/>
      <c r="CL46" s="84">
        <v>1</v>
      </c>
      <c r="CM46" s="84"/>
      <c r="CN46" s="84"/>
      <c r="CO46" s="84"/>
      <c r="CP46" s="84"/>
      <c r="CQ46" s="84"/>
      <c r="CR46" s="84"/>
      <c r="CS46" s="84"/>
      <c r="CT46" s="84">
        <v>1</v>
      </c>
      <c r="CU46" s="84"/>
      <c r="CV46" s="84"/>
      <c r="CW46" s="84"/>
      <c r="CX46" s="84"/>
      <c r="CY46" s="84"/>
      <c r="CZ46" s="84"/>
      <c r="DA46" s="84"/>
      <c r="DB46" s="84">
        <v>1</v>
      </c>
      <c r="DC46" s="84"/>
      <c r="DD46" s="84"/>
      <c r="DE46" s="84"/>
      <c r="DF46" s="84"/>
      <c r="DG46" s="84"/>
      <c r="DH46" s="84"/>
      <c r="DI46" s="84"/>
      <c r="DJ46" s="84">
        <v>1</v>
      </c>
      <c r="DK46" s="84"/>
      <c r="DL46" s="84"/>
      <c r="DM46" s="84"/>
      <c r="DN46" s="84"/>
      <c r="DO46" s="84"/>
      <c r="DP46" s="84"/>
      <c r="DQ46" s="84"/>
      <c r="DR46" s="84">
        <v>1</v>
      </c>
      <c r="DS46" s="84"/>
      <c r="DT46" s="84"/>
      <c r="DU46" s="84"/>
      <c r="DV46" s="84"/>
      <c r="DW46" s="84"/>
      <c r="DX46" s="84"/>
      <c r="DY46" s="84"/>
      <c r="DZ46" s="84">
        <v>1</v>
      </c>
      <c r="EA46" s="84"/>
      <c r="EB46" s="84"/>
      <c r="EC46" s="84"/>
      <c r="ED46" s="84"/>
      <c r="EE46" s="84"/>
      <c r="EF46" s="84"/>
      <c r="EG46" s="84"/>
      <c r="EH46" s="84">
        <v>1</v>
      </c>
      <c r="EI46" s="84"/>
      <c r="EJ46" s="84"/>
      <c r="EK46" s="84"/>
      <c r="EL46" s="84"/>
      <c r="EM46" s="84"/>
      <c r="EN46" s="84"/>
      <c r="EO46" s="84"/>
      <c r="EP46" s="84">
        <v>1</v>
      </c>
      <c r="EQ46" s="84"/>
      <c r="ER46" s="84"/>
      <c r="ES46" s="84"/>
      <c r="ET46" s="84"/>
      <c r="EU46" s="84"/>
      <c r="EV46" s="84"/>
      <c r="EW46" s="84"/>
      <c r="EX46" s="84">
        <v>1</v>
      </c>
      <c r="EY46" s="84"/>
      <c r="EZ46" s="84"/>
      <c r="FA46" s="84"/>
      <c r="FB46" s="84"/>
      <c r="FC46" s="84"/>
      <c r="FD46" s="84"/>
      <c r="FE46" s="84"/>
      <c r="FF46" s="84">
        <v>1</v>
      </c>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row>
    <row r="47" spans="1:191" x14ac:dyDescent="0.25">
      <c r="A47" s="316"/>
      <c r="B47" s="317"/>
      <c r="C47" s="485"/>
      <c r="D47" s="485"/>
      <c r="E47" s="317"/>
      <c r="F47" s="317"/>
      <c r="G47" s="84"/>
      <c r="H47" s="317"/>
      <c r="I47" s="84"/>
      <c r="J47" s="84"/>
      <c r="K47" s="84"/>
      <c r="L47" s="84"/>
      <c r="M47" s="84"/>
      <c r="N47" s="84"/>
      <c r="O47" s="84"/>
      <c r="P47" s="84"/>
      <c r="Q47" s="84"/>
      <c r="R47" s="84"/>
      <c r="S47" s="84"/>
      <c r="T47" s="84"/>
      <c r="U47" s="84"/>
      <c r="V47" s="84"/>
      <c r="W47" s="84"/>
      <c r="X47" s="84"/>
      <c r="Y47" s="84"/>
      <c r="Z47" s="84">
        <v>1</v>
      </c>
      <c r="AA47" s="84"/>
      <c r="AB47" s="84"/>
      <c r="AC47" s="84"/>
      <c r="AD47" s="84"/>
      <c r="AE47" s="84"/>
      <c r="AF47" s="84"/>
      <c r="AG47" s="84"/>
      <c r="AH47" s="84">
        <v>1</v>
      </c>
      <c r="AI47" s="84"/>
      <c r="AJ47" s="84"/>
      <c r="AK47" s="84"/>
      <c r="AL47" s="84"/>
      <c r="AM47" s="84"/>
      <c r="AN47" s="84"/>
      <c r="AO47" s="84"/>
      <c r="AP47" s="84">
        <v>1</v>
      </c>
      <c r="AQ47" s="84"/>
      <c r="AR47" s="84"/>
      <c r="AS47" s="84"/>
      <c r="AT47" s="84"/>
      <c r="AU47" s="84"/>
      <c r="AV47" s="84"/>
      <c r="AW47" s="84"/>
      <c r="AX47" s="792">
        <v>1</v>
      </c>
      <c r="AY47" s="84"/>
      <c r="AZ47" s="84"/>
      <c r="BA47" s="84"/>
      <c r="BB47" s="84"/>
      <c r="BC47" s="84"/>
      <c r="BD47" s="84"/>
      <c r="BE47" s="84"/>
      <c r="BF47" s="792">
        <v>1</v>
      </c>
      <c r="BG47" s="84"/>
      <c r="BH47" s="84"/>
      <c r="BI47" s="84"/>
      <c r="BJ47" s="84"/>
      <c r="BK47" s="84"/>
      <c r="BL47" s="84"/>
      <c r="BM47" s="84"/>
      <c r="BN47" s="792">
        <v>1</v>
      </c>
      <c r="BO47" s="84"/>
      <c r="BP47" s="84"/>
      <c r="BQ47" s="84"/>
      <c r="BR47" s="84"/>
      <c r="BS47" s="84"/>
      <c r="BT47" s="84"/>
      <c r="BU47" s="84"/>
      <c r="BV47" s="792">
        <v>1</v>
      </c>
      <c r="BW47" s="84"/>
      <c r="BX47" s="84"/>
      <c r="BY47" s="84"/>
      <c r="BZ47" s="84"/>
      <c r="CA47" s="84"/>
      <c r="CB47" s="84"/>
      <c r="CC47" s="84"/>
      <c r="CD47" s="84">
        <v>1</v>
      </c>
      <c r="CE47" s="84"/>
      <c r="CF47" s="84"/>
      <c r="CG47" s="84"/>
      <c r="CH47" s="84"/>
      <c r="CI47" s="84"/>
      <c r="CJ47" s="84"/>
      <c r="CK47" s="84"/>
      <c r="CL47" s="84">
        <v>1</v>
      </c>
      <c r="CM47" s="84"/>
      <c r="CN47" s="84"/>
      <c r="CO47" s="84"/>
      <c r="CP47" s="84"/>
      <c r="CQ47" s="84"/>
      <c r="CR47" s="84"/>
      <c r="CS47" s="84"/>
      <c r="CT47" s="84">
        <v>1</v>
      </c>
      <c r="CU47" s="84"/>
      <c r="CV47" s="84"/>
      <c r="CW47" s="84"/>
      <c r="CX47" s="84"/>
      <c r="CY47" s="84"/>
      <c r="CZ47" s="84"/>
      <c r="DA47" s="84"/>
      <c r="DB47" s="84">
        <v>1</v>
      </c>
      <c r="DC47" s="84"/>
      <c r="DD47" s="84"/>
      <c r="DE47" s="84"/>
      <c r="DF47" s="84"/>
      <c r="DG47" s="84"/>
      <c r="DH47" s="84"/>
      <c r="DI47" s="84"/>
      <c r="DJ47" s="84">
        <v>1</v>
      </c>
      <c r="DK47" s="84"/>
      <c r="DL47" s="84"/>
      <c r="DM47" s="84"/>
      <c r="DN47" s="84"/>
      <c r="DO47" s="84"/>
      <c r="DP47" s="84"/>
      <c r="DQ47" s="84"/>
      <c r="DR47" s="84">
        <v>1</v>
      </c>
      <c r="DS47" s="84"/>
      <c r="DT47" s="84"/>
      <c r="DU47" s="84"/>
      <c r="DV47" s="84"/>
      <c r="DW47" s="84"/>
      <c r="DX47" s="84"/>
      <c r="DY47" s="84"/>
      <c r="DZ47" s="84">
        <v>1</v>
      </c>
      <c r="EA47" s="84"/>
      <c r="EB47" s="84"/>
      <c r="EC47" s="84"/>
      <c r="ED47" s="84"/>
      <c r="EE47" s="84"/>
      <c r="EF47" s="84"/>
      <c r="EG47" s="84"/>
      <c r="EH47" s="84">
        <v>1</v>
      </c>
      <c r="EI47" s="84"/>
      <c r="EJ47" s="84"/>
      <c r="EK47" s="84"/>
      <c r="EL47" s="84"/>
      <c r="EM47" s="84"/>
      <c r="EN47" s="84"/>
      <c r="EO47" s="84"/>
      <c r="EP47" s="84">
        <v>1</v>
      </c>
      <c r="EQ47" s="84"/>
      <c r="ER47" s="84"/>
      <c r="ES47" s="84"/>
      <c r="ET47" s="84"/>
      <c r="EU47" s="84"/>
      <c r="EV47" s="84"/>
      <c r="EW47" s="84"/>
      <c r="EX47" s="84">
        <v>1</v>
      </c>
      <c r="EY47" s="84"/>
      <c r="EZ47" s="84"/>
      <c r="FA47" s="84"/>
      <c r="FB47" s="84"/>
      <c r="FC47" s="84"/>
      <c r="FD47" s="84"/>
      <c r="FE47" s="84"/>
      <c r="FF47" s="84">
        <v>1</v>
      </c>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row>
    <row r="48" spans="1:191" x14ac:dyDescent="0.25">
      <c r="A48" s="316"/>
      <c r="B48" s="317"/>
      <c r="C48" s="485"/>
      <c r="D48" s="485"/>
      <c r="E48" s="317"/>
      <c r="F48" s="317"/>
      <c r="G48" s="84"/>
      <c r="H48" s="317"/>
      <c r="I48" s="84"/>
      <c r="J48" s="84"/>
      <c r="K48" s="84"/>
      <c r="L48" s="84"/>
      <c r="M48" s="84"/>
      <c r="N48" s="84"/>
      <c r="O48" s="84"/>
      <c r="P48" s="84"/>
      <c r="Q48" s="84"/>
      <c r="R48" s="84"/>
      <c r="S48" s="84"/>
      <c r="T48" s="84"/>
      <c r="U48" s="84"/>
      <c r="V48" s="84"/>
      <c r="W48" s="84"/>
      <c r="X48" s="84"/>
      <c r="Y48" s="84"/>
      <c r="Z48" s="84">
        <v>1</v>
      </c>
      <c r="AA48" s="84"/>
      <c r="AB48" s="84"/>
      <c r="AC48" s="84"/>
      <c r="AD48" s="84"/>
      <c r="AE48" s="84"/>
      <c r="AF48" s="84"/>
      <c r="AG48" s="84"/>
      <c r="AH48" s="84">
        <v>1</v>
      </c>
      <c r="AI48" s="84"/>
      <c r="AJ48" s="84"/>
      <c r="AK48" s="84"/>
      <c r="AL48" s="84"/>
      <c r="AM48" s="84"/>
      <c r="AN48" s="84"/>
      <c r="AO48" s="84"/>
      <c r="AP48" s="84">
        <v>1</v>
      </c>
      <c r="AQ48" s="84"/>
      <c r="AR48" s="84"/>
      <c r="AS48" s="84"/>
      <c r="AT48" s="84"/>
      <c r="AU48" s="84"/>
      <c r="AV48" s="84"/>
      <c r="AW48" s="84"/>
      <c r="AX48" s="792">
        <v>1</v>
      </c>
      <c r="AY48" s="84"/>
      <c r="AZ48" s="84"/>
      <c r="BA48" s="84"/>
      <c r="BB48" s="84"/>
      <c r="BC48" s="84"/>
      <c r="BD48" s="84"/>
      <c r="BE48" s="84"/>
      <c r="BF48" s="792">
        <v>1</v>
      </c>
      <c r="BG48" s="84"/>
      <c r="BH48" s="84"/>
      <c r="BI48" s="84"/>
      <c r="BJ48" s="84"/>
      <c r="BK48" s="84"/>
      <c r="BL48" s="84"/>
      <c r="BM48" s="84"/>
      <c r="BN48" s="792">
        <v>1</v>
      </c>
      <c r="BO48" s="84"/>
      <c r="BP48" s="84"/>
      <c r="BQ48" s="84"/>
      <c r="BR48" s="84"/>
      <c r="BS48" s="84"/>
      <c r="BT48" s="84"/>
      <c r="BU48" s="84"/>
      <c r="BV48" s="792">
        <v>1</v>
      </c>
      <c r="BW48" s="84"/>
      <c r="BX48" s="84"/>
      <c r="BY48" s="84"/>
      <c r="BZ48" s="84"/>
      <c r="CA48" s="84"/>
      <c r="CB48" s="84"/>
      <c r="CC48" s="84"/>
      <c r="CD48" s="84">
        <v>1</v>
      </c>
      <c r="CE48" s="84"/>
      <c r="CF48" s="84"/>
      <c r="CG48" s="84"/>
      <c r="CH48" s="84"/>
      <c r="CI48" s="84"/>
      <c r="CJ48" s="84"/>
      <c r="CK48" s="84"/>
      <c r="CL48" s="84">
        <v>1</v>
      </c>
      <c r="CM48" s="84"/>
      <c r="CN48" s="84"/>
      <c r="CO48" s="84"/>
      <c r="CP48" s="84"/>
      <c r="CQ48" s="84"/>
      <c r="CR48" s="84"/>
      <c r="CS48" s="84"/>
      <c r="CT48" s="84">
        <v>1</v>
      </c>
      <c r="CU48" s="84"/>
      <c r="CV48" s="84"/>
      <c r="CW48" s="84"/>
      <c r="CX48" s="84"/>
      <c r="CY48" s="84"/>
      <c r="CZ48" s="84"/>
      <c r="DA48" s="84"/>
      <c r="DB48" s="84">
        <v>1</v>
      </c>
      <c r="DC48" s="84"/>
      <c r="DD48" s="84"/>
      <c r="DE48" s="84"/>
      <c r="DF48" s="84"/>
      <c r="DG48" s="84"/>
      <c r="DH48" s="84"/>
      <c r="DI48" s="84"/>
      <c r="DJ48" s="84">
        <v>1</v>
      </c>
      <c r="DK48" s="84"/>
      <c r="DL48" s="84"/>
      <c r="DM48" s="84"/>
      <c r="DN48" s="84"/>
      <c r="DO48" s="84"/>
      <c r="DP48" s="84"/>
      <c r="DQ48" s="84"/>
      <c r="DR48" s="84">
        <v>1</v>
      </c>
      <c r="DS48" s="84"/>
      <c r="DT48" s="84"/>
      <c r="DU48" s="84"/>
      <c r="DV48" s="84"/>
      <c r="DW48" s="84"/>
      <c r="DX48" s="84"/>
      <c r="DY48" s="84"/>
      <c r="DZ48" s="84">
        <v>1</v>
      </c>
      <c r="EA48" s="84"/>
      <c r="EB48" s="84"/>
      <c r="EC48" s="84"/>
      <c r="ED48" s="84"/>
      <c r="EE48" s="84"/>
      <c r="EF48" s="84"/>
      <c r="EG48" s="84"/>
      <c r="EH48" s="84">
        <v>1</v>
      </c>
      <c r="EI48" s="84"/>
      <c r="EJ48" s="84"/>
      <c r="EK48" s="84"/>
      <c r="EL48" s="84"/>
      <c r="EM48" s="84"/>
      <c r="EN48" s="84"/>
      <c r="EO48" s="84"/>
      <c r="EP48" s="84">
        <v>1</v>
      </c>
      <c r="EQ48" s="84"/>
      <c r="ER48" s="84"/>
      <c r="ES48" s="84"/>
      <c r="ET48" s="84"/>
      <c r="EU48" s="84"/>
      <c r="EV48" s="84"/>
      <c r="EW48" s="84"/>
      <c r="EX48" s="84">
        <v>1</v>
      </c>
      <c r="EY48" s="84"/>
      <c r="EZ48" s="84"/>
      <c r="FA48" s="84"/>
      <c r="FB48" s="84"/>
      <c r="FC48" s="84"/>
      <c r="FD48" s="84"/>
      <c r="FE48" s="84"/>
      <c r="FF48" s="84">
        <v>1</v>
      </c>
      <c r="FG48" s="84"/>
      <c r="FH48" s="84"/>
      <c r="FI48" s="84"/>
      <c r="FJ48" s="84"/>
      <c r="FK48" s="84"/>
      <c r="FL48" s="84"/>
      <c r="FM48" s="84"/>
      <c r="FN48" s="84"/>
      <c r="FO48" s="84"/>
      <c r="FP48" s="84"/>
      <c r="FQ48" s="84"/>
      <c r="FR48" s="84"/>
      <c r="FS48" s="84"/>
      <c r="FT48" s="84"/>
      <c r="FU48" s="84"/>
      <c r="FV48" s="84"/>
      <c r="FW48" s="84"/>
      <c r="FX48" s="84"/>
      <c r="FY48" s="84"/>
      <c r="FZ48" s="84"/>
      <c r="GA48" s="84"/>
      <c r="GB48" s="84"/>
      <c r="GC48" s="84"/>
      <c r="GD48" s="84"/>
      <c r="GE48" s="84"/>
      <c r="GF48" s="84"/>
      <c r="GG48" s="84"/>
      <c r="GH48" s="84"/>
      <c r="GI48" s="84"/>
    </row>
    <row r="49" spans="1:191" x14ac:dyDescent="0.25">
      <c r="A49" s="316"/>
      <c r="B49" s="317"/>
      <c r="C49" s="485"/>
      <c r="D49" s="485"/>
      <c r="E49" s="317"/>
      <c r="F49" s="317"/>
      <c r="G49" s="84"/>
      <c r="H49" s="317"/>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c r="GH49" s="84"/>
      <c r="GI49" s="84"/>
    </row>
    <row r="50" spans="1:191" x14ac:dyDescent="0.25">
      <c r="A50" s="316"/>
      <c r="B50" s="317"/>
      <c r="C50" s="485"/>
      <c r="D50" s="485"/>
      <c r="E50" s="317"/>
      <c r="F50" s="317"/>
      <c r="G50" s="84"/>
      <c r="H50" s="317"/>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c r="GH50" s="84"/>
      <c r="GI50" s="84"/>
    </row>
    <row r="51" spans="1:191" x14ac:dyDescent="0.25">
      <c r="A51" s="316"/>
      <c r="B51" s="317"/>
      <c r="C51" s="485"/>
      <c r="D51" s="485"/>
      <c r="E51" s="317"/>
      <c r="F51" s="317"/>
      <c r="G51" s="84"/>
      <c r="H51" s="317"/>
      <c r="I51" s="84"/>
      <c r="J51" s="84"/>
      <c r="K51" s="84"/>
      <c r="L51" s="84"/>
      <c r="M51" s="84"/>
      <c r="N51" s="84"/>
      <c r="O51" s="84"/>
      <c r="P51" s="84"/>
      <c r="Q51" s="84"/>
      <c r="R51" s="84"/>
      <c r="S51" s="84"/>
      <c r="T51" s="84"/>
      <c r="U51" s="84"/>
      <c r="V51" s="84"/>
      <c r="W51" s="84"/>
      <c r="X51" s="84"/>
      <c r="Y51" s="84"/>
      <c r="Z51" s="84">
        <v>1</v>
      </c>
      <c r="AA51" s="84"/>
      <c r="AB51" s="84"/>
      <c r="AC51" s="84"/>
      <c r="AD51" s="84"/>
      <c r="AE51" s="84"/>
      <c r="AF51" s="84"/>
      <c r="AG51" s="84"/>
      <c r="AH51" s="84">
        <v>1</v>
      </c>
      <c r="AI51" s="84"/>
      <c r="AJ51" s="84"/>
      <c r="AK51" s="84"/>
      <c r="AL51" s="84"/>
      <c r="AM51" s="84"/>
      <c r="AN51" s="84"/>
      <c r="AO51" s="84"/>
      <c r="AP51" s="84">
        <v>1</v>
      </c>
      <c r="AQ51" s="84"/>
      <c r="AR51" s="84"/>
      <c r="AS51" s="84"/>
      <c r="AT51" s="84"/>
      <c r="AU51" s="84"/>
      <c r="AV51" s="84"/>
      <c r="AW51" s="84"/>
      <c r="AX51" s="792">
        <v>1</v>
      </c>
      <c r="AY51" s="84"/>
      <c r="AZ51" s="84"/>
      <c r="BA51" s="84"/>
      <c r="BB51" s="84"/>
      <c r="BC51" s="84"/>
      <c r="BD51" s="84"/>
      <c r="BE51" s="84"/>
      <c r="BF51" s="792">
        <v>1</v>
      </c>
      <c r="BG51" s="84"/>
      <c r="BH51" s="84"/>
      <c r="BI51" s="84"/>
      <c r="BJ51" s="84"/>
      <c r="BK51" s="84"/>
      <c r="BL51" s="84"/>
      <c r="BM51" s="84"/>
      <c r="BN51" s="792">
        <v>1</v>
      </c>
      <c r="BO51" s="84"/>
      <c r="BP51" s="84"/>
      <c r="BQ51" s="84"/>
      <c r="BR51" s="84"/>
      <c r="BS51" s="84"/>
      <c r="BT51" s="84"/>
      <c r="BU51" s="84"/>
      <c r="BV51" s="792">
        <v>1</v>
      </c>
      <c r="BW51" s="84"/>
      <c r="BX51" s="84"/>
      <c r="BY51" s="84"/>
      <c r="BZ51" s="84"/>
      <c r="CA51" s="84"/>
      <c r="CB51" s="84"/>
      <c r="CC51" s="84"/>
      <c r="CD51" s="84">
        <v>1</v>
      </c>
      <c r="CE51" s="84"/>
      <c r="CF51" s="84"/>
      <c r="CG51" s="84"/>
      <c r="CH51" s="84"/>
      <c r="CI51" s="84"/>
      <c r="CJ51" s="84"/>
      <c r="CK51" s="84"/>
      <c r="CL51" s="84">
        <v>1</v>
      </c>
      <c r="CM51" s="84"/>
      <c r="CN51" s="84"/>
      <c r="CO51" s="84"/>
      <c r="CP51" s="84"/>
      <c r="CQ51" s="84"/>
      <c r="CR51" s="84"/>
      <c r="CS51" s="84"/>
      <c r="CT51" s="84">
        <v>1</v>
      </c>
      <c r="CU51" s="84"/>
      <c r="CV51" s="84"/>
      <c r="CW51" s="84"/>
      <c r="CX51" s="84"/>
      <c r="CY51" s="84"/>
      <c r="CZ51" s="84"/>
      <c r="DA51" s="84"/>
      <c r="DB51" s="84">
        <v>1</v>
      </c>
      <c r="DC51" s="84"/>
      <c r="DD51" s="84"/>
      <c r="DE51" s="84"/>
      <c r="DF51" s="84"/>
      <c r="DG51" s="84"/>
      <c r="DH51" s="84"/>
      <c r="DI51" s="84"/>
      <c r="DJ51" s="84">
        <v>1</v>
      </c>
      <c r="DK51" s="84"/>
      <c r="DL51" s="84"/>
      <c r="DM51" s="84"/>
      <c r="DN51" s="84"/>
      <c r="DO51" s="84"/>
      <c r="DP51" s="84"/>
      <c r="DQ51" s="84"/>
      <c r="DR51" s="84">
        <v>1</v>
      </c>
      <c r="DS51" s="84"/>
      <c r="DT51" s="84"/>
      <c r="DU51" s="84"/>
      <c r="DV51" s="84"/>
      <c r="DW51" s="84"/>
      <c r="DX51" s="84"/>
      <c r="DY51" s="84"/>
      <c r="DZ51" s="84">
        <v>1</v>
      </c>
      <c r="EA51" s="84"/>
      <c r="EB51" s="84"/>
      <c r="EC51" s="84"/>
      <c r="ED51" s="84"/>
      <c r="EE51" s="84"/>
      <c r="EF51" s="84"/>
      <c r="EG51" s="84"/>
      <c r="EH51" s="84">
        <v>1</v>
      </c>
      <c r="EI51" s="84"/>
      <c r="EJ51" s="84"/>
      <c r="EK51" s="84"/>
      <c r="EL51" s="84"/>
      <c r="EM51" s="84"/>
      <c r="EN51" s="84"/>
      <c r="EO51" s="84"/>
      <c r="EP51" s="84">
        <v>1</v>
      </c>
      <c r="EQ51" s="84"/>
      <c r="ER51" s="84"/>
      <c r="ES51" s="84"/>
      <c r="ET51" s="84"/>
      <c r="EU51" s="84"/>
      <c r="EV51" s="84"/>
      <c r="EW51" s="84"/>
      <c r="EX51" s="84">
        <v>1</v>
      </c>
      <c r="EY51" s="84"/>
      <c r="EZ51" s="84"/>
      <c r="FA51" s="84"/>
      <c r="FB51" s="84"/>
      <c r="FC51" s="84"/>
      <c r="FD51" s="84"/>
      <c r="FE51" s="84"/>
      <c r="FF51" s="84">
        <v>1</v>
      </c>
      <c r="FG51" s="84"/>
      <c r="FH51" s="84"/>
      <c r="FI51" s="84"/>
      <c r="FJ51" s="84"/>
      <c r="FK51" s="84"/>
      <c r="FL51" s="84"/>
      <c r="FM51" s="84"/>
      <c r="FN51" s="84"/>
      <c r="FO51" s="84"/>
      <c r="FP51" s="84"/>
      <c r="FQ51" s="84"/>
      <c r="FR51" s="84"/>
      <c r="FS51" s="84"/>
      <c r="FT51" s="84"/>
      <c r="FU51" s="84"/>
      <c r="FV51" s="84"/>
      <c r="FW51" s="84"/>
      <c r="FX51" s="84"/>
      <c r="FY51" s="84"/>
      <c r="FZ51" s="84"/>
      <c r="GA51" s="84"/>
      <c r="GB51" s="84"/>
      <c r="GC51" s="84"/>
      <c r="GD51" s="84"/>
      <c r="GE51" s="84"/>
      <c r="GF51" s="84"/>
      <c r="GG51" s="84"/>
      <c r="GH51" s="84"/>
      <c r="GI51" s="84"/>
    </row>
    <row r="52" spans="1:191" x14ac:dyDescent="0.25">
      <c r="A52" s="316"/>
      <c r="B52" s="317"/>
      <c r="C52" s="485"/>
      <c r="D52" s="485"/>
      <c r="E52" s="317"/>
      <c r="F52" s="317"/>
      <c r="G52" s="84"/>
      <c r="H52" s="317"/>
      <c r="I52" s="84"/>
      <c r="J52" s="84"/>
      <c r="K52" s="84"/>
      <c r="L52" s="84"/>
      <c r="M52" s="84"/>
      <c r="N52" s="84"/>
      <c r="O52" s="84"/>
      <c r="P52" s="84"/>
      <c r="Q52" s="84"/>
      <c r="R52" s="84"/>
      <c r="S52" s="84"/>
      <c r="T52" s="84"/>
      <c r="U52" s="84"/>
      <c r="V52" s="84"/>
      <c r="W52" s="84"/>
      <c r="X52" s="84"/>
      <c r="Y52" s="84"/>
      <c r="Z52" s="84">
        <v>1</v>
      </c>
      <c r="AA52" s="84"/>
      <c r="AB52" s="84"/>
      <c r="AC52" s="84"/>
      <c r="AD52" s="84"/>
      <c r="AE52" s="84"/>
      <c r="AF52" s="84"/>
      <c r="AG52" s="84"/>
      <c r="AH52" s="84">
        <v>1</v>
      </c>
      <c r="AI52" s="84"/>
      <c r="AJ52" s="84"/>
      <c r="AK52" s="84"/>
      <c r="AL52" s="84"/>
      <c r="AM52" s="84"/>
      <c r="AN52" s="84"/>
      <c r="AO52" s="84"/>
      <c r="AP52" s="84">
        <v>1</v>
      </c>
      <c r="AQ52" s="84"/>
      <c r="AR52" s="84"/>
      <c r="AS52" s="84"/>
      <c r="AT52" s="84"/>
      <c r="AU52" s="84"/>
      <c r="AV52" s="84"/>
      <c r="AW52" s="84"/>
      <c r="AX52" s="792">
        <v>1</v>
      </c>
      <c r="AY52" s="84"/>
      <c r="AZ52" s="84"/>
      <c r="BA52" s="84"/>
      <c r="BB52" s="84"/>
      <c r="BC52" s="84"/>
      <c r="BD52" s="84"/>
      <c r="BE52" s="84"/>
      <c r="BF52" s="792">
        <v>1</v>
      </c>
      <c r="BG52" s="84"/>
      <c r="BH52" s="84"/>
      <c r="BI52" s="84"/>
      <c r="BJ52" s="84"/>
      <c r="BK52" s="84"/>
      <c r="BL52" s="84"/>
      <c r="BM52" s="84"/>
      <c r="BN52" s="792">
        <v>1</v>
      </c>
      <c r="BO52" s="84"/>
      <c r="BP52" s="84"/>
      <c r="BQ52" s="84"/>
      <c r="BR52" s="84"/>
      <c r="BS52" s="84"/>
      <c r="BT52" s="84"/>
      <c r="BU52" s="84"/>
      <c r="BV52" s="792">
        <v>1</v>
      </c>
      <c r="BW52" s="84"/>
      <c r="BX52" s="84"/>
      <c r="BY52" s="84"/>
      <c r="BZ52" s="84"/>
      <c r="CA52" s="84"/>
      <c r="CB52" s="84"/>
      <c r="CC52" s="84"/>
      <c r="CD52" s="84">
        <v>1</v>
      </c>
      <c r="CE52" s="84"/>
      <c r="CF52" s="84"/>
      <c r="CG52" s="84"/>
      <c r="CH52" s="84"/>
      <c r="CI52" s="84"/>
      <c r="CJ52" s="84"/>
      <c r="CK52" s="84"/>
      <c r="CL52" s="84">
        <v>1</v>
      </c>
      <c r="CM52" s="84"/>
      <c r="CN52" s="84"/>
      <c r="CO52" s="84"/>
      <c r="CP52" s="84"/>
      <c r="CQ52" s="84"/>
      <c r="CR52" s="84"/>
      <c r="CS52" s="84"/>
      <c r="CT52" s="84">
        <v>1</v>
      </c>
      <c r="CU52" s="84"/>
      <c r="CV52" s="84"/>
      <c r="CW52" s="84"/>
      <c r="CX52" s="84"/>
      <c r="CY52" s="84"/>
      <c r="CZ52" s="84"/>
      <c r="DA52" s="84"/>
      <c r="DB52" s="84">
        <v>1</v>
      </c>
      <c r="DC52" s="84"/>
      <c r="DD52" s="84"/>
      <c r="DE52" s="84"/>
      <c r="DF52" s="84"/>
      <c r="DG52" s="84"/>
      <c r="DH52" s="84"/>
      <c r="DI52" s="84"/>
      <c r="DJ52" s="84">
        <v>1</v>
      </c>
      <c r="DK52" s="84"/>
      <c r="DL52" s="84"/>
      <c r="DM52" s="84"/>
      <c r="DN52" s="84"/>
      <c r="DO52" s="84"/>
      <c r="DP52" s="84"/>
      <c r="DQ52" s="84"/>
      <c r="DR52" s="84">
        <v>1</v>
      </c>
      <c r="DS52" s="84"/>
      <c r="DT52" s="84"/>
      <c r="DU52" s="84"/>
      <c r="DV52" s="84"/>
      <c r="DW52" s="84"/>
      <c r="DX52" s="84"/>
      <c r="DY52" s="84"/>
      <c r="DZ52" s="84">
        <v>1</v>
      </c>
      <c r="EA52" s="84"/>
      <c r="EB52" s="84"/>
      <c r="EC52" s="84"/>
      <c r="ED52" s="84"/>
      <c r="EE52" s="84"/>
      <c r="EF52" s="84"/>
      <c r="EG52" s="84"/>
      <c r="EH52" s="84">
        <v>1</v>
      </c>
      <c r="EI52" s="84"/>
      <c r="EJ52" s="84"/>
      <c r="EK52" s="84"/>
      <c r="EL52" s="84"/>
      <c r="EM52" s="84"/>
      <c r="EN52" s="84"/>
      <c r="EO52" s="84"/>
      <c r="EP52" s="84">
        <v>1</v>
      </c>
      <c r="EQ52" s="84"/>
      <c r="ER52" s="84"/>
      <c r="ES52" s="84"/>
      <c r="ET52" s="84"/>
      <c r="EU52" s="84"/>
      <c r="EV52" s="84"/>
      <c r="EW52" s="84"/>
      <c r="EX52" s="84">
        <v>1</v>
      </c>
      <c r="EY52" s="84"/>
      <c r="EZ52" s="84"/>
      <c r="FA52" s="84"/>
      <c r="FB52" s="84"/>
      <c r="FC52" s="84"/>
      <c r="FD52" s="84"/>
      <c r="FE52" s="84"/>
      <c r="FF52" s="84">
        <v>1</v>
      </c>
      <c r="FG52" s="84"/>
      <c r="FH52" s="84"/>
      <c r="FI52" s="84"/>
      <c r="FJ52" s="84"/>
      <c r="FK52" s="84"/>
      <c r="FL52" s="84"/>
      <c r="FM52" s="84"/>
      <c r="FN52" s="84"/>
      <c r="FO52" s="84"/>
      <c r="FP52" s="84"/>
      <c r="FQ52" s="84"/>
      <c r="FR52" s="84"/>
      <c r="FS52" s="84"/>
      <c r="FT52" s="84"/>
      <c r="FU52" s="84"/>
      <c r="FV52" s="84"/>
      <c r="FW52" s="84"/>
      <c r="FX52" s="84"/>
      <c r="FY52" s="84"/>
      <c r="FZ52" s="84"/>
      <c r="GA52" s="84"/>
      <c r="GB52" s="84"/>
      <c r="GC52" s="84"/>
      <c r="GD52" s="84"/>
      <c r="GE52" s="84"/>
      <c r="GF52" s="84"/>
      <c r="GG52" s="84"/>
      <c r="GH52" s="84"/>
      <c r="GI52" s="84"/>
    </row>
    <row r="53" spans="1:191" x14ac:dyDescent="0.25">
      <c r="A53" s="316"/>
      <c r="B53" s="317"/>
      <c r="C53" s="485"/>
      <c r="D53" s="485"/>
      <c r="E53" s="317"/>
      <c r="F53" s="317"/>
      <c r="G53" s="84"/>
      <c r="H53" s="317"/>
      <c r="I53" s="84"/>
      <c r="J53" s="84"/>
      <c r="K53" s="84"/>
      <c r="L53" s="84"/>
      <c r="M53" s="84"/>
      <c r="N53" s="84"/>
      <c r="O53" s="84"/>
      <c r="P53" s="84"/>
      <c r="Q53" s="84"/>
      <c r="R53" s="84"/>
      <c r="S53" s="84"/>
      <c r="T53" s="84"/>
      <c r="U53" s="84"/>
      <c r="V53" s="84"/>
      <c r="W53" s="84"/>
      <c r="X53" s="84"/>
      <c r="Y53" s="84"/>
      <c r="Z53" s="84">
        <v>1</v>
      </c>
      <c r="AA53" s="84"/>
      <c r="AB53" s="84"/>
      <c r="AC53" s="84"/>
      <c r="AD53" s="84"/>
      <c r="AE53" s="84"/>
      <c r="AF53" s="84"/>
      <c r="AG53" s="84"/>
      <c r="AH53" s="84">
        <v>1</v>
      </c>
      <c r="AI53" s="84"/>
      <c r="AJ53" s="84"/>
      <c r="AK53" s="84"/>
      <c r="AL53" s="84"/>
      <c r="AM53" s="84"/>
      <c r="AN53" s="84"/>
      <c r="AO53" s="84"/>
      <c r="AP53" s="84">
        <v>1</v>
      </c>
      <c r="AQ53" s="84"/>
      <c r="AR53" s="84"/>
      <c r="AS53" s="84"/>
      <c r="AT53" s="84"/>
      <c r="AU53" s="84"/>
      <c r="AV53" s="84"/>
      <c r="AW53" s="84"/>
      <c r="AX53" s="792">
        <v>1</v>
      </c>
      <c r="AY53" s="84"/>
      <c r="AZ53" s="84"/>
      <c r="BA53" s="84"/>
      <c r="BB53" s="84"/>
      <c r="BC53" s="84"/>
      <c r="BD53" s="84"/>
      <c r="BE53" s="84"/>
      <c r="BF53" s="792">
        <v>1</v>
      </c>
      <c r="BG53" s="84"/>
      <c r="BH53" s="84"/>
      <c r="BI53" s="84"/>
      <c r="BJ53" s="84"/>
      <c r="BK53" s="84"/>
      <c r="BL53" s="84"/>
      <c r="BM53" s="84"/>
      <c r="BN53" s="792">
        <v>1</v>
      </c>
      <c r="BO53" s="84"/>
      <c r="BP53" s="84"/>
      <c r="BQ53" s="84"/>
      <c r="BR53" s="84"/>
      <c r="BS53" s="84"/>
      <c r="BT53" s="84"/>
      <c r="BU53" s="84"/>
      <c r="BV53" s="792">
        <v>1</v>
      </c>
      <c r="BW53" s="84"/>
      <c r="BX53" s="84"/>
      <c r="BY53" s="84"/>
      <c r="BZ53" s="84"/>
      <c r="CA53" s="84"/>
      <c r="CB53" s="84"/>
      <c r="CC53" s="84"/>
      <c r="CD53" s="84">
        <v>1</v>
      </c>
      <c r="CE53" s="84"/>
      <c r="CF53" s="84"/>
      <c r="CG53" s="84"/>
      <c r="CH53" s="84"/>
      <c r="CI53" s="84"/>
      <c r="CJ53" s="84"/>
      <c r="CK53" s="84"/>
      <c r="CL53" s="84">
        <v>1</v>
      </c>
      <c r="CM53" s="84"/>
      <c r="CN53" s="84"/>
      <c r="CO53" s="84"/>
      <c r="CP53" s="84"/>
      <c r="CQ53" s="84"/>
      <c r="CR53" s="84"/>
      <c r="CS53" s="84"/>
      <c r="CT53" s="84">
        <v>1</v>
      </c>
      <c r="CU53" s="84"/>
      <c r="CV53" s="84"/>
      <c r="CW53" s="84"/>
      <c r="CX53" s="84"/>
      <c r="CY53" s="84"/>
      <c r="CZ53" s="84"/>
      <c r="DA53" s="84"/>
      <c r="DB53" s="84">
        <v>1</v>
      </c>
      <c r="DC53" s="84"/>
      <c r="DD53" s="84"/>
      <c r="DE53" s="84"/>
      <c r="DF53" s="84"/>
      <c r="DG53" s="84"/>
      <c r="DH53" s="84"/>
      <c r="DI53" s="84"/>
      <c r="DJ53" s="84">
        <v>1</v>
      </c>
      <c r="DK53" s="84"/>
      <c r="DL53" s="84"/>
      <c r="DM53" s="84"/>
      <c r="DN53" s="84"/>
      <c r="DO53" s="84"/>
      <c r="DP53" s="84"/>
      <c r="DQ53" s="84"/>
      <c r="DR53" s="84">
        <v>1</v>
      </c>
      <c r="DS53" s="84"/>
      <c r="DT53" s="84"/>
      <c r="DU53" s="84"/>
      <c r="DV53" s="84"/>
      <c r="DW53" s="84"/>
      <c r="DX53" s="84"/>
      <c r="DY53" s="84"/>
      <c r="DZ53" s="84">
        <v>1</v>
      </c>
      <c r="EA53" s="84"/>
      <c r="EB53" s="84"/>
      <c r="EC53" s="84"/>
      <c r="ED53" s="84"/>
      <c r="EE53" s="84"/>
      <c r="EF53" s="84"/>
      <c r="EG53" s="84"/>
      <c r="EH53" s="84">
        <v>1</v>
      </c>
      <c r="EI53" s="84"/>
      <c r="EJ53" s="84"/>
      <c r="EK53" s="84"/>
      <c r="EL53" s="84"/>
      <c r="EM53" s="84"/>
      <c r="EN53" s="84"/>
      <c r="EO53" s="84"/>
      <c r="EP53" s="84">
        <v>1</v>
      </c>
      <c r="EQ53" s="84"/>
      <c r="ER53" s="84"/>
      <c r="ES53" s="84"/>
      <c r="ET53" s="84"/>
      <c r="EU53" s="84"/>
      <c r="EV53" s="84"/>
      <c r="EW53" s="84"/>
      <c r="EX53" s="84">
        <v>1</v>
      </c>
      <c r="EY53" s="84"/>
      <c r="EZ53" s="84"/>
      <c r="FA53" s="84"/>
      <c r="FB53" s="84"/>
      <c r="FC53" s="84"/>
      <c r="FD53" s="84"/>
      <c r="FE53" s="84"/>
      <c r="FF53" s="84">
        <v>1</v>
      </c>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c r="GH53" s="84"/>
      <c r="GI53" s="84"/>
    </row>
    <row r="54" spans="1:191" x14ac:dyDescent="0.25">
      <c r="A54" s="316"/>
      <c r="B54" s="317"/>
      <c r="C54" s="485"/>
      <c r="D54" s="485"/>
      <c r="E54" s="317"/>
      <c r="F54" s="317"/>
      <c r="G54" s="84"/>
      <c r="H54" s="317"/>
      <c r="I54" s="84"/>
      <c r="J54" s="84"/>
      <c r="K54" s="84"/>
      <c r="L54" s="84"/>
      <c r="M54" s="84"/>
      <c r="N54" s="84"/>
      <c r="O54" s="84"/>
      <c r="P54" s="84"/>
      <c r="Q54" s="84"/>
      <c r="R54" s="84"/>
      <c r="S54" s="84"/>
      <c r="T54" s="84"/>
      <c r="U54" s="84"/>
      <c r="V54" s="84"/>
      <c r="W54" s="84"/>
      <c r="X54" s="84"/>
      <c r="Y54" s="84"/>
      <c r="Z54" s="84">
        <v>1</v>
      </c>
      <c r="AA54" s="84"/>
      <c r="AB54" s="84"/>
      <c r="AC54" s="84"/>
      <c r="AD54" s="84"/>
      <c r="AE54" s="84"/>
      <c r="AF54" s="84"/>
      <c r="AG54" s="84"/>
      <c r="AH54" s="84">
        <v>1</v>
      </c>
      <c r="AI54" s="84"/>
      <c r="AJ54" s="84"/>
      <c r="AK54" s="84"/>
      <c r="AL54" s="84"/>
      <c r="AM54" s="84"/>
      <c r="AN54" s="84"/>
      <c r="AO54" s="84"/>
      <c r="AP54" s="84">
        <v>1</v>
      </c>
      <c r="AQ54" s="84"/>
      <c r="AR54" s="84"/>
      <c r="AS54" s="84"/>
      <c r="AT54" s="84"/>
      <c r="AU54" s="84"/>
      <c r="AV54" s="84"/>
      <c r="AW54" s="84"/>
      <c r="AX54" s="792">
        <v>1</v>
      </c>
      <c r="AY54" s="84"/>
      <c r="AZ54" s="84"/>
      <c r="BA54" s="84"/>
      <c r="BB54" s="84"/>
      <c r="BC54" s="84"/>
      <c r="BD54" s="84"/>
      <c r="BE54" s="84"/>
      <c r="BF54" s="792">
        <v>1</v>
      </c>
      <c r="BG54" s="84"/>
      <c r="BH54" s="84"/>
      <c r="BI54" s="84"/>
      <c r="BJ54" s="84"/>
      <c r="BK54" s="84"/>
      <c r="BL54" s="84"/>
      <c r="BM54" s="84"/>
      <c r="BN54" s="792">
        <v>1</v>
      </c>
      <c r="BO54" s="84"/>
      <c r="BP54" s="84"/>
      <c r="BQ54" s="84"/>
      <c r="BR54" s="84"/>
      <c r="BS54" s="84"/>
      <c r="BT54" s="84"/>
      <c r="BU54" s="84"/>
      <c r="BV54" s="792">
        <v>1</v>
      </c>
      <c r="BW54" s="84"/>
      <c r="BX54" s="84"/>
      <c r="BY54" s="84"/>
      <c r="BZ54" s="84"/>
      <c r="CA54" s="84"/>
      <c r="CB54" s="84"/>
      <c r="CC54" s="84"/>
      <c r="CD54" s="84">
        <v>1</v>
      </c>
      <c r="CE54" s="84"/>
      <c r="CF54" s="84"/>
      <c r="CG54" s="84"/>
      <c r="CH54" s="84"/>
      <c r="CI54" s="84"/>
      <c r="CJ54" s="84"/>
      <c r="CK54" s="84"/>
      <c r="CL54" s="84">
        <v>1</v>
      </c>
      <c r="CM54" s="84"/>
      <c r="CN54" s="84"/>
      <c r="CO54" s="84"/>
      <c r="CP54" s="84"/>
      <c r="CQ54" s="84"/>
      <c r="CR54" s="84"/>
      <c r="CS54" s="84"/>
      <c r="CT54" s="84">
        <v>1</v>
      </c>
      <c r="CU54" s="84"/>
      <c r="CV54" s="84"/>
      <c r="CW54" s="84"/>
      <c r="CX54" s="84"/>
      <c r="CY54" s="84"/>
      <c r="CZ54" s="84"/>
      <c r="DA54" s="84"/>
      <c r="DB54" s="84">
        <v>1</v>
      </c>
      <c r="DC54" s="84"/>
      <c r="DD54" s="84"/>
      <c r="DE54" s="84"/>
      <c r="DF54" s="84"/>
      <c r="DG54" s="84"/>
      <c r="DH54" s="84"/>
      <c r="DI54" s="84"/>
      <c r="DJ54" s="84">
        <v>1</v>
      </c>
      <c r="DK54" s="84"/>
      <c r="DL54" s="84"/>
      <c r="DM54" s="84"/>
      <c r="DN54" s="84"/>
      <c r="DO54" s="84"/>
      <c r="DP54" s="84"/>
      <c r="DQ54" s="84"/>
      <c r="DR54" s="84">
        <v>1</v>
      </c>
      <c r="DS54" s="84"/>
      <c r="DT54" s="84"/>
      <c r="DU54" s="84"/>
      <c r="DV54" s="84"/>
      <c r="DW54" s="84"/>
      <c r="DX54" s="84"/>
      <c r="DY54" s="84"/>
      <c r="DZ54" s="84">
        <v>1</v>
      </c>
      <c r="EA54" s="84"/>
      <c r="EB54" s="84"/>
      <c r="EC54" s="84"/>
      <c r="ED54" s="84"/>
      <c r="EE54" s="84"/>
      <c r="EF54" s="84"/>
      <c r="EG54" s="84"/>
      <c r="EH54" s="84">
        <v>1</v>
      </c>
      <c r="EI54" s="84"/>
      <c r="EJ54" s="84"/>
      <c r="EK54" s="84"/>
      <c r="EL54" s="84"/>
      <c r="EM54" s="84"/>
      <c r="EN54" s="84"/>
      <c r="EO54" s="84"/>
      <c r="EP54" s="84">
        <v>1</v>
      </c>
      <c r="EQ54" s="84"/>
      <c r="ER54" s="84"/>
      <c r="ES54" s="84"/>
      <c r="ET54" s="84"/>
      <c r="EU54" s="84"/>
      <c r="EV54" s="84"/>
      <c r="EW54" s="84"/>
      <c r="EX54" s="84">
        <v>1</v>
      </c>
      <c r="EY54" s="84"/>
      <c r="EZ54" s="84"/>
      <c r="FA54" s="84"/>
      <c r="FB54" s="84"/>
      <c r="FC54" s="84"/>
      <c r="FD54" s="84"/>
      <c r="FE54" s="84"/>
      <c r="FF54" s="84">
        <v>1</v>
      </c>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c r="GH54" s="84"/>
      <c r="GI54" s="84"/>
    </row>
    <row r="55" spans="1:191" x14ac:dyDescent="0.25">
      <c r="A55" s="316"/>
      <c r="B55" s="317"/>
      <c r="C55" s="485"/>
      <c r="D55" s="485"/>
      <c r="E55" s="317"/>
      <c r="F55" s="317"/>
      <c r="G55" s="84"/>
      <c r="H55" s="317"/>
      <c r="I55" s="84"/>
      <c r="J55" s="84"/>
      <c r="K55" s="84"/>
      <c r="L55" s="84"/>
      <c r="M55" s="84"/>
      <c r="N55" s="84"/>
      <c r="O55" s="84"/>
      <c r="P55" s="84"/>
      <c r="Q55" s="84"/>
      <c r="R55" s="84"/>
      <c r="S55" s="84"/>
      <c r="T55" s="84"/>
      <c r="U55" s="84"/>
      <c r="V55" s="84"/>
      <c r="W55" s="84"/>
      <c r="X55" s="84"/>
      <c r="Y55" s="84"/>
      <c r="Z55" s="84">
        <v>1</v>
      </c>
      <c r="AA55" s="84"/>
      <c r="AB55" s="84"/>
      <c r="AC55" s="84"/>
      <c r="AD55" s="84"/>
      <c r="AE55" s="84"/>
      <c r="AF55" s="84"/>
      <c r="AG55" s="84"/>
      <c r="AH55" s="84">
        <v>1</v>
      </c>
      <c r="AI55" s="84"/>
      <c r="AJ55" s="84"/>
      <c r="AK55" s="84"/>
      <c r="AL55" s="84"/>
      <c r="AM55" s="84"/>
      <c r="AN55" s="84"/>
      <c r="AO55" s="84"/>
      <c r="AP55" s="84">
        <v>1</v>
      </c>
      <c r="AQ55" s="84"/>
      <c r="AR55" s="84"/>
      <c r="AS55" s="84"/>
      <c r="AT55" s="84"/>
      <c r="AU55" s="84"/>
      <c r="AV55" s="84"/>
      <c r="AW55" s="84"/>
      <c r="AX55" s="792">
        <v>1</v>
      </c>
      <c r="AY55" s="84"/>
      <c r="AZ55" s="84"/>
      <c r="BA55" s="84"/>
      <c r="BB55" s="84"/>
      <c r="BC55" s="84"/>
      <c r="BD55" s="84"/>
      <c r="BE55" s="84"/>
      <c r="BF55" s="792">
        <v>1</v>
      </c>
      <c r="BG55" s="84"/>
      <c r="BH55" s="84"/>
      <c r="BI55" s="84"/>
      <c r="BJ55" s="84"/>
      <c r="BK55" s="84"/>
      <c r="BL55" s="84"/>
      <c r="BM55" s="84"/>
      <c r="BN55" s="792">
        <v>1</v>
      </c>
      <c r="BO55" s="84"/>
      <c r="BP55" s="84"/>
      <c r="BQ55" s="84"/>
      <c r="BR55" s="84"/>
      <c r="BS55" s="84"/>
      <c r="BT55" s="84"/>
      <c r="BU55" s="84"/>
      <c r="BV55" s="792">
        <v>1</v>
      </c>
      <c r="BW55" s="84"/>
      <c r="BX55" s="84"/>
      <c r="BY55" s="84"/>
      <c r="BZ55" s="84"/>
      <c r="CA55" s="84"/>
      <c r="CB55" s="84"/>
      <c r="CC55" s="84"/>
      <c r="CD55" s="84">
        <v>1</v>
      </c>
      <c r="CE55" s="84"/>
      <c r="CF55" s="84"/>
      <c r="CG55" s="84"/>
      <c r="CH55" s="84"/>
      <c r="CI55" s="84"/>
      <c r="CJ55" s="84"/>
      <c r="CK55" s="84"/>
      <c r="CL55" s="84">
        <v>1</v>
      </c>
      <c r="CM55" s="84"/>
      <c r="CN55" s="84"/>
      <c r="CO55" s="84"/>
      <c r="CP55" s="84"/>
      <c r="CQ55" s="84"/>
      <c r="CR55" s="84"/>
      <c r="CS55" s="84"/>
      <c r="CT55" s="84">
        <v>1</v>
      </c>
      <c r="CU55" s="84"/>
      <c r="CV55" s="84"/>
      <c r="CW55" s="84"/>
      <c r="CX55" s="84"/>
      <c r="CY55" s="84"/>
      <c r="CZ55" s="84"/>
      <c r="DA55" s="84"/>
      <c r="DB55" s="84">
        <v>1</v>
      </c>
      <c r="DC55" s="84"/>
      <c r="DD55" s="84"/>
      <c r="DE55" s="84"/>
      <c r="DF55" s="84"/>
      <c r="DG55" s="84"/>
      <c r="DH55" s="84"/>
      <c r="DI55" s="84"/>
      <c r="DJ55" s="84">
        <v>1</v>
      </c>
      <c r="DK55" s="84"/>
      <c r="DL55" s="84"/>
      <c r="DM55" s="84"/>
      <c r="DN55" s="84"/>
      <c r="DO55" s="84"/>
      <c r="DP55" s="84"/>
      <c r="DQ55" s="84"/>
      <c r="DR55" s="84">
        <v>1</v>
      </c>
      <c r="DS55" s="84"/>
      <c r="DT55" s="84"/>
      <c r="DU55" s="84"/>
      <c r="DV55" s="84"/>
      <c r="DW55" s="84"/>
      <c r="DX55" s="84"/>
      <c r="DY55" s="84"/>
      <c r="DZ55" s="84">
        <v>1</v>
      </c>
      <c r="EA55" s="84"/>
      <c r="EB55" s="84"/>
      <c r="EC55" s="84"/>
      <c r="ED55" s="84"/>
      <c r="EE55" s="84"/>
      <c r="EF55" s="84"/>
      <c r="EG55" s="84"/>
      <c r="EH55" s="84">
        <v>1</v>
      </c>
      <c r="EI55" s="84"/>
      <c r="EJ55" s="84"/>
      <c r="EK55" s="84"/>
      <c r="EL55" s="84"/>
      <c r="EM55" s="84"/>
      <c r="EN55" s="84"/>
      <c r="EO55" s="84"/>
      <c r="EP55" s="84">
        <v>1</v>
      </c>
      <c r="EQ55" s="84"/>
      <c r="ER55" s="84"/>
      <c r="ES55" s="84"/>
      <c r="ET55" s="84"/>
      <c r="EU55" s="84"/>
      <c r="EV55" s="84"/>
      <c r="EW55" s="84"/>
      <c r="EX55" s="84">
        <v>1</v>
      </c>
      <c r="EY55" s="84"/>
      <c r="EZ55" s="84"/>
      <c r="FA55" s="84"/>
      <c r="FB55" s="84"/>
      <c r="FC55" s="84"/>
      <c r="FD55" s="84"/>
      <c r="FE55" s="84"/>
      <c r="FF55" s="84">
        <v>1</v>
      </c>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row>
    <row r="56" spans="1:191" x14ac:dyDescent="0.25">
      <c r="A56" s="316"/>
      <c r="B56" s="317"/>
      <c r="C56" s="485"/>
      <c r="D56" s="485"/>
      <c r="E56" s="317"/>
      <c r="F56" s="317"/>
      <c r="G56" s="84"/>
      <c r="H56" s="317"/>
      <c r="I56" s="84"/>
      <c r="J56" s="84"/>
      <c r="K56" s="84"/>
      <c r="L56" s="84"/>
      <c r="M56" s="84"/>
      <c r="N56" s="84"/>
      <c r="O56" s="84"/>
      <c r="P56" s="84"/>
      <c r="Q56" s="84"/>
      <c r="R56" s="84"/>
      <c r="S56" s="84"/>
      <c r="T56" s="84"/>
      <c r="U56" s="84"/>
      <c r="V56" s="84"/>
      <c r="W56" s="84"/>
      <c r="X56" s="84"/>
      <c r="Y56" s="84"/>
      <c r="Z56" s="84">
        <v>1</v>
      </c>
      <c r="AA56" s="84"/>
      <c r="AB56" s="84"/>
      <c r="AC56" s="84"/>
      <c r="AD56" s="84"/>
      <c r="AE56" s="84"/>
      <c r="AF56" s="84"/>
      <c r="AG56" s="84"/>
      <c r="AH56" s="84">
        <v>1</v>
      </c>
      <c r="AI56" s="84"/>
      <c r="AJ56" s="84"/>
      <c r="AK56" s="84"/>
      <c r="AL56" s="84"/>
      <c r="AM56" s="84"/>
      <c r="AN56" s="84"/>
      <c r="AO56" s="84"/>
      <c r="AP56" s="84">
        <v>1</v>
      </c>
      <c r="AQ56" s="84"/>
      <c r="AR56" s="84"/>
      <c r="AS56" s="84"/>
      <c r="AT56" s="84"/>
      <c r="AU56" s="84"/>
      <c r="AV56" s="84"/>
      <c r="AW56" s="84"/>
      <c r="AX56" s="792">
        <v>1</v>
      </c>
      <c r="AY56" s="84"/>
      <c r="AZ56" s="84"/>
      <c r="BA56" s="84"/>
      <c r="BB56" s="84"/>
      <c r="BC56" s="84"/>
      <c r="BD56" s="84"/>
      <c r="BE56" s="84"/>
      <c r="BF56" s="792">
        <v>1</v>
      </c>
      <c r="BG56" s="84"/>
      <c r="BH56" s="84"/>
      <c r="BI56" s="84"/>
      <c r="BJ56" s="84"/>
      <c r="BK56" s="84"/>
      <c r="BL56" s="84"/>
      <c r="BM56" s="84"/>
      <c r="BN56" s="792">
        <v>1</v>
      </c>
      <c r="BO56" s="84"/>
      <c r="BP56" s="84"/>
      <c r="BQ56" s="84"/>
      <c r="BR56" s="84"/>
      <c r="BS56" s="84"/>
      <c r="BT56" s="84"/>
      <c r="BU56" s="84"/>
      <c r="BV56" s="792">
        <v>1</v>
      </c>
      <c r="BW56" s="84"/>
      <c r="BX56" s="84"/>
      <c r="BY56" s="84"/>
      <c r="BZ56" s="84"/>
      <c r="CA56" s="84"/>
      <c r="CB56" s="84"/>
      <c r="CC56" s="84"/>
      <c r="CD56" s="84">
        <v>1</v>
      </c>
      <c r="CE56" s="84"/>
      <c r="CF56" s="84"/>
      <c r="CG56" s="84"/>
      <c r="CH56" s="84"/>
      <c r="CI56" s="84"/>
      <c r="CJ56" s="84"/>
      <c r="CK56" s="84"/>
      <c r="CL56" s="84">
        <v>1</v>
      </c>
      <c r="CM56" s="84"/>
      <c r="CN56" s="84"/>
      <c r="CO56" s="84"/>
      <c r="CP56" s="84"/>
      <c r="CQ56" s="84"/>
      <c r="CR56" s="84"/>
      <c r="CS56" s="84"/>
      <c r="CT56" s="84">
        <v>1</v>
      </c>
      <c r="CU56" s="84"/>
      <c r="CV56" s="84"/>
      <c r="CW56" s="84"/>
      <c r="CX56" s="84"/>
      <c r="CY56" s="84"/>
      <c r="CZ56" s="84"/>
      <c r="DA56" s="84"/>
      <c r="DB56" s="84">
        <v>1</v>
      </c>
      <c r="DC56" s="84"/>
      <c r="DD56" s="84"/>
      <c r="DE56" s="84"/>
      <c r="DF56" s="84"/>
      <c r="DG56" s="84"/>
      <c r="DH56" s="84"/>
      <c r="DI56" s="84"/>
      <c r="DJ56" s="84">
        <v>1</v>
      </c>
      <c r="DK56" s="84"/>
      <c r="DL56" s="84"/>
      <c r="DM56" s="84"/>
      <c r="DN56" s="84"/>
      <c r="DO56" s="84"/>
      <c r="DP56" s="84"/>
      <c r="DQ56" s="84"/>
      <c r="DR56" s="84">
        <v>1</v>
      </c>
      <c r="DS56" s="84"/>
      <c r="DT56" s="84"/>
      <c r="DU56" s="84"/>
      <c r="DV56" s="84"/>
      <c r="DW56" s="84"/>
      <c r="DX56" s="84"/>
      <c r="DY56" s="84"/>
      <c r="DZ56" s="84">
        <v>1</v>
      </c>
      <c r="EA56" s="84"/>
      <c r="EB56" s="84"/>
      <c r="EC56" s="84"/>
      <c r="ED56" s="84"/>
      <c r="EE56" s="84"/>
      <c r="EF56" s="84"/>
      <c r="EG56" s="84"/>
      <c r="EH56" s="84">
        <v>1</v>
      </c>
      <c r="EI56" s="84"/>
      <c r="EJ56" s="84"/>
      <c r="EK56" s="84"/>
      <c r="EL56" s="84"/>
      <c r="EM56" s="84"/>
      <c r="EN56" s="84"/>
      <c r="EO56" s="84"/>
      <c r="EP56" s="84">
        <v>1</v>
      </c>
      <c r="EQ56" s="84"/>
      <c r="ER56" s="84"/>
      <c r="ES56" s="84"/>
      <c r="ET56" s="84"/>
      <c r="EU56" s="84"/>
      <c r="EV56" s="84"/>
      <c r="EW56" s="84"/>
      <c r="EX56" s="84">
        <v>1</v>
      </c>
      <c r="EY56" s="84"/>
      <c r="EZ56" s="84"/>
      <c r="FA56" s="84"/>
      <c r="FB56" s="84"/>
      <c r="FC56" s="84"/>
      <c r="FD56" s="84"/>
      <c r="FE56" s="84"/>
      <c r="FF56" s="84">
        <v>1</v>
      </c>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row>
    <row r="57" spans="1:191" x14ac:dyDescent="0.25">
      <c r="A57" s="316"/>
      <c r="B57" s="317"/>
      <c r="C57" s="485"/>
      <c r="D57" s="485"/>
      <c r="E57" s="317"/>
      <c r="F57" s="317"/>
      <c r="G57" s="84"/>
      <c r="H57" s="317"/>
      <c r="I57" s="84"/>
      <c r="J57" s="84"/>
      <c r="K57" s="84"/>
      <c r="L57" s="84"/>
      <c r="M57" s="84"/>
      <c r="N57" s="84"/>
      <c r="O57" s="84"/>
      <c r="P57" s="84"/>
      <c r="Q57" s="84"/>
      <c r="R57" s="84"/>
      <c r="S57" s="84"/>
      <c r="T57" s="84"/>
      <c r="U57" s="84"/>
      <c r="V57" s="84"/>
      <c r="W57" s="84"/>
      <c r="X57" s="84"/>
      <c r="Y57" s="84"/>
      <c r="Z57" s="84">
        <v>1</v>
      </c>
      <c r="AA57" s="84"/>
      <c r="AB57" s="84"/>
      <c r="AC57" s="84"/>
      <c r="AD57" s="84"/>
      <c r="AE57" s="84"/>
      <c r="AF57" s="84"/>
      <c r="AG57" s="84"/>
      <c r="AH57" s="84">
        <v>1</v>
      </c>
      <c r="AI57" s="84"/>
      <c r="AJ57" s="84"/>
      <c r="AK57" s="84"/>
      <c r="AL57" s="84"/>
      <c r="AM57" s="84"/>
      <c r="AN57" s="84"/>
      <c r="AO57" s="84"/>
      <c r="AP57" s="84">
        <v>1</v>
      </c>
      <c r="AQ57" s="84"/>
      <c r="AR57" s="84"/>
      <c r="AS57" s="84"/>
      <c r="AT57" s="84"/>
      <c r="AU57" s="84"/>
      <c r="AV57" s="84"/>
      <c r="AW57" s="84"/>
      <c r="AX57" s="792">
        <v>1</v>
      </c>
      <c r="AY57" s="84"/>
      <c r="AZ57" s="84"/>
      <c r="BA57" s="84"/>
      <c r="BB57" s="84"/>
      <c r="BC57" s="84"/>
      <c r="BD57" s="84"/>
      <c r="BE57" s="84"/>
      <c r="BF57" s="792">
        <v>1</v>
      </c>
      <c r="BG57" s="84"/>
      <c r="BH57" s="84"/>
      <c r="BI57" s="84"/>
      <c r="BJ57" s="84"/>
      <c r="BK57" s="84"/>
      <c r="BL57" s="84"/>
      <c r="BM57" s="84"/>
      <c r="BN57" s="792">
        <v>1</v>
      </c>
      <c r="BO57" s="84"/>
      <c r="BP57" s="84"/>
      <c r="BQ57" s="84"/>
      <c r="BR57" s="84"/>
      <c r="BS57" s="84"/>
      <c r="BT57" s="84"/>
      <c r="BU57" s="84"/>
      <c r="BV57" s="792">
        <v>1</v>
      </c>
      <c r="BW57" s="84"/>
      <c r="BX57" s="84"/>
      <c r="BY57" s="84"/>
      <c r="BZ57" s="84"/>
      <c r="CA57" s="84"/>
      <c r="CB57" s="84"/>
      <c r="CC57" s="84"/>
      <c r="CD57" s="84">
        <v>1</v>
      </c>
      <c r="CE57" s="84"/>
      <c r="CF57" s="84"/>
      <c r="CG57" s="84"/>
      <c r="CH57" s="84"/>
      <c r="CI57" s="84"/>
      <c r="CJ57" s="84"/>
      <c r="CK57" s="84"/>
      <c r="CL57" s="84">
        <v>1</v>
      </c>
      <c r="CM57" s="84"/>
      <c r="CN57" s="84"/>
      <c r="CO57" s="84"/>
      <c r="CP57" s="84"/>
      <c r="CQ57" s="84"/>
      <c r="CR57" s="84"/>
      <c r="CS57" s="84"/>
      <c r="CT57" s="84">
        <v>1</v>
      </c>
      <c r="CU57" s="84"/>
      <c r="CV57" s="84"/>
      <c r="CW57" s="84"/>
      <c r="CX57" s="84"/>
      <c r="CY57" s="84"/>
      <c r="CZ57" s="84"/>
      <c r="DA57" s="84"/>
      <c r="DB57" s="84">
        <v>1</v>
      </c>
      <c r="DC57" s="84"/>
      <c r="DD57" s="84"/>
      <c r="DE57" s="84"/>
      <c r="DF57" s="84"/>
      <c r="DG57" s="84"/>
      <c r="DH57" s="84"/>
      <c r="DI57" s="84"/>
      <c r="DJ57" s="84">
        <v>1</v>
      </c>
      <c r="DK57" s="84"/>
      <c r="DL57" s="84"/>
      <c r="DM57" s="84"/>
      <c r="DN57" s="84"/>
      <c r="DO57" s="84"/>
      <c r="DP57" s="84"/>
      <c r="DQ57" s="84"/>
      <c r="DR57" s="84">
        <v>1</v>
      </c>
      <c r="DS57" s="84"/>
      <c r="DT57" s="84"/>
      <c r="DU57" s="84"/>
      <c r="DV57" s="84"/>
      <c r="DW57" s="84"/>
      <c r="DX57" s="84"/>
      <c r="DY57" s="84"/>
      <c r="DZ57" s="84">
        <v>1</v>
      </c>
      <c r="EA57" s="84"/>
      <c r="EB57" s="84"/>
      <c r="EC57" s="84"/>
      <c r="ED57" s="84"/>
      <c r="EE57" s="84"/>
      <c r="EF57" s="84"/>
      <c r="EG57" s="84"/>
      <c r="EH57" s="84">
        <v>1</v>
      </c>
      <c r="EI57" s="84"/>
      <c r="EJ57" s="84"/>
      <c r="EK57" s="84"/>
      <c r="EL57" s="84"/>
      <c r="EM57" s="84"/>
      <c r="EN57" s="84"/>
      <c r="EO57" s="84"/>
      <c r="EP57" s="84">
        <v>1</v>
      </c>
      <c r="EQ57" s="84"/>
      <c r="ER57" s="84"/>
      <c r="ES57" s="84"/>
      <c r="ET57" s="84"/>
      <c r="EU57" s="84"/>
      <c r="EV57" s="84"/>
      <c r="EW57" s="84"/>
      <c r="EX57" s="84">
        <v>1</v>
      </c>
      <c r="EY57" s="84"/>
      <c r="EZ57" s="84"/>
      <c r="FA57" s="84"/>
      <c r="FB57" s="84"/>
      <c r="FC57" s="84"/>
      <c r="FD57" s="84"/>
      <c r="FE57" s="84"/>
      <c r="FF57" s="84">
        <v>1</v>
      </c>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c r="GH57" s="84"/>
      <c r="GI57" s="84"/>
    </row>
    <row r="58" spans="1:191" x14ac:dyDescent="0.25">
      <c r="A58" s="316"/>
      <c r="B58" s="317"/>
      <c r="C58" s="485"/>
      <c r="D58" s="485"/>
      <c r="E58" s="317"/>
      <c r="F58" s="317"/>
      <c r="G58" s="84"/>
      <c r="H58" s="317"/>
      <c r="I58" s="84"/>
      <c r="J58" s="84"/>
      <c r="K58" s="84"/>
      <c r="L58" s="84"/>
      <c r="M58" s="84"/>
      <c r="N58" s="84"/>
      <c r="O58" s="84"/>
      <c r="P58" s="84"/>
      <c r="Q58" s="84"/>
      <c r="R58" s="84"/>
      <c r="S58" s="84"/>
      <c r="T58" s="84"/>
      <c r="U58" s="84"/>
      <c r="V58" s="84"/>
      <c r="W58" s="84"/>
      <c r="X58" s="84"/>
      <c r="Y58" s="84"/>
      <c r="Z58" s="84">
        <v>1</v>
      </c>
      <c r="AA58" s="84"/>
      <c r="AB58" s="84"/>
      <c r="AC58" s="84"/>
      <c r="AD58" s="84"/>
      <c r="AE58" s="84"/>
      <c r="AF58" s="84"/>
      <c r="AG58" s="84"/>
      <c r="AH58" s="84">
        <v>1</v>
      </c>
      <c r="AI58" s="84"/>
      <c r="AJ58" s="84"/>
      <c r="AK58" s="84"/>
      <c r="AL58" s="84"/>
      <c r="AM58" s="84"/>
      <c r="AN58" s="84"/>
      <c r="AO58" s="84"/>
      <c r="AP58" s="84">
        <v>1</v>
      </c>
      <c r="AQ58" s="84"/>
      <c r="AR58" s="84"/>
      <c r="AS58" s="84"/>
      <c r="AT58" s="84"/>
      <c r="AU58" s="84"/>
      <c r="AV58" s="84"/>
      <c r="AW58" s="84"/>
      <c r="AX58" s="792">
        <v>1</v>
      </c>
      <c r="AY58" s="84"/>
      <c r="AZ58" s="84"/>
      <c r="BA58" s="84"/>
      <c r="BB58" s="84"/>
      <c r="BC58" s="84"/>
      <c r="BD58" s="84"/>
      <c r="BE58" s="84"/>
      <c r="BF58" s="792">
        <v>1</v>
      </c>
      <c r="BG58" s="84"/>
      <c r="BH58" s="84"/>
      <c r="BI58" s="84"/>
      <c r="BJ58" s="84"/>
      <c r="BK58" s="84"/>
      <c r="BL58" s="84"/>
      <c r="BM58" s="84"/>
      <c r="BN58" s="792">
        <v>1</v>
      </c>
      <c r="BO58" s="84"/>
      <c r="BP58" s="84"/>
      <c r="BQ58" s="84"/>
      <c r="BR58" s="84"/>
      <c r="BS58" s="84"/>
      <c r="BT58" s="84"/>
      <c r="BU58" s="84"/>
      <c r="BV58" s="792">
        <v>1</v>
      </c>
      <c r="BW58" s="84"/>
      <c r="BX58" s="84"/>
      <c r="BY58" s="84"/>
      <c r="BZ58" s="84"/>
      <c r="CA58" s="84"/>
      <c r="CB58" s="84"/>
      <c r="CC58" s="84"/>
      <c r="CD58" s="84">
        <v>1</v>
      </c>
      <c r="CE58" s="84"/>
      <c r="CF58" s="84"/>
      <c r="CG58" s="84"/>
      <c r="CH58" s="84"/>
      <c r="CI58" s="84"/>
      <c r="CJ58" s="84"/>
      <c r="CK58" s="84"/>
      <c r="CL58" s="84">
        <v>1</v>
      </c>
      <c r="CM58" s="84"/>
      <c r="CN58" s="84"/>
      <c r="CO58" s="84"/>
      <c r="CP58" s="84"/>
      <c r="CQ58" s="84"/>
      <c r="CR58" s="84"/>
      <c r="CS58" s="84"/>
      <c r="CT58" s="84">
        <v>1</v>
      </c>
      <c r="CU58" s="84"/>
      <c r="CV58" s="84"/>
      <c r="CW58" s="84"/>
      <c r="CX58" s="84"/>
      <c r="CY58" s="84"/>
      <c r="CZ58" s="84"/>
      <c r="DA58" s="84"/>
      <c r="DB58" s="84">
        <v>1</v>
      </c>
      <c r="DC58" s="84"/>
      <c r="DD58" s="84"/>
      <c r="DE58" s="84"/>
      <c r="DF58" s="84"/>
      <c r="DG58" s="84"/>
      <c r="DH58" s="84"/>
      <c r="DI58" s="84"/>
      <c r="DJ58" s="84">
        <v>1</v>
      </c>
      <c r="DK58" s="84"/>
      <c r="DL58" s="84"/>
      <c r="DM58" s="84"/>
      <c r="DN58" s="84"/>
      <c r="DO58" s="84"/>
      <c r="DP58" s="84"/>
      <c r="DQ58" s="84"/>
      <c r="DR58" s="84">
        <v>1</v>
      </c>
      <c r="DS58" s="84"/>
      <c r="DT58" s="84"/>
      <c r="DU58" s="84"/>
      <c r="DV58" s="84"/>
      <c r="DW58" s="84"/>
      <c r="DX58" s="84"/>
      <c r="DY58" s="84"/>
      <c r="DZ58" s="84">
        <v>1</v>
      </c>
      <c r="EA58" s="84"/>
      <c r="EB58" s="84"/>
      <c r="EC58" s="84"/>
      <c r="ED58" s="84"/>
      <c r="EE58" s="84"/>
      <c r="EF58" s="84"/>
      <c r="EG58" s="84"/>
      <c r="EH58" s="84">
        <v>1</v>
      </c>
      <c r="EI58" s="84"/>
      <c r="EJ58" s="84"/>
      <c r="EK58" s="84"/>
      <c r="EL58" s="84"/>
      <c r="EM58" s="84"/>
      <c r="EN58" s="84"/>
      <c r="EO58" s="84"/>
      <c r="EP58" s="84">
        <v>1</v>
      </c>
      <c r="EQ58" s="84"/>
      <c r="ER58" s="84"/>
      <c r="ES58" s="84"/>
      <c r="ET58" s="84"/>
      <c r="EU58" s="84"/>
      <c r="EV58" s="84"/>
      <c r="EW58" s="84"/>
      <c r="EX58" s="84">
        <v>1</v>
      </c>
      <c r="EY58" s="84"/>
      <c r="EZ58" s="84"/>
      <c r="FA58" s="84"/>
      <c r="FB58" s="84"/>
      <c r="FC58" s="84"/>
      <c r="FD58" s="84"/>
      <c r="FE58" s="84"/>
      <c r="FF58" s="84">
        <v>1</v>
      </c>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4"/>
      <c r="GE58" s="84"/>
      <c r="GF58" s="84"/>
      <c r="GG58" s="84"/>
      <c r="GH58" s="84"/>
      <c r="GI58" s="84"/>
    </row>
    <row r="59" spans="1:191" x14ac:dyDescent="0.25">
      <c r="A59" s="316"/>
      <c r="B59" s="317"/>
      <c r="C59" s="485"/>
      <c r="D59" s="485"/>
      <c r="E59" s="317"/>
      <c r="F59" s="317"/>
      <c r="G59" s="84"/>
      <c r="H59" s="317"/>
      <c r="I59" s="84"/>
      <c r="J59" s="84"/>
      <c r="K59" s="84"/>
      <c r="L59" s="84"/>
      <c r="M59" s="84"/>
      <c r="N59" s="84"/>
      <c r="O59" s="84"/>
      <c r="P59" s="84"/>
      <c r="Q59" s="84"/>
      <c r="R59" s="84"/>
      <c r="S59" s="84"/>
      <c r="T59" s="84"/>
      <c r="U59" s="84"/>
      <c r="V59" s="84"/>
      <c r="W59" s="84"/>
      <c r="X59" s="84"/>
      <c r="Y59" s="84"/>
      <c r="Z59" s="84">
        <v>1</v>
      </c>
      <c r="AA59" s="84"/>
      <c r="AB59" s="84"/>
      <c r="AC59" s="84"/>
      <c r="AD59" s="84"/>
      <c r="AE59" s="84"/>
      <c r="AF59" s="84"/>
      <c r="AG59" s="84"/>
      <c r="AH59" s="84">
        <v>1</v>
      </c>
      <c r="AI59" s="84"/>
      <c r="AJ59" s="84"/>
      <c r="AK59" s="84"/>
      <c r="AL59" s="84"/>
      <c r="AM59" s="84"/>
      <c r="AN59" s="84"/>
      <c r="AO59" s="84"/>
      <c r="AP59" s="84">
        <v>1</v>
      </c>
      <c r="AQ59" s="84"/>
      <c r="AR59" s="84"/>
      <c r="AS59" s="84"/>
      <c r="AT59" s="84"/>
      <c r="AU59" s="84"/>
      <c r="AV59" s="84"/>
      <c r="AW59" s="84"/>
      <c r="AX59" s="792">
        <v>1</v>
      </c>
      <c r="AY59" s="84"/>
      <c r="AZ59" s="84"/>
      <c r="BA59" s="84"/>
      <c r="BB59" s="84"/>
      <c r="BC59" s="84"/>
      <c r="BD59" s="84"/>
      <c r="BE59" s="84"/>
      <c r="BF59" s="792">
        <v>1</v>
      </c>
      <c r="BG59" s="84"/>
      <c r="BH59" s="84"/>
      <c r="BI59" s="84"/>
      <c r="BJ59" s="84"/>
      <c r="BK59" s="84"/>
      <c r="BL59" s="84"/>
      <c r="BM59" s="84"/>
      <c r="BN59" s="792">
        <v>1</v>
      </c>
      <c r="BO59" s="84"/>
      <c r="BP59" s="84"/>
      <c r="BQ59" s="84"/>
      <c r="BR59" s="84"/>
      <c r="BS59" s="84"/>
      <c r="BT59" s="84"/>
      <c r="BU59" s="84"/>
      <c r="BV59" s="792">
        <v>1</v>
      </c>
      <c r="BW59" s="84"/>
      <c r="BX59" s="84"/>
      <c r="BY59" s="84"/>
      <c r="BZ59" s="84"/>
      <c r="CA59" s="84"/>
      <c r="CB59" s="84"/>
      <c r="CC59" s="84"/>
      <c r="CD59" s="84">
        <v>1</v>
      </c>
      <c r="CE59" s="84"/>
      <c r="CF59" s="84"/>
      <c r="CG59" s="84"/>
      <c r="CH59" s="84"/>
      <c r="CI59" s="84"/>
      <c r="CJ59" s="84"/>
      <c r="CK59" s="84"/>
      <c r="CL59" s="84">
        <v>1</v>
      </c>
      <c r="CM59" s="84"/>
      <c r="CN59" s="84"/>
      <c r="CO59" s="84"/>
      <c r="CP59" s="84"/>
      <c r="CQ59" s="84"/>
      <c r="CR59" s="84"/>
      <c r="CS59" s="84"/>
      <c r="CT59" s="84">
        <v>1</v>
      </c>
      <c r="CU59" s="84"/>
      <c r="CV59" s="84"/>
      <c r="CW59" s="84"/>
      <c r="CX59" s="84"/>
      <c r="CY59" s="84"/>
      <c r="CZ59" s="84"/>
      <c r="DA59" s="84"/>
      <c r="DB59" s="84">
        <v>1</v>
      </c>
      <c r="DC59" s="84"/>
      <c r="DD59" s="84"/>
      <c r="DE59" s="84"/>
      <c r="DF59" s="84"/>
      <c r="DG59" s="84"/>
      <c r="DH59" s="84"/>
      <c r="DI59" s="84"/>
      <c r="DJ59" s="84">
        <v>1</v>
      </c>
      <c r="DK59" s="84"/>
      <c r="DL59" s="84"/>
      <c r="DM59" s="84"/>
      <c r="DN59" s="84"/>
      <c r="DO59" s="84"/>
      <c r="DP59" s="84"/>
      <c r="DQ59" s="84"/>
      <c r="DR59" s="84">
        <v>1</v>
      </c>
      <c r="DS59" s="84"/>
      <c r="DT59" s="84"/>
      <c r="DU59" s="84"/>
      <c r="DV59" s="84"/>
      <c r="DW59" s="84"/>
      <c r="DX59" s="84"/>
      <c r="DY59" s="84"/>
      <c r="DZ59" s="84">
        <v>1</v>
      </c>
      <c r="EA59" s="84"/>
      <c r="EB59" s="84"/>
      <c r="EC59" s="84"/>
      <c r="ED59" s="84"/>
      <c r="EE59" s="84"/>
      <c r="EF59" s="84"/>
      <c r="EG59" s="84"/>
      <c r="EH59" s="84">
        <v>1</v>
      </c>
      <c r="EI59" s="84"/>
      <c r="EJ59" s="84"/>
      <c r="EK59" s="84"/>
      <c r="EL59" s="84"/>
      <c r="EM59" s="84"/>
      <c r="EN59" s="84"/>
      <c r="EO59" s="84"/>
      <c r="EP59" s="84">
        <v>1</v>
      </c>
      <c r="EQ59" s="84"/>
      <c r="ER59" s="84"/>
      <c r="ES59" s="84"/>
      <c r="ET59" s="84"/>
      <c r="EU59" s="84"/>
      <c r="EV59" s="84"/>
      <c r="EW59" s="84"/>
      <c r="EX59" s="84">
        <v>1</v>
      </c>
      <c r="EY59" s="84"/>
      <c r="EZ59" s="84"/>
      <c r="FA59" s="84"/>
      <c r="FB59" s="84"/>
      <c r="FC59" s="84"/>
      <c r="FD59" s="84"/>
      <c r="FE59" s="84"/>
      <c r="FF59" s="84">
        <v>1</v>
      </c>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c r="GH59" s="84"/>
      <c r="GI59" s="84"/>
    </row>
    <row r="60" spans="1:191" x14ac:dyDescent="0.25">
      <c r="A60" s="316"/>
      <c r="B60" s="317"/>
      <c r="C60" s="485"/>
      <c r="D60" s="485"/>
      <c r="E60" s="317"/>
      <c r="F60" s="317"/>
      <c r="G60" s="84"/>
      <c r="H60" s="317"/>
      <c r="I60" s="84"/>
      <c r="J60" s="84"/>
      <c r="K60" s="84"/>
      <c r="L60" s="84"/>
      <c r="M60" s="84"/>
      <c r="N60" s="84"/>
      <c r="O60" s="84"/>
      <c r="P60" s="84"/>
      <c r="Q60" s="84"/>
      <c r="R60" s="84"/>
      <c r="S60" s="84"/>
      <c r="T60" s="84"/>
      <c r="U60" s="84"/>
      <c r="V60" s="84"/>
      <c r="W60" s="84"/>
      <c r="X60" s="84"/>
      <c r="Y60" s="84"/>
      <c r="Z60" s="84">
        <v>1</v>
      </c>
      <c r="AA60" s="84"/>
      <c r="AB60" s="84"/>
      <c r="AC60" s="84"/>
      <c r="AD60" s="84"/>
      <c r="AE60" s="84"/>
      <c r="AF60" s="84"/>
      <c r="AG60" s="84"/>
      <c r="AH60" s="84">
        <v>1</v>
      </c>
      <c r="AI60" s="84"/>
      <c r="AJ60" s="84"/>
      <c r="AK60" s="84"/>
      <c r="AL60" s="84"/>
      <c r="AM60" s="84"/>
      <c r="AN60" s="84"/>
      <c r="AO60" s="84"/>
      <c r="AP60" s="84">
        <v>1</v>
      </c>
      <c r="AQ60" s="84"/>
      <c r="AR60" s="84"/>
      <c r="AS60" s="84"/>
      <c r="AT60" s="84"/>
      <c r="AU60" s="84"/>
      <c r="AV60" s="84"/>
      <c r="AW60" s="84"/>
      <c r="AX60" s="792">
        <v>1</v>
      </c>
      <c r="AY60" s="84"/>
      <c r="AZ60" s="84"/>
      <c r="BA60" s="84"/>
      <c r="BB60" s="84"/>
      <c r="BC60" s="84"/>
      <c r="BD60" s="84"/>
      <c r="BE60" s="84"/>
      <c r="BF60" s="792">
        <v>1</v>
      </c>
      <c r="BG60" s="84"/>
      <c r="BH60" s="84"/>
      <c r="BI60" s="84"/>
      <c r="BJ60" s="84"/>
      <c r="BK60" s="84"/>
      <c r="BL60" s="84"/>
      <c r="BM60" s="84"/>
      <c r="BN60" s="792">
        <v>1</v>
      </c>
      <c r="BO60" s="84"/>
      <c r="BP60" s="84"/>
      <c r="BQ60" s="84"/>
      <c r="BR60" s="84"/>
      <c r="BS60" s="84"/>
      <c r="BT60" s="84"/>
      <c r="BU60" s="84"/>
      <c r="BV60" s="792">
        <v>1</v>
      </c>
      <c r="BW60" s="84"/>
      <c r="BX60" s="84"/>
      <c r="BY60" s="84"/>
      <c r="BZ60" s="84"/>
      <c r="CA60" s="84"/>
      <c r="CB60" s="84"/>
      <c r="CC60" s="84"/>
      <c r="CD60" s="84">
        <v>1</v>
      </c>
      <c r="CE60" s="84"/>
      <c r="CF60" s="84"/>
      <c r="CG60" s="84"/>
      <c r="CH60" s="84"/>
      <c r="CI60" s="84"/>
      <c r="CJ60" s="84"/>
      <c r="CK60" s="84"/>
      <c r="CL60" s="84">
        <v>1</v>
      </c>
      <c r="CM60" s="84"/>
      <c r="CN60" s="84"/>
      <c r="CO60" s="84"/>
      <c r="CP60" s="84"/>
      <c r="CQ60" s="84"/>
      <c r="CR60" s="84"/>
      <c r="CS60" s="84"/>
      <c r="CT60" s="84">
        <v>1</v>
      </c>
      <c r="CU60" s="84"/>
      <c r="CV60" s="84"/>
      <c r="CW60" s="84"/>
      <c r="CX60" s="84"/>
      <c r="CY60" s="84"/>
      <c r="CZ60" s="84"/>
      <c r="DA60" s="84"/>
      <c r="DB60" s="84">
        <v>1</v>
      </c>
      <c r="DC60" s="84"/>
      <c r="DD60" s="84"/>
      <c r="DE60" s="84"/>
      <c r="DF60" s="84"/>
      <c r="DG60" s="84"/>
      <c r="DH60" s="84"/>
      <c r="DI60" s="84"/>
      <c r="DJ60" s="84">
        <v>1</v>
      </c>
      <c r="DK60" s="84"/>
      <c r="DL60" s="84"/>
      <c r="DM60" s="84"/>
      <c r="DN60" s="84"/>
      <c r="DO60" s="84"/>
      <c r="DP60" s="84"/>
      <c r="DQ60" s="84"/>
      <c r="DR60" s="84">
        <v>1</v>
      </c>
      <c r="DS60" s="84"/>
      <c r="DT60" s="84"/>
      <c r="DU60" s="84"/>
      <c r="DV60" s="84"/>
      <c r="DW60" s="84"/>
      <c r="DX60" s="84"/>
      <c r="DY60" s="84"/>
      <c r="DZ60" s="84">
        <v>1</v>
      </c>
      <c r="EA60" s="84"/>
      <c r="EB60" s="84"/>
      <c r="EC60" s="84"/>
      <c r="ED60" s="84"/>
      <c r="EE60" s="84"/>
      <c r="EF60" s="84"/>
      <c r="EG60" s="84"/>
      <c r="EH60" s="84">
        <v>1</v>
      </c>
      <c r="EI60" s="84"/>
      <c r="EJ60" s="84"/>
      <c r="EK60" s="84"/>
      <c r="EL60" s="84"/>
      <c r="EM60" s="84"/>
      <c r="EN60" s="84"/>
      <c r="EO60" s="84"/>
      <c r="EP60" s="84">
        <v>1</v>
      </c>
      <c r="EQ60" s="84"/>
      <c r="ER60" s="84"/>
      <c r="ES60" s="84"/>
      <c r="ET60" s="84"/>
      <c r="EU60" s="84"/>
      <c r="EV60" s="84"/>
      <c r="EW60" s="84"/>
      <c r="EX60" s="84">
        <v>1</v>
      </c>
      <c r="EY60" s="84"/>
      <c r="EZ60" s="84"/>
      <c r="FA60" s="84"/>
      <c r="FB60" s="84"/>
      <c r="FC60" s="84"/>
      <c r="FD60" s="84"/>
      <c r="FE60" s="84"/>
      <c r="FF60" s="84">
        <v>1</v>
      </c>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row>
    <row r="61" spans="1:191" x14ac:dyDescent="0.25">
      <c r="A61" s="316"/>
      <c r="B61" s="317"/>
      <c r="C61" s="485"/>
      <c r="D61" s="485"/>
      <c r="E61" s="317"/>
      <c r="F61" s="317"/>
      <c r="G61" s="84"/>
      <c r="H61" s="317"/>
      <c r="I61" s="84"/>
      <c r="J61" s="84"/>
      <c r="K61" s="84"/>
      <c r="L61" s="84"/>
      <c r="M61" s="84"/>
      <c r="N61" s="84"/>
      <c r="O61" s="84"/>
      <c r="P61" s="84"/>
      <c r="Q61" s="84"/>
      <c r="R61" s="84"/>
      <c r="S61" s="84"/>
      <c r="T61" s="84"/>
      <c r="U61" s="84"/>
      <c r="V61" s="84"/>
      <c r="W61" s="84"/>
      <c r="X61" s="84"/>
      <c r="Y61" s="84"/>
      <c r="Z61" s="84">
        <v>1</v>
      </c>
      <c r="AA61" s="84"/>
      <c r="AB61" s="84"/>
      <c r="AC61" s="84"/>
      <c r="AD61" s="84"/>
      <c r="AE61" s="84"/>
      <c r="AF61" s="84"/>
      <c r="AG61" s="84"/>
      <c r="AH61" s="84">
        <v>1</v>
      </c>
      <c r="AI61" s="84"/>
      <c r="AJ61" s="84"/>
      <c r="AK61" s="84"/>
      <c r="AL61" s="84"/>
      <c r="AM61" s="84"/>
      <c r="AN61" s="84"/>
      <c r="AO61" s="84"/>
      <c r="AP61" s="84">
        <v>1</v>
      </c>
      <c r="AQ61" s="84"/>
      <c r="AR61" s="84"/>
      <c r="AS61" s="84"/>
      <c r="AT61" s="84"/>
      <c r="AU61" s="84"/>
      <c r="AV61" s="84"/>
      <c r="AW61" s="84"/>
      <c r="AX61" s="792">
        <v>1</v>
      </c>
      <c r="AY61" s="84"/>
      <c r="AZ61" s="84"/>
      <c r="BA61" s="84"/>
      <c r="BB61" s="84"/>
      <c r="BC61" s="84"/>
      <c r="BD61" s="84"/>
      <c r="BE61" s="84"/>
      <c r="BF61" s="792">
        <v>1</v>
      </c>
      <c r="BG61" s="84"/>
      <c r="BH61" s="84"/>
      <c r="BI61" s="84"/>
      <c r="BJ61" s="84"/>
      <c r="BK61" s="84"/>
      <c r="BL61" s="84"/>
      <c r="BM61" s="84"/>
      <c r="BN61" s="792">
        <v>1</v>
      </c>
      <c r="BO61" s="84"/>
      <c r="BP61" s="84"/>
      <c r="BQ61" s="84"/>
      <c r="BR61" s="84"/>
      <c r="BS61" s="84"/>
      <c r="BT61" s="84"/>
      <c r="BU61" s="84"/>
      <c r="BV61" s="792">
        <v>1</v>
      </c>
      <c r="BW61" s="84"/>
      <c r="BX61" s="84"/>
      <c r="BY61" s="84"/>
      <c r="BZ61" s="84"/>
      <c r="CA61" s="84"/>
      <c r="CB61" s="84"/>
      <c r="CC61" s="84"/>
      <c r="CD61" s="84">
        <v>1</v>
      </c>
      <c r="CE61" s="84"/>
      <c r="CF61" s="84"/>
      <c r="CG61" s="84"/>
      <c r="CH61" s="84"/>
      <c r="CI61" s="84"/>
      <c r="CJ61" s="84"/>
      <c r="CK61" s="84"/>
      <c r="CL61" s="84">
        <v>1</v>
      </c>
      <c r="CM61" s="84"/>
      <c r="CN61" s="84"/>
      <c r="CO61" s="84"/>
      <c r="CP61" s="84"/>
      <c r="CQ61" s="84"/>
      <c r="CR61" s="84"/>
      <c r="CS61" s="84"/>
      <c r="CT61" s="84">
        <v>1</v>
      </c>
      <c r="CU61" s="84"/>
      <c r="CV61" s="84"/>
      <c r="CW61" s="84"/>
      <c r="CX61" s="84"/>
      <c r="CY61" s="84"/>
      <c r="CZ61" s="84"/>
      <c r="DA61" s="84"/>
      <c r="DB61" s="84">
        <v>1</v>
      </c>
      <c r="DC61" s="84"/>
      <c r="DD61" s="84"/>
      <c r="DE61" s="84"/>
      <c r="DF61" s="84"/>
      <c r="DG61" s="84"/>
      <c r="DH61" s="84"/>
      <c r="DI61" s="84"/>
      <c r="DJ61" s="84">
        <v>1</v>
      </c>
      <c r="DK61" s="84"/>
      <c r="DL61" s="84"/>
      <c r="DM61" s="84"/>
      <c r="DN61" s="84"/>
      <c r="DO61" s="84"/>
      <c r="DP61" s="84"/>
      <c r="DQ61" s="84"/>
      <c r="DR61" s="84">
        <v>1</v>
      </c>
      <c r="DS61" s="84"/>
      <c r="DT61" s="84"/>
      <c r="DU61" s="84"/>
      <c r="DV61" s="84"/>
      <c r="DW61" s="84"/>
      <c r="DX61" s="84"/>
      <c r="DY61" s="84"/>
      <c r="DZ61" s="84">
        <v>1</v>
      </c>
      <c r="EA61" s="84"/>
      <c r="EB61" s="84"/>
      <c r="EC61" s="84"/>
      <c r="ED61" s="84"/>
      <c r="EE61" s="84"/>
      <c r="EF61" s="84"/>
      <c r="EG61" s="84"/>
      <c r="EH61" s="84">
        <v>1</v>
      </c>
      <c r="EI61" s="84"/>
      <c r="EJ61" s="84"/>
      <c r="EK61" s="84"/>
      <c r="EL61" s="84"/>
      <c r="EM61" s="84"/>
      <c r="EN61" s="84"/>
      <c r="EO61" s="84"/>
      <c r="EP61" s="84">
        <v>1</v>
      </c>
      <c r="EQ61" s="84"/>
      <c r="ER61" s="84"/>
      <c r="ES61" s="84"/>
      <c r="ET61" s="84"/>
      <c r="EU61" s="84"/>
      <c r="EV61" s="84"/>
      <c r="EW61" s="84"/>
      <c r="EX61" s="84">
        <v>1</v>
      </c>
      <c r="EY61" s="84"/>
      <c r="EZ61" s="84"/>
      <c r="FA61" s="84"/>
      <c r="FB61" s="84"/>
      <c r="FC61" s="84"/>
      <c r="FD61" s="84"/>
      <c r="FE61" s="84"/>
      <c r="FF61" s="84">
        <v>1</v>
      </c>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c r="GH61" s="84"/>
      <c r="GI61" s="84"/>
    </row>
    <row r="62" spans="1:191" x14ac:dyDescent="0.25">
      <c r="A62" s="316"/>
      <c r="B62" s="317"/>
      <c r="C62" s="485"/>
      <c r="D62" s="485"/>
      <c r="E62" s="317"/>
      <c r="F62" s="317"/>
      <c r="G62" s="84"/>
      <c r="H62" s="317"/>
      <c r="I62" s="84"/>
      <c r="J62" s="84"/>
      <c r="K62" s="84"/>
      <c r="L62" s="84"/>
      <c r="M62" s="84"/>
      <c r="N62" s="84"/>
      <c r="O62" s="84"/>
      <c r="P62" s="84"/>
      <c r="Q62" s="84"/>
      <c r="R62" s="84"/>
      <c r="S62" s="84"/>
      <c r="T62" s="84"/>
      <c r="U62" s="84"/>
      <c r="V62" s="84"/>
      <c r="W62" s="84"/>
      <c r="X62" s="84"/>
      <c r="Y62" s="84"/>
      <c r="Z62" s="84">
        <v>1</v>
      </c>
      <c r="AA62" s="84"/>
      <c r="AB62" s="84"/>
      <c r="AC62" s="84"/>
      <c r="AD62" s="84"/>
      <c r="AE62" s="84"/>
      <c r="AF62" s="84"/>
      <c r="AG62" s="84"/>
      <c r="AH62" s="84">
        <v>1</v>
      </c>
      <c r="AI62" s="84"/>
      <c r="AJ62" s="84"/>
      <c r="AK62" s="84"/>
      <c r="AL62" s="84"/>
      <c r="AM62" s="84"/>
      <c r="AN62" s="84"/>
      <c r="AO62" s="84"/>
      <c r="AP62" s="84">
        <v>1</v>
      </c>
      <c r="AQ62" s="84"/>
      <c r="AR62" s="84"/>
      <c r="AS62" s="84"/>
      <c r="AT62" s="84"/>
      <c r="AU62" s="84"/>
      <c r="AV62" s="84"/>
      <c r="AW62" s="84"/>
      <c r="AX62" s="792">
        <v>1</v>
      </c>
      <c r="AY62" s="84"/>
      <c r="AZ62" s="84"/>
      <c r="BA62" s="84"/>
      <c r="BB62" s="84"/>
      <c r="BC62" s="84"/>
      <c r="BD62" s="84"/>
      <c r="BE62" s="84"/>
      <c r="BF62" s="792">
        <v>1</v>
      </c>
      <c r="BG62" s="84"/>
      <c r="BH62" s="84"/>
      <c r="BI62" s="84"/>
      <c r="BJ62" s="84"/>
      <c r="BK62" s="84"/>
      <c r="BL62" s="84"/>
      <c r="BM62" s="84"/>
      <c r="BN62" s="792">
        <v>1</v>
      </c>
      <c r="BO62" s="84"/>
      <c r="BP62" s="84"/>
      <c r="BQ62" s="84"/>
      <c r="BR62" s="84"/>
      <c r="BS62" s="84"/>
      <c r="BT62" s="84"/>
      <c r="BU62" s="84"/>
      <c r="BV62" s="792">
        <v>1</v>
      </c>
      <c r="BW62" s="84"/>
      <c r="BX62" s="84"/>
      <c r="BY62" s="84"/>
      <c r="BZ62" s="84"/>
      <c r="CA62" s="84"/>
      <c r="CB62" s="84"/>
      <c r="CC62" s="84"/>
      <c r="CD62" s="84">
        <v>1</v>
      </c>
      <c r="CE62" s="84"/>
      <c r="CF62" s="84"/>
      <c r="CG62" s="84"/>
      <c r="CH62" s="84"/>
      <c r="CI62" s="84"/>
      <c r="CJ62" s="84"/>
      <c r="CK62" s="84"/>
      <c r="CL62" s="84">
        <v>1</v>
      </c>
      <c r="CM62" s="84"/>
      <c r="CN62" s="84"/>
      <c r="CO62" s="84"/>
      <c r="CP62" s="84"/>
      <c r="CQ62" s="84"/>
      <c r="CR62" s="84"/>
      <c r="CS62" s="84"/>
      <c r="CT62" s="84">
        <v>1</v>
      </c>
      <c r="CU62" s="84"/>
      <c r="CV62" s="84"/>
      <c r="CW62" s="84"/>
      <c r="CX62" s="84"/>
      <c r="CY62" s="84"/>
      <c r="CZ62" s="84"/>
      <c r="DA62" s="84"/>
      <c r="DB62" s="84">
        <v>1</v>
      </c>
      <c r="DC62" s="84"/>
      <c r="DD62" s="84"/>
      <c r="DE62" s="84"/>
      <c r="DF62" s="84"/>
      <c r="DG62" s="84"/>
      <c r="DH62" s="84"/>
      <c r="DI62" s="84"/>
      <c r="DJ62" s="84">
        <v>1</v>
      </c>
      <c r="DK62" s="84"/>
      <c r="DL62" s="84"/>
      <c r="DM62" s="84"/>
      <c r="DN62" s="84"/>
      <c r="DO62" s="84"/>
      <c r="DP62" s="84"/>
      <c r="DQ62" s="84"/>
      <c r="DR62" s="84">
        <v>1</v>
      </c>
      <c r="DS62" s="84"/>
      <c r="DT62" s="84"/>
      <c r="DU62" s="84"/>
      <c r="DV62" s="84"/>
      <c r="DW62" s="84"/>
      <c r="DX62" s="84"/>
      <c r="DY62" s="84"/>
      <c r="DZ62" s="84">
        <v>1</v>
      </c>
      <c r="EA62" s="84"/>
      <c r="EB62" s="84"/>
      <c r="EC62" s="84"/>
      <c r="ED62" s="84"/>
      <c r="EE62" s="84"/>
      <c r="EF62" s="84"/>
      <c r="EG62" s="84"/>
      <c r="EH62" s="84">
        <v>1</v>
      </c>
      <c r="EI62" s="84"/>
      <c r="EJ62" s="84"/>
      <c r="EK62" s="84"/>
      <c r="EL62" s="84"/>
      <c r="EM62" s="84"/>
      <c r="EN62" s="84"/>
      <c r="EO62" s="84"/>
      <c r="EP62" s="84">
        <v>1</v>
      </c>
      <c r="EQ62" s="84"/>
      <c r="ER62" s="84"/>
      <c r="ES62" s="84"/>
      <c r="ET62" s="84"/>
      <c r="EU62" s="84"/>
      <c r="EV62" s="84"/>
      <c r="EW62" s="84"/>
      <c r="EX62" s="84">
        <v>1</v>
      </c>
      <c r="EY62" s="84"/>
      <c r="EZ62" s="84"/>
      <c r="FA62" s="84"/>
      <c r="FB62" s="84"/>
      <c r="FC62" s="84"/>
      <c r="FD62" s="84"/>
      <c r="FE62" s="84"/>
      <c r="FF62" s="84">
        <v>1</v>
      </c>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row>
    <row r="63" spans="1:191" x14ac:dyDescent="0.25">
      <c r="A63" s="316"/>
      <c r="B63" s="317"/>
      <c r="C63" s="485"/>
      <c r="D63" s="485"/>
      <c r="E63" s="317"/>
      <c r="F63" s="317"/>
      <c r="G63" s="84"/>
      <c r="H63" s="317"/>
      <c r="I63" s="84"/>
      <c r="J63" s="84"/>
      <c r="K63" s="84"/>
      <c r="L63" s="84"/>
      <c r="M63" s="84"/>
      <c r="N63" s="84"/>
      <c r="O63" s="84"/>
      <c r="P63" s="84"/>
      <c r="Q63" s="84"/>
      <c r="R63" s="84"/>
      <c r="S63" s="84"/>
      <c r="T63" s="84"/>
      <c r="U63" s="84"/>
      <c r="V63" s="84"/>
      <c r="W63" s="84"/>
      <c r="X63" s="84"/>
      <c r="Y63" s="84"/>
      <c r="Z63" s="84">
        <v>1</v>
      </c>
      <c r="AA63" s="84"/>
      <c r="AB63" s="84"/>
      <c r="AC63" s="84"/>
      <c r="AD63" s="84"/>
      <c r="AE63" s="84"/>
      <c r="AF63" s="84"/>
      <c r="AG63" s="84"/>
      <c r="AH63" s="84">
        <v>1</v>
      </c>
      <c r="AI63" s="84"/>
      <c r="AJ63" s="84"/>
      <c r="AK63" s="84"/>
      <c r="AL63" s="84"/>
      <c r="AM63" s="84"/>
      <c r="AN63" s="84"/>
      <c r="AO63" s="84"/>
      <c r="AP63" s="84">
        <v>1</v>
      </c>
      <c r="AQ63" s="84"/>
      <c r="AR63" s="84"/>
      <c r="AS63" s="84"/>
      <c r="AT63" s="84"/>
      <c r="AU63" s="84"/>
      <c r="AV63" s="84"/>
      <c r="AW63" s="84"/>
      <c r="AX63" s="792">
        <v>1</v>
      </c>
      <c r="AY63" s="84"/>
      <c r="AZ63" s="84"/>
      <c r="BA63" s="84"/>
      <c r="BB63" s="84"/>
      <c r="BC63" s="84"/>
      <c r="BD63" s="84"/>
      <c r="BE63" s="84"/>
      <c r="BF63" s="792">
        <v>1</v>
      </c>
      <c r="BG63" s="84"/>
      <c r="BH63" s="84"/>
      <c r="BI63" s="84"/>
      <c r="BJ63" s="84"/>
      <c r="BK63" s="84"/>
      <c r="BL63" s="84"/>
      <c r="BM63" s="84"/>
      <c r="BN63" s="792">
        <v>1</v>
      </c>
      <c r="BO63" s="84"/>
      <c r="BP63" s="84"/>
      <c r="BQ63" s="84"/>
      <c r="BR63" s="84"/>
      <c r="BS63" s="84"/>
      <c r="BT63" s="84"/>
      <c r="BU63" s="84"/>
      <c r="BV63" s="792">
        <v>1</v>
      </c>
      <c r="BW63" s="84"/>
      <c r="BX63" s="84"/>
      <c r="BY63" s="84"/>
      <c r="BZ63" s="84"/>
      <c r="CA63" s="84"/>
      <c r="CB63" s="84"/>
      <c r="CC63" s="84"/>
      <c r="CD63" s="84">
        <v>1</v>
      </c>
      <c r="CE63" s="84"/>
      <c r="CF63" s="84"/>
      <c r="CG63" s="84"/>
      <c r="CH63" s="84"/>
      <c r="CI63" s="84"/>
      <c r="CJ63" s="84"/>
      <c r="CK63" s="84"/>
      <c r="CL63" s="84">
        <v>1</v>
      </c>
      <c r="CM63" s="84"/>
      <c r="CN63" s="84"/>
      <c r="CO63" s="84"/>
      <c r="CP63" s="84"/>
      <c r="CQ63" s="84"/>
      <c r="CR63" s="84"/>
      <c r="CS63" s="84"/>
      <c r="CT63" s="84">
        <v>1</v>
      </c>
      <c r="CU63" s="84"/>
      <c r="CV63" s="84"/>
      <c r="CW63" s="84"/>
      <c r="CX63" s="84"/>
      <c r="CY63" s="84"/>
      <c r="CZ63" s="84"/>
      <c r="DA63" s="84"/>
      <c r="DB63" s="84">
        <v>1</v>
      </c>
      <c r="DC63" s="84"/>
      <c r="DD63" s="84"/>
      <c r="DE63" s="84"/>
      <c r="DF63" s="84"/>
      <c r="DG63" s="84"/>
      <c r="DH63" s="84"/>
      <c r="DI63" s="84"/>
      <c r="DJ63" s="84">
        <v>1</v>
      </c>
      <c r="DK63" s="84"/>
      <c r="DL63" s="84"/>
      <c r="DM63" s="84"/>
      <c r="DN63" s="84"/>
      <c r="DO63" s="84"/>
      <c r="DP63" s="84"/>
      <c r="DQ63" s="84"/>
      <c r="DR63" s="84">
        <v>1</v>
      </c>
      <c r="DS63" s="84"/>
      <c r="DT63" s="84"/>
      <c r="DU63" s="84"/>
      <c r="DV63" s="84"/>
      <c r="DW63" s="84"/>
      <c r="DX63" s="84"/>
      <c r="DY63" s="84"/>
      <c r="DZ63" s="84">
        <v>1</v>
      </c>
      <c r="EA63" s="84"/>
      <c r="EB63" s="84"/>
      <c r="EC63" s="84"/>
      <c r="ED63" s="84"/>
      <c r="EE63" s="84"/>
      <c r="EF63" s="84"/>
      <c r="EG63" s="84"/>
      <c r="EH63" s="84">
        <v>1</v>
      </c>
      <c r="EI63" s="84"/>
      <c r="EJ63" s="84"/>
      <c r="EK63" s="84"/>
      <c r="EL63" s="84"/>
      <c r="EM63" s="84"/>
      <c r="EN63" s="84"/>
      <c r="EO63" s="84"/>
      <c r="EP63" s="84">
        <v>1</v>
      </c>
      <c r="EQ63" s="84"/>
      <c r="ER63" s="84"/>
      <c r="ES63" s="84"/>
      <c r="ET63" s="84"/>
      <c r="EU63" s="84"/>
      <c r="EV63" s="84"/>
      <c r="EW63" s="84"/>
      <c r="EX63" s="84">
        <v>1</v>
      </c>
      <c r="EY63" s="84"/>
      <c r="EZ63" s="84"/>
      <c r="FA63" s="84"/>
      <c r="FB63" s="84"/>
      <c r="FC63" s="84"/>
      <c r="FD63" s="84"/>
      <c r="FE63" s="84"/>
      <c r="FF63" s="84">
        <v>1</v>
      </c>
      <c r="FG63" s="84"/>
      <c r="FH63" s="84"/>
      <c r="FI63" s="84"/>
      <c r="FJ63" s="84"/>
      <c r="FK63" s="84"/>
      <c r="FL63" s="84"/>
      <c r="FM63" s="84"/>
      <c r="FN63" s="84"/>
      <c r="FO63" s="84"/>
      <c r="FP63" s="84"/>
      <c r="FQ63" s="84"/>
      <c r="FR63" s="84"/>
      <c r="FS63" s="84"/>
      <c r="FT63" s="84"/>
      <c r="FU63" s="84"/>
      <c r="FV63" s="84"/>
      <c r="FW63" s="84"/>
      <c r="FX63" s="84"/>
      <c r="FY63" s="84"/>
      <c r="FZ63" s="84"/>
      <c r="GA63" s="84"/>
      <c r="GB63" s="84"/>
      <c r="GC63" s="84"/>
      <c r="GD63" s="84"/>
      <c r="GE63" s="84"/>
      <c r="GF63" s="84"/>
      <c r="GG63" s="84"/>
      <c r="GH63" s="84"/>
      <c r="GI63" s="84"/>
    </row>
    <row r="64" spans="1:191" x14ac:dyDescent="0.25">
      <c r="A64" s="316"/>
      <c r="B64" s="317"/>
      <c r="C64" s="485"/>
      <c r="D64" s="485"/>
      <c r="E64" s="317"/>
      <c r="F64" s="317"/>
      <c r="G64" s="84"/>
      <c r="H64" s="317"/>
      <c r="I64" s="84"/>
      <c r="J64" s="84"/>
      <c r="K64" s="84"/>
      <c r="L64" s="84"/>
      <c r="M64" s="84"/>
      <c r="N64" s="84"/>
      <c r="O64" s="84"/>
      <c r="P64" s="84"/>
      <c r="Q64" s="84"/>
      <c r="R64" s="84"/>
      <c r="S64" s="84"/>
      <c r="T64" s="84"/>
      <c r="U64" s="84"/>
      <c r="V64" s="84"/>
      <c r="W64" s="84"/>
      <c r="X64" s="84"/>
      <c r="Y64" s="84"/>
      <c r="Z64" s="84">
        <v>1</v>
      </c>
      <c r="AA64" s="84"/>
      <c r="AB64" s="84"/>
      <c r="AC64" s="84"/>
      <c r="AD64" s="84"/>
      <c r="AE64" s="84"/>
      <c r="AF64" s="84"/>
      <c r="AG64" s="84"/>
      <c r="AH64" s="84">
        <v>1</v>
      </c>
      <c r="AI64" s="84"/>
      <c r="AJ64" s="84"/>
      <c r="AK64" s="84"/>
      <c r="AL64" s="84"/>
      <c r="AM64" s="84"/>
      <c r="AN64" s="84"/>
      <c r="AO64" s="84"/>
      <c r="AP64" s="84">
        <v>1</v>
      </c>
      <c r="AQ64" s="84"/>
      <c r="AR64" s="84"/>
      <c r="AS64" s="84"/>
      <c r="AT64" s="84"/>
      <c r="AU64" s="84"/>
      <c r="AV64" s="84"/>
      <c r="AW64" s="84"/>
      <c r="AX64" s="792">
        <v>1</v>
      </c>
      <c r="AY64" s="84"/>
      <c r="AZ64" s="84"/>
      <c r="BA64" s="84"/>
      <c r="BB64" s="84"/>
      <c r="BC64" s="84"/>
      <c r="BD64" s="84"/>
      <c r="BE64" s="84"/>
      <c r="BF64" s="792">
        <v>1</v>
      </c>
      <c r="BG64" s="84"/>
      <c r="BH64" s="84"/>
      <c r="BI64" s="84"/>
      <c r="BJ64" s="84"/>
      <c r="BK64" s="84"/>
      <c r="BL64" s="84"/>
      <c r="BM64" s="84"/>
      <c r="BN64" s="792">
        <v>1</v>
      </c>
      <c r="BO64" s="84"/>
      <c r="BP64" s="84"/>
      <c r="BQ64" s="84"/>
      <c r="BR64" s="84"/>
      <c r="BS64" s="84"/>
      <c r="BT64" s="84"/>
      <c r="BU64" s="84"/>
      <c r="BV64" s="792">
        <v>1</v>
      </c>
      <c r="BW64" s="84"/>
      <c r="BX64" s="84"/>
      <c r="BY64" s="84"/>
      <c r="BZ64" s="84"/>
      <c r="CA64" s="84"/>
      <c r="CB64" s="84"/>
      <c r="CC64" s="84"/>
      <c r="CD64" s="84">
        <v>1</v>
      </c>
      <c r="CE64" s="84"/>
      <c r="CF64" s="84"/>
      <c r="CG64" s="84"/>
      <c r="CH64" s="84"/>
      <c r="CI64" s="84"/>
      <c r="CJ64" s="84"/>
      <c r="CK64" s="84"/>
      <c r="CL64" s="84">
        <v>1</v>
      </c>
      <c r="CM64" s="84"/>
      <c r="CN64" s="84"/>
      <c r="CO64" s="84"/>
      <c r="CP64" s="84"/>
      <c r="CQ64" s="84"/>
      <c r="CR64" s="84"/>
      <c r="CS64" s="84"/>
      <c r="CT64" s="84">
        <v>1</v>
      </c>
      <c r="CU64" s="84"/>
      <c r="CV64" s="84"/>
      <c r="CW64" s="84"/>
      <c r="CX64" s="84"/>
      <c r="CY64" s="84"/>
      <c r="CZ64" s="84"/>
      <c r="DA64" s="84"/>
      <c r="DB64" s="84">
        <v>1</v>
      </c>
      <c r="DC64" s="84"/>
      <c r="DD64" s="84"/>
      <c r="DE64" s="84"/>
      <c r="DF64" s="84"/>
      <c r="DG64" s="84"/>
      <c r="DH64" s="84"/>
      <c r="DI64" s="84"/>
      <c r="DJ64" s="84">
        <v>1</v>
      </c>
      <c r="DK64" s="84"/>
      <c r="DL64" s="84"/>
      <c r="DM64" s="84"/>
      <c r="DN64" s="84"/>
      <c r="DO64" s="84"/>
      <c r="DP64" s="84"/>
      <c r="DQ64" s="84"/>
      <c r="DR64" s="84">
        <v>1</v>
      </c>
      <c r="DS64" s="84"/>
      <c r="DT64" s="84"/>
      <c r="DU64" s="84"/>
      <c r="DV64" s="84"/>
      <c r="DW64" s="84"/>
      <c r="DX64" s="84"/>
      <c r="DY64" s="84"/>
      <c r="DZ64" s="84">
        <v>1</v>
      </c>
      <c r="EA64" s="84"/>
      <c r="EB64" s="84"/>
      <c r="EC64" s="84"/>
      <c r="ED64" s="84"/>
      <c r="EE64" s="84"/>
      <c r="EF64" s="84"/>
      <c r="EG64" s="84"/>
      <c r="EH64" s="84">
        <v>1</v>
      </c>
      <c r="EI64" s="84"/>
      <c r="EJ64" s="84"/>
      <c r="EK64" s="84"/>
      <c r="EL64" s="84"/>
      <c r="EM64" s="84"/>
      <c r="EN64" s="84"/>
      <c r="EO64" s="84"/>
      <c r="EP64" s="84">
        <v>1</v>
      </c>
      <c r="EQ64" s="84"/>
      <c r="ER64" s="84"/>
      <c r="ES64" s="84"/>
      <c r="ET64" s="84"/>
      <c r="EU64" s="84"/>
      <c r="EV64" s="84"/>
      <c r="EW64" s="84"/>
      <c r="EX64" s="84">
        <v>1</v>
      </c>
      <c r="EY64" s="84"/>
      <c r="EZ64" s="84"/>
      <c r="FA64" s="84"/>
      <c r="FB64" s="84"/>
      <c r="FC64" s="84"/>
      <c r="FD64" s="84"/>
      <c r="FE64" s="84"/>
      <c r="FF64" s="84">
        <v>1</v>
      </c>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c r="GH64" s="84"/>
      <c r="GI64" s="84"/>
    </row>
    <row r="65" spans="1:191" x14ac:dyDescent="0.25">
      <c r="A65" s="316"/>
      <c r="B65" s="317"/>
      <c r="C65" s="485"/>
      <c r="D65" s="485"/>
      <c r="E65" s="317"/>
      <c r="F65" s="317"/>
      <c r="G65" s="84"/>
      <c r="H65" s="317"/>
      <c r="I65" s="84"/>
      <c r="J65" s="84"/>
      <c r="K65" s="84"/>
      <c r="L65" s="84"/>
      <c r="M65" s="84"/>
      <c r="N65" s="84"/>
      <c r="O65" s="84"/>
      <c r="P65" s="84"/>
      <c r="Q65" s="84"/>
      <c r="R65" s="84"/>
      <c r="S65" s="84"/>
      <c r="T65" s="84"/>
      <c r="U65" s="84"/>
      <c r="V65" s="84"/>
      <c r="W65" s="84"/>
      <c r="X65" s="84"/>
      <c r="Y65" s="84"/>
      <c r="Z65" s="84">
        <v>1</v>
      </c>
      <c r="AA65" s="84"/>
      <c r="AB65" s="84"/>
      <c r="AC65" s="84"/>
      <c r="AD65" s="84"/>
      <c r="AE65" s="84"/>
      <c r="AF65" s="84"/>
      <c r="AG65" s="84"/>
      <c r="AH65" s="84">
        <v>1</v>
      </c>
      <c r="AI65" s="84"/>
      <c r="AJ65" s="84"/>
      <c r="AK65" s="84"/>
      <c r="AL65" s="84"/>
      <c r="AM65" s="84"/>
      <c r="AN65" s="84"/>
      <c r="AO65" s="84"/>
      <c r="AP65" s="84">
        <v>1</v>
      </c>
      <c r="AQ65" s="84"/>
      <c r="AR65" s="84"/>
      <c r="AS65" s="84"/>
      <c r="AT65" s="84"/>
      <c r="AU65" s="84"/>
      <c r="AV65" s="84"/>
      <c r="AW65" s="84"/>
      <c r="AX65" s="792">
        <v>1</v>
      </c>
      <c r="AY65" s="84"/>
      <c r="AZ65" s="84"/>
      <c r="BA65" s="84"/>
      <c r="BB65" s="84"/>
      <c r="BC65" s="84"/>
      <c r="BD65" s="84"/>
      <c r="BE65" s="84"/>
      <c r="BF65" s="792">
        <v>1</v>
      </c>
      <c r="BG65" s="84"/>
      <c r="BH65" s="84"/>
      <c r="BI65" s="84"/>
      <c r="BJ65" s="84"/>
      <c r="BK65" s="84"/>
      <c r="BL65" s="84"/>
      <c r="BM65" s="84"/>
      <c r="BN65" s="792">
        <v>1</v>
      </c>
      <c r="BO65" s="84"/>
      <c r="BP65" s="84"/>
      <c r="BQ65" s="84"/>
      <c r="BR65" s="84"/>
      <c r="BS65" s="84"/>
      <c r="BT65" s="84"/>
      <c r="BU65" s="84"/>
      <c r="BV65" s="792">
        <v>1</v>
      </c>
      <c r="BW65" s="84"/>
      <c r="BX65" s="84"/>
      <c r="BY65" s="84"/>
      <c r="BZ65" s="84"/>
      <c r="CA65" s="84"/>
      <c r="CB65" s="84"/>
      <c r="CC65" s="84"/>
      <c r="CD65" s="84">
        <v>1</v>
      </c>
      <c r="CE65" s="84"/>
      <c r="CF65" s="84"/>
      <c r="CG65" s="84"/>
      <c r="CH65" s="84"/>
      <c r="CI65" s="84"/>
      <c r="CJ65" s="84"/>
      <c r="CK65" s="84"/>
      <c r="CL65" s="84">
        <v>1</v>
      </c>
      <c r="CM65" s="84"/>
      <c r="CN65" s="84"/>
      <c r="CO65" s="84"/>
      <c r="CP65" s="84"/>
      <c r="CQ65" s="84"/>
      <c r="CR65" s="84"/>
      <c r="CS65" s="84"/>
      <c r="CT65" s="84">
        <v>1</v>
      </c>
      <c r="CU65" s="84"/>
      <c r="CV65" s="84"/>
      <c r="CW65" s="84"/>
      <c r="CX65" s="84"/>
      <c r="CY65" s="84"/>
      <c r="CZ65" s="84"/>
      <c r="DA65" s="84"/>
      <c r="DB65" s="84">
        <v>1</v>
      </c>
      <c r="DC65" s="84"/>
      <c r="DD65" s="84"/>
      <c r="DE65" s="84"/>
      <c r="DF65" s="84"/>
      <c r="DG65" s="84"/>
      <c r="DH65" s="84"/>
      <c r="DI65" s="84"/>
      <c r="DJ65" s="84">
        <v>1</v>
      </c>
      <c r="DK65" s="84"/>
      <c r="DL65" s="84"/>
      <c r="DM65" s="84"/>
      <c r="DN65" s="84"/>
      <c r="DO65" s="84"/>
      <c r="DP65" s="84"/>
      <c r="DQ65" s="84"/>
      <c r="DR65" s="84">
        <v>1</v>
      </c>
      <c r="DS65" s="84"/>
      <c r="DT65" s="84"/>
      <c r="DU65" s="84"/>
      <c r="DV65" s="84"/>
      <c r="DW65" s="84"/>
      <c r="DX65" s="84"/>
      <c r="DY65" s="84"/>
      <c r="DZ65" s="84">
        <v>1</v>
      </c>
      <c r="EA65" s="84"/>
      <c r="EB65" s="84"/>
      <c r="EC65" s="84"/>
      <c r="ED65" s="84"/>
      <c r="EE65" s="84"/>
      <c r="EF65" s="84"/>
      <c r="EG65" s="84"/>
      <c r="EH65" s="84">
        <v>1</v>
      </c>
      <c r="EI65" s="84"/>
      <c r="EJ65" s="84"/>
      <c r="EK65" s="84"/>
      <c r="EL65" s="84"/>
      <c r="EM65" s="84"/>
      <c r="EN65" s="84"/>
      <c r="EO65" s="84"/>
      <c r="EP65" s="84">
        <v>1</v>
      </c>
      <c r="EQ65" s="84"/>
      <c r="ER65" s="84"/>
      <c r="ES65" s="84"/>
      <c r="ET65" s="84"/>
      <c r="EU65" s="84"/>
      <c r="EV65" s="84"/>
      <c r="EW65" s="84"/>
      <c r="EX65" s="84">
        <v>1</v>
      </c>
      <c r="EY65" s="84"/>
      <c r="EZ65" s="84"/>
      <c r="FA65" s="84"/>
      <c r="FB65" s="84"/>
      <c r="FC65" s="84"/>
      <c r="FD65" s="84"/>
      <c r="FE65" s="84"/>
      <c r="FF65" s="84">
        <v>1</v>
      </c>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c r="GH65" s="84"/>
      <c r="GI65" s="84"/>
    </row>
    <row r="66" spans="1:191" x14ac:dyDescent="0.25">
      <c r="A66" s="316"/>
      <c r="B66" s="317"/>
      <c r="C66" s="485"/>
      <c r="D66" s="485"/>
      <c r="E66" s="317"/>
      <c r="F66" s="317"/>
      <c r="G66" s="84"/>
      <c r="H66" s="317"/>
      <c r="I66" s="84"/>
      <c r="J66" s="84"/>
      <c r="K66" s="84"/>
      <c r="L66" s="84"/>
      <c r="M66" s="84"/>
      <c r="N66" s="84"/>
      <c r="O66" s="84"/>
      <c r="P66" s="84"/>
      <c r="Q66" s="84"/>
      <c r="R66" s="84"/>
      <c r="S66" s="84"/>
      <c r="T66" s="84"/>
      <c r="U66" s="84"/>
      <c r="V66" s="84"/>
      <c r="W66" s="84"/>
      <c r="X66" s="84"/>
      <c r="Y66" s="84"/>
      <c r="Z66" s="84">
        <v>1</v>
      </c>
      <c r="AA66" s="84"/>
      <c r="AB66" s="84"/>
      <c r="AC66" s="84"/>
      <c r="AD66" s="84"/>
      <c r="AE66" s="84"/>
      <c r="AF66" s="84"/>
      <c r="AG66" s="84"/>
      <c r="AH66" s="84">
        <v>1</v>
      </c>
      <c r="AI66" s="84"/>
      <c r="AJ66" s="84"/>
      <c r="AK66" s="84"/>
      <c r="AL66" s="84"/>
      <c r="AM66" s="84"/>
      <c r="AN66" s="84"/>
      <c r="AO66" s="84"/>
      <c r="AP66" s="84">
        <v>1</v>
      </c>
      <c r="AQ66" s="84"/>
      <c r="AR66" s="84"/>
      <c r="AS66" s="84"/>
      <c r="AT66" s="84"/>
      <c r="AU66" s="84"/>
      <c r="AV66" s="84"/>
      <c r="AW66" s="84"/>
      <c r="AX66" s="792">
        <v>1</v>
      </c>
      <c r="AY66" s="84"/>
      <c r="AZ66" s="84"/>
      <c r="BA66" s="84"/>
      <c r="BB66" s="84"/>
      <c r="BC66" s="84"/>
      <c r="BD66" s="84"/>
      <c r="BE66" s="84"/>
      <c r="BF66" s="792">
        <v>1</v>
      </c>
      <c r="BG66" s="84"/>
      <c r="BH66" s="84"/>
      <c r="BI66" s="84"/>
      <c r="BJ66" s="84"/>
      <c r="BK66" s="84"/>
      <c r="BL66" s="84"/>
      <c r="BM66" s="84"/>
      <c r="BN66" s="792">
        <v>1</v>
      </c>
      <c r="BO66" s="84"/>
      <c r="BP66" s="84"/>
      <c r="BQ66" s="84"/>
      <c r="BR66" s="84"/>
      <c r="BS66" s="84"/>
      <c r="BT66" s="84"/>
      <c r="BU66" s="84"/>
      <c r="BV66" s="792">
        <v>1</v>
      </c>
      <c r="BW66" s="84"/>
      <c r="BX66" s="84"/>
      <c r="BY66" s="84"/>
      <c r="BZ66" s="84"/>
      <c r="CA66" s="84"/>
      <c r="CB66" s="84"/>
      <c r="CC66" s="84"/>
      <c r="CD66" s="84">
        <v>1</v>
      </c>
      <c r="CE66" s="84"/>
      <c r="CF66" s="84"/>
      <c r="CG66" s="84"/>
      <c r="CH66" s="84"/>
      <c r="CI66" s="84"/>
      <c r="CJ66" s="84"/>
      <c r="CK66" s="84"/>
      <c r="CL66" s="84">
        <v>1</v>
      </c>
      <c r="CM66" s="84"/>
      <c r="CN66" s="84"/>
      <c r="CO66" s="84"/>
      <c r="CP66" s="84"/>
      <c r="CQ66" s="84"/>
      <c r="CR66" s="84"/>
      <c r="CS66" s="84"/>
      <c r="CT66" s="84">
        <v>1</v>
      </c>
      <c r="CU66" s="84"/>
      <c r="CV66" s="84"/>
      <c r="CW66" s="84"/>
      <c r="CX66" s="84"/>
      <c r="CY66" s="84"/>
      <c r="CZ66" s="84"/>
      <c r="DA66" s="84"/>
      <c r="DB66" s="84">
        <v>1</v>
      </c>
      <c r="DC66" s="84"/>
      <c r="DD66" s="84"/>
      <c r="DE66" s="84"/>
      <c r="DF66" s="84"/>
      <c r="DG66" s="84"/>
      <c r="DH66" s="84"/>
      <c r="DI66" s="84"/>
      <c r="DJ66" s="84">
        <v>1</v>
      </c>
      <c r="DK66" s="84"/>
      <c r="DL66" s="84"/>
      <c r="DM66" s="84"/>
      <c r="DN66" s="84"/>
      <c r="DO66" s="84"/>
      <c r="DP66" s="84"/>
      <c r="DQ66" s="84"/>
      <c r="DR66" s="84">
        <v>1</v>
      </c>
      <c r="DS66" s="84"/>
      <c r="DT66" s="84"/>
      <c r="DU66" s="84"/>
      <c r="DV66" s="84"/>
      <c r="DW66" s="84"/>
      <c r="DX66" s="84"/>
      <c r="DY66" s="84"/>
      <c r="DZ66" s="84">
        <v>1</v>
      </c>
      <c r="EA66" s="84"/>
      <c r="EB66" s="84"/>
      <c r="EC66" s="84"/>
      <c r="ED66" s="84"/>
      <c r="EE66" s="84"/>
      <c r="EF66" s="84"/>
      <c r="EG66" s="84"/>
      <c r="EH66" s="84">
        <v>1</v>
      </c>
      <c r="EI66" s="84"/>
      <c r="EJ66" s="84"/>
      <c r="EK66" s="84"/>
      <c r="EL66" s="84"/>
      <c r="EM66" s="84"/>
      <c r="EN66" s="84"/>
      <c r="EO66" s="84"/>
      <c r="EP66" s="84">
        <v>1</v>
      </c>
      <c r="EQ66" s="84"/>
      <c r="ER66" s="84"/>
      <c r="ES66" s="84"/>
      <c r="ET66" s="84"/>
      <c r="EU66" s="84"/>
      <c r="EV66" s="84"/>
      <c r="EW66" s="84"/>
      <c r="EX66" s="84">
        <v>1</v>
      </c>
      <c r="EY66" s="84"/>
      <c r="EZ66" s="84"/>
      <c r="FA66" s="84"/>
      <c r="FB66" s="84"/>
      <c r="FC66" s="84"/>
      <c r="FD66" s="84"/>
      <c r="FE66" s="84"/>
      <c r="FF66" s="84">
        <v>1</v>
      </c>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row>
    <row r="67" spans="1:191" x14ac:dyDescent="0.25">
      <c r="A67" s="316"/>
      <c r="B67" s="317"/>
      <c r="C67" s="485"/>
      <c r="D67" s="485"/>
      <c r="E67" s="317"/>
      <c r="F67" s="317"/>
      <c r="G67" s="84"/>
      <c r="H67" s="317"/>
      <c r="I67" s="84"/>
      <c r="J67" s="84"/>
      <c r="K67" s="84"/>
      <c r="L67" s="84"/>
      <c r="M67" s="84"/>
      <c r="N67" s="84"/>
      <c r="O67" s="84"/>
      <c r="P67" s="84"/>
      <c r="Q67" s="84"/>
      <c r="R67" s="84"/>
      <c r="S67" s="84"/>
      <c r="T67" s="84"/>
      <c r="U67" s="84"/>
      <c r="V67" s="84"/>
      <c r="W67" s="84"/>
      <c r="X67" s="84"/>
      <c r="Y67" s="84"/>
      <c r="Z67" s="84">
        <v>1</v>
      </c>
      <c r="AA67" s="84"/>
      <c r="AB67" s="84"/>
      <c r="AC67" s="84"/>
      <c r="AD67" s="84"/>
      <c r="AE67" s="84"/>
      <c r="AF67" s="84"/>
      <c r="AG67" s="84"/>
      <c r="AH67" s="84">
        <v>1</v>
      </c>
      <c r="AI67" s="84"/>
      <c r="AJ67" s="84"/>
      <c r="AK67" s="84"/>
      <c r="AL67" s="84"/>
      <c r="AM67" s="84"/>
      <c r="AN67" s="84"/>
      <c r="AO67" s="84"/>
      <c r="AP67" s="84">
        <v>1</v>
      </c>
      <c r="AQ67" s="84"/>
      <c r="AR67" s="84"/>
      <c r="AS67" s="84"/>
      <c r="AT67" s="84"/>
      <c r="AU67" s="84"/>
      <c r="AV67" s="84"/>
      <c r="AW67" s="84"/>
      <c r="AX67" s="792">
        <v>1</v>
      </c>
      <c r="AY67" s="84"/>
      <c r="AZ67" s="84"/>
      <c r="BA67" s="84"/>
      <c r="BB67" s="84"/>
      <c r="BC67" s="84"/>
      <c r="BD67" s="84"/>
      <c r="BE67" s="84"/>
      <c r="BF67" s="792">
        <v>1</v>
      </c>
      <c r="BG67" s="84"/>
      <c r="BH67" s="84"/>
      <c r="BI67" s="84"/>
      <c r="BJ67" s="84"/>
      <c r="BK67" s="84"/>
      <c r="BL67" s="84"/>
      <c r="BM67" s="84"/>
      <c r="BN67" s="792">
        <v>1</v>
      </c>
      <c r="BO67" s="84"/>
      <c r="BP67" s="84"/>
      <c r="BQ67" s="84"/>
      <c r="BR67" s="84"/>
      <c r="BS67" s="84"/>
      <c r="BT67" s="84"/>
      <c r="BU67" s="84"/>
      <c r="BV67" s="792">
        <v>1</v>
      </c>
      <c r="BW67" s="84"/>
      <c r="BX67" s="84"/>
      <c r="BY67" s="84"/>
      <c r="BZ67" s="84"/>
      <c r="CA67" s="84"/>
      <c r="CB67" s="84"/>
      <c r="CC67" s="84"/>
      <c r="CD67" s="84">
        <v>1</v>
      </c>
      <c r="CE67" s="84"/>
      <c r="CF67" s="84"/>
      <c r="CG67" s="84"/>
      <c r="CH67" s="84"/>
      <c r="CI67" s="84"/>
      <c r="CJ67" s="84"/>
      <c r="CK67" s="84"/>
      <c r="CL67" s="84">
        <v>1</v>
      </c>
      <c r="CM67" s="84"/>
      <c r="CN67" s="84"/>
      <c r="CO67" s="84"/>
      <c r="CP67" s="84"/>
      <c r="CQ67" s="84"/>
      <c r="CR67" s="84"/>
      <c r="CS67" s="84"/>
      <c r="CT67" s="84">
        <v>1</v>
      </c>
      <c r="CU67" s="84"/>
      <c r="CV67" s="84"/>
      <c r="CW67" s="84"/>
      <c r="CX67" s="84"/>
      <c r="CY67" s="84"/>
      <c r="CZ67" s="84"/>
      <c r="DA67" s="84"/>
      <c r="DB67" s="84">
        <v>1</v>
      </c>
      <c r="DC67" s="84"/>
      <c r="DD67" s="84"/>
      <c r="DE67" s="84"/>
      <c r="DF67" s="84"/>
      <c r="DG67" s="84"/>
      <c r="DH67" s="84"/>
      <c r="DI67" s="84"/>
      <c r="DJ67" s="84">
        <v>1</v>
      </c>
      <c r="DK67" s="84"/>
      <c r="DL67" s="84"/>
      <c r="DM67" s="84"/>
      <c r="DN67" s="84"/>
      <c r="DO67" s="84"/>
      <c r="DP67" s="84"/>
      <c r="DQ67" s="84"/>
      <c r="DR67" s="84">
        <v>1</v>
      </c>
      <c r="DS67" s="84"/>
      <c r="DT67" s="84"/>
      <c r="DU67" s="84"/>
      <c r="DV67" s="84"/>
      <c r="DW67" s="84"/>
      <c r="DX67" s="84"/>
      <c r="DY67" s="84"/>
      <c r="DZ67" s="84">
        <v>1</v>
      </c>
      <c r="EA67" s="84"/>
      <c r="EB67" s="84"/>
      <c r="EC67" s="84"/>
      <c r="ED67" s="84"/>
      <c r="EE67" s="84"/>
      <c r="EF67" s="84"/>
      <c r="EG67" s="84"/>
      <c r="EH67" s="84">
        <v>1</v>
      </c>
      <c r="EI67" s="84"/>
      <c r="EJ67" s="84"/>
      <c r="EK67" s="84"/>
      <c r="EL67" s="84"/>
      <c r="EM67" s="84"/>
      <c r="EN67" s="84"/>
      <c r="EO67" s="84"/>
      <c r="EP67" s="84">
        <v>1</v>
      </c>
      <c r="EQ67" s="84"/>
      <c r="ER67" s="84"/>
      <c r="ES67" s="84"/>
      <c r="ET67" s="84"/>
      <c r="EU67" s="84"/>
      <c r="EV67" s="84"/>
      <c r="EW67" s="84"/>
      <c r="EX67" s="84">
        <v>1</v>
      </c>
      <c r="EY67" s="84"/>
      <c r="EZ67" s="84"/>
      <c r="FA67" s="84"/>
      <c r="FB67" s="84"/>
      <c r="FC67" s="84"/>
      <c r="FD67" s="84"/>
      <c r="FE67" s="84"/>
      <c r="FF67" s="84">
        <v>1</v>
      </c>
      <c r="FG67" s="84"/>
      <c r="FH67" s="84"/>
      <c r="FI67" s="84"/>
      <c r="FJ67" s="84"/>
      <c r="FK67" s="84"/>
      <c r="FL67" s="84"/>
      <c r="FM67" s="84"/>
      <c r="FN67" s="84"/>
      <c r="FO67" s="84"/>
      <c r="FP67" s="84"/>
      <c r="FQ67" s="84"/>
      <c r="FR67" s="84"/>
      <c r="FS67" s="84"/>
      <c r="FT67" s="84"/>
      <c r="FU67" s="84"/>
      <c r="FV67" s="84"/>
      <c r="FW67" s="84"/>
      <c r="FX67" s="84"/>
      <c r="FY67" s="84"/>
      <c r="FZ67" s="84"/>
      <c r="GA67" s="84"/>
      <c r="GB67" s="84"/>
      <c r="GC67" s="84"/>
      <c r="GD67" s="84"/>
      <c r="GE67" s="84"/>
      <c r="GF67" s="84"/>
      <c r="GG67" s="84"/>
      <c r="GH67" s="84"/>
      <c r="GI67" s="84"/>
    </row>
    <row r="68" spans="1:191" x14ac:dyDescent="0.25">
      <c r="A68" s="316"/>
      <c r="B68" s="317"/>
      <c r="C68" s="485"/>
      <c r="D68" s="485"/>
      <c r="E68" s="317"/>
      <c r="F68" s="317"/>
      <c r="G68" s="84"/>
      <c r="H68" s="317"/>
      <c r="I68" s="84"/>
      <c r="J68" s="84"/>
      <c r="K68" s="84"/>
      <c r="L68" s="84"/>
      <c r="M68" s="84"/>
      <c r="N68" s="84"/>
      <c r="O68" s="84"/>
      <c r="P68" s="84"/>
      <c r="Q68" s="84"/>
      <c r="R68" s="84"/>
      <c r="S68" s="84"/>
      <c r="T68" s="84"/>
      <c r="U68" s="84"/>
      <c r="V68" s="84"/>
      <c r="W68" s="84"/>
      <c r="X68" s="84"/>
      <c r="Y68" s="84"/>
      <c r="Z68" s="84">
        <v>1</v>
      </c>
      <c r="AA68" s="84"/>
      <c r="AB68" s="84"/>
      <c r="AC68" s="84"/>
      <c r="AD68" s="84"/>
      <c r="AE68" s="84"/>
      <c r="AF68" s="84"/>
      <c r="AG68" s="84"/>
      <c r="AH68" s="84">
        <v>1</v>
      </c>
      <c r="AI68" s="84"/>
      <c r="AJ68" s="84"/>
      <c r="AK68" s="84"/>
      <c r="AL68" s="84"/>
      <c r="AM68" s="84"/>
      <c r="AN68" s="84"/>
      <c r="AO68" s="84"/>
      <c r="AP68" s="84">
        <v>1</v>
      </c>
      <c r="AQ68" s="84"/>
      <c r="AR68" s="84"/>
      <c r="AS68" s="84"/>
      <c r="AT68" s="84"/>
      <c r="AU68" s="84"/>
      <c r="AV68" s="84"/>
      <c r="AW68" s="84"/>
      <c r="AX68" s="792">
        <v>1</v>
      </c>
      <c r="AY68" s="84"/>
      <c r="AZ68" s="84"/>
      <c r="BA68" s="84"/>
      <c r="BB68" s="84"/>
      <c r="BC68" s="84"/>
      <c r="BD68" s="84"/>
      <c r="BE68" s="84"/>
      <c r="BF68" s="792">
        <v>1</v>
      </c>
      <c r="BG68" s="84"/>
      <c r="BH68" s="84"/>
      <c r="BI68" s="84"/>
      <c r="BJ68" s="84"/>
      <c r="BK68" s="84"/>
      <c r="BL68" s="84"/>
      <c r="BM68" s="84"/>
      <c r="BN68" s="792">
        <v>1</v>
      </c>
      <c r="BO68" s="84"/>
      <c r="BP68" s="84"/>
      <c r="BQ68" s="84"/>
      <c r="BR68" s="84"/>
      <c r="BS68" s="84"/>
      <c r="BT68" s="84"/>
      <c r="BU68" s="84"/>
      <c r="BV68" s="792">
        <v>1</v>
      </c>
      <c r="BW68" s="84"/>
      <c r="BX68" s="84"/>
      <c r="BY68" s="84"/>
      <c r="BZ68" s="84"/>
      <c r="CA68" s="84"/>
      <c r="CB68" s="84"/>
      <c r="CC68" s="84"/>
      <c r="CD68" s="84">
        <v>1</v>
      </c>
      <c r="CE68" s="84"/>
      <c r="CF68" s="84"/>
      <c r="CG68" s="84"/>
      <c r="CH68" s="84"/>
      <c r="CI68" s="84"/>
      <c r="CJ68" s="84"/>
      <c r="CK68" s="84"/>
      <c r="CL68" s="84">
        <v>1</v>
      </c>
      <c r="CM68" s="84"/>
      <c r="CN68" s="84"/>
      <c r="CO68" s="84"/>
      <c r="CP68" s="84"/>
      <c r="CQ68" s="84"/>
      <c r="CR68" s="84"/>
      <c r="CS68" s="84"/>
      <c r="CT68" s="84">
        <v>1</v>
      </c>
      <c r="CU68" s="84"/>
      <c r="CV68" s="84"/>
      <c r="CW68" s="84"/>
      <c r="CX68" s="84"/>
      <c r="CY68" s="84"/>
      <c r="CZ68" s="84"/>
      <c r="DA68" s="84"/>
      <c r="DB68" s="84">
        <v>1</v>
      </c>
      <c r="DC68" s="84"/>
      <c r="DD68" s="84"/>
      <c r="DE68" s="84"/>
      <c r="DF68" s="84"/>
      <c r="DG68" s="84"/>
      <c r="DH68" s="84"/>
      <c r="DI68" s="84"/>
      <c r="DJ68" s="84">
        <v>1</v>
      </c>
      <c r="DK68" s="84"/>
      <c r="DL68" s="84"/>
      <c r="DM68" s="84"/>
      <c r="DN68" s="84"/>
      <c r="DO68" s="84"/>
      <c r="DP68" s="84"/>
      <c r="DQ68" s="84"/>
      <c r="DR68" s="84">
        <v>1</v>
      </c>
      <c r="DS68" s="84"/>
      <c r="DT68" s="84"/>
      <c r="DU68" s="84"/>
      <c r="DV68" s="84"/>
      <c r="DW68" s="84"/>
      <c r="DX68" s="84"/>
      <c r="DY68" s="84"/>
      <c r="DZ68" s="84">
        <v>1</v>
      </c>
      <c r="EA68" s="84"/>
      <c r="EB68" s="84"/>
      <c r="EC68" s="84"/>
      <c r="ED68" s="84"/>
      <c r="EE68" s="84"/>
      <c r="EF68" s="84"/>
      <c r="EG68" s="84"/>
      <c r="EH68" s="84">
        <v>1</v>
      </c>
      <c r="EI68" s="84"/>
      <c r="EJ68" s="84"/>
      <c r="EK68" s="84"/>
      <c r="EL68" s="84"/>
      <c r="EM68" s="84"/>
      <c r="EN68" s="84"/>
      <c r="EO68" s="84"/>
      <c r="EP68" s="84">
        <v>1</v>
      </c>
      <c r="EQ68" s="84"/>
      <c r="ER68" s="84"/>
      <c r="ES68" s="84"/>
      <c r="ET68" s="84"/>
      <c r="EU68" s="84"/>
      <c r="EV68" s="84"/>
      <c r="EW68" s="84"/>
      <c r="EX68" s="84">
        <v>1</v>
      </c>
      <c r="EY68" s="84"/>
      <c r="EZ68" s="84"/>
      <c r="FA68" s="84"/>
      <c r="FB68" s="84"/>
      <c r="FC68" s="84"/>
      <c r="FD68" s="84"/>
      <c r="FE68" s="84"/>
      <c r="FF68" s="84">
        <v>1</v>
      </c>
      <c r="FG68" s="84"/>
      <c r="FH68" s="84"/>
      <c r="FI68" s="84"/>
      <c r="FJ68" s="84"/>
      <c r="FK68" s="84"/>
      <c r="FL68" s="84"/>
      <c r="FM68" s="84"/>
      <c r="FN68" s="84"/>
      <c r="FO68" s="84"/>
      <c r="FP68" s="84"/>
      <c r="FQ68" s="84"/>
      <c r="FR68" s="84"/>
      <c r="FS68" s="84"/>
      <c r="FT68" s="84"/>
      <c r="FU68" s="84"/>
      <c r="FV68" s="84"/>
      <c r="FW68" s="84"/>
      <c r="FX68" s="84"/>
      <c r="FY68" s="84"/>
      <c r="FZ68" s="84"/>
      <c r="GA68" s="84"/>
      <c r="GB68" s="84"/>
      <c r="GC68" s="84"/>
      <c r="GD68" s="84"/>
      <c r="GE68" s="84"/>
      <c r="GF68" s="84"/>
      <c r="GG68" s="84"/>
      <c r="GH68" s="84"/>
      <c r="GI68" s="84"/>
    </row>
    <row r="69" spans="1:191" x14ac:dyDescent="0.25">
      <c r="A69" s="316"/>
      <c r="B69" s="317"/>
      <c r="C69" s="485"/>
      <c r="D69" s="485"/>
      <c r="E69" s="317"/>
      <c r="F69" s="317"/>
      <c r="G69" s="84"/>
      <c r="H69" s="317"/>
      <c r="I69" s="84"/>
      <c r="J69" s="84"/>
      <c r="K69" s="84"/>
      <c r="L69" s="84"/>
      <c r="M69" s="84"/>
      <c r="N69" s="84"/>
      <c r="O69" s="84"/>
      <c r="P69" s="84"/>
      <c r="Q69" s="84"/>
      <c r="R69" s="84"/>
      <c r="S69" s="84"/>
      <c r="T69" s="84"/>
      <c r="U69" s="84"/>
      <c r="V69" s="84"/>
      <c r="W69" s="84"/>
      <c r="X69" s="84"/>
      <c r="Y69" s="84"/>
      <c r="Z69" s="84">
        <v>1</v>
      </c>
      <c r="AA69" s="84"/>
      <c r="AB69" s="84"/>
      <c r="AC69" s="84"/>
      <c r="AD69" s="84"/>
      <c r="AE69" s="84"/>
      <c r="AF69" s="84"/>
      <c r="AG69" s="84"/>
      <c r="AH69" s="84">
        <v>1</v>
      </c>
      <c r="AI69" s="84"/>
      <c r="AJ69" s="84"/>
      <c r="AK69" s="84"/>
      <c r="AL69" s="84"/>
      <c r="AM69" s="84"/>
      <c r="AN69" s="84"/>
      <c r="AO69" s="84"/>
      <c r="AP69" s="84">
        <v>1</v>
      </c>
      <c r="AQ69" s="84"/>
      <c r="AR69" s="84"/>
      <c r="AS69" s="84"/>
      <c r="AT69" s="84"/>
      <c r="AU69" s="84"/>
      <c r="AV69" s="84"/>
      <c r="AW69" s="84"/>
      <c r="AX69" s="792">
        <v>1</v>
      </c>
      <c r="AY69" s="84"/>
      <c r="AZ69" s="84"/>
      <c r="BA69" s="84"/>
      <c r="BB69" s="84"/>
      <c r="BC69" s="84"/>
      <c r="BD69" s="84"/>
      <c r="BE69" s="84"/>
      <c r="BF69" s="792">
        <v>1</v>
      </c>
      <c r="BG69" s="84"/>
      <c r="BH69" s="84"/>
      <c r="BI69" s="84"/>
      <c r="BJ69" s="84"/>
      <c r="BK69" s="84"/>
      <c r="BL69" s="84"/>
      <c r="BM69" s="84"/>
      <c r="BN69" s="792">
        <v>1</v>
      </c>
      <c r="BO69" s="84"/>
      <c r="BP69" s="84"/>
      <c r="BQ69" s="84"/>
      <c r="BR69" s="84"/>
      <c r="BS69" s="84"/>
      <c r="BT69" s="84"/>
      <c r="BU69" s="84"/>
      <c r="BV69" s="792">
        <v>1</v>
      </c>
      <c r="BW69" s="84"/>
      <c r="BX69" s="84"/>
      <c r="BY69" s="84"/>
      <c r="BZ69" s="84"/>
      <c r="CA69" s="84"/>
      <c r="CB69" s="84"/>
      <c r="CC69" s="84"/>
      <c r="CD69" s="84">
        <v>1</v>
      </c>
      <c r="CE69" s="84"/>
      <c r="CF69" s="84"/>
      <c r="CG69" s="84"/>
      <c r="CH69" s="84"/>
      <c r="CI69" s="84"/>
      <c r="CJ69" s="84"/>
      <c r="CK69" s="84"/>
      <c r="CL69" s="84">
        <v>1</v>
      </c>
      <c r="CM69" s="84"/>
      <c r="CN69" s="84"/>
      <c r="CO69" s="84"/>
      <c r="CP69" s="84"/>
      <c r="CQ69" s="84"/>
      <c r="CR69" s="84"/>
      <c r="CS69" s="84"/>
      <c r="CT69" s="84">
        <v>1</v>
      </c>
      <c r="CU69" s="84"/>
      <c r="CV69" s="84"/>
      <c r="CW69" s="84"/>
      <c r="CX69" s="84"/>
      <c r="CY69" s="84"/>
      <c r="CZ69" s="84"/>
      <c r="DA69" s="84"/>
      <c r="DB69" s="84">
        <v>1</v>
      </c>
      <c r="DC69" s="84"/>
      <c r="DD69" s="84"/>
      <c r="DE69" s="84"/>
      <c r="DF69" s="84"/>
      <c r="DG69" s="84"/>
      <c r="DH69" s="84"/>
      <c r="DI69" s="84"/>
      <c r="DJ69" s="84">
        <v>1</v>
      </c>
      <c r="DK69" s="84"/>
      <c r="DL69" s="84"/>
      <c r="DM69" s="84"/>
      <c r="DN69" s="84"/>
      <c r="DO69" s="84"/>
      <c r="DP69" s="84"/>
      <c r="DQ69" s="84"/>
      <c r="DR69" s="84">
        <v>1</v>
      </c>
      <c r="DS69" s="84"/>
      <c r="DT69" s="84"/>
      <c r="DU69" s="84"/>
      <c r="DV69" s="84"/>
      <c r="DW69" s="84"/>
      <c r="DX69" s="84"/>
      <c r="DY69" s="84"/>
      <c r="DZ69" s="84">
        <v>1</v>
      </c>
      <c r="EA69" s="84"/>
      <c r="EB69" s="84"/>
      <c r="EC69" s="84"/>
      <c r="ED69" s="84"/>
      <c r="EE69" s="84"/>
      <c r="EF69" s="84"/>
      <c r="EG69" s="84"/>
      <c r="EH69" s="84">
        <v>1</v>
      </c>
      <c r="EI69" s="84"/>
      <c r="EJ69" s="84"/>
      <c r="EK69" s="84"/>
      <c r="EL69" s="84"/>
      <c r="EM69" s="84"/>
      <c r="EN69" s="84"/>
      <c r="EO69" s="84"/>
      <c r="EP69" s="84">
        <v>1</v>
      </c>
      <c r="EQ69" s="84"/>
      <c r="ER69" s="84"/>
      <c r="ES69" s="84"/>
      <c r="ET69" s="84"/>
      <c r="EU69" s="84"/>
      <c r="EV69" s="84"/>
      <c r="EW69" s="84"/>
      <c r="EX69" s="84">
        <v>1</v>
      </c>
      <c r="EY69" s="84"/>
      <c r="EZ69" s="84"/>
      <c r="FA69" s="84"/>
      <c r="FB69" s="84"/>
      <c r="FC69" s="84"/>
      <c r="FD69" s="84"/>
      <c r="FE69" s="84"/>
      <c r="FF69" s="84">
        <v>1</v>
      </c>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c r="GH69" s="84"/>
      <c r="GI69" s="84"/>
    </row>
    <row r="70" spans="1:191" x14ac:dyDescent="0.25">
      <c r="A70" s="316"/>
      <c r="B70" s="317"/>
      <c r="C70" s="485"/>
      <c r="D70" s="485"/>
      <c r="E70" s="317"/>
      <c r="F70" s="317"/>
      <c r="G70" s="84"/>
      <c r="H70" s="317"/>
      <c r="I70" s="84"/>
      <c r="J70" s="84"/>
      <c r="K70" s="84"/>
      <c r="L70" s="84"/>
      <c r="M70" s="84"/>
      <c r="N70" s="84"/>
      <c r="O70" s="84"/>
      <c r="P70" s="84"/>
      <c r="Q70" s="84"/>
      <c r="R70" s="84"/>
      <c r="S70" s="84"/>
      <c r="T70" s="84"/>
      <c r="U70" s="84"/>
      <c r="V70" s="84"/>
      <c r="W70" s="84"/>
      <c r="X70" s="84"/>
      <c r="Y70" s="84"/>
      <c r="Z70" s="84">
        <v>1</v>
      </c>
      <c r="AA70" s="84"/>
      <c r="AB70" s="84"/>
      <c r="AC70" s="84"/>
      <c r="AD70" s="84"/>
      <c r="AE70" s="84"/>
      <c r="AF70" s="84"/>
      <c r="AG70" s="84"/>
      <c r="AH70" s="84">
        <v>1</v>
      </c>
      <c r="AI70" s="84"/>
      <c r="AJ70" s="84"/>
      <c r="AK70" s="84"/>
      <c r="AL70" s="84"/>
      <c r="AM70" s="84"/>
      <c r="AN70" s="84"/>
      <c r="AO70" s="84"/>
      <c r="AP70" s="84">
        <v>1</v>
      </c>
      <c r="AQ70" s="84"/>
      <c r="AR70" s="84"/>
      <c r="AS70" s="84"/>
      <c r="AT70" s="84"/>
      <c r="AU70" s="84"/>
      <c r="AV70" s="84"/>
      <c r="AW70" s="84"/>
      <c r="AX70" s="792">
        <v>1</v>
      </c>
      <c r="AY70" s="84"/>
      <c r="AZ70" s="84"/>
      <c r="BA70" s="84"/>
      <c r="BB70" s="84"/>
      <c r="BC70" s="84"/>
      <c r="BD70" s="84"/>
      <c r="BE70" s="84"/>
      <c r="BF70" s="792">
        <v>1</v>
      </c>
      <c r="BG70" s="84"/>
      <c r="BH70" s="84"/>
      <c r="BI70" s="84"/>
      <c r="BJ70" s="84"/>
      <c r="BK70" s="84"/>
      <c r="BL70" s="84"/>
      <c r="BM70" s="84"/>
      <c r="BN70" s="792">
        <v>1</v>
      </c>
      <c r="BO70" s="84"/>
      <c r="BP70" s="84"/>
      <c r="BQ70" s="84"/>
      <c r="BR70" s="84"/>
      <c r="BS70" s="84"/>
      <c r="BT70" s="84"/>
      <c r="BU70" s="84"/>
      <c r="BV70" s="792">
        <v>1</v>
      </c>
      <c r="BW70" s="84"/>
      <c r="BX70" s="84"/>
      <c r="BY70" s="84"/>
      <c r="BZ70" s="84"/>
      <c r="CA70" s="84"/>
      <c r="CB70" s="84"/>
      <c r="CC70" s="84"/>
      <c r="CD70" s="84">
        <v>1</v>
      </c>
      <c r="CE70" s="84"/>
      <c r="CF70" s="84"/>
      <c r="CG70" s="84"/>
      <c r="CH70" s="84"/>
      <c r="CI70" s="84"/>
      <c r="CJ70" s="84"/>
      <c r="CK70" s="84"/>
      <c r="CL70" s="84">
        <v>1</v>
      </c>
      <c r="CM70" s="84"/>
      <c r="CN70" s="84"/>
      <c r="CO70" s="84"/>
      <c r="CP70" s="84"/>
      <c r="CQ70" s="84"/>
      <c r="CR70" s="84"/>
      <c r="CS70" s="84"/>
      <c r="CT70" s="84">
        <v>1</v>
      </c>
      <c r="CU70" s="84"/>
      <c r="CV70" s="84"/>
      <c r="CW70" s="84"/>
      <c r="CX70" s="84"/>
      <c r="CY70" s="84"/>
      <c r="CZ70" s="84"/>
      <c r="DA70" s="84"/>
      <c r="DB70" s="84">
        <v>1</v>
      </c>
      <c r="DC70" s="84"/>
      <c r="DD70" s="84"/>
      <c r="DE70" s="84"/>
      <c r="DF70" s="84"/>
      <c r="DG70" s="84"/>
      <c r="DH70" s="84"/>
      <c r="DI70" s="84"/>
      <c r="DJ70" s="84">
        <v>1</v>
      </c>
      <c r="DK70" s="84"/>
      <c r="DL70" s="84"/>
      <c r="DM70" s="84"/>
      <c r="DN70" s="84"/>
      <c r="DO70" s="84"/>
      <c r="DP70" s="84"/>
      <c r="DQ70" s="84"/>
      <c r="DR70" s="84">
        <v>1</v>
      </c>
      <c r="DS70" s="84"/>
      <c r="DT70" s="84"/>
      <c r="DU70" s="84"/>
      <c r="DV70" s="84"/>
      <c r="DW70" s="84"/>
      <c r="DX70" s="84"/>
      <c r="DY70" s="84"/>
      <c r="DZ70" s="84">
        <v>1</v>
      </c>
      <c r="EA70" s="84"/>
      <c r="EB70" s="84"/>
      <c r="EC70" s="84"/>
      <c r="ED70" s="84"/>
      <c r="EE70" s="84"/>
      <c r="EF70" s="84"/>
      <c r="EG70" s="84"/>
      <c r="EH70" s="84">
        <v>1</v>
      </c>
      <c r="EI70" s="84"/>
      <c r="EJ70" s="84"/>
      <c r="EK70" s="84"/>
      <c r="EL70" s="84"/>
      <c r="EM70" s="84"/>
      <c r="EN70" s="84"/>
      <c r="EO70" s="84"/>
      <c r="EP70" s="84">
        <v>1</v>
      </c>
      <c r="EQ70" s="84"/>
      <c r="ER70" s="84"/>
      <c r="ES70" s="84"/>
      <c r="ET70" s="84"/>
      <c r="EU70" s="84"/>
      <c r="EV70" s="84"/>
      <c r="EW70" s="84"/>
      <c r="EX70" s="84">
        <v>1</v>
      </c>
      <c r="EY70" s="84"/>
      <c r="EZ70" s="84"/>
      <c r="FA70" s="84"/>
      <c r="FB70" s="84"/>
      <c r="FC70" s="84"/>
      <c r="FD70" s="84"/>
      <c r="FE70" s="84"/>
      <c r="FF70" s="84">
        <v>1</v>
      </c>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c r="GH70" s="84"/>
      <c r="GI70" s="84"/>
    </row>
    <row r="71" spans="1:191" x14ac:dyDescent="0.25">
      <c r="A71" s="316"/>
      <c r="B71" s="317"/>
      <c r="C71" s="485"/>
      <c r="D71" s="485"/>
      <c r="E71" s="317"/>
      <c r="F71" s="317"/>
      <c r="G71" s="84"/>
      <c r="H71" s="317"/>
      <c r="I71" s="84"/>
      <c r="J71" s="84"/>
      <c r="K71" s="84"/>
      <c r="L71" s="84"/>
      <c r="M71" s="84"/>
      <c r="N71" s="84"/>
      <c r="O71" s="84"/>
      <c r="P71" s="84"/>
      <c r="Q71" s="84"/>
      <c r="R71" s="84"/>
      <c r="S71" s="84"/>
      <c r="T71" s="84"/>
      <c r="U71" s="84"/>
      <c r="V71" s="84"/>
      <c r="W71" s="84"/>
      <c r="X71" s="84"/>
      <c r="Y71" s="84"/>
      <c r="Z71" s="84">
        <v>1</v>
      </c>
      <c r="AA71" s="84"/>
      <c r="AB71" s="84"/>
      <c r="AC71" s="84"/>
      <c r="AD71" s="84"/>
      <c r="AE71" s="84"/>
      <c r="AF71" s="84"/>
      <c r="AG71" s="84"/>
      <c r="AH71" s="84">
        <v>1</v>
      </c>
      <c r="AI71" s="84"/>
      <c r="AJ71" s="84"/>
      <c r="AK71" s="84"/>
      <c r="AL71" s="84"/>
      <c r="AM71" s="84"/>
      <c r="AN71" s="84"/>
      <c r="AO71" s="84"/>
      <c r="AP71" s="84">
        <v>1</v>
      </c>
      <c r="AQ71" s="84"/>
      <c r="AR71" s="84"/>
      <c r="AS71" s="84"/>
      <c r="AT71" s="84"/>
      <c r="AU71" s="84"/>
      <c r="AV71" s="84"/>
      <c r="AW71" s="84"/>
      <c r="AX71" s="792">
        <v>1</v>
      </c>
      <c r="AY71" s="84"/>
      <c r="AZ71" s="84"/>
      <c r="BA71" s="84"/>
      <c r="BB71" s="84"/>
      <c r="BC71" s="84"/>
      <c r="BD71" s="84"/>
      <c r="BE71" s="84"/>
      <c r="BF71" s="792">
        <v>1</v>
      </c>
      <c r="BG71" s="84"/>
      <c r="BH71" s="84"/>
      <c r="BI71" s="84"/>
      <c r="BJ71" s="84"/>
      <c r="BK71" s="84"/>
      <c r="BL71" s="84"/>
      <c r="BM71" s="84"/>
      <c r="BN71" s="792">
        <v>1</v>
      </c>
      <c r="BO71" s="84"/>
      <c r="BP71" s="84"/>
      <c r="BQ71" s="84"/>
      <c r="BR71" s="84"/>
      <c r="BS71" s="84"/>
      <c r="BT71" s="84"/>
      <c r="BU71" s="84"/>
      <c r="BV71" s="792">
        <v>1</v>
      </c>
      <c r="BW71" s="84"/>
      <c r="BX71" s="84"/>
      <c r="BY71" s="84"/>
      <c r="BZ71" s="84"/>
      <c r="CA71" s="84"/>
      <c r="CB71" s="84"/>
      <c r="CC71" s="84"/>
      <c r="CD71" s="84">
        <v>1</v>
      </c>
      <c r="CE71" s="84"/>
      <c r="CF71" s="84"/>
      <c r="CG71" s="84"/>
      <c r="CH71" s="84"/>
      <c r="CI71" s="84"/>
      <c r="CJ71" s="84"/>
      <c r="CK71" s="84"/>
      <c r="CL71" s="84">
        <v>1</v>
      </c>
      <c r="CM71" s="84"/>
      <c r="CN71" s="84"/>
      <c r="CO71" s="84"/>
      <c r="CP71" s="84"/>
      <c r="CQ71" s="84"/>
      <c r="CR71" s="84"/>
      <c r="CS71" s="84"/>
      <c r="CT71" s="84">
        <v>1</v>
      </c>
      <c r="CU71" s="84"/>
      <c r="CV71" s="84"/>
      <c r="CW71" s="84"/>
      <c r="CX71" s="84"/>
      <c r="CY71" s="84"/>
      <c r="CZ71" s="84"/>
      <c r="DA71" s="84"/>
      <c r="DB71" s="84">
        <v>1</v>
      </c>
      <c r="DC71" s="84"/>
      <c r="DD71" s="84"/>
      <c r="DE71" s="84"/>
      <c r="DF71" s="84"/>
      <c r="DG71" s="84"/>
      <c r="DH71" s="84"/>
      <c r="DI71" s="84"/>
      <c r="DJ71" s="84">
        <v>1</v>
      </c>
      <c r="DK71" s="84"/>
      <c r="DL71" s="84"/>
      <c r="DM71" s="84"/>
      <c r="DN71" s="84"/>
      <c r="DO71" s="84"/>
      <c r="DP71" s="84"/>
      <c r="DQ71" s="84"/>
      <c r="DR71" s="84">
        <v>1</v>
      </c>
      <c r="DS71" s="84"/>
      <c r="DT71" s="84"/>
      <c r="DU71" s="84"/>
      <c r="DV71" s="84"/>
      <c r="DW71" s="84"/>
      <c r="DX71" s="84"/>
      <c r="DY71" s="84"/>
      <c r="DZ71" s="84">
        <v>1</v>
      </c>
      <c r="EA71" s="84"/>
      <c r="EB71" s="84"/>
      <c r="EC71" s="84"/>
      <c r="ED71" s="84"/>
      <c r="EE71" s="84"/>
      <c r="EF71" s="84"/>
      <c r="EG71" s="84"/>
      <c r="EH71" s="84">
        <v>1</v>
      </c>
      <c r="EI71" s="84"/>
      <c r="EJ71" s="84"/>
      <c r="EK71" s="84"/>
      <c r="EL71" s="84"/>
      <c r="EM71" s="84"/>
      <c r="EN71" s="84"/>
      <c r="EO71" s="84"/>
      <c r="EP71" s="84">
        <v>1</v>
      </c>
      <c r="EQ71" s="84"/>
      <c r="ER71" s="84"/>
      <c r="ES71" s="84"/>
      <c r="ET71" s="84"/>
      <c r="EU71" s="84"/>
      <c r="EV71" s="84"/>
      <c r="EW71" s="84"/>
      <c r="EX71" s="84">
        <v>1</v>
      </c>
      <c r="EY71" s="84"/>
      <c r="EZ71" s="84"/>
      <c r="FA71" s="84"/>
      <c r="FB71" s="84"/>
      <c r="FC71" s="84"/>
      <c r="FD71" s="84"/>
      <c r="FE71" s="84"/>
      <c r="FF71" s="84">
        <v>1</v>
      </c>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c r="GH71" s="84"/>
      <c r="GI71" s="84"/>
    </row>
    <row r="72" spans="1:191" x14ac:dyDescent="0.25">
      <c r="A72" s="316"/>
      <c r="B72" s="317"/>
      <c r="C72" s="485"/>
      <c r="D72" s="485"/>
      <c r="E72" s="317"/>
      <c r="F72" s="317"/>
      <c r="G72" s="84"/>
      <c r="H72" s="317"/>
      <c r="I72" s="84"/>
      <c r="J72" s="84"/>
      <c r="K72" s="84"/>
      <c r="L72" s="84"/>
      <c r="M72" s="84"/>
      <c r="N72" s="84"/>
      <c r="O72" s="84"/>
      <c r="P72" s="84"/>
      <c r="Q72" s="84"/>
      <c r="R72" s="84"/>
      <c r="S72" s="84"/>
      <c r="T72" s="84"/>
      <c r="U72" s="84"/>
      <c r="V72" s="84"/>
      <c r="W72" s="84"/>
      <c r="X72" s="84"/>
      <c r="Y72" s="84"/>
      <c r="Z72" s="84">
        <v>1</v>
      </c>
      <c r="AA72" s="84"/>
      <c r="AB72" s="84"/>
      <c r="AC72" s="84"/>
      <c r="AD72" s="84"/>
      <c r="AE72" s="84"/>
      <c r="AF72" s="84"/>
      <c r="AG72" s="84"/>
      <c r="AH72" s="84">
        <v>1</v>
      </c>
      <c r="AI72" s="84"/>
      <c r="AJ72" s="84"/>
      <c r="AK72" s="84"/>
      <c r="AL72" s="84"/>
      <c r="AM72" s="84"/>
      <c r="AN72" s="84"/>
      <c r="AO72" s="84"/>
      <c r="AP72" s="84">
        <v>1</v>
      </c>
      <c r="AQ72" s="84"/>
      <c r="AR72" s="84"/>
      <c r="AS72" s="84"/>
      <c r="AT72" s="84"/>
      <c r="AU72" s="84"/>
      <c r="AV72" s="84"/>
      <c r="AW72" s="84"/>
      <c r="AX72" s="792">
        <v>1</v>
      </c>
      <c r="AY72" s="84"/>
      <c r="AZ72" s="84"/>
      <c r="BA72" s="84"/>
      <c r="BB72" s="84"/>
      <c r="BC72" s="84"/>
      <c r="BD72" s="84"/>
      <c r="BE72" s="84"/>
      <c r="BF72" s="792">
        <v>1</v>
      </c>
      <c r="BG72" s="84"/>
      <c r="BH72" s="84"/>
      <c r="BI72" s="84"/>
      <c r="BJ72" s="84"/>
      <c r="BK72" s="84"/>
      <c r="BL72" s="84"/>
      <c r="BM72" s="84"/>
      <c r="BN72" s="792">
        <v>1</v>
      </c>
      <c r="BO72" s="84"/>
      <c r="BP72" s="84"/>
      <c r="BQ72" s="84"/>
      <c r="BR72" s="84"/>
      <c r="BS72" s="84"/>
      <c r="BT72" s="84"/>
      <c r="BU72" s="84"/>
      <c r="BV72" s="792">
        <v>1</v>
      </c>
      <c r="BW72" s="84"/>
      <c r="BX72" s="84"/>
      <c r="BY72" s="84"/>
      <c r="BZ72" s="84"/>
      <c r="CA72" s="84"/>
      <c r="CB72" s="84"/>
      <c r="CC72" s="84"/>
      <c r="CD72" s="84">
        <v>1</v>
      </c>
      <c r="CE72" s="84"/>
      <c r="CF72" s="84"/>
      <c r="CG72" s="84"/>
      <c r="CH72" s="84"/>
      <c r="CI72" s="84"/>
      <c r="CJ72" s="84"/>
      <c r="CK72" s="84"/>
      <c r="CL72" s="84">
        <v>1</v>
      </c>
      <c r="CM72" s="84"/>
      <c r="CN72" s="84"/>
      <c r="CO72" s="84"/>
      <c r="CP72" s="84"/>
      <c r="CQ72" s="84"/>
      <c r="CR72" s="84"/>
      <c r="CS72" s="84"/>
      <c r="CT72" s="84">
        <v>1</v>
      </c>
      <c r="CU72" s="84"/>
      <c r="CV72" s="84"/>
      <c r="CW72" s="84"/>
      <c r="CX72" s="84"/>
      <c r="CY72" s="84"/>
      <c r="CZ72" s="84"/>
      <c r="DA72" s="84"/>
      <c r="DB72" s="84">
        <v>1</v>
      </c>
      <c r="DC72" s="84"/>
      <c r="DD72" s="84"/>
      <c r="DE72" s="84"/>
      <c r="DF72" s="84"/>
      <c r="DG72" s="84"/>
      <c r="DH72" s="84"/>
      <c r="DI72" s="84"/>
      <c r="DJ72" s="84">
        <v>1</v>
      </c>
      <c r="DK72" s="84"/>
      <c r="DL72" s="84"/>
      <c r="DM72" s="84"/>
      <c r="DN72" s="84"/>
      <c r="DO72" s="84"/>
      <c r="DP72" s="84"/>
      <c r="DQ72" s="84"/>
      <c r="DR72" s="84">
        <v>1</v>
      </c>
      <c r="DS72" s="84"/>
      <c r="DT72" s="84"/>
      <c r="DU72" s="84"/>
      <c r="DV72" s="84"/>
      <c r="DW72" s="84"/>
      <c r="DX72" s="84"/>
      <c r="DY72" s="84"/>
      <c r="DZ72" s="84">
        <v>1</v>
      </c>
      <c r="EA72" s="84"/>
      <c r="EB72" s="84"/>
      <c r="EC72" s="84"/>
      <c r="ED72" s="84"/>
      <c r="EE72" s="84"/>
      <c r="EF72" s="84"/>
      <c r="EG72" s="84"/>
      <c r="EH72" s="84">
        <v>1</v>
      </c>
      <c r="EI72" s="84"/>
      <c r="EJ72" s="84"/>
      <c r="EK72" s="84"/>
      <c r="EL72" s="84"/>
      <c r="EM72" s="84"/>
      <c r="EN72" s="84"/>
      <c r="EO72" s="84"/>
      <c r="EP72" s="84">
        <v>1</v>
      </c>
      <c r="EQ72" s="84"/>
      <c r="ER72" s="84"/>
      <c r="ES72" s="84"/>
      <c r="ET72" s="84"/>
      <c r="EU72" s="84"/>
      <c r="EV72" s="84"/>
      <c r="EW72" s="84"/>
      <c r="EX72" s="84">
        <v>1</v>
      </c>
      <c r="EY72" s="84"/>
      <c r="EZ72" s="84"/>
      <c r="FA72" s="84"/>
      <c r="FB72" s="84"/>
      <c r="FC72" s="84"/>
      <c r="FD72" s="84"/>
      <c r="FE72" s="84"/>
      <c r="FF72" s="84">
        <v>1</v>
      </c>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c r="GH72" s="84"/>
      <c r="GI72" s="84"/>
    </row>
    <row r="73" spans="1:191" x14ac:dyDescent="0.25">
      <c r="A73" s="316"/>
      <c r="B73" s="317"/>
      <c r="C73" s="485"/>
      <c r="D73" s="485"/>
      <c r="E73" s="317"/>
      <c r="F73" s="317"/>
      <c r="G73" s="84"/>
      <c r="H73" s="317"/>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c r="GH73" s="84"/>
      <c r="GI73" s="84"/>
    </row>
    <row r="74" spans="1:191" x14ac:dyDescent="0.25">
      <c r="A74" s="316"/>
      <c r="B74" s="317"/>
      <c r="C74" s="485"/>
      <c r="D74" s="485"/>
      <c r="E74" s="317"/>
      <c r="F74" s="317"/>
      <c r="G74" s="84"/>
      <c r="H74" s="317"/>
      <c r="I74" s="84"/>
      <c r="J74" s="84"/>
      <c r="K74" s="84"/>
      <c r="L74" s="84"/>
      <c r="M74" s="84"/>
      <c r="N74" s="84"/>
      <c r="O74" s="84"/>
      <c r="P74" s="84"/>
      <c r="Q74" s="84"/>
      <c r="R74" s="84"/>
      <c r="S74" s="84"/>
      <c r="T74" s="84"/>
      <c r="U74" s="84"/>
      <c r="V74" s="84"/>
      <c r="W74" s="84"/>
      <c r="X74" s="84"/>
      <c r="Y74" s="84"/>
      <c r="Z74" s="84">
        <v>1</v>
      </c>
      <c r="AA74" s="84"/>
      <c r="AB74" s="84"/>
      <c r="AC74" s="84"/>
      <c r="AD74" s="84"/>
      <c r="AE74" s="84"/>
      <c r="AF74" s="84"/>
      <c r="AG74" s="84"/>
      <c r="AH74" s="84">
        <v>1</v>
      </c>
      <c r="AI74" s="84"/>
      <c r="AJ74" s="84"/>
      <c r="AK74" s="84"/>
      <c r="AL74" s="84"/>
      <c r="AM74" s="84"/>
      <c r="AN74" s="84"/>
      <c r="AO74" s="84"/>
      <c r="AP74" s="84">
        <v>1</v>
      </c>
      <c r="AQ74" s="84"/>
      <c r="AR74" s="84"/>
      <c r="AS74" s="84"/>
      <c r="AT74" s="84"/>
      <c r="AU74" s="84"/>
      <c r="AV74" s="84"/>
      <c r="AW74" s="84"/>
      <c r="AX74" s="792">
        <v>1</v>
      </c>
      <c r="AY74" s="84"/>
      <c r="AZ74" s="84"/>
      <c r="BA74" s="84"/>
      <c r="BB74" s="84"/>
      <c r="BC74" s="84"/>
      <c r="BD74" s="84"/>
      <c r="BE74" s="84"/>
      <c r="BF74" s="792">
        <v>1</v>
      </c>
      <c r="BG74" s="84"/>
      <c r="BH74" s="84"/>
      <c r="BI74" s="84"/>
      <c r="BJ74" s="84"/>
      <c r="BK74" s="84"/>
      <c r="BL74" s="84"/>
      <c r="BM74" s="84"/>
      <c r="BN74" s="792">
        <v>1</v>
      </c>
      <c r="BO74" s="84"/>
      <c r="BP74" s="84"/>
      <c r="BQ74" s="84"/>
      <c r="BR74" s="84"/>
      <c r="BS74" s="84"/>
      <c r="BT74" s="84"/>
      <c r="BU74" s="84"/>
      <c r="BV74" s="792">
        <v>1</v>
      </c>
      <c r="BW74" s="84"/>
      <c r="BX74" s="84"/>
      <c r="BY74" s="84"/>
      <c r="BZ74" s="84"/>
      <c r="CA74" s="84"/>
      <c r="CB74" s="84"/>
      <c r="CC74" s="84"/>
      <c r="CD74" s="84">
        <v>1</v>
      </c>
      <c r="CE74" s="84"/>
      <c r="CF74" s="84"/>
      <c r="CG74" s="84"/>
      <c r="CH74" s="84"/>
      <c r="CI74" s="84"/>
      <c r="CJ74" s="84"/>
      <c r="CK74" s="84"/>
      <c r="CL74" s="84">
        <v>1</v>
      </c>
      <c r="CM74" s="84"/>
      <c r="CN74" s="84"/>
      <c r="CO74" s="84"/>
      <c r="CP74" s="84"/>
      <c r="CQ74" s="84"/>
      <c r="CR74" s="84"/>
      <c r="CS74" s="84"/>
      <c r="CT74" s="84">
        <v>1</v>
      </c>
      <c r="CU74" s="84"/>
      <c r="CV74" s="84"/>
      <c r="CW74" s="84"/>
      <c r="CX74" s="84"/>
      <c r="CY74" s="84"/>
      <c r="CZ74" s="84"/>
      <c r="DA74" s="84"/>
      <c r="DB74" s="84">
        <v>1</v>
      </c>
      <c r="DC74" s="84"/>
      <c r="DD74" s="84"/>
      <c r="DE74" s="84"/>
      <c r="DF74" s="84"/>
      <c r="DG74" s="84"/>
      <c r="DH74" s="84"/>
      <c r="DI74" s="84"/>
      <c r="DJ74" s="84">
        <v>1</v>
      </c>
      <c r="DK74" s="84"/>
      <c r="DL74" s="84"/>
      <c r="DM74" s="84"/>
      <c r="DN74" s="84"/>
      <c r="DO74" s="84"/>
      <c r="DP74" s="84"/>
      <c r="DQ74" s="84"/>
      <c r="DR74" s="84">
        <v>1</v>
      </c>
      <c r="DS74" s="84"/>
      <c r="DT74" s="84"/>
      <c r="DU74" s="84"/>
      <c r="DV74" s="84"/>
      <c r="DW74" s="84"/>
      <c r="DX74" s="84"/>
      <c r="DY74" s="84"/>
      <c r="DZ74" s="84">
        <v>1</v>
      </c>
      <c r="EA74" s="84"/>
      <c r="EB74" s="84"/>
      <c r="EC74" s="84"/>
      <c r="ED74" s="84"/>
      <c r="EE74" s="84"/>
      <c r="EF74" s="84"/>
      <c r="EG74" s="84"/>
      <c r="EH74" s="84">
        <v>1</v>
      </c>
      <c r="EI74" s="84"/>
      <c r="EJ74" s="84"/>
      <c r="EK74" s="84"/>
      <c r="EL74" s="84"/>
      <c r="EM74" s="84"/>
      <c r="EN74" s="84"/>
      <c r="EO74" s="84"/>
      <c r="EP74" s="84">
        <v>1</v>
      </c>
      <c r="EQ74" s="84"/>
      <c r="ER74" s="84"/>
      <c r="ES74" s="84"/>
      <c r="ET74" s="84"/>
      <c r="EU74" s="84"/>
      <c r="EV74" s="84"/>
      <c r="EW74" s="84"/>
      <c r="EX74" s="84">
        <v>1</v>
      </c>
      <c r="EY74" s="84"/>
      <c r="EZ74" s="84"/>
      <c r="FA74" s="84"/>
      <c r="FB74" s="84"/>
      <c r="FC74" s="84"/>
      <c r="FD74" s="84"/>
      <c r="FE74" s="84"/>
      <c r="FF74" s="84">
        <v>1</v>
      </c>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c r="GH74" s="84"/>
      <c r="GI74" s="84"/>
    </row>
    <row r="75" spans="1:191" x14ac:dyDescent="0.25">
      <c r="A75" s="316"/>
      <c r="B75" s="317"/>
      <c r="C75" s="485"/>
      <c r="D75" s="485"/>
      <c r="E75" s="317"/>
      <c r="F75" s="317"/>
      <c r="G75" s="84"/>
      <c r="H75" s="317"/>
      <c r="I75" s="84"/>
      <c r="J75" s="84"/>
      <c r="K75" s="84"/>
      <c r="L75" s="84"/>
      <c r="M75" s="84"/>
      <c r="N75" s="84"/>
      <c r="O75" s="84"/>
      <c r="P75" s="84"/>
      <c r="Q75" s="84"/>
      <c r="R75" s="84"/>
      <c r="S75" s="84"/>
      <c r="T75" s="84"/>
      <c r="U75" s="84"/>
      <c r="V75" s="84"/>
      <c r="W75" s="84"/>
      <c r="X75" s="84"/>
      <c r="Y75" s="84"/>
      <c r="Z75" s="84">
        <v>1</v>
      </c>
      <c r="AA75" s="84"/>
      <c r="AB75" s="84"/>
      <c r="AC75" s="84"/>
      <c r="AD75" s="84"/>
      <c r="AE75" s="84"/>
      <c r="AF75" s="84"/>
      <c r="AG75" s="84"/>
      <c r="AH75" s="84">
        <v>1</v>
      </c>
      <c r="AI75" s="84"/>
      <c r="AJ75" s="84"/>
      <c r="AK75" s="84"/>
      <c r="AL75" s="84"/>
      <c r="AM75" s="84"/>
      <c r="AN75" s="84"/>
      <c r="AO75" s="84"/>
      <c r="AP75" s="84">
        <v>1</v>
      </c>
      <c r="AQ75" s="84"/>
      <c r="AR75" s="84"/>
      <c r="AS75" s="84"/>
      <c r="AT75" s="84"/>
      <c r="AU75" s="84"/>
      <c r="AV75" s="84"/>
      <c r="AW75" s="84"/>
      <c r="AX75" s="792">
        <v>1</v>
      </c>
      <c r="AY75" s="84"/>
      <c r="AZ75" s="84"/>
      <c r="BA75" s="84"/>
      <c r="BB75" s="84"/>
      <c r="BC75" s="84"/>
      <c r="BD75" s="84"/>
      <c r="BE75" s="84"/>
      <c r="BF75" s="792">
        <v>1</v>
      </c>
      <c r="BG75" s="84"/>
      <c r="BH75" s="84"/>
      <c r="BI75" s="84"/>
      <c r="BJ75" s="84"/>
      <c r="BK75" s="84"/>
      <c r="BL75" s="84"/>
      <c r="BM75" s="84"/>
      <c r="BN75" s="792">
        <v>1</v>
      </c>
      <c r="BO75" s="84"/>
      <c r="BP75" s="84"/>
      <c r="BQ75" s="84"/>
      <c r="BR75" s="84"/>
      <c r="BS75" s="84"/>
      <c r="BT75" s="84"/>
      <c r="BU75" s="84"/>
      <c r="BV75" s="792">
        <v>1</v>
      </c>
      <c r="BW75" s="84"/>
      <c r="BX75" s="84"/>
      <c r="BY75" s="84"/>
      <c r="BZ75" s="84"/>
      <c r="CA75" s="84"/>
      <c r="CB75" s="84"/>
      <c r="CC75" s="84"/>
      <c r="CD75" s="84">
        <v>1</v>
      </c>
      <c r="CE75" s="84"/>
      <c r="CF75" s="84"/>
      <c r="CG75" s="84"/>
      <c r="CH75" s="84"/>
      <c r="CI75" s="84"/>
      <c r="CJ75" s="84"/>
      <c r="CK75" s="84"/>
      <c r="CL75" s="84">
        <v>1</v>
      </c>
      <c r="CM75" s="84"/>
      <c r="CN75" s="84"/>
      <c r="CO75" s="84"/>
      <c r="CP75" s="84"/>
      <c r="CQ75" s="84"/>
      <c r="CR75" s="84"/>
      <c r="CS75" s="84"/>
      <c r="CT75" s="84">
        <v>1</v>
      </c>
      <c r="CU75" s="84"/>
      <c r="CV75" s="84"/>
      <c r="CW75" s="84"/>
      <c r="CX75" s="84"/>
      <c r="CY75" s="84"/>
      <c r="CZ75" s="84"/>
      <c r="DA75" s="84"/>
      <c r="DB75" s="84">
        <v>1</v>
      </c>
      <c r="DC75" s="84"/>
      <c r="DD75" s="84"/>
      <c r="DE75" s="84"/>
      <c r="DF75" s="84"/>
      <c r="DG75" s="84"/>
      <c r="DH75" s="84"/>
      <c r="DI75" s="84"/>
      <c r="DJ75" s="84">
        <v>1</v>
      </c>
      <c r="DK75" s="84"/>
      <c r="DL75" s="84"/>
      <c r="DM75" s="84"/>
      <c r="DN75" s="84"/>
      <c r="DO75" s="84"/>
      <c r="DP75" s="84"/>
      <c r="DQ75" s="84"/>
      <c r="DR75" s="84">
        <v>1</v>
      </c>
      <c r="DS75" s="84"/>
      <c r="DT75" s="84"/>
      <c r="DU75" s="84"/>
      <c r="DV75" s="84"/>
      <c r="DW75" s="84"/>
      <c r="DX75" s="84"/>
      <c r="DY75" s="84"/>
      <c r="DZ75" s="84">
        <v>1</v>
      </c>
      <c r="EA75" s="84"/>
      <c r="EB75" s="84"/>
      <c r="EC75" s="84"/>
      <c r="ED75" s="84"/>
      <c r="EE75" s="84"/>
      <c r="EF75" s="84"/>
      <c r="EG75" s="84"/>
      <c r="EH75" s="84">
        <v>1</v>
      </c>
      <c r="EI75" s="84"/>
      <c r="EJ75" s="84"/>
      <c r="EK75" s="84"/>
      <c r="EL75" s="84"/>
      <c r="EM75" s="84"/>
      <c r="EN75" s="84"/>
      <c r="EO75" s="84"/>
      <c r="EP75" s="84">
        <v>1</v>
      </c>
      <c r="EQ75" s="84"/>
      <c r="ER75" s="84"/>
      <c r="ES75" s="84"/>
      <c r="ET75" s="84"/>
      <c r="EU75" s="84"/>
      <c r="EV75" s="84"/>
      <c r="EW75" s="84"/>
      <c r="EX75" s="84">
        <v>1</v>
      </c>
      <c r="EY75" s="84"/>
      <c r="EZ75" s="84"/>
      <c r="FA75" s="84"/>
      <c r="FB75" s="84"/>
      <c r="FC75" s="84"/>
      <c r="FD75" s="84"/>
      <c r="FE75" s="84"/>
      <c r="FF75" s="84">
        <v>1</v>
      </c>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c r="GH75" s="84"/>
      <c r="GI75" s="84"/>
    </row>
    <row r="76" spans="1:191" x14ac:dyDescent="0.25">
      <c r="A76" s="316"/>
      <c r="B76" s="317"/>
      <c r="C76" s="485"/>
      <c r="D76" s="485"/>
      <c r="E76" s="317"/>
      <c r="F76" s="317"/>
      <c r="G76" s="84"/>
      <c r="H76" s="317"/>
      <c r="I76" s="84"/>
      <c r="J76" s="84"/>
      <c r="K76" s="84"/>
      <c r="L76" s="84"/>
      <c r="M76" s="84"/>
      <c r="N76" s="84"/>
      <c r="O76" s="84"/>
      <c r="P76" s="84"/>
      <c r="Q76" s="84"/>
      <c r="R76" s="84"/>
      <c r="S76" s="84"/>
      <c r="T76" s="84"/>
      <c r="U76" s="84"/>
      <c r="V76" s="84"/>
      <c r="W76" s="84"/>
      <c r="X76" s="84"/>
      <c r="Y76" s="84"/>
      <c r="Z76" s="84">
        <v>1</v>
      </c>
      <c r="AA76" s="84"/>
      <c r="AB76" s="84"/>
      <c r="AC76" s="84"/>
      <c r="AD76" s="84"/>
      <c r="AE76" s="84"/>
      <c r="AF76" s="84"/>
      <c r="AG76" s="84"/>
      <c r="AH76" s="84">
        <v>1</v>
      </c>
      <c r="AI76" s="84"/>
      <c r="AJ76" s="84"/>
      <c r="AK76" s="84"/>
      <c r="AL76" s="84"/>
      <c r="AM76" s="84"/>
      <c r="AN76" s="84"/>
      <c r="AO76" s="84"/>
      <c r="AP76" s="84">
        <v>1</v>
      </c>
      <c r="AQ76" s="84"/>
      <c r="AR76" s="84"/>
      <c r="AS76" s="84"/>
      <c r="AT76" s="84"/>
      <c r="AU76" s="84"/>
      <c r="AV76" s="84"/>
      <c r="AW76" s="84"/>
      <c r="AX76" s="792">
        <v>1</v>
      </c>
      <c r="AY76" s="84"/>
      <c r="AZ76" s="84"/>
      <c r="BA76" s="84"/>
      <c r="BB76" s="84"/>
      <c r="BC76" s="84"/>
      <c r="BD76" s="84"/>
      <c r="BE76" s="84"/>
      <c r="BF76" s="792">
        <v>1</v>
      </c>
      <c r="BG76" s="84"/>
      <c r="BH76" s="84"/>
      <c r="BI76" s="84"/>
      <c r="BJ76" s="84"/>
      <c r="BK76" s="84"/>
      <c r="BL76" s="84"/>
      <c r="BM76" s="84"/>
      <c r="BN76" s="792">
        <v>1</v>
      </c>
      <c r="BO76" s="84"/>
      <c r="BP76" s="84"/>
      <c r="BQ76" s="84"/>
      <c r="BR76" s="84"/>
      <c r="BS76" s="84"/>
      <c r="BT76" s="84"/>
      <c r="BU76" s="84"/>
      <c r="BV76" s="792">
        <v>1</v>
      </c>
      <c r="BW76" s="84"/>
      <c r="BX76" s="84"/>
      <c r="BY76" s="84"/>
      <c r="BZ76" s="84"/>
      <c r="CA76" s="84"/>
      <c r="CB76" s="84"/>
      <c r="CC76" s="84"/>
      <c r="CD76" s="84">
        <v>1</v>
      </c>
      <c r="CE76" s="84"/>
      <c r="CF76" s="84"/>
      <c r="CG76" s="84"/>
      <c r="CH76" s="84"/>
      <c r="CI76" s="84"/>
      <c r="CJ76" s="84"/>
      <c r="CK76" s="84"/>
      <c r="CL76" s="84">
        <v>1</v>
      </c>
      <c r="CM76" s="84"/>
      <c r="CN76" s="84"/>
      <c r="CO76" s="84"/>
      <c r="CP76" s="84"/>
      <c r="CQ76" s="84"/>
      <c r="CR76" s="84"/>
      <c r="CS76" s="84"/>
      <c r="CT76" s="84">
        <v>1</v>
      </c>
      <c r="CU76" s="84"/>
      <c r="CV76" s="84"/>
      <c r="CW76" s="84"/>
      <c r="CX76" s="84"/>
      <c r="CY76" s="84"/>
      <c r="CZ76" s="84"/>
      <c r="DA76" s="84"/>
      <c r="DB76" s="84">
        <v>1</v>
      </c>
      <c r="DC76" s="84"/>
      <c r="DD76" s="84"/>
      <c r="DE76" s="84"/>
      <c r="DF76" s="84"/>
      <c r="DG76" s="84"/>
      <c r="DH76" s="84"/>
      <c r="DI76" s="84"/>
      <c r="DJ76" s="84">
        <v>1</v>
      </c>
      <c r="DK76" s="84"/>
      <c r="DL76" s="84"/>
      <c r="DM76" s="84"/>
      <c r="DN76" s="84"/>
      <c r="DO76" s="84"/>
      <c r="DP76" s="84"/>
      <c r="DQ76" s="84"/>
      <c r="DR76" s="84">
        <v>1</v>
      </c>
      <c r="DS76" s="84"/>
      <c r="DT76" s="84"/>
      <c r="DU76" s="84"/>
      <c r="DV76" s="84"/>
      <c r="DW76" s="84"/>
      <c r="DX76" s="84"/>
      <c r="DY76" s="84"/>
      <c r="DZ76" s="84">
        <v>1</v>
      </c>
      <c r="EA76" s="84"/>
      <c r="EB76" s="84"/>
      <c r="EC76" s="84"/>
      <c r="ED76" s="84"/>
      <c r="EE76" s="84"/>
      <c r="EF76" s="84"/>
      <c r="EG76" s="84"/>
      <c r="EH76" s="84">
        <v>1</v>
      </c>
      <c r="EI76" s="84"/>
      <c r="EJ76" s="84"/>
      <c r="EK76" s="84"/>
      <c r="EL76" s="84"/>
      <c r="EM76" s="84"/>
      <c r="EN76" s="84"/>
      <c r="EO76" s="84"/>
      <c r="EP76" s="84">
        <v>1</v>
      </c>
      <c r="EQ76" s="84"/>
      <c r="ER76" s="84"/>
      <c r="ES76" s="84"/>
      <c r="ET76" s="84"/>
      <c r="EU76" s="84"/>
      <c r="EV76" s="84"/>
      <c r="EW76" s="84"/>
      <c r="EX76" s="84">
        <v>1</v>
      </c>
      <c r="EY76" s="84"/>
      <c r="EZ76" s="84"/>
      <c r="FA76" s="84"/>
      <c r="FB76" s="84"/>
      <c r="FC76" s="84"/>
      <c r="FD76" s="84"/>
      <c r="FE76" s="84"/>
      <c r="FF76" s="84">
        <v>1</v>
      </c>
      <c r="FG76" s="84"/>
      <c r="FH76" s="84"/>
      <c r="FI76" s="84"/>
      <c r="FJ76" s="84"/>
      <c r="FK76" s="84"/>
      <c r="FL76" s="84"/>
      <c r="FM76" s="84"/>
      <c r="FN76" s="84"/>
      <c r="FO76" s="84"/>
      <c r="FP76" s="84"/>
      <c r="FQ76" s="84"/>
      <c r="FR76" s="84"/>
      <c r="FS76" s="84"/>
      <c r="FT76" s="84"/>
      <c r="FU76" s="84"/>
      <c r="FV76" s="84"/>
      <c r="FW76" s="84"/>
      <c r="FX76" s="84"/>
      <c r="FY76" s="84"/>
      <c r="FZ76" s="84"/>
      <c r="GA76" s="84"/>
      <c r="GB76" s="84"/>
      <c r="GC76" s="84"/>
      <c r="GD76" s="84"/>
      <c r="GE76" s="84"/>
      <c r="GF76" s="84"/>
      <c r="GG76" s="84"/>
      <c r="GH76" s="84"/>
      <c r="GI76" s="84"/>
    </row>
    <row r="77" spans="1:191" x14ac:dyDescent="0.25">
      <c r="A77" s="316"/>
      <c r="B77" s="317"/>
      <c r="C77" s="485"/>
      <c r="D77" s="485"/>
      <c r="E77" s="317"/>
      <c r="F77" s="317"/>
      <c r="G77" s="84"/>
      <c r="H77" s="317"/>
      <c r="I77" s="84"/>
      <c r="J77" s="84"/>
      <c r="K77" s="84"/>
      <c r="L77" s="84"/>
      <c r="M77" s="84"/>
      <c r="N77" s="84"/>
      <c r="O77" s="84"/>
      <c r="P77" s="84"/>
      <c r="Q77" s="84"/>
      <c r="R77" s="84"/>
      <c r="S77" s="84"/>
      <c r="T77" s="84"/>
      <c r="U77" s="84"/>
      <c r="V77" s="84"/>
      <c r="W77" s="84"/>
      <c r="X77" s="84"/>
      <c r="Y77" s="84"/>
      <c r="Z77" s="84">
        <v>1</v>
      </c>
      <c r="AA77" s="84"/>
      <c r="AB77" s="84"/>
      <c r="AC77" s="84"/>
      <c r="AD77" s="84"/>
      <c r="AE77" s="84"/>
      <c r="AF77" s="84"/>
      <c r="AG77" s="84"/>
      <c r="AH77" s="84">
        <v>1</v>
      </c>
      <c r="AI77" s="84"/>
      <c r="AJ77" s="84"/>
      <c r="AK77" s="84"/>
      <c r="AL77" s="84"/>
      <c r="AM77" s="84"/>
      <c r="AN77" s="84"/>
      <c r="AO77" s="84"/>
      <c r="AP77" s="84">
        <v>1</v>
      </c>
      <c r="AQ77" s="84"/>
      <c r="AR77" s="84"/>
      <c r="AS77" s="84"/>
      <c r="AT77" s="84"/>
      <c r="AU77" s="84"/>
      <c r="AV77" s="84"/>
      <c r="AW77" s="84"/>
      <c r="AX77" s="792">
        <v>1</v>
      </c>
      <c r="AY77" s="84"/>
      <c r="AZ77" s="84"/>
      <c r="BA77" s="84"/>
      <c r="BB77" s="84"/>
      <c r="BC77" s="84"/>
      <c r="BD77" s="84"/>
      <c r="BE77" s="84"/>
      <c r="BF77" s="792">
        <v>1</v>
      </c>
      <c r="BG77" s="84"/>
      <c r="BH77" s="84"/>
      <c r="BI77" s="84"/>
      <c r="BJ77" s="84"/>
      <c r="BK77" s="84"/>
      <c r="BL77" s="84"/>
      <c r="BM77" s="84"/>
      <c r="BN77" s="792">
        <v>1</v>
      </c>
      <c r="BO77" s="84"/>
      <c r="BP77" s="84"/>
      <c r="BQ77" s="84"/>
      <c r="BR77" s="84"/>
      <c r="BS77" s="84"/>
      <c r="BT77" s="84"/>
      <c r="BU77" s="84"/>
      <c r="BV77" s="792">
        <v>1</v>
      </c>
      <c r="BW77" s="84"/>
      <c r="BX77" s="84"/>
      <c r="BY77" s="84"/>
      <c r="BZ77" s="84"/>
      <c r="CA77" s="84"/>
      <c r="CB77" s="84"/>
      <c r="CC77" s="84"/>
      <c r="CD77" s="84">
        <v>1</v>
      </c>
      <c r="CE77" s="84"/>
      <c r="CF77" s="84"/>
      <c r="CG77" s="84"/>
      <c r="CH77" s="84"/>
      <c r="CI77" s="84"/>
      <c r="CJ77" s="84"/>
      <c r="CK77" s="84"/>
      <c r="CL77" s="84">
        <v>1</v>
      </c>
      <c r="CM77" s="84"/>
      <c r="CN77" s="84"/>
      <c r="CO77" s="84"/>
      <c r="CP77" s="84"/>
      <c r="CQ77" s="84"/>
      <c r="CR77" s="84"/>
      <c r="CS77" s="84"/>
      <c r="CT77" s="84">
        <v>1</v>
      </c>
      <c r="CU77" s="84"/>
      <c r="CV77" s="84"/>
      <c r="CW77" s="84"/>
      <c r="CX77" s="84"/>
      <c r="CY77" s="84"/>
      <c r="CZ77" s="84"/>
      <c r="DA77" s="84"/>
      <c r="DB77" s="84">
        <v>1</v>
      </c>
      <c r="DC77" s="84"/>
      <c r="DD77" s="84"/>
      <c r="DE77" s="84"/>
      <c r="DF77" s="84"/>
      <c r="DG77" s="84"/>
      <c r="DH77" s="84"/>
      <c r="DI77" s="84"/>
      <c r="DJ77" s="84">
        <v>1</v>
      </c>
      <c r="DK77" s="84"/>
      <c r="DL77" s="84"/>
      <c r="DM77" s="84"/>
      <c r="DN77" s="84"/>
      <c r="DO77" s="84"/>
      <c r="DP77" s="84"/>
      <c r="DQ77" s="84"/>
      <c r="DR77" s="84">
        <v>1</v>
      </c>
      <c r="DS77" s="84"/>
      <c r="DT77" s="84"/>
      <c r="DU77" s="84"/>
      <c r="DV77" s="84"/>
      <c r="DW77" s="84"/>
      <c r="DX77" s="84"/>
      <c r="DY77" s="84"/>
      <c r="DZ77" s="84">
        <v>1</v>
      </c>
      <c r="EA77" s="84"/>
      <c r="EB77" s="84"/>
      <c r="EC77" s="84"/>
      <c r="ED77" s="84"/>
      <c r="EE77" s="84"/>
      <c r="EF77" s="84"/>
      <c r="EG77" s="84"/>
      <c r="EH77" s="84">
        <v>1</v>
      </c>
      <c r="EI77" s="84"/>
      <c r="EJ77" s="84"/>
      <c r="EK77" s="84"/>
      <c r="EL77" s="84"/>
      <c r="EM77" s="84"/>
      <c r="EN77" s="84"/>
      <c r="EO77" s="84"/>
      <c r="EP77" s="84">
        <v>1</v>
      </c>
      <c r="EQ77" s="84"/>
      <c r="ER77" s="84"/>
      <c r="ES77" s="84"/>
      <c r="ET77" s="84"/>
      <c r="EU77" s="84"/>
      <c r="EV77" s="84"/>
      <c r="EW77" s="84"/>
      <c r="EX77" s="84">
        <v>1</v>
      </c>
      <c r="EY77" s="84"/>
      <c r="EZ77" s="84"/>
      <c r="FA77" s="84"/>
      <c r="FB77" s="84"/>
      <c r="FC77" s="84"/>
      <c r="FD77" s="84"/>
      <c r="FE77" s="84"/>
      <c r="FF77" s="84">
        <v>1</v>
      </c>
      <c r="FG77" s="84"/>
      <c r="FH77" s="84"/>
      <c r="FI77" s="84"/>
      <c r="FJ77" s="84"/>
      <c r="FK77" s="84"/>
      <c r="FL77" s="84"/>
      <c r="FM77" s="84"/>
      <c r="FN77" s="84"/>
      <c r="FO77" s="84"/>
      <c r="FP77" s="84"/>
      <c r="FQ77" s="84"/>
      <c r="FR77" s="84"/>
      <c r="FS77" s="84"/>
      <c r="FT77" s="84"/>
      <c r="FU77" s="84"/>
      <c r="FV77" s="84"/>
      <c r="FW77" s="84"/>
      <c r="FX77" s="84"/>
      <c r="FY77" s="84"/>
      <c r="FZ77" s="84"/>
      <c r="GA77" s="84"/>
      <c r="GB77" s="84"/>
      <c r="GC77" s="84"/>
      <c r="GD77" s="84"/>
      <c r="GE77" s="84"/>
      <c r="GF77" s="84"/>
      <c r="GG77" s="84"/>
      <c r="GH77" s="84"/>
      <c r="GI77" s="84"/>
    </row>
    <row r="78" spans="1:191" x14ac:dyDescent="0.25">
      <c r="A78" s="316"/>
      <c r="B78" s="317"/>
      <c r="C78" s="485"/>
      <c r="D78" s="485"/>
      <c r="E78" s="317"/>
      <c r="F78" s="317"/>
      <c r="G78" s="84"/>
      <c r="H78" s="317"/>
      <c r="I78" s="84"/>
      <c r="J78" s="84"/>
      <c r="K78" s="84"/>
      <c r="L78" s="84"/>
      <c r="M78" s="84"/>
      <c r="N78" s="84"/>
      <c r="O78" s="84"/>
      <c r="P78" s="84"/>
      <c r="Q78" s="84"/>
      <c r="R78" s="84"/>
      <c r="S78" s="84"/>
      <c r="T78" s="84"/>
      <c r="U78" s="84"/>
      <c r="V78" s="84"/>
      <c r="W78" s="84"/>
      <c r="X78" s="84"/>
      <c r="Y78" s="84"/>
      <c r="Z78" s="84">
        <v>1</v>
      </c>
      <c r="AA78" s="84"/>
      <c r="AB78" s="84"/>
      <c r="AC78" s="84"/>
      <c r="AD78" s="84"/>
      <c r="AE78" s="84"/>
      <c r="AF78" s="84"/>
      <c r="AG78" s="84"/>
      <c r="AH78" s="84">
        <v>1</v>
      </c>
      <c r="AI78" s="84"/>
      <c r="AJ78" s="84"/>
      <c r="AK78" s="84"/>
      <c r="AL78" s="84"/>
      <c r="AM78" s="84"/>
      <c r="AN78" s="84"/>
      <c r="AO78" s="84"/>
      <c r="AP78" s="84">
        <v>1</v>
      </c>
      <c r="AQ78" s="84"/>
      <c r="AR78" s="84"/>
      <c r="AS78" s="84"/>
      <c r="AT78" s="84"/>
      <c r="AU78" s="84"/>
      <c r="AV78" s="84"/>
      <c r="AW78" s="84"/>
      <c r="AX78" s="792">
        <v>1</v>
      </c>
      <c r="AY78" s="84"/>
      <c r="AZ78" s="84"/>
      <c r="BA78" s="84"/>
      <c r="BB78" s="84"/>
      <c r="BC78" s="84"/>
      <c r="BD78" s="84"/>
      <c r="BE78" s="84"/>
      <c r="BF78" s="792">
        <v>1</v>
      </c>
      <c r="BG78" s="84"/>
      <c r="BH78" s="84"/>
      <c r="BI78" s="84"/>
      <c r="BJ78" s="84"/>
      <c r="BK78" s="84"/>
      <c r="BL78" s="84"/>
      <c r="BM78" s="84"/>
      <c r="BN78" s="792">
        <v>1</v>
      </c>
      <c r="BO78" s="84"/>
      <c r="BP78" s="84"/>
      <c r="BQ78" s="84"/>
      <c r="BR78" s="84"/>
      <c r="BS78" s="84"/>
      <c r="BT78" s="84"/>
      <c r="BU78" s="84"/>
      <c r="BV78" s="792">
        <v>1</v>
      </c>
      <c r="BW78" s="84"/>
      <c r="BX78" s="84"/>
      <c r="BY78" s="84"/>
      <c r="BZ78" s="84"/>
      <c r="CA78" s="84"/>
      <c r="CB78" s="84"/>
      <c r="CC78" s="84"/>
      <c r="CD78" s="84">
        <v>1</v>
      </c>
      <c r="CE78" s="84"/>
      <c r="CF78" s="84"/>
      <c r="CG78" s="84"/>
      <c r="CH78" s="84"/>
      <c r="CI78" s="84"/>
      <c r="CJ78" s="84"/>
      <c r="CK78" s="84"/>
      <c r="CL78" s="84">
        <v>1</v>
      </c>
      <c r="CM78" s="84"/>
      <c r="CN78" s="84"/>
      <c r="CO78" s="84"/>
      <c r="CP78" s="84"/>
      <c r="CQ78" s="84"/>
      <c r="CR78" s="84"/>
      <c r="CS78" s="84"/>
      <c r="CT78" s="84">
        <v>1</v>
      </c>
      <c r="CU78" s="84"/>
      <c r="CV78" s="84"/>
      <c r="CW78" s="84"/>
      <c r="CX78" s="84"/>
      <c r="CY78" s="84"/>
      <c r="CZ78" s="84"/>
      <c r="DA78" s="84"/>
      <c r="DB78" s="84">
        <v>1</v>
      </c>
      <c r="DC78" s="84"/>
      <c r="DD78" s="84"/>
      <c r="DE78" s="84"/>
      <c r="DF78" s="84"/>
      <c r="DG78" s="84"/>
      <c r="DH78" s="84"/>
      <c r="DI78" s="84"/>
      <c r="DJ78" s="84">
        <v>1</v>
      </c>
      <c r="DK78" s="84"/>
      <c r="DL78" s="84"/>
      <c r="DM78" s="84"/>
      <c r="DN78" s="84"/>
      <c r="DO78" s="84"/>
      <c r="DP78" s="84"/>
      <c r="DQ78" s="84"/>
      <c r="DR78" s="84">
        <v>1</v>
      </c>
      <c r="DS78" s="84"/>
      <c r="DT78" s="84"/>
      <c r="DU78" s="84"/>
      <c r="DV78" s="84"/>
      <c r="DW78" s="84"/>
      <c r="DX78" s="84"/>
      <c r="DY78" s="84"/>
      <c r="DZ78" s="84">
        <v>1</v>
      </c>
      <c r="EA78" s="84"/>
      <c r="EB78" s="84"/>
      <c r="EC78" s="84"/>
      <c r="ED78" s="84"/>
      <c r="EE78" s="84"/>
      <c r="EF78" s="84"/>
      <c r="EG78" s="84"/>
      <c r="EH78" s="84">
        <v>1</v>
      </c>
      <c r="EI78" s="84"/>
      <c r="EJ78" s="84"/>
      <c r="EK78" s="84"/>
      <c r="EL78" s="84"/>
      <c r="EM78" s="84"/>
      <c r="EN78" s="84"/>
      <c r="EO78" s="84"/>
      <c r="EP78" s="84">
        <v>1</v>
      </c>
      <c r="EQ78" s="84"/>
      <c r="ER78" s="84"/>
      <c r="ES78" s="84"/>
      <c r="ET78" s="84"/>
      <c r="EU78" s="84"/>
      <c r="EV78" s="84"/>
      <c r="EW78" s="84"/>
      <c r="EX78" s="84">
        <v>1</v>
      </c>
      <c r="EY78" s="84"/>
      <c r="EZ78" s="84"/>
      <c r="FA78" s="84"/>
      <c r="FB78" s="84"/>
      <c r="FC78" s="84"/>
      <c r="FD78" s="84"/>
      <c r="FE78" s="84"/>
      <c r="FF78" s="84">
        <v>1</v>
      </c>
      <c r="FG78" s="84"/>
      <c r="FH78" s="84"/>
      <c r="FI78" s="84"/>
      <c r="FJ78" s="84"/>
      <c r="FK78" s="84"/>
      <c r="FL78" s="84"/>
      <c r="FM78" s="84"/>
      <c r="FN78" s="84"/>
      <c r="FO78" s="84"/>
      <c r="FP78" s="84"/>
      <c r="FQ78" s="84"/>
      <c r="FR78" s="84"/>
      <c r="FS78" s="84"/>
      <c r="FT78" s="84"/>
      <c r="FU78" s="84"/>
      <c r="FV78" s="84"/>
      <c r="FW78" s="84"/>
      <c r="FX78" s="84"/>
      <c r="FY78" s="84"/>
      <c r="FZ78" s="84"/>
      <c r="GA78" s="84"/>
      <c r="GB78" s="84"/>
      <c r="GC78" s="84"/>
      <c r="GD78" s="84"/>
      <c r="GE78" s="84"/>
      <c r="GF78" s="84"/>
      <c r="GG78" s="84"/>
      <c r="GH78" s="84"/>
      <c r="GI78" s="84"/>
    </row>
    <row r="79" spans="1:191" x14ac:dyDescent="0.25">
      <c r="A79" s="316"/>
      <c r="B79" s="317"/>
      <c r="C79" s="485"/>
      <c r="D79" s="485"/>
      <c r="E79" s="317"/>
      <c r="F79" s="317"/>
      <c r="G79" s="84"/>
      <c r="H79" s="317"/>
      <c r="I79" s="84"/>
      <c r="J79" s="84"/>
      <c r="K79" s="84"/>
      <c r="L79" s="84"/>
      <c r="M79" s="84"/>
      <c r="N79" s="84"/>
      <c r="O79" s="84"/>
      <c r="P79" s="84"/>
      <c r="Q79" s="84"/>
      <c r="R79" s="84"/>
      <c r="S79" s="84"/>
      <c r="T79" s="84"/>
      <c r="U79" s="84"/>
      <c r="V79" s="84"/>
      <c r="W79" s="84"/>
      <c r="X79" s="84"/>
      <c r="Y79" s="84"/>
      <c r="Z79" s="84">
        <v>1</v>
      </c>
      <c r="AA79" s="84"/>
      <c r="AB79" s="84"/>
      <c r="AC79" s="84"/>
      <c r="AD79" s="84"/>
      <c r="AE79" s="84"/>
      <c r="AF79" s="84"/>
      <c r="AG79" s="84"/>
      <c r="AH79" s="84">
        <v>1</v>
      </c>
      <c r="AI79" s="84"/>
      <c r="AJ79" s="84"/>
      <c r="AK79" s="84"/>
      <c r="AL79" s="84"/>
      <c r="AM79" s="84"/>
      <c r="AN79" s="84"/>
      <c r="AO79" s="84"/>
      <c r="AP79" s="84">
        <v>1</v>
      </c>
      <c r="AQ79" s="84"/>
      <c r="AR79" s="84"/>
      <c r="AS79" s="84"/>
      <c r="AT79" s="84"/>
      <c r="AU79" s="84"/>
      <c r="AV79" s="84"/>
      <c r="AW79" s="84"/>
      <c r="AX79" s="792">
        <v>1</v>
      </c>
      <c r="AY79" s="84"/>
      <c r="AZ79" s="84"/>
      <c r="BA79" s="84"/>
      <c r="BB79" s="84"/>
      <c r="BC79" s="84"/>
      <c r="BD79" s="84"/>
      <c r="BE79" s="84"/>
      <c r="BF79" s="792">
        <v>1</v>
      </c>
      <c r="BG79" s="84"/>
      <c r="BH79" s="84"/>
      <c r="BI79" s="84"/>
      <c r="BJ79" s="84"/>
      <c r="BK79" s="84"/>
      <c r="BL79" s="84"/>
      <c r="BM79" s="84"/>
      <c r="BN79" s="792">
        <v>1</v>
      </c>
      <c r="BO79" s="84"/>
      <c r="BP79" s="84"/>
      <c r="BQ79" s="84"/>
      <c r="BR79" s="84"/>
      <c r="BS79" s="84"/>
      <c r="BT79" s="84"/>
      <c r="BU79" s="84"/>
      <c r="BV79" s="792">
        <v>1</v>
      </c>
      <c r="BW79" s="84"/>
      <c r="BX79" s="84"/>
      <c r="BY79" s="84"/>
      <c r="BZ79" s="84"/>
      <c r="CA79" s="84"/>
      <c r="CB79" s="84"/>
      <c r="CC79" s="84"/>
      <c r="CD79" s="84">
        <v>1</v>
      </c>
      <c r="CE79" s="84"/>
      <c r="CF79" s="84"/>
      <c r="CG79" s="84"/>
      <c r="CH79" s="84"/>
      <c r="CI79" s="84"/>
      <c r="CJ79" s="84"/>
      <c r="CK79" s="84"/>
      <c r="CL79" s="84">
        <v>1</v>
      </c>
      <c r="CM79" s="84"/>
      <c r="CN79" s="84"/>
      <c r="CO79" s="84"/>
      <c r="CP79" s="84"/>
      <c r="CQ79" s="84"/>
      <c r="CR79" s="84"/>
      <c r="CS79" s="84"/>
      <c r="CT79" s="84">
        <v>1</v>
      </c>
      <c r="CU79" s="84"/>
      <c r="CV79" s="84"/>
      <c r="CW79" s="84"/>
      <c r="CX79" s="84"/>
      <c r="CY79" s="84"/>
      <c r="CZ79" s="84"/>
      <c r="DA79" s="84"/>
      <c r="DB79" s="84">
        <v>1</v>
      </c>
      <c r="DC79" s="84"/>
      <c r="DD79" s="84"/>
      <c r="DE79" s="84"/>
      <c r="DF79" s="84"/>
      <c r="DG79" s="84"/>
      <c r="DH79" s="84"/>
      <c r="DI79" s="84"/>
      <c r="DJ79" s="84">
        <v>1</v>
      </c>
      <c r="DK79" s="84"/>
      <c r="DL79" s="84"/>
      <c r="DM79" s="84"/>
      <c r="DN79" s="84"/>
      <c r="DO79" s="84"/>
      <c r="DP79" s="84"/>
      <c r="DQ79" s="84"/>
      <c r="DR79" s="84">
        <v>1</v>
      </c>
      <c r="DS79" s="84"/>
      <c r="DT79" s="84"/>
      <c r="DU79" s="84"/>
      <c r="DV79" s="84"/>
      <c r="DW79" s="84"/>
      <c r="DX79" s="84"/>
      <c r="DY79" s="84"/>
      <c r="DZ79" s="84">
        <v>1</v>
      </c>
      <c r="EA79" s="84"/>
      <c r="EB79" s="84"/>
      <c r="EC79" s="84"/>
      <c r="ED79" s="84"/>
      <c r="EE79" s="84"/>
      <c r="EF79" s="84"/>
      <c r="EG79" s="84"/>
      <c r="EH79" s="84">
        <v>1</v>
      </c>
      <c r="EI79" s="84"/>
      <c r="EJ79" s="84"/>
      <c r="EK79" s="84"/>
      <c r="EL79" s="84"/>
      <c r="EM79" s="84"/>
      <c r="EN79" s="84"/>
      <c r="EO79" s="84"/>
      <c r="EP79" s="84">
        <v>1</v>
      </c>
      <c r="EQ79" s="84"/>
      <c r="ER79" s="84"/>
      <c r="ES79" s="84"/>
      <c r="ET79" s="84"/>
      <c r="EU79" s="84"/>
      <c r="EV79" s="84"/>
      <c r="EW79" s="84"/>
      <c r="EX79" s="84">
        <v>1</v>
      </c>
      <c r="EY79" s="84"/>
      <c r="EZ79" s="84"/>
      <c r="FA79" s="84"/>
      <c r="FB79" s="84"/>
      <c r="FC79" s="84"/>
      <c r="FD79" s="84"/>
      <c r="FE79" s="84"/>
      <c r="FF79" s="84">
        <v>1</v>
      </c>
      <c r="FG79" s="84"/>
      <c r="FH79" s="84"/>
      <c r="FI79" s="84"/>
      <c r="FJ79" s="84"/>
      <c r="FK79" s="84"/>
      <c r="FL79" s="84"/>
      <c r="FM79" s="84"/>
      <c r="FN79" s="84"/>
      <c r="FO79" s="84"/>
      <c r="FP79" s="84"/>
      <c r="FQ79" s="84"/>
      <c r="FR79" s="84"/>
      <c r="FS79" s="84"/>
      <c r="FT79" s="84"/>
      <c r="FU79" s="84"/>
      <c r="FV79" s="84"/>
      <c r="FW79" s="84"/>
      <c r="FX79" s="84"/>
      <c r="FY79" s="84"/>
      <c r="FZ79" s="84"/>
      <c r="GA79" s="84"/>
      <c r="GB79" s="84"/>
      <c r="GC79" s="84"/>
      <c r="GD79" s="84"/>
      <c r="GE79" s="84"/>
      <c r="GF79" s="84"/>
      <c r="GG79" s="84"/>
      <c r="GH79" s="84"/>
      <c r="GI79" s="84"/>
    </row>
    <row r="80" spans="1:191" x14ac:dyDescent="0.25">
      <c r="A80" s="316"/>
      <c r="B80" s="317"/>
      <c r="C80" s="485"/>
      <c r="D80" s="485"/>
      <c r="E80" s="317"/>
      <c r="F80" s="317"/>
      <c r="G80" s="84"/>
      <c r="H80" s="317"/>
      <c r="I80" s="84"/>
      <c r="J80" s="84"/>
      <c r="K80" s="84"/>
      <c r="L80" s="84"/>
      <c r="M80" s="84"/>
      <c r="N80" s="84"/>
      <c r="O80" s="84"/>
      <c r="P80" s="84"/>
      <c r="Q80" s="84"/>
      <c r="R80" s="84"/>
      <c r="S80" s="84"/>
      <c r="T80" s="84"/>
      <c r="U80" s="84"/>
      <c r="V80" s="84"/>
      <c r="W80" s="84"/>
      <c r="X80" s="84"/>
      <c r="Y80" s="84"/>
      <c r="Z80" s="84">
        <v>1</v>
      </c>
      <c r="AA80" s="84"/>
      <c r="AB80" s="84"/>
      <c r="AC80" s="84"/>
      <c r="AD80" s="84"/>
      <c r="AE80" s="84"/>
      <c r="AF80" s="84"/>
      <c r="AG80" s="84"/>
      <c r="AH80" s="84">
        <v>1</v>
      </c>
      <c r="AI80" s="84"/>
      <c r="AJ80" s="84"/>
      <c r="AK80" s="84"/>
      <c r="AL80" s="84"/>
      <c r="AM80" s="84"/>
      <c r="AN80" s="84"/>
      <c r="AO80" s="84"/>
      <c r="AP80" s="84">
        <v>1</v>
      </c>
      <c r="AQ80" s="84"/>
      <c r="AR80" s="84"/>
      <c r="AS80" s="84"/>
      <c r="AT80" s="84"/>
      <c r="AU80" s="84"/>
      <c r="AV80" s="84"/>
      <c r="AW80" s="84"/>
      <c r="AX80" s="792">
        <v>1</v>
      </c>
      <c r="AY80" s="84"/>
      <c r="AZ80" s="84"/>
      <c r="BA80" s="84"/>
      <c r="BB80" s="84"/>
      <c r="BC80" s="84"/>
      <c r="BD80" s="84"/>
      <c r="BE80" s="84"/>
      <c r="BF80" s="792">
        <v>1</v>
      </c>
      <c r="BG80" s="84"/>
      <c r="BH80" s="84"/>
      <c r="BI80" s="84"/>
      <c r="BJ80" s="84"/>
      <c r="BK80" s="84"/>
      <c r="BL80" s="84"/>
      <c r="BM80" s="84"/>
      <c r="BN80" s="792">
        <v>1</v>
      </c>
      <c r="BO80" s="84"/>
      <c r="BP80" s="84"/>
      <c r="BQ80" s="84"/>
      <c r="BR80" s="84"/>
      <c r="BS80" s="84"/>
      <c r="BT80" s="84"/>
      <c r="BU80" s="84"/>
      <c r="BV80" s="792">
        <v>1</v>
      </c>
      <c r="BW80" s="84"/>
      <c r="BX80" s="84"/>
      <c r="BY80" s="84"/>
      <c r="BZ80" s="84"/>
      <c r="CA80" s="84"/>
      <c r="CB80" s="84"/>
      <c r="CC80" s="84"/>
      <c r="CD80" s="84">
        <v>1</v>
      </c>
      <c r="CE80" s="84"/>
      <c r="CF80" s="84"/>
      <c r="CG80" s="84"/>
      <c r="CH80" s="84"/>
      <c r="CI80" s="84"/>
      <c r="CJ80" s="84"/>
      <c r="CK80" s="84"/>
      <c r="CL80" s="84">
        <v>1</v>
      </c>
      <c r="CM80" s="84"/>
      <c r="CN80" s="84"/>
      <c r="CO80" s="84"/>
      <c r="CP80" s="84"/>
      <c r="CQ80" s="84"/>
      <c r="CR80" s="84"/>
      <c r="CS80" s="84"/>
      <c r="CT80" s="84">
        <v>1</v>
      </c>
      <c r="CU80" s="84"/>
      <c r="CV80" s="84"/>
      <c r="CW80" s="84"/>
      <c r="CX80" s="84"/>
      <c r="CY80" s="84"/>
      <c r="CZ80" s="84"/>
      <c r="DA80" s="84"/>
      <c r="DB80" s="84">
        <v>1</v>
      </c>
      <c r="DC80" s="84"/>
      <c r="DD80" s="84"/>
      <c r="DE80" s="84"/>
      <c r="DF80" s="84"/>
      <c r="DG80" s="84"/>
      <c r="DH80" s="84"/>
      <c r="DI80" s="84"/>
      <c r="DJ80" s="84">
        <v>1</v>
      </c>
      <c r="DK80" s="84"/>
      <c r="DL80" s="84"/>
      <c r="DM80" s="84"/>
      <c r="DN80" s="84"/>
      <c r="DO80" s="84"/>
      <c r="DP80" s="84"/>
      <c r="DQ80" s="84"/>
      <c r="DR80" s="84">
        <v>1</v>
      </c>
      <c r="DS80" s="84"/>
      <c r="DT80" s="84"/>
      <c r="DU80" s="84"/>
      <c r="DV80" s="84"/>
      <c r="DW80" s="84"/>
      <c r="DX80" s="84"/>
      <c r="DY80" s="84"/>
      <c r="DZ80" s="84">
        <v>1</v>
      </c>
      <c r="EA80" s="84"/>
      <c r="EB80" s="84"/>
      <c r="EC80" s="84"/>
      <c r="ED80" s="84"/>
      <c r="EE80" s="84"/>
      <c r="EF80" s="84"/>
      <c r="EG80" s="84"/>
      <c r="EH80" s="84">
        <v>1</v>
      </c>
      <c r="EI80" s="84"/>
      <c r="EJ80" s="84"/>
      <c r="EK80" s="84"/>
      <c r="EL80" s="84"/>
      <c r="EM80" s="84"/>
      <c r="EN80" s="84"/>
      <c r="EO80" s="84"/>
      <c r="EP80" s="84">
        <v>1</v>
      </c>
      <c r="EQ80" s="84"/>
      <c r="ER80" s="84"/>
      <c r="ES80" s="84"/>
      <c r="ET80" s="84"/>
      <c r="EU80" s="84"/>
      <c r="EV80" s="84"/>
      <c r="EW80" s="84"/>
      <c r="EX80" s="84">
        <v>1</v>
      </c>
      <c r="EY80" s="84"/>
      <c r="EZ80" s="84"/>
      <c r="FA80" s="84"/>
      <c r="FB80" s="84"/>
      <c r="FC80" s="84"/>
      <c r="FD80" s="84"/>
      <c r="FE80" s="84"/>
      <c r="FF80" s="84">
        <v>1</v>
      </c>
      <c r="FG80" s="84"/>
      <c r="FH80" s="84"/>
      <c r="FI80" s="84"/>
      <c r="FJ80" s="84"/>
      <c r="FK80" s="84"/>
      <c r="FL80" s="84"/>
      <c r="FM80" s="84"/>
      <c r="FN80" s="84"/>
      <c r="FO80" s="84"/>
      <c r="FP80" s="84"/>
      <c r="FQ80" s="84"/>
      <c r="FR80" s="84"/>
      <c r="FS80" s="84"/>
      <c r="FT80" s="84"/>
      <c r="FU80" s="84"/>
      <c r="FV80" s="84"/>
      <c r="FW80" s="84"/>
      <c r="FX80" s="84"/>
      <c r="FY80" s="84"/>
      <c r="FZ80" s="84"/>
      <c r="GA80" s="84"/>
      <c r="GB80" s="84"/>
      <c r="GC80" s="84"/>
      <c r="GD80" s="84"/>
      <c r="GE80" s="84"/>
      <c r="GF80" s="84"/>
      <c r="GG80" s="84"/>
      <c r="GH80" s="84"/>
      <c r="GI80" s="84"/>
    </row>
    <row r="81" spans="1:191" x14ac:dyDescent="0.25">
      <c r="A81" s="316"/>
      <c r="B81" s="317"/>
      <c r="C81" s="485"/>
      <c r="D81" s="485"/>
      <c r="E81" s="317"/>
      <c r="F81" s="317"/>
      <c r="G81" s="84"/>
      <c r="H81" s="317"/>
      <c r="I81" s="84"/>
      <c r="J81" s="84"/>
      <c r="K81" s="84"/>
      <c r="L81" s="84"/>
      <c r="M81" s="84"/>
      <c r="N81" s="84"/>
      <c r="O81" s="84"/>
      <c r="P81" s="84"/>
      <c r="Q81" s="84"/>
      <c r="R81" s="84"/>
      <c r="S81" s="84"/>
      <c r="T81" s="84"/>
      <c r="U81" s="84"/>
      <c r="V81" s="84"/>
      <c r="W81" s="84"/>
      <c r="X81" s="84"/>
      <c r="Y81" s="84"/>
      <c r="Z81" s="84">
        <v>1</v>
      </c>
      <c r="AA81" s="84"/>
      <c r="AB81" s="84"/>
      <c r="AC81" s="84"/>
      <c r="AD81" s="84"/>
      <c r="AE81" s="84"/>
      <c r="AF81" s="84"/>
      <c r="AG81" s="84"/>
      <c r="AH81" s="84">
        <v>1</v>
      </c>
      <c r="AI81" s="84"/>
      <c r="AJ81" s="84"/>
      <c r="AK81" s="84"/>
      <c r="AL81" s="84"/>
      <c r="AM81" s="84"/>
      <c r="AN81" s="84"/>
      <c r="AO81" s="84"/>
      <c r="AP81" s="84">
        <v>1</v>
      </c>
      <c r="AQ81" s="84"/>
      <c r="AR81" s="84"/>
      <c r="AS81" s="84"/>
      <c r="AT81" s="84"/>
      <c r="AU81" s="84"/>
      <c r="AV81" s="84"/>
      <c r="AW81" s="84"/>
      <c r="AX81" s="792">
        <v>1</v>
      </c>
      <c r="AY81" s="84"/>
      <c r="AZ81" s="84"/>
      <c r="BA81" s="84"/>
      <c r="BB81" s="84"/>
      <c r="BC81" s="84"/>
      <c r="BD81" s="84"/>
      <c r="BE81" s="84"/>
      <c r="BF81" s="792">
        <v>1</v>
      </c>
      <c r="BG81" s="84"/>
      <c r="BH81" s="84"/>
      <c r="BI81" s="84"/>
      <c r="BJ81" s="84"/>
      <c r="BK81" s="84"/>
      <c r="BL81" s="84"/>
      <c r="BM81" s="84"/>
      <c r="BN81" s="792">
        <v>1</v>
      </c>
      <c r="BO81" s="84"/>
      <c r="BP81" s="84"/>
      <c r="BQ81" s="84"/>
      <c r="BR81" s="84"/>
      <c r="BS81" s="84"/>
      <c r="BT81" s="84"/>
      <c r="BU81" s="84"/>
      <c r="BV81" s="792">
        <v>1</v>
      </c>
      <c r="BW81" s="84"/>
      <c r="BX81" s="84"/>
      <c r="BY81" s="84"/>
      <c r="BZ81" s="84"/>
      <c r="CA81" s="84"/>
      <c r="CB81" s="84"/>
      <c r="CC81" s="84"/>
      <c r="CD81" s="84">
        <v>1</v>
      </c>
      <c r="CE81" s="84"/>
      <c r="CF81" s="84"/>
      <c r="CG81" s="84"/>
      <c r="CH81" s="84"/>
      <c r="CI81" s="84"/>
      <c r="CJ81" s="84"/>
      <c r="CK81" s="84"/>
      <c r="CL81" s="84">
        <v>1</v>
      </c>
      <c r="CM81" s="84"/>
      <c r="CN81" s="84"/>
      <c r="CO81" s="84"/>
      <c r="CP81" s="84"/>
      <c r="CQ81" s="84"/>
      <c r="CR81" s="84"/>
      <c r="CS81" s="84"/>
      <c r="CT81" s="84">
        <v>1</v>
      </c>
      <c r="CU81" s="84"/>
      <c r="CV81" s="84"/>
      <c r="CW81" s="84"/>
      <c r="CX81" s="84"/>
      <c r="CY81" s="84"/>
      <c r="CZ81" s="84"/>
      <c r="DA81" s="84"/>
      <c r="DB81" s="84">
        <v>1</v>
      </c>
      <c r="DC81" s="84"/>
      <c r="DD81" s="84"/>
      <c r="DE81" s="84"/>
      <c r="DF81" s="84"/>
      <c r="DG81" s="84"/>
      <c r="DH81" s="84"/>
      <c r="DI81" s="84"/>
      <c r="DJ81" s="84">
        <v>1</v>
      </c>
      <c r="DK81" s="84"/>
      <c r="DL81" s="84"/>
      <c r="DM81" s="84"/>
      <c r="DN81" s="84"/>
      <c r="DO81" s="84"/>
      <c r="DP81" s="84"/>
      <c r="DQ81" s="84"/>
      <c r="DR81" s="84">
        <v>1</v>
      </c>
      <c r="DS81" s="84"/>
      <c r="DT81" s="84"/>
      <c r="DU81" s="84"/>
      <c r="DV81" s="84"/>
      <c r="DW81" s="84"/>
      <c r="DX81" s="84"/>
      <c r="DY81" s="84"/>
      <c r="DZ81" s="84">
        <v>1</v>
      </c>
      <c r="EA81" s="84"/>
      <c r="EB81" s="84"/>
      <c r="EC81" s="84"/>
      <c r="ED81" s="84"/>
      <c r="EE81" s="84"/>
      <c r="EF81" s="84"/>
      <c r="EG81" s="84"/>
      <c r="EH81" s="84">
        <v>1</v>
      </c>
      <c r="EI81" s="84"/>
      <c r="EJ81" s="84"/>
      <c r="EK81" s="84"/>
      <c r="EL81" s="84"/>
      <c r="EM81" s="84"/>
      <c r="EN81" s="84"/>
      <c r="EO81" s="84"/>
      <c r="EP81" s="84">
        <v>1</v>
      </c>
      <c r="EQ81" s="84"/>
      <c r="ER81" s="84"/>
      <c r="ES81" s="84"/>
      <c r="ET81" s="84"/>
      <c r="EU81" s="84"/>
      <c r="EV81" s="84"/>
      <c r="EW81" s="84"/>
      <c r="EX81" s="84">
        <v>1</v>
      </c>
      <c r="EY81" s="84"/>
      <c r="EZ81" s="84"/>
      <c r="FA81" s="84"/>
      <c r="FB81" s="84"/>
      <c r="FC81" s="84"/>
      <c r="FD81" s="84"/>
      <c r="FE81" s="84"/>
      <c r="FF81" s="84">
        <v>1</v>
      </c>
      <c r="FG81" s="84"/>
      <c r="FH81" s="84"/>
      <c r="FI81" s="84"/>
      <c r="FJ81" s="84"/>
      <c r="FK81" s="84"/>
      <c r="FL81" s="84"/>
      <c r="FM81" s="84"/>
      <c r="FN81" s="84"/>
      <c r="FO81" s="84"/>
      <c r="FP81" s="84"/>
      <c r="FQ81" s="84"/>
      <c r="FR81" s="84"/>
      <c r="FS81" s="84"/>
      <c r="FT81" s="84"/>
      <c r="FU81" s="84"/>
      <c r="FV81" s="84"/>
      <c r="FW81" s="84"/>
      <c r="FX81" s="84"/>
      <c r="FY81" s="84"/>
      <c r="FZ81" s="84"/>
      <c r="GA81" s="84"/>
      <c r="GB81" s="84"/>
      <c r="GC81" s="84"/>
      <c r="GD81" s="84"/>
      <c r="GE81" s="84"/>
      <c r="GF81" s="84"/>
      <c r="GG81" s="84"/>
      <c r="GH81" s="84"/>
      <c r="GI81" s="84"/>
    </row>
    <row r="82" spans="1:191" x14ac:dyDescent="0.25">
      <c r="A82" s="316"/>
      <c r="B82" s="317"/>
      <c r="C82" s="485"/>
      <c r="D82" s="485"/>
      <c r="E82" s="317"/>
      <c r="F82" s="317"/>
      <c r="G82" s="84"/>
      <c r="H82" s="317"/>
      <c r="I82" s="84"/>
      <c r="J82" s="84"/>
      <c r="K82" s="84"/>
      <c r="L82" s="84"/>
      <c r="M82" s="84"/>
      <c r="N82" s="84"/>
      <c r="O82" s="84"/>
      <c r="P82" s="84"/>
      <c r="Q82" s="84"/>
      <c r="R82" s="84"/>
      <c r="S82" s="84"/>
      <c r="T82" s="84"/>
      <c r="U82" s="84"/>
      <c r="V82" s="84"/>
      <c r="W82" s="84"/>
      <c r="X82" s="84"/>
      <c r="Y82" s="84"/>
      <c r="Z82" s="84">
        <v>1</v>
      </c>
      <c r="AA82" s="84"/>
      <c r="AB82" s="84"/>
      <c r="AC82" s="84"/>
      <c r="AD82" s="84"/>
      <c r="AE82" s="84"/>
      <c r="AF82" s="84"/>
      <c r="AG82" s="84"/>
      <c r="AH82" s="84">
        <v>1</v>
      </c>
      <c r="AI82" s="84"/>
      <c r="AJ82" s="84"/>
      <c r="AK82" s="84"/>
      <c r="AL82" s="84"/>
      <c r="AM82" s="84"/>
      <c r="AN82" s="84"/>
      <c r="AO82" s="84"/>
      <c r="AP82" s="84">
        <v>1</v>
      </c>
      <c r="AQ82" s="84"/>
      <c r="AR82" s="84"/>
      <c r="AS82" s="84"/>
      <c r="AT82" s="84"/>
      <c r="AU82" s="84"/>
      <c r="AV82" s="84"/>
      <c r="AW82" s="84"/>
      <c r="AX82" s="792">
        <v>1</v>
      </c>
      <c r="AY82" s="84"/>
      <c r="AZ82" s="84"/>
      <c r="BA82" s="84"/>
      <c r="BB82" s="84"/>
      <c r="BC82" s="84"/>
      <c r="BD82" s="84"/>
      <c r="BE82" s="84"/>
      <c r="BF82" s="792">
        <v>1</v>
      </c>
      <c r="BG82" s="84"/>
      <c r="BH82" s="84"/>
      <c r="BI82" s="84"/>
      <c r="BJ82" s="84"/>
      <c r="BK82" s="84"/>
      <c r="BL82" s="84"/>
      <c r="BM82" s="84"/>
      <c r="BN82" s="792">
        <v>1</v>
      </c>
      <c r="BO82" s="84"/>
      <c r="BP82" s="84"/>
      <c r="BQ82" s="84"/>
      <c r="BR82" s="84"/>
      <c r="BS82" s="84"/>
      <c r="BT82" s="84"/>
      <c r="BU82" s="84"/>
      <c r="BV82" s="792">
        <v>1</v>
      </c>
      <c r="BW82" s="84"/>
      <c r="BX82" s="84"/>
      <c r="BY82" s="84"/>
      <c r="BZ82" s="84"/>
      <c r="CA82" s="84"/>
      <c r="CB82" s="84"/>
      <c r="CC82" s="84"/>
      <c r="CD82" s="84">
        <v>1</v>
      </c>
      <c r="CE82" s="84"/>
      <c r="CF82" s="84"/>
      <c r="CG82" s="84"/>
      <c r="CH82" s="84"/>
      <c r="CI82" s="84"/>
      <c r="CJ82" s="84"/>
      <c r="CK82" s="84"/>
      <c r="CL82" s="84">
        <v>1</v>
      </c>
      <c r="CM82" s="84"/>
      <c r="CN82" s="84"/>
      <c r="CO82" s="84"/>
      <c r="CP82" s="84"/>
      <c r="CQ82" s="84"/>
      <c r="CR82" s="84"/>
      <c r="CS82" s="84"/>
      <c r="CT82" s="84">
        <v>1</v>
      </c>
      <c r="CU82" s="84"/>
      <c r="CV82" s="84"/>
      <c r="CW82" s="84"/>
      <c r="CX82" s="84"/>
      <c r="CY82" s="84"/>
      <c r="CZ82" s="84"/>
      <c r="DA82" s="84"/>
      <c r="DB82" s="84">
        <v>1</v>
      </c>
      <c r="DC82" s="84"/>
      <c r="DD82" s="84"/>
      <c r="DE82" s="84"/>
      <c r="DF82" s="84"/>
      <c r="DG82" s="84"/>
      <c r="DH82" s="84"/>
      <c r="DI82" s="84"/>
      <c r="DJ82" s="84">
        <v>1</v>
      </c>
      <c r="DK82" s="84"/>
      <c r="DL82" s="84"/>
      <c r="DM82" s="84"/>
      <c r="DN82" s="84"/>
      <c r="DO82" s="84"/>
      <c r="DP82" s="84"/>
      <c r="DQ82" s="84"/>
      <c r="DR82" s="84">
        <v>1</v>
      </c>
      <c r="DS82" s="84"/>
      <c r="DT82" s="84"/>
      <c r="DU82" s="84"/>
      <c r="DV82" s="84"/>
      <c r="DW82" s="84"/>
      <c r="DX82" s="84"/>
      <c r="DY82" s="84"/>
      <c r="DZ82" s="84">
        <v>1</v>
      </c>
      <c r="EA82" s="84"/>
      <c r="EB82" s="84"/>
      <c r="EC82" s="84"/>
      <c r="ED82" s="84"/>
      <c r="EE82" s="84"/>
      <c r="EF82" s="84"/>
      <c r="EG82" s="84"/>
      <c r="EH82" s="84">
        <v>1</v>
      </c>
      <c r="EI82" s="84"/>
      <c r="EJ82" s="84"/>
      <c r="EK82" s="84"/>
      <c r="EL82" s="84"/>
      <c r="EM82" s="84"/>
      <c r="EN82" s="84"/>
      <c r="EO82" s="84"/>
      <c r="EP82" s="84">
        <v>1</v>
      </c>
      <c r="EQ82" s="84"/>
      <c r="ER82" s="84"/>
      <c r="ES82" s="84"/>
      <c r="ET82" s="84"/>
      <c r="EU82" s="84"/>
      <c r="EV82" s="84"/>
      <c r="EW82" s="84"/>
      <c r="EX82" s="84">
        <v>1</v>
      </c>
      <c r="EY82" s="84"/>
      <c r="EZ82" s="84"/>
      <c r="FA82" s="84"/>
      <c r="FB82" s="84"/>
      <c r="FC82" s="84"/>
      <c r="FD82" s="84"/>
      <c r="FE82" s="84"/>
      <c r="FF82" s="84">
        <v>1</v>
      </c>
      <c r="FG82" s="84"/>
      <c r="FH82" s="84"/>
      <c r="FI82" s="84"/>
      <c r="FJ82" s="84"/>
      <c r="FK82" s="84"/>
      <c r="FL82" s="84"/>
      <c r="FM82" s="84"/>
      <c r="FN82" s="84"/>
      <c r="FO82" s="84"/>
      <c r="FP82" s="84"/>
      <c r="FQ82" s="84"/>
      <c r="FR82" s="84"/>
      <c r="FS82" s="84"/>
      <c r="FT82" s="84"/>
      <c r="FU82" s="84"/>
      <c r="FV82" s="84"/>
      <c r="FW82" s="84"/>
      <c r="FX82" s="84"/>
      <c r="FY82" s="84"/>
      <c r="FZ82" s="84"/>
      <c r="GA82" s="84"/>
      <c r="GB82" s="84"/>
      <c r="GC82" s="84"/>
      <c r="GD82" s="84"/>
      <c r="GE82" s="84"/>
      <c r="GF82" s="84"/>
      <c r="GG82" s="84"/>
      <c r="GH82" s="84"/>
      <c r="GI82" s="84"/>
    </row>
    <row r="83" spans="1:191" x14ac:dyDescent="0.25">
      <c r="A83" s="316"/>
      <c r="B83" s="317"/>
      <c r="C83" s="485"/>
      <c r="D83" s="485"/>
      <c r="E83" s="317"/>
      <c r="F83" s="317"/>
      <c r="G83" s="84"/>
      <c r="H83" s="317"/>
      <c r="R83" s="84"/>
      <c r="Z83" s="84">
        <v>1</v>
      </c>
      <c r="AH83" s="84">
        <v>1</v>
      </c>
      <c r="AP83" s="84">
        <v>1</v>
      </c>
      <c r="AX83" s="792">
        <v>1</v>
      </c>
      <c r="BF83" s="792">
        <v>1</v>
      </c>
      <c r="BN83" s="792">
        <v>1</v>
      </c>
      <c r="BV83" s="792">
        <v>1</v>
      </c>
      <c r="CD83" s="84">
        <v>1</v>
      </c>
      <c r="CL83" s="84">
        <v>1</v>
      </c>
      <c r="CT83" s="84">
        <v>1</v>
      </c>
      <c r="DB83" s="84">
        <v>1</v>
      </c>
      <c r="DJ83" s="84">
        <v>1</v>
      </c>
      <c r="DR83" s="84">
        <v>1</v>
      </c>
      <c r="DZ83" s="84">
        <v>1</v>
      </c>
      <c r="EH83" s="84">
        <v>1</v>
      </c>
      <c r="EP83" s="84">
        <v>1</v>
      </c>
      <c r="EX83" s="84">
        <v>1</v>
      </c>
      <c r="FF83" s="84">
        <v>1</v>
      </c>
    </row>
    <row r="84" spans="1:191" x14ac:dyDescent="0.25">
      <c r="A84" s="316"/>
      <c r="B84" s="317"/>
      <c r="C84" s="485"/>
      <c r="D84" s="485"/>
      <c r="E84" s="317"/>
      <c r="F84" s="317"/>
      <c r="G84" s="84"/>
      <c r="H84" s="317"/>
      <c r="R84" s="84"/>
      <c r="Z84" s="84">
        <v>1</v>
      </c>
      <c r="AH84" s="84">
        <v>1</v>
      </c>
      <c r="AP84" s="84">
        <v>1</v>
      </c>
      <c r="AX84" s="792">
        <v>1</v>
      </c>
      <c r="BF84" s="792">
        <v>1</v>
      </c>
      <c r="BN84" s="792">
        <v>1</v>
      </c>
      <c r="BV84" s="792">
        <v>1</v>
      </c>
      <c r="CD84" s="84">
        <v>1</v>
      </c>
      <c r="CL84" s="84">
        <v>1</v>
      </c>
      <c r="CT84" s="84">
        <v>1</v>
      </c>
      <c r="DB84" s="84">
        <v>1</v>
      </c>
      <c r="DJ84" s="84">
        <v>1</v>
      </c>
      <c r="DR84" s="84">
        <v>1</v>
      </c>
      <c r="DZ84" s="84">
        <v>1</v>
      </c>
      <c r="EH84" s="84">
        <v>1</v>
      </c>
      <c r="EP84" s="84">
        <v>1</v>
      </c>
      <c r="EX84" s="84">
        <v>1</v>
      </c>
      <c r="FF84" s="84">
        <v>1</v>
      </c>
    </row>
    <row r="85" spans="1:191" x14ac:dyDescent="0.25">
      <c r="A85" s="316"/>
      <c r="B85" s="317"/>
      <c r="C85" s="485"/>
      <c r="D85" s="485"/>
      <c r="E85" s="317"/>
      <c r="F85" s="317"/>
      <c r="G85" s="84"/>
      <c r="H85" s="317"/>
      <c r="R85" s="84"/>
      <c r="Z85" s="84">
        <v>1</v>
      </c>
      <c r="AH85" s="84">
        <v>1</v>
      </c>
      <c r="AP85" s="84">
        <v>1</v>
      </c>
      <c r="AX85" s="792">
        <v>1</v>
      </c>
      <c r="BF85" s="792">
        <v>1</v>
      </c>
      <c r="BN85" s="792">
        <v>1</v>
      </c>
      <c r="BV85" s="792">
        <v>1</v>
      </c>
      <c r="CD85" s="84">
        <v>1</v>
      </c>
      <c r="CL85" s="84">
        <v>1</v>
      </c>
      <c r="CT85" s="84">
        <v>1</v>
      </c>
      <c r="DB85" s="84">
        <v>1</v>
      </c>
      <c r="DJ85" s="84">
        <v>1</v>
      </c>
      <c r="DR85" s="84">
        <v>1</v>
      </c>
      <c r="DZ85" s="84">
        <v>1</v>
      </c>
      <c r="EH85" s="84">
        <v>1</v>
      </c>
      <c r="EP85" s="84">
        <v>1</v>
      </c>
      <c r="EX85" s="84">
        <v>1</v>
      </c>
      <c r="FF85" s="84">
        <v>1</v>
      </c>
    </row>
    <row r="86" spans="1:191" x14ac:dyDescent="0.25">
      <c r="A86" s="316"/>
      <c r="B86" s="317"/>
      <c r="C86" s="485"/>
      <c r="D86" s="485"/>
      <c r="E86" s="317"/>
      <c r="F86" s="317"/>
      <c r="G86" s="84"/>
      <c r="H86" s="317"/>
      <c r="R86" s="84"/>
      <c r="Z86" s="84">
        <v>1</v>
      </c>
      <c r="AH86" s="84">
        <v>1</v>
      </c>
      <c r="AP86" s="84">
        <v>1</v>
      </c>
      <c r="AX86" s="792">
        <v>1</v>
      </c>
      <c r="BF86" s="792">
        <v>1</v>
      </c>
      <c r="BN86" s="792">
        <v>1</v>
      </c>
      <c r="BV86" s="792">
        <v>1</v>
      </c>
      <c r="CD86" s="84">
        <v>1</v>
      </c>
      <c r="CL86" s="84">
        <v>1</v>
      </c>
      <c r="CT86" s="84">
        <v>1</v>
      </c>
      <c r="DB86" s="84">
        <v>1</v>
      </c>
      <c r="DJ86" s="84">
        <v>1</v>
      </c>
      <c r="DR86" s="84">
        <v>1</v>
      </c>
      <c r="DZ86" s="84">
        <v>1</v>
      </c>
      <c r="EH86" s="84">
        <v>1</v>
      </c>
      <c r="EP86" s="84">
        <v>1</v>
      </c>
      <c r="EX86" s="84">
        <v>1</v>
      </c>
      <c r="FF86" s="84">
        <v>1</v>
      </c>
    </row>
    <row r="87" spans="1:191" x14ac:dyDescent="0.25">
      <c r="A87" s="316"/>
      <c r="B87" s="317"/>
      <c r="C87" s="485"/>
      <c r="D87" s="485"/>
      <c r="E87" s="317"/>
      <c r="F87" s="317"/>
      <c r="G87" s="84"/>
      <c r="H87" s="317"/>
      <c r="R87" s="84"/>
      <c r="Z87" s="84">
        <v>1</v>
      </c>
      <c r="AH87" s="84">
        <v>1</v>
      </c>
      <c r="AP87" s="84">
        <v>1</v>
      </c>
      <c r="AX87" s="792">
        <v>1</v>
      </c>
      <c r="BF87" s="792">
        <v>1</v>
      </c>
      <c r="BN87" s="792">
        <v>1</v>
      </c>
      <c r="BV87" s="792">
        <v>1</v>
      </c>
      <c r="CD87" s="84">
        <v>1</v>
      </c>
      <c r="CL87" s="84">
        <v>1</v>
      </c>
      <c r="CT87" s="84">
        <v>1</v>
      </c>
      <c r="DB87" s="84">
        <v>1</v>
      </c>
      <c r="DJ87" s="84">
        <v>1</v>
      </c>
      <c r="DR87" s="84">
        <v>1</v>
      </c>
      <c r="DZ87" s="84">
        <v>1</v>
      </c>
      <c r="EH87" s="84">
        <v>1</v>
      </c>
      <c r="EP87" s="84">
        <v>1</v>
      </c>
      <c r="EX87" s="84">
        <v>1</v>
      </c>
      <c r="FF87" s="84">
        <v>1</v>
      </c>
    </row>
    <row r="88" spans="1:191" x14ac:dyDescent="0.25">
      <c r="A88" s="316"/>
      <c r="B88" s="317"/>
      <c r="C88" s="485"/>
      <c r="D88" s="485"/>
      <c r="E88" s="317"/>
      <c r="F88" s="317"/>
      <c r="G88" s="84"/>
      <c r="H88" s="317"/>
    </row>
    <row r="89" spans="1:191" x14ac:dyDescent="0.25">
      <c r="A89" s="316"/>
      <c r="B89" s="317"/>
      <c r="C89" s="485"/>
      <c r="D89" s="485"/>
      <c r="E89" s="317"/>
      <c r="F89" s="317"/>
      <c r="G89" s="84"/>
      <c r="H89" s="317"/>
    </row>
    <row r="90" spans="1:191" x14ac:dyDescent="0.25">
      <c r="A90" s="316"/>
      <c r="B90" s="317"/>
      <c r="C90" s="485"/>
      <c r="D90" s="485"/>
      <c r="E90" s="317"/>
      <c r="F90" s="317"/>
      <c r="G90" s="84"/>
      <c r="H90" s="317"/>
    </row>
    <row r="91" spans="1:191" x14ac:dyDescent="0.25">
      <c r="A91" s="316"/>
      <c r="B91" s="317"/>
      <c r="C91" s="485"/>
      <c r="D91" s="485"/>
      <c r="E91" s="317"/>
      <c r="F91" s="317"/>
      <c r="G91" s="84"/>
      <c r="H91" s="317"/>
    </row>
    <row r="92" spans="1:191" x14ac:dyDescent="0.25">
      <c r="A92" s="316"/>
      <c r="B92" s="317"/>
      <c r="C92" s="485"/>
      <c r="D92" s="485"/>
      <c r="E92" s="317"/>
      <c r="F92" s="317"/>
      <c r="G92" s="84"/>
      <c r="H92" s="317"/>
    </row>
    <row r="93" spans="1:191" x14ac:dyDescent="0.25">
      <c r="A93" s="316"/>
      <c r="B93" s="317"/>
      <c r="C93" s="485"/>
      <c r="D93" s="485"/>
      <c r="E93" s="317"/>
      <c r="F93" s="317"/>
      <c r="G93" s="84"/>
      <c r="H93" s="317"/>
      <c r="R93" s="84"/>
      <c r="Z93" s="84">
        <v>1</v>
      </c>
      <c r="AH93" s="84">
        <v>1</v>
      </c>
      <c r="AP93" s="84">
        <v>1</v>
      </c>
      <c r="AX93" s="792">
        <v>1</v>
      </c>
      <c r="BF93" s="792">
        <v>1</v>
      </c>
      <c r="BN93" s="792">
        <v>1</v>
      </c>
      <c r="BV93" s="792">
        <v>1</v>
      </c>
      <c r="CD93" s="84">
        <v>1</v>
      </c>
      <c r="CL93" s="84">
        <v>1</v>
      </c>
      <c r="CT93" s="84">
        <v>1</v>
      </c>
      <c r="DB93" s="84">
        <v>1</v>
      </c>
      <c r="DJ93" s="84">
        <v>1</v>
      </c>
      <c r="DR93" s="84">
        <v>1</v>
      </c>
      <c r="DZ93" s="84">
        <v>1</v>
      </c>
      <c r="EH93" s="84">
        <v>1</v>
      </c>
      <c r="EP93" s="84">
        <v>1</v>
      </c>
      <c r="EX93" s="84">
        <v>1</v>
      </c>
      <c r="FF93" s="84">
        <v>1</v>
      </c>
    </row>
    <row r="94" spans="1:191" x14ac:dyDescent="0.25">
      <c r="A94" s="316"/>
      <c r="B94" s="317"/>
      <c r="C94" s="485"/>
      <c r="D94" s="485"/>
      <c r="E94" s="317"/>
      <c r="F94" s="317"/>
      <c r="G94" s="84"/>
      <c r="H94" s="317"/>
      <c r="R94" s="84"/>
      <c r="Z94" s="84">
        <v>1</v>
      </c>
      <c r="AH94" s="84">
        <v>1</v>
      </c>
      <c r="AP94" s="84">
        <v>1</v>
      </c>
      <c r="AX94" s="792">
        <v>1</v>
      </c>
      <c r="BF94" s="792">
        <v>1</v>
      </c>
      <c r="BN94" s="792">
        <v>1</v>
      </c>
      <c r="BV94" s="792">
        <v>1</v>
      </c>
      <c r="CD94" s="84">
        <v>1</v>
      </c>
      <c r="CL94" s="84">
        <v>1</v>
      </c>
      <c r="CT94" s="84">
        <v>1</v>
      </c>
      <c r="DB94" s="84">
        <v>1</v>
      </c>
      <c r="DJ94" s="84">
        <v>1</v>
      </c>
      <c r="DR94" s="84">
        <v>1</v>
      </c>
      <c r="DZ94" s="84">
        <v>1</v>
      </c>
      <c r="EH94" s="84">
        <v>1</v>
      </c>
      <c r="EP94" s="84">
        <v>1</v>
      </c>
      <c r="EX94" s="84">
        <v>1</v>
      </c>
      <c r="FF94" s="84">
        <v>1</v>
      </c>
    </row>
    <row r="95" spans="1:191" x14ac:dyDescent="0.25">
      <c r="A95" s="316"/>
      <c r="B95" s="317"/>
      <c r="C95" s="485"/>
      <c r="D95" s="485"/>
      <c r="E95" s="317"/>
      <c r="F95" s="317"/>
      <c r="G95" s="84"/>
      <c r="H95" s="317"/>
      <c r="R95" s="84"/>
      <c r="Z95" s="84">
        <v>1</v>
      </c>
      <c r="AH95" s="84">
        <v>1</v>
      </c>
      <c r="AP95" s="84">
        <v>1</v>
      </c>
      <c r="AX95" s="792">
        <v>1</v>
      </c>
      <c r="BF95" s="792">
        <v>1</v>
      </c>
      <c r="BN95" s="792">
        <v>1</v>
      </c>
      <c r="BV95" s="792">
        <v>1</v>
      </c>
      <c r="CD95" s="84">
        <v>1</v>
      </c>
      <c r="CL95" s="84">
        <v>1</v>
      </c>
      <c r="CT95" s="84">
        <v>1</v>
      </c>
      <c r="DB95" s="84">
        <v>1</v>
      </c>
      <c r="DJ95" s="84">
        <v>1</v>
      </c>
      <c r="DR95" s="84">
        <v>1</v>
      </c>
      <c r="DZ95" s="84">
        <v>1</v>
      </c>
      <c r="EH95" s="84">
        <v>1</v>
      </c>
      <c r="EP95" s="84">
        <v>1</v>
      </c>
      <c r="EX95" s="84">
        <v>1</v>
      </c>
      <c r="FF95" s="84">
        <v>1</v>
      </c>
    </row>
    <row r="96" spans="1:191" x14ac:dyDescent="0.25">
      <c r="A96" s="316"/>
      <c r="B96" s="317"/>
      <c r="C96" s="485"/>
      <c r="D96" s="485"/>
      <c r="E96" s="317"/>
      <c r="F96" s="317"/>
      <c r="G96" s="84"/>
      <c r="H96" s="317"/>
      <c r="R96" s="84"/>
      <c r="Z96" s="84">
        <v>1</v>
      </c>
      <c r="AH96" s="84">
        <v>1</v>
      </c>
      <c r="AP96" s="84">
        <v>1</v>
      </c>
      <c r="AX96" s="792">
        <v>1</v>
      </c>
      <c r="BF96" s="792">
        <v>1</v>
      </c>
      <c r="BN96" s="792">
        <v>1</v>
      </c>
      <c r="BV96" s="792">
        <v>1</v>
      </c>
      <c r="CD96" s="84">
        <v>1</v>
      </c>
      <c r="CL96" s="84">
        <v>1</v>
      </c>
      <c r="CT96" s="84">
        <v>1</v>
      </c>
      <c r="DB96" s="84">
        <v>1</v>
      </c>
      <c r="DJ96" s="84">
        <v>1</v>
      </c>
      <c r="DR96" s="84">
        <v>1</v>
      </c>
      <c r="DZ96" s="84">
        <v>1</v>
      </c>
      <c r="EH96" s="84">
        <v>1</v>
      </c>
      <c r="EP96" s="84">
        <v>1</v>
      </c>
      <c r="EX96" s="84">
        <v>1</v>
      </c>
      <c r="FF96" s="84">
        <v>1</v>
      </c>
    </row>
    <row r="97" spans="1:162" x14ac:dyDescent="0.25">
      <c r="A97" s="316"/>
      <c r="B97" s="317"/>
      <c r="C97" s="485"/>
      <c r="D97" s="485"/>
      <c r="E97" s="317"/>
      <c r="F97" s="317"/>
      <c r="G97" s="84"/>
      <c r="H97" s="317"/>
      <c r="R97" s="84"/>
      <c r="Z97" s="84">
        <v>1</v>
      </c>
      <c r="AH97" s="84">
        <v>1</v>
      </c>
      <c r="AP97" s="84">
        <v>1</v>
      </c>
      <c r="AX97">
        <v>1</v>
      </c>
      <c r="BF97" s="792">
        <v>1</v>
      </c>
      <c r="BN97" s="792">
        <v>1</v>
      </c>
      <c r="BV97" s="792">
        <v>1</v>
      </c>
      <c r="CD97" s="84">
        <v>1</v>
      </c>
      <c r="CL97" s="84">
        <v>1</v>
      </c>
      <c r="CT97" s="84">
        <v>1</v>
      </c>
      <c r="DB97" s="84">
        <v>1</v>
      </c>
      <c r="DJ97" s="84">
        <v>1</v>
      </c>
      <c r="DR97" s="84">
        <v>1</v>
      </c>
      <c r="DZ97" s="84">
        <v>1</v>
      </c>
      <c r="EH97" s="84">
        <v>1</v>
      </c>
      <c r="EP97" s="84">
        <v>1</v>
      </c>
      <c r="EX97" s="84">
        <v>1</v>
      </c>
      <c r="FF97" s="84">
        <v>1</v>
      </c>
    </row>
    <row r="98" spans="1:162" x14ac:dyDescent="0.25">
      <c r="A98" s="316"/>
      <c r="B98" s="317"/>
      <c r="C98" s="485"/>
      <c r="D98" s="485"/>
      <c r="E98" s="317"/>
      <c r="F98" s="317"/>
      <c r="G98" s="84"/>
      <c r="H98" s="317"/>
    </row>
    <row r="99" spans="1:162" x14ac:dyDescent="0.25">
      <c r="A99" s="316"/>
      <c r="B99" s="317"/>
      <c r="C99" s="485"/>
      <c r="D99" s="485"/>
      <c r="E99" s="317"/>
      <c r="F99" s="317"/>
      <c r="G99" s="84"/>
      <c r="H99" s="317"/>
    </row>
    <row r="100" spans="1:162" x14ac:dyDescent="0.25">
      <c r="A100" s="316"/>
      <c r="B100" s="317"/>
      <c r="C100" s="485"/>
      <c r="D100" s="485"/>
      <c r="E100" s="317"/>
      <c r="F100" s="317"/>
      <c r="G100" s="84"/>
      <c r="H100" s="317"/>
    </row>
    <row r="101" spans="1:162" x14ac:dyDescent="0.25">
      <c r="A101" s="316"/>
      <c r="B101" s="317"/>
      <c r="C101" s="485"/>
      <c r="D101" s="485"/>
      <c r="E101" s="317"/>
      <c r="F101" s="317"/>
      <c r="G101" s="84"/>
      <c r="H101" s="317"/>
    </row>
    <row r="102" spans="1:162" x14ac:dyDescent="0.25">
      <c r="A102" s="316"/>
      <c r="B102" s="317"/>
      <c r="C102" s="485"/>
      <c r="D102" s="485"/>
      <c r="E102" s="317"/>
      <c r="F102" s="317"/>
      <c r="G102" s="84"/>
      <c r="H102" s="317"/>
    </row>
    <row r="103" spans="1:162" x14ac:dyDescent="0.25">
      <c r="A103" s="316"/>
      <c r="B103" s="317"/>
      <c r="C103" s="485"/>
      <c r="D103" s="485"/>
      <c r="E103" s="317"/>
      <c r="F103" s="317"/>
      <c r="G103" s="84"/>
      <c r="H103" s="317"/>
    </row>
    <row r="104" spans="1:162" x14ac:dyDescent="0.25">
      <c r="A104" s="316"/>
      <c r="B104" s="317"/>
      <c r="C104" s="485"/>
      <c r="D104" s="485"/>
      <c r="E104" s="317"/>
      <c r="F104" s="317"/>
      <c r="G104" s="84"/>
      <c r="H104" s="317"/>
    </row>
  </sheetData>
  <sheetProtection algorithmName="SHA-512" hashValue="tE1HVBI3iOv2zkpCdgEuIgv3vqQ0zwmOpIQvqnwBrX3AoeTAwnaVPuGu0SONCwOsx+eH0pqAzQkj6KRLw/SNcA==" saltValue="vusLPnxvIUNjY/OQ4lcTbg==" spinCount="100000" sheet="1" formatCells="0" formatColumns="0" formatRows="0"/>
  <dataConsolidate/>
  <customSheetViews>
    <customSheetView guid="{841B5921-E88B-4B2E-8CB4-8DBE5547EC4F}" hiddenColumns="1">
      <pane xSplit="3" ySplit="2" topLeftCell="D3" activePane="bottomRight" state="frozen"/>
      <selection pane="bottomRight" activeCell="D3" sqref="D3"/>
      <pageMargins left="0.7" right="0.7" top="0.75" bottom="0.75" header="0.3" footer="0.3"/>
      <pageSetup orientation="portrait" horizontalDpi="0" verticalDpi="0" r:id="rId1"/>
    </customSheetView>
  </customSheetViews>
  <mergeCells count="2">
    <mergeCell ref="B2:F2"/>
    <mergeCell ref="A1:F1"/>
  </mergeCells>
  <dataValidations xWindow="528" yWindow="711" count="4">
    <dataValidation type="list" allowBlank="1" showInputMessage="1" showErrorMessage="1" prompt="Please select one of the options from the drop down list" sqref="E29:E33" xr:uid="{00000000-0002-0000-0A00-000000000000}">
      <formula1>$N$1:$N$3</formula1>
    </dataValidation>
    <dataValidation type="whole" operator="notEqual" allowBlank="1" showInputMessage="1" showErrorMessage="1" prompt="Please enter whole numbers" sqref="E4 E7:E9 E15:E19 E23:E26 E11:E12" xr:uid="{00000000-0002-0000-0A00-000001000000}">
      <formula1>0</formula1>
    </dataValidation>
    <dataValidation type="whole" operator="greaterThan" allowBlank="1" showInputMessage="1" showErrorMessage="1" prompt="Please enter whole numbers" sqref="E21" xr:uid="{00000000-0002-0000-0A00-000002000000}">
      <formula1>-1</formula1>
    </dataValidation>
    <dataValidation type="list" allowBlank="1" showInputMessage="1" showErrorMessage="1" prompt="Please select from the Drop down List " sqref="E5:E6" xr:uid="{00000000-0002-0000-0A00-000003000000}">
      <formula1>$AE$3:$AE$4</formula1>
    </dataValidation>
  </dataValidations>
  <pageMargins left="0.7" right="0.7" top="0.75" bottom="0.75" header="0.3" footer="0.3"/>
  <pageSetup scale="69" orientation="landscape" cellComments="atEnd" r:id="rId2"/>
  <headerFooter>
    <oddFooter>&amp;R&amp;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O28"/>
  <sheetViews>
    <sheetView zoomScale="85" zoomScaleNormal="85" workbookViewId="0">
      <selection activeCell="E8" sqref="E8"/>
    </sheetView>
  </sheetViews>
  <sheetFormatPr defaultColWidth="9.140625" defaultRowHeight="15" x14ac:dyDescent="0.25"/>
  <cols>
    <col min="1" max="2" width="9.140625" style="481"/>
    <col min="3" max="3" width="29.140625" style="24" customWidth="1"/>
    <col min="4" max="4" width="13.85546875" style="481" customWidth="1"/>
    <col min="5" max="5" width="14.5703125" style="481" customWidth="1"/>
    <col min="6" max="11" width="13.7109375" style="481" customWidth="1"/>
    <col min="12" max="12" width="29.5703125" style="481" customWidth="1"/>
    <col min="13" max="13" width="25.7109375" style="481" hidden="1" customWidth="1"/>
    <col min="14" max="14" width="17" style="481" customWidth="1"/>
    <col min="15" max="15" width="53.140625" style="479" customWidth="1"/>
    <col min="16" max="16384" width="9.140625" style="481"/>
  </cols>
  <sheetData>
    <row r="1" spans="1:15" ht="43.5" customHeight="1" x14ac:dyDescent="0.3">
      <c r="A1" s="1190" t="s">
        <v>3041</v>
      </c>
      <c r="B1" s="1190"/>
      <c r="C1" s="1190"/>
      <c r="D1" s="1190"/>
      <c r="E1" s="1190"/>
      <c r="F1" s="1190"/>
      <c r="G1" s="1190"/>
      <c r="H1" s="1190"/>
      <c r="I1" s="1190"/>
      <c r="J1" s="1190"/>
      <c r="K1" s="1190"/>
    </row>
    <row r="2" spans="1:15" ht="28.5" customHeight="1" x14ac:dyDescent="0.3">
      <c r="A2" s="1196" t="s">
        <v>502</v>
      </c>
      <c r="B2" s="1196"/>
      <c r="C2" s="1196"/>
      <c r="D2" s="1196"/>
      <c r="E2" s="1196"/>
      <c r="F2" s="1196"/>
      <c r="G2" s="1196"/>
      <c r="H2" s="1196"/>
      <c r="I2" s="1196"/>
      <c r="J2" s="1196"/>
      <c r="K2" s="321"/>
      <c r="M2" s="326" t="s">
        <v>501</v>
      </c>
    </row>
    <row r="3" spans="1:15" ht="28.5" customHeight="1" x14ac:dyDescent="0.25">
      <c r="A3" s="321"/>
      <c r="B3" s="321"/>
      <c r="C3" s="330" t="s">
        <v>231</v>
      </c>
      <c r="D3" s="1191" t="s">
        <v>3440</v>
      </c>
      <c r="E3" s="1191"/>
      <c r="F3" s="1191"/>
      <c r="G3" s="1191"/>
      <c r="H3" s="321"/>
      <c r="I3" s="321"/>
      <c r="J3" s="321"/>
      <c r="K3" s="321"/>
      <c r="M3" s="326" t="s">
        <v>503</v>
      </c>
    </row>
    <row r="4" spans="1:15" ht="29.25" customHeight="1" x14ac:dyDescent="0.25">
      <c r="A4" s="321"/>
      <c r="B4" s="321"/>
      <c r="C4" s="331"/>
      <c r="D4" s="332"/>
      <c r="E4" s="333"/>
      <c r="F4" s="334"/>
      <c r="G4" s="321"/>
      <c r="H4" s="321"/>
      <c r="I4" s="321"/>
      <c r="J4" s="321"/>
      <c r="K4" s="321"/>
    </row>
    <row r="5" spans="1:15" ht="90" customHeight="1" x14ac:dyDescent="0.25">
      <c r="A5" s="335"/>
      <c r="B5" s="336"/>
      <c r="C5" s="1195" t="s">
        <v>3014</v>
      </c>
      <c r="D5" s="1195"/>
      <c r="E5" s="1195"/>
      <c r="F5" s="1195"/>
      <c r="G5" s="1195"/>
      <c r="H5" s="1195"/>
      <c r="I5" s="1195"/>
      <c r="J5" s="1195"/>
      <c r="K5" s="1195"/>
      <c r="L5" s="588"/>
    </row>
    <row r="6" spans="1:15" ht="34.5" customHeight="1" thickBot="1" x14ac:dyDescent="0.4">
      <c r="A6" s="1194" t="s">
        <v>230</v>
      </c>
      <c r="B6" s="1194"/>
      <c r="C6" s="1194"/>
      <c r="D6" s="337"/>
      <c r="E6" s="337" t="s">
        <v>505</v>
      </c>
      <c r="F6" s="337" t="s">
        <v>506</v>
      </c>
      <c r="G6" s="337" t="s">
        <v>1943</v>
      </c>
      <c r="H6" s="347" t="s">
        <v>1944</v>
      </c>
      <c r="I6" s="348" t="s">
        <v>1945</v>
      </c>
      <c r="J6" s="348" t="s">
        <v>1946</v>
      </c>
      <c r="K6" s="348" t="s">
        <v>1947</v>
      </c>
      <c r="L6" s="348" t="s">
        <v>1998</v>
      </c>
      <c r="M6" s="568" t="s">
        <v>2025</v>
      </c>
      <c r="N6" s="589" t="s">
        <v>2026</v>
      </c>
      <c r="O6" s="611" t="s">
        <v>2033</v>
      </c>
    </row>
    <row r="7" spans="1:15" ht="42" customHeight="1" thickBot="1" x14ac:dyDescent="0.3">
      <c r="A7" s="335" t="s">
        <v>226</v>
      </c>
      <c r="B7" s="349" t="s">
        <v>232</v>
      </c>
      <c r="C7" s="590"/>
      <c r="D7" s="323"/>
      <c r="E7" s="338" t="s">
        <v>1948</v>
      </c>
      <c r="F7" s="339" t="s">
        <v>1949</v>
      </c>
      <c r="G7" s="339" t="s">
        <v>1950</v>
      </c>
      <c r="H7" s="339" t="s">
        <v>1951</v>
      </c>
      <c r="I7" s="339" t="s">
        <v>1952</v>
      </c>
      <c r="J7" s="339" t="s">
        <v>1953</v>
      </c>
      <c r="K7" s="340" t="s">
        <v>1954</v>
      </c>
    </row>
    <row r="8" spans="1:15" ht="84" customHeight="1" thickBot="1" x14ac:dyDescent="0.3">
      <c r="A8" s="445" t="s">
        <v>2201</v>
      </c>
      <c r="B8" s="350">
        <v>556</v>
      </c>
      <c r="C8" s="591" t="s">
        <v>2027</v>
      </c>
      <c r="D8" s="341" t="s">
        <v>112</v>
      </c>
      <c r="E8" s="855"/>
      <c r="F8" s="856"/>
      <c r="G8" s="857"/>
      <c r="H8" s="857"/>
      <c r="I8" s="858"/>
      <c r="J8" s="858"/>
      <c r="K8" s="859"/>
      <c r="L8" s="610" t="str">
        <f>IF(AND(E8&lt;$M8,F8&lt;$M8,G8&lt;$M8,H8&lt;$M8,I8&lt;$M8,J8&lt;$M8,K8&lt;$M8),"You should only enter data in one column per row. "," ")&amp;IF(N8=0,"",IF(N8&lt;=N12,"Total volume treated and purchased should exceed the volume billed (sold) to customers in line 40020.",""))</f>
        <v xml:space="preserve"> </v>
      </c>
      <c r="M8" s="570">
        <f>ABS(E8)+ABS(F8)+ABS(G8)+ABS(H8)+ABS(I8)+ABS(J8)+ABS(K8)</f>
        <v>0</v>
      </c>
      <c r="N8" s="607">
        <f>(E8)+(F8*1000)+(G8*1000000)+(H8*7.48)+(I8*748)+(J8*7480)+(K8*7480000)</f>
        <v>0</v>
      </c>
      <c r="O8" s="608" t="str">
        <f>IF(N8=0,"","You are estimating that you treat or purchase an average of "&amp;ROUND(N8/(365*1000000),3)&amp;" million gallons per day (or "&amp;ROUND((N8*100/748)/(365*1000000),4)&amp;" million cubic feet per day).")</f>
        <v/>
      </c>
    </row>
    <row r="9" spans="1:15" ht="78.75" customHeight="1" thickBot="1" x14ac:dyDescent="0.3">
      <c r="A9" s="446" t="s">
        <v>2202</v>
      </c>
      <c r="B9" s="474">
        <v>557</v>
      </c>
      <c r="C9" s="592" t="s">
        <v>2028</v>
      </c>
      <c r="D9" s="341" t="s">
        <v>130</v>
      </c>
      <c r="E9" s="855"/>
      <c r="F9" s="856"/>
      <c r="G9" s="857"/>
      <c r="H9" s="857"/>
      <c r="I9" s="857"/>
      <c r="J9" s="857"/>
      <c r="K9" s="860"/>
      <c r="L9" s="610" t="str">
        <f>IF(AND(E9&lt;$M9,F9&lt;$M9,G9&lt;$M9,H9&lt;$M9,I9&lt;$M9,J9&lt;$M9,K9&lt;$M9),"You should only enter data in one column per row. "," ")&amp;IF(N9=0,"",IF(N9&lt;=N13,"Total volume treated should exceed the volume billed (sold) to customers in line 40030.",""))</f>
        <v xml:space="preserve"> </v>
      </c>
      <c r="M9" s="570">
        <f>ABS(E9)+ABS(F9)+ABS(G9)+ABS(H9)+ABS(I9)+ABS(J9)+ABS(K9)</f>
        <v>0</v>
      </c>
      <c r="N9" s="607">
        <f>(E9)+(F9*1000)+(G9*1000000)+(H9*7.48)+(I9*748)+(J9*7480)+(K9*7480000)</f>
        <v>0</v>
      </c>
      <c r="O9" s="608" t="str">
        <f>IF(N9=0,"","You are estimating that you or other units treat an average of "&amp;ROUND(N9/(365*1000000),3)&amp;" million gallons per day (or "&amp;ROUND((N9*100/748)/(365*1000000),4)&amp;" million cubic feet per day).")</f>
        <v/>
      </c>
    </row>
    <row r="10" spans="1:15" ht="15.75" thickBot="1" x14ac:dyDescent="0.3">
      <c r="A10" s="447"/>
      <c r="B10" s="353"/>
      <c r="C10" s="325"/>
      <c r="D10" s="342"/>
      <c r="E10" s="342"/>
      <c r="F10" s="342"/>
      <c r="G10" s="321"/>
      <c r="H10" s="322"/>
      <c r="I10" s="322"/>
      <c r="J10" s="322"/>
      <c r="K10" s="322"/>
      <c r="L10" s="322"/>
      <c r="M10" s="322"/>
      <c r="N10" s="328"/>
      <c r="O10" s="593"/>
    </row>
    <row r="11" spans="1:15" ht="30.75" thickBot="1" x14ac:dyDescent="0.3">
      <c r="A11" s="447"/>
      <c r="B11" s="354"/>
      <c r="C11" s="590"/>
      <c r="D11" s="323"/>
      <c r="E11" s="338" t="s">
        <v>1948</v>
      </c>
      <c r="F11" s="339" t="s">
        <v>1949</v>
      </c>
      <c r="G11" s="339" t="s">
        <v>1950</v>
      </c>
      <c r="H11" s="339" t="s">
        <v>1951</v>
      </c>
      <c r="I11" s="339" t="s">
        <v>1952</v>
      </c>
      <c r="J11" s="339" t="s">
        <v>1953</v>
      </c>
      <c r="K11" s="340" t="s">
        <v>1954</v>
      </c>
      <c r="L11" s="571"/>
      <c r="M11" s="571"/>
      <c r="N11" s="329"/>
      <c r="O11" s="594"/>
    </row>
    <row r="12" spans="1:15" ht="69.95" customHeight="1" thickBot="1" x14ac:dyDescent="0.3">
      <c r="A12" s="445" t="s">
        <v>2203</v>
      </c>
      <c r="B12" s="351">
        <v>558</v>
      </c>
      <c r="C12" s="595" t="s">
        <v>2029</v>
      </c>
      <c r="D12" s="600" t="s">
        <v>112</v>
      </c>
      <c r="E12" s="861"/>
      <c r="F12" s="862"/>
      <c r="G12" s="863"/>
      <c r="H12" s="863"/>
      <c r="I12" s="864"/>
      <c r="J12" s="864"/>
      <c r="K12" s="865"/>
      <c r="L12" s="610" t="str">
        <f>IF(AND(E12&lt;$M12,F12&lt;$M12,G12&lt;$M12,H12&lt;$M12,I12&lt;$M12,J12&lt;$M12,K12&lt;$M12),"You should only enter data in one column per row. "," ")&amp;IF(N12=0,"",IF(N12&lt;N16,"Total volume billed should exceed the volume billed to residential customers in line 40040.",""))</f>
        <v xml:space="preserve"> </v>
      </c>
      <c r="M12" s="570">
        <f>ABS(E12)+ABS(F12)+ABS(G12)+ABS(H12)+ABS(I12)+ABS(J12)+ABS(K12)</f>
        <v>0</v>
      </c>
      <c r="N12" s="607">
        <f>(E12)+(F12*1000)+(G12*1000000)+(H12*7.48)+(I12*748)+(J12*7480)+(K12*7480000)</f>
        <v>0</v>
      </c>
      <c r="O12" s="608" t="str">
        <f>IF(OR(N8=0,N12=0,N8&lt;N12),"","As a rough guide, you are estimating that "&amp;ROUND((N8-N12)/N8,2)*100&amp;"% of your treated water was not billed to customers. All utilities should expect a percentage greater than 0%.")</f>
        <v/>
      </c>
    </row>
    <row r="13" spans="1:15" ht="69.95" customHeight="1" thickBot="1" x14ac:dyDescent="0.3">
      <c r="A13" s="446" t="s">
        <v>2204</v>
      </c>
      <c r="B13" s="476">
        <v>559</v>
      </c>
      <c r="C13" s="596" t="s">
        <v>2030</v>
      </c>
      <c r="D13" s="603" t="s">
        <v>130</v>
      </c>
      <c r="E13" s="866"/>
      <c r="F13" s="867"/>
      <c r="G13" s="867"/>
      <c r="H13" s="867"/>
      <c r="I13" s="867"/>
      <c r="J13" s="867"/>
      <c r="K13" s="868"/>
      <c r="L13" s="610" t="str">
        <f>IF(AND(E13&lt;$M13,F13&lt;$M13,G13&lt;$M13,H13&lt;$M13,I13&lt;$M13,J13&lt;$M13,K13&lt;$M13),"You should only enter data in one column per row. "," ")&amp;IF(N13=0,"",IF(N13&lt;N17,"Total volume billed should exceed the volume billed to residential customers in line 40050.",""))</f>
        <v xml:space="preserve"> </v>
      </c>
      <c r="M13" s="570">
        <f>ABS(E13)+ABS(F13)+ABS(G13)+ABS(H13)+ABS(I13)+ABS(J13)+ABS(K13)</f>
        <v>0</v>
      </c>
      <c r="N13" s="607">
        <f>(E13)+(F13*1000)+(G13*1000000)+(H13*7.48)+(I13*748)+(J13*7480)+(K13*7480000)</f>
        <v>0</v>
      </c>
      <c r="O13" s="608" t="str">
        <f>IF(OR(N9=0,N13=0,N9&lt;N13),"","As a rough guide, you are estimating that "&amp;ROUND((N9-N13)/N9,2)*100&amp;"% of your treated water was not billed to customers. All utilities should expect a percentage greater than 0%.")</f>
        <v/>
      </c>
    </row>
    <row r="14" spans="1:15" ht="21.75" customHeight="1" thickBot="1" x14ac:dyDescent="0.3">
      <c r="A14" s="447"/>
      <c r="B14" s="355"/>
      <c r="C14" s="325"/>
      <c r="D14" s="343"/>
      <c r="E14" s="343"/>
      <c r="F14" s="343"/>
      <c r="G14" s="321"/>
      <c r="H14" s="321"/>
      <c r="I14" s="321"/>
      <c r="J14" s="321"/>
      <c r="K14" s="321"/>
      <c r="L14" s="321"/>
      <c r="M14" s="321"/>
      <c r="O14" s="597"/>
    </row>
    <row r="15" spans="1:15" ht="35.25" customHeight="1" thickBot="1" x14ac:dyDescent="0.3">
      <c r="A15" s="447"/>
      <c r="B15" s="354"/>
      <c r="C15" s="590"/>
      <c r="D15" s="323"/>
      <c r="E15" s="338" t="s">
        <v>1948</v>
      </c>
      <c r="F15" s="339" t="s">
        <v>1949</v>
      </c>
      <c r="G15" s="339" t="s">
        <v>1950</v>
      </c>
      <c r="H15" s="339" t="s">
        <v>1951</v>
      </c>
      <c r="I15" s="339" t="s">
        <v>1952</v>
      </c>
      <c r="J15" s="339" t="s">
        <v>1953</v>
      </c>
      <c r="K15" s="340" t="s">
        <v>1954</v>
      </c>
      <c r="L15" s="321"/>
      <c r="M15" s="321"/>
      <c r="O15" s="597"/>
    </row>
    <row r="16" spans="1:15" ht="69.95" customHeight="1" thickBot="1" x14ac:dyDescent="0.3">
      <c r="A16" s="445" t="s">
        <v>2205</v>
      </c>
      <c r="B16" s="351">
        <v>560</v>
      </c>
      <c r="C16" s="595" t="s">
        <v>2031</v>
      </c>
      <c r="D16" s="600" t="s">
        <v>112</v>
      </c>
      <c r="E16" s="861"/>
      <c r="F16" s="862"/>
      <c r="G16" s="863"/>
      <c r="H16" s="863"/>
      <c r="I16" s="864"/>
      <c r="J16" s="864"/>
      <c r="K16" s="865"/>
      <c r="L16" s="610" t="str">
        <f>IF(AND(E16&lt;$M16,F16&lt;$M16,G16&lt;$M16,H16&lt;$M16,I16&lt;$M16,J16&lt;$M16,K16&lt;$M16),"You should only enter data in one column per row. "," ")</f>
        <v xml:space="preserve"> </v>
      </c>
      <c r="M16" s="570">
        <f>ABS(E16)+ABS(F16)+ABS(G16)+ABS(H16)+ABS(I16)+ABS(J16)+ABS(K16)</f>
        <v>0</v>
      </c>
      <c r="N16" s="607">
        <f>(E16)+(F16*1000)+(G16*1000000)+(H16*7.48)+(I16*748)+(J16*7480)+(K16*7480000)</f>
        <v>0</v>
      </c>
      <c r="O16" s="608" t="str">
        <f>IF(OR(N16=0,E20&lt;=0),"","You are estimating that your residential customers used an average of "&amp;ROUND(N16/(12*E20),0)&amp;" gallons/month (or "&amp;ROUND((N16*100/748)/(12*E20),0)&amp;" cubic feet/month). Most utilities find their estimate to be between 2000-7000 gallons/month.")</f>
        <v/>
      </c>
    </row>
    <row r="17" spans="1:15" ht="69.95" customHeight="1" thickBot="1" x14ac:dyDescent="0.3">
      <c r="A17" s="446" t="s">
        <v>2206</v>
      </c>
      <c r="B17" s="352">
        <v>561</v>
      </c>
      <c r="C17" s="596" t="s">
        <v>2032</v>
      </c>
      <c r="D17" s="603" t="s">
        <v>130</v>
      </c>
      <c r="E17" s="866"/>
      <c r="F17" s="869"/>
      <c r="G17" s="867"/>
      <c r="H17" s="867"/>
      <c r="I17" s="867"/>
      <c r="J17" s="867"/>
      <c r="K17" s="868"/>
      <c r="L17" s="610" t="str">
        <f>IF(AND(E17&lt;$M17,F17&lt;$M17,G17&lt;$M17,H17&lt;$M17,I17&lt;$M17,J17&lt;$M17,K17&lt;$M17),"You should only enter data in one column per row. "," ")</f>
        <v xml:space="preserve"> </v>
      </c>
      <c r="M17" s="570">
        <f>ABS(E17)+ABS(F17)+ABS(G17)+ABS(H17)+ABS(I17)+ABS(J17)+ABS(K17)</f>
        <v>0</v>
      </c>
      <c r="N17" s="607">
        <f>(E17)+(F17*1000)+(G17*1000000)+(H17*7.48)+(I17*748)+(J17*7480)+(K17*7480000)</f>
        <v>0</v>
      </c>
      <c r="O17" s="608" t="str">
        <f>IF(OR(N17=0,E21&lt;=0),"","You are estimating that your residential customers used an average of "&amp;ROUND(N17/(12*E21),0)&amp;" gallons/month (or "&amp;ROUND((N17*100/748)/(12*E21),0)&amp;" cubic feet/month). Most utilities find their estimate to be between 2000-7000 gallons/month.")</f>
        <v/>
      </c>
    </row>
    <row r="18" spans="1:15" ht="20.25" customHeight="1" x14ac:dyDescent="0.25">
      <c r="A18" s="447"/>
      <c r="B18" s="355"/>
      <c r="C18" s="344"/>
      <c r="D18" s="345"/>
      <c r="E18" s="342"/>
      <c r="F18" s="342"/>
      <c r="G18" s="322"/>
      <c r="H18" s="322"/>
      <c r="I18" s="250"/>
      <c r="J18" s="250"/>
      <c r="K18" s="250"/>
      <c r="L18" s="321"/>
      <c r="M18" s="321"/>
    </row>
    <row r="19" spans="1:15" ht="30" customHeight="1" thickBot="1" x14ac:dyDescent="0.3">
      <c r="A19" s="447"/>
      <c r="B19" s="355"/>
      <c r="C19" s="325"/>
      <c r="D19" s="323"/>
      <c r="E19" s="598"/>
      <c r="F19" s="599"/>
      <c r="G19" s="599"/>
      <c r="H19" s="599"/>
      <c r="I19" s="599"/>
      <c r="J19" s="599"/>
      <c r="K19" s="599"/>
      <c r="L19" s="321"/>
      <c r="M19" s="321"/>
    </row>
    <row r="20" spans="1:15" ht="39.950000000000003" customHeight="1" thickBot="1" x14ac:dyDescent="0.3">
      <c r="A20" s="445" t="s">
        <v>2207</v>
      </c>
      <c r="B20" s="351">
        <v>566</v>
      </c>
      <c r="C20" s="1192" t="s">
        <v>191</v>
      </c>
      <c r="D20" s="600" t="s">
        <v>112</v>
      </c>
      <c r="E20" s="870"/>
      <c r="F20" s="609"/>
      <c r="G20" s="609"/>
      <c r="H20" s="609"/>
      <c r="I20" s="609"/>
      <c r="J20" s="601"/>
      <c r="K20" s="601"/>
      <c r="L20" s="569"/>
      <c r="M20" s="569"/>
      <c r="N20" s="602"/>
    </row>
    <row r="21" spans="1:15" ht="39.950000000000003" customHeight="1" thickBot="1" x14ac:dyDescent="0.3">
      <c r="A21" s="446" t="s">
        <v>2208</v>
      </c>
      <c r="B21" s="352">
        <v>567</v>
      </c>
      <c r="C21" s="1193"/>
      <c r="D21" s="603" t="s">
        <v>130</v>
      </c>
      <c r="E21" s="871"/>
      <c r="F21" s="604"/>
      <c r="G21" s="605"/>
      <c r="H21" s="605"/>
      <c r="I21" s="605"/>
      <c r="J21" s="605"/>
      <c r="K21" s="605"/>
      <c r="L21" s="569"/>
      <c r="M21" s="569"/>
    </row>
    <row r="22" spans="1:15" ht="15.75" x14ac:dyDescent="0.25">
      <c r="A22" s="447"/>
      <c r="B22" s="355"/>
      <c r="C22" s="325"/>
      <c r="D22" s="346"/>
      <c r="E22" s="346"/>
      <c r="F22" s="606"/>
      <c r="G22" s="328"/>
      <c r="H22" s="328"/>
      <c r="I22" s="328"/>
      <c r="J22" s="328"/>
      <c r="K22" s="328"/>
      <c r="L22" s="321"/>
      <c r="M22" s="321"/>
    </row>
    <row r="23" spans="1:15" ht="15.75" thickBot="1" x14ac:dyDescent="0.3">
      <c r="A23" s="447"/>
      <c r="B23" s="355"/>
      <c r="C23" s="325"/>
      <c r="D23" s="323"/>
      <c r="E23" s="599"/>
      <c r="F23" s="327"/>
      <c r="G23" s="327"/>
      <c r="H23" s="327"/>
      <c r="I23" s="327"/>
      <c r="J23" s="327"/>
      <c r="K23" s="327"/>
      <c r="L23" s="321"/>
      <c r="M23" s="321"/>
    </row>
    <row r="24" spans="1:15" ht="39.950000000000003" customHeight="1" thickBot="1" x14ac:dyDescent="0.3">
      <c r="A24" s="445" t="s">
        <v>2209</v>
      </c>
      <c r="B24" s="351">
        <v>568</v>
      </c>
      <c r="C24" s="1192" t="s">
        <v>192</v>
      </c>
      <c r="D24" s="600" t="s">
        <v>112</v>
      </c>
      <c r="E24" s="870"/>
      <c r="F24" s="604"/>
      <c r="G24" s="605"/>
      <c r="H24" s="605"/>
      <c r="I24" s="601"/>
      <c r="J24" s="601"/>
      <c r="K24" s="601"/>
      <c r="L24" s="569"/>
      <c r="M24" s="569"/>
    </row>
    <row r="25" spans="1:15" ht="39.950000000000003" customHeight="1" thickBot="1" x14ac:dyDescent="0.3">
      <c r="A25" s="446" t="s">
        <v>2210</v>
      </c>
      <c r="B25" s="352">
        <v>569</v>
      </c>
      <c r="C25" s="1193"/>
      <c r="D25" s="603" t="s">
        <v>130</v>
      </c>
      <c r="E25" s="870"/>
      <c r="F25" s="604"/>
      <c r="G25" s="605"/>
      <c r="H25" s="605"/>
      <c r="I25" s="605"/>
      <c r="J25" s="605"/>
      <c r="K25" s="605"/>
      <c r="L25" s="569"/>
      <c r="M25" s="569"/>
    </row>
    <row r="26" spans="1:15" ht="15.75" x14ac:dyDescent="0.25">
      <c r="A26" s="447"/>
      <c r="B26" s="355"/>
      <c r="C26" s="325"/>
      <c r="D26" s="346"/>
      <c r="E26" s="346"/>
      <c r="F26" s="346"/>
      <c r="G26" s="322"/>
      <c r="H26" s="322"/>
      <c r="I26" s="322"/>
      <c r="J26" s="322"/>
      <c r="K26" s="322"/>
      <c r="L26" s="321"/>
      <c r="M26" s="321"/>
    </row>
    <row r="27" spans="1:15" x14ac:dyDescent="0.25">
      <c r="A27" s="447"/>
      <c r="B27" s="354"/>
      <c r="C27" s="324"/>
      <c r="D27" s="323"/>
      <c r="E27" s="599"/>
      <c r="F27" s="599"/>
      <c r="G27" s="599"/>
      <c r="H27" s="599"/>
      <c r="I27" s="599"/>
      <c r="J27" s="599"/>
      <c r="K27" s="599"/>
      <c r="L27" s="321"/>
      <c r="M27" s="321"/>
    </row>
    <row r="28" spans="1:15" ht="36" customHeight="1" x14ac:dyDescent="0.25">
      <c r="A28" s="699"/>
      <c r="B28" s="700"/>
      <c r="C28" s="701"/>
      <c r="D28" s="702"/>
      <c r="E28" s="702"/>
      <c r="F28" s="702"/>
      <c r="G28" s="703"/>
      <c r="H28" s="703"/>
      <c r="I28" s="703"/>
      <c r="J28" s="703"/>
      <c r="K28" s="703"/>
    </row>
  </sheetData>
  <sheetProtection algorithmName="SHA-512" hashValue="pgad+Ifyb8ncwk0AOTkbMJrWWGAbbLFdEWuHD5d68XlzW6pwqeLb1jfTgbffVgsvrpE1/n46Y/MFWJOLQZWikg==" saltValue="/L9/fPEoDYZFKYsxOGvXFg==" spinCount="100000" sheet="1" formatCells="0" formatColumns="0" formatRows="0"/>
  <customSheetViews>
    <customSheetView guid="{841B5921-E88B-4B2E-8CB4-8DBE5547EC4F}" scale="85">
      <selection activeCell="D5" sqref="D5"/>
      <pageMargins left="0.7" right="0.7" top="0.75" bottom="0.75" header="0.3" footer="0.3"/>
    </customSheetView>
  </customSheetViews>
  <mergeCells count="7">
    <mergeCell ref="A1:K1"/>
    <mergeCell ref="D3:G3"/>
    <mergeCell ref="C24:C25"/>
    <mergeCell ref="A6:C6"/>
    <mergeCell ref="C5:K5"/>
    <mergeCell ref="C20:C21"/>
    <mergeCell ref="A2:J2"/>
  </mergeCells>
  <dataValidations count="2">
    <dataValidation type="list" allowBlank="1" showInputMessage="1" showErrorMessage="1" promptTitle="Volume Measure - Water/Sewer" prompt="Please select a volume measure used to answer questions 4001 to 4006" sqref="D5:F5" xr:uid="{00000000-0002-0000-0B00-000000000000}">
      <formula1>$M$1:$M$3</formula1>
    </dataValidation>
    <dataValidation type="decimal" allowBlank="1" showInputMessage="1" showErrorMessage="1" error="Please enter a numerical value.  If this does not apply please leave cell blank" prompt="Please enter a numerical value.  If this does not apply please leave cell blank" sqref="E8 F8:K9 E9 E12:K13 E16:K17 E20 E21 E24 E25" xr:uid="{00000000-0002-0000-0B00-000001000000}">
      <formula1>0.0000000001</formula1>
      <formula2>1000000000000</formula2>
    </dataValidation>
  </dataValidations>
  <hyperlinks>
    <hyperlink ref="D3" r:id="rId1" xr:uid="{24D0D0E0-AB4D-46FD-96EF-778DF28C8B9F}"/>
  </hyperlinks>
  <pageMargins left="0.3" right="0.2" top="0.25" bottom="0.25" header="0.3" footer="0.3"/>
  <pageSetup scale="64" orientation="portrait" cellComments="atEnd" r:id="rId2"/>
  <headerFooter>
    <oddFooter>&amp;R&amp;</oddFooter>
  </headerFooter>
  <colBreaks count="1" manualBreakCount="1">
    <brk id="11" max="24"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Y195"/>
  <sheetViews>
    <sheetView zoomScaleNormal="100" workbookViewId="0">
      <pane xSplit="3" ySplit="8" topLeftCell="D9" activePane="bottomRight" state="frozen"/>
      <selection activeCell="C36" sqref="C36:E36"/>
      <selection pane="topRight" activeCell="C36" sqref="C36:E36"/>
      <selection pane="bottomLeft" activeCell="C36" sqref="C36:E36"/>
      <selection pane="bottomRight" activeCell="D10" sqref="D10"/>
    </sheetView>
  </sheetViews>
  <sheetFormatPr defaultRowHeight="15" x14ac:dyDescent="0.25"/>
  <cols>
    <col min="1" max="1" width="10.28515625" customWidth="1"/>
    <col min="2" max="2" width="7.42578125" customWidth="1"/>
    <col min="3" max="3" width="43.140625" customWidth="1"/>
    <col min="4" max="4" width="15.140625" customWidth="1"/>
    <col min="5" max="5" width="87" customWidth="1"/>
    <col min="6" max="6" width="37.7109375" customWidth="1"/>
  </cols>
  <sheetData>
    <row r="1" spans="1:25" ht="28.5" customHeight="1" x14ac:dyDescent="0.3">
      <c r="A1" s="1050" t="s">
        <v>1926</v>
      </c>
      <c r="B1" s="1051"/>
      <c r="C1" s="1052"/>
      <c r="D1" s="1053"/>
      <c r="E1" s="1059"/>
      <c r="G1" s="84"/>
      <c r="H1" s="84"/>
      <c r="I1" s="84"/>
      <c r="J1" s="84"/>
      <c r="K1" s="84"/>
      <c r="L1" s="84"/>
      <c r="M1" s="84"/>
      <c r="N1" s="84"/>
      <c r="O1" s="84"/>
      <c r="P1" s="84"/>
      <c r="Q1" s="84"/>
      <c r="R1" s="84"/>
      <c r="S1" s="84"/>
      <c r="T1" s="84"/>
      <c r="U1" s="84"/>
      <c r="V1" s="84"/>
      <c r="W1" s="84"/>
      <c r="X1" s="84"/>
      <c r="Y1" s="84"/>
    </row>
    <row r="2" spans="1:25" x14ac:dyDescent="0.25">
      <c r="A2" s="1054" t="s">
        <v>233</v>
      </c>
      <c r="B2" s="1055"/>
      <c r="C2" s="1055"/>
      <c r="D2" s="1056"/>
      <c r="E2" s="1057"/>
      <c r="G2" s="84"/>
      <c r="H2" s="84"/>
      <c r="I2" s="84"/>
      <c r="J2" s="84"/>
      <c r="K2" s="84"/>
      <c r="L2" s="84"/>
      <c r="M2" s="84"/>
      <c r="N2" s="84"/>
      <c r="O2" s="84"/>
      <c r="P2" s="84"/>
      <c r="Q2" s="84"/>
      <c r="R2" s="84"/>
      <c r="S2" s="84"/>
      <c r="T2" s="84"/>
      <c r="U2" s="84"/>
      <c r="V2" s="84"/>
      <c r="W2" s="84"/>
      <c r="X2" s="84"/>
      <c r="Y2" s="84"/>
    </row>
    <row r="3" spans="1:25" s="792" customFormat="1" ht="21" customHeight="1" x14ac:dyDescent="0.25">
      <c r="A3" s="1060" t="s">
        <v>3425</v>
      </c>
      <c r="B3" s="1061"/>
      <c r="C3" s="1061"/>
      <c r="D3" s="1062"/>
      <c r="E3" s="1063"/>
      <c r="G3" s="84"/>
      <c r="H3" s="84"/>
      <c r="I3" s="84"/>
      <c r="J3" s="84"/>
      <c r="K3" s="84"/>
      <c r="L3" s="84"/>
      <c r="M3" s="84"/>
      <c r="N3" s="84"/>
      <c r="O3" s="84"/>
      <c r="P3" s="84"/>
      <c r="Q3" s="84"/>
      <c r="R3" s="84"/>
      <c r="S3" s="84"/>
      <c r="T3" s="84"/>
      <c r="U3" s="84"/>
      <c r="V3" s="84"/>
      <c r="W3" s="84"/>
      <c r="X3" s="84"/>
      <c r="Y3" s="84"/>
    </row>
    <row r="4" spans="1:25" s="792" customFormat="1" ht="21" customHeight="1" x14ac:dyDescent="0.25">
      <c r="A4" s="1197" t="s">
        <v>3430</v>
      </c>
      <c r="B4" s="1198"/>
      <c r="C4" s="1198"/>
      <c r="D4" s="1198"/>
      <c r="E4" s="1199"/>
      <c r="G4" s="84"/>
      <c r="H4" s="84"/>
      <c r="I4" s="84"/>
      <c r="J4" s="84"/>
      <c r="K4" s="84"/>
      <c r="L4" s="84"/>
      <c r="M4" s="84"/>
      <c r="N4" s="84"/>
      <c r="O4" s="84"/>
      <c r="P4" s="84"/>
      <c r="Q4" s="84"/>
      <c r="R4" s="84"/>
      <c r="S4" s="84"/>
      <c r="T4" s="84"/>
      <c r="U4" s="84"/>
      <c r="V4" s="84"/>
      <c r="W4" s="84"/>
      <c r="X4" s="84"/>
      <c r="Y4" s="84"/>
    </row>
    <row r="5" spans="1:25" s="792" customFormat="1" ht="21" customHeight="1" x14ac:dyDescent="0.25">
      <c r="A5" s="1064" t="s">
        <v>3426</v>
      </c>
      <c r="B5" s="1061"/>
      <c r="C5" s="1061"/>
      <c r="D5" s="1062"/>
      <c r="E5" s="1063"/>
      <c r="G5" s="84"/>
      <c r="H5" s="84"/>
      <c r="I5" s="84"/>
      <c r="J5" s="84"/>
      <c r="K5" s="84"/>
      <c r="L5" s="84"/>
      <c r="M5" s="84"/>
      <c r="N5" s="84"/>
      <c r="O5" s="84"/>
      <c r="P5" s="84"/>
      <c r="Q5" s="84"/>
      <c r="R5" s="84"/>
      <c r="S5" s="84"/>
      <c r="T5" s="84"/>
      <c r="U5" s="84"/>
      <c r="V5" s="84"/>
      <c r="W5" s="84"/>
      <c r="X5" s="84"/>
      <c r="Y5" s="84"/>
    </row>
    <row r="6" spans="1:25" s="792" customFormat="1" ht="22.15" customHeight="1" x14ac:dyDescent="0.25">
      <c r="A6" s="1197" t="s">
        <v>3427</v>
      </c>
      <c r="B6" s="1198"/>
      <c r="C6" s="1198"/>
      <c r="D6" s="1198"/>
      <c r="E6" s="1199"/>
      <c r="G6" s="84"/>
      <c r="H6" s="84"/>
      <c r="I6" s="84"/>
      <c r="J6" s="84"/>
      <c r="K6" s="84"/>
      <c r="L6" s="84"/>
      <c r="M6" s="84"/>
      <c r="N6" s="84"/>
      <c r="O6" s="84"/>
      <c r="P6" s="84"/>
      <c r="Q6" s="84"/>
      <c r="R6" s="84"/>
      <c r="S6" s="84"/>
      <c r="T6" s="84"/>
      <c r="U6" s="84"/>
      <c r="V6" s="84"/>
      <c r="W6" s="84"/>
      <c r="X6" s="84"/>
      <c r="Y6" s="84"/>
    </row>
    <row r="7" spans="1:25" s="481" customFormat="1" ht="22.15" customHeight="1" x14ac:dyDescent="0.25">
      <c r="A7" s="1065" t="s">
        <v>3428</v>
      </c>
      <c r="B7" s="1066"/>
      <c r="C7" s="1066"/>
      <c r="D7" s="1066"/>
      <c r="E7" s="1067"/>
      <c r="F7" s="84"/>
      <c r="G7" s="84"/>
      <c r="H7" s="84"/>
      <c r="I7" s="84"/>
      <c r="J7" s="84"/>
      <c r="K7" s="84"/>
      <c r="L7" s="84"/>
      <c r="M7" s="84"/>
      <c r="N7" s="84"/>
      <c r="O7" s="84"/>
      <c r="P7" s="84"/>
      <c r="Q7" s="84"/>
      <c r="R7" s="84"/>
      <c r="S7" s="84"/>
      <c r="T7" s="84"/>
      <c r="U7" s="84"/>
      <c r="V7" s="84"/>
      <c r="W7" s="84"/>
      <c r="X7" s="84"/>
      <c r="Y7" s="84"/>
    </row>
    <row r="8" spans="1:25" ht="30" x14ac:dyDescent="0.25">
      <c r="A8" s="297" t="s">
        <v>226</v>
      </c>
      <c r="B8" s="297"/>
      <c r="C8" s="298"/>
      <c r="D8" s="295" t="s">
        <v>234</v>
      </c>
      <c r="E8" s="224" t="s">
        <v>211</v>
      </c>
      <c r="F8" s="84"/>
      <c r="G8" s="84"/>
      <c r="H8" s="84"/>
      <c r="I8" s="84"/>
      <c r="J8" s="84"/>
      <c r="K8" s="84"/>
      <c r="L8" s="84"/>
      <c r="M8" s="84"/>
      <c r="N8" s="84"/>
      <c r="O8" s="84"/>
      <c r="P8" s="84"/>
      <c r="Q8" s="84"/>
      <c r="R8" s="84"/>
      <c r="S8" s="84"/>
      <c r="T8" s="84"/>
      <c r="U8" s="84"/>
      <c r="V8" s="84"/>
      <c r="W8" s="84"/>
      <c r="X8" s="84"/>
      <c r="Y8" s="84"/>
    </row>
    <row r="9" spans="1:25" ht="26.25" x14ac:dyDescent="0.25">
      <c r="A9" s="222" t="s">
        <v>2211</v>
      </c>
      <c r="B9" s="277"/>
      <c r="C9" s="278" t="s">
        <v>212</v>
      </c>
      <c r="D9" s="511" t="e">
        <f>VLOOKUP(Verification!B4,'Beg Bal'!A3:D102,4,FALSE)</f>
        <v>#N/A</v>
      </c>
      <c r="E9" s="279" t="s">
        <v>3246</v>
      </c>
      <c r="F9" s="299"/>
      <c r="G9" s="84"/>
      <c r="H9" s="84"/>
      <c r="I9" s="84"/>
      <c r="J9" s="84"/>
      <c r="K9" s="84"/>
      <c r="L9" s="84"/>
      <c r="M9" s="84"/>
      <c r="N9" s="84"/>
      <c r="O9" s="84"/>
      <c r="P9" s="84"/>
      <c r="Q9" s="84"/>
      <c r="R9" s="84"/>
      <c r="S9" s="84"/>
      <c r="T9" s="84"/>
      <c r="U9" s="84"/>
      <c r="V9" s="84"/>
      <c r="W9" s="84"/>
      <c r="X9" s="84"/>
      <c r="Y9" s="84"/>
    </row>
    <row r="10" spans="1:25" ht="51.75" x14ac:dyDescent="0.25">
      <c r="A10" s="222" t="s">
        <v>2212</v>
      </c>
      <c r="B10" s="277"/>
      <c r="C10" s="278" t="s">
        <v>3056</v>
      </c>
      <c r="D10" s="512"/>
      <c r="E10" s="280" t="s">
        <v>504</v>
      </c>
      <c r="F10" s="299"/>
      <c r="G10" s="84"/>
      <c r="H10" s="84"/>
      <c r="I10" s="84"/>
      <c r="J10" s="84"/>
      <c r="K10" s="84"/>
      <c r="L10" s="84"/>
      <c r="M10" s="84"/>
      <c r="N10" s="84"/>
      <c r="O10" s="84"/>
      <c r="P10" s="84"/>
      <c r="Q10" s="84"/>
      <c r="R10" s="84"/>
      <c r="S10" s="84"/>
      <c r="T10" s="84"/>
      <c r="U10" s="84"/>
      <c r="V10" s="84"/>
      <c r="W10" s="84"/>
      <c r="X10" s="84"/>
      <c r="Y10" s="84"/>
    </row>
    <row r="11" spans="1:25" ht="26.25" x14ac:dyDescent="0.25">
      <c r="A11" s="222" t="s">
        <v>2213</v>
      </c>
      <c r="B11" s="277"/>
      <c r="C11" s="278" t="s">
        <v>213</v>
      </c>
      <c r="D11" s="511" t="e">
        <f>VLOOKUP(Verification!B4,'Beg Bal'!A3:E102,5,FALSE)</f>
        <v>#N/A</v>
      </c>
      <c r="E11" s="279" t="s">
        <v>3247</v>
      </c>
      <c r="F11" s="299"/>
      <c r="G11" s="84"/>
      <c r="H11" s="84"/>
      <c r="I11" s="84"/>
      <c r="J11" s="84"/>
      <c r="K11" s="84"/>
      <c r="L11" s="84"/>
      <c r="M11" s="84"/>
      <c r="N11" s="84"/>
      <c r="O11" s="84"/>
      <c r="P11" s="84"/>
      <c r="Q11" s="84"/>
      <c r="R11" s="84"/>
      <c r="S11" s="84"/>
      <c r="T11" s="84"/>
      <c r="U11" s="84"/>
      <c r="V11" s="84"/>
      <c r="W11" s="84"/>
      <c r="X11" s="84"/>
      <c r="Y11" s="84"/>
    </row>
    <row r="12" spans="1:25" ht="51.75" x14ac:dyDescent="0.25">
      <c r="A12" s="222" t="s">
        <v>681</v>
      </c>
      <c r="B12" s="277"/>
      <c r="C12" s="278" t="s">
        <v>3248</v>
      </c>
      <c r="D12" s="512"/>
      <c r="E12" s="280" t="s">
        <v>504</v>
      </c>
      <c r="F12" s="299"/>
      <c r="G12" s="84"/>
      <c r="H12" s="84"/>
      <c r="I12" s="84"/>
      <c r="J12" s="84"/>
      <c r="K12" s="84"/>
      <c r="L12" s="84"/>
      <c r="M12" s="84"/>
      <c r="N12" s="84"/>
      <c r="O12" s="84"/>
      <c r="P12" s="84"/>
      <c r="Q12" s="84"/>
      <c r="R12" s="84"/>
      <c r="S12" s="84"/>
      <c r="T12" s="84"/>
      <c r="U12" s="84"/>
      <c r="V12" s="84"/>
      <c r="W12" s="84"/>
      <c r="X12" s="84"/>
      <c r="Y12" s="84"/>
    </row>
    <row r="13" spans="1:25" ht="39" x14ac:dyDescent="0.25">
      <c r="A13" s="222" t="s">
        <v>695</v>
      </c>
      <c r="B13" s="277"/>
      <c r="C13" s="278" t="s">
        <v>214</v>
      </c>
      <c r="D13" s="512"/>
      <c r="E13" s="279" t="s">
        <v>215</v>
      </c>
      <c r="F13" s="84"/>
      <c r="G13" s="84"/>
      <c r="H13" s="84"/>
      <c r="I13" s="84"/>
      <c r="J13" s="84"/>
      <c r="K13" s="84"/>
      <c r="L13" s="84"/>
      <c r="M13" s="84"/>
      <c r="N13" s="84"/>
      <c r="O13" s="84"/>
      <c r="P13" s="84"/>
      <c r="Q13" s="84"/>
      <c r="R13" s="84"/>
      <c r="S13" s="84"/>
      <c r="T13" s="84"/>
      <c r="U13" s="84"/>
      <c r="V13" s="84"/>
      <c r="W13" s="84"/>
      <c r="X13" s="84"/>
      <c r="Y13" s="84"/>
    </row>
    <row r="14" spans="1:25" ht="26.25" x14ac:dyDescent="0.25">
      <c r="A14" s="222" t="s">
        <v>719</v>
      </c>
      <c r="B14" s="277"/>
      <c r="C14" s="278" t="s">
        <v>216</v>
      </c>
      <c r="D14" s="633"/>
      <c r="E14" s="279" t="s">
        <v>228</v>
      </c>
      <c r="F14" s="84"/>
      <c r="G14" s="84"/>
      <c r="H14" s="84"/>
      <c r="I14" s="84"/>
      <c r="J14" s="84"/>
      <c r="K14" s="84"/>
      <c r="L14" s="84"/>
      <c r="M14" s="84"/>
      <c r="N14" s="84"/>
      <c r="O14" s="84"/>
      <c r="P14" s="84"/>
      <c r="Q14" s="84"/>
      <c r="R14" s="84"/>
      <c r="S14" s="84"/>
      <c r="T14" s="84"/>
      <c r="U14" s="84"/>
      <c r="V14" s="84"/>
      <c r="W14" s="84"/>
      <c r="X14" s="84"/>
      <c r="Y14" s="84"/>
    </row>
    <row r="15" spans="1:25" ht="26.25" x14ac:dyDescent="0.25">
      <c r="A15" s="222" t="s">
        <v>743</v>
      </c>
      <c r="B15" s="277"/>
      <c r="C15" s="278" t="s">
        <v>217</v>
      </c>
      <c r="D15" s="633"/>
      <c r="E15" s="281" t="s">
        <v>227</v>
      </c>
      <c r="F15" s="84"/>
      <c r="G15" s="84"/>
      <c r="H15" s="84"/>
      <c r="I15" s="84"/>
      <c r="J15" s="84"/>
      <c r="K15" s="84"/>
      <c r="L15" s="84"/>
      <c r="M15" s="84"/>
      <c r="N15" s="84"/>
      <c r="O15" s="84"/>
      <c r="P15" s="84"/>
      <c r="Q15" s="84"/>
      <c r="R15" s="84"/>
      <c r="S15" s="84"/>
      <c r="T15" s="84"/>
      <c r="U15" s="84"/>
      <c r="V15" s="84"/>
      <c r="W15" s="84"/>
      <c r="X15" s="84"/>
      <c r="Y15" s="84"/>
    </row>
    <row r="16" spans="1:25" ht="39" x14ac:dyDescent="0.25">
      <c r="A16" s="222" t="s">
        <v>769</v>
      </c>
      <c r="B16" s="277"/>
      <c r="C16" s="278" t="s">
        <v>218</v>
      </c>
      <c r="D16" s="633"/>
      <c r="E16" s="281" t="s">
        <v>229</v>
      </c>
      <c r="F16" s="84"/>
      <c r="G16" s="84"/>
      <c r="H16" s="84"/>
      <c r="I16" s="84"/>
      <c r="J16" s="84"/>
      <c r="K16" s="84"/>
      <c r="L16" s="84"/>
      <c r="M16" s="84"/>
      <c r="N16" s="84"/>
      <c r="O16" s="84"/>
      <c r="P16" s="84"/>
      <c r="Q16" s="84"/>
      <c r="R16" s="84"/>
      <c r="S16" s="84"/>
      <c r="T16" s="84"/>
      <c r="U16" s="84"/>
      <c r="V16" s="84"/>
      <c r="W16" s="84"/>
      <c r="X16" s="84"/>
      <c r="Y16" s="84"/>
    </row>
    <row r="17" spans="1:25" ht="64.5" x14ac:dyDescent="0.25">
      <c r="A17" s="222" t="s">
        <v>795</v>
      </c>
      <c r="B17" s="277"/>
      <c r="C17" s="278" t="s">
        <v>219</v>
      </c>
      <c r="D17" s="633"/>
      <c r="E17" s="279" t="s">
        <v>3273</v>
      </c>
      <c r="F17" s="84"/>
      <c r="G17" s="84"/>
      <c r="H17" s="84"/>
      <c r="I17" s="84"/>
      <c r="J17" s="84"/>
      <c r="K17" s="84"/>
      <c r="L17" s="84"/>
      <c r="M17" s="84"/>
      <c r="N17" s="84"/>
      <c r="O17" s="84"/>
      <c r="P17" s="84"/>
      <c r="Q17" s="84"/>
      <c r="R17" s="84"/>
      <c r="S17" s="84"/>
      <c r="T17" s="84"/>
      <c r="U17" s="84"/>
      <c r="V17" s="84"/>
      <c r="W17" s="84"/>
      <c r="X17" s="84"/>
      <c r="Y17" s="84"/>
    </row>
    <row r="18" spans="1:25" ht="26.25" x14ac:dyDescent="0.25">
      <c r="A18" s="222" t="s">
        <v>819</v>
      </c>
      <c r="B18" s="277"/>
      <c r="C18" s="278" t="s">
        <v>220</v>
      </c>
      <c r="D18" s="513" t="e">
        <f>(D9+D10+D11+D12+D13)-(D14+D15+D16+D17)</f>
        <v>#N/A</v>
      </c>
      <c r="E18" s="281" t="s">
        <v>3015</v>
      </c>
      <c r="F18" s="84"/>
      <c r="G18" s="84"/>
      <c r="H18" s="84"/>
      <c r="I18" s="84"/>
      <c r="J18" s="84"/>
      <c r="K18" s="84"/>
      <c r="L18" s="84"/>
      <c r="M18" s="84"/>
      <c r="N18" s="84"/>
      <c r="O18" s="84"/>
      <c r="P18" s="84"/>
      <c r="Q18" s="84"/>
      <c r="R18" s="84"/>
      <c r="S18" s="84"/>
      <c r="T18" s="84"/>
      <c r="U18" s="84"/>
      <c r="V18" s="84"/>
      <c r="W18" s="84"/>
      <c r="X18" s="84"/>
      <c r="Y18" s="84"/>
    </row>
    <row r="19" spans="1:25" ht="26.25" x14ac:dyDescent="0.25">
      <c r="A19" s="222" t="s">
        <v>843</v>
      </c>
      <c r="B19" s="277"/>
      <c r="C19" s="278" t="s">
        <v>221</v>
      </c>
      <c r="D19" s="512"/>
      <c r="E19" s="279" t="s">
        <v>1936</v>
      </c>
      <c r="F19" s="84"/>
      <c r="G19" s="84"/>
      <c r="H19" s="84"/>
      <c r="I19" s="84"/>
      <c r="J19" s="84"/>
      <c r="K19" s="84"/>
      <c r="L19" s="84"/>
      <c r="M19" s="84"/>
      <c r="N19" s="84"/>
      <c r="O19" s="84"/>
      <c r="P19" s="84"/>
      <c r="Q19" s="84"/>
      <c r="R19" s="84"/>
      <c r="S19" s="84"/>
      <c r="T19" s="84"/>
      <c r="U19" s="84"/>
      <c r="V19" s="84"/>
      <c r="W19" s="84"/>
      <c r="X19" s="84"/>
      <c r="Y19" s="84"/>
    </row>
    <row r="20" spans="1:25" ht="51.75" x14ac:dyDescent="0.25">
      <c r="A20" s="222" t="s">
        <v>869</v>
      </c>
      <c r="B20" s="277"/>
      <c r="C20" s="276" t="s">
        <v>1927</v>
      </c>
      <c r="D20" s="512"/>
      <c r="E20" s="279" t="s">
        <v>3438</v>
      </c>
      <c r="F20" s="84"/>
      <c r="G20" s="84"/>
      <c r="H20" s="84"/>
      <c r="I20" s="84"/>
      <c r="J20" s="84"/>
      <c r="K20" s="84"/>
      <c r="L20" s="84"/>
      <c r="M20" s="84"/>
      <c r="N20" s="84"/>
      <c r="O20" s="84"/>
      <c r="P20" s="84"/>
      <c r="Q20" s="84"/>
      <c r="R20" s="84"/>
      <c r="S20" s="84"/>
      <c r="T20" s="84"/>
      <c r="U20" s="84"/>
      <c r="V20" s="84"/>
      <c r="W20" s="84"/>
      <c r="X20" s="84"/>
      <c r="Y20" s="84"/>
    </row>
    <row r="21" spans="1:25" ht="39" x14ac:dyDescent="0.25">
      <c r="A21" s="222" t="s">
        <v>895</v>
      </c>
      <c r="B21" s="277"/>
      <c r="C21" s="278" t="s">
        <v>222</v>
      </c>
      <c r="D21" s="513">
        <f>D20*0.25</f>
        <v>0</v>
      </c>
      <c r="E21" s="279" t="s">
        <v>3016</v>
      </c>
      <c r="F21" s="84"/>
      <c r="G21" s="84"/>
      <c r="H21" s="84"/>
      <c r="I21" s="84"/>
      <c r="J21" s="84"/>
      <c r="K21" s="84"/>
      <c r="L21" s="84"/>
      <c r="M21" s="84"/>
      <c r="N21" s="84"/>
      <c r="O21" s="84"/>
      <c r="P21" s="84"/>
      <c r="Q21" s="84"/>
      <c r="R21" s="84"/>
      <c r="S21" s="84"/>
      <c r="T21" s="84"/>
      <c r="U21" s="84"/>
      <c r="V21" s="84"/>
      <c r="W21" s="84"/>
      <c r="X21" s="84"/>
      <c r="Y21" s="84"/>
    </row>
    <row r="22" spans="1:25" x14ac:dyDescent="0.25">
      <c r="A22" s="222" t="s">
        <v>915</v>
      </c>
      <c r="B22" s="277"/>
      <c r="C22" s="278" t="s">
        <v>223</v>
      </c>
      <c r="D22" s="512"/>
      <c r="E22" s="279" t="s">
        <v>3285</v>
      </c>
      <c r="F22" s="300"/>
      <c r="G22" s="84"/>
      <c r="H22" s="84"/>
      <c r="I22" s="84"/>
      <c r="J22" s="84"/>
      <c r="K22" s="84"/>
      <c r="L22" s="84"/>
      <c r="M22" s="84"/>
      <c r="N22" s="84"/>
      <c r="O22" s="84"/>
      <c r="P22" s="84"/>
      <c r="Q22" s="84"/>
      <c r="R22" s="84"/>
      <c r="S22" s="84"/>
      <c r="T22" s="84"/>
      <c r="U22" s="84"/>
      <c r="V22" s="84"/>
      <c r="W22" s="84"/>
      <c r="X22" s="84"/>
      <c r="Y22" s="84"/>
    </row>
    <row r="23" spans="1:25" ht="26.25" x14ac:dyDescent="0.25">
      <c r="A23" s="482"/>
      <c r="B23" s="277"/>
      <c r="C23" s="278" t="s">
        <v>224</v>
      </c>
      <c r="D23" s="704"/>
      <c r="E23" s="279" t="s">
        <v>225</v>
      </c>
      <c r="F23" s="300"/>
      <c r="G23" s="84"/>
      <c r="H23" s="84"/>
      <c r="I23" s="84"/>
      <c r="J23" s="84"/>
      <c r="K23" s="84"/>
      <c r="L23" s="84"/>
      <c r="M23" s="84"/>
      <c r="N23" s="84"/>
      <c r="O23" s="84"/>
      <c r="P23" s="84"/>
      <c r="Q23" s="84"/>
      <c r="R23" s="84"/>
      <c r="S23" s="84"/>
      <c r="T23" s="84"/>
      <c r="U23" s="84"/>
      <c r="V23" s="84"/>
      <c r="W23" s="84"/>
      <c r="X23" s="84"/>
      <c r="Y23" s="84"/>
    </row>
    <row r="24" spans="1:25" ht="32.25" customHeight="1" x14ac:dyDescent="0.25">
      <c r="A24" s="222" t="s">
        <v>949</v>
      </c>
      <c r="B24" s="296"/>
      <c r="C24" s="1200"/>
      <c r="D24" s="1201"/>
      <c r="E24" s="282" t="str">
        <f>IF(C24&lt;&gt;""," ","The Name of the Recycler or Disposal Facility that the County has contracted with must be entered in the yellow shaded area on row 19")</f>
        <v>The Name of the Recycler or Disposal Facility that the County has contracted with must be entered in the yellow shaded area on row 19</v>
      </c>
      <c r="F24" s="301"/>
      <c r="G24" s="84"/>
      <c r="H24" s="84"/>
      <c r="I24" s="84"/>
      <c r="J24" s="84"/>
      <c r="K24" s="84"/>
      <c r="L24" s="84"/>
      <c r="M24" s="84"/>
      <c r="N24" s="84"/>
      <c r="O24" s="84"/>
      <c r="P24" s="84"/>
      <c r="Q24" s="84"/>
      <c r="R24" s="84"/>
      <c r="S24" s="84"/>
      <c r="T24" s="84"/>
      <c r="U24" s="84"/>
      <c r="V24" s="84"/>
      <c r="W24" s="84"/>
      <c r="X24" s="84"/>
      <c r="Y24" s="84"/>
    </row>
    <row r="25" spans="1:25"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row>
    <row r="26" spans="1:25" ht="28.5" customHeight="1" x14ac:dyDescent="0.25">
      <c r="A26" s="698"/>
      <c r="B26" s="698"/>
      <c r="C26" s="698"/>
      <c r="D26" s="698"/>
      <c r="E26" s="698"/>
      <c r="F26" s="84"/>
      <c r="G26" s="84"/>
      <c r="H26" s="84"/>
      <c r="I26" s="84"/>
      <c r="J26" s="84"/>
      <c r="K26" s="84"/>
      <c r="L26" s="84"/>
      <c r="M26" s="84"/>
      <c r="N26" s="84"/>
      <c r="O26" s="84"/>
      <c r="P26" s="84"/>
      <c r="Q26" s="84"/>
      <c r="R26" s="84"/>
      <c r="S26" s="84"/>
      <c r="T26" s="84"/>
      <c r="U26" s="84"/>
      <c r="V26" s="84"/>
      <c r="W26" s="84"/>
      <c r="X26" s="84"/>
      <c r="Y26" s="84"/>
    </row>
    <row r="27" spans="1:25"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row>
    <row r="28" spans="1:25"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row>
    <row r="29" spans="1:25"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row>
    <row r="30" spans="1:25"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row>
    <row r="31" spans="1:25"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row>
    <row r="32" spans="1:25"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row>
    <row r="33" spans="1:25" x14ac:dyDescent="0.25">
      <c r="A33" s="84"/>
      <c r="B33" s="84"/>
      <c r="C33" s="84"/>
      <c r="D33" s="84"/>
      <c r="E33" s="84"/>
      <c r="F33" s="84"/>
      <c r="G33" s="84"/>
      <c r="H33" s="84"/>
      <c r="I33" s="84"/>
      <c r="J33" s="84"/>
      <c r="K33" s="84"/>
      <c r="L33" s="84"/>
      <c r="M33" s="84"/>
      <c r="N33" s="84"/>
      <c r="O33" s="84"/>
      <c r="P33" s="84"/>
      <c r="Q33" s="84"/>
      <c r="R33" s="84"/>
      <c r="S33" s="84"/>
      <c r="T33" s="84"/>
      <c r="U33" s="84"/>
      <c r="V33" s="84"/>
      <c r="W33" s="84"/>
      <c r="X33" s="84"/>
      <c r="Y33" s="84"/>
    </row>
    <row r="34" spans="1:25" x14ac:dyDescent="0.25">
      <c r="A34" s="84"/>
      <c r="B34" s="84"/>
      <c r="C34" s="84"/>
      <c r="D34" s="84"/>
      <c r="E34" s="84"/>
      <c r="F34" s="84"/>
      <c r="G34" s="84"/>
      <c r="H34" s="84"/>
      <c r="I34" s="84"/>
      <c r="J34" s="84"/>
      <c r="K34" s="84"/>
      <c r="L34" s="84"/>
      <c r="M34" s="84"/>
      <c r="N34" s="84"/>
      <c r="O34" s="84"/>
      <c r="P34" s="84"/>
      <c r="Q34" s="84"/>
      <c r="R34" s="84"/>
      <c r="S34" s="84"/>
      <c r="T34" s="84"/>
      <c r="U34" s="84"/>
      <c r="V34" s="84"/>
      <c r="W34" s="84"/>
      <c r="X34" s="84"/>
      <c r="Y34" s="84"/>
    </row>
    <row r="35" spans="1:25" x14ac:dyDescent="0.25">
      <c r="A35" s="84"/>
      <c r="B35" s="84"/>
      <c r="C35" s="84"/>
      <c r="D35" s="84"/>
      <c r="E35" s="84"/>
      <c r="F35" s="84"/>
      <c r="G35" s="84"/>
      <c r="H35" s="84"/>
      <c r="I35" s="84"/>
      <c r="J35" s="84"/>
      <c r="K35" s="84"/>
      <c r="L35" s="84"/>
      <c r="M35" s="84"/>
      <c r="N35" s="84"/>
      <c r="O35" s="84"/>
      <c r="P35" s="84"/>
      <c r="Q35" s="84"/>
      <c r="R35" s="84"/>
      <c r="S35" s="84"/>
      <c r="T35" s="84"/>
      <c r="U35" s="84"/>
      <c r="V35" s="84"/>
      <c r="W35" s="84"/>
      <c r="X35" s="84"/>
      <c r="Y35" s="84"/>
    </row>
    <row r="36" spans="1:25" x14ac:dyDescent="0.25">
      <c r="A36" s="84"/>
      <c r="B36" s="84"/>
      <c r="C36" s="84"/>
      <c r="D36" s="84"/>
      <c r="E36" s="84"/>
      <c r="F36" s="84"/>
      <c r="G36" s="84"/>
      <c r="H36" s="84"/>
      <c r="I36" s="84"/>
      <c r="J36" s="84"/>
      <c r="K36" s="84"/>
      <c r="L36" s="84"/>
      <c r="M36" s="84"/>
      <c r="N36" s="84"/>
      <c r="O36" s="84"/>
      <c r="P36" s="84"/>
      <c r="Q36" s="84"/>
      <c r="R36" s="84"/>
      <c r="S36" s="84"/>
      <c r="T36" s="84"/>
      <c r="U36" s="84"/>
      <c r="V36" s="84"/>
      <c r="W36" s="84"/>
      <c r="X36" s="84"/>
      <c r="Y36" s="84"/>
    </row>
    <row r="37" spans="1:25" x14ac:dyDescent="0.25">
      <c r="A37" s="84"/>
      <c r="B37" s="84"/>
      <c r="C37" s="84"/>
      <c r="D37" s="84"/>
      <c r="E37" s="84"/>
      <c r="F37" s="84"/>
      <c r="G37" s="84"/>
      <c r="H37" s="84"/>
      <c r="I37" s="84"/>
      <c r="J37" s="84"/>
      <c r="K37" s="84"/>
      <c r="L37" s="84"/>
      <c r="M37" s="84"/>
      <c r="N37" s="84"/>
      <c r="O37" s="84"/>
      <c r="P37" s="84"/>
      <c r="Q37" s="84"/>
      <c r="R37" s="84"/>
      <c r="S37" s="84"/>
      <c r="T37" s="84"/>
      <c r="U37" s="84"/>
      <c r="V37" s="84"/>
      <c r="W37" s="84"/>
      <c r="X37" s="84"/>
      <c r="Y37" s="84"/>
    </row>
    <row r="38" spans="1:25" x14ac:dyDescent="0.25">
      <c r="A38" s="84"/>
      <c r="B38" s="84"/>
      <c r="C38" s="84"/>
      <c r="D38" s="84"/>
      <c r="E38" s="84"/>
      <c r="F38" s="84"/>
      <c r="G38" s="84"/>
      <c r="H38" s="84"/>
      <c r="I38" s="84"/>
      <c r="J38" s="84"/>
      <c r="K38" s="84"/>
      <c r="L38" s="84"/>
      <c r="M38" s="84"/>
      <c r="N38" s="84"/>
      <c r="O38" s="84"/>
      <c r="P38" s="84"/>
      <c r="Q38" s="84"/>
      <c r="R38" s="84"/>
      <c r="S38" s="84"/>
      <c r="T38" s="84"/>
      <c r="U38" s="84"/>
      <c r="V38" s="84"/>
      <c r="W38" s="84"/>
      <c r="X38" s="84"/>
      <c r="Y38" s="84"/>
    </row>
    <row r="39" spans="1:25" x14ac:dyDescent="0.25">
      <c r="A39" s="84"/>
      <c r="B39" s="84"/>
      <c r="C39" s="84"/>
      <c r="D39" s="84"/>
      <c r="E39" s="84"/>
      <c r="F39" s="84"/>
      <c r="G39" s="84"/>
      <c r="H39" s="84"/>
      <c r="I39" s="84"/>
      <c r="J39" s="84"/>
      <c r="K39" s="84"/>
      <c r="L39" s="84"/>
      <c r="M39" s="84"/>
      <c r="N39" s="84"/>
      <c r="O39" s="84"/>
      <c r="P39" s="84"/>
      <c r="Q39" s="84"/>
      <c r="R39" s="84"/>
      <c r="S39" s="84"/>
      <c r="T39" s="84"/>
      <c r="U39" s="84"/>
      <c r="V39" s="84"/>
      <c r="W39" s="84"/>
      <c r="X39" s="84"/>
      <c r="Y39" s="84"/>
    </row>
    <row r="40" spans="1:25" x14ac:dyDescent="0.25">
      <c r="A40" s="84"/>
      <c r="B40" s="84"/>
      <c r="C40" s="84"/>
      <c r="D40" s="84"/>
      <c r="E40" s="84"/>
      <c r="F40" s="84"/>
      <c r="G40" s="84"/>
      <c r="H40" s="84"/>
      <c r="I40" s="84"/>
      <c r="J40" s="84"/>
      <c r="K40" s="84"/>
      <c r="L40" s="84"/>
      <c r="M40" s="84"/>
      <c r="N40" s="84"/>
      <c r="O40" s="84"/>
      <c r="P40" s="84"/>
      <c r="Q40" s="84"/>
      <c r="R40" s="84"/>
      <c r="S40" s="84"/>
      <c r="T40" s="84"/>
      <c r="U40" s="84"/>
      <c r="V40" s="84"/>
      <c r="W40" s="84"/>
      <c r="X40" s="84"/>
      <c r="Y40" s="84"/>
    </row>
    <row r="41" spans="1:25" x14ac:dyDescent="0.25">
      <c r="A41" s="84"/>
      <c r="B41" s="84"/>
      <c r="C41" s="84"/>
      <c r="D41" s="84"/>
      <c r="E41" s="84"/>
      <c r="F41" s="84"/>
      <c r="G41" s="84"/>
      <c r="H41" s="84"/>
      <c r="I41" s="84"/>
      <c r="J41" s="84"/>
      <c r="K41" s="84"/>
      <c r="L41" s="84"/>
      <c r="M41" s="84"/>
      <c r="N41" s="84"/>
      <c r="O41" s="84"/>
      <c r="P41" s="84"/>
      <c r="Q41" s="84"/>
      <c r="R41" s="84"/>
      <c r="S41" s="84"/>
      <c r="T41" s="84"/>
      <c r="U41" s="84"/>
      <c r="V41" s="84"/>
      <c r="W41" s="84"/>
      <c r="X41" s="84"/>
      <c r="Y41" s="84"/>
    </row>
    <row r="42" spans="1:25" x14ac:dyDescent="0.25">
      <c r="A42" s="84"/>
      <c r="B42" s="84"/>
      <c r="C42" s="84"/>
      <c r="D42" s="84"/>
      <c r="E42" s="84"/>
      <c r="F42" s="84"/>
      <c r="G42" s="84"/>
      <c r="H42" s="84"/>
      <c r="I42" s="84"/>
      <c r="J42" s="84"/>
      <c r="K42" s="84"/>
      <c r="L42" s="84"/>
      <c r="M42" s="84"/>
      <c r="N42" s="84"/>
      <c r="O42" s="84"/>
      <c r="P42" s="84"/>
      <c r="Q42" s="84"/>
      <c r="R42" s="84"/>
      <c r="S42" s="84"/>
      <c r="T42" s="84"/>
      <c r="U42" s="84"/>
      <c r="V42" s="84"/>
      <c r="W42" s="84"/>
      <c r="X42" s="84"/>
      <c r="Y42" s="84"/>
    </row>
    <row r="43" spans="1:25" x14ac:dyDescent="0.25">
      <c r="A43" s="84"/>
      <c r="B43" s="84"/>
      <c r="C43" s="84"/>
      <c r="D43" s="84"/>
      <c r="E43" s="84"/>
      <c r="F43" s="84"/>
      <c r="G43" s="84"/>
      <c r="H43" s="84"/>
      <c r="I43" s="84"/>
      <c r="J43" s="84"/>
      <c r="K43" s="84"/>
      <c r="L43" s="84"/>
      <c r="M43" s="84"/>
      <c r="N43" s="84"/>
      <c r="O43" s="84"/>
      <c r="P43" s="84"/>
      <c r="Q43" s="84"/>
      <c r="R43" s="84"/>
      <c r="S43" s="84"/>
      <c r="T43" s="84"/>
      <c r="U43" s="84"/>
      <c r="V43" s="84"/>
      <c r="W43" s="84"/>
      <c r="X43" s="84"/>
      <c r="Y43" s="84"/>
    </row>
    <row r="44" spans="1:25" x14ac:dyDescent="0.25">
      <c r="A44" s="84"/>
      <c r="B44" s="84"/>
      <c r="C44" s="84"/>
      <c r="D44" s="84"/>
      <c r="E44" s="84"/>
      <c r="F44" s="84"/>
      <c r="G44" s="84"/>
      <c r="H44" s="84"/>
      <c r="I44" s="84"/>
      <c r="J44" s="84"/>
      <c r="K44" s="84"/>
      <c r="L44" s="84"/>
      <c r="M44" s="84"/>
      <c r="N44" s="84"/>
      <c r="O44" s="84"/>
      <c r="P44" s="84"/>
      <c r="Q44" s="84"/>
      <c r="R44" s="84"/>
      <c r="S44" s="84"/>
      <c r="T44" s="84"/>
      <c r="U44" s="84"/>
      <c r="V44" s="84"/>
      <c r="W44" s="84"/>
      <c r="X44" s="84"/>
      <c r="Y44" s="84"/>
    </row>
    <row r="45" spans="1:25" x14ac:dyDescent="0.25">
      <c r="A45" s="84"/>
      <c r="B45" s="84"/>
      <c r="C45" s="84"/>
      <c r="D45" s="84"/>
      <c r="E45" s="84"/>
      <c r="F45" s="84"/>
      <c r="G45" s="84"/>
      <c r="H45" s="84"/>
      <c r="I45" s="84"/>
      <c r="J45" s="84"/>
      <c r="K45" s="84"/>
      <c r="L45" s="84"/>
      <c r="M45" s="84"/>
      <c r="N45" s="84"/>
      <c r="O45" s="84"/>
      <c r="P45" s="84"/>
      <c r="Q45" s="84"/>
      <c r="R45" s="84"/>
      <c r="S45" s="84"/>
      <c r="T45" s="84"/>
      <c r="U45" s="84"/>
      <c r="V45" s="84"/>
      <c r="W45" s="84"/>
      <c r="X45" s="84"/>
      <c r="Y45" s="84"/>
    </row>
    <row r="46" spans="1:25" x14ac:dyDescent="0.25">
      <c r="A46" s="84"/>
      <c r="B46" s="84"/>
      <c r="C46" s="84"/>
      <c r="D46" s="84"/>
      <c r="E46" s="84"/>
      <c r="F46" s="84"/>
      <c r="G46" s="84"/>
      <c r="H46" s="84"/>
      <c r="I46" s="84"/>
      <c r="J46" s="84"/>
      <c r="K46" s="84"/>
      <c r="L46" s="84"/>
      <c r="M46" s="84"/>
      <c r="N46" s="84"/>
      <c r="O46" s="84"/>
      <c r="P46" s="84"/>
      <c r="Q46" s="84"/>
      <c r="R46" s="84"/>
      <c r="S46" s="84"/>
      <c r="T46" s="84"/>
      <c r="U46" s="84"/>
      <c r="V46" s="84"/>
      <c r="W46" s="84"/>
      <c r="X46" s="84"/>
      <c r="Y46" s="84"/>
    </row>
    <row r="47" spans="1:25" x14ac:dyDescent="0.25">
      <c r="A47" s="84"/>
      <c r="B47" s="84"/>
      <c r="C47" s="84"/>
      <c r="D47" s="84"/>
      <c r="E47" s="84"/>
      <c r="F47" s="84"/>
      <c r="G47" s="84"/>
      <c r="H47" s="84"/>
      <c r="I47" s="84"/>
      <c r="J47" s="84"/>
      <c r="K47" s="84"/>
      <c r="L47" s="84"/>
      <c r="M47" s="84"/>
      <c r="N47" s="84"/>
      <c r="O47" s="84"/>
      <c r="P47" s="84"/>
      <c r="Q47" s="84"/>
      <c r="R47" s="84"/>
      <c r="S47" s="84"/>
      <c r="T47" s="84"/>
      <c r="U47" s="84"/>
      <c r="V47" s="84"/>
      <c r="W47" s="84"/>
      <c r="X47" s="84"/>
      <c r="Y47" s="84"/>
    </row>
    <row r="48" spans="1:25" x14ac:dyDescent="0.25">
      <c r="A48" s="84"/>
      <c r="B48" s="84"/>
      <c r="C48" s="84"/>
      <c r="D48" s="84"/>
      <c r="E48" s="84"/>
      <c r="F48" s="84"/>
      <c r="G48" s="84"/>
      <c r="H48" s="84"/>
      <c r="I48" s="84"/>
      <c r="J48" s="84"/>
      <c r="K48" s="84"/>
      <c r="L48" s="84"/>
      <c r="M48" s="84"/>
      <c r="N48" s="84"/>
      <c r="O48" s="84"/>
      <c r="P48" s="84"/>
      <c r="Q48" s="84"/>
      <c r="R48" s="84"/>
      <c r="S48" s="84"/>
      <c r="T48" s="84"/>
      <c r="U48" s="84"/>
      <c r="V48" s="84"/>
      <c r="W48" s="84"/>
      <c r="X48" s="84"/>
      <c r="Y48" s="84"/>
    </row>
    <row r="49" spans="1:25" x14ac:dyDescent="0.25">
      <c r="A49" s="84"/>
      <c r="B49" s="84"/>
      <c r="C49" s="84"/>
      <c r="D49" s="84"/>
      <c r="E49" s="84"/>
      <c r="F49" s="84"/>
      <c r="G49" s="84"/>
      <c r="H49" s="84"/>
      <c r="I49" s="84"/>
      <c r="J49" s="84"/>
      <c r="K49" s="84"/>
      <c r="L49" s="84"/>
      <c r="M49" s="84"/>
      <c r="N49" s="84"/>
      <c r="O49" s="84"/>
      <c r="P49" s="84"/>
      <c r="Q49" s="84"/>
      <c r="R49" s="84"/>
      <c r="S49" s="84"/>
      <c r="T49" s="84"/>
      <c r="U49" s="84"/>
      <c r="V49" s="84"/>
      <c r="W49" s="84"/>
      <c r="X49" s="84"/>
      <c r="Y49" s="84"/>
    </row>
    <row r="50" spans="1:25" x14ac:dyDescent="0.25">
      <c r="A50" s="84"/>
      <c r="B50" s="84"/>
      <c r="C50" s="84"/>
      <c r="D50" s="84"/>
      <c r="E50" s="84"/>
      <c r="F50" s="84"/>
      <c r="G50" s="84"/>
      <c r="H50" s="84"/>
      <c r="I50" s="84"/>
      <c r="J50" s="84"/>
      <c r="K50" s="84"/>
      <c r="L50" s="84"/>
      <c r="M50" s="84"/>
      <c r="N50" s="84"/>
      <c r="O50" s="84"/>
      <c r="P50" s="84"/>
      <c r="Q50" s="84"/>
      <c r="R50" s="84"/>
      <c r="S50" s="84"/>
      <c r="T50" s="84"/>
      <c r="U50" s="84"/>
      <c r="V50" s="84"/>
      <c r="W50" s="84"/>
      <c r="X50" s="84"/>
      <c r="Y50" s="84"/>
    </row>
    <row r="51" spans="1:25" x14ac:dyDescent="0.25">
      <c r="A51" s="84"/>
      <c r="B51" s="84"/>
      <c r="C51" s="84"/>
      <c r="D51" s="84"/>
      <c r="E51" s="84"/>
      <c r="F51" s="84"/>
      <c r="G51" s="84"/>
      <c r="H51" s="84"/>
      <c r="I51" s="84"/>
      <c r="J51" s="84"/>
      <c r="K51" s="84"/>
      <c r="L51" s="84"/>
      <c r="M51" s="84"/>
      <c r="N51" s="84"/>
      <c r="O51" s="84"/>
      <c r="P51" s="84"/>
      <c r="Q51" s="84"/>
      <c r="R51" s="84"/>
      <c r="S51" s="84"/>
      <c r="T51" s="84"/>
      <c r="U51" s="84"/>
      <c r="V51" s="84"/>
      <c r="W51" s="84"/>
      <c r="X51" s="84"/>
      <c r="Y51" s="84"/>
    </row>
    <row r="52" spans="1:25"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row>
    <row r="53" spans="1:25" x14ac:dyDescent="0.25">
      <c r="A53" s="84"/>
      <c r="B53" s="84"/>
      <c r="C53" s="84"/>
      <c r="D53" s="84"/>
      <c r="E53" s="84"/>
      <c r="F53" s="84"/>
      <c r="G53" s="84"/>
      <c r="H53" s="84"/>
      <c r="I53" s="84"/>
      <c r="J53" s="84"/>
      <c r="K53" s="84"/>
      <c r="L53" s="84"/>
      <c r="M53" s="84"/>
      <c r="N53" s="84"/>
      <c r="O53" s="84"/>
      <c r="P53" s="84"/>
      <c r="Q53" s="84"/>
      <c r="R53" s="84"/>
      <c r="S53" s="84"/>
      <c r="T53" s="84"/>
      <c r="U53" s="84"/>
      <c r="V53" s="84"/>
      <c r="W53" s="84"/>
      <c r="X53" s="84"/>
      <c r="Y53" s="84"/>
    </row>
    <row r="54" spans="1:25" x14ac:dyDescent="0.25">
      <c r="A54" s="84"/>
      <c r="B54" s="84"/>
      <c r="C54" s="84"/>
      <c r="D54" s="84"/>
      <c r="E54" s="84"/>
      <c r="F54" s="84"/>
      <c r="G54" s="84"/>
      <c r="H54" s="84"/>
      <c r="I54" s="84"/>
      <c r="J54" s="84"/>
      <c r="K54" s="84"/>
      <c r="L54" s="84"/>
      <c r="M54" s="84"/>
      <c r="N54" s="84"/>
      <c r="O54" s="84"/>
      <c r="P54" s="84"/>
      <c r="Q54" s="84"/>
      <c r="R54" s="84"/>
      <c r="S54" s="84"/>
      <c r="T54" s="84"/>
      <c r="U54" s="84"/>
      <c r="V54" s="84"/>
      <c r="W54" s="84"/>
      <c r="X54" s="84"/>
      <c r="Y54" s="84"/>
    </row>
    <row r="55" spans="1:25"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row>
    <row r="56" spans="1:25"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row>
    <row r="57" spans="1:25"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row>
    <row r="58" spans="1:25"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row>
    <row r="59" spans="1:25"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row>
    <row r="60" spans="1:25"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row>
    <row r="61" spans="1:25"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row>
    <row r="62" spans="1:25"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row>
    <row r="63" spans="1:25"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row>
    <row r="64" spans="1:25"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row>
    <row r="65" spans="1:25"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row>
    <row r="66" spans="1:25"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row>
    <row r="67" spans="1:25"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row>
    <row r="68" spans="1:25"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row>
    <row r="69" spans="1:25"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row>
    <row r="70" spans="1:25"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row>
    <row r="71" spans="1:25"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row>
    <row r="72" spans="1:25"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row>
    <row r="73" spans="1:25"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row>
    <row r="74" spans="1:25"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row>
    <row r="75" spans="1:25"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row>
    <row r="76" spans="1:25"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row>
    <row r="77" spans="1:25"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row>
    <row r="78" spans="1:25"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row>
    <row r="79" spans="1:25"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row>
    <row r="80" spans="1:25"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row>
    <row r="81" spans="1:25"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row>
    <row r="82" spans="1:25"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row>
    <row r="83" spans="1:25"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row>
    <row r="84" spans="1:25"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row>
    <row r="85" spans="1:25"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row>
    <row r="86" spans="1:25"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row>
    <row r="87" spans="1:25"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row>
    <row r="88" spans="1:25"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row>
    <row r="89" spans="1:25"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row>
    <row r="90" spans="1:25"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row>
    <row r="91" spans="1:25"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row>
    <row r="92" spans="1:25"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row>
    <row r="93" spans="1:25"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row>
    <row r="94" spans="1:25"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row>
    <row r="95" spans="1:25"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row>
    <row r="96" spans="1:25"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row>
    <row r="97" spans="1:25"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row>
    <row r="98" spans="1:25"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row>
    <row r="99" spans="1:25"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row>
    <row r="100" spans="1:25"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row>
    <row r="101" spans="1:25"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row>
    <row r="102" spans="1:25"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row>
    <row r="103" spans="1:25"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row>
    <row r="104" spans="1:25"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row>
    <row r="105" spans="1:25"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row>
    <row r="106" spans="1:25"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row>
    <row r="107" spans="1:25"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row>
    <row r="108" spans="1:25"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row>
    <row r="109" spans="1:25"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row>
    <row r="110" spans="1:25"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row>
    <row r="111" spans="1:25"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row>
    <row r="112" spans="1:25"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row>
    <row r="113" spans="1:25"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row>
    <row r="114" spans="1:25"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row>
    <row r="115" spans="1:25"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row>
    <row r="116" spans="1:25"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row>
    <row r="117" spans="1:25"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row>
    <row r="118" spans="1:25"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row>
    <row r="119" spans="1:25"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row>
    <row r="120" spans="1:25"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row>
    <row r="121" spans="1:25"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row>
    <row r="122" spans="1:25"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row>
    <row r="123" spans="1:25"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row>
    <row r="124" spans="1:25"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row>
    <row r="125" spans="1:25"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row>
    <row r="126" spans="1:25"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row>
    <row r="127" spans="1:25"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row>
    <row r="128" spans="1:25"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row>
    <row r="129" spans="1:25"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row>
    <row r="130" spans="1:25"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row>
    <row r="131" spans="1:25"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row>
    <row r="132" spans="1:25"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row>
    <row r="133" spans="1:25"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row>
    <row r="134" spans="1:25"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row>
    <row r="135" spans="1:25"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row>
    <row r="136" spans="1:25"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row>
    <row r="137" spans="1:25"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row>
    <row r="138" spans="1:25"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row>
    <row r="139" spans="1:25"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row>
    <row r="140" spans="1:25"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row>
    <row r="141" spans="1:25"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row>
    <row r="142" spans="1:25"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row>
    <row r="143" spans="1:25"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row>
    <row r="144" spans="1:25"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row>
    <row r="145" spans="1:25"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row>
    <row r="146" spans="1:25"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row>
    <row r="147" spans="1:25"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row>
    <row r="148" spans="1:25"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row>
    <row r="149" spans="1:25"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row>
    <row r="150" spans="1:25"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row>
    <row r="151" spans="1:25"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row>
    <row r="152" spans="1:25"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row>
    <row r="153" spans="1:25"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row>
    <row r="154" spans="1:25"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row>
    <row r="155" spans="1:25"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row>
    <row r="156" spans="1:25"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row>
    <row r="157" spans="1:25"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row>
    <row r="158" spans="1:25"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row>
    <row r="159" spans="1:25"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row>
    <row r="160" spans="1:25"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row>
    <row r="161" spans="1:25"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row>
    <row r="162" spans="1:25"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row>
    <row r="163" spans="1:25"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row>
    <row r="164" spans="1:25"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row>
    <row r="165" spans="1:25"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row>
    <row r="166" spans="1:25"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row>
    <row r="167" spans="1:25"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row>
    <row r="168" spans="1:25"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row>
    <row r="169" spans="1:25"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row>
    <row r="170" spans="1:25"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row>
    <row r="171" spans="1:25"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row>
    <row r="172" spans="1:25"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row>
    <row r="173" spans="1:25"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row>
    <row r="174" spans="1:25"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row>
    <row r="175" spans="1:25"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row>
    <row r="176" spans="1:25"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row>
    <row r="177" spans="1:25"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row>
    <row r="178" spans="1:25"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row>
    <row r="179" spans="1:25"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row>
    <row r="180" spans="1:25"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row>
    <row r="181" spans="1:25"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row>
    <row r="182" spans="1:25"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row>
    <row r="183" spans="1:25"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row>
    <row r="184" spans="1:25"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row>
    <row r="185" spans="1:25"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row>
    <row r="186" spans="1:25"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row>
    <row r="187" spans="1:25"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row>
    <row r="188" spans="1:25"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row>
    <row r="189" spans="1:25"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row>
    <row r="190" spans="1:25"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row>
    <row r="191" spans="1:25" x14ac:dyDescent="0.25">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row>
    <row r="192" spans="1:25" x14ac:dyDescent="0.25">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row>
    <row r="193" spans="1:25" x14ac:dyDescent="0.25">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row>
    <row r="194" spans="1:25" x14ac:dyDescent="0.25">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row>
    <row r="195" spans="1:25" x14ac:dyDescent="0.25">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row>
  </sheetData>
  <sheetProtection algorithmName="SHA-512" hashValue="V2dCmFy4uJb6O0Plu7cTm9jt7TLB68D4kiOol+shrXJ1L7A5ZmCauYuGonx+5vsT3ZX244W/nJHpiGfdcPAYhw==" saltValue="a8DYQ7j9zpXhX8z2lHwUFg==" spinCount="100000" sheet="1" formatCells="0" formatColumns="0" formatRows="0"/>
  <customSheetViews>
    <customSheetView guid="{841B5921-E88B-4B2E-8CB4-8DBE5547EC4F}" topLeftCell="A13">
      <selection activeCell="E16" sqref="E16"/>
      <pageMargins left="0.7" right="0.7" top="0.75" bottom="0.75" header="0.3" footer="0.3"/>
    </customSheetView>
  </customSheetViews>
  <mergeCells count="3">
    <mergeCell ref="A6:E6"/>
    <mergeCell ref="C24:D24"/>
    <mergeCell ref="A4:E4"/>
  </mergeCells>
  <hyperlinks>
    <hyperlink ref="A5" r:id="rId1" xr:uid="{3F167893-B901-4680-819D-206F8B8712ED}"/>
    <hyperlink ref="A7:E7" r:id="rId2" display="White Goods Webpage" xr:uid="{245D4653-A1E6-4A8A-B4BF-FEF1E22D1F1D}"/>
  </hyperlinks>
  <pageMargins left="0.7" right="0.7" top="0.5" bottom="0.25" header="0.3" footer="0.3"/>
  <pageSetup scale="74" orientation="landscape" cellComments="atEnd" r:id="rId3"/>
  <headerFooter>
    <oddFooter>&amp;R&amp;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BS181"/>
  <sheetViews>
    <sheetView zoomScaleNormal="100" workbookViewId="0">
      <pane ySplit="1" topLeftCell="A2" activePane="bottomLeft" state="frozen"/>
      <selection activeCell="C36" sqref="C36:E36"/>
      <selection pane="bottomLeft" activeCell="C6" sqref="C6"/>
    </sheetView>
  </sheetViews>
  <sheetFormatPr defaultColWidth="9.140625" defaultRowHeight="15" x14ac:dyDescent="0.25"/>
  <cols>
    <col min="1" max="1" width="9.140625" style="1"/>
    <col min="2" max="2" width="47.7109375" style="1" customWidth="1"/>
    <col min="3" max="3" width="19.140625" style="1" customWidth="1"/>
    <col min="4" max="4" width="12.140625" style="22" customWidth="1"/>
    <col min="5" max="5" width="2.7109375" style="1" customWidth="1"/>
    <col min="6" max="6" width="75" style="4" customWidth="1"/>
    <col min="7" max="7" width="13.7109375" style="1" customWidth="1"/>
    <col min="8" max="8" width="4.28515625" style="4" customWidth="1"/>
    <col min="9" max="9" width="10.7109375" style="1" customWidth="1"/>
    <col min="10" max="10" width="24.28515625" style="1" customWidth="1"/>
    <col min="11" max="11" width="20.42578125" style="1" customWidth="1"/>
    <col min="12" max="16384" width="9.140625" style="1"/>
  </cols>
  <sheetData>
    <row r="1" spans="1:71" ht="27" customHeight="1" x14ac:dyDescent="0.4">
      <c r="A1" s="1205" t="s">
        <v>193</v>
      </c>
      <c r="B1" s="1206"/>
      <c r="C1" s="1206"/>
      <c r="D1" s="1206"/>
      <c r="E1" s="1206"/>
      <c r="F1" s="1207"/>
      <c r="G1" s="304"/>
      <c r="H1" s="305"/>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row>
    <row r="2" spans="1:71" ht="80.25" customHeight="1" x14ac:dyDescent="0.25">
      <c r="A2" s="1208" t="s">
        <v>3108</v>
      </c>
      <c r="B2" s="1209"/>
      <c r="C2" s="1209"/>
      <c r="D2" s="1209"/>
      <c r="E2" s="1209"/>
      <c r="F2" s="1210"/>
      <c r="G2" s="304"/>
      <c r="H2" s="78"/>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1:71" s="26" customFormat="1" ht="21" customHeight="1" thickBot="1" x14ac:dyDescent="0.3">
      <c r="A3" s="1211" t="s">
        <v>1914</v>
      </c>
      <c r="B3" s="1212"/>
      <c r="C3" s="1212"/>
      <c r="D3" s="1212"/>
      <c r="E3" s="1212"/>
      <c r="F3" s="1213"/>
      <c r="G3" s="306"/>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row>
    <row r="4" spans="1:71" s="5" customFormat="1" ht="26.25" customHeight="1" thickBot="1" x14ac:dyDescent="0.3">
      <c r="A4" s="1214" t="s">
        <v>3109</v>
      </c>
      <c r="B4" s="1215"/>
      <c r="C4" s="1215"/>
      <c r="D4" s="1215"/>
      <c r="E4" s="1215"/>
      <c r="F4" s="1216"/>
      <c r="G4" s="308"/>
      <c r="H4" s="308"/>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1:71" x14ac:dyDescent="0.25">
      <c r="A5" s="288" t="s">
        <v>84</v>
      </c>
      <c r="B5" s="286"/>
      <c r="C5" s="287" t="s">
        <v>194</v>
      </c>
      <c r="D5" s="289"/>
      <c r="E5" s="290"/>
      <c r="F5" s="291" t="s">
        <v>211</v>
      </c>
      <c r="G5" s="309"/>
      <c r="H5" s="310"/>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1:71" ht="109.5" customHeight="1" x14ac:dyDescent="0.25">
      <c r="A6" s="385" t="s">
        <v>2214</v>
      </c>
      <c r="B6" s="366" t="s">
        <v>3110</v>
      </c>
      <c r="C6" s="507"/>
      <c r="D6" s="356"/>
      <c r="E6" s="361"/>
      <c r="F6" s="360" t="s">
        <v>3112</v>
      </c>
      <c r="G6" s="311"/>
      <c r="H6" s="31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row>
    <row r="7" spans="1:71" ht="94.5" x14ac:dyDescent="0.25">
      <c r="A7" s="385" t="s">
        <v>2215</v>
      </c>
      <c r="B7" s="366" t="s">
        <v>3111</v>
      </c>
      <c r="C7" s="507"/>
      <c r="D7" s="356"/>
      <c r="E7" s="361"/>
      <c r="F7" s="360" t="s">
        <v>3113</v>
      </c>
      <c r="G7" s="311"/>
      <c r="H7" s="31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row>
    <row r="8" spans="1:71" x14ac:dyDescent="0.25">
      <c r="A8" s="385" t="s">
        <v>2216</v>
      </c>
      <c r="B8" s="366" t="s">
        <v>195</v>
      </c>
      <c r="C8" s="507"/>
      <c r="D8" s="356"/>
      <c r="E8" s="361"/>
      <c r="F8" s="360" t="s">
        <v>3132</v>
      </c>
      <c r="G8" s="311"/>
      <c r="H8" s="31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row>
    <row r="9" spans="1:71" s="751" customFormat="1" x14ac:dyDescent="0.25">
      <c r="A9" s="385"/>
      <c r="B9" s="788" t="s">
        <v>3092</v>
      </c>
      <c r="C9" s="791">
        <f>SUM(C6:C8)</f>
        <v>0</v>
      </c>
      <c r="D9" s="774"/>
      <c r="E9" s="361"/>
      <c r="F9" s="360"/>
      <c r="G9" s="311"/>
      <c r="H9" s="31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71" ht="30" x14ac:dyDescent="0.25">
      <c r="A10" s="385" t="s">
        <v>2217</v>
      </c>
      <c r="B10" s="440" t="s">
        <v>196</v>
      </c>
      <c r="C10" s="507"/>
      <c r="D10" s="356"/>
      <c r="E10" s="361"/>
      <c r="F10" s="360" t="s">
        <v>1915</v>
      </c>
      <c r="G10" s="311"/>
      <c r="H10" s="31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row>
    <row r="11" spans="1:71" ht="30" x14ac:dyDescent="0.25">
      <c r="A11" s="385" t="s">
        <v>2218</v>
      </c>
      <c r="B11" s="366" t="s">
        <v>3090</v>
      </c>
      <c r="C11" s="507"/>
      <c r="D11" s="356"/>
      <c r="E11" s="361"/>
      <c r="F11" s="360" t="s">
        <v>3090</v>
      </c>
      <c r="G11" s="311"/>
      <c r="H11" s="31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row>
    <row r="12" spans="1:71" ht="40.5" x14ac:dyDescent="0.25">
      <c r="A12" s="385" t="s">
        <v>2219</v>
      </c>
      <c r="B12" s="366" t="s">
        <v>3091</v>
      </c>
      <c r="C12" s="528"/>
      <c r="D12" s="356"/>
      <c r="E12" s="361"/>
      <c r="F12" s="360" t="s">
        <v>1928</v>
      </c>
      <c r="G12" s="311"/>
      <c r="H12" s="31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row>
    <row r="13" spans="1:71" ht="42" customHeight="1" x14ac:dyDescent="0.25">
      <c r="A13" s="385" t="s">
        <v>2220</v>
      </c>
      <c r="B13" s="366" t="s">
        <v>197</v>
      </c>
      <c r="C13" s="528"/>
      <c r="D13" s="356"/>
      <c r="E13" s="361"/>
      <c r="F13" s="360" t="s">
        <v>1916</v>
      </c>
      <c r="G13" s="311"/>
      <c r="H13" s="31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row>
    <row r="14" spans="1:71" s="5" customFormat="1" ht="42" customHeight="1" x14ac:dyDescent="0.25">
      <c r="A14" s="938">
        <v>60600</v>
      </c>
      <c r="B14" s="440" t="s">
        <v>3093</v>
      </c>
      <c r="C14" s="528"/>
      <c r="D14" s="356"/>
      <c r="E14" s="361"/>
      <c r="F14" s="817" t="s">
        <v>3105</v>
      </c>
      <c r="G14" s="311"/>
      <c r="H14" s="312"/>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s="5" customFormat="1" ht="42" customHeight="1" x14ac:dyDescent="0.25">
      <c r="A15" s="938">
        <v>60601</v>
      </c>
      <c r="B15" s="440" t="s">
        <v>3292</v>
      </c>
      <c r="C15" s="982"/>
      <c r="D15" s="774"/>
      <c r="E15" s="361"/>
      <c r="F15" s="817" t="s">
        <v>3288</v>
      </c>
      <c r="G15" s="311"/>
      <c r="H15" s="312"/>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s="5" customFormat="1" ht="42" customHeight="1" x14ac:dyDescent="0.25">
      <c r="A16" s="938">
        <v>60602</v>
      </c>
      <c r="B16" s="440" t="s">
        <v>3293</v>
      </c>
      <c r="C16" s="982"/>
      <c r="D16" s="774"/>
      <c r="E16" s="361"/>
      <c r="F16" s="817" t="s">
        <v>3289</v>
      </c>
      <c r="G16" s="311"/>
      <c r="H16" s="312"/>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1" s="5" customFormat="1" ht="42" customHeight="1" x14ac:dyDescent="0.35">
      <c r="A17" s="938">
        <v>60610</v>
      </c>
      <c r="B17" s="1076" t="s">
        <v>3331</v>
      </c>
      <c r="C17" s="528"/>
      <c r="D17" s="985"/>
      <c r="E17" s="361"/>
      <c r="F17" s="817" t="s">
        <v>3347</v>
      </c>
      <c r="G17" s="311"/>
      <c r="H17" s="312"/>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1" ht="54" x14ac:dyDescent="0.25">
      <c r="A18" s="385" t="s">
        <v>2223</v>
      </c>
      <c r="B18" s="366" t="s">
        <v>3094</v>
      </c>
      <c r="C18" s="528"/>
      <c r="D18" s="356"/>
      <c r="E18" s="361"/>
      <c r="F18" s="359" t="s">
        <v>3131</v>
      </c>
      <c r="G18" s="311"/>
      <c r="H18" s="31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row>
    <row r="19" spans="1:71" ht="42.75" customHeight="1" x14ac:dyDescent="0.25">
      <c r="A19" s="385" t="s">
        <v>2224</v>
      </c>
      <c r="B19" s="366" t="s">
        <v>3095</v>
      </c>
      <c r="C19" s="528"/>
      <c r="D19" s="356"/>
      <c r="E19" s="361"/>
      <c r="F19" s="359" t="s">
        <v>3096</v>
      </c>
      <c r="G19" s="311"/>
      <c r="H19" s="31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row>
    <row r="20" spans="1:71" s="751" customFormat="1" ht="42.75" customHeight="1" x14ac:dyDescent="0.25">
      <c r="A20" s="786"/>
      <c r="B20" s="788" t="s">
        <v>3097</v>
      </c>
      <c r="C20" s="791">
        <f>SUM(C10:C19)</f>
        <v>0</v>
      </c>
      <c r="D20" s="774"/>
      <c r="E20" s="361"/>
      <c r="F20" s="359"/>
      <c r="G20" s="311"/>
      <c r="H20" s="776"/>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row>
    <row r="21" spans="1:71" ht="25.5" customHeight="1" thickBot="1" x14ac:dyDescent="0.3">
      <c r="A21" s="790"/>
      <c r="B21" s="779" t="s">
        <v>235</v>
      </c>
      <c r="C21" s="785">
        <f>+C20+C9</f>
        <v>0</v>
      </c>
      <c r="D21" s="783"/>
      <c r="E21" s="787"/>
      <c r="F21" s="789"/>
      <c r="G21" s="313"/>
      <c r="H21" s="84"/>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row>
    <row r="22" spans="1:71" x14ac:dyDescent="0.25">
      <c r="A22" s="368"/>
      <c r="B22" s="369"/>
      <c r="C22" s="368"/>
      <c r="D22" s="370"/>
      <c r="E22" s="371"/>
      <c r="F22" s="372"/>
      <c r="G22" s="302"/>
      <c r="H22" s="84"/>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row>
    <row r="23" spans="1:71" ht="15.75" thickBot="1" x14ac:dyDescent="0.3">
      <c r="A23" s="373"/>
      <c r="B23" s="374"/>
      <c r="C23" s="375"/>
      <c r="D23" s="376"/>
      <c r="E23" s="377"/>
      <c r="F23" s="378"/>
      <c r="G23" s="302"/>
      <c r="H23" s="84"/>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row>
    <row r="24" spans="1:71" ht="44.25" customHeight="1" x14ac:dyDescent="0.35">
      <c r="A24" s="1202" t="s">
        <v>1929</v>
      </c>
      <c r="B24" s="1203"/>
      <c r="C24" s="1203"/>
      <c r="D24" s="1203"/>
      <c r="E24" s="1203"/>
      <c r="F24" s="1204"/>
      <c r="G24" s="314"/>
      <c r="H24" s="84"/>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row>
    <row r="25" spans="1:71" ht="15.75" x14ac:dyDescent="0.25">
      <c r="A25" s="379"/>
      <c r="B25" s="380"/>
      <c r="C25" s="381"/>
      <c r="D25" s="382"/>
      <c r="E25" s="383"/>
      <c r="F25" s="384"/>
      <c r="G25" s="314"/>
      <c r="H25" s="86"/>
      <c r="I25" s="86"/>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row>
    <row r="26" spans="1:71" ht="45" x14ac:dyDescent="0.25">
      <c r="A26" s="385">
        <v>60200</v>
      </c>
      <c r="B26" s="362" t="s">
        <v>479</v>
      </c>
      <c r="C26" s="507"/>
      <c r="D26" s="356"/>
      <c r="E26" s="361"/>
      <c r="F26" s="360" t="s">
        <v>3115</v>
      </c>
      <c r="G26" s="311"/>
      <c r="H26" s="84"/>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row>
    <row r="27" spans="1:71" ht="30" x14ac:dyDescent="0.25">
      <c r="A27" s="385">
        <v>60210</v>
      </c>
      <c r="B27" s="362" t="s">
        <v>199</v>
      </c>
      <c r="C27" s="507"/>
      <c r="D27" s="356"/>
      <c r="E27" s="361"/>
      <c r="F27" s="360" t="s">
        <v>3114</v>
      </c>
      <c r="G27" s="311"/>
      <c r="H27" s="84"/>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row>
    <row r="28" spans="1:71" ht="45" x14ac:dyDescent="0.25">
      <c r="A28" s="385">
        <v>60220</v>
      </c>
      <c r="B28" s="362" t="s">
        <v>480</v>
      </c>
      <c r="C28" s="528"/>
      <c r="D28" s="356"/>
      <c r="E28" s="361"/>
      <c r="F28" s="360" t="s">
        <v>1917</v>
      </c>
      <c r="G28" s="311"/>
      <c r="H28" s="84"/>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row>
    <row r="29" spans="1:71" ht="30" x14ac:dyDescent="0.25">
      <c r="A29" s="385">
        <v>60230</v>
      </c>
      <c r="B29" s="362" t="s">
        <v>200</v>
      </c>
      <c r="C29" s="528"/>
      <c r="D29" s="356"/>
      <c r="E29" s="361"/>
      <c r="F29" s="360" t="s">
        <v>1918</v>
      </c>
      <c r="G29" s="311"/>
      <c r="H29" s="84"/>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row>
    <row r="30" spans="1:71" s="751" customFormat="1" ht="31.5" x14ac:dyDescent="0.25">
      <c r="A30" s="385"/>
      <c r="B30" s="781" t="s">
        <v>3098</v>
      </c>
      <c r="C30" s="791">
        <f>SUM(C26:C29)</f>
        <v>0</v>
      </c>
      <c r="D30" s="774"/>
      <c r="E30" s="361"/>
      <c r="F30" s="360"/>
      <c r="G30" s="311"/>
      <c r="H30" s="84"/>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row>
    <row r="31" spans="1:71" ht="45" x14ac:dyDescent="0.25">
      <c r="A31" s="385">
        <v>60240</v>
      </c>
      <c r="B31" s="362" t="s">
        <v>201</v>
      </c>
      <c r="C31" s="528"/>
      <c r="D31" s="356"/>
      <c r="E31" s="361"/>
      <c r="F31" s="360" t="s">
        <v>1919</v>
      </c>
      <c r="G31" s="311"/>
      <c r="H31" s="84"/>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row>
    <row r="32" spans="1:71" ht="30" x14ac:dyDescent="0.25">
      <c r="A32" s="385">
        <v>60250</v>
      </c>
      <c r="B32" s="362" t="s">
        <v>202</v>
      </c>
      <c r="C32" s="528"/>
      <c r="D32" s="356"/>
      <c r="E32" s="361"/>
      <c r="F32" s="360" t="s">
        <v>1920</v>
      </c>
      <c r="G32" s="311"/>
      <c r="H32" s="84"/>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row>
    <row r="33" spans="1:71" ht="45" x14ac:dyDescent="0.25">
      <c r="A33" s="385">
        <v>60260</v>
      </c>
      <c r="B33" s="362" t="s">
        <v>203</v>
      </c>
      <c r="C33" s="528"/>
      <c r="D33" s="641"/>
      <c r="E33" s="361"/>
      <c r="F33" s="360" t="s">
        <v>1930</v>
      </c>
      <c r="G33" s="311"/>
      <c r="H33" s="84"/>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row>
    <row r="34" spans="1:71" ht="30" x14ac:dyDescent="0.25">
      <c r="A34" s="385">
        <v>60270</v>
      </c>
      <c r="B34" s="362" t="s">
        <v>204</v>
      </c>
      <c r="C34" s="528"/>
      <c r="D34" s="641"/>
      <c r="E34" s="361"/>
      <c r="F34" s="360" t="s">
        <v>1921</v>
      </c>
      <c r="G34" s="311"/>
      <c r="H34" s="84"/>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row>
    <row r="35" spans="1:71" s="751" customFormat="1" ht="54" x14ac:dyDescent="0.25">
      <c r="A35" s="938">
        <v>60275</v>
      </c>
      <c r="B35" s="418" t="s">
        <v>3073</v>
      </c>
      <c r="C35" s="982"/>
      <c r="D35" s="774"/>
      <c r="E35" s="361"/>
      <c r="F35" s="817" t="s">
        <v>3290</v>
      </c>
      <c r="G35" s="311"/>
      <c r="H35" s="84"/>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row>
    <row r="36" spans="1:71" ht="54" x14ac:dyDescent="0.25">
      <c r="A36" s="938">
        <v>60280</v>
      </c>
      <c r="B36" s="418" t="s">
        <v>205</v>
      </c>
      <c r="C36" s="982"/>
      <c r="D36" s="774"/>
      <c r="E36" s="361"/>
      <c r="F36" s="817" t="s">
        <v>3291</v>
      </c>
      <c r="G36" s="311"/>
      <c r="H36" s="84"/>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row>
    <row r="37" spans="1:71" s="780" customFormat="1" ht="39" customHeight="1" x14ac:dyDescent="0.35">
      <c r="A37" s="938">
        <v>60285</v>
      </c>
      <c r="B37" s="418" t="s">
        <v>3332</v>
      </c>
      <c r="C37" s="528"/>
      <c r="D37" s="985"/>
      <c r="E37" s="361"/>
      <c r="F37" s="817" t="s">
        <v>3333</v>
      </c>
      <c r="G37" s="311"/>
      <c r="H37" s="84"/>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row>
    <row r="38" spans="1:71" ht="54" x14ac:dyDescent="0.25">
      <c r="A38" s="385">
        <v>60290</v>
      </c>
      <c r="B38" s="362" t="s">
        <v>206</v>
      </c>
      <c r="C38" s="528"/>
      <c r="D38" s="356"/>
      <c r="E38" s="361"/>
      <c r="F38" s="360" t="s">
        <v>1931</v>
      </c>
      <c r="G38" s="311"/>
      <c r="H38" s="84"/>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row>
    <row r="39" spans="1:71" ht="40.5" x14ac:dyDescent="0.25">
      <c r="A39" s="385">
        <v>60300</v>
      </c>
      <c r="B39" s="362" t="s">
        <v>207</v>
      </c>
      <c r="C39" s="528"/>
      <c r="D39" s="356"/>
      <c r="E39" s="361"/>
      <c r="F39" s="360" t="s">
        <v>1932</v>
      </c>
      <c r="G39" s="311"/>
      <c r="H39" s="84"/>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row>
    <row r="40" spans="1:71" s="780" customFormat="1" x14ac:dyDescent="0.25">
      <c r="A40" s="778"/>
      <c r="B40" s="782" t="s">
        <v>3099</v>
      </c>
      <c r="C40" s="791">
        <f>SUM(C31:C39)</f>
        <v>0</v>
      </c>
      <c r="D40" s="774"/>
      <c r="E40" s="775"/>
      <c r="F40" s="777"/>
      <c r="G40" s="311"/>
      <c r="H40" s="84"/>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row>
    <row r="41" spans="1:71" ht="15.75" thickBot="1" x14ac:dyDescent="0.3">
      <c r="A41" s="358"/>
      <c r="B41" s="779" t="s">
        <v>236</v>
      </c>
      <c r="C41" s="785">
        <f>+C40+C30</f>
        <v>0</v>
      </c>
      <c r="D41" s="783"/>
      <c r="E41" s="357"/>
      <c r="F41" s="367"/>
      <c r="G41" s="313"/>
      <c r="H41" s="31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row>
    <row r="42" spans="1:71" ht="42" customHeight="1" thickBot="1" x14ac:dyDescent="0.35">
      <c r="A42" s="386"/>
      <c r="B42" s="387" t="s">
        <v>3116</v>
      </c>
      <c r="C42" s="388"/>
      <c r="D42" s="389"/>
      <c r="E42" s="390"/>
      <c r="F42" s="391"/>
      <c r="G42" s="314"/>
      <c r="H42" s="315"/>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row>
    <row r="43" spans="1:71" ht="54.75" thickBot="1" x14ac:dyDescent="0.3">
      <c r="A43" s="983">
        <v>60500</v>
      </c>
      <c r="B43" s="392" t="s">
        <v>3106</v>
      </c>
      <c r="C43" s="506" t="e">
        <f>VLOOKUP(Verification!B4,'Beg Bal'!A3:C102,2,FALSE)</f>
        <v>#N/A</v>
      </c>
      <c r="D43" s="563"/>
      <c r="E43" s="383"/>
      <c r="F43" s="393" t="s">
        <v>1922</v>
      </c>
      <c r="G43" s="314"/>
      <c r="H43" s="30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row>
    <row r="44" spans="1:71" ht="70.5" customHeight="1" x14ac:dyDescent="0.25">
      <c r="A44" s="983">
        <v>60510</v>
      </c>
      <c r="B44" s="392" t="s">
        <v>3100</v>
      </c>
      <c r="C44" s="514"/>
      <c r="D44" s="563"/>
      <c r="E44" s="383"/>
      <c r="F44" s="393" t="s">
        <v>3019</v>
      </c>
      <c r="G44" s="314"/>
      <c r="H44" s="30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row>
    <row r="45" spans="1:71" ht="70.5" customHeight="1" thickBot="1" x14ac:dyDescent="0.3">
      <c r="A45" s="983">
        <v>60520</v>
      </c>
      <c r="B45" s="392" t="s">
        <v>3018</v>
      </c>
      <c r="C45" s="705"/>
      <c r="D45" s="563"/>
      <c r="E45" s="383"/>
      <c r="F45" s="394"/>
      <c r="G45" s="314"/>
      <c r="H45" s="30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row>
    <row r="46" spans="1:71" ht="73.5" customHeight="1" thickBot="1" x14ac:dyDescent="0.3">
      <c r="A46" s="983">
        <v>60530</v>
      </c>
      <c r="B46" s="392" t="s">
        <v>3107</v>
      </c>
      <c r="C46" s="506" t="e">
        <f>VLOOKUP(Verification!B4,'Beg Bal'!A3:C102,3,FALSE)</f>
        <v>#N/A</v>
      </c>
      <c r="D46" s="563"/>
      <c r="E46" s="383"/>
      <c r="F46" s="393" t="s">
        <v>1934</v>
      </c>
      <c r="G46" s="314"/>
      <c r="H46" s="30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row>
    <row r="47" spans="1:71" ht="65.25" customHeight="1" x14ac:dyDescent="0.25">
      <c r="A47" s="983">
        <v>60540</v>
      </c>
      <c r="B47" s="392" t="s">
        <v>3101</v>
      </c>
      <c r="C47" s="514"/>
      <c r="D47" s="563"/>
      <c r="E47" s="383"/>
      <c r="F47" s="393" t="s">
        <v>3017</v>
      </c>
      <c r="G47" s="314"/>
      <c r="H47" s="30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row>
    <row r="48" spans="1:71" ht="74.25" customHeight="1" x14ac:dyDescent="0.25">
      <c r="A48" s="983">
        <v>60550</v>
      </c>
      <c r="B48" s="746" t="s">
        <v>3286</v>
      </c>
      <c r="C48" s="712"/>
      <c r="D48" s="563"/>
      <c r="E48" s="383"/>
      <c r="F48" s="394"/>
      <c r="G48" s="314"/>
      <c r="H48" s="30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row>
    <row r="49" spans="1:71" ht="54" x14ac:dyDescent="0.25">
      <c r="A49" s="983">
        <v>60560</v>
      </c>
      <c r="B49" s="745" t="s">
        <v>3104</v>
      </c>
      <c r="C49" s="784" t="e">
        <f>C43+C44+C9-C30</f>
        <v>#N/A</v>
      </c>
      <c r="D49" s="563"/>
      <c r="E49" s="383"/>
      <c r="F49" s="395" t="s">
        <v>3074</v>
      </c>
      <c r="G49" s="314"/>
      <c r="H49" s="30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row>
    <row r="50" spans="1:71" ht="68.25" thickBot="1" x14ac:dyDescent="0.3">
      <c r="A50" s="983">
        <v>60570</v>
      </c>
      <c r="B50" s="392" t="s">
        <v>3103</v>
      </c>
      <c r="C50" s="784" t="e">
        <f>C46+C47+C20-C40</f>
        <v>#N/A</v>
      </c>
      <c r="D50" s="563"/>
      <c r="E50" s="383"/>
      <c r="F50" s="824" t="s">
        <v>3404</v>
      </c>
      <c r="G50" s="314"/>
      <c r="H50" s="30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row>
    <row r="51" spans="1:71" ht="41.25" thickBot="1" x14ac:dyDescent="0.3">
      <c r="A51" s="984">
        <v>60580</v>
      </c>
      <c r="B51" s="396" t="s">
        <v>3117</v>
      </c>
      <c r="C51" s="508" t="e">
        <f>+C49+C50</f>
        <v>#N/A</v>
      </c>
      <c r="D51" s="564"/>
      <c r="E51" s="397"/>
      <c r="F51" s="398" t="s">
        <v>3230</v>
      </c>
      <c r="G51" s="314"/>
      <c r="H51" s="30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row>
    <row r="52" spans="1:71" x14ac:dyDescent="0.25">
      <c r="A52" s="399"/>
      <c r="B52" s="400"/>
      <c r="C52" s="401"/>
      <c r="D52" s="402"/>
      <c r="E52" s="403"/>
      <c r="F52" s="404"/>
      <c r="G52" s="302"/>
      <c r="H52" s="30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row>
    <row r="53" spans="1:71" ht="23.25" customHeight="1" x14ac:dyDescent="0.25">
      <c r="A53" s="706"/>
      <c r="B53" s="707"/>
      <c r="C53" s="708"/>
      <c r="D53" s="706"/>
      <c r="E53" s="709"/>
      <c r="F53" s="710"/>
      <c r="G53" s="302"/>
      <c r="H53" s="33"/>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row>
    <row r="54" spans="1:71" ht="21" x14ac:dyDescent="0.35">
      <c r="A54" s="896"/>
      <c r="B54" s="897"/>
      <c r="C54" s="898"/>
      <c r="D54" s="896"/>
      <c r="E54" s="899"/>
      <c r="F54" s="900" t="s">
        <v>3249</v>
      </c>
      <c r="G54" s="302"/>
      <c r="H54" s="33"/>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row>
    <row r="55" spans="1:71" ht="47.25" x14ac:dyDescent="0.25">
      <c r="A55" s="896"/>
      <c r="B55" s="897"/>
      <c r="C55" s="898">
        <f>+C27+C29+C32+C34+C36+C37+C38</f>
        <v>0</v>
      </c>
      <c r="D55" s="896"/>
      <c r="E55" s="899"/>
      <c r="F55" s="901" t="s">
        <v>3402</v>
      </c>
      <c r="G55" s="302"/>
      <c r="H55" s="33"/>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row>
    <row r="56" spans="1:71" x14ac:dyDescent="0.25">
      <c r="A56" s="899"/>
      <c r="B56" s="897"/>
      <c r="C56" s="898">
        <f>'Gov. Exp.'!ES51</f>
        <v>0</v>
      </c>
      <c r="D56" s="902"/>
      <c r="E56" s="899"/>
      <c r="F56" s="899" t="s">
        <v>3271</v>
      </c>
      <c r="G56" s="33"/>
      <c r="H56" s="33"/>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row>
    <row r="57" spans="1:71" ht="30" x14ac:dyDescent="0.25">
      <c r="A57" s="899"/>
      <c r="B57" s="897"/>
      <c r="C57" s="898">
        <f>C55-C56</f>
        <v>0</v>
      </c>
      <c r="D57" s="902"/>
      <c r="E57" s="899"/>
      <c r="F57" s="897" t="s">
        <v>3403</v>
      </c>
      <c r="G57" s="33"/>
      <c r="H57" s="33"/>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row>
    <row r="58" spans="1:71" x14ac:dyDescent="0.25">
      <c r="A58" s="408"/>
      <c r="B58" s="405"/>
      <c r="C58" s="406"/>
      <c r="D58" s="409"/>
      <c r="E58" s="407"/>
      <c r="F58" s="407"/>
      <c r="G58" s="33"/>
      <c r="H58" s="33"/>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row>
    <row r="59" spans="1:71" x14ac:dyDescent="0.25">
      <c r="A59" s="408"/>
      <c r="B59" s="405"/>
      <c r="C59" s="406"/>
      <c r="D59" s="409"/>
      <c r="E59" s="407"/>
      <c r="F59" s="407"/>
      <c r="G59" s="33"/>
      <c r="H59" s="33"/>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row>
    <row r="60" spans="1:71" x14ac:dyDescent="0.25">
      <c r="A60" s="408"/>
      <c r="B60" s="408"/>
      <c r="C60" s="408"/>
      <c r="D60" s="410"/>
      <c r="E60" s="408"/>
      <c r="F60" s="411"/>
      <c r="G60" s="32"/>
      <c r="H60" s="78"/>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row>
    <row r="61" spans="1:71" s="780" customFormat="1" x14ac:dyDescent="0.25">
      <c r="A61" s="408"/>
      <c r="B61" s="408"/>
      <c r="C61" s="408"/>
      <c r="D61" s="410"/>
      <c r="E61" s="408"/>
      <c r="F61" s="411"/>
      <c r="G61" s="32"/>
      <c r="H61" s="78"/>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row>
    <row r="62" spans="1:71" ht="13.5" customHeight="1" x14ac:dyDescent="0.25">
      <c r="A62" s="408"/>
      <c r="B62" s="931" t="str">
        <f>IF(AND(C63=0,C65=0)," ",#REF!&amp;#REF!&amp;#REF!)</f>
        <v xml:space="preserve"> </v>
      </c>
      <c r="C62" s="408"/>
      <c r="D62" s="410"/>
      <c r="E62" s="408"/>
      <c r="F62" s="411"/>
      <c r="G62" s="32"/>
      <c r="H62" s="78"/>
      <c r="I62" s="927"/>
      <c r="J62" s="541"/>
      <c r="K62" s="541"/>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row>
    <row r="63" spans="1:71" ht="33.6" customHeight="1" x14ac:dyDescent="0.25">
      <c r="A63" s="408"/>
      <c r="B63" s="931" t="str">
        <f>IF(C63=0," ","Beginning balance adjustment of restricted funds to be placed on line 60510 above")</f>
        <v xml:space="preserve"> </v>
      </c>
      <c r="C63" s="930">
        <f>IFERROR(VLOOKUP(Verification!$B$4,#REF!,3,FALSE),0)</f>
        <v>0</v>
      </c>
      <c r="D63" s="410"/>
      <c r="E63" s="408"/>
      <c r="F63" s="411"/>
      <c r="G63" s="32"/>
      <c r="H63" s="78"/>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row>
    <row r="64" spans="1:71" x14ac:dyDescent="0.25">
      <c r="A64" s="408"/>
      <c r="B64" s="408"/>
      <c r="C64" s="408"/>
      <c r="D64" s="410"/>
      <c r="E64" s="408"/>
      <c r="F64" s="411"/>
      <c r="G64" s="32"/>
      <c r="H64" s="78"/>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row>
    <row r="65" spans="1:71" ht="30" customHeight="1" x14ac:dyDescent="0.25">
      <c r="A65" s="408"/>
      <c r="B65" s="931" t="str">
        <f>IF(C65=0," ","Beginning balance adjustment of other sources to be placed on line 60530 above")</f>
        <v xml:space="preserve"> </v>
      </c>
      <c r="C65" s="929">
        <f>IFERROR(VLOOKUP(Verification!$B$4,#REF!,2,FALSE),0)</f>
        <v>0</v>
      </c>
      <c r="D65" s="410"/>
      <c r="E65" s="408"/>
      <c r="F65" s="411"/>
      <c r="G65" s="32"/>
      <c r="H65" s="78"/>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row>
    <row r="66" spans="1:71" x14ac:dyDescent="0.25">
      <c r="A66" s="408"/>
      <c r="B66" s="408"/>
      <c r="C66" s="408"/>
      <c r="D66" s="410"/>
      <c r="E66" s="408"/>
      <c r="F66" s="411"/>
      <c r="G66" s="32"/>
      <c r="H66" s="78"/>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row>
    <row r="67" spans="1:71" x14ac:dyDescent="0.25">
      <c r="A67" s="408"/>
      <c r="B67" s="408"/>
      <c r="C67" s="408"/>
      <c r="D67" s="410"/>
      <c r="E67" s="408"/>
      <c r="F67" s="411"/>
      <c r="G67" s="32"/>
      <c r="H67" s="78"/>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row>
    <row r="68" spans="1:71" x14ac:dyDescent="0.25">
      <c r="A68" s="408"/>
      <c r="B68" s="408"/>
      <c r="C68" s="408"/>
      <c r="D68" s="410"/>
      <c r="E68" s="408"/>
      <c r="F68" s="411"/>
      <c r="G68" s="32"/>
      <c r="H68" s="78"/>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row>
    <row r="69" spans="1:71" x14ac:dyDescent="0.25">
      <c r="A69" s="408"/>
      <c r="B69" s="408"/>
      <c r="C69" s="932"/>
      <c r="D69" s="410"/>
      <c r="E69" s="408"/>
      <c r="F69" s="411"/>
      <c r="G69" s="32"/>
      <c r="H69" s="78"/>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row>
    <row r="70" spans="1:71" x14ac:dyDescent="0.25">
      <c r="A70" s="408"/>
      <c r="B70" s="408"/>
      <c r="C70" s="932"/>
      <c r="D70" s="410"/>
      <c r="E70" s="408"/>
      <c r="F70" s="411"/>
      <c r="G70" s="32"/>
      <c r="H70" s="78"/>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row>
    <row r="71" spans="1:71" x14ac:dyDescent="0.25">
      <c r="A71" s="408"/>
      <c r="B71" s="927"/>
      <c r="C71" s="932"/>
      <c r="D71" s="410"/>
      <c r="E71" s="408"/>
      <c r="F71" s="411"/>
      <c r="G71" s="32"/>
      <c r="H71" s="78"/>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row>
    <row r="72" spans="1:71" x14ac:dyDescent="0.25">
      <c r="A72" s="408"/>
      <c r="B72" s="408"/>
      <c r="C72" s="408"/>
      <c r="D72" s="410"/>
      <c r="E72" s="408"/>
      <c r="F72" s="411"/>
      <c r="G72" s="32"/>
      <c r="H72" s="78"/>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row>
    <row r="73" spans="1:71" x14ac:dyDescent="0.25">
      <c r="A73" s="408"/>
      <c r="B73" s="408"/>
      <c r="C73" s="408"/>
      <c r="D73" s="410"/>
      <c r="E73" s="408"/>
      <c r="F73" s="411"/>
      <c r="G73" s="32"/>
      <c r="H73" s="78"/>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row>
    <row r="74" spans="1:71" x14ac:dyDescent="0.25">
      <c r="A74" s="408"/>
      <c r="B74" s="408"/>
      <c r="C74" s="408"/>
      <c r="D74" s="410"/>
      <c r="E74" s="408"/>
      <c r="F74" s="411"/>
      <c r="G74" s="32"/>
      <c r="H74" s="78"/>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row>
    <row r="75" spans="1:71" x14ac:dyDescent="0.25">
      <c r="A75" s="408"/>
      <c r="B75" s="408"/>
      <c r="C75" s="408"/>
      <c r="D75" s="410"/>
      <c r="E75" s="408"/>
      <c r="F75" s="411"/>
      <c r="G75" s="32"/>
      <c r="H75" s="78"/>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row>
    <row r="76" spans="1:71" x14ac:dyDescent="0.25">
      <c r="A76" s="408"/>
      <c r="B76" s="408"/>
      <c r="C76" s="408"/>
      <c r="D76" s="410"/>
      <c r="E76" s="408"/>
      <c r="F76" s="411"/>
      <c r="G76" s="32"/>
      <c r="H76" s="78"/>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row>
    <row r="77" spans="1:71" x14ac:dyDescent="0.25">
      <c r="A77" s="408"/>
      <c r="B77" s="408"/>
      <c r="C77" s="408"/>
      <c r="D77" s="410"/>
      <c r="E77" s="408"/>
      <c r="F77" s="411"/>
      <c r="G77" s="32"/>
      <c r="H77" s="78"/>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row>
    <row r="78" spans="1:71" x14ac:dyDescent="0.25">
      <c r="A78" s="408"/>
      <c r="B78" s="408"/>
      <c r="C78" s="408"/>
      <c r="D78" s="410"/>
      <c r="E78" s="408"/>
      <c r="F78" s="411"/>
      <c r="G78" s="32"/>
      <c r="H78" s="78"/>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row>
    <row r="79" spans="1:71" x14ac:dyDescent="0.25">
      <c r="A79" s="408"/>
      <c r="B79" s="408"/>
      <c r="C79" s="408"/>
      <c r="D79" s="410"/>
      <c r="E79" s="408"/>
      <c r="F79" s="411"/>
      <c r="G79" s="32"/>
      <c r="H79" s="78"/>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row>
    <row r="80" spans="1:71" x14ac:dyDescent="0.25">
      <c r="A80" s="408"/>
      <c r="B80" s="408"/>
      <c r="C80" s="408"/>
      <c r="D80" s="410"/>
      <c r="E80" s="408"/>
      <c r="F80" s="411"/>
      <c r="G80" s="32"/>
      <c r="H80" s="78"/>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row>
    <row r="81" spans="1:71" x14ac:dyDescent="0.25">
      <c r="A81" s="408"/>
      <c r="B81" s="408"/>
      <c r="C81" s="408"/>
      <c r="D81" s="410"/>
      <c r="E81" s="408"/>
      <c r="F81" s="411"/>
      <c r="G81" s="32"/>
      <c r="H81" s="78"/>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row>
    <row r="82" spans="1:71" x14ac:dyDescent="0.25">
      <c r="A82" s="408"/>
      <c r="B82" s="408"/>
      <c r="C82" s="408"/>
      <c r="D82" s="410"/>
      <c r="E82" s="408"/>
      <c r="F82" s="411"/>
      <c r="G82" s="32"/>
      <c r="H82" s="78"/>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row>
    <row r="83" spans="1:71" x14ac:dyDescent="0.25">
      <c r="A83" s="408"/>
      <c r="B83" s="408"/>
      <c r="C83" s="408"/>
      <c r="D83" s="410"/>
      <c r="E83" s="408"/>
      <c r="F83" s="411"/>
      <c r="G83" s="32"/>
      <c r="H83" s="78"/>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row>
    <row r="84" spans="1:71" x14ac:dyDescent="0.25">
      <c r="A84" s="408"/>
      <c r="B84" s="408"/>
      <c r="C84" s="408"/>
      <c r="D84" s="410"/>
      <c r="E84" s="408"/>
      <c r="F84" s="411"/>
      <c r="G84" s="32"/>
      <c r="H84" s="78"/>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row>
    <row r="85" spans="1:71" x14ac:dyDescent="0.25">
      <c r="A85" s="408"/>
      <c r="B85" s="408"/>
      <c r="C85" s="408"/>
      <c r="D85" s="410"/>
      <c r="E85" s="408"/>
      <c r="F85" s="411"/>
      <c r="G85" s="32"/>
      <c r="H85" s="78"/>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row>
    <row r="86" spans="1:71" x14ac:dyDescent="0.25">
      <c r="A86" s="408"/>
      <c r="B86" s="408"/>
      <c r="C86" s="408"/>
      <c r="D86" s="410"/>
      <c r="E86" s="408"/>
      <c r="F86" s="411"/>
      <c r="G86" s="32"/>
      <c r="H86" s="78"/>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row>
    <row r="87" spans="1:71" x14ac:dyDescent="0.25">
      <c r="A87" s="408"/>
      <c r="B87" s="408"/>
      <c r="C87" s="408"/>
      <c r="D87" s="410"/>
      <c r="E87" s="408"/>
      <c r="F87" s="411"/>
      <c r="G87" s="32"/>
      <c r="H87" s="78"/>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row>
    <row r="88" spans="1:71" x14ac:dyDescent="0.25">
      <c r="A88" s="408"/>
      <c r="B88" s="408"/>
      <c r="C88" s="408"/>
      <c r="D88" s="410"/>
      <c r="E88" s="408"/>
      <c r="F88" s="411"/>
      <c r="G88" s="32"/>
      <c r="H88" s="78"/>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row>
    <row r="89" spans="1:71" x14ac:dyDescent="0.25">
      <c r="A89" s="408"/>
      <c r="B89" s="408"/>
      <c r="C89" s="408"/>
      <c r="D89" s="410"/>
      <c r="E89" s="408"/>
      <c r="F89" s="411"/>
      <c r="G89" s="32"/>
      <c r="H89" s="78"/>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row>
    <row r="90" spans="1:71" x14ac:dyDescent="0.25">
      <c r="A90" s="408"/>
      <c r="B90" s="408"/>
      <c r="C90" s="408"/>
      <c r="D90" s="410"/>
      <c r="E90" s="408"/>
      <c r="F90" s="411"/>
      <c r="G90" s="32"/>
      <c r="H90" s="78"/>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row>
    <row r="91" spans="1:71" x14ac:dyDescent="0.25">
      <c r="A91" s="408"/>
      <c r="B91" s="408"/>
      <c r="C91" s="408"/>
      <c r="D91" s="410"/>
      <c r="E91" s="408"/>
      <c r="F91" s="411"/>
      <c r="G91" s="32"/>
      <c r="H91" s="78"/>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row>
    <row r="92" spans="1:71" x14ac:dyDescent="0.25">
      <c r="A92" s="408"/>
      <c r="B92" s="408"/>
      <c r="C92" s="408"/>
      <c r="D92" s="410"/>
      <c r="E92" s="408"/>
      <c r="F92" s="411"/>
      <c r="G92" s="32"/>
      <c r="H92" s="78"/>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row>
    <row r="93" spans="1:71" x14ac:dyDescent="0.25">
      <c r="A93" s="408"/>
      <c r="B93" s="408"/>
      <c r="C93" s="408"/>
      <c r="D93" s="410"/>
      <c r="E93" s="408"/>
      <c r="F93" s="411"/>
      <c r="G93" s="32"/>
      <c r="H93" s="78"/>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row>
    <row r="94" spans="1:71" x14ac:dyDescent="0.25">
      <c r="A94" s="408"/>
      <c r="B94" s="408"/>
      <c r="C94" s="408"/>
      <c r="D94" s="410"/>
      <c r="E94" s="408"/>
      <c r="F94" s="411"/>
      <c r="G94" s="32"/>
      <c r="H94" s="78"/>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row>
    <row r="95" spans="1:71" x14ac:dyDescent="0.25">
      <c r="A95" s="408"/>
      <c r="B95" s="408"/>
      <c r="C95" s="408"/>
      <c r="D95" s="410"/>
      <c r="E95" s="408"/>
      <c r="F95" s="411"/>
      <c r="G95" s="32"/>
      <c r="H95" s="78"/>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row>
    <row r="96" spans="1:71" x14ac:dyDescent="0.25">
      <c r="A96" s="408"/>
      <c r="B96" s="408"/>
      <c r="C96" s="408"/>
      <c r="D96" s="410"/>
      <c r="E96" s="408"/>
      <c r="F96" s="411"/>
      <c r="G96" s="32"/>
      <c r="H96" s="78"/>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row>
    <row r="97" spans="1:71" x14ac:dyDescent="0.25">
      <c r="A97" s="408"/>
      <c r="B97" s="408"/>
      <c r="C97" s="408"/>
      <c r="D97" s="410"/>
      <c r="E97" s="408"/>
      <c r="F97" s="411"/>
      <c r="G97" s="32"/>
      <c r="H97" s="78"/>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row>
    <row r="98" spans="1:71" x14ac:dyDescent="0.25">
      <c r="A98" s="408"/>
      <c r="B98" s="408"/>
      <c r="C98" s="408"/>
      <c r="D98" s="410"/>
      <c r="E98" s="408"/>
      <c r="F98" s="411"/>
      <c r="G98" s="32"/>
      <c r="H98" s="78"/>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row>
    <row r="99" spans="1:71" x14ac:dyDescent="0.25">
      <c r="A99" s="408"/>
      <c r="B99" s="408"/>
      <c r="C99" s="408"/>
      <c r="D99" s="410"/>
      <c r="E99" s="408"/>
      <c r="F99" s="411"/>
      <c r="G99" s="32"/>
      <c r="H99" s="78"/>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row>
    <row r="100" spans="1:71" x14ac:dyDescent="0.25">
      <c r="A100" s="408"/>
      <c r="B100" s="408"/>
      <c r="C100" s="408"/>
      <c r="D100" s="410"/>
      <c r="E100" s="408"/>
      <c r="F100" s="411"/>
      <c r="G100" s="32"/>
      <c r="H100" s="78"/>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row>
    <row r="101" spans="1:71" x14ac:dyDescent="0.25">
      <c r="A101" s="408"/>
      <c r="B101" s="408"/>
      <c r="C101" s="408"/>
      <c r="D101" s="410"/>
      <c r="E101" s="408"/>
      <c r="F101" s="411"/>
      <c r="G101" s="32"/>
      <c r="H101" s="78"/>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row>
    <row r="102" spans="1:71" x14ac:dyDescent="0.25">
      <c r="A102" s="408"/>
      <c r="B102" s="408"/>
      <c r="C102" s="408"/>
      <c r="D102" s="410"/>
      <c r="E102" s="408"/>
      <c r="F102" s="411"/>
      <c r="G102" s="32"/>
      <c r="H102" s="78"/>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row>
    <row r="103" spans="1:71" x14ac:dyDescent="0.25">
      <c r="A103" s="408"/>
      <c r="B103" s="408"/>
      <c r="C103" s="408"/>
      <c r="D103" s="410"/>
      <c r="E103" s="408"/>
      <c r="F103" s="411"/>
      <c r="G103" s="32"/>
      <c r="H103" s="78"/>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row>
    <row r="104" spans="1:71" x14ac:dyDescent="0.25">
      <c r="A104" s="408"/>
      <c r="B104" s="408"/>
      <c r="C104" s="408"/>
      <c r="D104" s="410"/>
      <c r="E104" s="408"/>
      <c r="F104" s="411"/>
      <c r="G104" s="32"/>
      <c r="H104" s="78"/>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row>
    <row r="105" spans="1:71" x14ac:dyDescent="0.25">
      <c r="A105" s="408"/>
      <c r="B105" s="408"/>
      <c r="C105" s="408"/>
      <c r="D105" s="410"/>
      <c r="E105" s="408"/>
      <c r="F105" s="411"/>
      <c r="G105" s="32"/>
      <c r="H105" s="78"/>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row>
    <row r="106" spans="1:71" x14ac:dyDescent="0.25">
      <c r="A106" s="408"/>
      <c r="B106" s="408"/>
      <c r="C106" s="408"/>
      <c r="D106" s="410"/>
      <c r="E106" s="408"/>
      <c r="F106" s="411"/>
      <c r="G106" s="32"/>
      <c r="H106" s="78"/>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row>
    <row r="107" spans="1:71" x14ac:dyDescent="0.25">
      <c r="A107" s="408"/>
      <c r="B107" s="408"/>
      <c r="C107" s="408"/>
      <c r="D107" s="410"/>
      <c r="E107" s="408"/>
      <c r="F107" s="411"/>
      <c r="G107" s="32"/>
      <c r="H107" s="78"/>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row>
    <row r="108" spans="1:71" x14ac:dyDescent="0.25">
      <c r="A108" s="408"/>
      <c r="B108" s="408"/>
      <c r="C108" s="408"/>
      <c r="D108" s="410"/>
      <c r="E108" s="408"/>
      <c r="F108" s="411"/>
      <c r="G108" s="32"/>
      <c r="H108" s="78"/>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row>
    <row r="109" spans="1:71" x14ac:dyDescent="0.25">
      <c r="A109" s="408"/>
      <c r="B109" s="408"/>
      <c r="C109" s="408"/>
      <c r="D109" s="410"/>
      <c r="E109" s="408"/>
      <c r="F109" s="411"/>
      <c r="G109" s="32"/>
      <c r="H109" s="78"/>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row>
    <row r="110" spans="1:71" x14ac:dyDescent="0.25">
      <c r="A110" s="408"/>
      <c r="B110" s="408"/>
      <c r="C110" s="408"/>
      <c r="D110" s="410"/>
      <c r="E110" s="408"/>
      <c r="F110" s="411"/>
      <c r="G110" s="32"/>
      <c r="H110" s="78"/>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row>
    <row r="111" spans="1:71" x14ac:dyDescent="0.25">
      <c r="A111" s="408"/>
      <c r="B111" s="408"/>
      <c r="C111" s="408"/>
      <c r="D111" s="410"/>
      <c r="E111" s="408"/>
      <c r="F111" s="411"/>
      <c r="G111" s="32"/>
      <c r="H111" s="78"/>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row>
    <row r="112" spans="1:71" x14ac:dyDescent="0.25">
      <c r="A112" s="32"/>
      <c r="B112" s="32"/>
      <c r="C112" s="32"/>
      <c r="D112" s="303"/>
      <c r="E112" s="32"/>
      <c r="F112" s="78"/>
      <c r="G112" s="32"/>
      <c r="H112" s="78"/>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row>
    <row r="113" spans="1:71" x14ac:dyDescent="0.25">
      <c r="A113" s="32"/>
      <c r="B113" s="32"/>
      <c r="C113" s="32"/>
      <c r="D113" s="303"/>
      <c r="E113" s="32"/>
      <c r="F113" s="78"/>
      <c r="G113" s="32"/>
      <c r="H113" s="78"/>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row>
    <row r="114" spans="1:71" x14ac:dyDescent="0.25">
      <c r="A114" s="32"/>
      <c r="B114" s="32"/>
      <c r="C114" s="32"/>
      <c r="D114" s="303"/>
      <c r="E114" s="32"/>
      <c r="F114" s="78"/>
      <c r="G114" s="32"/>
      <c r="H114" s="78"/>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row>
    <row r="115" spans="1:71" x14ac:dyDescent="0.25">
      <c r="A115" s="32"/>
      <c r="B115" s="32"/>
      <c r="C115" s="32"/>
      <c r="D115" s="303"/>
      <c r="E115" s="32"/>
      <c r="F115" s="78"/>
      <c r="G115" s="32"/>
      <c r="H115" s="78"/>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row>
    <row r="116" spans="1:71" x14ac:dyDescent="0.25">
      <c r="A116" s="32"/>
      <c r="B116" s="32"/>
      <c r="C116" s="32"/>
      <c r="D116" s="303"/>
      <c r="E116" s="32"/>
      <c r="F116" s="78"/>
      <c r="G116" s="32"/>
      <c r="H116" s="78"/>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row>
    <row r="117" spans="1:71" x14ac:dyDescent="0.25">
      <c r="A117" s="32"/>
      <c r="B117" s="32"/>
      <c r="C117" s="32"/>
      <c r="D117" s="303"/>
      <c r="E117" s="32"/>
      <c r="F117" s="78"/>
      <c r="G117" s="32"/>
      <c r="H117" s="78"/>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row>
    <row r="118" spans="1:71" x14ac:dyDescent="0.25">
      <c r="A118" s="32"/>
      <c r="B118" s="32"/>
      <c r="C118" s="32"/>
      <c r="D118" s="303"/>
      <c r="E118" s="32"/>
      <c r="F118" s="78"/>
      <c r="G118" s="32"/>
      <c r="H118" s="78"/>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row>
    <row r="119" spans="1:71" x14ac:dyDescent="0.25">
      <c r="A119" s="32"/>
      <c r="B119" s="32"/>
      <c r="C119" s="32"/>
      <c r="D119" s="303"/>
      <c r="E119" s="32"/>
      <c r="F119" s="78"/>
      <c r="G119" s="32"/>
      <c r="H119" s="78"/>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row>
    <row r="120" spans="1:71" x14ac:dyDescent="0.25">
      <c r="A120" s="32"/>
      <c r="B120" s="32"/>
      <c r="C120" s="32"/>
      <c r="D120" s="303"/>
      <c r="E120" s="32"/>
      <c r="F120" s="78"/>
      <c r="G120" s="32"/>
      <c r="H120" s="78"/>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row>
    <row r="121" spans="1:71" x14ac:dyDescent="0.25">
      <c r="A121" s="32"/>
      <c r="B121" s="32"/>
      <c r="C121" s="32"/>
      <c r="D121" s="303"/>
      <c r="E121" s="32"/>
      <c r="F121" s="78"/>
      <c r="G121" s="32"/>
      <c r="H121" s="78"/>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row>
    <row r="122" spans="1:71" x14ac:dyDescent="0.25">
      <c r="A122" s="32"/>
      <c r="B122" s="32"/>
      <c r="C122" s="32"/>
      <c r="D122" s="303"/>
      <c r="E122" s="32"/>
      <c r="F122" s="78"/>
      <c r="G122" s="32"/>
      <c r="H122" s="78"/>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row>
    <row r="123" spans="1:71" x14ac:dyDescent="0.25">
      <c r="A123" s="32"/>
      <c r="B123" s="32"/>
      <c r="C123" s="32"/>
      <c r="D123" s="303"/>
      <c r="E123" s="32"/>
      <c r="F123" s="78"/>
      <c r="G123" s="32"/>
      <c r="H123" s="78"/>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row>
    <row r="124" spans="1:71" x14ac:dyDescent="0.25">
      <c r="A124" s="32"/>
      <c r="B124" s="32"/>
      <c r="C124" s="32"/>
      <c r="D124" s="303"/>
      <c r="E124" s="32"/>
      <c r="F124" s="78"/>
      <c r="G124" s="32"/>
      <c r="H124" s="78"/>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row>
    <row r="125" spans="1:71" x14ac:dyDescent="0.25">
      <c r="A125" s="32"/>
      <c r="B125" s="32"/>
      <c r="C125" s="32"/>
      <c r="D125" s="303"/>
      <c r="E125" s="32"/>
      <c r="F125" s="78"/>
      <c r="G125" s="32"/>
      <c r="H125" s="78"/>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row>
    <row r="126" spans="1:71" x14ac:dyDescent="0.25">
      <c r="A126" s="32"/>
      <c r="B126" s="32"/>
      <c r="C126" s="32"/>
      <c r="D126" s="303"/>
      <c r="E126" s="32"/>
      <c r="F126" s="78"/>
      <c r="G126" s="32"/>
      <c r="H126" s="78"/>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row>
    <row r="127" spans="1:71" x14ac:dyDescent="0.25">
      <c r="A127" s="32"/>
      <c r="B127" s="32"/>
      <c r="C127" s="32"/>
      <c r="D127" s="303"/>
      <c r="E127" s="32"/>
      <c r="F127" s="78"/>
      <c r="G127" s="32"/>
      <c r="H127" s="78"/>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row>
    <row r="128" spans="1:71" x14ac:dyDescent="0.25">
      <c r="A128" s="32"/>
      <c r="B128" s="32"/>
      <c r="C128" s="32"/>
      <c r="D128" s="303"/>
      <c r="E128" s="32"/>
      <c r="F128" s="78"/>
      <c r="G128" s="32"/>
      <c r="H128" s="78"/>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row>
    <row r="129" spans="1:71" x14ac:dyDescent="0.25">
      <c r="A129" s="32"/>
      <c r="B129" s="32"/>
      <c r="C129" s="32"/>
      <c r="D129" s="303"/>
      <c r="E129" s="32"/>
      <c r="F129" s="78"/>
      <c r="G129" s="32"/>
      <c r="H129" s="78"/>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row>
    <row r="130" spans="1:71" x14ac:dyDescent="0.25">
      <c r="A130" s="32"/>
      <c r="B130" s="32"/>
      <c r="C130" s="32"/>
      <c r="D130" s="303"/>
      <c r="E130" s="32"/>
      <c r="F130" s="78"/>
      <c r="G130" s="32"/>
      <c r="H130" s="78"/>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row>
    <row r="131" spans="1:71" x14ac:dyDescent="0.25">
      <c r="A131" s="32"/>
      <c r="B131" s="32"/>
      <c r="C131" s="32"/>
      <c r="D131" s="303"/>
      <c r="E131" s="32"/>
      <c r="F131" s="78"/>
      <c r="G131" s="32"/>
      <c r="H131" s="78"/>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row>
    <row r="132" spans="1:71" x14ac:dyDescent="0.25">
      <c r="A132" s="32"/>
      <c r="B132" s="32"/>
      <c r="C132" s="32"/>
      <c r="D132" s="303"/>
      <c r="E132" s="32"/>
      <c r="F132" s="78"/>
      <c r="G132" s="32"/>
      <c r="H132" s="78"/>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row>
    <row r="133" spans="1:71" x14ac:dyDescent="0.25">
      <c r="A133" s="32"/>
      <c r="B133" s="32"/>
      <c r="C133" s="32"/>
      <c r="D133" s="303"/>
      <c r="E133" s="32"/>
      <c r="F133" s="78"/>
      <c r="G133" s="32"/>
      <c r="H133" s="78"/>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row>
    <row r="134" spans="1:71" x14ac:dyDescent="0.25">
      <c r="A134" s="32"/>
      <c r="B134" s="32"/>
      <c r="C134" s="32"/>
      <c r="D134" s="303"/>
      <c r="E134" s="32"/>
      <c r="F134" s="78"/>
      <c r="G134" s="32"/>
      <c r="H134" s="78"/>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row>
    <row r="135" spans="1:71" x14ac:dyDescent="0.25">
      <c r="A135" s="32"/>
      <c r="B135" s="32"/>
      <c r="C135" s="32"/>
      <c r="D135" s="303"/>
      <c r="E135" s="32"/>
      <c r="F135" s="78"/>
      <c r="G135" s="32"/>
      <c r="H135" s="78"/>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row>
    <row r="136" spans="1:71" x14ac:dyDescent="0.25">
      <c r="A136" s="32"/>
      <c r="B136" s="32"/>
      <c r="C136" s="32"/>
      <c r="D136" s="303"/>
      <c r="E136" s="32"/>
      <c r="F136" s="78"/>
      <c r="G136" s="32"/>
      <c r="H136" s="78"/>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row>
    <row r="137" spans="1:71" x14ac:dyDescent="0.25">
      <c r="A137" s="32"/>
      <c r="B137" s="32"/>
      <c r="C137" s="32"/>
      <c r="D137" s="303"/>
      <c r="E137" s="32"/>
      <c r="F137" s="78"/>
      <c r="G137" s="32"/>
      <c r="H137" s="78"/>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row>
    <row r="138" spans="1:71" x14ac:dyDescent="0.25">
      <c r="A138" s="32"/>
      <c r="B138" s="32"/>
      <c r="C138" s="32"/>
      <c r="D138" s="303"/>
      <c r="E138" s="32"/>
      <c r="F138" s="78"/>
      <c r="G138" s="32"/>
      <c r="H138" s="78"/>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row>
    <row r="139" spans="1:71" x14ac:dyDescent="0.25">
      <c r="A139" s="32"/>
      <c r="B139" s="32"/>
      <c r="C139" s="32"/>
      <c r="D139" s="303"/>
      <c r="E139" s="32"/>
      <c r="F139" s="78"/>
      <c r="G139" s="32"/>
      <c r="H139" s="78"/>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row>
    <row r="140" spans="1:71" x14ac:dyDescent="0.25">
      <c r="A140" s="32"/>
      <c r="B140" s="32"/>
      <c r="C140" s="32"/>
      <c r="D140" s="303"/>
      <c r="E140" s="32"/>
      <c r="F140" s="78"/>
      <c r="G140" s="32"/>
      <c r="H140" s="78"/>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row>
    <row r="141" spans="1:71" x14ac:dyDescent="0.25">
      <c r="A141" s="32"/>
      <c r="B141" s="32"/>
      <c r="C141" s="32"/>
      <c r="D141" s="303"/>
      <c r="E141" s="32"/>
      <c r="F141" s="78"/>
      <c r="G141" s="32"/>
      <c r="H141" s="78"/>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row>
    <row r="142" spans="1:71" x14ac:dyDescent="0.25">
      <c r="A142" s="32"/>
      <c r="B142" s="32"/>
      <c r="C142" s="32"/>
      <c r="D142" s="303"/>
      <c r="E142" s="32"/>
      <c r="F142" s="78"/>
      <c r="G142" s="32"/>
      <c r="H142" s="78"/>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row>
    <row r="143" spans="1:71" x14ac:dyDescent="0.25">
      <c r="A143" s="32"/>
      <c r="B143" s="32"/>
      <c r="C143" s="32"/>
      <c r="D143" s="303"/>
      <c r="E143" s="32"/>
      <c r="F143" s="78"/>
      <c r="G143" s="32"/>
      <c r="H143" s="78"/>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row>
    <row r="144" spans="1:71" x14ac:dyDescent="0.25">
      <c r="A144" s="32"/>
      <c r="B144" s="32"/>
      <c r="C144" s="32"/>
      <c r="D144" s="303"/>
      <c r="E144" s="32"/>
      <c r="F144" s="78"/>
      <c r="G144" s="32"/>
      <c r="H144" s="78"/>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row>
    <row r="145" spans="1:71" x14ac:dyDescent="0.25">
      <c r="A145" s="32"/>
      <c r="B145" s="32"/>
      <c r="C145" s="32"/>
      <c r="D145" s="303"/>
      <c r="E145" s="32"/>
      <c r="F145" s="78"/>
      <c r="G145" s="32"/>
      <c r="H145" s="78"/>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row>
    <row r="146" spans="1:71" x14ac:dyDescent="0.25">
      <c r="A146" s="32"/>
      <c r="B146" s="32"/>
      <c r="C146" s="32"/>
      <c r="D146" s="303"/>
      <c r="E146" s="32"/>
      <c r="F146" s="78"/>
      <c r="G146" s="32"/>
      <c r="H146" s="78"/>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row>
    <row r="147" spans="1:71" x14ac:dyDescent="0.25">
      <c r="A147" s="32"/>
      <c r="B147" s="32"/>
      <c r="C147" s="32"/>
      <c r="D147" s="303"/>
      <c r="E147" s="32"/>
      <c r="F147" s="78"/>
      <c r="G147" s="32"/>
      <c r="H147" s="78"/>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row>
    <row r="148" spans="1:71" x14ac:dyDescent="0.25">
      <c r="A148" s="32"/>
      <c r="B148" s="32"/>
      <c r="C148" s="32"/>
      <c r="D148" s="303"/>
      <c r="E148" s="32"/>
      <c r="F148" s="78"/>
      <c r="G148" s="32"/>
      <c r="H148" s="78"/>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row>
    <row r="149" spans="1:71" x14ac:dyDescent="0.25">
      <c r="A149" s="32"/>
      <c r="B149" s="32"/>
      <c r="C149" s="32"/>
      <c r="D149" s="303"/>
      <c r="E149" s="32"/>
      <c r="F149" s="78"/>
      <c r="G149" s="32"/>
      <c r="H149" s="78"/>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row>
    <row r="150" spans="1:71" x14ac:dyDescent="0.25">
      <c r="A150" s="32"/>
      <c r="B150" s="32"/>
      <c r="C150" s="32"/>
      <c r="D150" s="303"/>
      <c r="E150" s="32"/>
      <c r="F150" s="78"/>
      <c r="G150" s="32"/>
      <c r="H150" s="78"/>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row>
    <row r="151" spans="1:71" x14ac:dyDescent="0.25">
      <c r="A151" s="32"/>
      <c r="B151" s="32"/>
      <c r="C151" s="32"/>
      <c r="D151" s="303"/>
      <c r="E151" s="32"/>
      <c r="F151" s="78"/>
      <c r="G151" s="32"/>
      <c r="H151" s="78"/>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row>
    <row r="152" spans="1:71" x14ac:dyDescent="0.25">
      <c r="A152" s="32"/>
      <c r="B152" s="32"/>
      <c r="C152" s="32"/>
      <c r="D152" s="303"/>
      <c r="E152" s="32"/>
      <c r="F152" s="78"/>
      <c r="G152" s="32"/>
      <c r="H152" s="78"/>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row>
    <row r="153" spans="1:71" x14ac:dyDescent="0.25">
      <c r="A153" s="32"/>
      <c r="B153" s="32"/>
      <c r="C153" s="32"/>
      <c r="D153" s="303"/>
      <c r="E153" s="32"/>
      <c r="F153" s="78"/>
      <c r="G153" s="32"/>
      <c r="H153" s="78"/>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row>
    <row r="154" spans="1:71" x14ac:dyDescent="0.25">
      <c r="A154" s="32"/>
      <c r="B154" s="32"/>
      <c r="C154" s="32"/>
      <c r="D154" s="303"/>
      <c r="E154" s="32"/>
      <c r="F154" s="78"/>
      <c r="G154" s="32"/>
      <c r="H154" s="78"/>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row>
    <row r="155" spans="1:71" x14ac:dyDescent="0.25">
      <c r="A155" s="32"/>
      <c r="B155" s="32"/>
      <c r="C155" s="32"/>
      <c r="D155" s="303"/>
      <c r="E155" s="32"/>
      <c r="F155" s="78"/>
      <c r="G155" s="32"/>
      <c r="H155" s="78"/>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row>
    <row r="156" spans="1:71" x14ac:dyDescent="0.25">
      <c r="A156" s="32"/>
      <c r="B156" s="32"/>
      <c r="C156" s="32"/>
      <c r="D156" s="303"/>
      <c r="E156" s="32"/>
      <c r="F156" s="78"/>
      <c r="G156" s="32"/>
      <c r="H156" s="78"/>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row>
    <row r="157" spans="1:71" x14ac:dyDescent="0.25">
      <c r="A157" s="32"/>
      <c r="B157" s="32"/>
      <c r="C157" s="32"/>
      <c r="D157" s="303"/>
      <c r="E157" s="32"/>
      <c r="F157" s="78"/>
      <c r="G157" s="32"/>
      <c r="H157" s="78"/>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row>
    <row r="158" spans="1:71" x14ac:dyDescent="0.25">
      <c r="A158" s="32"/>
      <c r="B158" s="32"/>
      <c r="C158" s="32"/>
      <c r="D158" s="303"/>
      <c r="E158" s="32"/>
      <c r="F158" s="78"/>
      <c r="G158" s="32"/>
      <c r="H158" s="78"/>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row>
    <row r="159" spans="1:71" x14ac:dyDescent="0.25">
      <c r="A159" s="32"/>
      <c r="B159" s="32"/>
      <c r="C159" s="32"/>
      <c r="D159" s="303"/>
      <c r="E159" s="32"/>
      <c r="F159" s="78"/>
      <c r="G159" s="32"/>
      <c r="H159" s="78"/>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row>
    <row r="160" spans="1:71" x14ac:dyDescent="0.25">
      <c r="A160" s="32"/>
      <c r="B160" s="32"/>
      <c r="C160" s="32"/>
      <c r="D160" s="303"/>
      <c r="E160" s="32"/>
      <c r="F160" s="78"/>
      <c r="G160" s="32"/>
      <c r="H160" s="78"/>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row>
    <row r="161" spans="1:71" x14ac:dyDescent="0.25">
      <c r="A161" s="32"/>
      <c r="B161" s="32"/>
      <c r="C161" s="32"/>
      <c r="D161" s="303"/>
      <c r="E161" s="32"/>
      <c r="F161" s="78"/>
      <c r="G161" s="32"/>
      <c r="H161" s="78"/>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row>
    <row r="162" spans="1:71" x14ac:dyDescent="0.25">
      <c r="A162" s="32"/>
      <c r="B162" s="32"/>
      <c r="C162" s="32"/>
      <c r="D162" s="303"/>
      <c r="E162" s="32"/>
      <c r="F162" s="78"/>
      <c r="G162" s="32"/>
      <c r="H162" s="78"/>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row>
    <row r="163" spans="1:71" x14ac:dyDescent="0.25">
      <c r="A163" s="32"/>
      <c r="B163" s="32"/>
      <c r="C163" s="32"/>
      <c r="D163" s="303"/>
      <c r="E163" s="32"/>
      <c r="F163" s="78"/>
      <c r="G163" s="32"/>
      <c r="H163" s="78"/>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row>
    <row r="164" spans="1:71" x14ac:dyDescent="0.25">
      <c r="A164" s="32"/>
      <c r="B164" s="32"/>
      <c r="C164" s="32"/>
      <c r="D164" s="303"/>
      <c r="E164" s="32"/>
      <c r="F164" s="78"/>
      <c r="G164" s="32"/>
      <c r="H164" s="78"/>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row>
    <row r="165" spans="1:71" x14ac:dyDescent="0.25">
      <c r="A165" s="32"/>
      <c r="B165" s="32"/>
      <c r="C165" s="32"/>
      <c r="D165" s="303"/>
      <c r="E165" s="32"/>
      <c r="F165" s="78"/>
      <c r="G165" s="32"/>
      <c r="H165" s="78"/>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row>
    <row r="166" spans="1:71" x14ac:dyDescent="0.25">
      <c r="A166" s="32"/>
      <c r="B166" s="32"/>
      <c r="C166" s="32"/>
      <c r="D166" s="303"/>
      <c r="E166" s="32"/>
      <c r="F166" s="78"/>
      <c r="G166" s="32"/>
      <c r="H166" s="78"/>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row>
    <row r="167" spans="1:71" x14ac:dyDescent="0.25">
      <c r="A167" s="32"/>
      <c r="B167" s="32"/>
      <c r="C167" s="32"/>
      <c r="D167" s="303"/>
      <c r="E167" s="32"/>
      <c r="F167" s="78"/>
      <c r="G167" s="32"/>
      <c r="H167" s="78"/>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row>
    <row r="168" spans="1:71" x14ac:dyDescent="0.25">
      <c r="A168" s="32"/>
      <c r="B168" s="32"/>
      <c r="C168" s="32"/>
      <c r="D168" s="303"/>
      <c r="E168" s="32"/>
      <c r="F168" s="78"/>
      <c r="G168" s="32"/>
      <c r="H168" s="78"/>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row>
    <row r="169" spans="1:71" x14ac:dyDescent="0.25">
      <c r="A169" s="32"/>
      <c r="B169" s="32"/>
      <c r="C169" s="32"/>
      <c r="D169" s="303"/>
      <c r="E169" s="32"/>
      <c r="F169" s="78"/>
      <c r="G169" s="32"/>
      <c r="H169" s="78"/>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row>
    <row r="170" spans="1:71" x14ac:dyDescent="0.25">
      <c r="A170" s="32"/>
      <c r="B170" s="32"/>
      <c r="C170" s="32"/>
      <c r="D170" s="303"/>
      <c r="E170" s="32"/>
      <c r="F170" s="78"/>
      <c r="G170" s="32"/>
      <c r="H170" s="78"/>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row>
    <row r="171" spans="1:71" x14ac:dyDescent="0.25">
      <c r="A171" s="32"/>
      <c r="B171" s="32"/>
      <c r="C171" s="32"/>
      <c r="D171" s="303"/>
      <c r="E171" s="32"/>
      <c r="F171" s="78"/>
      <c r="G171" s="32"/>
      <c r="H171" s="78"/>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row>
    <row r="172" spans="1:71" x14ac:dyDescent="0.25">
      <c r="A172" s="32"/>
      <c r="B172" s="32"/>
      <c r="C172" s="32"/>
      <c r="D172" s="303"/>
      <c r="E172" s="32"/>
      <c r="F172" s="78"/>
      <c r="G172" s="32"/>
      <c r="H172" s="78"/>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row>
    <row r="173" spans="1:71" x14ac:dyDescent="0.25">
      <c r="A173" s="32"/>
      <c r="B173" s="32"/>
      <c r="C173" s="32"/>
      <c r="D173" s="303"/>
      <c r="E173" s="32"/>
      <c r="F173" s="78"/>
      <c r="G173" s="32"/>
      <c r="H173" s="78"/>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row>
    <row r="174" spans="1:71" x14ac:dyDescent="0.25">
      <c r="A174" s="32"/>
      <c r="B174" s="32"/>
      <c r="C174" s="32"/>
      <c r="D174" s="303"/>
      <c r="E174" s="32"/>
      <c r="F174" s="78"/>
      <c r="G174" s="32"/>
      <c r="H174" s="78"/>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row>
    <row r="175" spans="1:71" x14ac:dyDescent="0.25">
      <c r="A175" s="32"/>
      <c r="B175" s="32"/>
      <c r="C175" s="32"/>
      <c r="D175" s="303"/>
      <c r="E175" s="32"/>
      <c r="F175" s="78"/>
      <c r="G175" s="32"/>
      <c r="H175" s="78"/>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row>
    <row r="176" spans="1:71" x14ac:dyDescent="0.25">
      <c r="A176" s="32"/>
      <c r="B176" s="32"/>
      <c r="C176" s="32"/>
      <c r="D176" s="303"/>
      <c r="E176" s="32"/>
      <c r="F176" s="78"/>
      <c r="G176" s="32"/>
      <c r="H176" s="78"/>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row>
    <row r="177" spans="1:71" x14ac:dyDescent="0.25">
      <c r="A177" s="32"/>
      <c r="B177" s="32"/>
      <c r="C177" s="32"/>
      <c r="D177" s="303"/>
      <c r="E177" s="32"/>
      <c r="F177" s="78"/>
      <c r="G177" s="32"/>
      <c r="H177" s="78"/>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row>
    <row r="178" spans="1:71" x14ac:dyDescent="0.25">
      <c r="A178" s="32"/>
      <c r="B178" s="32"/>
      <c r="C178" s="32"/>
      <c r="D178" s="303"/>
      <c r="E178" s="32"/>
      <c r="F178" s="78"/>
    </row>
    <row r="179" spans="1:71" x14ac:dyDescent="0.25">
      <c r="A179" s="32"/>
      <c r="B179" s="32"/>
      <c r="C179" s="32"/>
      <c r="D179" s="303"/>
      <c r="E179" s="32"/>
      <c r="F179" s="78"/>
    </row>
    <row r="180" spans="1:71" x14ac:dyDescent="0.25">
      <c r="A180" s="32"/>
      <c r="B180" s="32"/>
      <c r="C180" s="32"/>
      <c r="D180" s="303"/>
      <c r="E180" s="32"/>
      <c r="F180" s="78"/>
    </row>
    <row r="181" spans="1:71" x14ac:dyDescent="0.25">
      <c r="A181" s="32"/>
      <c r="B181" s="32"/>
      <c r="C181" s="32"/>
      <c r="D181" s="303"/>
      <c r="E181" s="32"/>
      <c r="F181" s="78"/>
    </row>
  </sheetData>
  <sheetProtection algorithmName="SHA-512" hashValue="/zgbOBcsGcekW5yOwcWHVdlky+vaNJ0Q3IuNf2jxjowYwsB/nBcA2IkhzGK9C9aRa4G/Jm8e6DFyJKRzqqjcRA==" saltValue="aVZhyiImYkdiCksacJv6aA==" spinCount="100000" sheet="1" formatCells="0" formatColumns="0" formatRows="0"/>
  <customSheetViews>
    <customSheetView guid="{841B5921-E88B-4B2E-8CB4-8DBE5547EC4F}" topLeftCell="B4">
      <selection activeCell="F12" sqref="F12"/>
      <pageMargins left="0.7" right="0.7" top="0.75" bottom="0.75" header="0.3" footer="0.3"/>
      <pageSetup orientation="portrait" horizontalDpi="0" verticalDpi="0" r:id="rId1"/>
    </customSheetView>
  </customSheetViews>
  <mergeCells count="5">
    <mergeCell ref="A24:F24"/>
    <mergeCell ref="A1:F1"/>
    <mergeCell ref="A2:F2"/>
    <mergeCell ref="A3:F3"/>
    <mergeCell ref="A4:F4"/>
  </mergeCells>
  <conditionalFormatting sqref="C57">
    <cfRule type="cellIs" dxfId="3" priority="5" stopIfTrue="1" operator="lessThan">
      <formula>-100</formula>
    </cfRule>
    <cfRule type="cellIs" dxfId="2" priority="6" stopIfTrue="1" operator="greaterThan">
      <formula>100</formula>
    </cfRule>
  </conditionalFormatting>
  <conditionalFormatting sqref="C63">
    <cfRule type="cellIs" dxfId="1" priority="2" stopIfTrue="1" operator="equal">
      <formula>0</formula>
    </cfRule>
  </conditionalFormatting>
  <conditionalFormatting sqref="C65">
    <cfRule type="cellIs" dxfId="0" priority="1" stopIfTrue="1" operator="equal">
      <formula>0</formula>
    </cfRule>
  </conditionalFormatting>
  <dataValidations count="1">
    <dataValidation type="whole" operator="notEqual" allowBlank="1" showInputMessage="1" showErrorMessage="1" prompt="Please enter whole numbers" sqref="C6:C8 C10:C19 C26:C29 C31:C39 C44 C47" xr:uid="{00000000-0002-0000-0F00-000000000000}">
      <formula1>0</formula1>
    </dataValidation>
  </dataValidations>
  <pageMargins left="0.7" right="0.7" top="0.75" bottom="0.75" header="0.3" footer="0.3"/>
  <pageSetup scale="73" orientation="landscape" cellComments="atEnd" r:id="rId2"/>
  <headerFooter>
    <oddFooter>&amp;R&amp;</oddFooter>
  </headerFooter>
  <rowBreaks count="3" manualBreakCount="3">
    <brk id="23" max="5" man="1"/>
    <brk id="41" max="5" man="1"/>
    <brk id="53" max="5" man="1"/>
  </rowBreaks>
  <ignoredErrors>
    <ignoredError sqref="B65:C65"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W45"/>
  <sheetViews>
    <sheetView zoomScale="93" zoomScaleNormal="93" workbookViewId="0">
      <selection activeCell="D8" sqref="D8"/>
    </sheetView>
  </sheetViews>
  <sheetFormatPr defaultColWidth="9.140625" defaultRowHeight="15" x14ac:dyDescent="0.25"/>
  <cols>
    <col min="1" max="1" width="45.42578125" style="792" customWidth="1"/>
    <col min="2" max="2" width="19.5703125" style="792" customWidth="1"/>
    <col min="3" max="3" width="17.28515625" style="792" customWidth="1"/>
    <col min="4" max="4" width="18.140625" style="792" customWidth="1"/>
    <col min="5" max="6" width="15.7109375" style="792" customWidth="1"/>
    <col min="7" max="7" width="65.28515625" style="792" customWidth="1"/>
    <col min="8" max="8" width="9.140625" style="792"/>
    <col min="9" max="9" width="6.7109375" hidden="1" customWidth="1"/>
    <col min="10" max="16384" width="9.140625" style="792"/>
  </cols>
  <sheetData>
    <row r="1" spans="1:23" ht="23.25" x14ac:dyDescent="0.25">
      <c r="A1" s="1218" t="s">
        <v>3313</v>
      </c>
      <c r="B1" s="1218"/>
      <c r="C1" s="1218"/>
      <c r="D1" s="1218"/>
      <c r="E1" s="1218"/>
      <c r="I1" t="s">
        <v>146</v>
      </c>
    </row>
    <row r="2" spans="1:23" ht="129" customHeight="1" thickBot="1" x14ac:dyDescent="0.3">
      <c r="A2" s="1219" t="s">
        <v>3328</v>
      </c>
      <c r="B2" s="1219"/>
      <c r="C2" s="1219"/>
      <c r="D2" s="1219"/>
      <c r="E2" s="1219"/>
      <c r="I2" t="s">
        <v>147</v>
      </c>
      <c r="J2"/>
      <c r="K2"/>
      <c r="L2"/>
      <c r="M2"/>
      <c r="N2"/>
      <c r="O2"/>
      <c r="P2"/>
      <c r="Q2"/>
      <c r="R2"/>
      <c r="S2"/>
      <c r="T2"/>
      <c r="U2"/>
      <c r="V2"/>
      <c r="W2"/>
    </row>
    <row r="3" spans="1:23" ht="27.75" customHeight="1" thickBot="1" x14ac:dyDescent="0.3">
      <c r="A3" s="1229" t="s">
        <v>3393</v>
      </c>
      <c r="B3" s="1229"/>
      <c r="C3" s="1229"/>
      <c r="D3" s="1229"/>
      <c r="E3" s="1229"/>
      <c r="F3" s="1024"/>
      <c r="G3" s="581"/>
      <c r="I3" s="792"/>
      <c r="J3"/>
      <c r="K3"/>
      <c r="L3"/>
      <c r="M3"/>
      <c r="N3"/>
      <c r="O3"/>
      <c r="P3"/>
      <c r="Q3"/>
      <c r="R3"/>
      <c r="S3"/>
      <c r="T3"/>
      <c r="U3"/>
      <c r="V3"/>
      <c r="W3"/>
    </row>
    <row r="4" spans="1:23" ht="19.5" thickBot="1" x14ac:dyDescent="0.35">
      <c r="A4" s="1227" t="s">
        <v>3329</v>
      </c>
      <c r="B4" s="1228"/>
      <c r="C4" s="84"/>
      <c r="D4" s="84"/>
      <c r="E4" s="84"/>
      <c r="F4" s="1000">
        <v>70000</v>
      </c>
      <c r="G4" s="1010" t="s">
        <v>3384</v>
      </c>
      <c r="H4" s="84"/>
      <c r="J4"/>
      <c r="K4"/>
      <c r="L4"/>
      <c r="M4"/>
      <c r="N4"/>
      <c r="O4"/>
      <c r="P4"/>
      <c r="Q4"/>
      <c r="R4"/>
      <c r="S4"/>
      <c r="T4"/>
      <c r="U4"/>
      <c r="V4"/>
      <c r="W4"/>
    </row>
    <row r="5" spans="1:23" ht="27" customHeight="1" thickBot="1" x14ac:dyDescent="0.35">
      <c r="A5" s="971" t="s">
        <v>3314</v>
      </c>
      <c r="B5" s="973"/>
      <c r="C5" s="972"/>
      <c r="D5" s="972"/>
      <c r="E5" s="972"/>
      <c r="F5" s="972"/>
      <c r="G5" s="84"/>
      <c r="H5" s="84"/>
      <c r="J5"/>
      <c r="K5"/>
      <c r="L5"/>
      <c r="M5"/>
      <c r="N5"/>
      <c r="O5"/>
      <c r="P5"/>
      <c r="Q5"/>
      <c r="R5"/>
      <c r="S5"/>
      <c r="T5"/>
      <c r="U5"/>
      <c r="V5"/>
      <c r="W5"/>
    </row>
    <row r="6" spans="1:23" x14ac:dyDescent="0.25">
      <c r="A6" s="84"/>
      <c r="B6" s="84"/>
      <c r="C6" s="84"/>
      <c r="D6" s="84"/>
      <c r="E6" s="84"/>
      <c r="F6" s="84"/>
      <c r="G6" s="84"/>
      <c r="H6" s="84"/>
      <c r="J6"/>
      <c r="K6"/>
      <c r="L6"/>
      <c r="M6"/>
      <c r="N6"/>
      <c r="O6"/>
      <c r="P6"/>
      <c r="Q6"/>
      <c r="R6"/>
      <c r="S6"/>
      <c r="T6"/>
      <c r="U6"/>
      <c r="V6"/>
      <c r="W6"/>
    </row>
    <row r="7" spans="1:23" ht="21.75" thickBot="1" x14ac:dyDescent="0.35">
      <c r="A7" s="967" t="str">
        <f>Verification!B9</f>
        <v>For Fiscal Year Ending June 30, 2023</v>
      </c>
      <c r="C7" s="952"/>
      <c r="D7" s="952"/>
      <c r="E7" s="952"/>
      <c r="F7" s="951" t="s">
        <v>3316</v>
      </c>
      <c r="G7" s="966" t="s">
        <v>3315</v>
      </c>
      <c r="H7" s="84"/>
      <c r="J7" s="84"/>
      <c r="K7" s="84"/>
      <c r="L7" s="84"/>
      <c r="M7" s="84"/>
      <c r="N7" s="84"/>
      <c r="O7" s="84"/>
    </row>
    <row r="8" spans="1:23" ht="161.25" customHeight="1" thickBot="1" x14ac:dyDescent="0.3">
      <c r="A8" s="968" t="s">
        <v>3327</v>
      </c>
      <c r="B8" s="974"/>
      <c r="C8" s="975" t="s">
        <v>3353</v>
      </c>
      <c r="D8" s="975" t="s">
        <v>3354</v>
      </c>
      <c r="E8" s="975" t="s">
        <v>3355</v>
      </c>
      <c r="F8" s="989"/>
      <c r="G8" s="968" t="s">
        <v>3398</v>
      </c>
      <c r="H8" s="84"/>
      <c r="J8" s="84"/>
      <c r="K8" s="84"/>
      <c r="L8" s="84"/>
      <c r="M8" s="84"/>
      <c r="N8" s="84"/>
      <c r="O8" s="84"/>
    </row>
    <row r="9" spans="1:23" s="461" customFormat="1" ht="14.25" customHeight="1" thickBot="1" x14ac:dyDescent="0.25">
      <c r="A9" s="998" t="s">
        <v>3357</v>
      </c>
      <c r="B9" s="1004"/>
      <c r="C9" s="1005"/>
      <c r="D9" s="1005"/>
      <c r="E9" s="1005"/>
      <c r="F9" s="1000">
        <v>70001</v>
      </c>
      <c r="G9" s="1006"/>
      <c r="H9" s="1002"/>
      <c r="J9" s="1002"/>
      <c r="K9" s="1002"/>
      <c r="L9" s="1002"/>
      <c r="M9" s="1002"/>
      <c r="N9" s="1002"/>
      <c r="O9" s="1002"/>
    </row>
    <row r="10" spans="1:23" ht="54.75" customHeight="1" thickBot="1" x14ac:dyDescent="0.3">
      <c r="A10" s="479" t="s">
        <v>3408</v>
      </c>
      <c r="B10" s="987"/>
      <c r="C10" s="989"/>
      <c r="D10" s="989"/>
      <c r="E10" s="989"/>
      <c r="F10" s="992">
        <f>SUM(C10:E10)</f>
        <v>0</v>
      </c>
      <c r="G10" s="84"/>
      <c r="H10" s="84"/>
      <c r="J10" s="84"/>
      <c r="K10" s="84"/>
      <c r="L10" s="84"/>
      <c r="M10" s="84"/>
      <c r="N10" s="84"/>
      <c r="O10" s="84"/>
    </row>
    <row r="11" spans="1:23" s="1008" customFormat="1" ht="13.5" customHeight="1" thickBot="1" x14ac:dyDescent="0.25">
      <c r="A11" s="998" t="s">
        <v>3358</v>
      </c>
      <c r="B11" s="999"/>
      <c r="C11" s="1000">
        <v>70002</v>
      </c>
      <c r="D11" s="1000">
        <v>70003</v>
      </c>
      <c r="E11" s="1000">
        <v>70004</v>
      </c>
      <c r="F11" s="1000">
        <v>70005</v>
      </c>
      <c r="G11" s="1007"/>
      <c r="H11" s="1007"/>
      <c r="I11" s="461"/>
      <c r="J11" s="1007"/>
      <c r="K11" s="1007"/>
      <c r="L11" s="1007"/>
      <c r="M11" s="1007"/>
      <c r="N11" s="1007"/>
      <c r="O11" s="1007"/>
    </row>
    <row r="12" spans="1:23" ht="75" customHeight="1" thickBot="1" x14ac:dyDescent="0.3">
      <c r="A12" s="953" t="s">
        <v>3399</v>
      </c>
      <c r="B12" s="1220"/>
      <c r="C12" s="1221"/>
      <c r="D12" s="1221"/>
      <c r="E12" s="1222"/>
      <c r="F12" s="993"/>
      <c r="G12" s="84"/>
      <c r="H12" s="84"/>
      <c r="J12" s="84"/>
      <c r="K12" s="84"/>
      <c r="L12" s="84"/>
      <c r="M12" s="84"/>
      <c r="N12" s="84"/>
      <c r="O12" s="84"/>
    </row>
    <row r="13" spans="1:23" s="461" customFormat="1" ht="13.5" customHeight="1" thickBot="1" x14ac:dyDescent="0.25">
      <c r="A13" s="998" t="s">
        <v>3357</v>
      </c>
      <c r="B13" s="1000">
        <v>70011</v>
      </c>
      <c r="D13" s="994"/>
      <c r="E13" s="994"/>
      <c r="F13" s="1000">
        <v>70010</v>
      </c>
      <c r="G13" s="1002"/>
      <c r="H13" s="1002"/>
      <c r="J13" s="1002"/>
      <c r="K13" s="1002"/>
      <c r="L13" s="1002"/>
      <c r="M13" s="1002"/>
      <c r="N13" s="1002"/>
      <c r="O13" s="1002"/>
    </row>
    <row r="14" spans="1:23" ht="36.75" customHeight="1" thickBot="1" x14ac:dyDescent="0.3">
      <c r="A14" s="953"/>
      <c r="C14" s="955" t="s">
        <v>3317</v>
      </c>
      <c r="D14" s="956" t="s">
        <v>3318</v>
      </c>
      <c r="E14" s="328"/>
      <c r="F14" s="954"/>
      <c r="G14" s="84"/>
      <c r="H14" s="84"/>
      <c r="J14" s="84"/>
      <c r="K14" s="84"/>
      <c r="L14" s="84"/>
      <c r="M14" s="84"/>
      <c r="N14" s="84"/>
      <c r="O14" s="84"/>
    </row>
    <row r="15" spans="1:23" ht="67.5" customHeight="1" thickBot="1" x14ac:dyDescent="0.3">
      <c r="A15" s="957" t="s">
        <v>3319</v>
      </c>
      <c r="B15" s="969"/>
      <c r="C15" s="958"/>
      <c r="D15" s="958"/>
      <c r="E15" s="959"/>
      <c r="F15" s="991">
        <f>SUM(C15:D15)</f>
        <v>0</v>
      </c>
      <c r="G15" s="970" t="s">
        <v>3326</v>
      </c>
      <c r="H15" s="84"/>
      <c r="J15" s="84"/>
      <c r="K15" s="84"/>
      <c r="L15" s="84"/>
      <c r="M15" s="84"/>
      <c r="N15" s="84"/>
      <c r="O15" s="84"/>
    </row>
    <row r="16" spans="1:23" s="461" customFormat="1" ht="12" thickBot="1" x14ac:dyDescent="0.25">
      <c r="A16" s="998" t="s">
        <v>3357</v>
      </c>
      <c r="B16" s="999"/>
      <c r="C16" s="1000">
        <v>70018</v>
      </c>
      <c r="D16" s="1000">
        <v>70019</v>
      </c>
      <c r="E16" s="994"/>
      <c r="F16" s="1000">
        <v>70020</v>
      </c>
      <c r="G16" s="1002"/>
      <c r="H16" s="1002"/>
      <c r="J16" s="1002"/>
      <c r="K16" s="1002"/>
      <c r="L16" s="1002"/>
      <c r="M16" s="1002"/>
      <c r="N16" s="1002"/>
    </row>
    <row r="17" spans="1:15" ht="43.5" customHeight="1" thickBot="1" x14ac:dyDescent="0.3">
      <c r="A17" s="960"/>
      <c r="B17" s="961" t="s">
        <v>3320</v>
      </c>
      <c r="C17" s="961" t="s">
        <v>3321</v>
      </c>
      <c r="D17" s="961" t="s">
        <v>3322</v>
      </c>
      <c r="E17" s="961" t="s">
        <v>3323</v>
      </c>
      <c r="F17" s="962"/>
      <c r="G17" s="84"/>
      <c r="H17" s="84"/>
      <c r="J17" s="84"/>
      <c r="K17" s="84"/>
      <c r="L17" s="84"/>
      <c r="M17" s="84"/>
      <c r="N17" s="84"/>
    </row>
    <row r="18" spans="1:15" ht="120" customHeight="1" thickBot="1" x14ac:dyDescent="0.3">
      <c r="A18" s="963" t="s">
        <v>3330</v>
      </c>
      <c r="B18" s="990"/>
      <c r="C18" s="990"/>
      <c r="D18" s="990"/>
      <c r="E18" s="990"/>
      <c r="F18" s="991">
        <f>SUM(B18:E18)</f>
        <v>0</v>
      </c>
      <c r="G18" s="84"/>
      <c r="H18" s="84"/>
      <c r="J18" s="84"/>
      <c r="K18" s="84"/>
      <c r="L18" s="84"/>
      <c r="M18" s="84"/>
      <c r="N18" s="84"/>
    </row>
    <row r="19" spans="1:15" s="461" customFormat="1" ht="12" thickBot="1" x14ac:dyDescent="0.25">
      <c r="A19" s="998" t="s">
        <v>3357</v>
      </c>
      <c r="B19" s="1000">
        <v>70026</v>
      </c>
      <c r="C19" s="1000">
        <v>70027</v>
      </c>
      <c r="D19" s="1000">
        <v>70028</v>
      </c>
      <c r="E19" s="1000">
        <v>70029</v>
      </c>
      <c r="F19" s="1000">
        <v>70030</v>
      </c>
      <c r="G19" s="1002"/>
      <c r="H19" s="1002"/>
      <c r="J19" s="1002"/>
      <c r="K19" s="1002"/>
      <c r="L19" s="1002"/>
      <c r="M19" s="1002"/>
      <c r="N19" s="1002"/>
    </row>
    <row r="20" spans="1:15" ht="36.75" customHeight="1" thickBot="1" x14ac:dyDescent="0.3">
      <c r="A20" s="965" t="s">
        <v>3324</v>
      </c>
      <c r="B20" s="294"/>
      <c r="C20" s="294"/>
      <c r="D20" s="294"/>
      <c r="E20" s="294"/>
      <c r="F20" s="991">
        <f>+F15-F18</f>
        <v>0</v>
      </c>
      <c r="G20" s="84"/>
    </row>
    <row r="21" spans="1:15" s="461" customFormat="1" ht="12" thickBot="1" x14ac:dyDescent="0.25">
      <c r="A21" s="998" t="s">
        <v>3357</v>
      </c>
      <c r="B21" s="1001"/>
      <c r="C21" s="1001"/>
      <c r="D21" s="1001"/>
      <c r="E21" s="1001"/>
      <c r="F21" s="1000">
        <v>70040</v>
      </c>
      <c r="G21" s="1002"/>
      <c r="H21" s="1002"/>
      <c r="J21" s="1002"/>
      <c r="K21" s="1002"/>
      <c r="L21" s="1002"/>
      <c r="M21" s="1002"/>
      <c r="N21" s="1002"/>
    </row>
    <row r="22" spans="1:15" ht="30.75" customHeight="1" thickBot="1" x14ac:dyDescent="0.3">
      <c r="A22" s="965" t="s">
        <v>3325</v>
      </c>
      <c r="B22" s="294"/>
      <c r="C22" s="294"/>
      <c r="D22" s="294"/>
      <c r="E22" s="294"/>
      <c r="F22" s="991">
        <f>+F8+F12+F20+F10</f>
        <v>0</v>
      </c>
      <c r="G22" s="84"/>
      <c r="H22" s="84"/>
      <c r="J22" s="84"/>
      <c r="K22" s="84"/>
      <c r="L22" s="84"/>
      <c r="M22" s="84"/>
      <c r="N22" s="84"/>
    </row>
    <row r="23" spans="1:15" s="461" customFormat="1" ht="12" thickBot="1" x14ac:dyDescent="0.25">
      <c r="A23" s="998" t="s">
        <v>3357</v>
      </c>
      <c r="B23" s="1003"/>
      <c r="C23" s="1003"/>
      <c r="D23" s="1003"/>
      <c r="E23" s="1003"/>
      <c r="F23" s="1000">
        <v>70050</v>
      </c>
      <c r="G23" s="1002"/>
      <c r="H23" s="1002"/>
      <c r="J23" s="1002"/>
      <c r="K23" s="1002"/>
      <c r="L23" s="1002"/>
      <c r="M23" s="1002"/>
      <c r="N23" s="1002"/>
    </row>
    <row r="24" spans="1:15" ht="36.75" customHeight="1" thickBot="1" x14ac:dyDescent="0.3">
      <c r="A24" s="1223" t="s">
        <v>3356</v>
      </c>
      <c r="B24" s="1223"/>
      <c r="C24" s="1223"/>
      <c r="D24" s="1223"/>
      <c r="E24" s="1223"/>
      <c r="F24" s="1223"/>
      <c r="G24" s="84"/>
      <c r="H24" s="84"/>
      <c r="J24" s="84"/>
      <c r="K24" s="84"/>
      <c r="L24" s="84"/>
      <c r="M24" s="84"/>
      <c r="N24" s="84"/>
      <c r="O24" s="84"/>
    </row>
    <row r="25" spans="1:15" ht="45.75" customHeight="1" thickBot="1" x14ac:dyDescent="0.3">
      <c r="A25" s="1224"/>
      <c r="B25" s="1225"/>
      <c r="C25" s="1225"/>
      <c r="D25" s="1225"/>
      <c r="E25" s="1225"/>
      <c r="F25" s="1226"/>
      <c r="G25" s="84"/>
      <c r="H25" s="84"/>
      <c r="J25" s="84"/>
      <c r="K25" s="84"/>
      <c r="L25" s="84"/>
      <c r="M25" s="84"/>
      <c r="N25" s="84"/>
      <c r="O25" s="84"/>
    </row>
    <row r="26" spans="1:15" s="461" customFormat="1" ht="13.5" customHeight="1" thickBot="1" x14ac:dyDescent="0.25">
      <c r="A26" s="998" t="s">
        <v>3357</v>
      </c>
      <c r="B26" s="1001"/>
      <c r="C26" s="1001"/>
      <c r="D26" s="1001"/>
      <c r="E26" s="1001"/>
      <c r="F26" s="1000">
        <v>70060</v>
      </c>
      <c r="G26" s="1002"/>
      <c r="H26" s="1002"/>
      <c r="J26" s="1002"/>
      <c r="K26" s="1002"/>
      <c r="L26" s="1002"/>
      <c r="M26" s="1002"/>
      <c r="N26" s="1002"/>
      <c r="O26" s="1002"/>
    </row>
    <row r="27" spans="1:15" x14ac:dyDescent="0.25">
      <c r="A27" s="964"/>
      <c r="B27" s="964"/>
      <c r="C27" s="964"/>
      <c r="D27" s="964"/>
      <c r="E27" s="964"/>
      <c r="F27" s="964"/>
      <c r="G27" s="84"/>
      <c r="H27" s="84"/>
      <c r="J27" s="84"/>
      <c r="K27" s="84"/>
      <c r="L27" s="84"/>
      <c r="M27" s="84"/>
      <c r="N27" s="84"/>
      <c r="O27" s="84"/>
    </row>
    <row r="28" spans="1:15" x14ac:dyDescent="0.25">
      <c r="A28" s="84"/>
      <c r="B28" s="84"/>
      <c r="C28" s="84"/>
      <c r="D28" s="84"/>
      <c r="E28" s="84"/>
      <c r="F28" s="84"/>
      <c r="G28" s="84"/>
      <c r="H28" s="84"/>
      <c r="J28" s="84"/>
      <c r="K28" s="84"/>
      <c r="L28" s="84"/>
      <c r="M28" s="84"/>
      <c r="N28" s="84"/>
      <c r="O28" s="84"/>
    </row>
    <row r="29" spans="1:15" x14ac:dyDescent="0.25">
      <c r="A29" s="84"/>
      <c r="B29" s="84"/>
      <c r="C29" s="84"/>
      <c r="D29" s="84"/>
      <c r="E29" s="84"/>
      <c r="F29" s="84"/>
      <c r="G29" s="84"/>
      <c r="H29" s="84"/>
      <c r="J29" s="84"/>
      <c r="K29" s="84"/>
      <c r="L29" s="84"/>
      <c r="M29" s="84"/>
      <c r="N29" s="84"/>
      <c r="O29" s="84"/>
    </row>
    <row r="30" spans="1:15" x14ac:dyDescent="0.25">
      <c r="A30" s="84"/>
      <c r="B30" s="84"/>
      <c r="C30" s="84"/>
      <c r="D30" s="84"/>
      <c r="E30" s="84"/>
      <c r="F30" s="84"/>
      <c r="G30" s="84"/>
      <c r="H30" s="84"/>
      <c r="J30" s="84"/>
      <c r="K30" s="84"/>
      <c r="L30" s="84"/>
      <c r="M30" s="84"/>
      <c r="N30" s="84"/>
      <c r="O30" s="84"/>
    </row>
    <row r="31" spans="1:15" ht="66.75" customHeight="1" x14ac:dyDescent="0.25">
      <c r="A31" s="1217" t="s">
        <v>3400</v>
      </c>
      <c r="B31" s="1217"/>
      <c r="C31" s="1217"/>
      <c r="D31" s="1217"/>
      <c r="E31" s="1217"/>
      <c r="F31" s="1217"/>
      <c r="G31" s="84"/>
      <c r="H31" s="84"/>
      <c r="J31" s="84"/>
      <c r="K31" s="84"/>
      <c r="L31" s="84"/>
      <c r="M31" s="84"/>
      <c r="N31" s="84"/>
      <c r="O31" s="84"/>
    </row>
    <row r="32" spans="1:15" x14ac:dyDescent="0.25">
      <c r="A32" s="84"/>
      <c r="B32" s="84"/>
      <c r="C32" s="84"/>
      <c r="D32" s="84"/>
      <c r="E32" s="84"/>
      <c r="F32" s="84"/>
      <c r="G32" s="84"/>
      <c r="H32" s="84"/>
      <c r="J32" s="84"/>
      <c r="K32" s="84"/>
      <c r="L32" s="84"/>
      <c r="M32" s="84"/>
      <c r="N32" s="84"/>
      <c r="O32" s="84"/>
    </row>
    <row r="33" spans="1:15" x14ac:dyDescent="0.25">
      <c r="A33" s="84"/>
      <c r="B33" s="84"/>
      <c r="C33" s="84"/>
      <c r="D33" s="84"/>
      <c r="E33" s="84"/>
      <c r="F33" s="84"/>
      <c r="G33" s="84"/>
      <c r="H33" s="84"/>
      <c r="J33" s="84"/>
      <c r="K33" s="84"/>
      <c r="L33" s="84"/>
      <c r="M33" s="84"/>
      <c r="N33" s="84"/>
      <c r="O33" s="84"/>
    </row>
    <row r="34" spans="1:15" x14ac:dyDescent="0.25">
      <c r="A34" s="84"/>
      <c r="B34" s="84"/>
      <c r="C34" s="84"/>
      <c r="D34" s="84"/>
      <c r="E34" s="84"/>
      <c r="F34" s="84"/>
      <c r="G34" s="84"/>
      <c r="H34" s="84"/>
      <c r="J34" s="84"/>
      <c r="K34" s="84"/>
      <c r="L34" s="84"/>
      <c r="M34" s="84"/>
      <c r="N34" s="84"/>
      <c r="O34" s="84"/>
    </row>
    <row r="35" spans="1:15" x14ac:dyDescent="0.25">
      <c r="A35" s="84"/>
      <c r="B35" s="84"/>
      <c r="C35" s="84"/>
      <c r="D35" s="84"/>
      <c r="E35" s="84"/>
      <c r="F35" s="84"/>
      <c r="G35" s="84"/>
      <c r="H35" s="84"/>
      <c r="J35" s="84"/>
      <c r="K35" s="84"/>
      <c r="L35" s="84"/>
      <c r="M35" s="84"/>
      <c r="N35" s="84"/>
      <c r="O35" s="84"/>
    </row>
    <row r="36" spans="1:15" x14ac:dyDescent="0.25">
      <c r="A36" s="84"/>
      <c r="B36" s="84"/>
      <c r="C36" s="84"/>
      <c r="D36" s="84"/>
      <c r="E36" s="84"/>
      <c r="F36" s="84"/>
      <c r="G36" s="84"/>
      <c r="H36" s="84"/>
      <c r="J36" s="84"/>
      <c r="K36" s="84"/>
      <c r="L36" s="84"/>
      <c r="M36" s="84"/>
      <c r="N36" s="84"/>
      <c r="O36" s="84"/>
    </row>
    <row r="37" spans="1:15" x14ac:dyDescent="0.25">
      <c r="A37" s="84"/>
      <c r="B37" s="84"/>
      <c r="C37" s="84"/>
      <c r="D37" s="84"/>
      <c r="E37" s="84"/>
      <c r="F37" s="84"/>
      <c r="G37" s="84"/>
      <c r="H37" s="84"/>
      <c r="J37" s="84"/>
      <c r="K37" s="84"/>
      <c r="L37" s="84"/>
      <c r="M37" s="84"/>
      <c r="N37" s="84"/>
      <c r="O37" s="84"/>
    </row>
    <row r="38" spans="1:15" x14ac:dyDescent="0.25">
      <c r="A38" s="84"/>
      <c r="B38" s="84"/>
      <c r="C38" s="84"/>
      <c r="D38" s="84"/>
      <c r="E38" s="84"/>
      <c r="F38" s="84"/>
      <c r="G38" s="84"/>
      <c r="H38" s="84"/>
      <c r="J38" s="84"/>
      <c r="K38" s="84"/>
      <c r="L38" s="84"/>
      <c r="M38" s="84"/>
      <c r="N38" s="84"/>
      <c r="O38" s="84"/>
    </row>
    <row r="39" spans="1:15" x14ac:dyDescent="0.25">
      <c r="A39" s="84"/>
      <c r="B39" s="84"/>
      <c r="C39" s="84"/>
      <c r="D39" s="84"/>
      <c r="E39" s="84"/>
      <c r="F39" s="84"/>
      <c r="G39" s="84"/>
      <c r="H39" s="84"/>
      <c r="J39" s="84"/>
      <c r="K39" s="84"/>
      <c r="L39" s="84"/>
      <c r="M39" s="84"/>
      <c r="N39" s="84"/>
      <c r="O39" s="84"/>
    </row>
    <row r="40" spans="1:15" x14ac:dyDescent="0.25">
      <c r="A40" s="84"/>
      <c r="B40" s="84"/>
      <c r="C40" s="84"/>
      <c r="D40" s="84"/>
      <c r="E40" s="84"/>
      <c r="F40" s="84"/>
      <c r="G40" s="84"/>
      <c r="H40" s="84"/>
      <c r="J40" s="84"/>
      <c r="K40" s="84"/>
      <c r="L40" s="84"/>
      <c r="M40" s="84"/>
      <c r="N40" s="84"/>
      <c r="O40" s="84"/>
    </row>
    <row r="41" spans="1:15" x14ac:dyDescent="0.25">
      <c r="A41" s="84"/>
      <c r="B41" s="84"/>
      <c r="C41" s="84"/>
      <c r="D41" s="84"/>
      <c r="E41" s="84"/>
      <c r="F41" s="84"/>
      <c r="G41" s="84"/>
      <c r="H41" s="84"/>
      <c r="J41" s="84"/>
      <c r="K41" s="84"/>
      <c r="L41" s="84"/>
      <c r="M41" s="84"/>
      <c r="N41" s="84"/>
      <c r="O41" s="84"/>
    </row>
    <row r="42" spans="1:15" x14ac:dyDescent="0.25">
      <c r="A42" s="84"/>
      <c r="B42" s="84"/>
      <c r="C42" s="84"/>
      <c r="D42" s="84"/>
      <c r="E42" s="84"/>
      <c r="F42" s="84"/>
      <c r="G42" s="84"/>
      <c r="H42" s="84"/>
      <c r="J42" s="84"/>
      <c r="K42" s="84"/>
      <c r="L42" s="84"/>
      <c r="M42" s="84"/>
      <c r="N42" s="84"/>
      <c r="O42" s="84"/>
    </row>
    <row r="43" spans="1:15" x14ac:dyDescent="0.25">
      <c r="A43" s="84"/>
      <c r="B43" s="84"/>
      <c r="C43" s="84"/>
      <c r="D43" s="84"/>
      <c r="E43" s="84"/>
      <c r="F43" s="84"/>
      <c r="G43" s="84"/>
      <c r="H43" s="84"/>
      <c r="J43" s="84"/>
      <c r="K43" s="84"/>
      <c r="L43" s="84"/>
      <c r="M43" s="84"/>
      <c r="N43" s="84"/>
      <c r="O43" s="84"/>
    </row>
    <row r="44" spans="1:15" x14ac:dyDescent="0.25">
      <c r="A44" s="84"/>
      <c r="B44" s="84"/>
      <c r="C44" s="84"/>
      <c r="D44" s="84"/>
      <c r="E44" s="84"/>
      <c r="F44" s="84"/>
      <c r="G44" s="84"/>
      <c r="H44" s="84"/>
      <c r="J44" s="84"/>
      <c r="K44" s="84"/>
      <c r="L44" s="84"/>
      <c r="M44" s="84"/>
      <c r="N44" s="84"/>
      <c r="O44" s="84"/>
    </row>
    <row r="45" spans="1:15" x14ac:dyDescent="0.25">
      <c r="A45" s="84"/>
      <c r="B45" s="84"/>
      <c r="C45" s="84"/>
      <c r="D45" s="84"/>
      <c r="E45" s="84"/>
      <c r="F45" s="84"/>
      <c r="G45" s="84"/>
      <c r="H45" s="84"/>
      <c r="J45" s="84"/>
      <c r="K45" s="84"/>
      <c r="L45" s="84"/>
      <c r="M45" s="84"/>
      <c r="N45" s="84"/>
      <c r="O45" s="84"/>
    </row>
  </sheetData>
  <sheetProtection algorithmName="SHA-512" hashValue="B/kVE5YVWgLoZKVcG2oAT0djl02ym1MfyOwT//UDpNTNvRleiGpKrJFSISDRBSsIutcR6DFhbUZ+550r03KnAQ==" saltValue="/EPyE3q7lCZ/4fEHUgWeqw==" spinCount="100000" sheet="1" objects="1" scenarios="1"/>
  <sortState xmlns:xlrd2="http://schemas.microsoft.com/office/spreadsheetml/2017/richdata2" ref="I8:I24">
    <sortCondition ref="I8"/>
  </sortState>
  <mergeCells count="8">
    <mergeCell ref="A31:F31"/>
    <mergeCell ref="A1:E1"/>
    <mergeCell ref="A2:E2"/>
    <mergeCell ref="B12:E12"/>
    <mergeCell ref="A24:F24"/>
    <mergeCell ref="A25:F25"/>
    <mergeCell ref="A4:B4"/>
    <mergeCell ref="A3:E3"/>
  </mergeCells>
  <dataValidations disablePrompts="1" count="1">
    <dataValidation type="list" allowBlank="1" showInputMessage="1" showErrorMessage="1" errorTitle="Invalid Data" error="Please select &quot;Yes&quot; or &quot;No&quot; from drop down list." promptTitle="Required Response" prompt="Please select &quot;Yes&quot; or &quot;No&quot; from the drop down list." sqref="F3" xr:uid="{00000000-0002-0000-1000-000000000000}">
      <formula1>$I$1:$I$2</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C492-9F10-46A7-B033-132F1874FBE6}">
  <dimension ref="A1:O44"/>
  <sheetViews>
    <sheetView zoomScale="93" zoomScaleNormal="93" workbookViewId="0">
      <selection activeCell="F3" sqref="F3"/>
    </sheetView>
  </sheetViews>
  <sheetFormatPr defaultColWidth="9.140625" defaultRowHeight="15" x14ac:dyDescent="0.25"/>
  <cols>
    <col min="1" max="1" width="45.42578125" style="792" customWidth="1"/>
    <col min="2" max="2" width="19.5703125" style="792" customWidth="1"/>
    <col min="3" max="3" width="17.28515625" style="792" customWidth="1"/>
    <col min="4" max="4" width="18.140625" style="792" customWidth="1"/>
    <col min="5" max="6" width="15.7109375" style="792" customWidth="1"/>
    <col min="7" max="7" width="65.28515625" style="792" customWidth="1"/>
    <col min="9" max="9" width="1.28515625" hidden="1" customWidth="1"/>
    <col min="13" max="16384" width="9.140625" style="792"/>
  </cols>
  <sheetData>
    <row r="1" spans="1:15" ht="23.25" x14ac:dyDescent="0.25">
      <c r="A1" s="1218" t="s">
        <v>3313</v>
      </c>
      <c r="B1" s="1218"/>
      <c r="C1" s="1218"/>
      <c r="D1" s="1218"/>
      <c r="E1" s="1218"/>
      <c r="I1" t="s">
        <v>146</v>
      </c>
    </row>
    <row r="2" spans="1:15" ht="129" customHeight="1" thickBot="1" x14ac:dyDescent="0.3">
      <c r="A2" s="1219" t="s">
        <v>3328</v>
      </c>
      <c r="B2" s="1219"/>
      <c r="C2" s="1219"/>
      <c r="D2" s="1219"/>
      <c r="E2" s="1219"/>
      <c r="G2" s="1040" t="s">
        <v>3400</v>
      </c>
      <c r="I2" t="s">
        <v>147</v>
      </c>
    </row>
    <row r="3" spans="1:15" ht="27.75" customHeight="1" thickBot="1" x14ac:dyDescent="0.3">
      <c r="A3" s="1229" t="s">
        <v>3393</v>
      </c>
      <c r="B3" s="1229"/>
      <c r="C3" s="1229"/>
      <c r="D3" s="1229"/>
      <c r="E3" s="1229"/>
      <c r="F3" s="1024"/>
      <c r="G3" s="581"/>
    </row>
    <row r="4" spans="1:15" ht="19.5" thickBot="1" x14ac:dyDescent="0.35">
      <c r="A4" s="1227" t="s">
        <v>3329</v>
      </c>
      <c r="B4" s="1228"/>
      <c r="C4" s="84"/>
      <c r="D4" s="84"/>
      <c r="E4" s="84"/>
      <c r="F4" s="1000">
        <v>70000</v>
      </c>
      <c r="G4" s="1010" t="s">
        <v>3384</v>
      </c>
    </row>
    <row r="5" spans="1:15" ht="27" customHeight="1" thickBot="1" x14ac:dyDescent="0.35">
      <c r="A5" s="971" t="s">
        <v>3314</v>
      </c>
      <c r="B5" s="973"/>
      <c r="C5" s="972"/>
      <c r="D5" s="972"/>
      <c r="E5" s="972"/>
      <c r="F5" s="972"/>
      <c r="G5" s="84"/>
    </row>
    <row r="6" spans="1:15" x14ac:dyDescent="0.25">
      <c r="A6" s="84"/>
      <c r="B6" s="84"/>
      <c r="C6" s="84"/>
      <c r="D6" s="84"/>
      <c r="E6" s="84"/>
      <c r="F6" s="84"/>
      <c r="G6" s="84"/>
    </row>
    <row r="7" spans="1:15" ht="36" customHeight="1" thickBot="1" x14ac:dyDescent="0.35">
      <c r="A7" s="967" t="str">
        <f>Verification!B9</f>
        <v>For Fiscal Year Ending June 30, 2023</v>
      </c>
      <c r="C7" s="952"/>
      <c r="D7" s="952"/>
      <c r="E7" s="952"/>
      <c r="F7" s="951" t="s">
        <v>3316</v>
      </c>
      <c r="G7" s="966" t="s">
        <v>3315</v>
      </c>
      <c r="M7" s="84"/>
      <c r="N7" s="84"/>
      <c r="O7" s="84"/>
    </row>
    <row r="8" spans="1:15" ht="60" customHeight="1" thickBot="1" x14ac:dyDescent="0.3">
      <c r="A8" s="1039" t="s">
        <v>3406</v>
      </c>
      <c r="B8" s="1233"/>
      <c r="C8" s="1234"/>
      <c r="D8" s="1234"/>
      <c r="E8" s="1235"/>
      <c r="F8" s="1041" t="e">
        <f>VLOOKUP(Verification!B4,'BI Beg Bal'!A2:C654,3,FALSE)</f>
        <v>#N/A</v>
      </c>
      <c r="G8" s="968"/>
      <c r="M8" s="84"/>
      <c r="N8" s="84"/>
      <c r="O8" s="84"/>
    </row>
    <row r="9" spans="1:15" s="461" customFormat="1" ht="14.25" customHeight="1" thickBot="1" x14ac:dyDescent="0.3">
      <c r="A9" s="998" t="s">
        <v>3357</v>
      </c>
      <c r="B9" s="1236"/>
      <c r="C9" s="1237"/>
      <c r="D9" s="1237"/>
      <c r="E9" s="1238"/>
      <c r="F9" s="1037" t="s">
        <v>3383</v>
      </c>
      <c r="G9" s="1006"/>
      <c r="H9"/>
      <c r="I9"/>
      <c r="J9"/>
      <c r="K9"/>
      <c r="L9"/>
      <c r="M9" s="1002"/>
      <c r="N9" s="1002"/>
      <c r="O9" s="1002"/>
    </row>
    <row r="10" spans="1:15" customFormat="1" ht="10.5" customHeight="1" thickBot="1" x14ac:dyDescent="0.3">
      <c r="B10" s="1236"/>
      <c r="C10" s="1237"/>
      <c r="D10" s="1237"/>
      <c r="E10" s="1238"/>
      <c r="F10" s="1038"/>
    </row>
    <row r="11" spans="1:15" customFormat="1" ht="13.5" customHeight="1" thickBot="1" x14ac:dyDescent="0.3">
      <c r="B11" s="1239"/>
      <c r="C11" s="1240"/>
      <c r="D11" s="1240"/>
      <c r="E11" s="1241"/>
      <c r="F11" s="1038"/>
    </row>
    <row r="12" spans="1:15" ht="75" customHeight="1" thickBot="1" x14ac:dyDescent="0.3">
      <c r="A12" s="953" t="s">
        <v>3412</v>
      </c>
      <c r="B12" s="1230"/>
      <c r="C12" s="1231"/>
      <c r="D12" s="1231"/>
      <c r="E12" s="1232"/>
      <c r="F12" s="1042"/>
      <c r="G12" s="317" t="s">
        <v>3407</v>
      </c>
      <c r="M12" s="84"/>
      <c r="N12" s="84"/>
      <c r="O12" s="84"/>
    </row>
    <row r="13" spans="1:15" s="461" customFormat="1" ht="13.5" customHeight="1" thickBot="1" x14ac:dyDescent="0.3">
      <c r="A13" s="998" t="s">
        <v>3357</v>
      </c>
      <c r="B13" s="1000">
        <v>70011</v>
      </c>
      <c r="D13" s="994"/>
      <c r="E13" s="994"/>
      <c r="F13" s="1000" t="s">
        <v>3364</v>
      </c>
      <c r="G13" s="1002"/>
      <c r="H13"/>
      <c r="I13"/>
      <c r="J13"/>
      <c r="K13"/>
      <c r="L13"/>
      <c r="M13" s="1002"/>
      <c r="N13" s="1002"/>
      <c r="O13" s="1002"/>
    </row>
    <row r="14" spans="1:15" ht="36.75" customHeight="1" thickBot="1" x14ac:dyDescent="0.3">
      <c r="A14" s="953"/>
      <c r="C14" s="955" t="s">
        <v>3317</v>
      </c>
      <c r="D14" s="956" t="s">
        <v>3318</v>
      </c>
      <c r="E14" s="328"/>
      <c r="F14" s="954"/>
      <c r="G14" s="84"/>
      <c r="M14" s="84"/>
      <c r="N14" s="84"/>
      <c r="O14" s="84"/>
    </row>
    <row r="15" spans="1:15" ht="67.5" customHeight="1" thickBot="1" x14ac:dyDescent="0.3">
      <c r="A15" s="957" t="s">
        <v>3319</v>
      </c>
      <c r="B15" s="969"/>
      <c r="C15" s="1043"/>
      <c r="D15" s="1043"/>
      <c r="E15" s="959"/>
      <c r="F15" s="1041">
        <f>SUM(C15:D15)</f>
        <v>0</v>
      </c>
      <c r="G15" s="970" t="s">
        <v>3326</v>
      </c>
      <c r="M15" s="84"/>
      <c r="N15" s="84"/>
      <c r="O15" s="84"/>
    </row>
    <row r="16" spans="1:15" s="461" customFormat="1" ht="15.75" thickBot="1" x14ac:dyDescent="0.3">
      <c r="A16" s="998" t="s">
        <v>3357</v>
      </c>
      <c r="B16" s="999"/>
      <c r="C16" s="1000" t="s">
        <v>3369</v>
      </c>
      <c r="D16" s="1000" t="s">
        <v>3370</v>
      </c>
      <c r="E16" s="994"/>
      <c r="F16" s="1000" t="s">
        <v>3365</v>
      </c>
      <c r="G16" s="1002"/>
      <c r="H16"/>
      <c r="I16"/>
      <c r="J16"/>
      <c r="K16"/>
      <c r="L16"/>
      <c r="M16" s="1002"/>
      <c r="N16" s="1002"/>
    </row>
    <row r="17" spans="1:15" ht="43.5" customHeight="1" thickBot="1" x14ac:dyDescent="0.3">
      <c r="A17" s="960"/>
      <c r="B17" s="961" t="s">
        <v>3320</v>
      </c>
      <c r="C17" s="961" t="s">
        <v>3321</v>
      </c>
      <c r="D17" s="961" t="s">
        <v>3322</v>
      </c>
      <c r="E17" s="961" t="s">
        <v>3323</v>
      </c>
      <c r="F17" s="962"/>
      <c r="G17" s="84"/>
      <c r="M17" s="84"/>
      <c r="N17" s="84"/>
    </row>
    <row r="18" spans="1:15" ht="120" customHeight="1" thickBot="1" x14ac:dyDescent="0.3">
      <c r="A18" s="963" t="s">
        <v>3330</v>
      </c>
      <c r="B18" s="1043"/>
      <c r="C18" s="1043"/>
      <c r="D18" s="1043"/>
      <c r="E18" s="1043"/>
      <c r="F18" s="1041">
        <f>SUM(B18:E18)</f>
        <v>0</v>
      </c>
      <c r="G18" s="84"/>
      <c r="M18" s="84"/>
      <c r="N18" s="84"/>
    </row>
    <row r="19" spans="1:15" s="461" customFormat="1" ht="15.75" thickBot="1" x14ac:dyDescent="0.3">
      <c r="A19" s="998" t="s">
        <v>3357</v>
      </c>
      <c r="B19" s="1000" t="s">
        <v>3387</v>
      </c>
      <c r="C19" s="1000" t="s">
        <v>3388</v>
      </c>
      <c r="D19" s="1000" t="s">
        <v>3389</v>
      </c>
      <c r="E19" s="1000" t="s">
        <v>3390</v>
      </c>
      <c r="F19" s="1000">
        <v>70030</v>
      </c>
      <c r="G19" s="1002"/>
      <c r="H19"/>
      <c r="I19"/>
      <c r="J19"/>
      <c r="K19"/>
      <c r="L19"/>
      <c r="M19" s="1002"/>
      <c r="N19" s="1002"/>
    </row>
    <row r="20" spans="1:15" ht="36.75" customHeight="1" thickBot="1" x14ac:dyDescent="0.3">
      <c r="A20" s="965" t="s">
        <v>3324</v>
      </c>
      <c r="B20" s="294"/>
      <c r="C20" s="294"/>
      <c r="D20" s="294"/>
      <c r="E20" s="294"/>
      <c r="F20" s="1041">
        <f>+F15-F18</f>
        <v>0</v>
      </c>
      <c r="G20" s="84"/>
    </row>
    <row r="21" spans="1:15" s="461" customFormat="1" ht="15.75" thickBot="1" x14ac:dyDescent="0.3">
      <c r="A21" s="998" t="s">
        <v>3357</v>
      </c>
      <c r="B21" s="1001"/>
      <c r="C21" s="1001"/>
      <c r="D21" s="1001"/>
      <c r="E21" s="1001"/>
      <c r="F21" s="1000">
        <v>70040</v>
      </c>
      <c r="G21" s="1002"/>
      <c r="H21"/>
      <c r="I21"/>
      <c r="J21"/>
      <c r="K21"/>
      <c r="L21"/>
      <c r="M21" s="1002"/>
      <c r="N21" s="1002"/>
    </row>
    <row r="22" spans="1:15" ht="30.75" customHeight="1" thickBot="1" x14ac:dyDescent="0.3">
      <c r="A22" s="965" t="s">
        <v>3325</v>
      </c>
      <c r="B22" s="294"/>
      <c r="C22" s="294"/>
      <c r="D22" s="294"/>
      <c r="E22" s="294"/>
      <c r="F22" s="1041" t="e">
        <f>+F8+F12+F20</f>
        <v>#N/A</v>
      </c>
      <c r="G22" s="84"/>
      <c r="M22" s="84"/>
      <c r="N22" s="84"/>
    </row>
    <row r="23" spans="1:15" s="461" customFormat="1" ht="15.75" thickBot="1" x14ac:dyDescent="0.3">
      <c r="A23" s="998" t="s">
        <v>3357</v>
      </c>
      <c r="B23" s="1003"/>
      <c r="C23" s="1003"/>
      <c r="D23" s="1003"/>
      <c r="E23" s="1003"/>
      <c r="F23" s="1000">
        <v>70050</v>
      </c>
      <c r="G23" s="1002"/>
      <c r="H23"/>
      <c r="I23"/>
      <c r="J23"/>
      <c r="K23"/>
      <c r="L23"/>
      <c r="M23" s="1002"/>
      <c r="N23" s="1002"/>
    </row>
    <row r="24" spans="1:15" ht="36.75" customHeight="1" thickBot="1" x14ac:dyDescent="0.3">
      <c r="A24" s="1223" t="s">
        <v>3356</v>
      </c>
      <c r="B24" s="1223"/>
      <c r="C24" s="1223"/>
      <c r="D24" s="1223"/>
      <c r="E24" s="1223"/>
      <c r="F24" s="1223"/>
      <c r="G24" s="84"/>
      <c r="M24" s="84"/>
      <c r="N24" s="84"/>
      <c r="O24" s="84"/>
    </row>
    <row r="25" spans="1:15" ht="45.75" customHeight="1" thickBot="1" x14ac:dyDescent="0.3">
      <c r="A25" s="1224"/>
      <c r="B25" s="1225"/>
      <c r="C25" s="1225"/>
      <c r="D25" s="1225"/>
      <c r="E25" s="1225"/>
      <c r="F25" s="1226"/>
      <c r="G25" s="84"/>
      <c r="M25" s="84"/>
      <c r="N25" s="84"/>
      <c r="O25" s="84"/>
    </row>
    <row r="26" spans="1:15" s="461" customFormat="1" ht="13.5" customHeight="1" thickBot="1" x14ac:dyDescent="0.3">
      <c r="A26" s="998" t="s">
        <v>3357</v>
      </c>
      <c r="B26" s="1001"/>
      <c r="C26" s="1001"/>
      <c r="D26" s="1001"/>
      <c r="E26" s="1001"/>
      <c r="F26" s="1000">
        <v>70060</v>
      </c>
      <c r="G26" s="1002"/>
      <c r="H26"/>
      <c r="I26"/>
      <c r="J26"/>
      <c r="K26"/>
      <c r="L26"/>
      <c r="M26" s="1002"/>
      <c r="N26" s="1002"/>
      <c r="O26" s="1002"/>
    </row>
    <row r="27" spans="1:15" x14ac:dyDescent="0.25">
      <c r="A27" s="964"/>
      <c r="B27" s="964"/>
      <c r="C27" s="964"/>
      <c r="D27" s="964"/>
      <c r="E27" s="964"/>
      <c r="F27" s="964"/>
      <c r="G27" s="84"/>
      <c r="M27" s="84"/>
      <c r="N27" s="84"/>
      <c r="O27" s="84"/>
    </row>
    <row r="28" spans="1:15" x14ac:dyDescent="0.25">
      <c r="A28" s="84"/>
      <c r="B28" s="84"/>
      <c r="C28" s="84"/>
      <c r="D28" s="84"/>
      <c r="E28" s="84"/>
      <c r="F28" s="84"/>
      <c r="G28" s="84"/>
      <c r="M28" s="84"/>
      <c r="N28" s="84"/>
      <c r="O28" s="84"/>
    </row>
    <row r="29" spans="1:15" x14ac:dyDescent="0.25">
      <c r="A29" s="84"/>
      <c r="B29" s="84"/>
      <c r="C29" s="84"/>
      <c r="D29" s="84"/>
      <c r="E29" s="84"/>
      <c r="F29" s="84"/>
      <c r="G29" s="84"/>
      <c r="M29" s="84"/>
      <c r="N29" s="84"/>
      <c r="O29" s="84"/>
    </row>
    <row r="30" spans="1:15" x14ac:dyDescent="0.25">
      <c r="A30" s="84"/>
      <c r="B30" s="84"/>
      <c r="C30" s="84"/>
      <c r="D30" s="84"/>
      <c r="E30" s="84"/>
      <c r="F30" s="84"/>
      <c r="G30" s="84"/>
      <c r="M30" s="84"/>
      <c r="N30" s="84"/>
      <c r="O30" s="84"/>
    </row>
    <row r="31" spans="1:15" x14ac:dyDescent="0.25">
      <c r="A31" s="84"/>
      <c r="B31" s="84"/>
      <c r="C31" s="84"/>
      <c r="D31" s="84"/>
      <c r="E31" s="84"/>
      <c r="F31" s="84"/>
      <c r="G31" s="84"/>
      <c r="M31" s="84"/>
      <c r="N31" s="84"/>
      <c r="O31" s="84"/>
    </row>
    <row r="32" spans="1:15" x14ac:dyDescent="0.25">
      <c r="A32" s="84"/>
      <c r="B32" s="84"/>
      <c r="C32" s="84"/>
      <c r="D32" s="84"/>
      <c r="E32" s="84"/>
      <c r="F32" s="84"/>
      <c r="G32" s="84"/>
      <c r="M32" s="84"/>
      <c r="N32" s="84"/>
      <c r="O32" s="84"/>
    </row>
    <row r="33" spans="1:15" x14ac:dyDescent="0.25">
      <c r="A33" s="84"/>
      <c r="B33" s="84"/>
      <c r="C33" s="84"/>
      <c r="D33" s="84"/>
      <c r="E33" s="84"/>
      <c r="F33" s="84"/>
      <c r="G33" s="84"/>
      <c r="M33" s="84"/>
      <c r="N33" s="84"/>
      <c r="O33" s="84"/>
    </row>
    <row r="34" spans="1:15" x14ac:dyDescent="0.25">
      <c r="A34" s="84"/>
      <c r="B34" s="84"/>
      <c r="C34" s="84"/>
      <c r="D34" s="84"/>
      <c r="E34" s="84"/>
      <c r="F34" s="84"/>
      <c r="G34" s="84"/>
      <c r="M34" s="84"/>
      <c r="N34" s="84"/>
      <c r="O34" s="84"/>
    </row>
    <row r="35" spans="1:15" x14ac:dyDescent="0.25">
      <c r="A35" s="84"/>
      <c r="B35" s="84"/>
      <c r="C35" s="84"/>
      <c r="D35" s="84"/>
      <c r="E35" s="84"/>
      <c r="F35" s="84"/>
      <c r="G35" s="84"/>
      <c r="M35" s="84"/>
      <c r="N35" s="84"/>
      <c r="O35" s="84"/>
    </row>
    <row r="36" spans="1:15" x14ac:dyDescent="0.25">
      <c r="A36" s="84"/>
      <c r="B36" s="84"/>
      <c r="C36" s="84"/>
      <c r="D36" s="84"/>
      <c r="E36" s="84"/>
      <c r="F36" s="84"/>
      <c r="G36" s="84"/>
      <c r="M36" s="84"/>
      <c r="N36" s="84"/>
      <c r="O36" s="84"/>
    </row>
    <row r="37" spans="1:15" x14ac:dyDescent="0.25">
      <c r="A37" s="84"/>
      <c r="B37" s="84"/>
      <c r="C37" s="84"/>
      <c r="D37" s="84"/>
      <c r="E37" s="84"/>
      <c r="F37" s="84"/>
      <c r="G37" s="84"/>
      <c r="M37" s="84"/>
      <c r="N37" s="84"/>
      <c r="O37" s="84"/>
    </row>
    <row r="38" spans="1:15" x14ac:dyDescent="0.25">
      <c r="A38" s="84"/>
      <c r="B38" s="84"/>
      <c r="C38" s="84"/>
      <c r="D38" s="84"/>
      <c r="E38" s="84"/>
      <c r="F38" s="84"/>
      <c r="G38" s="84"/>
      <c r="M38" s="84"/>
      <c r="N38" s="84"/>
      <c r="O38" s="84"/>
    </row>
    <row r="39" spans="1:15" x14ac:dyDescent="0.25">
      <c r="A39" s="84"/>
      <c r="B39" s="84"/>
      <c r="C39" s="84"/>
      <c r="D39" s="84"/>
      <c r="E39" s="84"/>
      <c r="F39" s="84"/>
      <c r="G39" s="84"/>
      <c r="M39" s="84"/>
      <c r="N39" s="84"/>
      <c r="O39" s="84"/>
    </row>
    <row r="40" spans="1:15" x14ac:dyDescent="0.25">
      <c r="A40" s="84"/>
      <c r="B40" s="84"/>
      <c r="C40" s="84"/>
      <c r="D40" s="84"/>
      <c r="E40" s="84"/>
      <c r="F40" s="84"/>
      <c r="G40" s="84"/>
      <c r="M40" s="84"/>
      <c r="N40" s="84"/>
      <c r="O40" s="84"/>
    </row>
    <row r="41" spans="1:15" x14ac:dyDescent="0.25">
      <c r="A41" s="84"/>
      <c r="B41" s="84"/>
      <c r="C41" s="84"/>
      <c r="D41" s="84"/>
      <c r="E41" s="84"/>
      <c r="F41" s="84"/>
      <c r="G41" s="84"/>
      <c r="M41" s="84"/>
      <c r="N41" s="84"/>
      <c r="O41" s="84"/>
    </row>
    <row r="42" spans="1:15" x14ac:dyDescent="0.25">
      <c r="A42" s="84"/>
      <c r="B42" s="84"/>
      <c r="C42" s="84"/>
      <c r="D42" s="84"/>
      <c r="E42" s="84"/>
      <c r="F42" s="84"/>
      <c r="G42" s="84"/>
      <c r="M42" s="84"/>
      <c r="N42" s="84"/>
      <c r="O42" s="84"/>
    </row>
    <row r="43" spans="1:15" x14ac:dyDescent="0.25">
      <c r="A43" s="84"/>
      <c r="B43" s="84"/>
      <c r="C43" s="84"/>
      <c r="D43" s="84"/>
      <c r="E43" s="84"/>
      <c r="F43" s="84"/>
      <c r="G43" s="84"/>
      <c r="M43" s="84"/>
      <c r="N43" s="84"/>
      <c r="O43" s="84"/>
    </row>
    <row r="44" spans="1:15" x14ac:dyDescent="0.25">
      <c r="A44" s="84"/>
      <c r="B44" s="84"/>
      <c r="C44" s="84"/>
      <c r="D44" s="84"/>
      <c r="E44" s="84"/>
      <c r="F44" s="84"/>
      <c r="G44" s="84"/>
      <c r="M44" s="84"/>
      <c r="N44" s="84"/>
      <c r="O44" s="84"/>
    </row>
  </sheetData>
  <sheetProtection algorithmName="SHA-512" hashValue="Mk4PgYJmd4bkBrbit1vogp+TVDST+yqC35QwLMEPNTdt1NZ8pQ7I4vgFV86z+W8nE5nWnbdduMGEaSa1EefgDA==" saltValue="ZkauTd9cTc2sQvik/ps2xQ==" spinCount="100000" sheet="1" objects="1" scenarios="1"/>
  <mergeCells count="8">
    <mergeCell ref="A25:F25"/>
    <mergeCell ref="A1:E1"/>
    <mergeCell ref="A2:E2"/>
    <mergeCell ref="A3:E3"/>
    <mergeCell ref="A4:B4"/>
    <mergeCell ref="B12:E12"/>
    <mergeCell ref="A24:F24"/>
    <mergeCell ref="B8:E11"/>
  </mergeCells>
  <dataValidations count="1">
    <dataValidation type="list" allowBlank="1" showInputMessage="1" showErrorMessage="1" errorTitle="Invalid Data" error="Please select &quot;Yes&quot; or &quot;No&quot; from drop down list." promptTitle="Required Response" prompt="Please select &quot;Yes&quot; or &quot;No&quot; from the drop down list." sqref="F3" xr:uid="{69A5E332-8D14-4F87-9828-47BA58A302F1}">
      <formula1>$I$1:$I$2</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I73"/>
  <sheetViews>
    <sheetView zoomScale="80" zoomScaleNormal="80" workbookViewId="0">
      <selection activeCell="A26" sqref="A26"/>
    </sheetView>
  </sheetViews>
  <sheetFormatPr defaultRowHeight="15" x14ac:dyDescent="0.25"/>
  <cols>
    <col min="1" max="1" width="163" customWidth="1"/>
    <col min="2" max="2" width="23" customWidth="1"/>
    <col min="3" max="3" width="68.7109375" customWidth="1"/>
    <col min="4" max="4" width="101.42578125" customWidth="1"/>
    <col min="9" max="9" width="71.28515625" customWidth="1"/>
  </cols>
  <sheetData>
    <row r="1" spans="1:9" ht="23.25" x14ac:dyDescent="0.35">
      <c r="A1" s="889" t="s">
        <v>3239</v>
      </c>
      <c r="B1" t="s">
        <v>3270</v>
      </c>
    </row>
    <row r="3" spans="1:9" ht="114.75" customHeight="1" x14ac:dyDescent="0.25">
      <c r="A3" s="890" t="s">
        <v>3240</v>
      </c>
      <c r="B3" s="814">
        <v>10230</v>
      </c>
    </row>
    <row r="4" spans="1:9" ht="70.900000000000006" customHeight="1" x14ac:dyDescent="0.25">
      <c r="A4" s="890" t="s">
        <v>3269</v>
      </c>
      <c r="B4" s="881" t="s">
        <v>2187</v>
      </c>
      <c r="C4" s="882" t="s">
        <v>3225</v>
      </c>
      <c r="D4" s="883">
        <v>184</v>
      </c>
      <c r="E4" s="883"/>
      <c r="F4" s="884"/>
      <c r="G4" s="885"/>
      <c r="H4" s="886"/>
      <c r="I4" s="887" t="s">
        <v>3226</v>
      </c>
    </row>
    <row r="5" spans="1:9" ht="49.15" customHeight="1" x14ac:dyDescent="0.25">
      <c r="A5" s="890" t="s">
        <v>3268</v>
      </c>
      <c r="B5" s="881" t="s">
        <v>2190</v>
      </c>
      <c r="C5" s="882" t="s">
        <v>456</v>
      </c>
      <c r="D5" s="883" t="s">
        <v>190</v>
      </c>
      <c r="E5" s="883"/>
      <c r="F5" s="888"/>
      <c r="G5" s="885"/>
      <c r="H5" s="886"/>
      <c r="I5" s="887" t="s">
        <v>381</v>
      </c>
    </row>
    <row r="7" spans="1:9" x14ac:dyDescent="0.25">
      <c r="A7" t="s">
        <v>3463</v>
      </c>
    </row>
    <row r="8" spans="1:9" x14ac:dyDescent="0.25">
      <c r="A8" t="s">
        <v>3462</v>
      </c>
    </row>
    <row r="13" spans="1:9" ht="23.25" x14ac:dyDescent="0.35">
      <c r="A13" s="889" t="s">
        <v>3281</v>
      </c>
    </row>
    <row r="14" spans="1:9" x14ac:dyDescent="0.25">
      <c r="A14" t="s">
        <v>3282</v>
      </c>
    </row>
    <row r="17" spans="1:4" ht="23.25" x14ac:dyDescent="0.35">
      <c r="A17" s="889" t="s">
        <v>3284</v>
      </c>
    </row>
    <row r="18" spans="1:4" x14ac:dyDescent="0.25">
      <c r="A18" s="792" t="s">
        <v>3282</v>
      </c>
    </row>
    <row r="21" spans="1:4" ht="23.25" x14ac:dyDescent="0.35">
      <c r="A21" s="889" t="s">
        <v>3296</v>
      </c>
    </row>
    <row r="22" spans="1:4" s="792" customFormat="1" ht="23.25" x14ac:dyDescent="0.35">
      <c r="A22" s="889"/>
    </row>
    <row r="23" spans="1:4" x14ac:dyDescent="0.25">
      <c r="A23" s="747" t="s">
        <v>3305</v>
      </c>
    </row>
    <row r="24" spans="1:4" ht="132" customHeight="1" x14ac:dyDescent="0.25">
      <c r="A24" s="890" t="s">
        <v>3297</v>
      </c>
      <c r="B24" s="421" t="s">
        <v>2065</v>
      </c>
      <c r="C24" s="935" t="s">
        <v>3287</v>
      </c>
    </row>
    <row r="25" spans="1:4" ht="75" customHeight="1" x14ac:dyDescent="0.25">
      <c r="A25" s="890" t="s">
        <v>3298</v>
      </c>
      <c r="B25" s="421" t="s">
        <v>2074</v>
      </c>
      <c r="C25" s="934" t="s">
        <v>3312</v>
      </c>
    </row>
    <row r="26" spans="1:4" ht="121.5" customHeight="1" x14ac:dyDescent="0.25">
      <c r="A26" s="890" t="s">
        <v>3299</v>
      </c>
      <c r="B26" s="421" t="s">
        <v>2265</v>
      </c>
      <c r="C26" s="935" t="s">
        <v>3287</v>
      </c>
    </row>
    <row r="27" spans="1:4" ht="39.75" customHeight="1" x14ac:dyDescent="0.25">
      <c r="A27" s="890" t="s">
        <v>3300</v>
      </c>
      <c r="B27" s="421" t="s">
        <v>2273</v>
      </c>
      <c r="C27" s="934" t="s">
        <v>3312</v>
      </c>
    </row>
    <row r="28" spans="1:4" s="792" customFormat="1" ht="21.75" customHeight="1" x14ac:dyDescent="0.25">
      <c r="A28" s="981" t="s">
        <v>3306</v>
      </c>
      <c r="B28" s="421"/>
      <c r="C28" s="943"/>
    </row>
    <row r="29" spans="1:4" ht="28.5" customHeight="1" x14ac:dyDescent="0.25">
      <c r="A29" s="890" t="s">
        <v>3301</v>
      </c>
      <c r="B29" s="421">
        <v>60601</v>
      </c>
      <c r="C29" s="943" t="s">
        <v>3292</v>
      </c>
      <c r="D29" s="944" t="s">
        <v>3288</v>
      </c>
    </row>
    <row r="30" spans="1:4" ht="24" customHeight="1" x14ac:dyDescent="0.25">
      <c r="A30" s="890" t="s">
        <v>3302</v>
      </c>
      <c r="B30" s="421">
        <v>60602</v>
      </c>
      <c r="C30" s="943" t="s">
        <v>3293</v>
      </c>
      <c r="D30" s="944" t="s">
        <v>3289</v>
      </c>
    </row>
    <row r="31" spans="1:4" ht="40.5" x14ac:dyDescent="0.25">
      <c r="A31" s="890" t="s">
        <v>3303</v>
      </c>
      <c r="B31" s="938">
        <v>60275</v>
      </c>
      <c r="C31" s="937" t="s">
        <v>3073</v>
      </c>
      <c r="D31" s="936" t="s">
        <v>3290</v>
      </c>
    </row>
    <row r="32" spans="1:4" ht="40.5" x14ac:dyDescent="0.25">
      <c r="A32" s="890" t="s">
        <v>3304</v>
      </c>
      <c r="B32" s="938">
        <v>60280</v>
      </c>
      <c r="C32" s="937" t="s">
        <v>205</v>
      </c>
      <c r="D32" s="936" t="s">
        <v>3291</v>
      </c>
    </row>
    <row r="37" spans="1:4" ht="23.25" x14ac:dyDescent="0.35">
      <c r="A37" s="889" t="s">
        <v>3338</v>
      </c>
    </row>
    <row r="39" spans="1:4" s="792" customFormat="1" x14ac:dyDescent="0.25"/>
    <row r="40" spans="1:4" s="792" customFormat="1" x14ac:dyDescent="0.25"/>
    <row r="41" spans="1:4" ht="56.25" customHeight="1" x14ac:dyDescent="0.25">
      <c r="A41" s="792" t="s">
        <v>3339</v>
      </c>
      <c r="B41" s="421" t="s">
        <v>2184</v>
      </c>
      <c r="C41" s="165" t="s">
        <v>3140</v>
      </c>
      <c r="D41" s="1019" t="s">
        <v>3343</v>
      </c>
    </row>
    <row r="42" spans="1:4" ht="59.25" customHeight="1" x14ac:dyDescent="0.25">
      <c r="A42" s="792" t="s">
        <v>3339</v>
      </c>
      <c r="B42" s="421" t="s">
        <v>2185</v>
      </c>
      <c r="C42" s="165" t="s">
        <v>1993</v>
      </c>
      <c r="D42" s="1019" t="s">
        <v>3342</v>
      </c>
    </row>
    <row r="43" spans="1:4" ht="63.75" customHeight="1" x14ac:dyDescent="0.25">
      <c r="A43" t="s">
        <v>3339</v>
      </c>
      <c r="B43" s="1036" t="s">
        <v>3401</v>
      </c>
      <c r="C43" s="1020" t="s">
        <v>3334</v>
      </c>
      <c r="D43" s="1019" t="s">
        <v>3335</v>
      </c>
    </row>
    <row r="44" spans="1:4" ht="85.5" customHeight="1" x14ac:dyDescent="0.25">
      <c r="A44" t="s">
        <v>3339</v>
      </c>
      <c r="B44" s="1036" t="s">
        <v>3401</v>
      </c>
      <c r="C44" s="1020" t="s">
        <v>3336</v>
      </c>
      <c r="D44" s="1019" t="s">
        <v>3335</v>
      </c>
    </row>
    <row r="48" spans="1:4" ht="27.75" customHeight="1" x14ac:dyDescent="0.25">
      <c r="A48" t="s">
        <v>3348</v>
      </c>
      <c r="B48" s="976">
        <v>60610</v>
      </c>
      <c r="C48" s="986" t="s">
        <v>3331</v>
      </c>
      <c r="D48" s="936" t="s">
        <v>3347</v>
      </c>
    </row>
    <row r="49" spans="1:4" ht="30" x14ac:dyDescent="0.25">
      <c r="A49" s="792" t="s">
        <v>3348</v>
      </c>
      <c r="B49" s="976">
        <v>60285</v>
      </c>
      <c r="C49" s="937" t="s">
        <v>3332</v>
      </c>
      <c r="D49" s="936" t="s">
        <v>3333</v>
      </c>
    </row>
    <row r="53" spans="1:4" ht="30" x14ac:dyDescent="0.25">
      <c r="A53" s="747" t="s">
        <v>3349</v>
      </c>
      <c r="B53" s="1021" t="s">
        <v>3349</v>
      </c>
      <c r="C53" s="288" t="s">
        <v>3349</v>
      </c>
      <c r="D53" s="288" t="s">
        <v>3349</v>
      </c>
    </row>
    <row r="57" spans="1:4" ht="31.5" x14ac:dyDescent="0.35">
      <c r="A57" s="889" t="s">
        <v>3413</v>
      </c>
      <c r="B57" s="1021" t="s">
        <v>3409</v>
      </c>
      <c r="C57" s="1045" t="s">
        <v>3414</v>
      </c>
      <c r="D57" s="479" t="s">
        <v>3408</v>
      </c>
    </row>
    <row r="58" spans="1:4" ht="21" customHeight="1" x14ac:dyDescent="0.25">
      <c r="C58" s="747" t="s">
        <v>3410</v>
      </c>
      <c r="D58" s="998" t="s">
        <v>3358</v>
      </c>
    </row>
    <row r="60" spans="1:4" ht="23.25" x14ac:dyDescent="0.35">
      <c r="A60" s="889" t="s">
        <v>3451</v>
      </c>
    </row>
    <row r="61" spans="1:4" x14ac:dyDescent="0.25">
      <c r="A61" s="792"/>
    </row>
    <row r="62" spans="1:4" s="792" customFormat="1" x14ac:dyDescent="0.25"/>
    <row r="63" spans="1:4" ht="23.25" x14ac:dyDescent="0.35">
      <c r="A63" s="889" t="s">
        <v>3452</v>
      </c>
    </row>
    <row r="64" spans="1:4" x14ac:dyDescent="0.25">
      <c r="A64" s="792" t="s">
        <v>3282</v>
      </c>
    </row>
    <row r="65" spans="1:5" s="792" customFormat="1" x14ac:dyDescent="0.25"/>
    <row r="66" spans="1:5" ht="23.25" x14ac:dyDescent="0.35">
      <c r="A66" s="889" t="s">
        <v>3453</v>
      </c>
      <c r="B66" s="1080" t="s">
        <v>3348</v>
      </c>
      <c r="C66" t="s">
        <v>3455</v>
      </c>
    </row>
    <row r="67" spans="1:5" x14ac:dyDescent="0.25">
      <c r="A67" s="792"/>
      <c r="B67" s="747"/>
    </row>
    <row r="68" spans="1:5" x14ac:dyDescent="0.25">
      <c r="B68" s="747" t="s">
        <v>3456</v>
      </c>
      <c r="C68" s="1077" t="s">
        <v>3457</v>
      </c>
    </row>
    <row r="69" spans="1:5" x14ac:dyDescent="0.25">
      <c r="B69" s="747"/>
      <c r="C69" s="1078" t="s">
        <v>3458</v>
      </c>
      <c r="D69" s="1079"/>
      <c r="E69" s="1078"/>
    </row>
    <row r="70" spans="1:5" x14ac:dyDescent="0.25">
      <c r="B70" s="747"/>
    </row>
    <row r="71" spans="1:5" x14ac:dyDescent="0.25">
      <c r="B71" s="747" t="s">
        <v>3460</v>
      </c>
      <c r="C71" t="s">
        <v>3461</v>
      </c>
    </row>
    <row r="72" spans="1:5" x14ac:dyDescent="0.25">
      <c r="B72" s="747"/>
    </row>
    <row r="73" spans="1:5" x14ac:dyDescent="0.25">
      <c r="B73" s="747" t="s">
        <v>3459</v>
      </c>
      <c r="C73" s="792" t="s">
        <v>3461</v>
      </c>
    </row>
  </sheetData>
  <sheetProtection algorithmName="SHA-512" hashValue="L6ua/HQusNJOSlj4ncFb3QVymuhbO6CRkj3xiWyIJIMh/X0Jpeno8CLsZ4RZ07fMt32w8W7sIQCc4Nd1tzaeew==" saltValue="xxeiP8hLw3wGvXB7QI5P8Q==" spinCount="100000" sheet="1" objects="1" scenarios="1"/>
  <dataValidations disablePrompts="1" count="2">
    <dataValidation type="whole" operator="notEqual" allowBlank="1" showInputMessage="1" showErrorMessage="1" prompt="Please enter whole numbers" sqref="F4" xr:uid="{00000000-0002-0000-1100-000000000000}">
      <formula1>0</formula1>
    </dataValidation>
    <dataValidation type="list" allowBlank="1" showInputMessage="1" showErrorMessage="1" prompt="Please select from the Drop down List " sqref="F5" xr:uid="{00000000-0002-0000-1100-000001000000}">
      <formula1>$AE$3:$AE$4</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T104"/>
  <sheetViews>
    <sheetView workbookViewId="0">
      <selection activeCell="K3" sqref="K3"/>
    </sheetView>
  </sheetViews>
  <sheetFormatPr defaultColWidth="9.140625" defaultRowHeight="16.5" thickTop="1" thickBottom="1" x14ac:dyDescent="0.3"/>
  <cols>
    <col min="1" max="1" width="30.28515625" style="880" customWidth="1"/>
    <col min="2" max="2" width="23.85546875" style="875" customWidth="1"/>
    <col min="3" max="3" width="30.7109375" style="875" customWidth="1"/>
    <col min="4" max="4" width="28.140625" style="875" customWidth="1"/>
    <col min="5" max="5" width="33.42578125" style="876" customWidth="1"/>
    <col min="6" max="7" width="9.140625" style="880" customWidth="1"/>
    <col min="8" max="8" width="26.42578125" style="880" customWidth="1"/>
    <col min="9" max="9" width="13.7109375" style="1022" customWidth="1"/>
    <col min="10" max="10" width="15.5703125" style="1022" customWidth="1"/>
    <col min="11" max="11" width="6.140625" style="880" bestFit="1" customWidth="1"/>
    <col min="12" max="12" width="9.140625" style="880"/>
    <col min="13" max="14" width="9.28515625" style="880" customWidth="1"/>
    <col min="15" max="15" width="28.28515625" style="880" customWidth="1"/>
    <col min="16" max="16" width="13.85546875" style="933" customWidth="1"/>
    <col min="17" max="17" width="16.5703125" style="933" customWidth="1"/>
    <col min="18" max="16384" width="9.140625" style="880"/>
  </cols>
  <sheetData>
    <row r="1" spans="1:20" ht="91.5" thickTop="1" thickBot="1" x14ac:dyDescent="0.3">
      <c r="A1" s="872"/>
      <c r="B1" s="877" t="s">
        <v>3436</v>
      </c>
      <c r="C1" s="877" t="s">
        <v>3437</v>
      </c>
      <c r="D1" s="877" t="s">
        <v>219</v>
      </c>
      <c r="E1" s="877" t="s">
        <v>220</v>
      </c>
      <c r="I1" s="877" t="s">
        <v>219</v>
      </c>
      <c r="J1" s="877" t="s">
        <v>220</v>
      </c>
      <c r="P1" s="877" t="s">
        <v>3443</v>
      </c>
      <c r="Q1" s="877" t="s">
        <v>3444</v>
      </c>
    </row>
    <row r="2" spans="1:20" thickTop="1" thickBot="1" x14ac:dyDescent="0.3">
      <c r="A2" s="872"/>
      <c r="B2" s="873"/>
      <c r="C2" s="873"/>
      <c r="D2" s="873"/>
      <c r="E2" s="873"/>
      <c r="I2" s="1022" t="s">
        <v>2557</v>
      </c>
      <c r="J2" s="1022" t="s">
        <v>2558</v>
      </c>
      <c r="O2" s="1074"/>
      <c r="P2" s="1070"/>
      <c r="Q2" s="1071"/>
    </row>
    <row r="3" spans="1:20" thickTop="1" thickBot="1" x14ac:dyDescent="0.3">
      <c r="A3" s="874" t="s">
        <v>507</v>
      </c>
      <c r="B3" s="1044">
        <v>9054257</v>
      </c>
      <c r="C3" s="1044">
        <v>87697697</v>
      </c>
      <c r="D3" s="1044">
        <v>0</v>
      </c>
      <c r="E3" s="1044">
        <v>-44891</v>
      </c>
      <c r="H3" s="880" t="s">
        <v>1712</v>
      </c>
      <c r="I3" s="1069">
        <v>0</v>
      </c>
      <c r="J3" s="1069">
        <v>-44891</v>
      </c>
      <c r="K3" s="880" t="b">
        <f>EXACT(A3,H3)</f>
        <v>0</v>
      </c>
      <c r="L3" s="880" t="str">
        <f>IF(I3=D3,"yes","no")</f>
        <v>yes</v>
      </c>
      <c r="M3" s="880" t="str">
        <f>IF(J3=E3,"yes","no")</f>
        <v>yes</v>
      </c>
      <c r="O3" s="1075" t="s">
        <v>1712</v>
      </c>
      <c r="P3" s="1072">
        <v>9054257</v>
      </c>
      <c r="Q3" s="1073">
        <v>87697697</v>
      </c>
      <c r="R3" s="880" t="b">
        <f>EXACT(A3,O3)</f>
        <v>0</v>
      </c>
      <c r="S3" s="880" t="str">
        <f>IF(P3=B3,"yes","no")</f>
        <v>yes</v>
      </c>
      <c r="T3" s="880" t="str">
        <f>IF(Q3=C3,"yes","no")</f>
        <v>yes</v>
      </c>
    </row>
    <row r="4" spans="1:20" thickTop="1" thickBot="1" x14ac:dyDescent="0.3">
      <c r="A4" s="874" t="s">
        <v>508</v>
      </c>
      <c r="B4" s="1044">
        <v>6146060</v>
      </c>
      <c r="C4" s="1044">
        <v>0</v>
      </c>
      <c r="D4" s="1044">
        <v>0</v>
      </c>
      <c r="E4" s="1044">
        <v>-163393</v>
      </c>
      <c r="H4" s="880" t="s">
        <v>1714</v>
      </c>
      <c r="I4" s="1069">
        <v>0</v>
      </c>
      <c r="J4" s="1069">
        <v>-163393</v>
      </c>
      <c r="K4" s="880" t="b">
        <f t="shared" ref="K4:K67" si="0">EXACT(A4,H4)</f>
        <v>0</v>
      </c>
      <c r="L4" s="880" t="str">
        <f t="shared" ref="L4:L67" si="1">IF(I4=D4,"yes","no")</f>
        <v>yes</v>
      </c>
      <c r="M4" s="880" t="str">
        <f t="shared" ref="M4:M67" si="2">IF(J4=E4,"yes","no")</f>
        <v>yes</v>
      </c>
      <c r="O4" s="1075" t="s">
        <v>1714</v>
      </c>
      <c r="P4" s="1072">
        <v>6146060</v>
      </c>
      <c r="Q4" s="1073">
        <v>0</v>
      </c>
      <c r="R4" s="880" t="b">
        <f t="shared" ref="R4:R67" si="3">EXACT(A4,O4)</f>
        <v>0</v>
      </c>
      <c r="S4" s="880" t="str">
        <f t="shared" ref="S4:S67" si="4">IF(P4=B4,"yes","no")</f>
        <v>yes</v>
      </c>
      <c r="T4" s="880" t="str">
        <f t="shared" ref="T4:T67" si="5">IF(Q4=C4,"yes","no")</f>
        <v>yes</v>
      </c>
    </row>
    <row r="5" spans="1:20" thickTop="1" thickBot="1" x14ac:dyDescent="0.3">
      <c r="A5" s="874" t="s">
        <v>509</v>
      </c>
      <c r="B5" s="1044">
        <v>964152</v>
      </c>
      <c r="C5" s="1044">
        <v>17</v>
      </c>
      <c r="D5" s="1044">
        <v>0</v>
      </c>
      <c r="E5" s="1044">
        <v>-104595.5</v>
      </c>
      <c r="H5" s="880" t="s">
        <v>1716</v>
      </c>
      <c r="I5" s="1069">
        <v>0</v>
      </c>
      <c r="J5" s="1069">
        <v>-104595.5</v>
      </c>
      <c r="K5" s="880" t="b">
        <f t="shared" si="0"/>
        <v>0</v>
      </c>
      <c r="L5" s="880" t="str">
        <f t="shared" si="1"/>
        <v>yes</v>
      </c>
      <c r="M5" s="880" t="str">
        <f t="shared" si="2"/>
        <v>yes</v>
      </c>
      <c r="O5" s="1075" t="s">
        <v>1716</v>
      </c>
      <c r="P5" s="1072">
        <v>964152</v>
      </c>
      <c r="Q5" s="1073">
        <v>17</v>
      </c>
      <c r="R5" s="880" t="b">
        <f t="shared" si="3"/>
        <v>0</v>
      </c>
      <c r="S5" s="880" t="str">
        <f t="shared" si="4"/>
        <v>yes</v>
      </c>
      <c r="T5" s="880" t="str">
        <f t="shared" si="5"/>
        <v>yes</v>
      </c>
    </row>
    <row r="6" spans="1:20" thickTop="1" thickBot="1" x14ac:dyDescent="0.3">
      <c r="A6" s="874" t="s">
        <v>510</v>
      </c>
      <c r="B6" s="1044">
        <v>0</v>
      </c>
      <c r="C6" s="1044">
        <v>0</v>
      </c>
      <c r="D6" s="1044"/>
      <c r="E6" s="1044"/>
      <c r="H6" s="880" t="s">
        <v>1718</v>
      </c>
      <c r="I6" s="1069"/>
      <c r="J6" s="1069"/>
      <c r="K6" s="880" t="b">
        <f t="shared" si="0"/>
        <v>0</v>
      </c>
      <c r="L6" s="880" t="str">
        <f t="shared" si="1"/>
        <v>yes</v>
      </c>
      <c r="M6" s="880" t="str">
        <f t="shared" si="2"/>
        <v>yes</v>
      </c>
      <c r="O6" s="1075" t="s">
        <v>1718</v>
      </c>
      <c r="P6" s="1072">
        <v>0</v>
      </c>
      <c r="Q6" s="1073">
        <v>0</v>
      </c>
      <c r="R6" s="880" t="b">
        <f t="shared" si="3"/>
        <v>0</v>
      </c>
      <c r="S6" s="880" t="str">
        <f t="shared" si="4"/>
        <v>yes</v>
      </c>
      <c r="T6" s="880" t="str">
        <f t="shared" si="5"/>
        <v>yes</v>
      </c>
    </row>
    <row r="7" spans="1:20" thickTop="1" thickBot="1" x14ac:dyDescent="0.3">
      <c r="A7" s="874" t="s">
        <v>511</v>
      </c>
      <c r="B7" s="1044">
        <v>602367</v>
      </c>
      <c r="C7" s="1044">
        <v>290064</v>
      </c>
      <c r="D7" s="1044">
        <v>89766</v>
      </c>
      <c r="E7" s="1044">
        <v>2.00000000186265E-2</v>
      </c>
      <c r="H7" s="880" t="s">
        <v>1720</v>
      </c>
      <c r="I7" s="1069">
        <v>89766</v>
      </c>
      <c r="J7" s="1069">
        <v>2.00000000186265E-2</v>
      </c>
      <c r="K7" s="880" t="b">
        <f t="shared" si="0"/>
        <v>0</v>
      </c>
      <c r="L7" s="880" t="str">
        <f t="shared" si="1"/>
        <v>yes</v>
      </c>
      <c r="M7" s="880" t="str">
        <f t="shared" si="2"/>
        <v>yes</v>
      </c>
      <c r="O7" s="1075" t="s">
        <v>1720</v>
      </c>
      <c r="P7" s="1072">
        <v>602367</v>
      </c>
      <c r="Q7" s="1073">
        <v>290064</v>
      </c>
      <c r="R7" s="880" t="b">
        <f t="shared" si="3"/>
        <v>0</v>
      </c>
      <c r="S7" s="880" t="str">
        <f t="shared" si="4"/>
        <v>yes</v>
      </c>
      <c r="T7" s="880" t="str">
        <f t="shared" si="5"/>
        <v>yes</v>
      </c>
    </row>
    <row r="8" spans="1:20" thickTop="1" thickBot="1" x14ac:dyDescent="0.3">
      <c r="A8" s="874" t="s">
        <v>512</v>
      </c>
      <c r="B8" s="1044">
        <v>616</v>
      </c>
      <c r="C8" s="1044">
        <v>114985</v>
      </c>
      <c r="D8" s="1044">
        <v>0</v>
      </c>
      <c r="E8" s="1044">
        <v>-5531.15</v>
      </c>
      <c r="H8" s="880" t="s">
        <v>1722</v>
      </c>
      <c r="I8" s="1069">
        <v>0</v>
      </c>
      <c r="J8" s="1069">
        <v>-5531.15</v>
      </c>
      <c r="K8" s="880" t="b">
        <f t="shared" si="0"/>
        <v>0</v>
      </c>
      <c r="L8" s="880" t="str">
        <f t="shared" si="1"/>
        <v>yes</v>
      </c>
      <c r="M8" s="880" t="str">
        <f t="shared" si="2"/>
        <v>yes</v>
      </c>
      <c r="O8" s="1075" t="s">
        <v>1722</v>
      </c>
      <c r="P8" s="1072">
        <v>616</v>
      </c>
      <c r="Q8" s="1073">
        <v>114985</v>
      </c>
      <c r="R8" s="880" t="b">
        <f t="shared" si="3"/>
        <v>0</v>
      </c>
      <c r="S8" s="880" t="str">
        <f t="shared" si="4"/>
        <v>yes</v>
      </c>
      <c r="T8" s="880" t="str">
        <f t="shared" si="5"/>
        <v>yes</v>
      </c>
    </row>
    <row r="9" spans="1:20" thickTop="1" thickBot="1" x14ac:dyDescent="0.3">
      <c r="A9" s="874" t="s">
        <v>513</v>
      </c>
      <c r="B9" s="1044">
        <v>1406022</v>
      </c>
      <c r="C9" s="1044">
        <v>430316</v>
      </c>
      <c r="D9" s="1044">
        <v>0</v>
      </c>
      <c r="E9" s="1044">
        <v>0</v>
      </c>
      <c r="H9" s="880" t="s">
        <v>1724</v>
      </c>
      <c r="I9" s="1069">
        <v>0</v>
      </c>
      <c r="J9" s="1069">
        <v>0</v>
      </c>
      <c r="K9" s="880" t="b">
        <f t="shared" si="0"/>
        <v>0</v>
      </c>
      <c r="L9" s="880" t="str">
        <f t="shared" si="1"/>
        <v>yes</v>
      </c>
      <c r="M9" s="880" t="str">
        <f t="shared" si="2"/>
        <v>yes</v>
      </c>
      <c r="O9" s="1075" t="s">
        <v>1724</v>
      </c>
      <c r="P9" s="1072">
        <v>1406022</v>
      </c>
      <c r="Q9" s="1073">
        <v>430316</v>
      </c>
      <c r="R9" s="880" t="b">
        <f t="shared" si="3"/>
        <v>0</v>
      </c>
      <c r="S9" s="880" t="str">
        <f t="shared" si="4"/>
        <v>yes</v>
      </c>
      <c r="T9" s="880" t="str">
        <f t="shared" si="5"/>
        <v>yes</v>
      </c>
    </row>
    <row r="10" spans="1:20" thickTop="1" thickBot="1" x14ac:dyDescent="0.3">
      <c r="A10" s="874" t="s">
        <v>514</v>
      </c>
      <c r="B10" s="1044">
        <v>-108409</v>
      </c>
      <c r="C10" s="1044">
        <v>124676</v>
      </c>
      <c r="D10" s="1044">
        <v>0</v>
      </c>
      <c r="E10" s="1044">
        <v>4410</v>
      </c>
      <c r="H10" s="880" t="s">
        <v>1726</v>
      </c>
      <c r="I10" s="1069">
        <v>0</v>
      </c>
      <c r="J10" s="1069">
        <v>4410</v>
      </c>
      <c r="K10" s="880" t="b">
        <f t="shared" si="0"/>
        <v>0</v>
      </c>
      <c r="L10" s="880" t="str">
        <f t="shared" si="1"/>
        <v>yes</v>
      </c>
      <c r="M10" s="880" t="str">
        <f t="shared" si="2"/>
        <v>yes</v>
      </c>
      <c r="O10" s="1075" t="s">
        <v>1726</v>
      </c>
      <c r="P10" s="1072">
        <v>-108409</v>
      </c>
      <c r="Q10" s="1073">
        <v>124676</v>
      </c>
      <c r="R10" s="880" t="b">
        <f t="shared" si="3"/>
        <v>0</v>
      </c>
      <c r="S10" s="880" t="str">
        <f t="shared" si="4"/>
        <v>yes</v>
      </c>
      <c r="T10" s="880" t="str">
        <f t="shared" si="5"/>
        <v>yes</v>
      </c>
    </row>
    <row r="11" spans="1:20" thickTop="1" thickBot="1" x14ac:dyDescent="0.3">
      <c r="A11" s="874" t="s">
        <v>515</v>
      </c>
      <c r="B11" s="1044">
        <v>3245006</v>
      </c>
      <c r="C11" s="1044">
        <v>5769258</v>
      </c>
      <c r="D11" s="1044">
        <v>0</v>
      </c>
      <c r="E11" s="1044">
        <v>-50629.84</v>
      </c>
      <c r="H11" s="880" t="s">
        <v>1728</v>
      </c>
      <c r="I11" s="1069">
        <v>0</v>
      </c>
      <c r="J11" s="1069">
        <v>-50629.84</v>
      </c>
      <c r="K11" s="880" t="b">
        <f t="shared" si="0"/>
        <v>0</v>
      </c>
      <c r="L11" s="880" t="str">
        <f t="shared" si="1"/>
        <v>yes</v>
      </c>
      <c r="M11" s="880" t="str">
        <f t="shared" si="2"/>
        <v>yes</v>
      </c>
      <c r="O11" s="1075" t="s">
        <v>1728</v>
      </c>
      <c r="P11" s="1072">
        <v>3245006</v>
      </c>
      <c r="Q11" s="1073">
        <v>5769258</v>
      </c>
      <c r="R11" s="880" t="b">
        <f t="shared" si="3"/>
        <v>0</v>
      </c>
      <c r="S11" s="880" t="str">
        <f t="shared" si="4"/>
        <v>yes</v>
      </c>
      <c r="T11" s="880" t="str">
        <f t="shared" si="5"/>
        <v>yes</v>
      </c>
    </row>
    <row r="12" spans="1:20" thickTop="1" thickBot="1" x14ac:dyDescent="0.3">
      <c r="A12" s="874" t="s">
        <v>516</v>
      </c>
      <c r="B12" s="1044">
        <v>12723634</v>
      </c>
      <c r="C12" s="1044">
        <v>12176580</v>
      </c>
      <c r="D12" s="1044">
        <v>202745</v>
      </c>
      <c r="E12" s="1044">
        <v>0</v>
      </c>
      <c r="H12" s="880" t="s">
        <v>1730</v>
      </c>
      <c r="I12" s="1069">
        <v>202745</v>
      </c>
      <c r="J12" s="1069">
        <v>0</v>
      </c>
      <c r="K12" s="880" t="b">
        <f t="shared" si="0"/>
        <v>0</v>
      </c>
      <c r="L12" s="880" t="str">
        <f t="shared" si="1"/>
        <v>yes</v>
      </c>
      <c r="M12" s="880" t="str">
        <f t="shared" si="2"/>
        <v>yes</v>
      </c>
      <c r="O12" s="1075" t="s">
        <v>1730</v>
      </c>
      <c r="P12" s="1072">
        <v>12723634</v>
      </c>
      <c r="Q12" s="1073">
        <v>12176580</v>
      </c>
      <c r="R12" s="880" t="b">
        <f t="shared" si="3"/>
        <v>0</v>
      </c>
      <c r="S12" s="880" t="str">
        <f t="shared" si="4"/>
        <v>yes</v>
      </c>
      <c r="T12" s="880" t="str">
        <f t="shared" si="5"/>
        <v>yes</v>
      </c>
    </row>
    <row r="13" spans="1:20" thickTop="1" thickBot="1" x14ac:dyDescent="0.3">
      <c r="A13" s="874" t="s">
        <v>517</v>
      </c>
      <c r="B13" s="1044">
        <v>0</v>
      </c>
      <c r="C13" s="1044">
        <v>41375324</v>
      </c>
      <c r="D13" s="1044">
        <v>706237</v>
      </c>
      <c r="E13" s="1044">
        <v>0</v>
      </c>
      <c r="H13" s="880" t="s">
        <v>1732</v>
      </c>
      <c r="I13" s="1069">
        <v>706237</v>
      </c>
      <c r="J13" s="1069">
        <v>0</v>
      </c>
      <c r="K13" s="880" t="b">
        <f t="shared" si="0"/>
        <v>0</v>
      </c>
      <c r="L13" s="880" t="str">
        <f t="shared" si="1"/>
        <v>yes</v>
      </c>
      <c r="M13" s="880" t="str">
        <f t="shared" si="2"/>
        <v>yes</v>
      </c>
      <c r="O13" s="1075" t="s">
        <v>1732</v>
      </c>
      <c r="P13" s="1072">
        <v>0</v>
      </c>
      <c r="Q13" s="1073">
        <v>41375324</v>
      </c>
      <c r="R13" s="880" t="b">
        <f t="shared" si="3"/>
        <v>0</v>
      </c>
      <c r="S13" s="880" t="str">
        <f t="shared" si="4"/>
        <v>yes</v>
      </c>
      <c r="T13" s="880" t="str">
        <f t="shared" si="5"/>
        <v>yes</v>
      </c>
    </row>
    <row r="14" spans="1:20" thickTop="1" thickBot="1" x14ac:dyDescent="0.3">
      <c r="A14" s="874" t="s">
        <v>518</v>
      </c>
      <c r="B14" s="1044">
        <v>8949338</v>
      </c>
      <c r="C14" s="1044">
        <v>20916092</v>
      </c>
      <c r="D14" s="1044">
        <v>0</v>
      </c>
      <c r="E14" s="1044">
        <v>7815.03</v>
      </c>
      <c r="H14" s="880" t="s">
        <v>1734</v>
      </c>
      <c r="I14" s="1069">
        <v>0</v>
      </c>
      <c r="J14" s="1069">
        <v>7815.03</v>
      </c>
      <c r="K14" s="880" t="b">
        <f t="shared" si="0"/>
        <v>0</v>
      </c>
      <c r="L14" s="880" t="str">
        <f t="shared" si="1"/>
        <v>yes</v>
      </c>
      <c r="M14" s="880" t="str">
        <f t="shared" si="2"/>
        <v>yes</v>
      </c>
      <c r="O14" s="1075" t="s">
        <v>1734</v>
      </c>
      <c r="P14" s="1072">
        <v>8949338</v>
      </c>
      <c r="Q14" s="1073">
        <v>20916092</v>
      </c>
      <c r="R14" s="880" t="b">
        <f t="shared" si="3"/>
        <v>0</v>
      </c>
      <c r="S14" s="880" t="str">
        <f t="shared" si="4"/>
        <v>yes</v>
      </c>
      <c r="T14" s="880" t="str">
        <f t="shared" si="5"/>
        <v>yes</v>
      </c>
    </row>
    <row r="15" spans="1:20" thickTop="1" thickBot="1" x14ac:dyDescent="0.3">
      <c r="A15" s="874" t="s">
        <v>519</v>
      </c>
      <c r="B15" s="1044">
        <v>1222</v>
      </c>
      <c r="C15" s="1044">
        <v>6440409</v>
      </c>
      <c r="D15" s="1044">
        <v>49046</v>
      </c>
      <c r="E15" s="1044">
        <v>8808.16</v>
      </c>
      <c r="H15" s="880" t="s">
        <v>1736</v>
      </c>
      <c r="I15" s="1069">
        <v>49046</v>
      </c>
      <c r="J15" s="1069">
        <v>8808.16</v>
      </c>
      <c r="K15" s="880" t="b">
        <f t="shared" si="0"/>
        <v>0</v>
      </c>
      <c r="L15" s="880" t="str">
        <f t="shared" si="1"/>
        <v>yes</v>
      </c>
      <c r="M15" s="880" t="str">
        <f t="shared" si="2"/>
        <v>yes</v>
      </c>
      <c r="O15" s="1075" t="s">
        <v>1736</v>
      </c>
      <c r="P15" s="1072">
        <v>1222</v>
      </c>
      <c r="Q15" s="1073">
        <v>6440409</v>
      </c>
      <c r="R15" s="880" t="b">
        <f t="shared" si="3"/>
        <v>0</v>
      </c>
      <c r="S15" s="880" t="str">
        <f t="shared" si="4"/>
        <v>yes</v>
      </c>
      <c r="T15" s="880" t="str">
        <f t="shared" si="5"/>
        <v>yes</v>
      </c>
    </row>
    <row r="16" spans="1:20" thickTop="1" thickBot="1" x14ac:dyDescent="0.3">
      <c r="A16" s="874" t="s">
        <v>520</v>
      </c>
      <c r="B16" s="1044">
        <v>-240245</v>
      </c>
      <c r="C16" s="1044">
        <v>3104866</v>
      </c>
      <c r="D16" s="1044">
        <v>0</v>
      </c>
      <c r="E16" s="1044">
        <v>0.209999999999127</v>
      </c>
      <c r="H16" s="880" t="s">
        <v>1738</v>
      </c>
      <c r="I16" s="1069">
        <v>0</v>
      </c>
      <c r="J16" s="1069">
        <v>0.209999999999127</v>
      </c>
      <c r="K16" s="880" t="b">
        <f t="shared" si="0"/>
        <v>0</v>
      </c>
      <c r="L16" s="880" t="str">
        <f t="shared" si="1"/>
        <v>yes</v>
      </c>
      <c r="M16" s="880" t="str">
        <f t="shared" si="2"/>
        <v>yes</v>
      </c>
      <c r="O16" s="1075" t="s">
        <v>1738</v>
      </c>
      <c r="P16" s="1072">
        <v>-240245</v>
      </c>
      <c r="Q16" s="1073">
        <v>3104866</v>
      </c>
      <c r="R16" s="880" t="b">
        <f t="shared" si="3"/>
        <v>0</v>
      </c>
      <c r="S16" s="880" t="str">
        <f t="shared" si="4"/>
        <v>yes</v>
      </c>
      <c r="T16" s="880" t="str">
        <f t="shared" si="5"/>
        <v>yes</v>
      </c>
    </row>
    <row r="17" spans="1:20" thickTop="1" thickBot="1" x14ac:dyDescent="0.3">
      <c r="A17" s="874" t="s">
        <v>521</v>
      </c>
      <c r="B17" s="1044">
        <v>3238555</v>
      </c>
      <c r="C17" s="1044">
        <v>1561778</v>
      </c>
      <c r="D17" s="1044">
        <v>0</v>
      </c>
      <c r="E17" s="1044">
        <v>-130598</v>
      </c>
      <c r="H17" s="880" t="s">
        <v>1740</v>
      </c>
      <c r="I17" s="1069">
        <v>0</v>
      </c>
      <c r="J17" s="1069">
        <v>-130598</v>
      </c>
      <c r="K17" s="880" t="b">
        <f t="shared" si="0"/>
        <v>0</v>
      </c>
      <c r="L17" s="880" t="str">
        <f t="shared" si="1"/>
        <v>yes</v>
      </c>
      <c r="M17" s="880" t="str">
        <f t="shared" si="2"/>
        <v>yes</v>
      </c>
      <c r="O17" s="1075" t="s">
        <v>1740</v>
      </c>
      <c r="P17" s="1072">
        <v>3238555</v>
      </c>
      <c r="Q17" s="1073">
        <v>1561778</v>
      </c>
      <c r="R17" s="880" t="b">
        <f t="shared" si="3"/>
        <v>0</v>
      </c>
      <c r="S17" s="880" t="str">
        <f t="shared" si="4"/>
        <v>yes</v>
      </c>
      <c r="T17" s="880" t="str">
        <f t="shared" si="5"/>
        <v>yes</v>
      </c>
    </row>
    <row r="18" spans="1:20" thickTop="1" thickBot="1" x14ac:dyDescent="0.3">
      <c r="A18" s="874" t="s">
        <v>522</v>
      </c>
      <c r="B18" s="1044">
        <v>0</v>
      </c>
      <c r="C18" s="1044">
        <v>0.2</v>
      </c>
      <c r="D18" s="1044">
        <v>0</v>
      </c>
      <c r="E18" s="1044">
        <v>-675614.83</v>
      </c>
      <c r="H18" s="880" t="s">
        <v>1742</v>
      </c>
      <c r="I18" s="1069">
        <v>0</v>
      </c>
      <c r="J18" s="1069">
        <v>-675614.83</v>
      </c>
      <c r="K18" s="880" t="b">
        <f t="shared" si="0"/>
        <v>0</v>
      </c>
      <c r="L18" s="880" t="str">
        <f t="shared" si="1"/>
        <v>yes</v>
      </c>
      <c r="M18" s="880" t="str">
        <f t="shared" si="2"/>
        <v>yes</v>
      </c>
      <c r="O18" s="1075" t="s">
        <v>1742</v>
      </c>
      <c r="P18" s="1072">
        <v>0</v>
      </c>
      <c r="Q18" s="1073">
        <v>0.2</v>
      </c>
      <c r="R18" s="880" t="b">
        <f t="shared" si="3"/>
        <v>0</v>
      </c>
      <c r="S18" s="880" t="str">
        <f t="shared" si="4"/>
        <v>yes</v>
      </c>
      <c r="T18" s="880" t="str">
        <f t="shared" si="5"/>
        <v>yes</v>
      </c>
    </row>
    <row r="19" spans="1:20" thickTop="1" thickBot="1" x14ac:dyDescent="0.3">
      <c r="A19" s="874" t="s">
        <v>523</v>
      </c>
      <c r="B19" s="1044">
        <v>0</v>
      </c>
      <c r="C19" s="1044">
        <v>0</v>
      </c>
      <c r="D19" s="1044"/>
      <c r="E19" s="1044"/>
      <c r="H19" s="880" t="s">
        <v>1744</v>
      </c>
      <c r="I19" s="1069"/>
      <c r="J19" s="1069"/>
      <c r="K19" s="880" t="b">
        <f t="shared" si="0"/>
        <v>0</v>
      </c>
      <c r="L19" s="880" t="str">
        <f t="shared" si="1"/>
        <v>yes</v>
      </c>
      <c r="M19" s="880" t="str">
        <f t="shared" si="2"/>
        <v>yes</v>
      </c>
      <c r="O19" s="1075" t="s">
        <v>1744</v>
      </c>
      <c r="P19" s="1072">
        <v>0</v>
      </c>
      <c r="Q19" s="1073">
        <v>0</v>
      </c>
      <c r="R19" s="880" t="b">
        <f t="shared" si="3"/>
        <v>0</v>
      </c>
      <c r="S19" s="880" t="str">
        <f t="shared" si="4"/>
        <v>yes</v>
      </c>
      <c r="T19" s="880" t="str">
        <f t="shared" si="5"/>
        <v>yes</v>
      </c>
    </row>
    <row r="20" spans="1:20" thickTop="1" thickBot="1" x14ac:dyDescent="0.3">
      <c r="A20" s="874" t="s">
        <v>524</v>
      </c>
      <c r="B20" s="1044">
        <v>3208909</v>
      </c>
      <c r="C20" s="1044">
        <v>9063950</v>
      </c>
      <c r="D20" s="1044">
        <v>97000</v>
      </c>
      <c r="E20" s="1044">
        <v>-38544.5</v>
      </c>
      <c r="H20" s="880" t="s">
        <v>1746</v>
      </c>
      <c r="I20" s="1069">
        <v>97000</v>
      </c>
      <c r="J20" s="1069">
        <v>-38544.5</v>
      </c>
      <c r="K20" s="880" t="b">
        <f t="shared" si="0"/>
        <v>0</v>
      </c>
      <c r="L20" s="880" t="str">
        <f t="shared" si="1"/>
        <v>yes</v>
      </c>
      <c r="M20" s="880" t="str">
        <f t="shared" si="2"/>
        <v>yes</v>
      </c>
      <c r="O20" s="1075" t="s">
        <v>1746</v>
      </c>
      <c r="P20" s="1072">
        <v>3208909</v>
      </c>
      <c r="Q20" s="1073">
        <v>9063950</v>
      </c>
      <c r="R20" s="880" t="b">
        <f t="shared" si="3"/>
        <v>0</v>
      </c>
      <c r="S20" s="880" t="str">
        <f t="shared" si="4"/>
        <v>yes</v>
      </c>
      <c r="T20" s="880" t="str">
        <f t="shared" si="5"/>
        <v>yes</v>
      </c>
    </row>
    <row r="21" spans="1:20" thickTop="1" thickBot="1" x14ac:dyDescent="0.3">
      <c r="A21" s="874" t="s">
        <v>525</v>
      </c>
      <c r="B21" s="1044">
        <v>0</v>
      </c>
      <c r="C21" s="1044">
        <v>-1107504</v>
      </c>
      <c r="D21" s="1044">
        <v>0</v>
      </c>
      <c r="E21" s="1044">
        <v>-118943</v>
      </c>
      <c r="H21" s="880" t="s">
        <v>1748</v>
      </c>
      <c r="I21" s="1069">
        <v>0</v>
      </c>
      <c r="J21" s="1069">
        <v>-118943</v>
      </c>
      <c r="K21" s="880" t="b">
        <f t="shared" si="0"/>
        <v>0</v>
      </c>
      <c r="L21" s="880" t="str">
        <f t="shared" si="1"/>
        <v>yes</v>
      </c>
      <c r="M21" s="880" t="str">
        <f t="shared" si="2"/>
        <v>yes</v>
      </c>
      <c r="O21" s="1075" t="s">
        <v>1748</v>
      </c>
      <c r="P21" s="1072">
        <v>0</v>
      </c>
      <c r="Q21" s="1073">
        <v>-1107504</v>
      </c>
      <c r="R21" s="880" t="b">
        <f t="shared" si="3"/>
        <v>0</v>
      </c>
      <c r="S21" s="880" t="str">
        <f t="shared" si="4"/>
        <v>yes</v>
      </c>
      <c r="T21" s="880" t="str">
        <f t="shared" si="5"/>
        <v>yes</v>
      </c>
    </row>
    <row r="22" spans="1:20" thickTop="1" thickBot="1" x14ac:dyDescent="0.3">
      <c r="A22" s="874" t="s">
        <v>526</v>
      </c>
      <c r="B22" s="1044">
        <v>0</v>
      </c>
      <c r="C22" s="1044">
        <v>0</v>
      </c>
      <c r="D22" s="1044"/>
      <c r="E22" s="1044"/>
      <c r="H22" s="880" t="s">
        <v>1750</v>
      </c>
      <c r="I22" s="1069"/>
      <c r="J22" s="1069"/>
      <c r="K22" s="880" t="b">
        <f t="shared" si="0"/>
        <v>0</v>
      </c>
      <c r="L22" s="880" t="str">
        <f t="shared" si="1"/>
        <v>yes</v>
      </c>
      <c r="M22" s="880" t="str">
        <f t="shared" si="2"/>
        <v>yes</v>
      </c>
      <c r="O22" s="1075" t="s">
        <v>1750</v>
      </c>
      <c r="P22" s="1072">
        <v>0</v>
      </c>
      <c r="Q22" s="1073">
        <v>0</v>
      </c>
      <c r="R22" s="880" t="b">
        <f t="shared" si="3"/>
        <v>0</v>
      </c>
      <c r="S22" s="880" t="str">
        <f t="shared" si="4"/>
        <v>yes</v>
      </c>
      <c r="T22" s="880" t="str">
        <f t="shared" si="5"/>
        <v>yes</v>
      </c>
    </row>
    <row r="23" spans="1:20" thickTop="1" thickBot="1" x14ac:dyDescent="0.3">
      <c r="A23" s="874" t="s">
        <v>527</v>
      </c>
      <c r="B23" s="1044">
        <v>1178710</v>
      </c>
      <c r="C23" s="1044">
        <v>-820970</v>
      </c>
      <c r="D23" s="1044">
        <v>0</v>
      </c>
      <c r="E23" s="1044">
        <v>-20965</v>
      </c>
      <c r="H23" s="880" t="s">
        <v>1752</v>
      </c>
      <c r="I23" s="1069">
        <v>0</v>
      </c>
      <c r="J23" s="1069">
        <v>-20965</v>
      </c>
      <c r="K23" s="880" t="b">
        <f t="shared" si="0"/>
        <v>0</v>
      </c>
      <c r="L23" s="880" t="str">
        <f t="shared" si="1"/>
        <v>yes</v>
      </c>
      <c r="M23" s="880" t="str">
        <f t="shared" si="2"/>
        <v>yes</v>
      </c>
      <c r="O23" s="1075" t="s">
        <v>1752</v>
      </c>
      <c r="P23" s="1072">
        <v>1178710</v>
      </c>
      <c r="Q23" s="1073">
        <v>-820970</v>
      </c>
      <c r="R23" s="880" t="b">
        <f t="shared" si="3"/>
        <v>0</v>
      </c>
      <c r="S23" s="880" t="str">
        <f t="shared" si="4"/>
        <v>yes</v>
      </c>
      <c r="T23" s="880" t="str">
        <f t="shared" si="5"/>
        <v>yes</v>
      </c>
    </row>
    <row r="24" spans="1:20" thickTop="1" thickBot="1" x14ac:dyDescent="0.3">
      <c r="A24" s="874" t="s">
        <v>3102</v>
      </c>
      <c r="B24" s="1044">
        <v>2567952</v>
      </c>
      <c r="C24" s="1044">
        <v>-989515</v>
      </c>
      <c r="D24" s="1044">
        <v>0</v>
      </c>
      <c r="E24" s="1044">
        <v>0</v>
      </c>
      <c r="H24" s="880" t="s">
        <v>1754</v>
      </c>
      <c r="I24" s="1069">
        <v>0</v>
      </c>
      <c r="J24" s="1069">
        <v>0</v>
      </c>
      <c r="K24" s="880" t="b">
        <f t="shared" si="0"/>
        <v>0</v>
      </c>
      <c r="L24" s="880" t="str">
        <f t="shared" si="1"/>
        <v>yes</v>
      </c>
      <c r="M24" s="880" t="str">
        <f t="shared" si="2"/>
        <v>yes</v>
      </c>
      <c r="O24" s="1075" t="s">
        <v>1754</v>
      </c>
      <c r="P24" s="1072">
        <v>2567952</v>
      </c>
      <c r="Q24" s="1073">
        <v>-989515</v>
      </c>
      <c r="R24" s="880" t="b">
        <f t="shared" si="3"/>
        <v>0</v>
      </c>
      <c r="S24" s="880" t="str">
        <f t="shared" si="4"/>
        <v>yes</v>
      </c>
      <c r="T24" s="880" t="str">
        <f t="shared" si="5"/>
        <v>yes</v>
      </c>
    </row>
    <row r="25" spans="1:20" thickTop="1" thickBot="1" x14ac:dyDescent="0.3">
      <c r="A25" s="874" t="s">
        <v>528</v>
      </c>
      <c r="B25" s="1044">
        <v>6879428</v>
      </c>
      <c r="C25" s="1044">
        <v>-3581154</v>
      </c>
      <c r="D25" s="1044">
        <v>0</v>
      </c>
      <c r="E25" s="1044">
        <v>-96416</v>
      </c>
      <c r="H25" s="880" t="s">
        <v>1756</v>
      </c>
      <c r="I25" s="1069">
        <v>0</v>
      </c>
      <c r="J25" s="1069">
        <v>-96416</v>
      </c>
      <c r="K25" s="880" t="b">
        <f t="shared" si="0"/>
        <v>0</v>
      </c>
      <c r="L25" s="880" t="str">
        <f t="shared" si="1"/>
        <v>yes</v>
      </c>
      <c r="M25" s="880" t="str">
        <f t="shared" si="2"/>
        <v>yes</v>
      </c>
      <c r="O25" s="1075" t="s">
        <v>1756</v>
      </c>
      <c r="P25" s="1072">
        <v>6879428</v>
      </c>
      <c r="Q25" s="1073">
        <v>-3581154</v>
      </c>
      <c r="R25" s="880" t="b">
        <f t="shared" si="3"/>
        <v>0</v>
      </c>
      <c r="S25" s="880" t="str">
        <f t="shared" si="4"/>
        <v>yes</v>
      </c>
      <c r="T25" s="880" t="str">
        <f t="shared" si="5"/>
        <v>yes</v>
      </c>
    </row>
    <row r="26" spans="1:20" thickTop="1" thickBot="1" x14ac:dyDescent="0.3">
      <c r="A26" s="874" t="s">
        <v>529</v>
      </c>
      <c r="B26" s="1044">
        <v>0</v>
      </c>
      <c r="C26" s="1044">
        <v>0</v>
      </c>
      <c r="D26" s="1044"/>
      <c r="E26" s="1044"/>
      <c r="H26" s="880" t="s">
        <v>1758</v>
      </c>
      <c r="I26" s="1069"/>
      <c r="J26" s="1069"/>
      <c r="K26" s="880" t="b">
        <f t="shared" si="0"/>
        <v>0</v>
      </c>
      <c r="L26" s="880" t="str">
        <f t="shared" si="1"/>
        <v>yes</v>
      </c>
      <c r="M26" s="880" t="str">
        <f t="shared" si="2"/>
        <v>yes</v>
      </c>
      <c r="O26" s="1075" t="s">
        <v>1758</v>
      </c>
      <c r="P26" s="1072">
        <v>0</v>
      </c>
      <c r="Q26" s="1073">
        <v>0</v>
      </c>
      <c r="R26" s="880" t="b">
        <f t="shared" si="3"/>
        <v>0</v>
      </c>
      <c r="S26" s="880" t="str">
        <f t="shared" si="4"/>
        <v>yes</v>
      </c>
      <c r="T26" s="880" t="str">
        <f t="shared" si="5"/>
        <v>yes</v>
      </c>
    </row>
    <row r="27" spans="1:20" thickTop="1" thickBot="1" x14ac:dyDescent="0.3">
      <c r="A27" s="874" t="s">
        <v>530</v>
      </c>
      <c r="B27" s="1044">
        <v>7476093</v>
      </c>
      <c r="C27" s="1044">
        <v>156908</v>
      </c>
      <c r="D27" s="1044">
        <v>-7304</v>
      </c>
      <c r="E27" s="1044">
        <v>0</v>
      </c>
      <c r="H27" s="880" t="s">
        <v>1760</v>
      </c>
      <c r="I27" s="1069">
        <v>-7304</v>
      </c>
      <c r="J27" s="1069">
        <v>0</v>
      </c>
      <c r="K27" s="880" t="b">
        <f t="shared" si="0"/>
        <v>0</v>
      </c>
      <c r="L27" s="880" t="str">
        <f t="shared" si="1"/>
        <v>yes</v>
      </c>
      <c r="M27" s="880" t="str">
        <f t="shared" si="2"/>
        <v>yes</v>
      </c>
      <c r="O27" s="1075" t="s">
        <v>1760</v>
      </c>
      <c r="P27" s="1072">
        <v>7476093</v>
      </c>
      <c r="Q27" s="1073">
        <v>156908</v>
      </c>
      <c r="R27" s="880" t="b">
        <f t="shared" si="3"/>
        <v>0</v>
      </c>
      <c r="S27" s="880" t="str">
        <f t="shared" si="4"/>
        <v>yes</v>
      </c>
      <c r="T27" s="880" t="str">
        <f t="shared" si="5"/>
        <v>yes</v>
      </c>
    </row>
    <row r="28" spans="1:20" thickTop="1" thickBot="1" x14ac:dyDescent="0.3">
      <c r="A28" s="874" t="s">
        <v>531</v>
      </c>
      <c r="B28" s="1044">
        <v>5974954</v>
      </c>
      <c r="C28" s="1044">
        <v>10288814</v>
      </c>
      <c r="D28" s="1044">
        <v>1217967.77</v>
      </c>
      <c r="E28" s="1044">
        <v>2731081.13</v>
      </c>
      <c r="H28" s="880" t="s">
        <v>1762</v>
      </c>
      <c r="I28" s="1069">
        <v>1217967.77</v>
      </c>
      <c r="J28" s="1069">
        <v>2731081.13</v>
      </c>
      <c r="K28" s="880" t="b">
        <f t="shared" si="0"/>
        <v>0</v>
      </c>
      <c r="L28" s="880" t="str">
        <f t="shared" si="1"/>
        <v>yes</v>
      </c>
      <c r="M28" s="880" t="str">
        <f t="shared" si="2"/>
        <v>yes</v>
      </c>
      <c r="O28" s="1075" t="s">
        <v>1762</v>
      </c>
      <c r="P28" s="1072">
        <v>5974954</v>
      </c>
      <c r="Q28" s="1073">
        <v>10288814</v>
      </c>
      <c r="R28" s="880" t="b">
        <f t="shared" si="3"/>
        <v>0</v>
      </c>
      <c r="S28" s="880" t="str">
        <f t="shared" si="4"/>
        <v>yes</v>
      </c>
      <c r="T28" s="880" t="str">
        <f t="shared" si="5"/>
        <v>yes</v>
      </c>
    </row>
    <row r="29" spans="1:20" thickTop="1" thickBot="1" x14ac:dyDescent="0.3">
      <c r="A29" s="874" t="s">
        <v>532</v>
      </c>
      <c r="B29" s="1044">
        <v>5686394</v>
      </c>
      <c r="C29" s="1044">
        <v>23539329</v>
      </c>
      <c r="D29" s="1044">
        <v>0</v>
      </c>
      <c r="E29" s="1044">
        <v>-198684.04</v>
      </c>
      <c r="H29" s="880" t="s">
        <v>1764</v>
      </c>
      <c r="I29" s="1069">
        <v>0</v>
      </c>
      <c r="J29" s="1069">
        <v>-198684.04</v>
      </c>
      <c r="K29" s="880" t="b">
        <f t="shared" si="0"/>
        <v>0</v>
      </c>
      <c r="L29" s="880" t="str">
        <f t="shared" si="1"/>
        <v>yes</v>
      </c>
      <c r="M29" s="880" t="str">
        <f t="shared" si="2"/>
        <v>yes</v>
      </c>
      <c r="O29" s="1075" t="s">
        <v>1764</v>
      </c>
      <c r="P29" s="1072">
        <v>5686394</v>
      </c>
      <c r="Q29" s="1073">
        <v>23539329</v>
      </c>
      <c r="R29" s="880" t="b">
        <f t="shared" si="3"/>
        <v>0</v>
      </c>
      <c r="S29" s="880" t="str">
        <f t="shared" si="4"/>
        <v>yes</v>
      </c>
      <c r="T29" s="880" t="str">
        <f t="shared" si="5"/>
        <v>yes</v>
      </c>
    </row>
    <row r="30" spans="1:20" thickTop="1" thickBot="1" x14ac:dyDescent="0.3">
      <c r="A30" s="874" t="s">
        <v>533</v>
      </c>
      <c r="B30" s="1044">
        <v>0</v>
      </c>
      <c r="C30" s="1044">
        <v>0</v>
      </c>
      <c r="D30" s="1044">
        <v>0</v>
      </c>
      <c r="E30" s="1044">
        <v>249259</v>
      </c>
      <c r="H30" s="880" t="s">
        <v>1766</v>
      </c>
      <c r="I30" s="1069">
        <v>0</v>
      </c>
      <c r="J30" s="1069">
        <v>249259</v>
      </c>
      <c r="K30" s="880" t="b">
        <f t="shared" si="0"/>
        <v>0</v>
      </c>
      <c r="L30" s="880" t="str">
        <f t="shared" si="1"/>
        <v>yes</v>
      </c>
      <c r="M30" s="880" t="str">
        <f t="shared" si="2"/>
        <v>yes</v>
      </c>
      <c r="O30" s="1075" t="s">
        <v>1766</v>
      </c>
      <c r="P30" s="1072">
        <v>0</v>
      </c>
      <c r="Q30" s="1073">
        <v>0</v>
      </c>
      <c r="R30" s="880" t="b">
        <f t="shared" si="3"/>
        <v>0</v>
      </c>
      <c r="S30" s="880" t="str">
        <f t="shared" si="4"/>
        <v>yes</v>
      </c>
      <c r="T30" s="880" t="str">
        <f t="shared" si="5"/>
        <v>yes</v>
      </c>
    </row>
    <row r="31" spans="1:20" thickTop="1" thickBot="1" x14ac:dyDescent="0.3">
      <c r="A31" s="874" t="s">
        <v>534</v>
      </c>
      <c r="B31" s="1044">
        <v>0</v>
      </c>
      <c r="C31" s="1044">
        <v>10558022</v>
      </c>
      <c r="D31" s="1044">
        <v>0</v>
      </c>
      <c r="E31" s="1044">
        <v>135265.45000000001</v>
      </c>
      <c r="H31" s="880" t="s">
        <v>1768</v>
      </c>
      <c r="I31" s="1069">
        <v>0</v>
      </c>
      <c r="J31" s="1069">
        <v>135265.45000000001</v>
      </c>
      <c r="K31" s="880" t="b">
        <f t="shared" si="0"/>
        <v>0</v>
      </c>
      <c r="L31" s="880" t="str">
        <f t="shared" si="1"/>
        <v>yes</v>
      </c>
      <c r="M31" s="880" t="str">
        <f t="shared" si="2"/>
        <v>yes</v>
      </c>
      <c r="O31" s="1075" t="s">
        <v>1768</v>
      </c>
      <c r="P31" s="1072">
        <v>0</v>
      </c>
      <c r="Q31" s="1073">
        <v>10558022</v>
      </c>
      <c r="R31" s="880" t="b">
        <f t="shared" si="3"/>
        <v>0</v>
      </c>
      <c r="S31" s="880" t="str">
        <f t="shared" si="4"/>
        <v>yes</v>
      </c>
      <c r="T31" s="880" t="str">
        <f t="shared" si="5"/>
        <v>yes</v>
      </c>
    </row>
    <row r="32" spans="1:20" thickTop="1" thickBot="1" x14ac:dyDescent="0.3">
      <c r="A32" s="874" t="s">
        <v>535</v>
      </c>
      <c r="B32" s="1044">
        <v>-266602</v>
      </c>
      <c r="C32" s="1044">
        <v>1276947</v>
      </c>
      <c r="D32" s="1044">
        <v>0</v>
      </c>
      <c r="E32" s="1044">
        <v>0</v>
      </c>
      <c r="H32" s="880" t="s">
        <v>1770</v>
      </c>
      <c r="I32" s="1069">
        <v>0</v>
      </c>
      <c r="J32" s="1069">
        <v>0</v>
      </c>
      <c r="K32" s="880" t="b">
        <f t="shared" si="0"/>
        <v>0</v>
      </c>
      <c r="L32" s="880" t="str">
        <f t="shared" si="1"/>
        <v>yes</v>
      </c>
      <c r="M32" s="880" t="str">
        <f t="shared" si="2"/>
        <v>yes</v>
      </c>
      <c r="O32" s="1075" t="s">
        <v>1770</v>
      </c>
      <c r="P32" s="1072">
        <v>-266602</v>
      </c>
      <c r="Q32" s="1073">
        <v>1276947</v>
      </c>
      <c r="R32" s="880" t="b">
        <f t="shared" si="3"/>
        <v>0</v>
      </c>
      <c r="S32" s="880" t="str">
        <f t="shared" si="4"/>
        <v>yes</v>
      </c>
      <c r="T32" s="880" t="str">
        <f t="shared" si="5"/>
        <v>yes</v>
      </c>
    </row>
    <row r="33" spans="1:20" thickTop="1" thickBot="1" x14ac:dyDescent="0.3">
      <c r="A33" s="874" t="s">
        <v>536</v>
      </c>
      <c r="B33" s="1044">
        <v>0</v>
      </c>
      <c r="C33" s="1044">
        <v>0</v>
      </c>
      <c r="D33" s="1044"/>
      <c r="E33" s="1044"/>
      <c r="H33" s="880" t="s">
        <v>1772</v>
      </c>
      <c r="I33" s="1069"/>
      <c r="J33" s="1069"/>
      <c r="K33" s="880" t="b">
        <f t="shared" si="0"/>
        <v>0</v>
      </c>
      <c r="L33" s="880" t="str">
        <f t="shared" si="1"/>
        <v>yes</v>
      </c>
      <c r="M33" s="880" t="str">
        <f t="shared" si="2"/>
        <v>yes</v>
      </c>
      <c r="O33" s="1075" t="s">
        <v>1772</v>
      </c>
      <c r="P33" s="1072">
        <v>0</v>
      </c>
      <c r="Q33" s="1073">
        <v>0</v>
      </c>
      <c r="R33" s="880" t="b">
        <f t="shared" si="3"/>
        <v>0</v>
      </c>
      <c r="S33" s="880" t="str">
        <f t="shared" si="4"/>
        <v>yes</v>
      </c>
      <c r="T33" s="880" t="str">
        <f t="shared" si="5"/>
        <v>yes</v>
      </c>
    </row>
    <row r="34" spans="1:20" thickTop="1" thickBot="1" x14ac:dyDescent="0.3">
      <c r="A34" s="874" t="s">
        <v>537</v>
      </c>
      <c r="B34" s="1044">
        <v>0</v>
      </c>
      <c r="C34" s="1044">
        <v>76728972</v>
      </c>
      <c r="D34" s="1044">
        <v>0</v>
      </c>
      <c r="E34" s="1044">
        <v>-542336.43999999994</v>
      </c>
      <c r="H34" s="880" t="s">
        <v>1774</v>
      </c>
      <c r="I34" s="1069">
        <v>0</v>
      </c>
      <c r="J34" s="1069">
        <v>-542336.43999999994</v>
      </c>
      <c r="K34" s="880" t="b">
        <f t="shared" si="0"/>
        <v>0</v>
      </c>
      <c r="L34" s="880" t="str">
        <f t="shared" si="1"/>
        <v>yes</v>
      </c>
      <c r="M34" s="880" t="str">
        <f t="shared" si="2"/>
        <v>yes</v>
      </c>
      <c r="O34" s="1075" t="s">
        <v>1774</v>
      </c>
      <c r="P34" s="1072">
        <v>0</v>
      </c>
      <c r="Q34" s="1073">
        <v>76728972</v>
      </c>
      <c r="R34" s="880" t="b">
        <f t="shared" si="3"/>
        <v>0</v>
      </c>
      <c r="S34" s="880" t="str">
        <f t="shared" si="4"/>
        <v>yes</v>
      </c>
      <c r="T34" s="880" t="str">
        <f t="shared" si="5"/>
        <v>yes</v>
      </c>
    </row>
    <row r="35" spans="1:20" thickTop="1" thickBot="1" x14ac:dyDescent="0.3">
      <c r="A35" s="874" t="s">
        <v>538</v>
      </c>
      <c r="B35" s="1044">
        <v>0</v>
      </c>
      <c r="C35" s="1044">
        <v>0</v>
      </c>
      <c r="D35" s="1044"/>
      <c r="E35" s="1044"/>
      <c r="H35" s="880" t="s">
        <v>1776</v>
      </c>
      <c r="I35" s="1069"/>
      <c r="J35" s="1069"/>
      <c r="K35" s="880" t="b">
        <f t="shared" si="0"/>
        <v>0</v>
      </c>
      <c r="L35" s="880" t="str">
        <f t="shared" si="1"/>
        <v>yes</v>
      </c>
      <c r="M35" s="880" t="str">
        <f t="shared" si="2"/>
        <v>yes</v>
      </c>
      <c r="O35" s="1075" t="s">
        <v>1776</v>
      </c>
      <c r="P35" s="1072">
        <v>0</v>
      </c>
      <c r="Q35" s="1073">
        <v>0</v>
      </c>
      <c r="R35" s="880" t="b">
        <f t="shared" si="3"/>
        <v>0</v>
      </c>
      <c r="S35" s="880" t="str">
        <f t="shared" si="4"/>
        <v>yes</v>
      </c>
      <c r="T35" s="880" t="str">
        <f t="shared" si="5"/>
        <v>yes</v>
      </c>
    </row>
    <row r="36" spans="1:20" thickTop="1" thickBot="1" x14ac:dyDescent="0.3">
      <c r="A36" s="874" t="s">
        <v>539</v>
      </c>
      <c r="B36" s="1044">
        <v>0</v>
      </c>
      <c r="C36" s="1044">
        <v>116479604</v>
      </c>
      <c r="D36" s="1044">
        <v>0</v>
      </c>
      <c r="E36" s="1044">
        <v>464888</v>
      </c>
      <c r="H36" s="880" t="s">
        <v>1778</v>
      </c>
      <c r="I36" s="1069">
        <v>0</v>
      </c>
      <c r="J36" s="1069">
        <v>464888</v>
      </c>
      <c r="K36" s="880" t="b">
        <f t="shared" si="0"/>
        <v>0</v>
      </c>
      <c r="L36" s="880" t="str">
        <f t="shared" si="1"/>
        <v>yes</v>
      </c>
      <c r="M36" s="880" t="str">
        <f t="shared" si="2"/>
        <v>yes</v>
      </c>
      <c r="O36" s="1075" t="s">
        <v>1778</v>
      </c>
      <c r="P36" s="1072">
        <v>0</v>
      </c>
      <c r="Q36" s="1073">
        <v>116479604</v>
      </c>
      <c r="R36" s="880" t="b">
        <f t="shared" si="3"/>
        <v>0</v>
      </c>
      <c r="S36" s="880" t="str">
        <f t="shared" si="4"/>
        <v>yes</v>
      </c>
      <c r="T36" s="880" t="str">
        <f t="shared" si="5"/>
        <v>yes</v>
      </c>
    </row>
    <row r="37" spans="1:20" thickTop="1" thickBot="1" x14ac:dyDescent="0.3">
      <c r="A37" s="874" t="s">
        <v>540</v>
      </c>
      <c r="B37" s="1044">
        <v>0</v>
      </c>
      <c r="C37" s="1044">
        <v>0</v>
      </c>
      <c r="D37" s="1044">
        <v>62679</v>
      </c>
      <c r="E37" s="1044">
        <v>0.42999999999301503</v>
      </c>
      <c r="H37" s="880" t="s">
        <v>1780</v>
      </c>
      <c r="I37" s="1069">
        <v>62679</v>
      </c>
      <c r="J37" s="1069">
        <v>0.42999999999301503</v>
      </c>
      <c r="K37" s="880" t="b">
        <f t="shared" si="0"/>
        <v>0</v>
      </c>
      <c r="L37" s="880" t="str">
        <f t="shared" si="1"/>
        <v>yes</v>
      </c>
      <c r="M37" s="880" t="str">
        <f t="shared" si="2"/>
        <v>yes</v>
      </c>
      <c r="O37" s="1075" t="s">
        <v>1780</v>
      </c>
      <c r="P37" s="1072">
        <v>0</v>
      </c>
      <c r="Q37" s="1073">
        <v>0</v>
      </c>
      <c r="R37" s="880" t="b">
        <f t="shared" si="3"/>
        <v>0</v>
      </c>
      <c r="S37" s="880" t="str">
        <f t="shared" si="4"/>
        <v>yes</v>
      </c>
      <c r="T37" s="880" t="str">
        <f t="shared" si="5"/>
        <v>yes</v>
      </c>
    </row>
    <row r="38" spans="1:20" thickTop="1" thickBot="1" x14ac:dyDescent="0.3">
      <c r="A38" s="874" t="s">
        <v>541</v>
      </c>
      <c r="B38" s="1044">
        <v>2874580</v>
      </c>
      <c r="C38" s="1044">
        <v>28725587</v>
      </c>
      <c r="D38" s="1044">
        <v>0</v>
      </c>
      <c r="E38" s="1044">
        <v>-311789.15000000002</v>
      </c>
      <c r="H38" s="880" t="s">
        <v>1782</v>
      </c>
      <c r="I38" s="1069">
        <v>0</v>
      </c>
      <c r="J38" s="1069">
        <v>-311789.15000000002</v>
      </c>
      <c r="K38" s="880" t="b">
        <f t="shared" si="0"/>
        <v>0</v>
      </c>
      <c r="L38" s="880" t="str">
        <f t="shared" si="1"/>
        <v>yes</v>
      </c>
      <c r="M38" s="880" t="str">
        <f t="shared" si="2"/>
        <v>yes</v>
      </c>
      <c r="O38" s="1075" t="s">
        <v>1782</v>
      </c>
      <c r="P38" s="1072">
        <v>2874580</v>
      </c>
      <c r="Q38" s="1073">
        <v>28725587</v>
      </c>
      <c r="R38" s="880" t="b">
        <f t="shared" si="3"/>
        <v>0</v>
      </c>
      <c r="S38" s="880" t="str">
        <f t="shared" si="4"/>
        <v>yes</v>
      </c>
      <c r="T38" s="880" t="str">
        <f t="shared" si="5"/>
        <v>yes</v>
      </c>
    </row>
    <row r="39" spans="1:20" thickTop="1" thickBot="1" x14ac:dyDescent="0.3">
      <c r="A39" s="874" t="s">
        <v>542</v>
      </c>
      <c r="B39" s="1044">
        <v>-211276</v>
      </c>
      <c r="C39" s="1044">
        <v>1152287</v>
      </c>
      <c r="D39" s="1044">
        <v>0</v>
      </c>
      <c r="E39" s="1044">
        <v>-23343</v>
      </c>
      <c r="H39" s="880" t="s">
        <v>1784</v>
      </c>
      <c r="I39" s="1069">
        <v>0</v>
      </c>
      <c r="J39" s="1069">
        <v>-23343</v>
      </c>
      <c r="K39" s="880" t="b">
        <f t="shared" si="0"/>
        <v>0</v>
      </c>
      <c r="L39" s="880" t="str">
        <f t="shared" si="1"/>
        <v>yes</v>
      </c>
      <c r="M39" s="880" t="str">
        <f t="shared" si="2"/>
        <v>yes</v>
      </c>
      <c r="O39" s="1075" t="s">
        <v>1784</v>
      </c>
      <c r="P39" s="1072">
        <v>-211276</v>
      </c>
      <c r="Q39" s="1073">
        <v>1152287</v>
      </c>
      <c r="R39" s="880" t="b">
        <f t="shared" si="3"/>
        <v>0</v>
      </c>
      <c r="S39" s="880" t="str">
        <f t="shared" si="4"/>
        <v>yes</v>
      </c>
      <c r="T39" s="880" t="str">
        <f t="shared" si="5"/>
        <v>yes</v>
      </c>
    </row>
    <row r="40" spans="1:20" thickTop="1" thickBot="1" x14ac:dyDescent="0.3">
      <c r="A40" s="874" t="s">
        <v>543</v>
      </c>
      <c r="B40" s="1044">
        <v>183</v>
      </c>
      <c r="C40" s="1044">
        <v>114403</v>
      </c>
      <c r="D40" s="1044">
        <v>0</v>
      </c>
      <c r="E40" s="1044">
        <v>-3524</v>
      </c>
      <c r="H40" s="880" t="s">
        <v>1786</v>
      </c>
      <c r="I40" s="1069">
        <v>0</v>
      </c>
      <c r="J40" s="1069">
        <v>-3524</v>
      </c>
      <c r="K40" s="880" t="b">
        <f t="shared" si="0"/>
        <v>0</v>
      </c>
      <c r="L40" s="880" t="str">
        <f t="shared" si="1"/>
        <v>yes</v>
      </c>
      <c r="M40" s="880" t="str">
        <f t="shared" si="2"/>
        <v>yes</v>
      </c>
      <c r="O40" s="1075" t="s">
        <v>1786</v>
      </c>
      <c r="P40" s="1072">
        <v>183</v>
      </c>
      <c r="Q40" s="1073">
        <v>114403</v>
      </c>
      <c r="R40" s="880" t="b">
        <f t="shared" si="3"/>
        <v>0</v>
      </c>
      <c r="S40" s="880" t="str">
        <f t="shared" si="4"/>
        <v>yes</v>
      </c>
      <c r="T40" s="880" t="str">
        <f t="shared" si="5"/>
        <v>yes</v>
      </c>
    </row>
    <row r="41" spans="1:20" thickTop="1" thickBot="1" x14ac:dyDescent="0.3">
      <c r="A41" s="874" t="s">
        <v>544</v>
      </c>
      <c r="B41" s="1044">
        <v>16781</v>
      </c>
      <c r="C41" s="1044">
        <v>-1580872</v>
      </c>
      <c r="D41" s="1044">
        <v>830803</v>
      </c>
      <c r="E41" s="1044">
        <v>-71244.88</v>
      </c>
      <c r="H41" s="880" t="s">
        <v>1788</v>
      </c>
      <c r="I41" s="1069">
        <v>830803</v>
      </c>
      <c r="J41" s="1069">
        <v>-71244.88</v>
      </c>
      <c r="K41" s="880" t="b">
        <f t="shared" si="0"/>
        <v>0</v>
      </c>
      <c r="L41" s="880" t="str">
        <f t="shared" si="1"/>
        <v>yes</v>
      </c>
      <c r="M41" s="880" t="str">
        <f t="shared" si="2"/>
        <v>yes</v>
      </c>
      <c r="O41" s="1075" t="s">
        <v>1788</v>
      </c>
      <c r="P41" s="1072">
        <v>16781</v>
      </c>
      <c r="Q41" s="1073">
        <v>-1580872</v>
      </c>
      <c r="R41" s="880" t="b">
        <f t="shared" si="3"/>
        <v>0</v>
      </c>
      <c r="S41" s="880" t="str">
        <f t="shared" si="4"/>
        <v>yes</v>
      </c>
      <c r="T41" s="880" t="str">
        <f t="shared" si="5"/>
        <v>yes</v>
      </c>
    </row>
    <row r="42" spans="1:20" thickTop="1" thickBot="1" x14ac:dyDescent="0.3">
      <c r="A42" s="874" t="s">
        <v>545</v>
      </c>
      <c r="B42" s="1044">
        <v>0</v>
      </c>
      <c r="C42" s="1044">
        <v>600826</v>
      </c>
      <c r="D42" s="1044">
        <v>85472</v>
      </c>
      <c r="E42" s="1044">
        <v>0</v>
      </c>
      <c r="H42" s="880" t="s">
        <v>1790</v>
      </c>
      <c r="I42" s="1069">
        <v>85472</v>
      </c>
      <c r="J42" s="1069">
        <v>0</v>
      </c>
      <c r="K42" s="880" t="b">
        <f t="shared" si="0"/>
        <v>0</v>
      </c>
      <c r="L42" s="880" t="str">
        <f t="shared" si="1"/>
        <v>yes</v>
      </c>
      <c r="M42" s="880" t="str">
        <f t="shared" si="2"/>
        <v>yes</v>
      </c>
      <c r="O42" s="1075" t="s">
        <v>1790</v>
      </c>
      <c r="P42" s="1072">
        <v>0</v>
      </c>
      <c r="Q42" s="1073">
        <v>600826</v>
      </c>
      <c r="R42" s="880" t="b">
        <f t="shared" si="3"/>
        <v>0</v>
      </c>
      <c r="S42" s="880" t="str">
        <f t="shared" si="4"/>
        <v>yes</v>
      </c>
      <c r="T42" s="880" t="str">
        <f t="shared" si="5"/>
        <v>yes</v>
      </c>
    </row>
    <row r="43" spans="1:20" thickTop="1" thickBot="1" x14ac:dyDescent="0.3">
      <c r="A43" s="874" t="s">
        <v>546</v>
      </c>
      <c r="B43" s="1044">
        <v>0</v>
      </c>
      <c r="C43" s="1044">
        <v>134988060</v>
      </c>
      <c r="D43" s="1044">
        <v>0</v>
      </c>
      <c r="E43" s="1044">
        <v>-5029</v>
      </c>
      <c r="H43" s="880" t="s">
        <v>1792</v>
      </c>
      <c r="I43" s="1069">
        <v>0</v>
      </c>
      <c r="J43" s="1069">
        <v>-5029</v>
      </c>
      <c r="K43" s="880" t="b">
        <f t="shared" si="0"/>
        <v>0</v>
      </c>
      <c r="L43" s="880" t="str">
        <f t="shared" si="1"/>
        <v>yes</v>
      </c>
      <c r="M43" s="880" t="str">
        <f t="shared" si="2"/>
        <v>yes</v>
      </c>
      <c r="O43" s="1075" t="s">
        <v>1792</v>
      </c>
      <c r="P43" s="1072">
        <v>0</v>
      </c>
      <c r="Q43" s="1073">
        <v>134988060</v>
      </c>
      <c r="R43" s="880" t="b">
        <f t="shared" si="3"/>
        <v>0</v>
      </c>
      <c r="S43" s="880" t="str">
        <f t="shared" si="4"/>
        <v>yes</v>
      </c>
      <c r="T43" s="880" t="str">
        <f t="shared" si="5"/>
        <v>yes</v>
      </c>
    </row>
    <row r="44" spans="1:20" thickTop="1" thickBot="1" x14ac:dyDescent="0.3">
      <c r="A44" s="874" t="s">
        <v>547</v>
      </c>
      <c r="B44" s="1044">
        <v>1593792</v>
      </c>
      <c r="C44" s="1044">
        <v>7101998</v>
      </c>
      <c r="D44" s="1044">
        <v>0</v>
      </c>
      <c r="E44" s="1044">
        <v>168398</v>
      </c>
      <c r="H44" s="880" t="s">
        <v>1794</v>
      </c>
      <c r="I44" s="1069">
        <v>0</v>
      </c>
      <c r="J44" s="1069">
        <v>168398</v>
      </c>
      <c r="K44" s="880" t="b">
        <f t="shared" si="0"/>
        <v>0</v>
      </c>
      <c r="L44" s="880" t="str">
        <f t="shared" si="1"/>
        <v>yes</v>
      </c>
      <c r="M44" s="880" t="str">
        <f t="shared" si="2"/>
        <v>yes</v>
      </c>
      <c r="O44" s="1075" t="s">
        <v>1794</v>
      </c>
      <c r="P44" s="1072">
        <v>1593792</v>
      </c>
      <c r="Q44" s="1073">
        <v>7101998</v>
      </c>
      <c r="R44" s="880" t="b">
        <f t="shared" si="3"/>
        <v>0</v>
      </c>
      <c r="S44" s="880" t="str">
        <f t="shared" si="4"/>
        <v>yes</v>
      </c>
      <c r="T44" s="880" t="str">
        <f t="shared" si="5"/>
        <v>yes</v>
      </c>
    </row>
    <row r="45" spans="1:20" thickTop="1" thickBot="1" x14ac:dyDescent="0.3">
      <c r="A45" s="874" t="s">
        <v>548</v>
      </c>
      <c r="B45" s="1044">
        <v>0</v>
      </c>
      <c r="C45" s="1044">
        <v>0</v>
      </c>
      <c r="D45" s="1044"/>
      <c r="E45" s="1044"/>
      <c r="H45" s="880" t="s">
        <v>1796</v>
      </c>
      <c r="I45" s="1069"/>
      <c r="J45" s="1069"/>
      <c r="K45" s="880" t="b">
        <f t="shared" si="0"/>
        <v>0</v>
      </c>
      <c r="L45" s="880" t="str">
        <f t="shared" si="1"/>
        <v>yes</v>
      </c>
      <c r="M45" s="880" t="str">
        <f t="shared" si="2"/>
        <v>yes</v>
      </c>
      <c r="O45" s="1075" t="s">
        <v>1796</v>
      </c>
      <c r="P45" s="1072">
        <v>0</v>
      </c>
      <c r="Q45" s="1073">
        <v>0</v>
      </c>
      <c r="R45" s="880" t="b">
        <f t="shared" si="3"/>
        <v>0</v>
      </c>
      <c r="S45" s="880" t="str">
        <f t="shared" si="4"/>
        <v>yes</v>
      </c>
      <c r="T45" s="880" t="str">
        <f t="shared" si="5"/>
        <v>yes</v>
      </c>
    </row>
    <row r="46" spans="1:20" thickTop="1" thickBot="1" x14ac:dyDescent="0.3">
      <c r="A46" s="874" t="s">
        <v>549</v>
      </c>
      <c r="B46" s="1044">
        <v>5461945</v>
      </c>
      <c r="C46" s="1044">
        <v>293710</v>
      </c>
      <c r="D46" s="1044">
        <v>0</v>
      </c>
      <c r="E46" s="1044">
        <v>-6401</v>
      </c>
      <c r="H46" s="880" t="s">
        <v>1798</v>
      </c>
      <c r="I46" s="1069">
        <v>0</v>
      </c>
      <c r="J46" s="1069">
        <v>-6401</v>
      </c>
      <c r="K46" s="880" t="b">
        <f t="shared" si="0"/>
        <v>0</v>
      </c>
      <c r="L46" s="880" t="str">
        <f t="shared" si="1"/>
        <v>yes</v>
      </c>
      <c r="M46" s="880" t="str">
        <f t="shared" si="2"/>
        <v>yes</v>
      </c>
      <c r="O46" s="1075" t="s">
        <v>1798</v>
      </c>
      <c r="P46" s="1072">
        <v>5461945</v>
      </c>
      <c r="Q46" s="1073">
        <v>293710</v>
      </c>
      <c r="R46" s="880" t="b">
        <f t="shared" si="3"/>
        <v>0</v>
      </c>
      <c r="S46" s="880" t="str">
        <f t="shared" si="4"/>
        <v>yes</v>
      </c>
      <c r="T46" s="880" t="str">
        <f t="shared" si="5"/>
        <v>yes</v>
      </c>
    </row>
    <row r="47" spans="1:20" thickTop="1" thickBot="1" x14ac:dyDescent="0.3">
      <c r="A47" s="874" t="s">
        <v>550</v>
      </c>
      <c r="B47" s="1044">
        <v>0</v>
      </c>
      <c r="C47" s="1044">
        <v>4405360</v>
      </c>
      <c r="D47" s="1044">
        <v>0</v>
      </c>
      <c r="E47" s="1044">
        <v>528777</v>
      </c>
      <c r="H47" s="880" t="s">
        <v>1800</v>
      </c>
      <c r="I47" s="1069">
        <v>0</v>
      </c>
      <c r="J47" s="1069">
        <v>528777</v>
      </c>
      <c r="K47" s="880" t="b">
        <f t="shared" si="0"/>
        <v>0</v>
      </c>
      <c r="L47" s="880" t="str">
        <f t="shared" si="1"/>
        <v>yes</v>
      </c>
      <c r="M47" s="880" t="str">
        <f t="shared" si="2"/>
        <v>yes</v>
      </c>
      <c r="O47" s="1075" t="s">
        <v>1800</v>
      </c>
      <c r="P47" s="1072">
        <v>0</v>
      </c>
      <c r="Q47" s="1073">
        <v>4405360</v>
      </c>
      <c r="R47" s="880" t="b">
        <f t="shared" si="3"/>
        <v>0</v>
      </c>
      <c r="S47" s="880" t="str">
        <f t="shared" si="4"/>
        <v>yes</v>
      </c>
      <c r="T47" s="880" t="str">
        <f t="shared" si="5"/>
        <v>yes</v>
      </c>
    </row>
    <row r="48" spans="1:20" thickTop="1" thickBot="1" x14ac:dyDescent="0.3">
      <c r="A48" s="874" t="s">
        <v>551</v>
      </c>
      <c r="B48" s="1044">
        <v>0</v>
      </c>
      <c r="C48" s="1044">
        <v>0</v>
      </c>
      <c r="D48" s="1044"/>
      <c r="E48" s="1044"/>
      <c r="H48" s="880" t="s">
        <v>1802</v>
      </c>
      <c r="I48" s="1069"/>
      <c r="J48" s="1069"/>
      <c r="K48" s="880" t="b">
        <f t="shared" si="0"/>
        <v>0</v>
      </c>
      <c r="L48" s="880" t="str">
        <f t="shared" si="1"/>
        <v>yes</v>
      </c>
      <c r="M48" s="880" t="str">
        <f t="shared" si="2"/>
        <v>yes</v>
      </c>
      <c r="O48" s="1075" t="s">
        <v>1802</v>
      </c>
      <c r="P48" s="1072">
        <v>0</v>
      </c>
      <c r="Q48" s="1073">
        <v>0</v>
      </c>
      <c r="R48" s="880" t="b">
        <f t="shared" si="3"/>
        <v>0</v>
      </c>
      <c r="S48" s="880" t="str">
        <f t="shared" si="4"/>
        <v>yes</v>
      </c>
      <c r="T48" s="880" t="str">
        <f t="shared" si="5"/>
        <v>yes</v>
      </c>
    </row>
    <row r="49" spans="1:20" thickTop="1" thickBot="1" x14ac:dyDescent="0.3">
      <c r="A49" s="874" t="s">
        <v>552</v>
      </c>
      <c r="B49" s="1044">
        <v>200817</v>
      </c>
      <c r="C49" s="1044">
        <v>-393579</v>
      </c>
      <c r="D49" s="1044">
        <v>0</v>
      </c>
      <c r="E49" s="1044">
        <v>24405</v>
      </c>
      <c r="H49" s="880" t="s">
        <v>1804</v>
      </c>
      <c r="I49" s="1069">
        <v>0</v>
      </c>
      <c r="J49" s="1069">
        <v>24405</v>
      </c>
      <c r="K49" s="880" t="b">
        <f t="shared" si="0"/>
        <v>0</v>
      </c>
      <c r="L49" s="880" t="str">
        <f t="shared" si="1"/>
        <v>yes</v>
      </c>
      <c r="M49" s="880" t="str">
        <f t="shared" si="2"/>
        <v>yes</v>
      </c>
      <c r="O49" s="1075" t="s">
        <v>1804</v>
      </c>
      <c r="P49" s="1072">
        <v>200817</v>
      </c>
      <c r="Q49" s="1073">
        <v>-393579</v>
      </c>
      <c r="R49" s="880" t="b">
        <f t="shared" si="3"/>
        <v>0</v>
      </c>
      <c r="S49" s="880" t="str">
        <f t="shared" si="4"/>
        <v>yes</v>
      </c>
      <c r="T49" s="880" t="str">
        <f t="shared" si="5"/>
        <v>yes</v>
      </c>
    </row>
    <row r="50" spans="1:20" thickTop="1" thickBot="1" x14ac:dyDescent="0.3">
      <c r="A50" s="874" t="s">
        <v>553</v>
      </c>
      <c r="B50" s="1044">
        <v>0</v>
      </c>
      <c r="C50" s="1044">
        <v>0</v>
      </c>
      <c r="D50" s="1044"/>
      <c r="E50" s="1044"/>
      <c r="H50" s="880" t="s">
        <v>1806</v>
      </c>
      <c r="I50" s="1069"/>
      <c r="J50" s="1069"/>
      <c r="K50" s="880" t="b">
        <f t="shared" si="0"/>
        <v>0</v>
      </c>
      <c r="L50" s="880" t="str">
        <f t="shared" si="1"/>
        <v>yes</v>
      </c>
      <c r="M50" s="880" t="str">
        <f t="shared" si="2"/>
        <v>yes</v>
      </c>
      <c r="O50" s="1075" t="s">
        <v>1806</v>
      </c>
      <c r="P50" s="1072">
        <v>0</v>
      </c>
      <c r="Q50" s="1073">
        <v>0</v>
      </c>
      <c r="R50" s="880" t="b">
        <f t="shared" si="3"/>
        <v>0</v>
      </c>
      <c r="S50" s="880" t="str">
        <f t="shared" si="4"/>
        <v>yes</v>
      </c>
      <c r="T50" s="880" t="str">
        <f t="shared" si="5"/>
        <v>yes</v>
      </c>
    </row>
    <row r="51" spans="1:20" thickTop="1" thickBot="1" x14ac:dyDescent="0.3">
      <c r="A51" s="874" t="s">
        <v>554</v>
      </c>
      <c r="B51" s="1044">
        <v>0</v>
      </c>
      <c r="C51" s="1044">
        <v>39266237</v>
      </c>
      <c r="D51" s="1044">
        <v>286500</v>
      </c>
      <c r="E51" s="1044">
        <v>1869</v>
      </c>
      <c r="H51" s="880" t="s">
        <v>1808</v>
      </c>
      <c r="I51" s="1069">
        <v>286500</v>
      </c>
      <c r="J51" s="1069">
        <v>1869</v>
      </c>
      <c r="K51" s="880" t="b">
        <f t="shared" si="0"/>
        <v>0</v>
      </c>
      <c r="L51" s="880" t="str">
        <f t="shared" si="1"/>
        <v>yes</v>
      </c>
      <c r="M51" s="880" t="str">
        <f t="shared" si="2"/>
        <v>yes</v>
      </c>
      <c r="O51" s="1075" t="s">
        <v>1808</v>
      </c>
      <c r="P51" s="1072">
        <v>0</v>
      </c>
      <c r="Q51" s="1073">
        <v>39266237</v>
      </c>
      <c r="R51" s="880" t="b">
        <f t="shared" si="3"/>
        <v>0</v>
      </c>
      <c r="S51" s="880" t="str">
        <f t="shared" si="4"/>
        <v>yes</v>
      </c>
      <c r="T51" s="880" t="str">
        <f t="shared" si="5"/>
        <v>yes</v>
      </c>
    </row>
    <row r="52" spans="1:20" thickTop="1" thickBot="1" x14ac:dyDescent="0.3">
      <c r="A52" s="874" t="s">
        <v>555</v>
      </c>
      <c r="B52" s="1044">
        <v>3146786</v>
      </c>
      <c r="C52" s="1044">
        <v>1985510</v>
      </c>
      <c r="D52" s="1044">
        <v>731061.5</v>
      </c>
      <c r="E52" s="1044">
        <v>0</v>
      </c>
      <c r="H52" s="880" t="s">
        <v>1810</v>
      </c>
      <c r="I52" s="1069">
        <v>731061.5</v>
      </c>
      <c r="J52" s="1069">
        <v>0</v>
      </c>
      <c r="K52" s="880" t="b">
        <f t="shared" si="0"/>
        <v>0</v>
      </c>
      <c r="L52" s="880" t="str">
        <f t="shared" si="1"/>
        <v>yes</v>
      </c>
      <c r="M52" s="880" t="str">
        <f t="shared" si="2"/>
        <v>yes</v>
      </c>
      <c r="O52" s="1075" t="s">
        <v>1810</v>
      </c>
      <c r="P52" s="1072">
        <v>3146786</v>
      </c>
      <c r="Q52" s="1073">
        <v>1985510</v>
      </c>
      <c r="R52" s="880" t="b">
        <f t="shared" si="3"/>
        <v>0</v>
      </c>
      <c r="S52" s="880" t="str">
        <f t="shared" si="4"/>
        <v>yes</v>
      </c>
      <c r="T52" s="880" t="str">
        <f t="shared" si="5"/>
        <v>yes</v>
      </c>
    </row>
    <row r="53" spans="1:20" thickTop="1" thickBot="1" x14ac:dyDescent="0.3">
      <c r="A53" s="874" t="s">
        <v>556</v>
      </c>
      <c r="B53" s="1044">
        <v>0</v>
      </c>
      <c r="C53" s="1044">
        <v>10540605</v>
      </c>
      <c r="D53" s="1044">
        <v>0</v>
      </c>
      <c r="E53" s="1044">
        <v>-108180.88</v>
      </c>
      <c r="H53" s="880" t="s">
        <v>1812</v>
      </c>
      <c r="I53" s="1069">
        <v>0</v>
      </c>
      <c r="J53" s="1069">
        <v>-108180.88</v>
      </c>
      <c r="K53" s="880" t="b">
        <f t="shared" si="0"/>
        <v>0</v>
      </c>
      <c r="L53" s="880" t="str">
        <f t="shared" si="1"/>
        <v>yes</v>
      </c>
      <c r="M53" s="880" t="str">
        <f t="shared" si="2"/>
        <v>yes</v>
      </c>
      <c r="O53" s="1075" t="s">
        <v>1812</v>
      </c>
      <c r="P53" s="1072">
        <v>0</v>
      </c>
      <c r="Q53" s="1073">
        <v>10540605</v>
      </c>
      <c r="R53" s="880" t="b">
        <f t="shared" si="3"/>
        <v>0</v>
      </c>
      <c r="S53" s="880" t="str">
        <f t="shared" si="4"/>
        <v>yes</v>
      </c>
      <c r="T53" s="880" t="str">
        <f t="shared" si="5"/>
        <v>yes</v>
      </c>
    </row>
    <row r="54" spans="1:20" thickTop="1" thickBot="1" x14ac:dyDescent="0.3">
      <c r="A54" s="874" t="s">
        <v>557</v>
      </c>
      <c r="B54" s="1044">
        <v>2164265</v>
      </c>
      <c r="C54" s="1044">
        <v>-391414</v>
      </c>
      <c r="D54" s="1044">
        <v>0</v>
      </c>
      <c r="E54" s="1044">
        <v>7861</v>
      </c>
      <c r="H54" s="880" t="s">
        <v>1814</v>
      </c>
      <c r="I54" s="1069">
        <v>0</v>
      </c>
      <c r="J54" s="1069">
        <v>7861</v>
      </c>
      <c r="K54" s="880" t="b">
        <f t="shared" si="0"/>
        <v>0</v>
      </c>
      <c r="L54" s="880" t="str">
        <f t="shared" si="1"/>
        <v>yes</v>
      </c>
      <c r="M54" s="880" t="str">
        <f t="shared" si="2"/>
        <v>yes</v>
      </c>
      <c r="O54" s="1075" t="s">
        <v>1814</v>
      </c>
      <c r="P54" s="1072">
        <v>2164265</v>
      </c>
      <c r="Q54" s="1073">
        <v>-391414</v>
      </c>
      <c r="R54" s="880" t="b">
        <f t="shared" si="3"/>
        <v>0</v>
      </c>
      <c r="S54" s="880" t="str">
        <f t="shared" si="4"/>
        <v>yes</v>
      </c>
      <c r="T54" s="880" t="str">
        <f t="shared" si="5"/>
        <v>yes</v>
      </c>
    </row>
    <row r="55" spans="1:20" thickTop="1" thickBot="1" x14ac:dyDescent="0.3">
      <c r="A55" s="874" t="s">
        <v>558</v>
      </c>
      <c r="B55" s="1044">
        <v>0</v>
      </c>
      <c r="C55" s="1044">
        <v>34026</v>
      </c>
      <c r="D55" s="1044">
        <v>0</v>
      </c>
      <c r="E55" s="1044">
        <v>-318687</v>
      </c>
      <c r="H55" s="880" t="s">
        <v>1816</v>
      </c>
      <c r="I55" s="1069">
        <v>0</v>
      </c>
      <c r="J55" s="1069">
        <v>-318687</v>
      </c>
      <c r="K55" s="880" t="b">
        <f t="shared" si="0"/>
        <v>0</v>
      </c>
      <c r="L55" s="880" t="str">
        <f t="shared" si="1"/>
        <v>yes</v>
      </c>
      <c r="M55" s="880" t="str">
        <f t="shared" si="2"/>
        <v>yes</v>
      </c>
      <c r="O55" s="1075" t="s">
        <v>1816</v>
      </c>
      <c r="P55" s="1072">
        <v>0</v>
      </c>
      <c r="Q55" s="1073">
        <v>34026</v>
      </c>
      <c r="R55" s="880" t="b">
        <f t="shared" si="3"/>
        <v>0</v>
      </c>
      <c r="S55" s="880" t="str">
        <f t="shared" si="4"/>
        <v>yes</v>
      </c>
      <c r="T55" s="880" t="str">
        <f t="shared" si="5"/>
        <v>yes</v>
      </c>
    </row>
    <row r="56" spans="1:20" thickTop="1" thickBot="1" x14ac:dyDescent="0.3">
      <c r="A56" s="874" t="s">
        <v>559</v>
      </c>
      <c r="B56" s="1044">
        <v>1371210</v>
      </c>
      <c r="C56" s="1044">
        <v>2096415</v>
      </c>
      <c r="D56" s="1044">
        <v>0</v>
      </c>
      <c r="E56" s="1044">
        <v>107563</v>
      </c>
      <c r="H56" s="880" t="s">
        <v>1818</v>
      </c>
      <c r="I56" s="1069">
        <v>0</v>
      </c>
      <c r="J56" s="1069">
        <v>107563</v>
      </c>
      <c r="K56" s="880" t="b">
        <f t="shared" si="0"/>
        <v>0</v>
      </c>
      <c r="L56" s="880" t="str">
        <f t="shared" si="1"/>
        <v>yes</v>
      </c>
      <c r="M56" s="880" t="str">
        <f t="shared" si="2"/>
        <v>yes</v>
      </c>
      <c r="O56" s="1075" t="s">
        <v>1818</v>
      </c>
      <c r="P56" s="1072">
        <v>1371210</v>
      </c>
      <c r="Q56" s="1073">
        <v>2096415</v>
      </c>
      <c r="R56" s="880" t="b">
        <f t="shared" si="3"/>
        <v>0</v>
      </c>
      <c r="S56" s="880" t="str">
        <f t="shared" si="4"/>
        <v>yes</v>
      </c>
      <c r="T56" s="880" t="str">
        <f t="shared" si="5"/>
        <v>yes</v>
      </c>
    </row>
    <row r="57" spans="1:20" thickTop="1" thickBot="1" x14ac:dyDescent="0.3">
      <c r="A57" s="874" t="s">
        <v>560</v>
      </c>
      <c r="B57" s="1044">
        <v>0</v>
      </c>
      <c r="C57" s="1044">
        <v>1740852</v>
      </c>
      <c r="D57" s="1044">
        <v>0</v>
      </c>
      <c r="E57" s="1044">
        <v>118520</v>
      </c>
      <c r="H57" s="880" t="s">
        <v>1820</v>
      </c>
      <c r="I57" s="1069">
        <v>0</v>
      </c>
      <c r="J57" s="1069">
        <v>118520</v>
      </c>
      <c r="K57" s="880" t="b">
        <f t="shared" si="0"/>
        <v>0</v>
      </c>
      <c r="L57" s="880" t="str">
        <f t="shared" si="1"/>
        <v>yes</v>
      </c>
      <c r="M57" s="880" t="str">
        <f t="shared" si="2"/>
        <v>yes</v>
      </c>
      <c r="O57" s="1075" t="s">
        <v>1820</v>
      </c>
      <c r="P57" s="1072">
        <v>0</v>
      </c>
      <c r="Q57" s="1073">
        <v>1740852</v>
      </c>
      <c r="R57" s="880" t="b">
        <f t="shared" si="3"/>
        <v>0</v>
      </c>
      <c r="S57" s="880" t="str">
        <f t="shared" si="4"/>
        <v>yes</v>
      </c>
      <c r="T57" s="880" t="str">
        <f t="shared" si="5"/>
        <v>yes</v>
      </c>
    </row>
    <row r="58" spans="1:20" thickTop="1" thickBot="1" x14ac:dyDescent="0.3">
      <c r="A58" s="874" t="s">
        <v>561</v>
      </c>
      <c r="B58" s="1044">
        <v>426987</v>
      </c>
      <c r="C58" s="1044">
        <v>7875582</v>
      </c>
      <c r="D58" s="1044">
        <v>96389</v>
      </c>
      <c r="E58" s="1044">
        <v>0.25999999999476098</v>
      </c>
      <c r="H58" s="880" t="s">
        <v>1822</v>
      </c>
      <c r="I58" s="1069">
        <v>96389</v>
      </c>
      <c r="J58" s="1069">
        <v>0.25999999999476098</v>
      </c>
      <c r="K58" s="880" t="b">
        <f t="shared" si="0"/>
        <v>0</v>
      </c>
      <c r="L58" s="880" t="str">
        <f t="shared" si="1"/>
        <v>yes</v>
      </c>
      <c r="M58" s="880" t="str">
        <f t="shared" si="2"/>
        <v>yes</v>
      </c>
      <c r="O58" s="1075" t="s">
        <v>1822</v>
      </c>
      <c r="P58" s="1072">
        <v>426987</v>
      </c>
      <c r="Q58" s="1073">
        <v>7875582</v>
      </c>
      <c r="R58" s="880" t="b">
        <f t="shared" si="3"/>
        <v>0</v>
      </c>
      <c r="S58" s="880" t="str">
        <f t="shared" si="4"/>
        <v>yes</v>
      </c>
      <c r="T58" s="880" t="str">
        <f t="shared" si="5"/>
        <v>yes</v>
      </c>
    </row>
    <row r="59" spans="1:20" thickTop="1" thickBot="1" x14ac:dyDescent="0.3">
      <c r="A59" s="874" t="s">
        <v>562</v>
      </c>
      <c r="B59" s="1044">
        <v>185321</v>
      </c>
      <c r="C59" s="1044">
        <v>1373077</v>
      </c>
      <c r="D59" s="1044">
        <v>0</v>
      </c>
      <c r="E59" s="1044">
        <v>-226590</v>
      </c>
      <c r="H59" s="880" t="s">
        <v>1824</v>
      </c>
      <c r="I59" s="1069">
        <v>0</v>
      </c>
      <c r="J59" s="1069">
        <v>-226590</v>
      </c>
      <c r="K59" s="880" t="b">
        <f t="shared" si="0"/>
        <v>0</v>
      </c>
      <c r="L59" s="880" t="str">
        <f t="shared" si="1"/>
        <v>yes</v>
      </c>
      <c r="M59" s="880" t="str">
        <f t="shared" si="2"/>
        <v>yes</v>
      </c>
      <c r="O59" s="1075" t="s">
        <v>1824</v>
      </c>
      <c r="P59" s="1072">
        <v>185321</v>
      </c>
      <c r="Q59" s="1073">
        <v>1373077</v>
      </c>
      <c r="R59" s="880" t="b">
        <f t="shared" si="3"/>
        <v>0</v>
      </c>
      <c r="S59" s="880" t="str">
        <f t="shared" si="4"/>
        <v>yes</v>
      </c>
      <c r="T59" s="880" t="str">
        <f t="shared" si="5"/>
        <v>yes</v>
      </c>
    </row>
    <row r="60" spans="1:20" thickTop="1" thickBot="1" x14ac:dyDescent="0.3">
      <c r="A60" s="874" t="s">
        <v>563</v>
      </c>
      <c r="B60" s="1044">
        <v>0</v>
      </c>
      <c r="C60" s="1044">
        <v>10100485</v>
      </c>
      <c r="D60" s="1044">
        <v>0</v>
      </c>
      <c r="E60" s="1044">
        <v>114105.4</v>
      </c>
      <c r="H60" s="880" t="s">
        <v>1826</v>
      </c>
      <c r="I60" s="1069">
        <v>0</v>
      </c>
      <c r="J60" s="1069">
        <v>114105.4</v>
      </c>
      <c r="K60" s="880" t="b">
        <f t="shared" si="0"/>
        <v>0</v>
      </c>
      <c r="L60" s="880" t="str">
        <f t="shared" si="1"/>
        <v>yes</v>
      </c>
      <c r="M60" s="880" t="str">
        <f t="shared" si="2"/>
        <v>yes</v>
      </c>
      <c r="O60" s="1075" t="s">
        <v>1826</v>
      </c>
      <c r="P60" s="1072">
        <v>0</v>
      </c>
      <c r="Q60" s="1073">
        <v>10100485</v>
      </c>
      <c r="R60" s="880" t="b">
        <f t="shared" si="3"/>
        <v>0</v>
      </c>
      <c r="S60" s="880" t="str">
        <f t="shared" si="4"/>
        <v>yes</v>
      </c>
      <c r="T60" s="880" t="str">
        <f t="shared" si="5"/>
        <v>yes</v>
      </c>
    </row>
    <row r="61" spans="1:20" thickTop="1" thickBot="1" x14ac:dyDescent="0.3">
      <c r="A61" s="874" t="s">
        <v>564</v>
      </c>
      <c r="B61" s="1044">
        <v>9525160</v>
      </c>
      <c r="C61" s="1044">
        <v>-211491</v>
      </c>
      <c r="D61" s="1044">
        <v>0</v>
      </c>
      <c r="E61" s="1044">
        <v>-199726</v>
      </c>
      <c r="H61" s="880" t="s">
        <v>3442</v>
      </c>
      <c r="I61" s="1069">
        <v>0</v>
      </c>
      <c r="J61" s="1069">
        <v>-199726</v>
      </c>
      <c r="K61" s="880" t="b">
        <f t="shared" si="0"/>
        <v>0</v>
      </c>
      <c r="L61" s="880" t="str">
        <f t="shared" si="1"/>
        <v>yes</v>
      </c>
      <c r="M61" s="880" t="str">
        <f t="shared" si="2"/>
        <v>yes</v>
      </c>
      <c r="O61" s="1075" t="s">
        <v>3442</v>
      </c>
      <c r="P61" s="1072">
        <v>9525160</v>
      </c>
      <c r="Q61" s="1073">
        <v>-211491</v>
      </c>
      <c r="R61" s="880" t="b">
        <f t="shared" si="3"/>
        <v>0</v>
      </c>
      <c r="S61" s="880" t="str">
        <f t="shared" si="4"/>
        <v>yes</v>
      </c>
      <c r="T61" s="880" t="str">
        <f t="shared" si="5"/>
        <v>yes</v>
      </c>
    </row>
    <row r="62" spans="1:20" thickTop="1" thickBot="1" x14ac:dyDescent="0.3">
      <c r="A62" s="874" t="s">
        <v>565</v>
      </c>
      <c r="B62" s="1044">
        <v>0</v>
      </c>
      <c r="C62" s="1044">
        <v>-180859282</v>
      </c>
      <c r="D62" s="1044">
        <v>0</v>
      </c>
      <c r="E62" s="1044">
        <v>170577</v>
      </c>
      <c r="H62" s="880" t="s">
        <v>1830</v>
      </c>
      <c r="I62" s="1069">
        <v>0</v>
      </c>
      <c r="J62" s="1069">
        <v>170577</v>
      </c>
      <c r="K62" s="880" t="b">
        <f t="shared" si="0"/>
        <v>0</v>
      </c>
      <c r="L62" s="880" t="str">
        <f t="shared" si="1"/>
        <v>yes</v>
      </c>
      <c r="M62" s="880" t="str">
        <f t="shared" si="2"/>
        <v>yes</v>
      </c>
      <c r="O62" s="1075" t="s">
        <v>1830</v>
      </c>
      <c r="P62" s="1072">
        <v>0</v>
      </c>
      <c r="Q62" s="1073">
        <v>-180859282</v>
      </c>
      <c r="R62" s="880" t="b">
        <f t="shared" si="3"/>
        <v>0</v>
      </c>
      <c r="S62" s="880" t="str">
        <f t="shared" si="4"/>
        <v>yes</v>
      </c>
      <c r="T62" s="880" t="str">
        <f t="shared" si="5"/>
        <v>yes</v>
      </c>
    </row>
    <row r="63" spans="1:20" thickTop="1" thickBot="1" x14ac:dyDescent="0.3">
      <c r="A63" s="874" t="s">
        <v>566</v>
      </c>
      <c r="B63" s="1044">
        <v>1641850</v>
      </c>
      <c r="C63" s="1044">
        <v>-1037149</v>
      </c>
      <c r="D63" s="1044">
        <v>0</v>
      </c>
      <c r="E63" s="1044">
        <v>-574568.19999999995</v>
      </c>
      <c r="H63" s="880" t="s">
        <v>1832</v>
      </c>
      <c r="I63" s="1069">
        <v>0</v>
      </c>
      <c r="J63" s="1069">
        <v>-574568.19999999995</v>
      </c>
      <c r="K63" s="880" t="b">
        <f t="shared" si="0"/>
        <v>0</v>
      </c>
      <c r="L63" s="880" t="str">
        <f t="shared" si="1"/>
        <v>yes</v>
      </c>
      <c r="M63" s="880" t="str">
        <f t="shared" si="2"/>
        <v>yes</v>
      </c>
      <c r="O63" s="1075" t="s">
        <v>1832</v>
      </c>
      <c r="P63" s="1072">
        <v>1641850</v>
      </c>
      <c r="Q63" s="1073">
        <v>-1037149</v>
      </c>
      <c r="R63" s="880" t="b">
        <f t="shared" si="3"/>
        <v>0</v>
      </c>
      <c r="S63" s="880" t="str">
        <f t="shared" si="4"/>
        <v>yes</v>
      </c>
      <c r="T63" s="880" t="str">
        <f t="shared" si="5"/>
        <v>yes</v>
      </c>
    </row>
    <row r="64" spans="1:20" thickTop="1" thickBot="1" x14ac:dyDescent="0.3">
      <c r="A64" s="874" t="s">
        <v>567</v>
      </c>
      <c r="B64" s="1044">
        <v>0</v>
      </c>
      <c r="C64" s="1044">
        <v>0</v>
      </c>
      <c r="D64" s="1044"/>
      <c r="E64" s="1044"/>
      <c r="H64" s="880" t="s">
        <v>1834</v>
      </c>
      <c r="I64" s="1069"/>
      <c r="J64" s="1069"/>
      <c r="K64" s="880" t="b">
        <f t="shared" si="0"/>
        <v>0</v>
      </c>
      <c r="L64" s="880" t="str">
        <f t="shared" si="1"/>
        <v>yes</v>
      </c>
      <c r="M64" s="880" t="str">
        <f t="shared" si="2"/>
        <v>yes</v>
      </c>
      <c r="O64" s="1075" t="s">
        <v>1834</v>
      </c>
      <c r="P64" s="1072">
        <v>0</v>
      </c>
      <c r="Q64" s="1073">
        <v>0</v>
      </c>
      <c r="R64" s="880" t="b">
        <f t="shared" si="3"/>
        <v>0</v>
      </c>
      <c r="S64" s="880" t="str">
        <f t="shared" si="4"/>
        <v>yes</v>
      </c>
      <c r="T64" s="880" t="str">
        <f t="shared" si="5"/>
        <v>yes</v>
      </c>
    </row>
    <row r="65" spans="1:20" thickTop="1" thickBot="1" x14ac:dyDescent="0.3">
      <c r="A65" s="874" t="s">
        <v>568</v>
      </c>
      <c r="B65" s="1044">
        <v>0</v>
      </c>
      <c r="C65" s="1044">
        <v>13964666</v>
      </c>
      <c r="D65" s="1044">
        <v>950879</v>
      </c>
      <c r="E65" s="1044">
        <v>0</v>
      </c>
      <c r="H65" s="880" t="s">
        <v>1836</v>
      </c>
      <c r="I65" s="1069">
        <v>950879</v>
      </c>
      <c r="J65" s="1069">
        <v>0</v>
      </c>
      <c r="K65" s="880" t="b">
        <f t="shared" si="0"/>
        <v>0</v>
      </c>
      <c r="L65" s="880" t="str">
        <f t="shared" si="1"/>
        <v>yes</v>
      </c>
      <c r="M65" s="880" t="str">
        <f t="shared" si="2"/>
        <v>yes</v>
      </c>
      <c r="O65" s="1075" t="s">
        <v>1836</v>
      </c>
      <c r="P65" s="1072">
        <v>0</v>
      </c>
      <c r="Q65" s="1073">
        <v>13964666</v>
      </c>
      <c r="R65" s="880" t="b">
        <f t="shared" si="3"/>
        <v>0</v>
      </c>
      <c r="S65" s="880" t="str">
        <f t="shared" si="4"/>
        <v>yes</v>
      </c>
      <c r="T65" s="880" t="str">
        <f t="shared" si="5"/>
        <v>yes</v>
      </c>
    </row>
    <row r="66" spans="1:20" thickTop="1" thickBot="1" x14ac:dyDescent="0.3">
      <c r="A66" s="874" t="s">
        <v>569</v>
      </c>
      <c r="B66" s="1044">
        <v>597291</v>
      </c>
      <c r="C66" s="1044">
        <v>5804035</v>
      </c>
      <c r="D66" s="1044">
        <v>0</v>
      </c>
      <c r="E66" s="1044">
        <v>-109517</v>
      </c>
      <c r="H66" s="880" t="s">
        <v>1838</v>
      </c>
      <c r="I66" s="1069">
        <v>0</v>
      </c>
      <c r="J66" s="1069">
        <v>-109517</v>
      </c>
      <c r="K66" s="880" t="b">
        <f t="shared" si="0"/>
        <v>0</v>
      </c>
      <c r="L66" s="880" t="str">
        <f t="shared" si="1"/>
        <v>yes</v>
      </c>
      <c r="M66" s="880" t="str">
        <f t="shared" si="2"/>
        <v>yes</v>
      </c>
      <c r="O66" s="1075" t="s">
        <v>1838</v>
      </c>
      <c r="P66" s="1072">
        <v>597291</v>
      </c>
      <c r="Q66" s="1073">
        <v>5804035</v>
      </c>
      <c r="R66" s="880" t="b">
        <f t="shared" si="3"/>
        <v>0</v>
      </c>
      <c r="S66" s="880" t="str">
        <f t="shared" si="4"/>
        <v>yes</v>
      </c>
      <c r="T66" s="880" t="str">
        <f t="shared" si="5"/>
        <v>yes</v>
      </c>
    </row>
    <row r="67" spans="1:20" thickTop="1" thickBot="1" x14ac:dyDescent="0.3">
      <c r="A67" s="874" t="s">
        <v>570</v>
      </c>
      <c r="B67" s="1044">
        <v>0</v>
      </c>
      <c r="C67" s="1044">
        <v>7603244</v>
      </c>
      <c r="D67" s="1044">
        <v>730962</v>
      </c>
      <c r="E67" s="1044">
        <v>-0.20999999996274701</v>
      </c>
      <c r="H67" s="880" t="s">
        <v>1840</v>
      </c>
      <c r="I67" s="1069">
        <v>730962</v>
      </c>
      <c r="J67" s="1069">
        <v>-0.20999999996274701</v>
      </c>
      <c r="K67" s="880" t="b">
        <f t="shared" si="0"/>
        <v>0</v>
      </c>
      <c r="L67" s="880" t="str">
        <f t="shared" si="1"/>
        <v>yes</v>
      </c>
      <c r="M67" s="880" t="str">
        <f t="shared" si="2"/>
        <v>yes</v>
      </c>
      <c r="O67" s="1075" t="s">
        <v>1840</v>
      </c>
      <c r="P67" s="1072">
        <v>0</v>
      </c>
      <c r="Q67" s="1073">
        <v>7603244</v>
      </c>
      <c r="R67" s="880" t="b">
        <f t="shared" si="3"/>
        <v>0</v>
      </c>
      <c r="S67" s="880" t="str">
        <f t="shared" si="4"/>
        <v>yes</v>
      </c>
      <c r="T67" s="880" t="str">
        <f t="shared" si="5"/>
        <v>yes</v>
      </c>
    </row>
    <row r="68" spans="1:20" thickTop="1" thickBot="1" x14ac:dyDescent="0.3">
      <c r="A68" s="874" t="s">
        <v>571</v>
      </c>
      <c r="B68" s="1044">
        <v>0</v>
      </c>
      <c r="C68" s="1044">
        <v>0</v>
      </c>
      <c r="D68" s="1044"/>
      <c r="E68" s="1044"/>
      <c r="H68" s="880" t="s">
        <v>1842</v>
      </c>
      <c r="I68" s="1069"/>
      <c r="J68" s="1069"/>
      <c r="K68" s="880" t="b">
        <f t="shared" ref="K68:K102" si="6">EXACT(A68,H68)</f>
        <v>0</v>
      </c>
      <c r="L68" s="880" t="str">
        <f t="shared" ref="L68:L102" si="7">IF(I68=D68,"yes","no")</f>
        <v>yes</v>
      </c>
      <c r="M68" s="880" t="str">
        <f t="shared" ref="M68:M102" si="8">IF(J68=E68,"yes","no")</f>
        <v>yes</v>
      </c>
      <c r="O68" s="1075" t="s">
        <v>1842</v>
      </c>
      <c r="P68" s="1072">
        <v>0</v>
      </c>
      <c r="Q68" s="1073">
        <v>0</v>
      </c>
      <c r="R68" s="880" t="b">
        <f t="shared" ref="R68:R102" si="9">EXACT(A68,O68)</f>
        <v>0</v>
      </c>
      <c r="S68" s="880" t="str">
        <f t="shared" ref="S68:S102" si="10">IF(P68=B68,"yes","no")</f>
        <v>yes</v>
      </c>
      <c r="T68" s="880" t="str">
        <f t="shared" ref="T68:T102" si="11">IF(Q68=C68,"yes","no")</f>
        <v>yes</v>
      </c>
    </row>
    <row r="69" spans="1:20" thickTop="1" thickBot="1" x14ac:dyDescent="0.3">
      <c r="A69" s="874" t="s">
        <v>572</v>
      </c>
      <c r="B69" s="1044">
        <v>0</v>
      </c>
      <c r="C69" s="1044">
        <v>-57378215</v>
      </c>
      <c r="D69" s="1044">
        <v>0</v>
      </c>
      <c r="E69" s="1044">
        <v>212658.32</v>
      </c>
      <c r="H69" s="880" t="s">
        <v>1844</v>
      </c>
      <c r="I69" s="1069">
        <v>0</v>
      </c>
      <c r="J69" s="1069">
        <v>212658.32</v>
      </c>
      <c r="K69" s="880" t="b">
        <f t="shared" si="6"/>
        <v>0</v>
      </c>
      <c r="L69" s="880" t="str">
        <f t="shared" si="7"/>
        <v>yes</v>
      </c>
      <c r="M69" s="880" t="str">
        <f t="shared" si="8"/>
        <v>yes</v>
      </c>
      <c r="O69" s="1075" t="s">
        <v>1844</v>
      </c>
      <c r="P69" s="1072">
        <v>0</v>
      </c>
      <c r="Q69" s="1073">
        <v>-57378215</v>
      </c>
      <c r="R69" s="880" t="b">
        <f t="shared" si="9"/>
        <v>0</v>
      </c>
      <c r="S69" s="880" t="str">
        <f t="shared" si="10"/>
        <v>yes</v>
      </c>
      <c r="T69" s="880" t="str">
        <f t="shared" si="11"/>
        <v>yes</v>
      </c>
    </row>
    <row r="70" spans="1:20" thickTop="1" thickBot="1" x14ac:dyDescent="0.3">
      <c r="A70" s="874" t="s">
        <v>573</v>
      </c>
      <c r="B70" s="1044">
        <v>4334119</v>
      </c>
      <c r="C70" s="1044">
        <v>9346562</v>
      </c>
      <c r="D70" s="1044">
        <v>0</v>
      </c>
      <c r="E70" s="1044">
        <v>-163793</v>
      </c>
      <c r="H70" s="880" t="s">
        <v>1846</v>
      </c>
      <c r="I70" s="1069">
        <v>0</v>
      </c>
      <c r="J70" s="1069">
        <v>-163793</v>
      </c>
      <c r="K70" s="880" t="b">
        <f t="shared" si="6"/>
        <v>0</v>
      </c>
      <c r="L70" s="880" t="str">
        <f t="shared" si="7"/>
        <v>yes</v>
      </c>
      <c r="M70" s="880" t="str">
        <f t="shared" si="8"/>
        <v>yes</v>
      </c>
      <c r="O70" s="1075" t="s">
        <v>1846</v>
      </c>
      <c r="P70" s="1072">
        <v>4334119</v>
      </c>
      <c r="Q70" s="1073">
        <v>9346562</v>
      </c>
      <c r="R70" s="880" t="b">
        <f t="shared" si="9"/>
        <v>0</v>
      </c>
      <c r="S70" s="880" t="str">
        <f t="shared" si="10"/>
        <v>yes</v>
      </c>
      <c r="T70" s="880" t="str">
        <f t="shared" si="11"/>
        <v>yes</v>
      </c>
    </row>
    <row r="71" spans="1:20" thickTop="1" thickBot="1" x14ac:dyDescent="0.3">
      <c r="A71" s="874" t="s">
        <v>574</v>
      </c>
      <c r="B71" s="1044">
        <v>416388</v>
      </c>
      <c r="C71" s="1044">
        <v>426185</v>
      </c>
      <c r="D71" s="1044">
        <v>0</v>
      </c>
      <c r="E71" s="1044">
        <v>-15444</v>
      </c>
      <c r="H71" s="880" t="s">
        <v>1848</v>
      </c>
      <c r="I71" s="1069">
        <v>0</v>
      </c>
      <c r="J71" s="1069">
        <v>-15444</v>
      </c>
      <c r="K71" s="880" t="b">
        <f t="shared" si="6"/>
        <v>0</v>
      </c>
      <c r="L71" s="880" t="str">
        <f t="shared" si="7"/>
        <v>yes</v>
      </c>
      <c r="M71" s="880" t="str">
        <f t="shared" si="8"/>
        <v>yes</v>
      </c>
      <c r="O71" s="1075" t="s">
        <v>1848</v>
      </c>
      <c r="P71" s="1072">
        <v>416388</v>
      </c>
      <c r="Q71" s="1073">
        <v>426185</v>
      </c>
      <c r="R71" s="880" t="b">
        <f t="shared" si="9"/>
        <v>0</v>
      </c>
      <c r="S71" s="880" t="str">
        <f t="shared" si="10"/>
        <v>yes</v>
      </c>
      <c r="T71" s="880" t="str">
        <f t="shared" si="11"/>
        <v>yes</v>
      </c>
    </row>
    <row r="72" spans="1:20" thickTop="1" thickBot="1" x14ac:dyDescent="0.3">
      <c r="A72" s="874" t="s">
        <v>575</v>
      </c>
      <c r="B72" s="1044">
        <v>544684</v>
      </c>
      <c r="C72" s="1044">
        <v>9467755</v>
      </c>
      <c r="D72" s="1044">
        <v>0</v>
      </c>
      <c r="E72" s="1044">
        <v>81170</v>
      </c>
      <c r="H72" s="880" t="s">
        <v>1850</v>
      </c>
      <c r="I72" s="1069">
        <v>0</v>
      </c>
      <c r="J72" s="1069">
        <v>81170</v>
      </c>
      <c r="K72" s="880" t="b">
        <f t="shared" si="6"/>
        <v>0</v>
      </c>
      <c r="L72" s="880" t="str">
        <f t="shared" si="7"/>
        <v>yes</v>
      </c>
      <c r="M72" s="880" t="str">
        <f t="shared" si="8"/>
        <v>yes</v>
      </c>
      <c r="O72" s="1075" t="s">
        <v>1850</v>
      </c>
      <c r="P72" s="1072">
        <v>544684</v>
      </c>
      <c r="Q72" s="1073">
        <v>9467755</v>
      </c>
      <c r="R72" s="880" t="b">
        <f t="shared" si="9"/>
        <v>0</v>
      </c>
      <c r="S72" s="880" t="str">
        <f t="shared" si="10"/>
        <v>yes</v>
      </c>
      <c r="T72" s="880" t="str">
        <f t="shared" si="11"/>
        <v>yes</v>
      </c>
    </row>
    <row r="73" spans="1:20" thickTop="1" thickBot="1" x14ac:dyDescent="0.3">
      <c r="A73" s="874" t="s">
        <v>576</v>
      </c>
      <c r="B73" s="1044">
        <v>0</v>
      </c>
      <c r="C73" s="1044">
        <v>0</v>
      </c>
      <c r="D73" s="1044"/>
      <c r="E73" s="1044"/>
      <c r="H73" s="880" t="s">
        <v>1852</v>
      </c>
      <c r="I73" s="1069"/>
      <c r="J73" s="1069"/>
      <c r="K73" s="880" t="b">
        <f t="shared" si="6"/>
        <v>0</v>
      </c>
      <c r="L73" s="880" t="str">
        <f t="shared" si="7"/>
        <v>yes</v>
      </c>
      <c r="M73" s="880" t="str">
        <f t="shared" si="8"/>
        <v>yes</v>
      </c>
      <c r="O73" s="1075" t="s">
        <v>1852</v>
      </c>
      <c r="P73" s="1072">
        <v>0</v>
      </c>
      <c r="Q73" s="1073">
        <v>0</v>
      </c>
      <c r="R73" s="880" t="b">
        <f t="shared" si="9"/>
        <v>0</v>
      </c>
      <c r="S73" s="880" t="str">
        <f t="shared" si="10"/>
        <v>yes</v>
      </c>
      <c r="T73" s="880" t="str">
        <f t="shared" si="11"/>
        <v>yes</v>
      </c>
    </row>
    <row r="74" spans="1:20" thickTop="1" thickBot="1" x14ac:dyDescent="0.3">
      <c r="A74" s="874" t="s">
        <v>577</v>
      </c>
      <c r="B74" s="1044">
        <v>0</v>
      </c>
      <c r="C74" s="1044">
        <v>0</v>
      </c>
      <c r="D74" s="1044">
        <v>0</v>
      </c>
      <c r="E74" s="1044">
        <v>-7542.05</v>
      </c>
      <c r="H74" s="880" t="s">
        <v>1854</v>
      </c>
      <c r="I74" s="1069">
        <v>0</v>
      </c>
      <c r="J74" s="1069">
        <v>-7542.05</v>
      </c>
      <c r="K74" s="880" t="b">
        <f t="shared" si="6"/>
        <v>0</v>
      </c>
      <c r="L74" s="880" t="str">
        <f t="shared" si="7"/>
        <v>yes</v>
      </c>
      <c r="M74" s="880" t="str">
        <f t="shared" si="8"/>
        <v>yes</v>
      </c>
      <c r="O74" s="1075" t="s">
        <v>1854</v>
      </c>
      <c r="P74" s="1072">
        <v>0</v>
      </c>
      <c r="Q74" s="1073">
        <v>0</v>
      </c>
      <c r="R74" s="880" t="b">
        <f t="shared" si="9"/>
        <v>0</v>
      </c>
      <c r="S74" s="880" t="str">
        <f t="shared" si="10"/>
        <v>yes</v>
      </c>
      <c r="T74" s="880" t="str">
        <f t="shared" si="11"/>
        <v>yes</v>
      </c>
    </row>
    <row r="75" spans="1:20" thickTop="1" thickBot="1" x14ac:dyDescent="0.3">
      <c r="A75" s="874" t="s">
        <v>578</v>
      </c>
      <c r="B75" s="1044">
        <v>1051537.1499999999</v>
      </c>
      <c r="C75" s="1044">
        <v>0</v>
      </c>
      <c r="D75" s="1044">
        <v>0</v>
      </c>
      <c r="E75" s="1044">
        <v>-131497.12</v>
      </c>
      <c r="H75" s="880" t="s">
        <v>1856</v>
      </c>
      <c r="I75" s="1069">
        <v>0</v>
      </c>
      <c r="J75" s="1069">
        <v>-131497.12</v>
      </c>
      <c r="K75" s="880" t="b">
        <f t="shared" si="6"/>
        <v>0</v>
      </c>
      <c r="L75" s="880" t="str">
        <f t="shared" si="7"/>
        <v>yes</v>
      </c>
      <c r="M75" s="880" t="str">
        <f t="shared" si="8"/>
        <v>yes</v>
      </c>
      <c r="O75" s="1075" t="s">
        <v>1856</v>
      </c>
      <c r="P75" s="1072">
        <v>1051537.1499999999</v>
      </c>
      <c r="Q75" s="1073">
        <v>0</v>
      </c>
      <c r="R75" s="880" t="b">
        <f t="shared" si="9"/>
        <v>0</v>
      </c>
      <c r="S75" s="880" t="str">
        <f t="shared" si="10"/>
        <v>yes</v>
      </c>
      <c r="T75" s="880" t="str">
        <f t="shared" si="11"/>
        <v>yes</v>
      </c>
    </row>
    <row r="76" spans="1:20" thickTop="1" thickBot="1" x14ac:dyDescent="0.3">
      <c r="A76" s="874" t="s">
        <v>579</v>
      </c>
      <c r="B76" s="1044">
        <v>36546061</v>
      </c>
      <c r="C76" s="1044">
        <v>10082962</v>
      </c>
      <c r="D76" s="1044">
        <v>0</v>
      </c>
      <c r="E76" s="1044">
        <v>0</v>
      </c>
      <c r="H76" s="880" t="s">
        <v>1858</v>
      </c>
      <c r="I76" s="1069">
        <v>0</v>
      </c>
      <c r="J76" s="1069">
        <v>0</v>
      </c>
      <c r="K76" s="880" t="b">
        <f t="shared" si="6"/>
        <v>0</v>
      </c>
      <c r="L76" s="880" t="str">
        <f t="shared" si="7"/>
        <v>yes</v>
      </c>
      <c r="M76" s="880" t="str">
        <f t="shared" si="8"/>
        <v>yes</v>
      </c>
      <c r="O76" s="1075" t="s">
        <v>1858</v>
      </c>
      <c r="P76" s="1072">
        <v>36546061</v>
      </c>
      <c r="Q76" s="1073">
        <v>10082962</v>
      </c>
      <c r="R76" s="880" t="b">
        <f t="shared" si="9"/>
        <v>0</v>
      </c>
      <c r="S76" s="880" t="str">
        <f t="shared" si="10"/>
        <v>yes</v>
      </c>
      <c r="T76" s="880" t="str">
        <f t="shared" si="11"/>
        <v>yes</v>
      </c>
    </row>
    <row r="77" spans="1:20" thickTop="1" thickBot="1" x14ac:dyDescent="0.3">
      <c r="A77" s="874" t="s">
        <v>580</v>
      </c>
      <c r="B77" s="1044">
        <v>979467</v>
      </c>
      <c r="C77" s="1044">
        <v>0</v>
      </c>
      <c r="D77" s="1044">
        <v>0</v>
      </c>
      <c r="E77" s="1044">
        <v>-34886</v>
      </c>
      <c r="H77" s="880" t="s">
        <v>1860</v>
      </c>
      <c r="I77" s="1069">
        <v>0</v>
      </c>
      <c r="J77" s="1069">
        <v>-34886</v>
      </c>
      <c r="K77" s="880" t="b">
        <f t="shared" si="6"/>
        <v>0</v>
      </c>
      <c r="L77" s="880" t="str">
        <f t="shared" si="7"/>
        <v>yes</v>
      </c>
      <c r="M77" s="880" t="str">
        <f t="shared" si="8"/>
        <v>yes</v>
      </c>
      <c r="O77" s="1075" t="s">
        <v>1860</v>
      </c>
      <c r="P77" s="1072">
        <v>979467</v>
      </c>
      <c r="Q77" s="1073">
        <v>0</v>
      </c>
      <c r="R77" s="880" t="b">
        <f t="shared" si="9"/>
        <v>0</v>
      </c>
      <c r="S77" s="880" t="str">
        <f t="shared" si="10"/>
        <v>yes</v>
      </c>
      <c r="T77" s="880" t="str">
        <f t="shared" si="11"/>
        <v>yes</v>
      </c>
    </row>
    <row r="78" spans="1:20" thickTop="1" thickBot="1" x14ac:dyDescent="0.3">
      <c r="A78" s="874" t="s">
        <v>581</v>
      </c>
      <c r="B78" s="1044">
        <v>0</v>
      </c>
      <c r="C78" s="1044">
        <v>14015607</v>
      </c>
      <c r="D78" s="1044">
        <v>0</v>
      </c>
      <c r="E78" s="1044">
        <v>67830</v>
      </c>
      <c r="H78" s="880" t="s">
        <v>1862</v>
      </c>
      <c r="I78" s="1069">
        <v>0</v>
      </c>
      <c r="J78" s="1069">
        <v>67830</v>
      </c>
      <c r="K78" s="880" t="b">
        <f t="shared" si="6"/>
        <v>0</v>
      </c>
      <c r="L78" s="880" t="str">
        <f t="shared" si="7"/>
        <v>yes</v>
      </c>
      <c r="M78" s="880" t="str">
        <f t="shared" si="8"/>
        <v>yes</v>
      </c>
      <c r="O78" s="1075" t="s">
        <v>1862</v>
      </c>
      <c r="P78" s="1072">
        <v>0</v>
      </c>
      <c r="Q78" s="1073">
        <v>14015607</v>
      </c>
      <c r="R78" s="880" t="b">
        <f t="shared" si="9"/>
        <v>0</v>
      </c>
      <c r="S78" s="880" t="str">
        <f t="shared" si="10"/>
        <v>yes</v>
      </c>
      <c r="T78" s="880" t="str">
        <f t="shared" si="11"/>
        <v>yes</v>
      </c>
    </row>
    <row r="79" spans="1:20" thickTop="1" thickBot="1" x14ac:dyDescent="0.3">
      <c r="A79" s="874" t="s">
        <v>582</v>
      </c>
      <c r="B79" s="1044">
        <v>0</v>
      </c>
      <c r="C79" s="1044">
        <v>0</v>
      </c>
      <c r="D79" s="1044"/>
      <c r="E79" s="1044"/>
      <c r="H79" s="880" t="s">
        <v>1864</v>
      </c>
      <c r="I79" s="1069"/>
      <c r="J79" s="1069"/>
      <c r="K79" s="880" t="b">
        <f t="shared" si="6"/>
        <v>0</v>
      </c>
      <c r="L79" s="880" t="str">
        <f t="shared" si="7"/>
        <v>yes</v>
      </c>
      <c r="M79" s="880" t="str">
        <f t="shared" si="8"/>
        <v>yes</v>
      </c>
      <c r="O79" s="1075" t="s">
        <v>1864</v>
      </c>
      <c r="P79" s="1072">
        <v>0</v>
      </c>
      <c r="Q79" s="1073">
        <v>0</v>
      </c>
      <c r="R79" s="880" t="b">
        <f t="shared" si="9"/>
        <v>0</v>
      </c>
      <c r="S79" s="880" t="str">
        <f t="shared" si="10"/>
        <v>yes</v>
      </c>
      <c r="T79" s="880" t="str">
        <f t="shared" si="11"/>
        <v>yes</v>
      </c>
    </row>
    <row r="80" spans="1:20" thickTop="1" thickBot="1" x14ac:dyDescent="0.3">
      <c r="A80" s="874" t="s">
        <v>583</v>
      </c>
      <c r="B80" s="1044">
        <v>19999</v>
      </c>
      <c r="C80" s="1044">
        <v>0</v>
      </c>
      <c r="D80" s="1044">
        <v>37484</v>
      </c>
      <c r="E80" s="1044">
        <v>12284.51</v>
      </c>
      <c r="H80" s="880" t="s">
        <v>1866</v>
      </c>
      <c r="I80" s="1069">
        <v>37484</v>
      </c>
      <c r="J80" s="1069">
        <v>12284.51</v>
      </c>
      <c r="K80" s="880" t="b">
        <f t="shared" si="6"/>
        <v>0</v>
      </c>
      <c r="L80" s="880" t="str">
        <f t="shared" si="7"/>
        <v>yes</v>
      </c>
      <c r="M80" s="880" t="str">
        <f t="shared" si="8"/>
        <v>yes</v>
      </c>
      <c r="O80" s="1075" t="s">
        <v>1866</v>
      </c>
      <c r="P80" s="1072">
        <v>19999</v>
      </c>
      <c r="Q80" s="1073">
        <v>0</v>
      </c>
      <c r="R80" s="880" t="b">
        <f t="shared" si="9"/>
        <v>0</v>
      </c>
      <c r="S80" s="880" t="str">
        <f t="shared" si="10"/>
        <v>yes</v>
      </c>
      <c r="T80" s="880" t="str">
        <f t="shared" si="11"/>
        <v>yes</v>
      </c>
    </row>
    <row r="81" spans="1:20" thickTop="1" thickBot="1" x14ac:dyDescent="0.3">
      <c r="A81" s="874" t="s">
        <v>584</v>
      </c>
      <c r="B81" s="1044">
        <v>6492352</v>
      </c>
      <c r="C81" s="1044">
        <v>0</v>
      </c>
      <c r="D81" s="1044">
        <v>0</v>
      </c>
      <c r="E81" s="1044">
        <v>11096.96</v>
      </c>
      <c r="H81" s="880" t="s">
        <v>1868</v>
      </c>
      <c r="I81" s="1069">
        <v>0</v>
      </c>
      <c r="J81" s="1069">
        <v>11096.96</v>
      </c>
      <c r="K81" s="880" t="b">
        <f t="shared" si="6"/>
        <v>0</v>
      </c>
      <c r="L81" s="880" t="str">
        <f t="shared" si="7"/>
        <v>yes</v>
      </c>
      <c r="M81" s="880" t="str">
        <f t="shared" si="8"/>
        <v>yes</v>
      </c>
      <c r="O81" s="1075" t="s">
        <v>1868</v>
      </c>
      <c r="P81" s="1072">
        <v>6492352</v>
      </c>
      <c r="Q81" s="1073">
        <v>0</v>
      </c>
      <c r="R81" s="880" t="b">
        <f t="shared" si="9"/>
        <v>0</v>
      </c>
      <c r="S81" s="880" t="str">
        <f t="shared" si="10"/>
        <v>yes</v>
      </c>
      <c r="T81" s="880" t="str">
        <f t="shared" si="11"/>
        <v>yes</v>
      </c>
    </row>
    <row r="82" spans="1:20" thickTop="1" thickBot="1" x14ac:dyDescent="0.3">
      <c r="A82" s="874" t="s">
        <v>585</v>
      </c>
      <c r="B82" s="1044">
        <v>4808982</v>
      </c>
      <c r="C82" s="1044">
        <v>1282170</v>
      </c>
      <c r="D82" s="1044">
        <v>0</v>
      </c>
      <c r="E82" s="1044">
        <v>425533</v>
      </c>
      <c r="H82" s="880" t="s">
        <v>1870</v>
      </c>
      <c r="I82" s="1069">
        <v>0</v>
      </c>
      <c r="J82" s="1069">
        <v>425533</v>
      </c>
      <c r="K82" s="880" t="b">
        <f t="shared" si="6"/>
        <v>0</v>
      </c>
      <c r="L82" s="880" t="str">
        <f t="shared" si="7"/>
        <v>yes</v>
      </c>
      <c r="M82" s="880" t="str">
        <f t="shared" si="8"/>
        <v>yes</v>
      </c>
      <c r="O82" s="1075" t="s">
        <v>1870</v>
      </c>
      <c r="P82" s="1072">
        <v>4808982</v>
      </c>
      <c r="Q82" s="1073">
        <v>1282170</v>
      </c>
      <c r="R82" s="880" t="b">
        <f t="shared" si="9"/>
        <v>0</v>
      </c>
      <c r="S82" s="880" t="str">
        <f t="shared" si="10"/>
        <v>yes</v>
      </c>
      <c r="T82" s="880" t="str">
        <f t="shared" si="11"/>
        <v>yes</v>
      </c>
    </row>
    <row r="83" spans="1:20" thickTop="1" thickBot="1" x14ac:dyDescent="0.3">
      <c r="A83" s="874" t="s">
        <v>586</v>
      </c>
      <c r="B83" s="1044">
        <v>0</v>
      </c>
      <c r="C83" s="1044">
        <v>4609344</v>
      </c>
      <c r="D83" s="1044">
        <v>120754</v>
      </c>
      <c r="E83" s="1044">
        <v>0.190000000002328</v>
      </c>
      <c r="H83" s="880" t="s">
        <v>1872</v>
      </c>
      <c r="I83" s="1069">
        <v>120754</v>
      </c>
      <c r="J83" s="1069">
        <v>0.190000000002328</v>
      </c>
      <c r="K83" s="880" t="b">
        <f t="shared" si="6"/>
        <v>0</v>
      </c>
      <c r="L83" s="880" t="str">
        <f t="shared" si="7"/>
        <v>yes</v>
      </c>
      <c r="M83" s="880" t="str">
        <f t="shared" si="8"/>
        <v>yes</v>
      </c>
      <c r="O83" s="1075" t="s">
        <v>1872</v>
      </c>
      <c r="P83" s="1072">
        <v>0</v>
      </c>
      <c r="Q83" s="1073">
        <v>4609344</v>
      </c>
      <c r="R83" s="880" t="b">
        <f t="shared" si="9"/>
        <v>0</v>
      </c>
      <c r="S83" s="880" t="str">
        <f t="shared" si="10"/>
        <v>yes</v>
      </c>
      <c r="T83" s="880" t="str">
        <f t="shared" si="11"/>
        <v>yes</v>
      </c>
    </row>
    <row r="84" spans="1:20" thickTop="1" thickBot="1" x14ac:dyDescent="0.3">
      <c r="A84" s="874" t="s">
        <v>587</v>
      </c>
      <c r="B84" s="1044">
        <v>0</v>
      </c>
      <c r="C84" s="1044">
        <v>0</v>
      </c>
      <c r="D84" s="1044"/>
      <c r="E84" s="1044"/>
      <c r="H84" s="880" t="s">
        <v>1874</v>
      </c>
      <c r="I84" s="1069"/>
      <c r="J84" s="1069"/>
      <c r="K84" s="880" t="b">
        <f t="shared" si="6"/>
        <v>0</v>
      </c>
      <c r="L84" s="880" t="str">
        <f t="shared" si="7"/>
        <v>yes</v>
      </c>
      <c r="M84" s="880" t="str">
        <f t="shared" si="8"/>
        <v>yes</v>
      </c>
      <c r="O84" s="1075" t="s">
        <v>1874</v>
      </c>
      <c r="P84" s="1072">
        <v>0</v>
      </c>
      <c r="Q84" s="1073">
        <v>0</v>
      </c>
      <c r="R84" s="880" t="b">
        <f t="shared" si="9"/>
        <v>0</v>
      </c>
      <c r="S84" s="880" t="str">
        <f t="shared" si="10"/>
        <v>yes</v>
      </c>
      <c r="T84" s="880" t="str">
        <f t="shared" si="11"/>
        <v>yes</v>
      </c>
    </row>
    <row r="85" spans="1:20" thickTop="1" thickBot="1" x14ac:dyDescent="0.3">
      <c r="A85" s="874" t="s">
        <v>588</v>
      </c>
      <c r="B85" s="1044">
        <v>830261</v>
      </c>
      <c r="C85" s="1044">
        <v>13263361</v>
      </c>
      <c r="D85" s="1044">
        <v>0</v>
      </c>
      <c r="E85" s="1044">
        <v>-1367</v>
      </c>
      <c r="H85" s="880" t="s">
        <v>1876</v>
      </c>
      <c r="I85" s="1069">
        <v>0</v>
      </c>
      <c r="J85" s="1069">
        <v>-1367</v>
      </c>
      <c r="K85" s="880" t="b">
        <f t="shared" si="6"/>
        <v>0</v>
      </c>
      <c r="L85" s="880" t="str">
        <f t="shared" si="7"/>
        <v>yes</v>
      </c>
      <c r="M85" s="880" t="str">
        <f t="shared" si="8"/>
        <v>yes</v>
      </c>
      <c r="O85" s="1075" t="s">
        <v>1876</v>
      </c>
      <c r="P85" s="1072">
        <v>830261</v>
      </c>
      <c r="Q85" s="1073">
        <v>13263361</v>
      </c>
      <c r="R85" s="880" t="b">
        <f t="shared" si="9"/>
        <v>0</v>
      </c>
      <c r="S85" s="880" t="str">
        <f t="shared" si="10"/>
        <v>yes</v>
      </c>
      <c r="T85" s="880" t="str">
        <f t="shared" si="11"/>
        <v>yes</v>
      </c>
    </row>
    <row r="86" spans="1:20" thickTop="1" thickBot="1" x14ac:dyDescent="0.3">
      <c r="A86" s="874" t="s">
        <v>589</v>
      </c>
      <c r="B86" s="1044">
        <v>0</v>
      </c>
      <c r="C86" s="1044">
        <v>106909</v>
      </c>
      <c r="D86" s="1044">
        <v>0</v>
      </c>
      <c r="E86" s="1044">
        <v>-733956.25</v>
      </c>
      <c r="H86" s="880" t="s">
        <v>1878</v>
      </c>
      <c r="I86" s="1069">
        <v>0</v>
      </c>
      <c r="J86" s="1069">
        <v>-733956.25</v>
      </c>
      <c r="K86" s="880" t="b">
        <f t="shared" si="6"/>
        <v>0</v>
      </c>
      <c r="L86" s="880" t="str">
        <f t="shared" si="7"/>
        <v>yes</v>
      </c>
      <c r="M86" s="880" t="str">
        <f t="shared" si="8"/>
        <v>yes</v>
      </c>
      <c r="O86" s="1075" t="s">
        <v>1878</v>
      </c>
      <c r="P86" s="1072">
        <v>0</v>
      </c>
      <c r="Q86" s="1073">
        <v>106909</v>
      </c>
      <c r="R86" s="880" t="b">
        <f t="shared" si="9"/>
        <v>0</v>
      </c>
      <c r="S86" s="880" t="str">
        <f t="shared" si="10"/>
        <v>yes</v>
      </c>
      <c r="T86" s="880" t="str">
        <f t="shared" si="11"/>
        <v>yes</v>
      </c>
    </row>
    <row r="87" spans="1:20" thickTop="1" thickBot="1" x14ac:dyDescent="0.3">
      <c r="A87" s="874" t="s">
        <v>590</v>
      </c>
      <c r="B87" s="1044">
        <v>0</v>
      </c>
      <c r="C87" s="1044">
        <v>0</v>
      </c>
      <c r="D87" s="1044"/>
      <c r="E87" s="1044"/>
      <c r="H87" s="880" t="s">
        <v>1880</v>
      </c>
      <c r="I87" s="1069"/>
      <c r="J87" s="1069"/>
      <c r="K87" s="880" t="b">
        <f t="shared" si="6"/>
        <v>0</v>
      </c>
      <c r="L87" s="880" t="str">
        <f t="shared" si="7"/>
        <v>yes</v>
      </c>
      <c r="M87" s="880" t="str">
        <f t="shared" si="8"/>
        <v>yes</v>
      </c>
      <c r="O87" s="1075" t="s">
        <v>1880</v>
      </c>
      <c r="P87" s="1072">
        <v>0</v>
      </c>
      <c r="Q87" s="1073">
        <v>0</v>
      </c>
      <c r="R87" s="880" t="b">
        <f t="shared" si="9"/>
        <v>0</v>
      </c>
      <c r="S87" s="880" t="str">
        <f t="shared" si="10"/>
        <v>yes</v>
      </c>
      <c r="T87" s="880" t="str">
        <f t="shared" si="11"/>
        <v>yes</v>
      </c>
    </row>
    <row r="88" spans="1:20" thickTop="1" thickBot="1" x14ac:dyDescent="0.3">
      <c r="A88" s="874" t="s">
        <v>591</v>
      </c>
      <c r="B88" s="1044">
        <v>1288580</v>
      </c>
      <c r="C88" s="1044">
        <v>14143967</v>
      </c>
      <c r="D88" s="1044">
        <v>0</v>
      </c>
      <c r="E88" s="1044">
        <v>138882</v>
      </c>
      <c r="H88" s="880" t="s">
        <v>1882</v>
      </c>
      <c r="I88" s="1069">
        <v>0</v>
      </c>
      <c r="J88" s="1069">
        <v>138882</v>
      </c>
      <c r="K88" s="880" t="b">
        <f t="shared" si="6"/>
        <v>0</v>
      </c>
      <c r="L88" s="880" t="str">
        <f t="shared" si="7"/>
        <v>yes</v>
      </c>
      <c r="M88" s="880" t="str">
        <f t="shared" si="8"/>
        <v>yes</v>
      </c>
      <c r="O88" s="1075" t="s">
        <v>1882</v>
      </c>
      <c r="P88" s="1072">
        <v>1288580</v>
      </c>
      <c r="Q88" s="1073">
        <v>14143967</v>
      </c>
      <c r="R88" s="880" t="b">
        <f t="shared" si="9"/>
        <v>0</v>
      </c>
      <c r="S88" s="880" t="str">
        <f t="shared" si="10"/>
        <v>yes</v>
      </c>
      <c r="T88" s="880" t="str">
        <f t="shared" si="11"/>
        <v>yes</v>
      </c>
    </row>
    <row r="89" spans="1:20" thickTop="1" thickBot="1" x14ac:dyDescent="0.3">
      <c r="A89" s="874" t="s">
        <v>592</v>
      </c>
      <c r="B89" s="1044">
        <v>0</v>
      </c>
      <c r="C89" s="1044">
        <v>0</v>
      </c>
      <c r="D89" s="1044"/>
      <c r="E89" s="1044"/>
      <c r="H89" s="880" t="s">
        <v>1884</v>
      </c>
      <c r="I89" s="1069"/>
      <c r="J89" s="1069"/>
      <c r="K89" s="880" t="b">
        <f t="shared" si="6"/>
        <v>0</v>
      </c>
      <c r="L89" s="880" t="str">
        <f t="shared" si="7"/>
        <v>yes</v>
      </c>
      <c r="M89" s="880" t="str">
        <f t="shared" si="8"/>
        <v>yes</v>
      </c>
      <c r="O89" s="1075" t="s">
        <v>1884</v>
      </c>
      <c r="P89" s="1072">
        <v>0</v>
      </c>
      <c r="Q89" s="1073">
        <v>0</v>
      </c>
      <c r="R89" s="880" t="b">
        <f t="shared" si="9"/>
        <v>0</v>
      </c>
      <c r="S89" s="880" t="str">
        <f t="shared" si="10"/>
        <v>yes</v>
      </c>
      <c r="T89" s="880" t="str">
        <f t="shared" si="11"/>
        <v>yes</v>
      </c>
    </row>
    <row r="90" spans="1:20" thickTop="1" thickBot="1" x14ac:dyDescent="0.3">
      <c r="A90" s="874" t="s">
        <v>593</v>
      </c>
      <c r="B90" s="1044">
        <v>4198703</v>
      </c>
      <c r="C90" s="1044">
        <v>-3282289</v>
      </c>
      <c r="D90" s="1044">
        <v>0</v>
      </c>
      <c r="E90" s="1044">
        <v>104271</v>
      </c>
      <c r="H90" s="880" t="s">
        <v>1886</v>
      </c>
      <c r="I90" s="1069">
        <v>0</v>
      </c>
      <c r="J90" s="1069">
        <v>104271</v>
      </c>
      <c r="K90" s="880" t="b">
        <f t="shared" si="6"/>
        <v>0</v>
      </c>
      <c r="L90" s="880" t="str">
        <f t="shared" si="7"/>
        <v>yes</v>
      </c>
      <c r="M90" s="880" t="str">
        <f t="shared" si="8"/>
        <v>yes</v>
      </c>
      <c r="O90" s="1075" t="s">
        <v>1886</v>
      </c>
      <c r="P90" s="1072">
        <v>4198703</v>
      </c>
      <c r="Q90" s="1073">
        <v>-3282289</v>
      </c>
      <c r="R90" s="880" t="b">
        <f t="shared" si="9"/>
        <v>0</v>
      </c>
      <c r="S90" s="880" t="str">
        <f t="shared" si="10"/>
        <v>yes</v>
      </c>
      <c r="T90" s="880" t="str">
        <f t="shared" si="11"/>
        <v>yes</v>
      </c>
    </row>
    <row r="91" spans="1:20" thickTop="1" thickBot="1" x14ac:dyDescent="0.3">
      <c r="A91" s="874" t="s">
        <v>594</v>
      </c>
      <c r="B91" s="1044">
        <v>192</v>
      </c>
      <c r="C91" s="1044">
        <v>407962</v>
      </c>
      <c r="D91" s="1044">
        <v>0</v>
      </c>
      <c r="E91" s="1044">
        <v>-101606</v>
      </c>
      <c r="H91" s="880" t="s">
        <v>1888</v>
      </c>
      <c r="I91" s="1069">
        <v>0</v>
      </c>
      <c r="J91" s="1069">
        <v>-101606</v>
      </c>
      <c r="K91" s="880" t="b">
        <f t="shared" si="6"/>
        <v>0</v>
      </c>
      <c r="L91" s="880" t="str">
        <f t="shared" si="7"/>
        <v>yes</v>
      </c>
      <c r="M91" s="880" t="str">
        <f t="shared" si="8"/>
        <v>yes</v>
      </c>
      <c r="O91" s="1075" t="s">
        <v>1888</v>
      </c>
      <c r="P91" s="1072">
        <v>192</v>
      </c>
      <c r="Q91" s="1073">
        <v>407962</v>
      </c>
      <c r="R91" s="880" t="b">
        <f t="shared" si="9"/>
        <v>0</v>
      </c>
      <c r="S91" s="880" t="str">
        <f t="shared" si="10"/>
        <v>yes</v>
      </c>
      <c r="T91" s="880" t="str">
        <f t="shared" si="11"/>
        <v>yes</v>
      </c>
    </row>
    <row r="92" spans="1:20" thickTop="1" thickBot="1" x14ac:dyDescent="0.3">
      <c r="A92" s="874" t="s">
        <v>595</v>
      </c>
      <c r="B92" s="1044">
        <v>0</v>
      </c>
      <c r="C92" s="1044">
        <v>21354457</v>
      </c>
      <c r="D92" s="1044">
        <v>0</v>
      </c>
      <c r="E92" s="1044">
        <v>-71123.23</v>
      </c>
      <c r="H92" s="880" t="s">
        <v>1890</v>
      </c>
      <c r="I92" s="1069">
        <v>0</v>
      </c>
      <c r="J92" s="1069">
        <v>-71123.23</v>
      </c>
      <c r="K92" s="880" t="b">
        <f t="shared" si="6"/>
        <v>0</v>
      </c>
      <c r="L92" s="880" t="str">
        <f t="shared" si="7"/>
        <v>yes</v>
      </c>
      <c r="M92" s="880" t="str">
        <f t="shared" si="8"/>
        <v>yes</v>
      </c>
      <c r="O92" s="1075" t="s">
        <v>1890</v>
      </c>
      <c r="P92" s="1072">
        <v>0</v>
      </c>
      <c r="Q92" s="1073">
        <v>21354457</v>
      </c>
      <c r="R92" s="880" t="b">
        <f t="shared" si="9"/>
        <v>0</v>
      </c>
      <c r="S92" s="880" t="str">
        <f t="shared" si="10"/>
        <v>yes</v>
      </c>
      <c r="T92" s="880" t="str">
        <f t="shared" si="11"/>
        <v>yes</v>
      </c>
    </row>
    <row r="93" spans="1:20" thickTop="1" thickBot="1" x14ac:dyDescent="0.3">
      <c r="A93" s="874" t="s">
        <v>596</v>
      </c>
      <c r="B93" s="1044">
        <v>8313768</v>
      </c>
      <c r="C93" s="1044">
        <v>1147634</v>
      </c>
      <c r="D93" s="1044">
        <v>0</v>
      </c>
      <c r="E93" s="1044">
        <v>-719577.35</v>
      </c>
      <c r="H93" s="880" t="s">
        <v>1892</v>
      </c>
      <c r="I93" s="1069">
        <v>0</v>
      </c>
      <c r="J93" s="1069">
        <v>-719577.35</v>
      </c>
      <c r="K93" s="880" t="b">
        <f t="shared" si="6"/>
        <v>0</v>
      </c>
      <c r="L93" s="880" t="str">
        <f t="shared" si="7"/>
        <v>yes</v>
      </c>
      <c r="M93" s="880" t="str">
        <f t="shared" si="8"/>
        <v>yes</v>
      </c>
      <c r="O93" s="1075" t="s">
        <v>1892</v>
      </c>
      <c r="P93" s="1072">
        <v>8313768</v>
      </c>
      <c r="Q93" s="1073">
        <v>1147634</v>
      </c>
      <c r="R93" s="880" t="b">
        <f t="shared" si="9"/>
        <v>0</v>
      </c>
      <c r="S93" s="880" t="str">
        <f t="shared" si="10"/>
        <v>yes</v>
      </c>
      <c r="T93" s="880" t="str">
        <f t="shared" si="11"/>
        <v>yes</v>
      </c>
    </row>
    <row r="94" spans="1:20" thickTop="1" thickBot="1" x14ac:dyDescent="0.3">
      <c r="A94" s="874" t="s">
        <v>597</v>
      </c>
      <c r="B94" s="1044">
        <v>84165171</v>
      </c>
      <c r="C94" s="1044">
        <v>62750082</v>
      </c>
      <c r="D94" s="1044">
        <v>5521277</v>
      </c>
      <c r="E94" s="1044">
        <v>0</v>
      </c>
      <c r="H94" s="880" t="s">
        <v>1894</v>
      </c>
      <c r="I94" s="1069">
        <v>5521277</v>
      </c>
      <c r="J94" s="1069">
        <v>0</v>
      </c>
      <c r="K94" s="880" t="b">
        <f t="shared" si="6"/>
        <v>0</v>
      </c>
      <c r="L94" s="880" t="str">
        <f t="shared" si="7"/>
        <v>yes</v>
      </c>
      <c r="M94" s="880" t="str">
        <f t="shared" si="8"/>
        <v>yes</v>
      </c>
      <c r="O94" s="1075" t="s">
        <v>1894</v>
      </c>
      <c r="P94" s="1072">
        <v>84165171</v>
      </c>
      <c r="Q94" s="1073">
        <v>62750082</v>
      </c>
      <c r="R94" s="880" t="b">
        <f t="shared" si="9"/>
        <v>0</v>
      </c>
      <c r="S94" s="880" t="str">
        <f t="shared" si="10"/>
        <v>yes</v>
      </c>
      <c r="T94" s="880" t="str">
        <f t="shared" si="11"/>
        <v>yes</v>
      </c>
    </row>
    <row r="95" spans="1:20" thickTop="1" thickBot="1" x14ac:dyDescent="0.3">
      <c r="A95" s="874" t="s">
        <v>598</v>
      </c>
      <c r="B95" s="1044">
        <v>0</v>
      </c>
      <c r="C95" s="1044">
        <v>0</v>
      </c>
      <c r="D95" s="1044"/>
      <c r="E95" s="1044"/>
      <c r="H95" s="880" t="s">
        <v>1896</v>
      </c>
      <c r="I95" s="1069"/>
      <c r="J95" s="1069"/>
      <c r="K95" s="880" t="b">
        <f t="shared" si="6"/>
        <v>0</v>
      </c>
      <c r="L95" s="880" t="str">
        <f t="shared" si="7"/>
        <v>yes</v>
      </c>
      <c r="M95" s="880" t="str">
        <f t="shared" si="8"/>
        <v>yes</v>
      </c>
      <c r="O95" s="1075" t="s">
        <v>1896</v>
      </c>
      <c r="P95" s="1072">
        <v>0</v>
      </c>
      <c r="Q95" s="1073">
        <v>0</v>
      </c>
      <c r="R95" s="880" t="b">
        <f t="shared" si="9"/>
        <v>0</v>
      </c>
      <c r="S95" s="880" t="str">
        <f t="shared" si="10"/>
        <v>yes</v>
      </c>
      <c r="T95" s="880" t="str">
        <f t="shared" si="11"/>
        <v>yes</v>
      </c>
    </row>
    <row r="96" spans="1:20" thickTop="1" thickBot="1" x14ac:dyDescent="0.3">
      <c r="A96" s="874" t="s">
        <v>599</v>
      </c>
      <c r="B96" s="1044">
        <v>1246258</v>
      </c>
      <c r="C96" s="1044">
        <v>0</v>
      </c>
      <c r="D96" s="1044">
        <v>0</v>
      </c>
      <c r="E96" s="1044">
        <v>0</v>
      </c>
      <c r="H96" s="880" t="s">
        <v>1898</v>
      </c>
      <c r="I96" s="1069">
        <v>0</v>
      </c>
      <c r="J96" s="1069">
        <v>0</v>
      </c>
      <c r="K96" s="880" t="b">
        <f t="shared" si="6"/>
        <v>0</v>
      </c>
      <c r="L96" s="880" t="str">
        <f t="shared" si="7"/>
        <v>yes</v>
      </c>
      <c r="M96" s="880" t="str">
        <f t="shared" si="8"/>
        <v>yes</v>
      </c>
      <c r="O96" s="1075" t="s">
        <v>1898</v>
      </c>
      <c r="P96" s="1072">
        <v>1246258</v>
      </c>
      <c r="Q96" s="1073">
        <v>0</v>
      </c>
      <c r="R96" s="880" t="b">
        <f t="shared" si="9"/>
        <v>0</v>
      </c>
      <c r="S96" s="880" t="str">
        <f t="shared" si="10"/>
        <v>yes</v>
      </c>
      <c r="T96" s="880" t="str">
        <f t="shared" si="11"/>
        <v>yes</v>
      </c>
    </row>
    <row r="97" spans="1:20" thickTop="1" thickBot="1" x14ac:dyDescent="0.3">
      <c r="A97" s="874" t="s">
        <v>600</v>
      </c>
      <c r="B97" s="1044">
        <v>4585601</v>
      </c>
      <c r="C97" s="1044">
        <v>-925081</v>
      </c>
      <c r="D97" s="1044">
        <v>0</v>
      </c>
      <c r="E97" s="1044">
        <v>-146358.48000000001</v>
      </c>
      <c r="H97" s="880" t="s">
        <v>1900</v>
      </c>
      <c r="I97" s="1069">
        <v>0</v>
      </c>
      <c r="J97" s="1069">
        <v>-146358.48000000001</v>
      </c>
      <c r="K97" s="880" t="b">
        <f t="shared" si="6"/>
        <v>0</v>
      </c>
      <c r="L97" s="880" t="str">
        <f t="shared" si="7"/>
        <v>yes</v>
      </c>
      <c r="M97" s="880" t="str">
        <f t="shared" si="8"/>
        <v>yes</v>
      </c>
      <c r="O97" s="1075" t="s">
        <v>1900</v>
      </c>
      <c r="P97" s="1072">
        <v>4585601</v>
      </c>
      <c r="Q97" s="1073">
        <v>-925081</v>
      </c>
      <c r="R97" s="880" t="b">
        <f t="shared" si="9"/>
        <v>0</v>
      </c>
      <c r="S97" s="880" t="str">
        <f t="shared" si="10"/>
        <v>yes</v>
      </c>
      <c r="T97" s="880" t="str">
        <f t="shared" si="11"/>
        <v>yes</v>
      </c>
    </row>
    <row r="98" spans="1:20" thickTop="1" thickBot="1" x14ac:dyDescent="0.3">
      <c r="A98" s="874" t="s">
        <v>601</v>
      </c>
      <c r="B98" s="1044">
        <v>3475612</v>
      </c>
      <c r="C98" s="1044">
        <v>7493293</v>
      </c>
      <c r="D98" s="1044">
        <v>69500</v>
      </c>
      <c r="E98" s="1044">
        <v>-24103</v>
      </c>
      <c r="H98" s="880" t="s">
        <v>1902</v>
      </c>
      <c r="I98" s="1069">
        <v>69500</v>
      </c>
      <c r="J98" s="1069">
        <v>-24103</v>
      </c>
      <c r="K98" s="880" t="b">
        <f t="shared" si="6"/>
        <v>0</v>
      </c>
      <c r="L98" s="880" t="str">
        <f t="shared" si="7"/>
        <v>yes</v>
      </c>
      <c r="M98" s="880" t="str">
        <f t="shared" si="8"/>
        <v>yes</v>
      </c>
      <c r="O98" s="1075" t="s">
        <v>1902</v>
      </c>
      <c r="P98" s="1072">
        <v>3475612</v>
      </c>
      <c r="Q98" s="1073">
        <v>7493293</v>
      </c>
      <c r="R98" s="880" t="b">
        <f t="shared" si="9"/>
        <v>0</v>
      </c>
      <c r="S98" s="880" t="str">
        <f t="shared" si="10"/>
        <v>yes</v>
      </c>
      <c r="T98" s="880" t="str">
        <f t="shared" si="11"/>
        <v>yes</v>
      </c>
    </row>
    <row r="99" spans="1:20" thickTop="1" thickBot="1" x14ac:dyDescent="0.3">
      <c r="A99" s="874" t="s">
        <v>602</v>
      </c>
      <c r="B99" s="1044">
        <v>318351</v>
      </c>
      <c r="C99" s="1044">
        <v>-2000000</v>
      </c>
      <c r="D99" s="1044">
        <v>0</v>
      </c>
      <c r="E99" s="1044">
        <v>100270.06</v>
      </c>
      <c r="H99" s="880" t="s">
        <v>1904</v>
      </c>
      <c r="I99" s="1069">
        <v>0</v>
      </c>
      <c r="J99" s="1069">
        <v>100270.06</v>
      </c>
      <c r="K99" s="880" t="b">
        <f t="shared" si="6"/>
        <v>0</v>
      </c>
      <c r="L99" s="880" t="str">
        <f t="shared" si="7"/>
        <v>yes</v>
      </c>
      <c r="M99" s="880" t="str">
        <f t="shared" si="8"/>
        <v>yes</v>
      </c>
      <c r="O99" s="1075" t="s">
        <v>1904</v>
      </c>
      <c r="P99" s="1072">
        <v>318351</v>
      </c>
      <c r="Q99" s="1073">
        <v>-2000000</v>
      </c>
      <c r="R99" s="880" t="b">
        <f t="shared" si="9"/>
        <v>0</v>
      </c>
      <c r="S99" s="880" t="str">
        <f t="shared" si="10"/>
        <v>yes</v>
      </c>
      <c r="T99" s="880" t="str">
        <f t="shared" si="11"/>
        <v>yes</v>
      </c>
    </row>
    <row r="100" spans="1:20" thickTop="1" thickBot="1" x14ac:dyDescent="0.3">
      <c r="A100" s="874" t="s">
        <v>603</v>
      </c>
      <c r="B100" s="1044">
        <v>-26962564</v>
      </c>
      <c r="C100" s="1044">
        <v>-33166065</v>
      </c>
      <c r="D100" s="1044">
        <v>0</v>
      </c>
      <c r="E100" s="1044">
        <v>-15687</v>
      </c>
      <c r="H100" s="880" t="s">
        <v>1906</v>
      </c>
      <c r="I100" s="1069">
        <v>0</v>
      </c>
      <c r="J100" s="1069">
        <v>-15687</v>
      </c>
      <c r="K100" s="880" t="b">
        <f t="shared" si="6"/>
        <v>0</v>
      </c>
      <c r="L100" s="880" t="str">
        <f t="shared" si="7"/>
        <v>yes</v>
      </c>
      <c r="M100" s="880" t="str">
        <f t="shared" si="8"/>
        <v>yes</v>
      </c>
      <c r="O100" s="1075" t="s">
        <v>1906</v>
      </c>
      <c r="P100" s="1072">
        <v>-26962564</v>
      </c>
      <c r="Q100" s="1073">
        <v>-33166065</v>
      </c>
      <c r="R100" s="880" t="b">
        <f t="shared" si="9"/>
        <v>0</v>
      </c>
      <c r="S100" s="880" t="str">
        <f t="shared" si="10"/>
        <v>yes</v>
      </c>
      <c r="T100" s="880" t="str">
        <f t="shared" si="11"/>
        <v>yes</v>
      </c>
    </row>
    <row r="101" spans="1:20" thickTop="1" thickBot="1" x14ac:dyDescent="0.3">
      <c r="A101" s="874" t="s">
        <v>604</v>
      </c>
      <c r="B101" s="1044">
        <v>-1</v>
      </c>
      <c r="C101" s="1044">
        <v>1378441</v>
      </c>
      <c r="D101" s="1044">
        <v>0</v>
      </c>
      <c r="E101" s="1044">
        <v>-105832.6</v>
      </c>
      <c r="H101" s="880" t="s">
        <v>1908</v>
      </c>
      <c r="I101" s="1069">
        <v>0</v>
      </c>
      <c r="J101" s="1069">
        <v>-105832.6</v>
      </c>
      <c r="K101" s="880" t="b">
        <f t="shared" si="6"/>
        <v>0</v>
      </c>
      <c r="L101" s="880" t="str">
        <f t="shared" si="7"/>
        <v>yes</v>
      </c>
      <c r="M101" s="880" t="str">
        <f t="shared" si="8"/>
        <v>yes</v>
      </c>
      <c r="O101" s="1075" t="s">
        <v>1908</v>
      </c>
      <c r="P101" s="1072">
        <v>-1</v>
      </c>
      <c r="Q101" s="1073">
        <v>1378441</v>
      </c>
      <c r="R101" s="880" t="b">
        <f t="shared" si="9"/>
        <v>0</v>
      </c>
      <c r="S101" s="880" t="str">
        <f t="shared" si="10"/>
        <v>yes</v>
      </c>
      <c r="T101" s="880" t="str">
        <f>IF(Q101=C101,"yes","no")</f>
        <v>yes</v>
      </c>
    </row>
    <row r="102" spans="1:20" thickTop="1" thickBot="1" x14ac:dyDescent="0.3">
      <c r="A102" s="874" t="s">
        <v>605</v>
      </c>
      <c r="B102" s="1044">
        <v>1322007</v>
      </c>
      <c r="C102" s="1044">
        <v>170740</v>
      </c>
      <c r="D102" s="1044">
        <v>0</v>
      </c>
      <c r="E102" s="1044">
        <v>-415475.85</v>
      </c>
      <c r="H102" s="880" t="s">
        <v>1910</v>
      </c>
      <c r="I102" s="1069">
        <v>0</v>
      </c>
      <c r="J102" s="1069">
        <v>-415475.85</v>
      </c>
      <c r="K102" s="880" t="b">
        <f t="shared" si="6"/>
        <v>0</v>
      </c>
      <c r="L102" s="880" t="str">
        <f t="shared" si="7"/>
        <v>yes</v>
      </c>
      <c r="M102" s="880" t="str">
        <f t="shared" si="8"/>
        <v>yes</v>
      </c>
      <c r="O102" s="1075" t="s">
        <v>1910</v>
      </c>
      <c r="P102" s="1072">
        <v>1322007</v>
      </c>
      <c r="Q102" s="1073">
        <v>170740</v>
      </c>
      <c r="R102" s="880" t="b">
        <f t="shared" si="9"/>
        <v>0</v>
      </c>
      <c r="S102" s="880" t="str">
        <f t="shared" si="10"/>
        <v>yes</v>
      </c>
      <c r="T102" s="880" t="str">
        <f t="shared" si="11"/>
        <v>yes</v>
      </c>
    </row>
    <row r="103" spans="1:20" thickTop="1" thickBot="1" x14ac:dyDescent="0.3">
      <c r="D103" s="1044"/>
      <c r="E103" s="1044"/>
    </row>
    <row r="104" spans="1:20" thickTop="1" thickBot="1" x14ac:dyDescent="0.3">
      <c r="B104" s="1023"/>
      <c r="C104" s="1023"/>
    </row>
  </sheetData>
  <sheetProtection algorithmName="SHA-512" hashValue="kUF/PwUy0mPUUvStJaXh8/bg+VJqF6INSRhh0e1Z11M7Hq7T7PHxbz3Z/T9Kpa4F6k/xVRgXT5JbdwhcYjLXbw==" saltValue="ogd12l3ZSyuopwTxHWAmxw==" spinCount="100000" sheet="1" objects="1" scenarios="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1A6-5C2E-419A-B1D3-F501A84DA447}">
  <dimension ref="A1:J652"/>
  <sheetViews>
    <sheetView zoomScale="140" zoomScaleNormal="140" workbookViewId="0">
      <selection activeCell="B98" sqref="B98"/>
    </sheetView>
  </sheetViews>
  <sheetFormatPr defaultRowHeight="15" x14ac:dyDescent="0.25"/>
  <cols>
    <col min="1" max="1" width="23.42578125" customWidth="1"/>
    <col min="2" max="2" width="12" customWidth="1"/>
    <col min="3" max="3" width="15.7109375" style="1068" bestFit="1" customWidth="1"/>
    <col min="4" max="4" width="9.140625" customWidth="1"/>
    <col min="5" max="6" width="9.140625" style="792" customWidth="1"/>
    <col min="7" max="7" width="23.42578125" style="792" customWidth="1"/>
    <col min="8" max="8" width="15.7109375" style="1068" bestFit="1" customWidth="1"/>
    <col min="9" max="9" width="13.28515625" bestFit="1" customWidth="1"/>
  </cols>
  <sheetData>
    <row r="1" spans="1:10" x14ac:dyDescent="0.25">
      <c r="A1" s="792" t="s">
        <v>3434</v>
      </c>
      <c r="B1" s="792" t="s">
        <v>3435</v>
      </c>
      <c r="C1" s="91" t="s">
        <v>3366</v>
      </c>
      <c r="H1" s="91" t="s">
        <v>3366</v>
      </c>
    </row>
    <row r="2" spans="1:10" x14ac:dyDescent="0.25">
      <c r="A2" s="321" t="s">
        <v>607</v>
      </c>
      <c r="B2" s="321">
        <v>50001</v>
      </c>
      <c r="G2" s="321" t="s">
        <v>607</v>
      </c>
      <c r="H2" s="1068">
        <v>0</v>
      </c>
      <c r="I2" s="1047" t="str">
        <f t="shared" ref="I2:I65" si="0">IF(H2=C2,"yes",H2)</f>
        <v>yes</v>
      </c>
      <c r="J2" s="792" t="b">
        <f>EXACT(A2,G2)</f>
        <v>1</v>
      </c>
    </row>
    <row r="3" spans="1:10" x14ac:dyDescent="0.25">
      <c r="A3" s="321" t="s">
        <v>609</v>
      </c>
      <c r="B3" s="321">
        <v>50002</v>
      </c>
      <c r="G3" s="321" t="s">
        <v>609</v>
      </c>
      <c r="H3" s="1068">
        <v>0</v>
      </c>
      <c r="I3" s="1047" t="str">
        <f t="shared" si="0"/>
        <v>yes</v>
      </c>
      <c r="J3" s="792" t="b">
        <f t="shared" ref="J3:J66" si="1">EXACT(A3,G3)</f>
        <v>1</v>
      </c>
    </row>
    <row r="4" spans="1:10" x14ac:dyDescent="0.25">
      <c r="A4" s="321" t="s">
        <v>611</v>
      </c>
      <c r="B4" s="321">
        <v>50471</v>
      </c>
      <c r="C4" s="1068">
        <v>2089</v>
      </c>
      <c r="G4" s="321" t="s">
        <v>611</v>
      </c>
      <c r="H4" s="1068">
        <v>2089</v>
      </c>
      <c r="I4" s="1047" t="str">
        <f t="shared" si="0"/>
        <v>yes</v>
      </c>
      <c r="J4" s="792" t="b">
        <f t="shared" si="1"/>
        <v>1</v>
      </c>
    </row>
    <row r="5" spans="1:10" x14ac:dyDescent="0.25">
      <c r="A5" s="321" t="s">
        <v>1712</v>
      </c>
      <c r="B5" s="321">
        <v>5100</v>
      </c>
      <c r="C5" s="1068">
        <v>474116.59</v>
      </c>
      <c r="G5" s="321" t="s">
        <v>1712</v>
      </c>
      <c r="H5" s="1068">
        <v>474116.59</v>
      </c>
      <c r="I5" s="1047" t="str">
        <f t="shared" si="0"/>
        <v>yes</v>
      </c>
      <c r="J5" s="792" t="b">
        <f t="shared" si="1"/>
        <v>1</v>
      </c>
    </row>
    <row r="6" spans="1:10" x14ac:dyDescent="0.25">
      <c r="A6" s="321" t="s">
        <v>613</v>
      </c>
      <c r="B6" s="321">
        <v>50003</v>
      </c>
      <c r="C6" s="1068">
        <v>0</v>
      </c>
      <c r="G6" s="321" t="s">
        <v>613</v>
      </c>
      <c r="H6" s="1068">
        <v>0</v>
      </c>
      <c r="I6" s="1047" t="str">
        <f t="shared" si="0"/>
        <v>yes</v>
      </c>
      <c r="J6" s="792" t="b">
        <f t="shared" si="1"/>
        <v>1</v>
      </c>
    </row>
    <row r="7" spans="1:10" x14ac:dyDescent="0.25">
      <c r="A7" s="321" t="s">
        <v>1714</v>
      </c>
      <c r="B7" s="321">
        <v>5101</v>
      </c>
      <c r="C7" s="1068">
        <v>-644135</v>
      </c>
      <c r="G7" s="321" t="s">
        <v>1714</v>
      </c>
      <c r="H7" s="1068">
        <v>-644135</v>
      </c>
      <c r="I7" s="1047" t="str">
        <f t="shared" si="0"/>
        <v>yes</v>
      </c>
      <c r="J7" s="792" t="b">
        <f t="shared" si="1"/>
        <v>1</v>
      </c>
    </row>
    <row r="8" spans="1:10" x14ac:dyDescent="0.25">
      <c r="A8" s="321" t="s">
        <v>1716</v>
      </c>
      <c r="B8" s="321">
        <v>5102</v>
      </c>
      <c r="C8" s="1068">
        <v>73740</v>
      </c>
      <c r="G8" s="321" t="s">
        <v>1716</v>
      </c>
      <c r="H8" s="1068">
        <v>73740</v>
      </c>
      <c r="I8" s="1047" t="str">
        <f t="shared" si="0"/>
        <v>yes</v>
      </c>
      <c r="J8" s="792" t="b">
        <f t="shared" si="1"/>
        <v>1</v>
      </c>
    </row>
    <row r="9" spans="1:10" x14ac:dyDescent="0.25">
      <c r="A9" s="321" t="s">
        <v>615</v>
      </c>
      <c r="B9" s="321">
        <v>50005</v>
      </c>
      <c r="C9" s="1068">
        <v>0</v>
      </c>
      <c r="G9" s="321" t="s">
        <v>615</v>
      </c>
      <c r="H9" s="1068">
        <v>0</v>
      </c>
      <c r="I9" s="1047" t="str">
        <f t="shared" si="0"/>
        <v>yes</v>
      </c>
      <c r="J9" s="792" t="b">
        <f t="shared" si="1"/>
        <v>1</v>
      </c>
    </row>
    <row r="10" spans="1:10" x14ac:dyDescent="0.25">
      <c r="A10" s="321" t="s">
        <v>617</v>
      </c>
      <c r="B10" s="321">
        <v>50006</v>
      </c>
      <c r="G10" s="321" t="s">
        <v>617</v>
      </c>
      <c r="H10" s="1068">
        <v>0</v>
      </c>
      <c r="I10" s="1047" t="str">
        <f t="shared" si="0"/>
        <v>yes</v>
      </c>
      <c r="J10" s="792" t="b">
        <f t="shared" si="1"/>
        <v>1</v>
      </c>
    </row>
    <row r="11" spans="1:10" x14ac:dyDescent="0.25">
      <c r="A11" s="321" t="s">
        <v>619</v>
      </c>
      <c r="B11" s="321">
        <v>50007</v>
      </c>
      <c r="G11" s="321" t="s">
        <v>619</v>
      </c>
      <c r="H11" s="1068">
        <v>0</v>
      </c>
      <c r="I11" s="1047" t="str">
        <f t="shared" si="0"/>
        <v>yes</v>
      </c>
      <c r="J11" s="792" t="b">
        <f t="shared" si="1"/>
        <v>1</v>
      </c>
    </row>
    <row r="12" spans="1:10" x14ac:dyDescent="0.25">
      <c r="A12" s="321" t="s">
        <v>1718</v>
      </c>
      <c r="B12" s="321">
        <v>5103</v>
      </c>
      <c r="G12" s="321" t="s">
        <v>1718</v>
      </c>
      <c r="H12" s="1068">
        <v>0</v>
      </c>
      <c r="I12" s="1047" t="str">
        <f t="shared" si="0"/>
        <v>yes</v>
      </c>
      <c r="J12" s="792" t="b">
        <f t="shared" si="1"/>
        <v>1</v>
      </c>
    </row>
    <row r="13" spans="1:10" x14ac:dyDescent="0.25">
      <c r="A13" s="321" t="s">
        <v>621</v>
      </c>
      <c r="B13" s="321">
        <v>50008</v>
      </c>
      <c r="G13" s="321" t="s">
        <v>621</v>
      </c>
      <c r="H13" s="1068">
        <v>0</v>
      </c>
      <c r="I13" s="1047" t="str">
        <f t="shared" si="0"/>
        <v>yes</v>
      </c>
      <c r="J13" s="792" t="b">
        <f t="shared" si="1"/>
        <v>1</v>
      </c>
    </row>
    <row r="14" spans="1:10" x14ac:dyDescent="0.25">
      <c r="A14" s="321" t="s">
        <v>623</v>
      </c>
      <c r="B14" s="321">
        <v>50009</v>
      </c>
      <c r="C14" s="1068">
        <v>4312420</v>
      </c>
      <c r="G14" s="321" t="s">
        <v>623</v>
      </c>
      <c r="H14" s="1068">
        <v>4312420</v>
      </c>
      <c r="I14" s="1047" t="str">
        <f t="shared" si="0"/>
        <v>yes</v>
      </c>
      <c r="J14" s="792" t="b">
        <f t="shared" si="1"/>
        <v>1</v>
      </c>
    </row>
    <row r="15" spans="1:10" x14ac:dyDescent="0.25">
      <c r="A15" s="321" t="s">
        <v>625</v>
      </c>
      <c r="B15" s="321">
        <v>50464</v>
      </c>
      <c r="C15" s="1068">
        <v>0</v>
      </c>
      <c r="G15" s="321" t="s">
        <v>625</v>
      </c>
      <c r="H15" s="1068">
        <v>0</v>
      </c>
      <c r="I15" s="1047" t="str">
        <f t="shared" si="0"/>
        <v>yes</v>
      </c>
      <c r="J15" s="792" t="b">
        <f t="shared" si="1"/>
        <v>1</v>
      </c>
    </row>
    <row r="16" spans="1:10" x14ac:dyDescent="0.25">
      <c r="A16" s="321" t="s">
        <v>627</v>
      </c>
      <c r="B16" s="321">
        <v>50442</v>
      </c>
      <c r="C16" s="1068">
        <v>0</v>
      </c>
      <c r="G16" s="321" t="s">
        <v>627</v>
      </c>
      <c r="H16" s="1068">
        <v>0</v>
      </c>
      <c r="I16" s="1047" t="str">
        <f t="shared" si="0"/>
        <v>yes</v>
      </c>
      <c r="J16" s="792" t="b">
        <f t="shared" si="1"/>
        <v>1</v>
      </c>
    </row>
    <row r="17" spans="1:10" x14ac:dyDescent="0.25">
      <c r="A17" s="321" t="s">
        <v>629</v>
      </c>
      <c r="B17" s="321">
        <v>50569</v>
      </c>
      <c r="C17" s="1068">
        <v>0</v>
      </c>
      <c r="G17" s="321" t="s">
        <v>629</v>
      </c>
      <c r="H17" s="1068">
        <v>0</v>
      </c>
      <c r="I17" s="1047" t="str">
        <f t="shared" si="0"/>
        <v>yes</v>
      </c>
      <c r="J17" s="792" t="b">
        <f t="shared" si="1"/>
        <v>1</v>
      </c>
    </row>
    <row r="18" spans="1:10" x14ac:dyDescent="0.25">
      <c r="A18" s="321" t="s">
        <v>1720</v>
      </c>
      <c r="B18" s="321">
        <v>5104</v>
      </c>
      <c r="C18" s="1068">
        <v>-1676218.59</v>
      </c>
      <c r="G18" s="321" t="s">
        <v>1720</v>
      </c>
      <c r="H18" s="1068">
        <v>-1676218.59</v>
      </c>
      <c r="I18" s="1047" t="str">
        <f t="shared" si="0"/>
        <v>yes</v>
      </c>
      <c r="J18" s="792" t="b">
        <f t="shared" si="1"/>
        <v>1</v>
      </c>
    </row>
    <row r="19" spans="1:10" x14ac:dyDescent="0.25">
      <c r="A19" s="321" t="s">
        <v>631</v>
      </c>
      <c r="B19" s="321">
        <v>50011</v>
      </c>
      <c r="C19" s="1068">
        <v>-316335.06</v>
      </c>
      <c r="G19" s="321" t="s">
        <v>631</v>
      </c>
      <c r="H19" s="1068">
        <v>-316335.06</v>
      </c>
      <c r="I19" s="1047" t="str">
        <f t="shared" si="0"/>
        <v>yes</v>
      </c>
      <c r="J19" s="792" t="b">
        <f t="shared" si="1"/>
        <v>1</v>
      </c>
    </row>
    <row r="20" spans="1:10" x14ac:dyDescent="0.25">
      <c r="A20" s="321" t="s">
        <v>633</v>
      </c>
      <c r="B20" s="321">
        <v>50012</v>
      </c>
      <c r="C20" s="1068">
        <v>-2457607</v>
      </c>
      <c r="G20" s="321" t="s">
        <v>633</v>
      </c>
      <c r="H20" s="1068">
        <v>-2457607</v>
      </c>
      <c r="I20" s="1047" t="str">
        <f t="shared" si="0"/>
        <v>yes</v>
      </c>
      <c r="J20" s="792" t="b">
        <f t="shared" si="1"/>
        <v>1</v>
      </c>
    </row>
    <row r="21" spans="1:10" x14ac:dyDescent="0.25">
      <c r="A21" s="321" t="s">
        <v>635</v>
      </c>
      <c r="B21" s="321">
        <v>50013</v>
      </c>
      <c r="G21" s="321" t="s">
        <v>635</v>
      </c>
      <c r="H21" s="1068">
        <v>0</v>
      </c>
      <c r="I21" s="1047" t="str">
        <f t="shared" si="0"/>
        <v>yes</v>
      </c>
      <c r="J21" s="792" t="b">
        <f t="shared" si="1"/>
        <v>1</v>
      </c>
    </row>
    <row r="22" spans="1:10" x14ac:dyDescent="0.25">
      <c r="A22" s="321" t="s">
        <v>637</v>
      </c>
      <c r="B22" s="321">
        <v>50014</v>
      </c>
      <c r="G22" s="321" t="s">
        <v>637</v>
      </c>
      <c r="H22" s="1068">
        <v>0</v>
      </c>
      <c r="I22" s="1047" t="str">
        <f t="shared" si="0"/>
        <v>yes</v>
      </c>
      <c r="J22" s="792" t="b">
        <f t="shared" si="1"/>
        <v>1</v>
      </c>
    </row>
    <row r="23" spans="1:10" x14ac:dyDescent="0.25">
      <c r="A23" s="321" t="s">
        <v>638</v>
      </c>
      <c r="B23" s="321">
        <v>50015</v>
      </c>
      <c r="C23" s="1068">
        <v>-129077</v>
      </c>
      <c r="G23" s="321" t="s">
        <v>638</v>
      </c>
      <c r="H23" s="1068">
        <v>-129077</v>
      </c>
      <c r="I23" s="1047" t="str">
        <f t="shared" si="0"/>
        <v>yes</v>
      </c>
      <c r="J23" s="792" t="b">
        <f t="shared" si="1"/>
        <v>1</v>
      </c>
    </row>
    <row r="24" spans="1:10" x14ac:dyDescent="0.25">
      <c r="A24" s="321" t="s">
        <v>640</v>
      </c>
      <c r="B24" s="321">
        <v>50016</v>
      </c>
      <c r="G24" s="321" t="s">
        <v>640</v>
      </c>
      <c r="H24" s="1068">
        <v>0</v>
      </c>
      <c r="I24" s="1047" t="str">
        <f t="shared" si="0"/>
        <v>yes</v>
      </c>
      <c r="J24" s="792" t="b">
        <f t="shared" si="1"/>
        <v>1</v>
      </c>
    </row>
    <row r="25" spans="1:10" x14ac:dyDescent="0.25">
      <c r="A25" s="321" t="s">
        <v>642</v>
      </c>
      <c r="B25" s="321">
        <v>50017</v>
      </c>
      <c r="G25" s="321" t="s">
        <v>642</v>
      </c>
      <c r="H25" s="1068">
        <v>0</v>
      </c>
      <c r="I25" s="1047" t="str">
        <f t="shared" si="0"/>
        <v>yes</v>
      </c>
      <c r="J25" s="792" t="b">
        <f t="shared" si="1"/>
        <v>1</v>
      </c>
    </row>
    <row r="26" spans="1:10" x14ac:dyDescent="0.25">
      <c r="A26" s="321" t="s">
        <v>644</v>
      </c>
      <c r="B26" s="321">
        <v>50018</v>
      </c>
      <c r="G26" s="321" t="s">
        <v>644</v>
      </c>
      <c r="H26" s="1068">
        <v>0</v>
      </c>
      <c r="I26" s="1047" t="str">
        <f t="shared" si="0"/>
        <v>yes</v>
      </c>
      <c r="J26" s="792" t="b">
        <f t="shared" si="1"/>
        <v>1</v>
      </c>
    </row>
    <row r="27" spans="1:10" x14ac:dyDescent="0.25">
      <c r="A27" s="321" t="s">
        <v>1722</v>
      </c>
      <c r="B27" s="321">
        <v>5105</v>
      </c>
      <c r="C27" s="1068">
        <v>-910843.11</v>
      </c>
      <c r="G27" s="321" t="s">
        <v>1722</v>
      </c>
      <c r="H27" s="1068">
        <v>-910843.11</v>
      </c>
      <c r="I27" s="1047" t="str">
        <f t="shared" si="0"/>
        <v>yes</v>
      </c>
      <c r="J27" s="792" t="b">
        <f t="shared" si="1"/>
        <v>1</v>
      </c>
    </row>
    <row r="28" spans="1:10" x14ac:dyDescent="0.25">
      <c r="A28" s="321" t="s">
        <v>646</v>
      </c>
      <c r="B28" s="321">
        <v>50019</v>
      </c>
      <c r="G28" s="321" t="s">
        <v>646</v>
      </c>
      <c r="H28" s="1068">
        <v>0</v>
      </c>
      <c r="I28" s="1047" t="str">
        <f t="shared" si="0"/>
        <v>yes</v>
      </c>
      <c r="J28" s="792" t="b">
        <f t="shared" si="1"/>
        <v>1</v>
      </c>
    </row>
    <row r="29" spans="1:10" x14ac:dyDescent="0.25">
      <c r="A29" s="321" t="s">
        <v>648</v>
      </c>
      <c r="B29" s="321">
        <v>50504</v>
      </c>
      <c r="C29" s="1068">
        <v>0</v>
      </c>
      <c r="G29" s="321" t="s">
        <v>648</v>
      </c>
      <c r="H29" s="1068">
        <v>0</v>
      </c>
      <c r="I29" s="1047" t="str">
        <f t="shared" si="0"/>
        <v>yes</v>
      </c>
      <c r="J29" s="792" t="b">
        <f t="shared" si="1"/>
        <v>1</v>
      </c>
    </row>
    <row r="30" spans="1:10" x14ac:dyDescent="0.25">
      <c r="A30" s="321" t="s">
        <v>650</v>
      </c>
      <c r="B30" s="321">
        <v>50021</v>
      </c>
      <c r="G30" s="321" t="s">
        <v>650</v>
      </c>
      <c r="H30" s="1068">
        <v>0</v>
      </c>
      <c r="I30" s="1047" t="str">
        <f t="shared" si="0"/>
        <v>yes</v>
      </c>
      <c r="J30" s="792" t="b">
        <f t="shared" si="1"/>
        <v>1</v>
      </c>
    </row>
    <row r="31" spans="1:10" x14ac:dyDescent="0.25">
      <c r="A31" s="321" t="s">
        <v>652</v>
      </c>
      <c r="B31" s="321">
        <v>50022</v>
      </c>
      <c r="G31" s="321" t="s">
        <v>652</v>
      </c>
      <c r="H31" s="1068">
        <v>0</v>
      </c>
      <c r="I31" s="1047" t="str">
        <f t="shared" si="0"/>
        <v>yes</v>
      </c>
      <c r="J31" s="792" t="b">
        <f t="shared" si="1"/>
        <v>1</v>
      </c>
    </row>
    <row r="32" spans="1:10" x14ac:dyDescent="0.25">
      <c r="A32" s="321" t="s">
        <v>654</v>
      </c>
      <c r="B32" s="321">
        <v>50505</v>
      </c>
      <c r="C32" s="1068">
        <v>178285</v>
      </c>
      <c r="G32" s="321" t="s">
        <v>654</v>
      </c>
      <c r="H32" s="1068">
        <v>178285</v>
      </c>
      <c r="I32" s="1047" t="str">
        <f t="shared" si="0"/>
        <v>yes</v>
      </c>
      <c r="J32" s="792" t="b">
        <f t="shared" si="1"/>
        <v>1</v>
      </c>
    </row>
    <row r="33" spans="1:10" x14ac:dyDescent="0.25">
      <c r="A33" s="321" t="s">
        <v>656</v>
      </c>
      <c r="B33" s="321">
        <v>50023</v>
      </c>
      <c r="C33" s="1068">
        <v>-637592</v>
      </c>
      <c r="G33" s="321" t="s">
        <v>656</v>
      </c>
      <c r="H33" s="1068">
        <v>-637592</v>
      </c>
      <c r="I33" s="1047" t="str">
        <f t="shared" si="0"/>
        <v>yes</v>
      </c>
      <c r="J33" s="792" t="b">
        <f t="shared" si="1"/>
        <v>1</v>
      </c>
    </row>
    <row r="34" spans="1:10" x14ac:dyDescent="0.25">
      <c r="A34" s="321" t="s">
        <v>658</v>
      </c>
      <c r="B34" s="321">
        <v>50024</v>
      </c>
      <c r="G34" s="321" t="s">
        <v>658</v>
      </c>
      <c r="H34" s="1068">
        <v>0</v>
      </c>
      <c r="I34" s="1047" t="str">
        <f t="shared" si="0"/>
        <v>yes</v>
      </c>
      <c r="J34" s="792" t="b">
        <f t="shared" si="1"/>
        <v>1</v>
      </c>
    </row>
    <row r="35" spans="1:10" x14ac:dyDescent="0.25">
      <c r="A35" s="321" t="s">
        <v>660</v>
      </c>
      <c r="B35" s="321">
        <v>50026</v>
      </c>
      <c r="C35" s="1068">
        <v>0</v>
      </c>
      <c r="G35" s="321" t="s">
        <v>660</v>
      </c>
      <c r="H35" s="1068">
        <v>0</v>
      </c>
      <c r="I35" s="1047" t="str">
        <f t="shared" si="0"/>
        <v>yes</v>
      </c>
      <c r="J35" s="792" t="b">
        <f t="shared" si="1"/>
        <v>1</v>
      </c>
    </row>
    <row r="36" spans="1:10" x14ac:dyDescent="0.25">
      <c r="A36" s="321" t="s">
        <v>662</v>
      </c>
      <c r="B36" s="321">
        <v>50027</v>
      </c>
      <c r="C36" s="1068">
        <v>0</v>
      </c>
      <c r="G36" s="321" t="s">
        <v>662</v>
      </c>
      <c r="H36" s="1068">
        <v>0</v>
      </c>
      <c r="I36" s="1047" t="str">
        <f t="shared" si="0"/>
        <v>yes</v>
      </c>
      <c r="J36" s="792" t="b">
        <f t="shared" si="1"/>
        <v>1</v>
      </c>
    </row>
    <row r="37" spans="1:10" x14ac:dyDescent="0.25">
      <c r="A37" s="321" t="s">
        <v>664</v>
      </c>
      <c r="B37" s="321">
        <v>50028</v>
      </c>
      <c r="G37" s="321" t="s">
        <v>664</v>
      </c>
      <c r="H37" s="1068">
        <v>0</v>
      </c>
      <c r="I37" s="1047" t="str">
        <f t="shared" si="0"/>
        <v>yes</v>
      </c>
      <c r="J37" s="792" t="b">
        <f t="shared" si="1"/>
        <v>1</v>
      </c>
    </row>
    <row r="38" spans="1:10" x14ac:dyDescent="0.25">
      <c r="A38" s="321" t="s">
        <v>1724</v>
      </c>
      <c r="B38" s="321">
        <v>5106</v>
      </c>
      <c r="C38" s="1068">
        <v>-1809257</v>
      </c>
      <c r="G38" s="321" t="s">
        <v>1724</v>
      </c>
      <c r="H38" s="1068">
        <v>-1809257</v>
      </c>
      <c r="I38" s="1047" t="str">
        <f t="shared" si="0"/>
        <v>yes</v>
      </c>
      <c r="J38" s="792" t="b">
        <f t="shared" si="1"/>
        <v>1</v>
      </c>
    </row>
    <row r="39" spans="1:10" x14ac:dyDescent="0.25">
      <c r="A39" s="321" t="s">
        <v>666</v>
      </c>
      <c r="B39" s="321">
        <v>50491</v>
      </c>
      <c r="C39" s="1068">
        <v>-363109</v>
      </c>
      <c r="G39" s="321" t="s">
        <v>666</v>
      </c>
      <c r="H39" s="1068">
        <v>-363109</v>
      </c>
      <c r="I39" s="1047" t="str">
        <f t="shared" si="0"/>
        <v>yes</v>
      </c>
      <c r="J39" s="792" t="b">
        <f t="shared" si="1"/>
        <v>1</v>
      </c>
    </row>
    <row r="40" spans="1:10" x14ac:dyDescent="0.25">
      <c r="A40" s="321" t="s">
        <v>668</v>
      </c>
      <c r="B40" s="321">
        <v>50029</v>
      </c>
      <c r="G40" s="321" t="s">
        <v>668</v>
      </c>
      <c r="H40" s="1068">
        <v>0</v>
      </c>
      <c r="I40" s="1047" t="str">
        <f t="shared" si="0"/>
        <v>yes</v>
      </c>
      <c r="J40" s="792" t="b">
        <f t="shared" si="1"/>
        <v>1</v>
      </c>
    </row>
    <row r="41" spans="1:10" x14ac:dyDescent="0.25">
      <c r="A41" s="321" t="s">
        <v>670</v>
      </c>
      <c r="B41" s="321">
        <v>50031</v>
      </c>
      <c r="G41" s="321" t="s">
        <v>670</v>
      </c>
      <c r="H41" s="1068">
        <v>0</v>
      </c>
      <c r="I41" s="1047" t="str">
        <f t="shared" si="0"/>
        <v>yes</v>
      </c>
      <c r="J41" s="792" t="b">
        <f t="shared" si="1"/>
        <v>1</v>
      </c>
    </row>
    <row r="42" spans="1:10" x14ac:dyDescent="0.25">
      <c r="A42" s="321" t="s">
        <v>672</v>
      </c>
      <c r="B42" s="321">
        <v>50469</v>
      </c>
      <c r="C42" s="1068">
        <v>0</v>
      </c>
      <c r="G42" s="321" t="s">
        <v>672</v>
      </c>
      <c r="H42" s="1068">
        <v>0</v>
      </c>
      <c r="I42" s="1047" t="str">
        <f t="shared" si="0"/>
        <v>yes</v>
      </c>
      <c r="J42" s="792" t="b">
        <f t="shared" si="1"/>
        <v>1</v>
      </c>
    </row>
    <row r="43" spans="1:10" x14ac:dyDescent="0.25">
      <c r="A43" s="321" t="s">
        <v>674</v>
      </c>
      <c r="B43" s="321">
        <v>50459</v>
      </c>
      <c r="C43" s="1068">
        <v>0</v>
      </c>
      <c r="G43" s="321" t="s">
        <v>674</v>
      </c>
      <c r="H43" s="1068">
        <v>0</v>
      </c>
      <c r="I43" s="1047" t="str">
        <f t="shared" si="0"/>
        <v>yes</v>
      </c>
      <c r="J43" s="792" t="b">
        <f t="shared" si="1"/>
        <v>1</v>
      </c>
    </row>
    <row r="44" spans="1:10" x14ac:dyDescent="0.25">
      <c r="A44" s="321" t="s">
        <v>676</v>
      </c>
      <c r="B44" s="321">
        <v>50032</v>
      </c>
      <c r="C44" s="1068">
        <v>-732788</v>
      </c>
      <c r="G44" s="321" t="s">
        <v>676</v>
      </c>
      <c r="H44" s="1068">
        <v>-732788</v>
      </c>
      <c r="I44" s="1047" t="str">
        <f t="shared" si="0"/>
        <v>yes</v>
      </c>
      <c r="J44" s="792" t="b">
        <f t="shared" si="1"/>
        <v>1</v>
      </c>
    </row>
    <row r="45" spans="1:10" x14ac:dyDescent="0.25">
      <c r="A45" s="321" t="s">
        <v>678</v>
      </c>
      <c r="B45" s="321">
        <v>50556</v>
      </c>
      <c r="C45" s="1068">
        <v>0</v>
      </c>
      <c r="G45" s="321" t="s">
        <v>678</v>
      </c>
      <c r="H45" s="1068">
        <v>0</v>
      </c>
      <c r="I45" s="1047" t="str">
        <f t="shared" si="0"/>
        <v>yes</v>
      </c>
      <c r="J45" s="792" t="b">
        <f t="shared" si="1"/>
        <v>1</v>
      </c>
    </row>
    <row r="46" spans="1:10" x14ac:dyDescent="0.25">
      <c r="A46" s="321" t="s">
        <v>1726</v>
      </c>
      <c r="B46" s="321">
        <v>5107</v>
      </c>
      <c r="C46" s="1068">
        <v>-657098</v>
      </c>
      <c r="G46" s="321" t="s">
        <v>1726</v>
      </c>
      <c r="H46" s="1068">
        <v>-657098</v>
      </c>
      <c r="I46" s="1047" t="str">
        <f t="shared" si="0"/>
        <v>yes</v>
      </c>
      <c r="J46" s="792" t="b">
        <f t="shared" si="1"/>
        <v>1</v>
      </c>
    </row>
    <row r="47" spans="1:10" x14ac:dyDescent="0.25">
      <c r="A47" s="321" t="s">
        <v>680</v>
      </c>
      <c r="B47" s="321">
        <v>50033</v>
      </c>
      <c r="C47" s="1068">
        <v>0</v>
      </c>
      <c r="G47" s="321" t="s">
        <v>680</v>
      </c>
      <c r="H47" s="1068">
        <v>0</v>
      </c>
      <c r="I47" s="1047" t="str">
        <f t="shared" si="0"/>
        <v>yes</v>
      </c>
      <c r="J47" s="792" t="b">
        <f t="shared" si="1"/>
        <v>1</v>
      </c>
    </row>
    <row r="48" spans="1:10" x14ac:dyDescent="0.25">
      <c r="A48" s="321" t="s">
        <v>682</v>
      </c>
      <c r="B48" s="321">
        <v>50030</v>
      </c>
      <c r="C48" s="1068">
        <v>0</v>
      </c>
      <c r="G48" s="321" t="s">
        <v>682</v>
      </c>
      <c r="H48" s="1068">
        <v>0</v>
      </c>
      <c r="I48" s="1047" t="str">
        <f t="shared" si="0"/>
        <v>yes</v>
      </c>
      <c r="J48" s="792" t="b">
        <f t="shared" si="1"/>
        <v>1</v>
      </c>
    </row>
    <row r="49" spans="1:10" x14ac:dyDescent="0.25">
      <c r="A49" s="321" t="s">
        <v>684</v>
      </c>
      <c r="B49" s="321">
        <v>50034</v>
      </c>
      <c r="G49" s="321" t="s">
        <v>684</v>
      </c>
      <c r="H49" s="1068">
        <v>0</v>
      </c>
      <c r="I49" s="1047" t="str">
        <f t="shared" si="0"/>
        <v>yes</v>
      </c>
      <c r="J49" s="792" t="b">
        <f t="shared" si="1"/>
        <v>1</v>
      </c>
    </row>
    <row r="50" spans="1:10" x14ac:dyDescent="0.25">
      <c r="A50" s="321" t="s">
        <v>686</v>
      </c>
      <c r="B50" s="321">
        <v>50035</v>
      </c>
      <c r="C50" s="1068">
        <v>0</v>
      </c>
      <c r="G50" s="321" t="s">
        <v>686</v>
      </c>
      <c r="H50" s="1068">
        <v>0</v>
      </c>
      <c r="I50" s="1047" t="str">
        <f t="shared" si="0"/>
        <v>yes</v>
      </c>
      <c r="J50" s="792" t="b">
        <f t="shared" si="1"/>
        <v>1</v>
      </c>
    </row>
    <row r="51" spans="1:10" x14ac:dyDescent="0.25">
      <c r="A51" s="321" t="s">
        <v>688</v>
      </c>
      <c r="B51" s="321">
        <v>50036</v>
      </c>
      <c r="C51" s="1068">
        <v>0</v>
      </c>
      <c r="G51" s="321" t="s">
        <v>688</v>
      </c>
      <c r="H51" s="1068">
        <v>0</v>
      </c>
      <c r="I51" s="1047" t="str">
        <f t="shared" si="0"/>
        <v>yes</v>
      </c>
      <c r="J51" s="792" t="b">
        <f t="shared" si="1"/>
        <v>1</v>
      </c>
    </row>
    <row r="52" spans="1:10" x14ac:dyDescent="0.25">
      <c r="A52" s="321" t="s">
        <v>690</v>
      </c>
      <c r="B52" s="321">
        <v>50037</v>
      </c>
      <c r="C52" s="1068">
        <v>0</v>
      </c>
      <c r="G52" s="321" t="s">
        <v>690</v>
      </c>
      <c r="H52" s="1068">
        <v>0</v>
      </c>
      <c r="I52" s="1047" t="str">
        <f t="shared" si="0"/>
        <v>yes</v>
      </c>
      <c r="J52" s="792" t="b">
        <f t="shared" si="1"/>
        <v>1</v>
      </c>
    </row>
    <row r="53" spans="1:10" x14ac:dyDescent="0.25">
      <c r="A53" s="321" t="s">
        <v>692</v>
      </c>
      <c r="B53" s="321">
        <v>50038</v>
      </c>
      <c r="G53" s="321" t="s">
        <v>692</v>
      </c>
      <c r="H53" s="1068">
        <v>0</v>
      </c>
      <c r="I53" s="1047" t="str">
        <f t="shared" si="0"/>
        <v>yes</v>
      </c>
      <c r="J53" s="792" t="b">
        <f t="shared" si="1"/>
        <v>1</v>
      </c>
    </row>
    <row r="54" spans="1:10" x14ac:dyDescent="0.25">
      <c r="A54" s="321" t="s">
        <v>694</v>
      </c>
      <c r="B54" s="321">
        <v>50039</v>
      </c>
      <c r="G54" s="321" t="s">
        <v>694</v>
      </c>
      <c r="H54" s="1068">
        <v>0</v>
      </c>
      <c r="I54" s="1047" t="str">
        <f t="shared" si="0"/>
        <v>yes</v>
      </c>
      <c r="J54" s="792" t="b">
        <f t="shared" si="1"/>
        <v>1</v>
      </c>
    </row>
    <row r="55" spans="1:10" x14ac:dyDescent="0.25">
      <c r="A55" s="321" t="s">
        <v>1728</v>
      </c>
      <c r="B55" s="321">
        <v>5108</v>
      </c>
      <c r="C55" s="1068">
        <v>-179072.12</v>
      </c>
      <c r="G55" s="321" t="s">
        <v>1728</v>
      </c>
      <c r="H55" s="1068">
        <v>-179072.12</v>
      </c>
      <c r="I55" s="1047" t="str">
        <f t="shared" si="0"/>
        <v>yes</v>
      </c>
      <c r="J55" s="792" t="b">
        <f t="shared" si="1"/>
        <v>1</v>
      </c>
    </row>
    <row r="56" spans="1:10" x14ac:dyDescent="0.25">
      <c r="A56" s="321" t="s">
        <v>696</v>
      </c>
      <c r="B56" s="321">
        <v>50040</v>
      </c>
      <c r="G56" s="321" t="s">
        <v>696</v>
      </c>
      <c r="H56" s="1068">
        <v>0</v>
      </c>
      <c r="I56" s="1047" t="str">
        <f t="shared" si="0"/>
        <v>yes</v>
      </c>
      <c r="J56" s="792" t="b">
        <f t="shared" si="1"/>
        <v>1</v>
      </c>
    </row>
    <row r="57" spans="1:10" x14ac:dyDescent="0.25">
      <c r="A57" s="321" t="s">
        <v>698</v>
      </c>
      <c r="B57" s="321">
        <v>50041</v>
      </c>
      <c r="C57" s="1068">
        <v>-187884.93</v>
      </c>
      <c r="G57" s="321" t="s">
        <v>698</v>
      </c>
      <c r="H57" s="1068">
        <v>-187884.93</v>
      </c>
      <c r="I57" s="1047" t="str">
        <f t="shared" si="0"/>
        <v>yes</v>
      </c>
      <c r="J57" s="792" t="b">
        <f t="shared" si="1"/>
        <v>1</v>
      </c>
    </row>
    <row r="58" spans="1:10" x14ac:dyDescent="0.25">
      <c r="A58" s="321" t="s">
        <v>700</v>
      </c>
      <c r="B58" s="321">
        <v>50506</v>
      </c>
      <c r="C58" s="1068">
        <v>0</v>
      </c>
      <c r="G58" s="321" t="s">
        <v>700</v>
      </c>
      <c r="H58" s="1068">
        <v>0</v>
      </c>
      <c r="I58" s="1047" t="str">
        <f t="shared" si="0"/>
        <v>yes</v>
      </c>
      <c r="J58" s="792" t="b">
        <f t="shared" si="1"/>
        <v>1</v>
      </c>
    </row>
    <row r="59" spans="1:10" x14ac:dyDescent="0.25">
      <c r="A59" s="321" t="s">
        <v>702</v>
      </c>
      <c r="B59" s="321">
        <v>50507</v>
      </c>
      <c r="C59" s="1068">
        <v>0</v>
      </c>
      <c r="G59" s="321" t="s">
        <v>702</v>
      </c>
      <c r="H59" s="1068">
        <v>0</v>
      </c>
      <c r="I59" s="1047" t="str">
        <f t="shared" si="0"/>
        <v>yes</v>
      </c>
      <c r="J59" s="792" t="b">
        <f t="shared" si="1"/>
        <v>1</v>
      </c>
    </row>
    <row r="60" spans="1:10" x14ac:dyDescent="0.25">
      <c r="A60" s="321" t="s">
        <v>704</v>
      </c>
      <c r="B60" s="321">
        <v>50043</v>
      </c>
      <c r="C60" s="1068">
        <v>-17839</v>
      </c>
      <c r="G60" s="321" t="s">
        <v>704</v>
      </c>
      <c r="H60" s="1068">
        <v>-17839</v>
      </c>
      <c r="I60" s="1047" t="str">
        <f t="shared" si="0"/>
        <v>yes</v>
      </c>
      <c r="J60" s="792" t="b">
        <f t="shared" si="1"/>
        <v>1</v>
      </c>
    </row>
    <row r="61" spans="1:10" x14ac:dyDescent="0.25">
      <c r="A61" s="321" t="s">
        <v>706</v>
      </c>
      <c r="B61" s="321">
        <v>50042</v>
      </c>
      <c r="C61" s="1068">
        <v>0</v>
      </c>
      <c r="G61" s="321" t="s">
        <v>706</v>
      </c>
      <c r="H61" s="1068">
        <v>0</v>
      </c>
      <c r="I61" s="1047" t="str">
        <f t="shared" si="0"/>
        <v>yes</v>
      </c>
      <c r="J61" s="792" t="b">
        <f t="shared" si="1"/>
        <v>1</v>
      </c>
    </row>
    <row r="62" spans="1:10" x14ac:dyDescent="0.25">
      <c r="A62" s="321" t="s">
        <v>708</v>
      </c>
      <c r="B62" s="321">
        <v>50044</v>
      </c>
      <c r="G62" s="321" t="s">
        <v>708</v>
      </c>
      <c r="H62" s="1068">
        <v>0</v>
      </c>
      <c r="I62" s="1047" t="str">
        <f t="shared" si="0"/>
        <v>yes</v>
      </c>
      <c r="J62" s="792" t="b">
        <f t="shared" si="1"/>
        <v>1</v>
      </c>
    </row>
    <row r="63" spans="1:10" x14ac:dyDescent="0.25">
      <c r="A63" s="321" t="s">
        <v>710</v>
      </c>
      <c r="B63" s="321">
        <v>50045</v>
      </c>
      <c r="C63" s="1068">
        <v>0</v>
      </c>
      <c r="G63" s="321" t="s">
        <v>710</v>
      </c>
      <c r="H63" s="1068">
        <v>0</v>
      </c>
      <c r="I63" s="1047" t="str">
        <f t="shared" si="0"/>
        <v>yes</v>
      </c>
      <c r="J63" s="792" t="b">
        <f t="shared" si="1"/>
        <v>1</v>
      </c>
    </row>
    <row r="64" spans="1:10" x14ac:dyDescent="0.25">
      <c r="A64" s="321" t="s">
        <v>712</v>
      </c>
      <c r="B64" s="321">
        <v>50046</v>
      </c>
      <c r="G64" s="321" t="s">
        <v>712</v>
      </c>
      <c r="H64" s="1068">
        <v>0</v>
      </c>
      <c r="I64" s="1047" t="str">
        <f t="shared" si="0"/>
        <v>yes</v>
      </c>
      <c r="J64" s="792" t="b">
        <f t="shared" si="1"/>
        <v>1</v>
      </c>
    </row>
    <row r="65" spans="1:10" x14ac:dyDescent="0.25">
      <c r="A65" s="321" t="s">
        <v>714</v>
      </c>
      <c r="B65" s="321">
        <v>50047</v>
      </c>
      <c r="C65" s="1068">
        <v>0</v>
      </c>
      <c r="G65" s="321" t="s">
        <v>714</v>
      </c>
      <c r="H65" s="1068">
        <v>0</v>
      </c>
      <c r="I65" s="1047" t="str">
        <f t="shared" si="0"/>
        <v>yes</v>
      </c>
      <c r="J65" s="792" t="b">
        <f t="shared" si="1"/>
        <v>1</v>
      </c>
    </row>
    <row r="66" spans="1:10" x14ac:dyDescent="0.25">
      <c r="A66" s="321" t="s">
        <v>716</v>
      </c>
      <c r="B66" s="321">
        <v>50048</v>
      </c>
      <c r="G66" s="321" t="s">
        <v>716</v>
      </c>
      <c r="H66" s="1068">
        <v>0</v>
      </c>
      <c r="I66" s="1047" t="str">
        <f t="shared" ref="I66:I129" si="2">IF(H66=C66,"yes",H66)</f>
        <v>yes</v>
      </c>
      <c r="J66" s="792" t="b">
        <f t="shared" si="1"/>
        <v>1</v>
      </c>
    </row>
    <row r="67" spans="1:10" x14ac:dyDescent="0.25">
      <c r="A67" s="321" t="s">
        <v>718</v>
      </c>
      <c r="B67" s="321">
        <v>50049</v>
      </c>
      <c r="C67" s="1068">
        <v>0</v>
      </c>
      <c r="G67" s="321" t="s">
        <v>718</v>
      </c>
      <c r="H67" s="1068">
        <v>0</v>
      </c>
      <c r="I67" s="1047" t="str">
        <f t="shared" si="2"/>
        <v>yes</v>
      </c>
      <c r="J67" s="792" t="b">
        <f t="shared" ref="J67:J130" si="3">EXACT(A67,G67)</f>
        <v>1</v>
      </c>
    </row>
    <row r="68" spans="1:10" x14ac:dyDescent="0.25">
      <c r="A68" s="321" t="s">
        <v>720</v>
      </c>
      <c r="B68" s="321">
        <v>50050</v>
      </c>
      <c r="G68" s="321" t="s">
        <v>720</v>
      </c>
      <c r="H68" s="1068">
        <v>0</v>
      </c>
      <c r="I68" s="1047" t="str">
        <f t="shared" si="2"/>
        <v>yes</v>
      </c>
      <c r="J68" s="792" t="b">
        <f t="shared" si="3"/>
        <v>1</v>
      </c>
    </row>
    <row r="69" spans="1:10" x14ac:dyDescent="0.25">
      <c r="A69" s="321" t="s">
        <v>722</v>
      </c>
      <c r="B69" s="321">
        <v>50051</v>
      </c>
      <c r="C69" s="1068">
        <v>0</v>
      </c>
      <c r="G69" s="321" t="s">
        <v>722</v>
      </c>
      <c r="H69" s="1068">
        <v>0</v>
      </c>
      <c r="I69" s="1047" t="str">
        <f t="shared" si="2"/>
        <v>yes</v>
      </c>
      <c r="J69" s="792" t="b">
        <f t="shared" si="3"/>
        <v>1</v>
      </c>
    </row>
    <row r="70" spans="1:10" x14ac:dyDescent="0.25">
      <c r="A70" s="321" t="s">
        <v>724</v>
      </c>
      <c r="B70" s="321">
        <v>50052</v>
      </c>
      <c r="G70" s="321" t="s">
        <v>724</v>
      </c>
      <c r="H70" s="1068">
        <v>0</v>
      </c>
      <c r="I70" s="1047" t="str">
        <f t="shared" si="2"/>
        <v>yes</v>
      </c>
      <c r="J70" s="792" t="b">
        <f t="shared" si="3"/>
        <v>1</v>
      </c>
    </row>
    <row r="71" spans="1:10" x14ac:dyDescent="0.25">
      <c r="A71" s="321" t="s">
        <v>726</v>
      </c>
      <c r="B71" s="321">
        <v>50053</v>
      </c>
      <c r="C71" s="1068">
        <v>0</v>
      </c>
      <c r="G71" s="321" t="s">
        <v>726</v>
      </c>
      <c r="H71" s="1068">
        <v>0</v>
      </c>
      <c r="I71" s="1047" t="str">
        <f t="shared" si="2"/>
        <v>yes</v>
      </c>
      <c r="J71" s="792" t="b">
        <f t="shared" si="3"/>
        <v>1</v>
      </c>
    </row>
    <row r="72" spans="1:10" x14ac:dyDescent="0.25">
      <c r="A72" s="321" t="s">
        <v>1730</v>
      </c>
      <c r="B72" s="321">
        <v>5109</v>
      </c>
      <c r="C72" s="1068">
        <v>1686561.41</v>
      </c>
      <c r="G72" s="321" t="s">
        <v>1730</v>
      </c>
      <c r="H72" s="1068">
        <v>1686561.41</v>
      </c>
      <c r="I72" s="1047" t="str">
        <f t="shared" si="2"/>
        <v>yes</v>
      </c>
      <c r="J72" s="792" t="b">
        <f t="shared" si="3"/>
        <v>1</v>
      </c>
    </row>
    <row r="73" spans="1:10" x14ac:dyDescent="0.25">
      <c r="A73" s="321" t="s">
        <v>728</v>
      </c>
      <c r="B73" s="321">
        <v>50054</v>
      </c>
      <c r="C73" s="1068">
        <v>0</v>
      </c>
      <c r="G73" s="321" t="s">
        <v>728</v>
      </c>
      <c r="H73" s="1068">
        <v>0</v>
      </c>
      <c r="I73" s="1047" t="str">
        <f t="shared" si="2"/>
        <v>yes</v>
      </c>
      <c r="J73" s="792" t="b">
        <f t="shared" si="3"/>
        <v>1</v>
      </c>
    </row>
    <row r="74" spans="1:10" x14ac:dyDescent="0.25">
      <c r="A74" s="321" t="s">
        <v>1732</v>
      </c>
      <c r="B74" s="321">
        <v>5110</v>
      </c>
      <c r="C74" s="1068">
        <v>2105752</v>
      </c>
      <c r="G74" s="321" t="s">
        <v>1732</v>
      </c>
      <c r="H74" s="1068">
        <v>2105752</v>
      </c>
      <c r="I74" s="1047" t="str">
        <f t="shared" si="2"/>
        <v>yes</v>
      </c>
      <c r="J74" s="792" t="b">
        <f t="shared" si="3"/>
        <v>1</v>
      </c>
    </row>
    <row r="75" spans="1:10" x14ac:dyDescent="0.25">
      <c r="A75" s="321" t="s">
        <v>730</v>
      </c>
      <c r="B75" s="321">
        <v>50055</v>
      </c>
      <c r="G75" s="321" t="s">
        <v>730</v>
      </c>
      <c r="H75" s="1068">
        <v>0</v>
      </c>
      <c r="I75" s="1047" t="str">
        <f t="shared" si="2"/>
        <v>yes</v>
      </c>
      <c r="J75" s="792" t="b">
        <f t="shared" si="3"/>
        <v>1</v>
      </c>
    </row>
    <row r="76" spans="1:10" x14ac:dyDescent="0.25">
      <c r="A76" s="321" t="s">
        <v>732</v>
      </c>
      <c r="B76" s="321">
        <v>50057</v>
      </c>
      <c r="G76" s="321" t="s">
        <v>732</v>
      </c>
      <c r="H76" s="1068">
        <v>0</v>
      </c>
      <c r="I76" s="1047" t="str">
        <f t="shared" si="2"/>
        <v>yes</v>
      </c>
      <c r="J76" s="792" t="b">
        <f t="shared" si="3"/>
        <v>1</v>
      </c>
    </row>
    <row r="77" spans="1:10" x14ac:dyDescent="0.25">
      <c r="A77" s="321" t="s">
        <v>1734</v>
      </c>
      <c r="B77" s="321">
        <v>5111</v>
      </c>
      <c r="C77" s="1068">
        <v>418235</v>
      </c>
      <c r="G77" s="321" t="s">
        <v>1734</v>
      </c>
      <c r="H77" s="1068">
        <v>418235</v>
      </c>
      <c r="I77" s="1047" t="str">
        <f t="shared" si="2"/>
        <v>yes</v>
      </c>
      <c r="J77" s="792" t="b">
        <f t="shared" si="3"/>
        <v>1</v>
      </c>
    </row>
    <row r="78" spans="1:10" x14ac:dyDescent="0.25">
      <c r="A78" s="321" t="s">
        <v>734</v>
      </c>
      <c r="B78" s="321">
        <v>50058</v>
      </c>
      <c r="C78" s="1068">
        <v>201534.04</v>
      </c>
      <c r="G78" s="321" t="s">
        <v>734</v>
      </c>
      <c r="H78" s="1068">
        <v>201534.04</v>
      </c>
      <c r="I78" s="1047" t="str">
        <f t="shared" si="2"/>
        <v>yes</v>
      </c>
      <c r="J78" s="792" t="b">
        <f t="shared" si="3"/>
        <v>1</v>
      </c>
    </row>
    <row r="79" spans="1:10" x14ac:dyDescent="0.25">
      <c r="A79" s="321" t="s">
        <v>736</v>
      </c>
      <c r="B79" s="321">
        <v>50059</v>
      </c>
      <c r="C79" s="1068">
        <v>24228.03</v>
      </c>
      <c r="G79" s="321" t="s">
        <v>736</v>
      </c>
      <c r="H79" s="1068">
        <v>24228.03</v>
      </c>
      <c r="I79" s="1047" t="str">
        <f t="shared" si="2"/>
        <v>yes</v>
      </c>
      <c r="J79" s="792" t="b">
        <f t="shared" si="3"/>
        <v>1</v>
      </c>
    </row>
    <row r="80" spans="1:10" x14ac:dyDescent="0.25">
      <c r="A80" s="321" t="s">
        <v>738</v>
      </c>
      <c r="B80" s="321">
        <v>50567</v>
      </c>
      <c r="G80" s="321" t="s">
        <v>738</v>
      </c>
      <c r="H80" s="1068">
        <v>0</v>
      </c>
      <c r="I80" s="1047" t="str">
        <f t="shared" si="2"/>
        <v>yes</v>
      </c>
      <c r="J80" s="792" t="b">
        <f t="shared" si="3"/>
        <v>1</v>
      </c>
    </row>
    <row r="81" spans="1:10" x14ac:dyDescent="0.25">
      <c r="A81" s="321" t="s">
        <v>1736</v>
      </c>
      <c r="B81" s="321">
        <v>5112</v>
      </c>
      <c r="C81" s="1068">
        <v>8467462</v>
      </c>
      <c r="G81" s="321" t="s">
        <v>1736</v>
      </c>
      <c r="H81" s="1068">
        <v>8467462</v>
      </c>
      <c r="I81" s="1047" t="str">
        <f t="shared" si="2"/>
        <v>yes</v>
      </c>
      <c r="J81" s="792" t="b">
        <f t="shared" si="3"/>
        <v>1</v>
      </c>
    </row>
    <row r="82" spans="1:10" x14ac:dyDescent="0.25">
      <c r="A82" s="321" t="s">
        <v>3395</v>
      </c>
      <c r="B82" s="321">
        <v>50508</v>
      </c>
      <c r="G82" s="321" t="s">
        <v>3395</v>
      </c>
      <c r="H82" s="1068">
        <v>0</v>
      </c>
      <c r="I82" s="1047" t="str">
        <f t="shared" si="2"/>
        <v>yes</v>
      </c>
      <c r="J82" s="792" t="b">
        <f t="shared" si="3"/>
        <v>1</v>
      </c>
    </row>
    <row r="83" spans="1:10" x14ac:dyDescent="0.25">
      <c r="A83" s="321" t="s">
        <v>742</v>
      </c>
      <c r="B83" s="321">
        <v>50465</v>
      </c>
      <c r="C83" s="1068">
        <v>0</v>
      </c>
      <c r="G83" s="321" t="s">
        <v>742</v>
      </c>
      <c r="H83" s="1068">
        <v>0</v>
      </c>
      <c r="I83" s="1047" t="str">
        <f t="shared" si="2"/>
        <v>yes</v>
      </c>
      <c r="J83" s="792" t="b">
        <f t="shared" si="3"/>
        <v>1</v>
      </c>
    </row>
    <row r="84" spans="1:10" x14ac:dyDescent="0.25">
      <c r="A84" s="321" t="s">
        <v>1738</v>
      </c>
      <c r="B84" s="321">
        <v>5113</v>
      </c>
      <c r="C84" s="1068">
        <v>-307125.69</v>
      </c>
      <c r="G84" s="321" t="s">
        <v>1738</v>
      </c>
      <c r="H84" s="1068">
        <v>-307125.69</v>
      </c>
      <c r="I84" s="1047" t="str">
        <f t="shared" si="2"/>
        <v>yes</v>
      </c>
      <c r="J84" s="792" t="b">
        <f t="shared" si="3"/>
        <v>1</v>
      </c>
    </row>
    <row r="85" spans="1:10" x14ac:dyDescent="0.25">
      <c r="A85" s="321" t="s">
        <v>744</v>
      </c>
      <c r="B85" s="321">
        <v>50060</v>
      </c>
      <c r="C85" s="1068">
        <v>0</v>
      </c>
      <c r="G85" s="321" t="s">
        <v>744</v>
      </c>
      <c r="H85" s="1068">
        <v>0</v>
      </c>
      <c r="I85" s="1047" t="str">
        <f t="shared" si="2"/>
        <v>yes</v>
      </c>
      <c r="J85" s="792" t="b">
        <f t="shared" si="3"/>
        <v>1</v>
      </c>
    </row>
    <row r="86" spans="1:10" x14ac:dyDescent="0.25">
      <c r="A86" s="321" t="s">
        <v>1740</v>
      </c>
      <c r="B86" s="321">
        <v>5114</v>
      </c>
      <c r="C86" s="1068">
        <v>232281.48</v>
      </c>
      <c r="G86" s="321" t="s">
        <v>1740</v>
      </c>
      <c r="H86" s="1068">
        <v>232281.48</v>
      </c>
      <c r="I86" s="1047" t="str">
        <f t="shared" si="2"/>
        <v>yes</v>
      </c>
      <c r="J86" s="792" t="b">
        <f t="shared" si="3"/>
        <v>1</v>
      </c>
    </row>
    <row r="87" spans="1:10" x14ac:dyDescent="0.25">
      <c r="A87" s="321" t="s">
        <v>746</v>
      </c>
      <c r="B87" s="321">
        <v>50061</v>
      </c>
      <c r="C87" s="1068">
        <v>0</v>
      </c>
      <c r="G87" s="321" t="s">
        <v>746</v>
      </c>
      <c r="H87" s="1068">
        <v>0</v>
      </c>
      <c r="I87" s="1047" t="str">
        <f t="shared" si="2"/>
        <v>yes</v>
      </c>
      <c r="J87" s="792" t="b">
        <f t="shared" si="3"/>
        <v>1</v>
      </c>
    </row>
    <row r="88" spans="1:10" x14ac:dyDescent="0.25">
      <c r="A88" s="321" t="s">
        <v>748</v>
      </c>
      <c r="B88" s="321">
        <v>50062</v>
      </c>
      <c r="G88" s="321" t="s">
        <v>748</v>
      </c>
      <c r="H88" s="1068">
        <v>0</v>
      </c>
      <c r="I88" s="1047" t="str">
        <f t="shared" si="2"/>
        <v>yes</v>
      </c>
      <c r="J88" s="792" t="b">
        <f t="shared" si="3"/>
        <v>1</v>
      </c>
    </row>
    <row r="89" spans="1:10" x14ac:dyDescent="0.25">
      <c r="A89" s="321" t="s">
        <v>750</v>
      </c>
      <c r="B89" s="321">
        <v>50063</v>
      </c>
      <c r="C89" s="1068">
        <v>0</v>
      </c>
      <c r="G89" s="321" t="s">
        <v>750</v>
      </c>
      <c r="H89" s="1068">
        <v>0</v>
      </c>
      <c r="I89" s="1047" t="str">
        <f t="shared" si="2"/>
        <v>yes</v>
      </c>
      <c r="J89" s="792" t="b">
        <f t="shared" si="3"/>
        <v>1</v>
      </c>
    </row>
    <row r="90" spans="1:10" x14ac:dyDescent="0.25">
      <c r="A90" s="321" t="s">
        <v>752</v>
      </c>
      <c r="B90" s="321">
        <v>50064</v>
      </c>
      <c r="C90" s="1068">
        <v>0</v>
      </c>
      <c r="G90" s="321" t="s">
        <v>752</v>
      </c>
      <c r="H90" s="1068">
        <v>0</v>
      </c>
      <c r="I90" s="1047" t="str">
        <f t="shared" si="2"/>
        <v>yes</v>
      </c>
      <c r="J90" s="792" t="b">
        <f t="shared" si="3"/>
        <v>1</v>
      </c>
    </row>
    <row r="91" spans="1:10" x14ac:dyDescent="0.25">
      <c r="A91" s="321" t="s">
        <v>754</v>
      </c>
      <c r="B91" s="321">
        <v>50065</v>
      </c>
      <c r="C91" s="1068">
        <v>-579182.88</v>
      </c>
      <c r="G91" s="321" t="s">
        <v>754</v>
      </c>
      <c r="H91" s="1068">
        <v>-579182.88</v>
      </c>
      <c r="I91" s="1047" t="str">
        <f t="shared" si="2"/>
        <v>yes</v>
      </c>
      <c r="J91" s="792" t="b">
        <f t="shared" si="3"/>
        <v>1</v>
      </c>
    </row>
    <row r="92" spans="1:10" x14ac:dyDescent="0.25">
      <c r="A92" s="321" t="s">
        <v>756</v>
      </c>
      <c r="B92" s="321">
        <v>50551</v>
      </c>
      <c r="C92" s="1068">
        <v>775909</v>
      </c>
      <c r="G92" s="321" t="s">
        <v>756</v>
      </c>
      <c r="H92" s="1068">
        <v>775909</v>
      </c>
      <c r="I92" s="1047" t="str">
        <f t="shared" si="2"/>
        <v>yes</v>
      </c>
      <c r="J92" s="792" t="b">
        <f t="shared" si="3"/>
        <v>1</v>
      </c>
    </row>
    <row r="93" spans="1:10" x14ac:dyDescent="0.25">
      <c r="A93" s="321" t="s">
        <v>758</v>
      </c>
      <c r="B93" s="321">
        <v>50066</v>
      </c>
      <c r="G93" s="321" t="s">
        <v>758</v>
      </c>
      <c r="H93" s="1068">
        <v>0</v>
      </c>
      <c r="I93" s="1047" t="str">
        <f t="shared" si="2"/>
        <v>yes</v>
      </c>
      <c r="J93" s="792" t="b">
        <f t="shared" si="3"/>
        <v>1</v>
      </c>
    </row>
    <row r="94" spans="1:10" x14ac:dyDescent="0.25">
      <c r="A94" s="321" t="s">
        <v>1742</v>
      </c>
      <c r="B94" s="321">
        <v>5115</v>
      </c>
      <c r="C94" s="1068">
        <v>-157249.17000000001</v>
      </c>
      <c r="G94" s="321" t="s">
        <v>1742</v>
      </c>
      <c r="H94" s="1068">
        <v>-157249.17000000001</v>
      </c>
      <c r="I94" s="1047" t="str">
        <f t="shared" si="2"/>
        <v>yes</v>
      </c>
      <c r="J94" s="792" t="b">
        <f t="shared" si="3"/>
        <v>1</v>
      </c>
    </row>
    <row r="95" spans="1:10" x14ac:dyDescent="0.25">
      <c r="A95" s="321" t="s">
        <v>760</v>
      </c>
      <c r="B95" s="321">
        <v>50067</v>
      </c>
      <c r="G95" s="321" t="s">
        <v>760</v>
      </c>
      <c r="H95" s="1068">
        <v>0</v>
      </c>
      <c r="I95" s="1047" t="str">
        <f t="shared" si="2"/>
        <v>yes</v>
      </c>
      <c r="J95" s="792" t="b">
        <f t="shared" si="3"/>
        <v>1</v>
      </c>
    </row>
    <row r="96" spans="1:10" x14ac:dyDescent="0.25">
      <c r="A96" s="321" t="s">
        <v>762</v>
      </c>
      <c r="B96" s="321">
        <v>50068</v>
      </c>
      <c r="C96" s="1068">
        <v>-15433755.57</v>
      </c>
      <c r="G96" s="321" t="s">
        <v>762</v>
      </c>
      <c r="H96" s="1068">
        <v>-15433755.57</v>
      </c>
      <c r="I96" s="1047" t="str">
        <f t="shared" si="2"/>
        <v>yes</v>
      </c>
      <c r="J96" s="792" t="b">
        <f t="shared" si="3"/>
        <v>1</v>
      </c>
    </row>
    <row r="97" spans="1:10" x14ac:dyDescent="0.25">
      <c r="A97" s="321" t="s">
        <v>764</v>
      </c>
      <c r="B97" s="321">
        <v>50466</v>
      </c>
      <c r="C97" s="1068">
        <v>0</v>
      </c>
      <c r="G97" s="321" t="s">
        <v>764</v>
      </c>
      <c r="H97" s="1068">
        <v>0</v>
      </c>
      <c r="I97" s="1047" t="str">
        <f t="shared" si="2"/>
        <v>yes</v>
      </c>
      <c r="J97" s="792" t="b">
        <f t="shared" si="3"/>
        <v>1</v>
      </c>
    </row>
    <row r="98" spans="1:10" x14ac:dyDescent="0.25">
      <c r="A98" s="321" t="s">
        <v>766</v>
      </c>
      <c r="B98" s="321">
        <v>50069</v>
      </c>
      <c r="C98" s="1068">
        <v>0</v>
      </c>
      <c r="G98" s="321" t="s">
        <v>766</v>
      </c>
      <c r="H98" s="1068">
        <v>0</v>
      </c>
      <c r="I98" s="1047" t="str">
        <f t="shared" si="2"/>
        <v>yes</v>
      </c>
      <c r="J98" s="792" t="b">
        <f t="shared" si="3"/>
        <v>1</v>
      </c>
    </row>
    <row r="99" spans="1:10" x14ac:dyDescent="0.25">
      <c r="A99" s="321" t="s">
        <v>768</v>
      </c>
      <c r="B99" s="321">
        <v>50450</v>
      </c>
      <c r="C99" s="1068">
        <v>7841</v>
      </c>
      <c r="G99" s="321" t="s">
        <v>768</v>
      </c>
      <c r="H99" s="1068">
        <v>7841</v>
      </c>
      <c r="I99" s="1047" t="str">
        <f t="shared" si="2"/>
        <v>yes</v>
      </c>
      <c r="J99" s="792" t="b">
        <f t="shared" si="3"/>
        <v>1</v>
      </c>
    </row>
    <row r="100" spans="1:10" x14ac:dyDescent="0.25">
      <c r="A100" s="321" t="s">
        <v>1744</v>
      </c>
      <c r="B100" s="321">
        <v>5116</v>
      </c>
      <c r="G100" s="321" t="s">
        <v>1744</v>
      </c>
      <c r="H100" s="1068">
        <v>0</v>
      </c>
      <c r="I100" s="1047" t="str">
        <f t="shared" si="2"/>
        <v>yes</v>
      </c>
      <c r="J100" s="792" t="b">
        <f t="shared" si="3"/>
        <v>1</v>
      </c>
    </row>
    <row r="101" spans="1:10" x14ac:dyDescent="0.25">
      <c r="A101" s="321" t="s">
        <v>770</v>
      </c>
      <c r="B101" s="321">
        <v>50070</v>
      </c>
      <c r="G101" s="321" t="s">
        <v>770</v>
      </c>
      <c r="H101" s="1068">
        <v>0</v>
      </c>
      <c r="I101" s="1047" t="str">
        <f t="shared" si="2"/>
        <v>yes</v>
      </c>
      <c r="J101" s="792" t="b">
        <f t="shared" si="3"/>
        <v>1</v>
      </c>
    </row>
    <row r="102" spans="1:10" x14ac:dyDescent="0.25">
      <c r="A102" s="321" t="s">
        <v>1746</v>
      </c>
      <c r="B102" s="321">
        <v>5117</v>
      </c>
      <c r="C102" s="1068">
        <v>504877</v>
      </c>
      <c r="G102" s="321" t="s">
        <v>1746</v>
      </c>
      <c r="H102" s="1068">
        <v>504877</v>
      </c>
      <c r="I102" s="1047" t="str">
        <f t="shared" si="2"/>
        <v>yes</v>
      </c>
      <c r="J102" s="792" t="b">
        <f t="shared" si="3"/>
        <v>1</v>
      </c>
    </row>
    <row r="103" spans="1:10" x14ac:dyDescent="0.25">
      <c r="A103" s="321" t="s">
        <v>772</v>
      </c>
      <c r="B103" s="321">
        <v>50509</v>
      </c>
      <c r="C103" s="1068">
        <v>0</v>
      </c>
      <c r="G103" s="321" t="s">
        <v>772</v>
      </c>
      <c r="H103" s="1068">
        <v>0</v>
      </c>
      <c r="I103" s="1047" t="str">
        <f t="shared" si="2"/>
        <v>yes</v>
      </c>
      <c r="J103" s="792" t="b">
        <f t="shared" si="3"/>
        <v>1</v>
      </c>
    </row>
    <row r="104" spans="1:10" x14ac:dyDescent="0.25">
      <c r="A104" s="321" t="s">
        <v>774</v>
      </c>
      <c r="B104" s="321">
        <v>50539</v>
      </c>
      <c r="C104" s="1068">
        <v>0</v>
      </c>
      <c r="G104" s="321" t="s">
        <v>774</v>
      </c>
      <c r="H104" s="1068">
        <v>0</v>
      </c>
      <c r="I104" s="1047" t="str">
        <f t="shared" si="2"/>
        <v>yes</v>
      </c>
      <c r="J104" s="792" t="b">
        <f t="shared" si="3"/>
        <v>1</v>
      </c>
    </row>
    <row r="105" spans="1:10" x14ac:dyDescent="0.25">
      <c r="A105" s="321" t="s">
        <v>778</v>
      </c>
      <c r="B105" s="321">
        <v>50467</v>
      </c>
      <c r="C105" s="1068">
        <v>3728</v>
      </c>
      <c r="G105" s="321" t="s">
        <v>778</v>
      </c>
      <c r="H105" s="1068">
        <v>3728</v>
      </c>
      <c r="I105" s="1047" t="str">
        <f t="shared" si="2"/>
        <v>yes</v>
      </c>
      <c r="J105" s="792" t="b">
        <f t="shared" si="3"/>
        <v>1</v>
      </c>
    </row>
    <row r="106" spans="1:10" x14ac:dyDescent="0.25">
      <c r="A106" s="321" t="s">
        <v>780</v>
      </c>
      <c r="B106" s="321">
        <v>50072</v>
      </c>
      <c r="G106" s="321" t="s">
        <v>780</v>
      </c>
      <c r="H106" s="1068">
        <v>0</v>
      </c>
      <c r="I106" s="1047" t="str">
        <f t="shared" si="2"/>
        <v>yes</v>
      </c>
      <c r="J106" s="792" t="b">
        <f t="shared" si="3"/>
        <v>1</v>
      </c>
    </row>
    <row r="107" spans="1:10" x14ac:dyDescent="0.25">
      <c r="A107" s="321" t="s">
        <v>782</v>
      </c>
      <c r="B107" s="321">
        <v>50074</v>
      </c>
      <c r="C107" s="1068">
        <v>83089</v>
      </c>
      <c r="G107" s="321" t="s">
        <v>782</v>
      </c>
      <c r="H107" s="1068">
        <v>83089</v>
      </c>
      <c r="I107" s="1047" t="str">
        <f t="shared" si="2"/>
        <v>yes</v>
      </c>
      <c r="J107" s="792" t="b">
        <f t="shared" si="3"/>
        <v>1</v>
      </c>
    </row>
    <row r="108" spans="1:10" x14ac:dyDescent="0.25">
      <c r="A108" s="321" t="s">
        <v>784</v>
      </c>
      <c r="B108" s="321">
        <v>50075</v>
      </c>
      <c r="C108" s="1068">
        <v>0</v>
      </c>
      <c r="G108" s="321" t="s">
        <v>784</v>
      </c>
      <c r="H108" s="1068">
        <v>0</v>
      </c>
      <c r="I108" s="1047" t="str">
        <f t="shared" si="2"/>
        <v>yes</v>
      </c>
      <c r="J108" s="792" t="b">
        <f t="shared" si="3"/>
        <v>1</v>
      </c>
    </row>
    <row r="109" spans="1:10" x14ac:dyDescent="0.25">
      <c r="A109" s="321" t="s">
        <v>1748</v>
      </c>
      <c r="B109" s="321">
        <v>5118</v>
      </c>
      <c r="C109" s="1068">
        <v>119246</v>
      </c>
      <c r="G109" s="321" t="s">
        <v>1748</v>
      </c>
      <c r="H109" s="1068">
        <v>119246</v>
      </c>
      <c r="I109" s="1047" t="str">
        <f t="shared" si="2"/>
        <v>yes</v>
      </c>
      <c r="J109" s="792" t="b">
        <f t="shared" si="3"/>
        <v>1</v>
      </c>
    </row>
    <row r="110" spans="1:10" x14ac:dyDescent="0.25">
      <c r="A110" s="321" t="s">
        <v>1750</v>
      </c>
      <c r="B110" s="321">
        <v>5119</v>
      </c>
      <c r="G110" s="321" t="s">
        <v>1750</v>
      </c>
      <c r="H110" s="1068">
        <v>0</v>
      </c>
      <c r="I110" s="1047" t="str">
        <f t="shared" si="2"/>
        <v>yes</v>
      </c>
      <c r="J110" s="792" t="b">
        <f t="shared" si="3"/>
        <v>1</v>
      </c>
    </row>
    <row r="111" spans="1:10" x14ac:dyDescent="0.25">
      <c r="A111" s="321" t="s">
        <v>786</v>
      </c>
      <c r="B111" s="321">
        <v>50076</v>
      </c>
      <c r="C111" s="1068">
        <v>0</v>
      </c>
      <c r="G111" s="321" t="s">
        <v>786</v>
      </c>
      <c r="H111" s="1068">
        <v>0</v>
      </c>
      <c r="I111" s="1047" t="str">
        <f t="shared" si="2"/>
        <v>yes</v>
      </c>
      <c r="J111" s="792" t="b">
        <f t="shared" si="3"/>
        <v>1</v>
      </c>
    </row>
    <row r="112" spans="1:10" x14ac:dyDescent="0.25">
      <c r="A112" s="321" t="s">
        <v>788</v>
      </c>
      <c r="B112" s="321">
        <v>50510</v>
      </c>
      <c r="C112" s="1068">
        <v>0</v>
      </c>
      <c r="G112" s="321" t="s">
        <v>788</v>
      </c>
      <c r="H112" s="1068">
        <v>0</v>
      </c>
      <c r="I112" s="1047" t="str">
        <f t="shared" si="2"/>
        <v>yes</v>
      </c>
      <c r="J112" s="792" t="b">
        <f t="shared" si="3"/>
        <v>1</v>
      </c>
    </row>
    <row r="113" spans="1:10" x14ac:dyDescent="0.25">
      <c r="A113" s="321" t="s">
        <v>790</v>
      </c>
      <c r="B113" s="321">
        <v>50077</v>
      </c>
      <c r="C113" s="1068">
        <v>0</v>
      </c>
      <c r="G113" s="321" t="s">
        <v>790</v>
      </c>
      <c r="H113" s="1068">
        <v>0</v>
      </c>
      <c r="I113" s="1047" t="str">
        <f t="shared" si="2"/>
        <v>yes</v>
      </c>
      <c r="J113" s="792" t="b">
        <f t="shared" si="3"/>
        <v>1</v>
      </c>
    </row>
    <row r="114" spans="1:10" x14ac:dyDescent="0.25">
      <c r="A114" s="321" t="s">
        <v>792</v>
      </c>
      <c r="B114" s="321">
        <v>50078</v>
      </c>
      <c r="G114" s="321" t="s">
        <v>792</v>
      </c>
      <c r="H114" s="1068">
        <v>0</v>
      </c>
      <c r="I114" s="1047" t="str">
        <f t="shared" si="2"/>
        <v>yes</v>
      </c>
      <c r="J114" s="792" t="b">
        <f t="shared" si="3"/>
        <v>1</v>
      </c>
    </row>
    <row r="115" spans="1:10" x14ac:dyDescent="0.25">
      <c r="A115" s="321" t="s">
        <v>1752</v>
      </c>
      <c r="B115" s="321">
        <v>5120</v>
      </c>
      <c r="C115" s="1068">
        <v>-281188.08</v>
      </c>
      <c r="G115" s="321" t="s">
        <v>1752</v>
      </c>
      <c r="H115" s="1068">
        <v>-281188.08</v>
      </c>
      <c r="I115" s="1047" t="str">
        <f t="shared" si="2"/>
        <v>yes</v>
      </c>
      <c r="J115" s="792" t="b">
        <f t="shared" si="3"/>
        <v>1</v>
      </c>
    </row>
    <row r="116" spans="1:10" x14ac:dyDescent="0.25">
      <c r="A116" s="321" t="s">
        <v>794</v>
      </c>
      <c r="B116" s="321">
        <v>50079</v>
      </c>
      <c r="C116" s="1068">
        <v>0</v>
      </c>
      <c r="G116" s="321" t="s">
        <v>794</v>
      </c>
      <c r="H116" s="1068">
        <v>0</v>
      </c>
      <c r="I116" s="1047" t="str">
        <f t="shared" si="2"/>
        <v>yes</v>
      </c>
      <c r="J116" s="792" t="b">
        <f t="shared" si="3"/>
        <v>1</v>
      </c>
    </row>
    <row r="117" spans="1:10" x14ac:dyDescent="0.25">
      <c r="A117" s="321" t="s">
        <v>796</v>
      </c>
      <c r="B117" s="321">
        <v>50080</v>
      </c>
      <c r="C117" s="1068">
        <v>0</v>
      </c>
      <c r="G117" s="321" t="s">
        <v>796</v>
      </c>
      <c r="H117" s="1068">
        <v>0</v>
      </c>
      <c r="I117" s="1047" t="str">
        <f t="shared" si="2"/>
        <v>yes</v>
      </c>
      <c r="J117" s="792" t="b">
        <f t="shared" si="3"/>
        <v>1</v>
      </c>
    </row>
    <row r="118" spans="1:10" x14ac:dyDescent="0.25">
      <c r="A118" s="321" t="s">
        <v>1754</v>
      </c>
      <c r="B118" s="321">
        <v>5121</v>
      </c>
      <c r="C118" s="1068">
        <v>0</v>
      </c>
      <c r="G118" s="321" t="s">
        <v>1754</v>
      </c>
      <c r="H118" s="1068">
        <v>0</v>
      </c>
      <c r="I118" s="1047" t="str">
        <f t="shared" si="2"/>
        <v>yes</v>
      </c>
      <c r="J118" s="792" t="b">
        <f t="shared" si="3"/>
        <v>1</v>
      </c>
    </row>
    <row r="119" spans="1:10" x14ac:dyDescent="0.25">
      <c r="A119" s="321" t="s">
        <v>798</v>
      </c>
      <c r="B119" s="321">
        <v>50081</v>
      </c>
      <c r="C119" s="1068">
        <v>3242484</v>
      </c>
      <c r="G119" s="321" t="s">
        <v>798</v>
      </c>
      <c r="H119" s="1068">
        <v>3242484</v>
      </c>
      <c r="I119" s="1047" t="str">
        <f t="shared" si="2"/>
        <v>yes</v>
      </c>
      <c r="J119" s="792" t="b">
        <f t="shared" si="3"/>
        <v>1</v>
      </c>
    </row>
    <row r="120" spans="1:10" x14ac:dyDescent="0.25">
      <c r="A120" s="321" t="s">
        <v>800</v>
      </c>
      <c r="B120" s="321">
        <v>50502</v>
      </c>
      <c r="C120" s="1068">
        <v>0.16999999999825399</v>
      </c>
      <c r="G120" s="321" t="s">
        <v>800</v>
      </c>
      <c r="H120" s="1068">
        <v>0.16999999999825399</v>
      </c>
      <c r="I120" s="1047" t="str">
        <f t="shared" si="2"/>
        <v>yes</v>
      </c>
      <c r="J120" s="792" t="b">
        <f t="shared" si="3"/>
        <v>1</v>
      </c>
    </row>
    <row r="121" spans="1:10" x14ac:dyDescent="0.25">
      <c r="A121" s="321" t="s">
        <v>802</v>
      </c>
      <c r="B121" s="321">
        <v>50082</v>
      </c>
      <c r="C121" s="1068">
        <v>0</v>
      </c>
      <c r="G121" s="321" t="s">
        <v>802</v>
      </c>
      <c r="H121" s="1068">
        <v>0</v>
      </c>
      <c r="I121" s="1047" t="str">
        <f t="shared" si="2"/>
        <v>yes</v>
      </c>
      <c r="J121" s="792" t="b">
        <f t="shared" si="3"/>
        <v>1</v>
      </c>
    </row>
    <row r="122" spans="1:10" x14ac:dyDescent="0.25">
      <c r="A122" s="321" t="s">
        <v>1756</v>
      </c>
      <c r="B122" s="321">
        <v>5122</v>
      </c>
      <c r="C122" s="1068">
        <v>-839994</v>
      </c>
      <c r="G122" s="321" t="s">
        <v>1756</v>
      </c>
      <c r="H122" s="1068">
        <v>-839994</v>
      </c>
      <c r="I122" s="1047" t="str">
        <f t="shared" si="2"/>
        <v>yes</v>
      </c>
      <c r="J122" s="792" t="b">
        <f t="shared" si="3"/>
        <v>1</v>
      </c>
    </row>
    <row r="123" spans="1:10" x14ac:dyDescent="0.25">
      <c r="A123" s="321" t="s">
        <v>804</v>
      </c>
      <c r="B123" s="321">
        <v>50083</v>
      </c>
      <c r="C123" s="1068">
        <v>0</v>
      </c>
      <c r="G123" s="321" t="s">
        <v>804</v>
      </c>
      <c r="H123" s="1068">
        <v>0</v>
      </c>
      <c r="I123" s="1047" t="str">
        <f t="shared" si="2"/>
        <v>yes</v>
      </c>
      <c r="J123" s="792" t="b">
        <f t="shared" si="3"/>
        <v>1</v>
      </c>
    </row>
    <row r="124" spans="1:10" x14ac:dyDescent="0.25">
      <c r="A124" s="321" t="s">
        <v>806</v>
      </c>
      <c r="B124" s="321">
        <v>50084</v>
      </c>
      <c r="C124" s="1068">
        <v>0</v>
      </c>
      <c r="G124" s="321" t="s">
        <v>806</v>
      </c>
      <c r="H124" s="1068">
        <v>0</v>
      </c>
      <c r="I124" s="1047" t="str">
        <f t="shared" si="2"/>
        <v>yes</v>
      </c>
      <c r="J124" s="792" t="b">
        <f t="shared" si="3"/>
        <v>1</v>
      </c>
    </row>
    <row r="125" spans="1:10" x14ac:dyDescent="0.25">
      <c r="A125" s="321" t="s">
        <v>808</v>
      </c>
      <c r="B125" s="321">
        <v>50085</v>
      </c>
      <c r="C125" s="1068">
        <v>0</v>
      </c>
      <c r="G125" s="321" t="s">
        <v>808</v>
      </c>
      <c r="H125" s="1068">
        <v>0</v>
      </c>
      <c r="I125" s="1047" t="str">
        <f t="shared" si="2"/>
        <v>yes</v>
      </c>
      <c r="J125" s="792" t="b">
        <f t="shared" si="3"/>
        <v>1</v>
      </c>
    </row>
    <row r="126" spans="1:10" x14ac:dyDescent="0.25">
      <c r="A126" s="321" t="s">
        <v>810</v>
      </c>
      <c r="B126" s="321">
        <v>50468</v>
      </c>
      <c r="G126" s="321" t="s">
        <v>810</v>
      </c>
      <c r="H126" s="1068">
        <v>0</v>
      </c>
      <c r="I126" s="1047" t="str">
        <f t="shared" si="2"/>
        <v>yes</v>
      </c>
      <c r="J126" s="792" t="b">
        <f t="shared" si="3"/>
        <v>1</v>
      </c>
    </row>
    <row r="127" spans="1:10" x14ac:dyDescent="0.25">
      <c r="A127" s="321" t="s">
        <v>812</v>
      </c>
      <c r="B127" s="321">
        <v>50086</v>
      </c>
      <c r="G127" s="321" t="s">
        <v>812</v>
      </c>
      <c r="H127" s="1068">
        <v>0</v>
      </c>
      <c r="I127" s="1047" t="str">
        <f t="shared" si="2"/>
        <v>yes</v>
      </c>
      <c r="J127" s="792" t="b">
        <f t="shared" si="3"/>
        <v>1</v>
      </c>
    </row>
    <row r="128" spans="1:10" x14ac:dyDescent="0.25">
      <c r="A128" s="321" t="s">
        <v>814</v>
      </c>
      <c r="B128" s="321">
        <v>50087</v>
      </c>
      <c r="G128" s="321" t="s">
        <v>814</v>
      </c>
      <c r="H128" s="1068">
        <v>0</v>
      </c>
      <c r="I128" s="1047" t="str">
        <f t="shared" si="2"/>
        <v>yes</v>
      </c>
      <c r="J128" s="792" t="b">
        <f t="shared" si="3"/>
        <v>1</v>
      </c>
    </row>
    <row r="129" spans="1:10" x14ac:dyDescent="0.25">
      <c r="A129" s="321" t="s">
        <v>816</v>
      </c>
      <c r="B129" s="321">
        <v>50088</v>
      </c>
      <c r="G129" s="321" t="s">
        <v>816</v>
      </c>
      <c r="H129" s="1068">
        <v>0</v>
      </c>
      <c r="I129" s="1047" t="str">
        <f t="shared" si="2"/>
        <v>yes</v>
      </c>
      <c r="J129" s="792" t="b">
        <f t="shared" si="3"/>
        <v>1</v>
      </c>
    </row>
    <row r="130" spans="1:10" x14ac:dyDescent="0.25">
      <c r="A130" s="321" t="s">
        <v>1758</v>
      </c>
      <c r="B130" s="321">
        <v>5123</v>
      </c>
      <c r="G130" s="321" t="s">
        <v>1758</v>
      </c>
      <c r="H130" s="1068">
        <v>0</v>
      </c>
      <c r="I130" s="1047" t="str">
        <f t="shared" ref="I130:I192" si="4">IF(H130=C130,"yes",H130)</f>
        <v>yes</v>
      </c>
      <c r="J130" s="792" t="b">
        <f t="shared" si="3"/>
        <v>1</v>
      </c>
    </row>
    <row r="131" spans="1:10" x14ac:dyDescent="0.25">
      <c r="A131" s="321" t="s">
        <v>818</v>
      </c>
      <c r="B131" s="321">
        <v>50089</v>
      </c>
      <c r="G131" s="321" t="s">
        <v>818</v>
      </c>
      <c r="H131" s="1068">
        <v>0</v>
      </c>
      <c r="I131" s="1047" t="str">
        <f t="shared" si="4"/>
        <v>yes</v>
      </c>
      <c r="J131" s="792" t="b">
        <f t="shared" ref="J131:J193" si="5">EXACT(A131,G131)</f>
        <v>1</v>
      </c>
    </row>
    <row r="132" spans="1:10" x14ac:dyDescent="0.25">
      <c r="A132" s="321" t="s">
        <v>820</v>
      </c>
      <c r="B132" s="321">
        <v>50090</v>
      </c>
      <c r="C132" s="1068">
        <v>0</v>
      </c>
      <c r="G132" s="321" t="s">
        <v>820</v>
      </c>
      <c r="H132" s="1068">
        <v>0</v>
      </c>
      <c r="I132" s="1047" t="str">
        <f t="shared" si="4"/>
        <v>yes</v>
      </c>
      <c r="J132" s="792" t="b">
        <f t="shared" si="5"/>
        <v>1</v>
      </c>
    </row>
    <row r="133" spans="1:10" x14ac:dyDescent="0.25">
      <c r="A133" s="321" t="s">
        <v>822</v>
      </c>
      <c r="B133" s="321">
        <v>50091</v>
      </c>
      <c r="G133" s="321" t="s">
        <v>822</v>
      </c>
      <c r="H133" s="1068">
        <v>0</v>
      </c>
      <c r="I133" s="1047" t="str">
        <f t="shared" si="4"/>
        <v>yes</v>
      </c>
      <c r="J133" s="792" t="b">
        <f t="shared" si="5"/>
        <v>1</v>
      </c>
    </row>
    <row r="134" spans="1:10" x14ac:dyDescent="0.25">
      <c r="A134" s="321" t="s">
        <v>824</v>
      </c>
      <c r="B134" s="321">
        <v>50511</v>
      </c>
      <c r="C134" s="1068">
        <v>0</v>
      </c>
      <c r="G134" s="321" t="s">
        <v>824</v>
      </c>
      <c r="H134" s="1068">
        <v>0</v>
      </c>
      <c r="I134" s="1047" t="str">
        <f t="shared" si="4"/>
        <v>yes</v>
      </c>
      <c r="J134" s="792" t="b">
        <f t="shared" si="5"/>
        <v>1</v>
      </c>
    </row>
    <row r="135" spans="1:10" x14ac:dyDescent="0.25">
      <c r="A135" s="321" t="s">
        <v>826</v>
      </c>
      <c r="B135" s="321">
        <v>50092</v>
      </c>
      <c r="C135" s="1068">
        <v>0</v>
      </c>
      <c r="G135" s="321" t="s">
        <v>826</v>
      </c>
      <c r="H135" s="1068">
        <v>0</v>
      </c>
      <c r="I135" s="1047" t="str">
        <f t="shared" si="4"/>
        <v>yes</v>
      </c>
      <c r="J135" s="792" t="b">
        <f t="shared" si="5"/>
        <v>1</v>
      </c>
    </row>
    <row r="136" spans="1:10" x14ac:dyDescent="0.25">
      <c r="A136" s="321" t="s">
        <v>828</v>
      </c>
      <c r="B136" s="321">
        <v>50093</v>
      </c>
      <c r="C136" s="1068">
        <v>0</v>
      </c>
      <c r="G136" s="321" t="s">
        <v>828</v>
      </c>
      <c r="H136" s="1068">
        <v>0</v>
      </c>
      <c r="I136" s="1047" t="str">
        <f t="shared" si="4"/>
        <v>yes</v>
      </c>
      <c r="J136" s="792" t="b">
        <f t="shared" si="5"/>
        <v>1</v>
      </c>
    </row>
    <row r="137" spans="1:10" x14ac:dyDescent="0.25">
      <c r="A137" s="321" t="s">
        <v>830</v>
      </c>
      <c r="B137" s="321">
        <v>50512</v>
      </c>
      <c r="C137" s="1068">
        <v>0</v>
      </c>
      <c r="G137" s="321" t="s">
        <v>830</v>
      </c>
      <c r="H137" s="1068">
        <v>0</v>
      </c>
      <c r="I137" s="1047" t="str">
        <f t="shared" si="4"/>
        <v>yes</v>
      </c>
      <c r="J137" s="792" t="b">
        <f t="shared" si="5"/>
        <v>1</v>
      </c>
    </row>
    <row r="138" spans="1:10" x14ac:dyDescent="0.25">
      <c r="A138" s="321" t="s">
        <v>832</v>
      </c>
      <c r="B138" s="321">
        <v>50094</v>
      </c>
      <c r="C138" s="1068">
        <v>0</v>
      </c>
      <c r="G138" s="321" t="s">
        <v>832</v>
      </c>
      <c r="H138" s="1068">
        <v>0</v>
      </c>
      <c r="I138" s="1047" t="str">
        <f t="shared" si="4"/>
        <v>yes</v>
      </c>
      <c r="J138" s="792" t="b">
        <f t="shared" si="5"/>
        <v>1</v>
      </c>
    </row>
    <row r="139" spans="1:10" x14ac:dyDescent="0.25">
      <c r="A139" s="321" t="s">
        <v>834</v>
      </c>
      <c r="B139" s="321">
        <v>50095</v>
      </c>
      <c r="G139" s="321" t="s">
        <v>834</v>
      </c>
      <c r="H139" s="1068">
        <v>0</v>
      </c>
      <c r="I139" s="1047" t="str">
        <f t="shared" si="4"/>
        <v>yes</v>
      </c>
      <c r="J139" s="792" t="b">
        <f t="shared" si="5"/>
        <v>1</v>
      </c>
    </row>
    <row r="140" spans="1:10" x14ac:dyDescent="0.25">
      <c r="A140" s="321" t="s">
        <v>836</v>
      </c>
      <c r="B140" s="321">
        <v>50096</v>
      </c>
      <c r="C140" s="1068">
        <v>0</v>
      </c>
      <c r="G140" s="321" t="s">
        <v>836</v>
      </c>
      <c r="H140" s="1068">
        <v>0</v>
      </c>
      <c r="I140" s="1047" t="str">
        <f t="shared" si="4"/>
        <v>yes</v>
      </c>
      <c r="J140" s="792" t="b">
        <f t="shared" si="5"/>
        <v>1</v>
      </c>
    </row>
    <row r="141" spans="1:10" x14ac:dyDescent="0.25">
      <c r="A141" s="321" t="s">
        <v>1760</v>
      </c>
      <c r="B141" s="321">
        <v>5124</v>
      </c>
      <c r="C141" s="1068">
        <v>-26628.26</v>
      </c>
      <c r="G141" s="321" t="s">
        <v>1760</v>
      </c>
      <c r="H141" s="1068">
        <v>-26628.26</v>
      </c>
      <c r="I141" s="1047" t="str">
        <f t="shared" si="4"/>
        <v>yes</v>
      </c>
      <c r="J141" s="792" t="b">
        <f t="shared" si="5"/>
        <v>1</v>
      </c>
    </row>
    <row r="142" spans="1:10" x14ac:dyDescent="0.25">
      <c r="A142" s="321" t="s">
        <v>838</v>
      </c>
      <c r="B142" s="321">
        <v>50097</v>
      </c>
      <c r="C142" s="1068">
        <v>0</v>
      </c>
      <c r="G142" s="321" t="s">
        <v>838</v>
      </c>
      <c r="H142" s="1068">
        <v>0</v>
      </c>
      <c r="I142" s="1047" t="str">
        <f t="shared" si="4"/>
        <v>yes</v>
      </c>
      <c r="J142" s="792" t="b">
        <f t="shared" si="5"/>
        <v>1</v>
      </c>
    </row>
    <row r="143" spans="1:10" x14ac:dyDescent="0.25">
      <c r="A143" s="321" t="s">
        <v>840</v>
      </c>
      <c r="B143" s="321">
        <v>50098</v>
      </c>
      <c r="C143" s="1068">
        <v>0</v>
      </c>
      <c r="G143" s="321" t="s">
        <v>840</v>
      </c>
      <c r="H143" s="1068">
        <v>0</v>
      </c>
      <c r="I143" s="1047" t="str">
        <f t="shared" si="4"/>
        <v>yes</v>
      </c>
      <c r="J143" s="792" t="b">
        <f t="shared" si="5"/>
        <v>1</v>
      </c>
    </row>
    <row r="144" spans="1:10" x14ac:dyDescent="0.25">
      <c r="A144" s="321" t="s">
        <v>842</v>
      </c>
      <c r="B144" s="321">
        <v>50099</v>
      </c>
      <c r="C144" s="1068">
        <v>0</v>
      </c>
      <c r="G144" s="321" t="s">
        <v>842</v>
      </c>
      <c r="H144" s="1068">
        <v>0</v>
      </c>
      <c r="I144" s="1047" t="str">
        <f t="shared" si="4"/>
        <v>yes</v>
      </c>
      <c r="J144" s="792" t="b">
        <f t="shared" si="5"/>
        <v>1</v>
      </c>
    </row>
    <row r="145" spans="1:10" x14ac:dyDescent="0.25">
      <c r="A145" s="321" t="s">
        <v>1762</v>
      </c>
      <c r="B145" s="321">
        <v>5125</v>
      </c>
      <c r="C145" s="1068">
        <v>-1701192.09</v>
      </c>
      <c r="G145" s="321" t="s">
        <v>1762</v>
      </c>
      <c r="H145" s="1068">
        <v>-1701192.09</v>
      </c>
      <c r="I145" s="1047" t="str">
        <f t="shared" si="4"/>
        <v>yes</v>
      </c>
      <c r="J145" s="792" t="b">
        <f t="shared" si="5"/>
        <v>1</v>
      </c>
    </row>
    <row r="146" spans="1:10" x14ac:dyDescent="0.25">
      <c r="A146" s="321" t="s">
        <v>1764</v>
      </c>
      <c r="B146" s="321">
        <v>5126</v>
      </c>
      <c r="C146" s="1068">
        <v>432767</v>
      </c>
      <c r="G146" s="321" t="s">
        <v>1764</v>
      </c>
      <c r="H146" s="1068">
        <v>432767</v>
      </c>
      <c r="I146" s="1047" t="str">
        <f t="shared" si="4"/>
        <v>yes</v>
      </c>
      <c r="J146" s="792" t="b">
        <f t="shared" si="5"/>
        <v>1</v>
      </c>
    </row>
    <row r="147" spans="1:10" x14ac:dyDescent="0.25">
      <c r="A147" s="321" t="s">
        <v>844</v>
      </c>
      <c r="B147" s="321">
        <v>50100</v>
      </c>
      <c r="C147" s="1068">
        <v>0</v>
      </c>
      <c r="G147" s="321" t="s">
        <v>844</v>
      </c>
      <c r="H147" s="1068">
        <v>0</v>
      </c>
      <c r="I147" s="1047" t="str">
        <f t="shared" si="4"/>
        <v>yes</v>
      </c>
      <c r="J147" s="792" t="b">
        <f t="shared" si="5"/>
        <v>1</v>
      </c>
    </row>
    <row r="148" spans="1:10" x14ac:dyDescent="0.25">
      <c r="A148" s="321" t="s">
        <v>846</v>
      </c>
      <c r="B148" s="321">
        <v>50101</v>
      </c>
      <c r="C148" s="1068">
        <v>0</v>
      </c>
      <c r="G148" s="321" t="s">
        <v>846</v>
      </c>
      <c r="H148" s="1068">
        <v>0</v>
      </c>
      <c r="I148" s="1047" t="str">
        <f t="shared" si="4"/>
        <v>yes</v>
      </c>
      <c r="J148" s="792" t="b">
        <f t="shared" si="5"/>
        <v>1</v>
      </c>
    </row>
    <row r="149" spans="1:10" x14ac:dyDescent="0.25">
      <c r="A149" s="321" t="s">
        <v>1766</v>
      </c>
      <c r="B149" s="321">
        <v>5127</v>
      </c>
      <c r="C149" s="1068">
        <v>0</v>
      </c>
      <c r="G149" s="321" t="s">
        <v>1766</v>
      </c>
      <c r="H149" s="1068">
        <v>0</v>
      </c>
      <c r="I149" s="1047" t="str">
        <f t="shared" si="4"/>
        <v>yes</v>
      </c>
      <c r="J149" s="792" t="b">
        <f t="shared" si="5"/>
        <v>1</v>
      </c>
    </row>
    <row r="150" spans="1:10" x14ac:dyDescent="0.25">
      <c r="A150" s="321" t="s">
        <v>848</v>
      </c>
      <c r="B150" s="321">
        <v>50102</v>
      </c>
      <c r="G150" s="321" t="s">
        <v>848</v>
      </c>
      <c r="H150" s="1068">
        <v>0</v>
      </c>
      <c r="I150" s="1047" t="str">
        <f t="shared" si="4"/>
        <v>yes</v>
      </c>
      <c r="J150" s="792" t="b">
        <f t="shared" si="5"/>
        <v>1</v>
      </c>
    </row>
    <row r="151" spans="1:10" x14ac:dyDescent="0.25">
      <c r="A151" s="321" t="s">
        <v>1768</v>
      </c>
      <c r="B151" s="321">
        <v>5128</v>
      </c>
      <c r="C151" s="1068">
        <v>999769</v>
      </c>
      <c r="G151" s="321" t="s">
        <v>1768</v>
      </c>
      <c r="H151" s="1068">
        <v>999769</v>
      </c>
      <c r="I151" s="1047" t="str">
        <f t="shared" si="4"/>
        <v>yes</v>
      </c>
      <c r="J151" s="792" t="b">
        <f t="shared" si="5"/>
        <v>1</v>
      </c>
    </row>
    <row r="152" spans="1:10" x14ac:dyDescent="0.25">
      <c r="A152" s="321" t="s">
        <v>1770</v>
      </c>
      <c r="B152" s="321">
        <v>5129</v>
      </c>
      <c r="C152" s="1068">
        <v>-13534</v>
      </c>
      <c r="G152" s="321" t="s">
        <v>1770</v>
      </c>
      <c r="H152" s="1068">
        <v>-13534</v>
      </c>
      <c r="I152" s="1047" t="str">
        <f t="shared" si="4"/>
        <v>yes</v>
      </c>
      <c r="J152" s="792" t="b">
        <f t="shared" si="5"/>
        <v>1</v>
      </c>
    </row>
    <row r="153" spans="1:10" x14ac:dyDescent="0.25">
      <c r="A153" s="321" t="s">
        <v>850</v>
      </c>
      <c r="B153" s="321">
        <v>50103</v>
      </c>
      <c r="C153" s="1068">
        <v>0</v>
      </c>
      <c r="G153" s="321" t="s">
        <v>850</v>
      </c>
      <c r="H153" s="1068">
        <v>0</v>
      </c>
      <c r="I153" s="1047" t="str">
        <f t="shared" si="4"/>
        <v>yes</v>
      </c>
      <c r="J153" s="792" t="b">
        <f t="shared" si="5"/>
        <v>1</v>
      </c>
    </row>
    <row r="154" spans="1:10" x14ac:dyDescent="0.25">
      <c r="A154" s="321" t="s">
        <v>852</v>
      </c>
      <c r="B154" s="321">
        <v>50104</v>
      </c>
      <c r="C154" s="1068">
        <v>0</v>
      </c>
      <c r="G154" s="321" t="s">
        <v>852</v>
      </c>
      <c r="H154" s="1068">
        <v>0</v>
      </c>
      <c r="I154" s="1047" t="str">
        <f t="shared" si="4"/>
        <v>yes</v>
      </c>
      <c r="J154" s="792" t="b">
        <f t="shared" si="5"/>
        <v>1</v>
      </c>
    </row>
    <row r="155" spans="1:10" x14ac:dyDescent="0.25">
      <c r="A155" s="321" t="s">
        <v>854</v>
      </c>
      <c r="B155" s="321">
        <v>50513</v>
      </c>
      <c r="C155" s="1068">
        <v>0</v>
      </c>
      <c r="G155" s="321" t="s">
        <v>854</v>
      </c>
      <c r="H155" s="1068">
        <v>0</v>
      </c>
      <c r="I155" s="1047" t="str">
        <f t="shared" si="4"/>
        <v>yes</v>
      </c>
      <c r="J155" s="792" t="b">
        <f t="shared" si="5"/>
        <v>1</v>
      </c>
    </row>
    <row r="156" spans="1:10" x14ac:dyDescent="0.25">
      <c r="A156" s="321" t="s">
        <v>856</v>
      </c>
      <c r="B156" s="321">
        <v>50105</v>
      </c>
      <c r="G156" s="321" t="s">
        <v>856</v>
      </c>
      <c r="H156" s="1068">
        <v>0</v>
      </c>
      <c r="I156" s="1047" t="str">
        <f t="shared" si="4"/>
        <v>yes</v>
      </c>
      <c r="J156" s="792" t="b">
        <f t="shared" si="5"/>
        <v>1</v>
      </c>
    </row>
    <row r="157" spans="1:10" x14ac:dyDescent="0.25">
      <c r="A157" s="321" t="s">
        <v>858</v>
      </c>
      <c r="B157" s="321">
        <v>50460</v>
      </c>
      <c r="C157" s="1068">
        <v>0</v>
      </c>
      <c r="G157" s="321" t="s">
        <v>858</v>
      </c>
      <c r="H157" s="1068">
        <v>0</v>
      </c>
      <c r="I157" s="1047" t="str">
        <f t="shared" si="4"/>
        <v>yes</v>
      </c>
      <c r="J157" s="792" t="b">
        <f t="shared" si="5"/>
        <v>1</v>
      </c>
    </row>
    <row r="158" spans="1:10" x14ac:dyDescent="0.25">
      <c r="A158" s="321" t="s">
        <v>860</v>
      </c>
      <c r="B158" s="321">
        <v>50106</v>
      </c>
      <c r="G158" s="321" t="s">
        <v>860</v>
      </c>
      <c r="H158" s="1068">
        <v>0</v>
      </c>
      <c r="I158" s="1047" t="str">
        <f t="shared" si="4"/>
        <v>yes</v>
      </c>
      <c r="J158" s="792" t="b">
        <f t="shared" si="5"/>
        <v>1</v>
      </c>
    </row>
    <row r="159" spans="1:10" x14ac:dyDescent="0.25">
      <c r="A159" s="321" t="s">
        <v>862</v>
      </c>
      <c r="B159" s="321">
        <v>50107</v>
      </c>
      <c r="C159" s="1068">
        <v>0</v>
      </c>
      <c r="G159" s="321" t="s">
        <v>862</v>
      </c>
      <c r="H159" s="1068">
        <v>0</v>
      </c>
      <c r="I159" s="1047" t="str">
        <f t="shared" si="4"/>
        <v>yes</v>
      </c>
      <c r="J159" s="792" t="b">
        <f t="shared" si="5"/>
        <v>1</v>
      </c>
    </row>
    <row r="160" spans="1:10" x14ac:dyDescent="0.25">
      <c r="A160" s="321" t="s">
        <v>864</v>
      </c>
      <c r="B160" s="321">
        <v>50108</v>
      </c>
      <c r="C160" s="1068">
        <v>0</v>
      </c>
      <c r="G160" s="321" t="s">
        <v>864</v>
      </c>
      <c r="H160" s="1068">
        <v>0</v>
      </c>
      <c r="I160" s="1047" t="str">
        <f t="shared" si="4"/>
        <v>yes</v>
      </c>
      <c r="J160" s="792" t="b">
        <f t="shared" si="5"/>
        <v>1</v>
      </c>
    </row>
    <row r="161" spans="1:10" x14ac:dyDescent="0.25">
      <c r="A161" s="321" t="s">
        <v>866</v>
      </c>
      <c r="B161" s="321">
        <v>50559</v>
      </c>
      <c r="C161" s="1068">
        <v>-49255</v>
      </c>
      <c r="G161" s="321" t="s">
        <v>866</v>
      </c>
      <c r="H161" s="1068">
        <v>-49255</v>
      </c>
      <c r="I161" s="1047" t="str">
        <f t="shared" si="4"/>
        <v>yes</v>
      </c>
      <c r="J161" s="792" t="b">
        <f t="shared" si="5"/>
        <v>1</v>
      </c>
    </row>
    <row r="162" spans="1:10" x14ac:dyDescent="0.25">
      <c r="A162" s="321" t="s">
        <v>868</v>
      </c>
      <c r="B162" s="321">
        <v>50109</v>
      </c>
      <c r="G162" s="321" t="s">
        <v>868</v>
      </c>
      <c r="H162" s="1068">
        <v>0</v>
      </c>
      <c r="I162" s="1047" t="str">
        <f t="shared" si="4"/>
        <v>yes</v>
      </c>
      <c r="J162" s="792" t="b">
        <f t="shared" si="5"/>
        <v>1</v>
      </c>
    </row>
    <row r="163" spans="1:10" x14ac:dyDescent="0.25">
      <c r="A163" s="321" t="s">
        <v>1772</v>
      </c>
      <c r="B163" s="321">
        <v>5130</v>
      </c>
      <c r="G163" s="321" t="s">
        <v>1772</v>
      </c>
      <c r="H163" s="1068">
        <v>0</v>
      </c>
      <c r="I163" s="1047" t="str">
        <f t="shared" si="4"/>
        <v>yes</v>
      </c>
      <c r="J163" s="792" t="b">
        <f t="shared" si="5"/>
        <v>1</v>
      </c>
    </row>
    <row r="164" spans="1:10" x14ac:dyDescent="0.25">
      <c r="A164" s="321" t="s">
        <v>870</v>
      </c>
      <c r="B164" s="321">
        <v>50110</v>
      </c>
      <c r="C164" s="1068">
        <v>10329588</v>
      </c>
      <c r="G164" s="321" t="s">
        <v>870</v>
      </c>
      <c r="H164" s="1068">
        <v>10329588</v>
      </c>
      <c r="I164" s="1047" t="str">
        <f t="shared" si="4"/>
        <v>yes</v>
      </c>
      <c r="J164" s="792" t="b">
        <f t="shared" si="5"/>
        <v>1</v>
      </c>
    </row>
    <row r="165" spans="1:10" x14ac:dyDescent="0.25">
      <c r="A165" s="321" t="s">
        <v>1774</v>
      </c>
      <c r="B165" s="321">
        <v>5131</v>
      </c>
      <c r="C165" s="1068">
        <v>5337935.72</v>
      </c>
      <c r="G165" s="321" t="s">
        <v>1774</v>
      </c>
      <c r="H165" s="1068">
        <v>5337935.72</v>
      </c>
      <c r="I165" s="1047" t="str">
        <f t="shared" si="4"/>
        <v>yes</v>
      </c>
      <c r="J165" s="792" t="b">
        <f t="shared" si="5"/>
        <v>1</v>
      </c>
    </row>
    <row r="166" spans="1:10" x14ac:dyDescent="0.25">
      <c r="A166" s="321" t="s">
        <v>872</v>
      </c>
      <c r="B166" s="321">
        <v>50472</v>
      </c>
      <c r="C166" s="1068">
        <v>0</v>
      </c>
      <c r="G166" s="321" t="s">
        <v>872</v>
      </c>
      <c r="H166" s="1068">
        <v>0</v>
      </c>
      <c r="I166" s="1047" t="str">
        <f t="shared" si="4"/>
        <v>yes</v>
      </c>
      <c r="J166" s="792" t="b">
        <f t="shared" si="5"/>
        <v>1</v>
      </c>
    </row>
    <row r="167" spans="1:10" x14ac:dyDescent="0.25">
      <c r="A167" s="321" t="s">
        <v>874</v>
      </c>
      <c r="B167" s="321">
        <v>50461</v>
      </c>
      <c r="G167" s="321" t="s">
        <v>874</v>
      </c>
      <c r="H167" s="1068">
        <v>0</v>
      </c>
      <c r="I167" s="1047" t="str">
        <f t="shared" si="4"/>
        <v>yes</v>
      </c>
      <c r="J167" s="792" t="b">
        <f t="shared" si="5"/>
        <v>1</v>
      </c>
    </row>
    <row r="168" spans="1:10" x14ac:dyDescent="0.25">
      <c r="A168" s="321" t="s">
        <v>876</v>
      </c>
      <c r="B168" s="321">
        <v>50111</v>
      </c>
      <c r="C168" s="1068">
        <v>0</v>
      </c>
      <c r="G168" s="321" t="s">
        <v>876</v>
      </c>
      <c r="H168" s="1068">
        <v>0</v>
      </c>
      <c r="I168" s="1047" t="str">
        <f t="shared" si="4"/>
        <v>yes</v>
      </c>
      <c r="J168" s="792" t="b">
        <f t="shared" si="5"/>
        <v>1</v>
      </c>
    </row>
    <row r="169" spans="1:10" x14ac:dyDescent="0.25">
      <c r="A169" s="321" t="s">
        <v>880</v>
      </c>
      <c r="B169" s="321">
        <v>50113</v>
      </c>
      <c r="G169" s="321" t="s">
        <v>880</v>
      </c>
      <c r="I169" s="1047" t="str">
        <f t="shared" si="4"/>
        <v>yes</v>
      </c>
      <c r="J169" s="792" t="b">
        <f t="shared" si="5"/>
        <v>1</v>
      </c>
    </row>
    <row r="170" spans="1:10" x14ac:dyDescent="0.25">
      <c r="A170" s="321" t="s">
        <v>882</v>
      </c>
      <c r="B170" s="321">
        <v>50568</v>
      </c>
      <c r="G170" s="321" t="s">
        <v>882</v>
      </c>
      <c r="I170" s="1047" t="str">
        <f t="shared" si="4"/>
        <v>yes</v>
      </c>
      <c r="J170" s="792" t="b">
        <f t="shared" si="5"/>
        <v>1</v>
      </c>
    </row>
    <row r="171" spans="1:10" x14ac:dyDescent="0.25">
      <c r="A171" s="321" t="s">
        <v>884</v>
      </c>
      <c r="B171" s="321">
        <v>50114</v>
      </c>
      <c r="C171" s="1068">
        <v>59336</v>
      </c>
      <c r="G171" s="321" t="s">
        <v>884</v>
      </c>
      <c r="H171" s="1068">
        <v>59336</v>
      </c>
      <c r="I171" s="1047" t="str">
        <f t="shared" si="4"/>
        <v>yes</v>
      </c>
      <c r="J171" s="792" t="b">
        <f t="shared" si="5"/>
        <v>1</v>
      </c>
    </row>
    <row r="172" spans="1:10" x14ac:dyDescent="0.25">
      <c r="A172" s="321" t="s">
        <v>886</v>
      </c>
      <c r="B172" s="321">
        <v>50115</v>
      </c>
      <c r="C172" s="1068">
        <v>0</v>
      </c>
      <c r="G172" s="321" t="s">
        <v>886</v>
      </c>
      <c r="H172" s="1068">
        <v>0</v>
      </c>
      <c r="I172" s="1047" t="str">
        <f t="shared" si="4"/>
        <v>yes</v>
      </c>
      <c r="J172" s="792" t="b">
        <f t="shared" si="5"/>
        <v>1</v>
      </c>
    </row>
    <row r="173" spans="1:10" x14ac:dyDescent="0.25">
      <c r="A173" s="321" t="s">
        <v>1776</v>
      </c>
      <c r="B173" s="321">
        <v>5132</v>
      </c>
      <c r="G173" s="321" t="s">
        <v>1776</v>
      </c>
      <c r="I173" s="1047" t="str">
        <f t="shared" si="4"/>
        <v>yes</v>
      </c>
      <c r="J173" s="792" t="b">
        <f t="shared" si="5"/>
        <v>1</v>
      </c>
    </row>
    <row r="174" spans="1:10" x14ac:dyDescent="0.25">
      <c r="A174" s="321" t="s">
        <v>888</v>
      </c>
      <c r="B174" s="321">
        <v>50116</v>
      </c>
      <c r="G174" s="321" t="s">
        <v>888</v>
      </c>
      <c r="I174" s="1047" t="str">
        <f t="shared" si="4"/>
        <v>yes</v>
      </c>
      <c r="J174" s="792" t="b">
        <f t="shared" si="5"/>
        <v>1</v>
      </c>
    </row>
    <row r="175" spans="1:10" x14ac:dyDescent="0.25">
      <c r="A175" s="321" t="s">
        <v>890</v>
      </c>
      <c r="B175" s="321">
        <v>50117</v>
      </c>
      <c r="C175" s="1068">
        <v>0</v>
      </c>
      <c r="G175" s="321" t="s">
        <v>890</v>
      </c>
      <c r="H175" s="1068">
        <v>0</v>
      </c>
      <c r="I175" s="1047" t="str">
        <f t="shared" si="4"/>
        <v>yes</v>
      </c>
      <c r="J175" s="792" t="b">
        <f t="shared" si="5"/>
        <v>1</v>
      </c>
    </row>
    <row r="176" spans="1:10" x14ac:dyDescent="0.25">
      <c r="A176" s="321" t="s">
        <v>892</v>
      </c>
      <c r="B176" s="321">
        <v>50119</v>
      </c>
      <c r="C176" s="1068">
        <v>0</v>
      </c>
      <c r="G176" s="321" t="s">
        <v>892</v>
      </c>
      <c r="H176" s="1068">
        <v>0</v>
      </c>
      <c r="I176" s="1047" t="str">
        <f t="shared" si="4"/>
        <v>yes</v>
      </c>
      <c r="J176" s="792" t="b">
        <f t="shared" si="5"/>
        <v>1</v>
      </c>
    </row>
    <row r="177" spans="1:10" x14ac:dyDescent="0.25">
      <c r="A177" s="321" t="s">
        <v>894</v>
      </c>
      <c r="B177" s="321">
        <v>50118</v>
      </c>
      <c r="C177" s="1068">
        <v>0</v>
      </c>
      <c r="G177" s="321" t="s">
        <v>894</v>
      </c>
      <c r="H177" s="1068">
        <v>0</v>
      </c>
      <c r="I177" s="1047" t="str">
        <f t="shared" si="4"/>
        <v>yes</v>
      </c>
      <c r="J177" s="792" t="b">
        <f t="shared" si="5"/>
        <v>1</v>
      </c>
    </row>
    <row r="178" spans="1:10" x14ac:dyDescent="0.25">
      <c r="A178" s="321" t="s">
        <v>896</v>
      </c>
      <c r="B178" s="321">
        <v>50120</v>
      </c>
      <c r="G178" s="321" t="s">
        <v>896</v>
      </c>
      <c r="I178" s="1047" t="str">
        <f t="shared" si="4"/>
        <v>yes</v>
      </c>
      <c r="J178" s="792" t="b">
        <f t="shared" si="5"/>
        <v>1</v>
      </c>
    </row>
    <row r="179" spans="1:10" x14ac:dyDescent="0.25">
      <c r="A179" s="321" t="s">
        <v>898</v>
      </c>
      <c r="B179" s="321">
        <v>50121</v>
      </c>
      <c r="C179" s="1068">
        <v>0</v>
      </c>
      <c r="G179" s="321" t="s">
        <v>898</v>
      </c>
      <c r="H179" s="1068">
        <v>0</v>
      </c>
      <c r="I179" s="1047" t="str">
        <f t="shared" si="4"/>
        <v>yes</v>
      </c>
      <c r="J179" s="792" t="b">
        <f t="shared" si="5"/>
        <v>1</v>
      </c>
    </row>
    <row r="180" spans="1:10" x14ac:dyDescent="0.25">
      <c r="A180" s="321" t="s">
        <v>900</v>
      </c>
      <c r="B180" s="321">
        <v>50122</v>
      </c>
      <c r="G180" s="321" t="s">
        <v>900</v>
      </c>
      <c r="I180" s="1047" t="str">
        <f t="shared" si="4"/>
        <v>yes</v>
      </c>
      <c r="J180" s="792" t="b">
        <f t="shared" si="5"/>
        <v>1</v>
      </c>
    </row>
    <row r="181" spans="1:10" x14ac:dyDescent="0.25">
      <c r="A181" s="321" t="s">
        <v>902</v>
      </c>
      <c r="B181" s="321">
        <v>50123</v>
      </c>
      <c r="C181" s="1068">
        <v>0</v>
      </c>
      <c r="G181" s="321" t="s">
        <v>902</v>
      </c>
      <c r="H181" s="1068">
        <v>0</v>
      </c>
      <c r="I181" s="1047" t="str">
        <f t="shared" si="4"/>
        <v>yes</v>
      </c>
      <c r="J181" s="792" t="b">
        <f t="shared" si="5"/>
        <v>1</v>
      </c>
    </row>
    <row r="182" spans="1:10" x14ac:dyDescent="0.25">
      <c r="A182" s="321" t="s">
        <v>904</v>
      </c>
      <c r="B182" s="321">
        <v>50124</v>
      </c>
      <c r="C182" s="1068">
        <v>-578559</v>
      </c>
      <c r="G182" s="321" t="s">
        <v>904</v>
      </c>
      <c r="H182" s="1068">
        <v>-578559</v>
      </c>
      <c r="I182" s="1047" t="str">
        <f t="shared" si="4"/>
        <v>yes</v>
      </c>
      <c r="J182" s="792" t="b">
        <f t="shared" si="5"/>
        <v>1</v>
      </c>
    </row>
    <row r="183" spans="1:10" x14ac:dyDescent="0.25">
      <c r="A183" s="321" t="s">
        <v>906</v>
      </c>
      <c r="B183" s="321">
        <v>50125</v>
      </c>
      <c r="C183" s="1068">
        <v>29225</v>
      </c>
      <c r="G183" s="321" t="s">
        <v>906</v>
      </c>
      <c r="H183" s="1068">
        <v>29225</v>
      </c>
      <c r="I183" s="1047" t="str">
        <f t="shared" si="4"/>
        <v>yes</v>
      </c>
      <c r="J183" s="792" t="b">
        <f t="shared" si="5"/>
        <v>1</v>
      </c>
    </row>
    <row r="184" spans="1:10" x14ac:dyDescent="0.25">
      <c r="A184" s="321" t="s">
        <v>908</v>
      </c>
      <c r="B184" s="321">
        <v>50126</v>
      </c>
      <c r="C184" s="1068">
        <v>45680</v>
      </c>
      <c r="G184" s="321" t="s">
        <v>908</v>
      </c>
      <c r="H184" s="1068">
        <v>45680</v>
      </c>
      <c r="I184" s="1047" t="str">
        <f t="shared" si="4"/>
        <v>yes</v>
      </c>
      <c r="J184" s="792" t="b">
        <f t="shared" si="5"/>
        <v>1</v>
      </c>
    </row>
    <row r="185" spans="1:10" x14ac:dyDescent="0.25">
      <c r="A185" s="321" t="s">
        <v>910</v>
      </c>
      <c r="B185" s="321">
        <v>50127</v>
      </c>
      <c r="G185" s="321" t="s">
        <v>910</v>
      </c>
      <c r="I185" s="1047" t="str">
        <f t="shared" si="4"/>
        <v>yes</v>
      </c>
      <c r="J185" s="792" t="b">
        <f t="shared" si="5"/>
        <v>1</v>
      </c>
    </row>
    <row r="186" spans="1:10" x14ac:dyDescent="0.25">
      <c r="A186" s="321" t="s">
        <v>912</v>
      </c>
      <c r="B186" s="321">
        <v>50128</v>
      </c>
      <c r="G186" s="321" t="s">
        <v>912</v>
      </c>
      <c r="I186" s="1047" t="str">
        <f t="shared" si="4"/>
        <v>yes</v>
      </c>
      <c r="J186" s="792" t="b">
        <f t="shared" si="5"/>
        <v>1</v>
      </c>
    </row>
    <row r="187" spans="1:10" x14ac:dyDescent="0.25">
      <c r="A187" s="321" t="s">
        <v>914</v>
      </c>
      <c r="B187" s="321">
        <v>50129</v>
      </c>
      <c r="C187" s="1068">
        <v>-65691</v>
      </c>
      <c r="G187" s="321" t="s">
        <v>914</v>
      </c>
      <c r="H187" s="1068">
        <v>-65691</v>
      </c>
      <c r="I187" s="1047" t="str">
        <f t="shared" si="4"/>
        <v>yes</v>
      </c>
      <c r="J187" s="792" t="b">
        <f t="shared" si="5"/>
        <v>1</v>
      </c>
    </row>
    <row r="188" spans="1:10" x14ac:dyDescent="0.25">
      <c r="A188" s="321" t="s">
        <v>916</v>
      </c>
      <c r="B188" s="321">
        <v>50130</v>
      </c>
      <c r="C188" s="1068">
        <v>0</v>
      </c>
      <c r="G188" s="321" t="s">
        <v>916</v>
      </c>
      <c r="H188" s="1068">
        <v>0</v>
      </c>
      <c r="I188" s="1047" t="str">
        <f t="shared" si="4"/>
        <v>yes</v>
      </c>
      <c r="J188" s="792" t="b">
        <f t="shared" si="5"/>
        <v>1</v>
      </c>
    </row>
    <row r="189" spans="1:10" x14ac:dyDescent="0.25">
      <c r="A189" s="321" t="s">
        <v>918</v>
      </c>
      <c r="B189" s="321">
        <v>50560</v>
      </c>
      <c r="C189" s="1068">
        <v>0</v>
      </c>
      <c r="G189" s="321" t="s">
        <v>918</v>
      </c>
      <c r="H189" s="1068">
        <v>0</v>
      </c>
      <c r="I189" s="1047" t="str">
        <f t="shared" si="4"/>
        <v>yes</v>
      </c>
      <c r="J189" s="792" t="b">
        <f t="shared" si="5"/>
        <v>1</v>
      </c>
    </row>
    <row r="190" spans="1:10" x14ac:dyDescent="0.25">
      <c r="A190" s="321" t="s">
        <v>920</v>
      </c>
      <c r="B190" s="321">
        <v>50131</v>
      </c>
      <c r="C190" s="1068">
        <v>0</v>
      </c>
      <c r="G190" s="321" t="s">
        <v>920</v>
      </c>
      <c r="H190" s="1068">
        <v>0</v>
      </c>
      <c r="I190" s="1047" t="str">
        <f t="shared" si="4"/>
        <v>yes</v>
      </c>
      <c r="J190" s="792" t="b">
        <f t="shared" si="5"/>
        <v>1</v>
      </c>
    </row>
    <row r="191" spans="1:10" x14ac:dyDescent="0.25">
      <c r="A191" s="321" t="s">
        <v>922</v>
      </c>
      <c r="B191" s="321">
        <v>50132</v>
      </c>
      <c r="C191" s="1068">
        <v>0</v>
      </c>
      <c r="G191" s="321" t="s">
        <v>922</v>
      </c>
      <c r="H191" s="1068">
        <v>0</v>
      </c>
      <c r="I191" s="1047" t="str">
        <f t="shared" si="4"/>
        <v>yes</v>
      </c>
      <c r="J191" s="792" t="b">
        <f t="shared" si="5"/>
        <v>1</v>
      </c>
    </row>
    <row r="192" spans="1:10" x14ac:dyDescent="0.25">
      <c r="A192" s="321" t="s">
        <v>924</v>
      </c>
      <c r="B192" s="321">
        <v>50133</v>
      </c>
      <c r="G192" s="321" t="s">
        <v>924</v>
      </c>
      <c r="I192" s="1047" t="str">
        <f t="shared" si="4"/>
        <v>yes</v>
      </c>
      <c r="J192" s="792" t="b">
        <f t="shared" si="5"/>
        <v>1</v>
      </c>
    </row>
    <row r="193" spans="1:10" x14ac:dyDescent="0.25">
      <c r="A193" s="321" t="s">
        <v>926</v>
      </c>
      <c r="B193" s="321">
        <v>50134</v>
      </c>
      <c r="C193" s="1068">
        <v>0</v>
      </c>
      <c r="G193" s="321" t="s">
        <v>926</v>
      </c>
      <c r="H193" s="1068">
        <v>0</v>
      </c>
      <c r="I193" s="1047" t="str">
        <f t="shared" ref="I193:I256" si="6">IF(H193=C193,"yes",H193)</f>
        <v>yes</v>
      </c>
      <c r="J193" s="792" t="b">
        <f t="shared" si="5"/>
        <v>1</v>
      </c>
    </row>
    <row r="194" spans="1:10" x14ac:dyDescent="0.25">
      <c r="A194" s="321" t="s">
        <v>928</v>
      </c>
      <c r="B194" s="321">
        <v>50473</v>
      </c>
      <c r="C194" s="1068">
        <v>0</v>
      </c>
      <c r="G194" s="321" t="s">
        <v>928</v>
      </c>
      <c r="H194" s="1068">
        <v>0</v>
      </c>
      <c r="I194" s="1047" t="str">
        <f t="shared" si="6"/>
        <v>yes</v>
      </c>
      <c r="J194" s="792" t="b">
        <f t="shared" ref="J194:J257" si="7">EXACT(A194,G194)</f>
        <v>1</v>
      </c>
    </row>
    <row r="195" spans="1:10" x14ac:dyDescent="0.25">
      <c r="A195" s="321" t="s">
        <v>930</v>
      </c>
      <c r="B195" s="321">
        <v>50135</v>
      </c>
      <c r="C195" s="1068">
        <v>-879955</v>
      </c>
      <c r="G195" s="321" t="s">
        <v>930</v>
      </c>
      <c r="H195" s="1068">
        <v>-879955</v>
      </c>
      <c r="I195" s="1047" t="str">
        <f t="shared" si="6"/>
        <v>yes</v>
      </c>
      <c r="J195" s="792" t="b">
        <f t="shared" si="7"/>
        <v>1</v>
      </c>
    </row>
    <row r="196" spans="1:10" x14ac:dyDescent="0.25">
      <c r="A196" s="321" t="s">
        <v>932</v>
      </c>
      <c r="B196" s="321">
        <v>50136</v>
      </c>
      <c r="G196" s="321" t="s">
        <v>932</v>
      </c>
      <c r="I196" s="1047" t="str">
        <f t="shared" si="6"/>
        <v>yes</v>
      </c>
      <c r="J196" s="792" t="b">
        <f t="shared" si="7"/>
        <v>1</v>
      </c>
    </row>
    <row r="197" spans="1:10" x14ac:dyDescent="0.25">
      <c r="A197" s="321" t="s">
        <v>934</v>
      </c>
      <c r="B197" s="321">
        <v>50514</v>
      </c>
      <c r="C197" s="1068">
        <v>0</v>
      </c>
      <c r="G197" s="321" t="s">
        <v>934</v>
      </c>
      <c r="H197" s="1068">
        <v>0</v>
      </c>
      <c r="I197" s="1047" t="str">
        <f t="shared" si="6"/>
        <v>yes</v>
      </c>
      <c r="J197" s="792" t="b">
        <f t="shared" si="7"/>
        <v>1</v>
      </c>
    </row>
    <row r="198" spans="1:10" x14ac:dyDescent="0.25">
      <c r="A198" s="321" t="s">
        <v>936</v>
      </c>
      <c r="B198" s="321">
        <v>50515</v>
      </c>
      <c r="C198" s="1068">
        <v>0</v>
      </c>
      <c r="G198" s="321" t="s">
        <v>936</v>
      </c>
      <c r="H198" s="1068">
        <v>0</v>
      </c>
      <c r="I198" s="1047" t="str">
        <f t="shared" si="6"/>
        <v>yes</v>
      </c>
      <c r="J198" s="792" t="b">
        <f t="shared" si="7"/>
        <v>1</v>
      </c>
    </row>
    <row r="199" spans="1:10" x14ac:dyDescent="0.25">
      <c r="A199" s="321" t="s">
        <v>938</v>
      </c>
      <c r="B199" s="321">
        <v>50570</v>
      </c>
      <c r="G199" s="321" t="s">
        <v>938</v>
      </c>
      <c r="I199" s="1047" t="str">
        <f t="shared" si="6"/>
        <v>yes</v>
      </c>
      <c r="J199" s="792" t="b">
        <f t="shared" si="7"/>
        <v>1</v>
      </c>
    </row>
    <row r="200" spans="1:10" x14ac:dyDescent="0.25">
      <c r="A200" s="321" t="s">
        <v>940</v>
      </c>
      <c r="B200" s="321">
        <v>50137</v>
      </c>
      <c r="C200" s="1068">
        <v>-1764622.56</v>
      </c>
      <c r="G200" s="321" t="s">
        <v>940</v>
      </c>
      <c r="H200" s="1068">
        <v>-1764622.56</v>
      </c>
      <c r="I200" s="1047" t="str">
        <f t="shared" si="6"/>
        <v>yes</v>
      </c>
      <c r="J200" s="792" t="b">
        <f t="shared" si="7"/>
        <v>1</v>
      </c>
    </row>
    <row r="201" spans="1:10" x14ac:dyDescent="0.25">
      <c r="A201" s="321" t="s">
        <v>942</v>
      </c>
      <c r="B201" s="321">
        <v>50549</v>
      </c>
      <c r="C201" s="1068">
        <v>0</v>
      </c>
      <c r="G201" s="321" t="s">
        <v>942</v>
      </c>
      <c r="H201" s="1068">
        <v>0</v>
      </c>
      <c r="I201" s="1047" t="str">
        <f t="shared" si="6"/>
        <v>yes</v>
      </c>
      <c r="J201" s="792" t="b">
        <f t="shared" si="7"/>
        <v>1</v>
      </c>
    </row>
    <row r="202" spans="1:10" x14ac:dyDescent="0.25">
      <c r="A202" s="321" t="s">
        <v>1778</v>
      </c>
      <c r="B202" s="321">
        <v>5133</v>
      </c>
      <c r="C202" s="1068">
        <v>815917</v>
      </c>
      <c r="G202" s="321" t="s">
        <v>1778</v>
      </c>
      <c r="H202" s="1068">
        <v>815917</v>
      </c>
      <c r="I202" s="1047" t="str">
        <f t="shared" si="6"/>
        <v>yes</v>
      </c>
      <c r="J202" s="792" t="b">
        <f t="shared" si="7"/>
        <v>1</v>
      </c>
    </row>
    <row r="203" spans="1:10" x14ac:dyDescent="0.25">
      <c r="A203" s="321" t="s">
        <v>944</v>
      </c>
      <c r="B203" s="321">
        <v>50138</v>
      </c>
      <c r="G203" s="321" t="s">
        <v>944</v>
      </c>
      <c r="I203" s="1047" t="str">
        <f t="shared" si="6"/>
        <v>yes</v>
      </c>
      <c r="J203" s="792" t="b">
        <f t="shared" si="7"/>
        <v>1</v>
      </c>
    </row>
    <row r="204" spans="1:10" x14ac:dyDescent="0.25">
      <c r="A204" s="321" t="s">
        <v>946</v>
      </c>
      <c r="B204" s="321">
        <v>50139</v>
      </c>
      <c r="C204" s="1068">
        <v>-77445</v>
      </c>
      <c r="G204" s="321" t="s">
        <v>946</v>
      </c>
      <c r="H204" s="1068">
        <v>-77445</v>
      </c>
      <c r="I204" s="1047" t="str">
        <f t="shared" si="6"/>
        <v>yes</v>
      </c>
      <c r="J204" s="792" t="b">
        <f t="shared" si="7"/>
        <v>1</v>
      </c>
    </row>
    <row r="205" spans="1:10" x14ac:dyDescent="0.25">
      <c r="A205" s="321" t="s">
        <v>948</v>
      </c>
      <c r="B205" s="321">
        <v>50474</v>
      </c>
      <c r="C205" s="1068">
        <v>0</v>
      </c>
      <c r="G205" s="321" t="s">
        <v>948</v>
      </c>
      <c r="H205" s="1068">
        <v>0</v>
      </c>
      <c r="I205" s="1047" t="str">
        <f t="shared" si="6"/>
        <v>yes</v>
      </c>
      <c r="J205" s="792" t="b">
        <f t="shared" si="7"/>
        <v>1</v>
      </c>
    </row>
    <row r="206" spans="1:10" x14ac:dyDescent="0.25">
      <c r="A206" s="321" t="s">
        <v>950</v>
      </c>
      <c r="B206" s="321">
        <v>50140</v>
      </c>
      <c r="C206" s="1068">
        <v>0</v>
      </c>
      <c r="G206" s="321" t="s">
        <v>950</v>
      </c>
      <c r="H206" s="1068">
        <v>0</v>
      </c>
      <c r="I206" s="1047" t="str">
        <f t="shared" si="6"/>
        <v>yes</v>
      </c>
      <c r="J206" s="792" t="b">
        <f t="shared" si="7"/>
        <v>1</v>
      </c>
    </row>
    <row r="207" spans="1:10" x14ac:dyDescent="0.25">
      <c r="A207" s="321" t="s">
        <v>1780</v>
      </c>
      <c r="B207" s="321">
        <v>5134</v>
      </c>
      <c r="C207" s="1068">
        <v>4326354</v>
      </c>
      <c r="G207" s="321" t="s">
        <v>1780</v>
      </c>
      <c r="H207" s="1068">
        <v>4326354</v>
      </c>
      <c r="I207" s="1047" t="str">
        <f t="shared" si="6"/>
        <v>yes</v>
      </c>
      <c r="J207" s="792" t="b">
        <f t="shared" si="7"/>
        <v>1</v>
      </c>
    </row>
    <row r="208" spans="1:10" x14ac:dyDescent="0.25">
      <c r="A208" s="321" t="s">
        <v>952</v>
      </c>
      <c r="B208" s="321">
        <v>50141</v>
      </c>
      <c r="G208" s="321" t="s">
        <v>952</v>
      </c>
      <c r="I208" s="1047" t="str">
        <f t="shared" si="6"/>
        <v>yes</v>
      </c>
      <c r="J208" s="792" t="b">
        <f t="shared" si="7"/>
        <v>1</v>
      </c>
    </row>
    <row r="209" spans="1:10" x14ac:dyDescent="0.25">
      <c r="A209" s="321" t="s">
        <v>954</v>
      </c>
      <c r="B209" s="321">
        <v>50142</v>
      </c>
      <c r="G209" s="321" t="s">
        <v>954</v>
      </c>
      <c r="I209" s="1047" t="str">
        <f t="shared" si="6"/>
        <v>yes</v>
      </c>
      <c r="J209" s="792" t="b">
        <f t="shared" si="7"/>
        <v>1</v>
      </c>
    </row>
    <row r="210" spans="1:10" x14ac:dyDescent="0.25">
      <c r="A210" s="321" t="s">
        <v>956</v>
      </c>
      <c r="B210" s="321">
        <v>50143</v>
      </c>
      <c r="C210" s="1068">
        <v>0</v>
      </c>
      <c r="G210" s="321" t="s">
        <v>956</v>
      </c>
      <c r="H210" s="1068">
        <v>0</v>
      </c>
      <c r="I210" s="1047" t="str">
        <f t="shared" si="6"/>
        <v>yes</v>
      </c>
      <c r="J210" s="792" t="b">
        <f t="shared" si="7"/>
        <v>1</v>
      </c>
    </row>
    <row r="211" spans="1:10" x14ac:dyDescent="0.25">
      <c r="A211" s="321" t="s">
        <v>958</v>
      </c>
      <c r="B211" s="321">
        <v>50144</v>
      </c>
      <c r="C211" s="1068">
        <v>675260</v>
      </c>
      <c r="G211" s="321" t="s">
        <v>958</v>
      </c>
      <c r="H211" s="1068">
        <v>675260</v>
      </c>
      <c r="I211" s="1047" t="str">
        <f t="shared" si="6"/>
        <v>yes</v>
      </c>
      <c r="J211" s="792" t="b">
        <f t="shared" si="7"/>
        <v>1</v>
      </c>
    </row>
    <row r="212" spans="1:10" x14ac:dyDescent="0.25">
      <c r="A212" s="321" t="s">
        <v>960</v>
      </c>
      <c r="B212" s="321">
        <v>50492</v>
      </c>
      <c r="C212" s="1068">
        <v>0</v>
      </c>
      <c r="G212" s="321" t="s">
        <v>960</v>
      </c>
      <c r="H212" s="1068">
        <v>0</v>
      </c>
      <c r="I212" s="1047" t="str">
        <f t="shared" si="6"/>
        <v>yes</v>
      </c>
      <c r="J212" s="792" t="b">
        <f t="shared" si="7"/>
        <v>1</v>
      </c>
    </row>
    <row r="213" spans="1:10" x14ac:dyDescent="0.25">
      <c r="A213" s="321" t="s">
        <v>962</v>
      </c>
      <c r="B213" s="321">
        <v>50145</v>
      </c>
      <c r="C213" s="1068">
        <v>0</v>
      </c>
      <c r="G213" s="321" t="s">
        <v>962</v>
      </c>
      <c r="H213" s="1068">
        <v>0</v>
      </c>
      <c r="I213" s="1047" t="str">
        <f t="shared" si="6"/>
        <v>yes</v>
      </c>
      <c r="J213" s="792" t="b">
        <f t="shared" si="7"/>
        <v>1</v>
      </c>
    </row>
    <row r="214" spans="1:10" x14ac:dyDescent="0.25">
      <c r="A214" s="321" t="s">
        <v>964</v>
      </c>
      <c r="B214" s="321">
        <v>50146</v>
      </c>
      <c r="C214" s="1068">
        <v>1263928</v>
      </c>
      <c r="G214" s="321" t="s">
        <v>964</v>
      </c>
      <c r="H214" s="1068">
        <v>1263928</v>
      </c>
      <c r="I214" s="1047" t="str">
        <f t="shared" si="6"/>
        <v>yes</v>
      </c>
      <c r="J214" s="792" t="b">
        <f t="shared" si="7"/>
        <v>1</v>
      </c>
    </row>
    <row r="215" spans="1:10" x14ac:dyDescent="0.25">
      <c r="A215" s="321" t="s">
        <v>966</v>
      </c>
      <c r="B215" s="321">
        <v>50147</v>
      </c>
      <c r="C215" s="1068">
        <v>0</v>
      </c>
      <c r="G215" s="321" t="s">
        <v>966</v>
      </c>
      <c r="H215" s="1068">
        <v>0</v>
      </c>
      <c r="I215" s="1047" t="str">
        <f t="shared" si="6"/>
        <v>yes</v>
      </c>
      <c r="J215" s="792" t="b">
        <f t="shared" si="7"/>
        <v>1</v>
      </c>
    </row>
    <row r="216" spans="1:10" x14ac:dyDescent="0.25">
      <c r="A216" s="321" t="s">
        <v>968</v>
      </c>
      <c r="B216" s="321">
        <v>50148</v>
      </c>
      <c r="G216" s="321" t="s">
        <v>968</v>
      </c>
      <c r="I216" s="1047" t="str">
        <f t="shared" si="6"/>
        <v>yes</v>
      </c>
      <c r="J216" s="792" t="b">
        <f t="shared" si="7"/>
        <v>1</v>
      </c>
    </row>
    <row r="217" spans="1:10" x14ac:dyDescent="0.25">
      <c r="A217" s="321" t="s">
        <v>1782</v>
      </c>
      <c r="B217" s="321">
        <v>5135</v>
      </c>
      <c r="C217" s="1068">
        <v>3632146</v>
      </c>
      <c r="G217" s="321" t="s">
        <v>1782</v>
      </c>
      <c r="H217" s="1068">
        <v>3632146</v>
      </c>
      <c r="I217" s="1047" t="str">
        <f t="shared" si="6"/>
        <v>yes</v>
      </c>
      <c r="J217" s="792" t="b">
        <f t="shared" si="7"/>
        <v>1</v>
      </c>
    </row>
    <row r="218" spans="1:10" x14ac:dyDescent="0.25">
      <c r="A218" s="321" t="s">
        <v>970</v>
      </c>
      <c r="B218" s="321">
        <v>50149</v>
      </c>
      <c r="C218" s="1068">
        <v>1803157</v>
      </c>
      <c r="G218" s="321" t="s">
        <v>970</v>
      </c>
      <c r="H218" s="1068">
        <v>1803157</v>
      </c>
      <c r="I218" s="1047" t="str">
        <f t="shared" si="6"/>
        <v>yes</v>
      </c>
      <c r="J218" s="792" t="b">
        <f t="shared" si="7"/>
        <v>1</v>
      </c>
    </row>
    <row r="219" spans="1:10" x14ac:dyDescent="0.25">
      <c r="A219" s="321" t="s">
        <v>1784</v>
      </c>
      <c r="B219" s="321">
        <v>5136</v>
      </c>
      <c r="C219" s="1068">
        <v>-96500</v>
      </c>
      <c r="G219" s="321" t="s">
        <v>1784</v>
      </c>
      <c r="H219" s="1068">
        <v>-96500</v>
      </c>
      <c r="I219" s="1047" t="str">
        <f t="shared" si="6"/>
        <v>yes</v>
      </c>
      <c r="J219" s="792" t="b">
        <f t="shared" si="7"/>
        <v>1</v>
      </c>
    </row>
    <row r="220" spans="1:10" x14ac:dyDescent="0.25">
      <c r="A220" s="321" t="s">
        <v>972</v>
      </c>
      <c r="B220" s="321">
        <v>50150</v>
      </c>
      <c r="G220" s="321" t="s">
        <v>972</v>
      </c>
      <c r="I220" s="1047" t="str">
        <f t="shared" si="6"/>
        <v>yes</v>
      </c>
      <c r="J220" s="792" t="b">
        <f t="shared" si="7"/>
        <v>1</v>
      </c>
    </row>
    <row r="221" spans="1:10" x14ac:dyDescent="0.25">
      <c r="A221" s="321" t="s">
        <v>974</v>
      </c>
      <c r="B221" s="321">
        <v>50151</v>
      </c>
      <c r="C221" s="1068">
        <v>0</v>
      </c>
      <c r="G221" s="321" t="s">
        <v>974</v>
      </c>
      <c r="H221" s="1068">
        <v>0</v>
      </c>
      <c r="I221" s="1047" t="str">
        <f t="shared" si="6"/>
        <v>yes</v>
      </c>
      <c r="J221" s="792" t="b">
        <f t="shared" si="7"/>
        <v>1</v>
      </c>
    </row>
    <row r="222" spans="1:10" x14ac:dyDescent="0.25">
      <c r="A222" s="321" t="s">
        <v>976</v>
      </c>
      <c r="B222" s="321">
        <v>50152</v>
      </c>
      <c r="G222" s="321" t="s">
        <v>976</v>
      </c>
      <c r="I222" s="1047" t="str">
        <f t="shared" si="6"/>
        <v>yes</v>
      </c>
      <c r="J222" s="792" t="b">
        <f t="shared" si="7"/>
        <v>1</v>
      </c>
    </row>
    <row r="223" spans="1:10" x14ac:dyDescent="0.25">
      <c r="A223" s="321" t="s">
        <v>978</v>
      </c>
      <c r="B223" s="321">
        <v>50153</v>
      </c>
      <c r="C223" s="1068">
        <v>0</v>
      </c>
      <c r="G223" s="321" t="s">
        <v>978</v>
      </c>
      <c r="H223" s="1068">
        <v>0</v>
      </c>
      <c r="I223" s="1047" t="str">
        <f t="shared" si="6"/>
        <v>yes</v>
      </c>
      <c r="J223" s="792" t="b">
        <f t="shared" si="7"/>
        <v>1</v>
      </c>
    </row>
    <row r="224" spans="1:10" x14ac:dyDescent="0.25">
      <c r="A224" s="321" t="s">
        <v>980</v>
      </c>
      <c r="B224" s="321">
        <v>50475</v>
      </c>
      <c r="C224" s="1068">
        <v>0</v>
      </c>
      <c r="G224" s="321" t="s">
        <v>980</v>
      </c>
      <c r="H224" s="1068">
        <v>0</v>
      </c>
      <c r="I224" s="1047" t="str">
        <f t="shared" si="6"/>
        <v>yes</v>
      </c>
      <c r="J224" s="792" t="b">
        <f t="shared" si="7"/>
        <v>1</v>
      </c>
    </row>
    <row r="225" spans="1:10" x14ac:dyDescent="0.25">
      <c r="A225" s="321" t="s">
        <v>982</v>
      </c>
      <c r="B225" s="321">
        <v>50154</v>
      </c>
      <c r="G225" s="321" t="s">
        <v>982</v>
      </c>
      <c r="I225" s="1047" t="str">
        <f t="shared" si="6"/>
        <v>yes</v>
      </c>
      <c r="J225" s="792" t="b">
        <f t="shared" si="7"/>
        <v>1</v>
      </c>
    </row>
    <row r="226" spans="1:10" x14ac:dyDescent="0.25">
      <c r="A226" s="321" t="s">
        <v>984</v>
      </c>
      <c r="B226" s="321">
        <v>50155</v>
      </c>
      <c r="C226" s="1068">
        <v>0</v>
      </c>
      <c r="G226" s="321" t="s">
        <v>984</v>
      </c>
      <c r="H226" s="1068">
        <v>0</v>
      </c>
      <c r="I226" s="1047" t="str">
        <f t="shared" si="6"/>
        <v>yes</v>
      </c>
      <c r="J226" s="792" t="b">
        <f t="shared" si="7"/>
        <v>1</v>
      </c>
    </row>
    <row r="227" spans="1:10" x14ac:dyDescent="0.25">
      <c r="A227" s="321" t="s">
        <v>986</v>
      </c>
      <c r="B227" s="321">
        <v>50156</v>
      </c>
      <c r="G227" s="321" t="s">
        <v>986</v>
      </c>
      <c r="I227" s="1047" t="str">
        <f t="shared" si="6"/>
        <v>yes</v>
      </c>
      <c r="J227" s="792" t="b">
        <f t="shared" si="7"/>
        <v>1</v>
      </c>
    </row>
    <row r="228" spans="1:10" x14ac:dyDescent="0.25">
      <c r="A228" s="321" t="s">
        <v>1786</v>
      </c>
      <c r="B228" s="321">
        <v>5137</v>
      </c>
      <c r="C228" s="1068">
        <v>-459250</v>
      </c>
      <c r="G228" s="321" t="s">
        <v>1786</v>
      </c>
      <c r="H228" s="1068">
        <v>-459250</v>
      </c>
      <c r="I228" s="1047" t="str">
        <f t="shared" si="6"/>
        <v>yes</v>
      </c>
      <c r="J228" s="792" t="b">
        <f t="shared" si="7"/>
        <v>1</v>
      </c>
    </row>
    <row r="229" spans="1:10" x14ac:dyDescent="0.25">
      <c r="A229" s="321" t="s">
        <v>988</v>
      </c>
      <c r="B229" s="321">
        <v>50516</v>
      </c>
      <c r="C229" s="1068">
        <v>0</v>
      </c>
      <c r="G229" s="321" t="s">
        <v>988</v>
      </c>
      <c r="H229" s="1068">
        <v>0</v>
      </c>
      <c r="I229" s="1047" t="str">
        <f t="shared" si="6"/>
        <v>yes</v>
      </c>
      <c r="J229" s="792" t="b">
        <f t="shared" si="7"/>
        <v>1</v>
      </c>
    </row>
    <row r="230" spans="1:10" x14ac:dyDescent="0.25">
      <c r="A230" s="321" t="s">
        <v>990</v>
      </c>
      <c r="B230" s="321">
        <v>50157</v>
      </c>
      <c r="C230" s="1068">
        <v>0</v>
      </c>
      <c r="G230" s="321" t="s">
        <v>990</v>
      </c>
      <c r="H230" s="1068">
        <v>0</v>
      </c>
      <c r="I230" s="1047" t="str">
        <f t="shared" si="6"/>
        <v>yes</v>
      </c>
      <c r="J230" s="792" t="b">
        <f t="shared" si="7"/>
        <v>1</v>
      </c>
    </row>
    <row r="231" spans="1:10" x14ac:dyDescent="0.25">
      <c r="A231" s="321" t="s">
        <v>992</v>
      </c>
      <c r="B231" s="321">
        <v>50158</v>
      </c>
      <c r="C231" s="1068">
        <v>0</v>
      </c>
      <c r="G231" s="321" t="s">
        <v>992</v>
      </c>
      <c r="H231" s="1068">
        <v>0</v>
      </c>
      <c r="I231" s="1047" t="str">
        <f t="shared" si="6"/>
        <v>yes</v>
      </c>
      <c r="J231" s="792" t="b">
        <f t="shared" si="7"/>
        <v>1</v>
      </c>
    </row>
    <row r="232" spans="1:10" x14ac:dyDescent="0.25">
      <c r="A232" s="321" t="s">
        <v>994</v>
      </c>
      <c r="B232" s="321">
        <v>50545</v>
      </c>
      <c r="C232" s="1068">
        <v>0</v>
      </c>
      <c r="G232" s="321" t="s">
        <v>994</v>
      </c>
      <c r="H232" s="1068">
        <v>0</v>
      </c>
      <c r="I232" s="1047" t="str">
        <f t="shared" si="6"/>
        <v>yes</v>
      </c>
      <c r="J232" s="792" t="b">
        <f t="shared" si="7"/>
        <v>1</v>
      </c>
    </row>
    <row r="233" spans="1:10" x14ac:dyDescent="0.25">
      <c r="A233" s="321" t="s">
        <v>1788</v>
      </c>
      <c r="B233" s="321">
        <v>5138</v>
      </c>
      <c r="C233" s="1068">
        <v>-523147</v>
      </c>
      <c r="G233" s="321" t="s">
        <v>1788</v>
      </c>
      <c r="H233" s="1068">
        <v>-523147</v>
      </c>
      <c r="I233" s="1047" t="str">
        <f t="shared" si="6"/>
        <v>yes</v>
      </c>
      <c r="J233" s="792" t="b">
        <f t="shared" si="7"/>
        <v>1</v>
      </c>
    </row>
    <row r="234" spans="1:10" x14ac:dyDescent="0.25">
      <c r="A234" s="321" t="s">
        <v>996</v>
      </c>
      <c r="B234" s="321">
        <v>50517</v>
      </c>
      <c r="G234" s="321" t="s">
        <v>996</v>
      </c>
      <c r="I234" s="1047" t="str">
        <f t="shared" si="6"/>
        <v>yes</v>
      </c>
      <c r="J234" s="792" t="b">
        <f t="shared" si="7"/>
        <v>1</v>
      </c>
    </row>
    <row r="235" spans="1:10" x14ac:dyDescent="0.25">
      <c r="A235" s="321" t="s">
        <v>1790</v>
      </c>
      <c r="B235" s="321">
        <v>5139</v>
      </c>
      <c r="C235" s="1068">
        <v>-316490.5</v>
      </c>
      <c r="G235" s="321" t="s">
        <v>1790</v>
      </c>
      <c r="H235" s="1068">
        <v>-316490.5</v>
      </c>
      <c r="I235" s="1047" t="str">
        <f t="shared" si="6"/>
        <v>yes</v>
      </c>
      <c r="J235" s="792" t="b">
        <f t="shared" si="7"/>
        <v>1</v>
      </c>
    </row>
    <row r="236" spans="1:10" x14ac:dyDescent="0.25">
      <c r="A236" s="321" t="s">
        <v>998</v>
      </c>
      <c r="B236" s="321">
        <v>50448</v>
      </c>
      <c r="C236" s="1068">
        <v>0</v>
      </c>
      <c r="G236" s="321" t="s">
        <v>998</v>
      </c>
      <c r="H236" s="1068">
        <v>0</v>
      </c>
      <c r="I236" s="1047" t="str">
        <f t="shared" si="6"/>
        <v>yes</v>
      </c>
      <c r="J236" s="792" t="b">
        <f t="shared" si="7"/>
        <v>1</v>
      </c>
    </row>
    <row r="237" spans="1:10" x14ac:dyDescent="0.25">
      <c r="A237" s="321" t="s">
        <v>1000</v>
      </c>
      <c r="B237" s="321">
        <v>50159</v>
      </c>
      <c r="C237" s="1068">
        <v>-2401101</v>
      </c>
      <c r="G237" s="321" t="s">
        <v>1000</v>
      </c>
      <c r="H237" s="1068">
        <v>-2401101</v>
      </c>
      <c r="I237" s="1047" t="str">
        <f t="shared" si="6"/>
        <v>yes</v>
      </c>
      <c r="J237" s="792" t="b">
        <f t="shared" si="7"/>
        <v>1</v>
      </c>
    </row>
    <row r="238" spans="1:10" x14ac:dyDescent="0.25">
      <c r="A238" s="321" t="s">
        <v>1002</v>
      </c>
      <c r="B238" s="321">
        <v>50160</v>
      </c>
      <c r="C238" s="1068">
        <v>2279035</v>
      </c>
      <c r="G238" s="321" t="s">
        <v>1002</v>
      </c>
      <c r="H238" s="1068">
        <v>2279035</v>
      </c>
      <c r="I238" s="1047" t="str">
        <f t="shared" si="6"/>
        <v>yes</v>
      </c>
      <c r="J238" s="792" t="b">
        <f t="shared" si="7"/>
        <v>1</v>
      </c>
    </row>
    <row r="239" spans="1:10" x14ac:dyDescent="0.25">
      <c r="A239" s="321" t="s">
        <v>1004</v>
      </c>
      <c r="B239" s="321">
        <v>50161</v>
      </c>
      <c r="C239" s="1068">
        <v>0</v>
      </c>
      <c r="G239" s="321" t="s">
        <v>1004</v>
      </c>
      <c r="H239" s="1068">
        <v>0</v>
      </c>
      <c r="I239" s="1047" t="str">
        <f t="shared" si="6"/>
        <v>yes</v>
      </c>
      <c r="J239" s="792" t="b">
        <f t="shared" si="7"/>
        <v>1</v>
      </c>
    </row>
    <row r="240" spans="1:10" x14ac:dyDescent="0.25">
      <c r="A240" s="321" t="s">
        <v>1006</v>
      </c>
      <c r="B240" s="321">
        <v>50162</v>
      </c>
      <c r="C240" s="1068">
        <v>0</v>
      </c>
      <c r="G240" s="321" t="s">
        <v>1006</v>
      </c>
      <c r="H240" s="1068">
        <v>0</v>
      </c>
      <c r="I240" s="1047" t="str">
        <f t="shared" si="6"/>
        <v>yes</v>
      </c>
      <c r="J240" s="792" t="b">
        <f t="shared" si="7"/>
        <v>1</v>
      </c>
    </row>
    <row r="241" spans="1:10" x14ac:dyDescent="0.25">
      <c r="A241" s="321" t="s">
        <v>1008</v>
      </c>
      <c r="B241" s="321">
        <v>50163</v>
      </c>
      <c r="C241" s="1068">
        <v>0</v>
      </c>
      <c r="G241" s="321" t="s">
        <v>1008</v>
      </c>
      <c r="H241" s="1068">
        <v>0</v>
      </c>
      <c r="I241" s="1047" t="str">
        <f t="shared" si="6"/>
        <v>yes</v>
      </c>
      <c r="J241" s="792" t="b">
        <f t="shared" si="7"/>
        <v>1</v>
      </c>
    </row>
    <row r="242" spans="1:10" x14ac:dyDescent="0.25">
      <c r="A242" s="321" t="s">
        <v>1792</v>
      </c>
      <c r="B242" s="321">
        <v>5140</v>
      </c>
      <c r="C242" s="1068">
        <v>-2455952</v>
      </c>
      <c r="G242" s="321" t="s">
        <v>1792</v>
      </c>
      <c r="H242" s="1068">
        <v>-2455952</v>
      </c>
      <c r="I242" s="1047" t="str">
        <f t="shared" si="6"/>
        <v>yes</v>
      </c>
      <c r="J242" s="792" t="b">
        <f t="shared" si="7"/>
        <v>1</v>
      </c>
    </row>
    <row r="243" spans="1:10" x14ac:dyDescent="0.25">
      <c r="A243" s="321" t="s">
        <v>1010</v>
      </c>
      <c r="B243" s="321">
        <v>50165</v>
      </c>
      <c r="G243" s="321" t="s">
        <v>1010</v>
      </c>
      <c r="I243" s="1047" t="str">
        <f t="shared" si="6"/>
        <v>yes</v>
      </c>
      <c r="J243" s="792" t="b">
        <f t="shared" si="7"/>
        <v>1</v>
      </c>
    </row>
    <row r="244" spans="1:10" x14ac:dyDescent="0.25">
      <c r="A244" s="321" t="s">
        <v>1794</v>
      </c>
      <c r="B244" s="321">
        <v>5141</v>
      </c>
      <c r="C244" s="1068">
        <v>-1523977</v>
      </c>
      <c r="G244" s="321" t="s">
        <v>1794</v>
      </c>
      <c r="H244" s="1068">
        <v>-1523977</v>
      </c>
      <c r="I244" s="1047" t="str">
        <f t="shared" si="6"/>
        <v>yes</v>
      </c>
      <c r="J244" s="792" t="b">
        <f t="shared" si="7"/>
        <v>1</v>
      </c>
    </row>
    <row r="245" spans="1:10" x14ac:dyDescent="0.25">
      <c r="A245" s="321" t="s">
        <v>1012</v>
      </c>
      <c r="B245" s="321">
        <v>50166</v>
      </c>
      <c r="G245" s="321" t="s">
        <v>1012</v>
      </c>
      <c r="I245" s="1047" t="str">
        <f t="shared" si="6"/>
        <v>yes</v>
      </c>
      <c r="J245" s="792" t="b">
        <f t="shared" si="7"/>
        <v>1</v>
      </c>
    </row>
    <row r="246" spans="1:10" x14ac:dyDescent="0.25">
      <c r="A246" s="321" t="s">
        <v>1014</v>
      </c>
      <c r="B246" s="321">
        <v>50167</v>
      </c>
      <c r="C246" s="1068">
        <v>0</v>
      </c>
      <c r="G246" s="321" t="s">
        <v>1014</v>
      </c>
      <c r="H246" s="1068">
        <v>0</v>
      </c>
      <c r="I246" s="1047" t="str">
        <f t="shared" si="6"/>
        <v>yes</v>
      </c>
      <c r="J246" s="792" t="b">
        <f t="shared" si="7"/>
        <v>1</v>
      </c>
    </row>
    <row r="247" spans="1:10" x14ac:dyDescent="0.25">
      <c r="A247" s="321" t="s">
        <v>1016</v>
      </c>
      <c r="B247" s="321">
        <v>50168</v>
      </c>
      <c r="C247" s="1068">
        <v>0</v>
      </c>
      <c r="G247" s="321" t="s">
        <v>1016</v>
      </c>
      <c r="H247" s="1068">
        <v>0</v>
      </c>
      <c r="I247" s="1047" t="str">
        <f t="shared" si="6"/>
        <v>yes</v>
      </c>
      <c r="J247" s="792" t="b">
        <f t="shared" si="7"/>
        <v>1</v>
      </c>
    </row>
    <row r="248" spans="1:10" x14ac:dyDescent="0.25">
      <c r="A248" s="321" t="s">
        <v>1796</v>
      </c>
      <c r="B248" s="321">
        <v>5142</v>
      </c>
      <c r="G248" s="321" t="s">
        <v>1796</v>
      </c>
      <c r="I248" s="1047" t="str">
        <f t="shared" si="6"/>
        <v>yes</v>
      </c>
      <c r="J248" s="792" t="b">
        <f t="shared" si="7"/>
        <v>1</v>
      </c>
    </row>
    <row r="249" spans="1:10" x14ac:dyDescent="0.25">
      <c r="A249" s="321" t="s">
        <v>1018</v>
      </c>
      <c r="B249" s="321">
        <v>50169</v>
      </c>
      <c r="G249" s="321" t="s">
        <v>1018</v>
      </c>
      <c r="I249" s="1047" t="str">
        <f t="shared" si="6"/>
        <v>yes</v>
      </c>
      <c r="J249" s="792" t="b">
        <f t="shared" si="7"/>
        <v>1</v>
      </c>
    </row>
    <row r="250" spans="1:10" x14ac:dyDescent="0.25">
      <c r="A250" s="321" t="s">
        <v>1020</v>
      </c>
      <c r="B250" s="321">
        <v>50170</v>
      </c>
      <c r="C250" s="1068">
        <v>0</v>
      </c>
      <c r="G250" s="321" t="s">
        <v>1020</v>
      </c>
      <c r="H250" s="1068">
        <v>0</v>
      </c>
      <c r="I250" s="1047" t="str">
        <f t="shared" si="6"/>
        <v>yes</v>
      </c>
      <c r="J250" s="792" t="b">
        <f t="shared" si="7"/>
        <v>1</v>
      </c>
    </row>
    <row r="251" spans="1:10" x14ac:dyDescent="0.25">
      <c r="A251" s="321" t="s">
        <v>1022</v>
      </c>
      <c r="B251" s="321">
        <v>50451</v>
      </c>
      <c r="C251" s="1068">
        <v>0</v>
      </c>
      <c r="G251" s="321" t="s">
        <v>1022</v>
      </c>
      <c r="H251" s="1068">
        <v>0</v>
      </c>
      <c r="I251" s="1047" t="str">
        <f t="shared" si="6"/>
        <v>yes</v>
      </c>
      <c r="J251" s="792" t="b">
        <f t="shared" si="7"/>
        <v>1</v>
      </c>
    </row>
    <row r="252" spans="1:10" x14ac:dyDescent="0.25">
      <c r="A252" s="321" t="s">
        <v>1024</v>
      </c>
      <c r="B252" s="321">
        <v>50171</v>
      </c>
      <c r="C252" s="1068">
        <v>0</v>
      </c>
      <c r="G252" s="321" t="s">
        <v>1024</v>
      </c>
      <c r="H252" s="1068">
        <v>0</v>
      </c>
      <c r="I252" s="1047" t="str">
        <f t="shared" si="6"/>
        <v>yes</v>
      </c>
      <c r="J252" s="792" t="b">
        <f t="shared" si="7"/>
        <v>1</v>
      </c>
    </row>
    <row r="253" spans="1:10" x14ac:dyDescent="0.25">
      <c r="A253" s="321" t="s">
        <v>1026</v>
      </c>
      <c r="B253" s="321">
        <v>50172</v>
      </c>
      <c r="C253" s="1068">
        <v>-564507</v>
      </c>
      <c r="G253" s="321" t="s">
        <v>1026</v>
      </c>
      <c r="H253" s="1068">
        <v>-564507</v>
      </c>
      <c r="I253" s="1047" t="str">
        <f t="shared" si="6"/>
        <v>yes</v>
      </c>
      <c r="J253" s="792" t="b">
        <f t="shared" si="7"/>
        <v>1</v>
      </c>
    </row>
    <row r="254" spans="1:10" x14ac:dyDescent="0.25">
      <c r="A254" s="321" t="s">
        <v>1028</v>
      </c>
      <c r="B254" s="321">
        <v>50440</v>
      </c>
      <c r="C254" s="1068">
        <v>0</v>
      </c>
      <c r="G254" s="321" t="s">
        <v>1028</v>
      </c>
      <c r="H254" s="1068">
        <v>0</v>
      </c>
      <c r="I254" s="1047" t="str">
        <f t="shared" si="6"/>
        <v>yes</v>
      </c>
      <c r="J254" s="792" t="b">
        <f t="shared" si="7"/>
        <v>1</v>
      </c>
    </row>
    <row r="255" spans="1:10" x14ac:dyDescent="0.25">
      <c r="A255" s="321" t="s">
        <v>1030</v>
      </c>
      <c r="B255" s="321">
        <v>50173</v>
      </c>
      <c r="C255" s="1068">
        <v>0</v>
      </c>
      <c r="G255" s="321" t="s">
        <v>1030</v>
      </c>
      <c r="H255" s="1068">
        <v>0</v>
      </c>
      <c r="I255" s="1047" t="str">
        <f t="shared" si="6"/>
        <v>yes</v>
      </c>
      <c r="J255" s="792" t="b">
        <f t="shared" si="7"/>
        <v>1</v>
      </c>
    </row>
    <row r="256" spans="1:10" x14ac:dyDescent="0.25">
      <c r="A256" s="321" t="s">
        <v>1798</v>
      </c>
      <c r="B256" s="321">
        <v>5143</v>
      </c>
      <c r="C256" s="1068">
        <v>-1145525</v>
      </c>
      <c r="G256" s="321" t="s">
        <v>1798</v>
      </c>
      <c r="H256" s="1068">
        <v>-1145525</v>
      </c>
      <c r="I256" s="1047" t="str">
        <f t="shared" si="6"/>
        <v>yes</v>
      </c>
      <c r="J256" s="792" t="b">
        <f t="shared" si="7"/>
        <v>1</v>
      </c>
    </row>
    <row r="257" spans="1:10" x14ac:dyDescent="0.25">
      <c r="A257" s="321" t="s">
        <v>1032</v>
      </c>
      <c r="B257" s="321">
        <v>50547</v>
      </c>
      <c r="G257" s="321" t="s">
        <v>1032</v>
      </c>
      <c r="I257" s="1047" t="str">
        <f t="shared" ref="I257:I320" si="8">IF(H257=C257,"yes",H257)</f>
        <v>yes</v>
      </c>
      <c r="J257" s="792" t="b">
        <f t="shared" si="7"/>
        <v>1</v>
      </c>
    </row>
    <row r="258" spans="1:10" x14ac:dyDescent="0.25">
      <c r="A258" s="321" t="s">
        <v>1034</v>
      </c>
      <c r="B258" s="321">
        <v>50175</v>
      </c>
      <c r="C258" s="1068">
        <v>0</v>
      </c>
      <c r="G258" s="321" t="s">
        <v>1034</v>
      </c>
      <c r="H258" s="1068">
        <v>0</v>
      </c>
      <c r="I258" s="1047" t="str">
        <f t="shared" si="8"/>
        <v>yes</v>
      </c>
      <c r="J258" s="792" t="b">
        <f t="shared" ref="J258:J321" si="9">EXACT(A258,G258)</f>
        <v>1</v>
      </c>
    </row>
    <row r="259" spans="1:10" x14ac:dyDescent="0.25">
      <c r="A259" s="321" t="s">
        <v>1800</v>
      </c>
      <c r="B259" s="321">
        <v>5144</v>
      </c>
      <c r="C259" s="1068">
        <v>3068335</v>
      </c>
      <c r="G259" s="321" t="s">
        <v>1800</v>
      </c>
      <c r="H259" s="1068">
        <v>3068335</v>
      </c>
      <c r="I259" s="1047" t="str">
        <f t="shared" si="8"/>
        <v>yes</v>
      </c>
      <c r="J259" s="792" t="b">
        <f t="shared" si="9"/>
        <v>1</v>
      </c>
    </row>
    <row r="260" spans="1:10" x14ac:dyDescent="0.25">
      <c r="A260" s="321" t="s">
        <v>1036</v>
      </c>
      <c r="B260" s="321">
        <v>50176</v>
      </c>
      <c r="C260" s="1068">
        <v>0</v>
      </c>
      <c r="G260" s="321" t="s">
        <v>1036</v>
      </c>
      <c r="H260" s="1068">
        <v>0</v>
      </c>
      <c r="I260" s="1047" t="str">
        <f t="shared" si="8"/>
        <v>yes</v>
      </c>
      <c r="J260" s="792" t="b">
        <f t="shared" si="9"/>
        <v>1</v>
      </c>
    </row>
    <row r="261" spans="1:10" x14ac:dyDescent="0.25">
      <c r="A261" s="321" t="s">
        <v>1038</v>
      </c>
      <c r="B261" s="321">
        <v>50177</v>
      </c>
      <c r="C261" s="1068">
        <v>0</v>
      </c>
      <c r="G261" s="321" t="s">
        <v>1038</v>
      </c>
      <c r="H261" s="1068">
        <v>0</v>
      </c>
      <c r="I261" s="1047" t="str">
        <f t="shared" si="8"/>
        <v>yes</v>
      </c>
      <c r="J261" s="792" t="b">
        <f t="shared" si="9"/>
        <v>1</v>
      </c>
    </row>
    <row r="262" spans="1:10" x14ac:dyDescent="0.25">
      <c r="A262" s="321" t="s">
        <v>1802</v>
      </c>
      <c r="B262" s="321">
        <v>5145</v>
      </c>
      <c r="G262" s="321" t="s">
        <v>1802</v>
      </c>
      <c r="I262" s="1047" t="str">
        <f t="shared" si="8"/>
        <v>yes</v>
      </c>
      <c r="J262" s="792" t="b">
        <f t="shared" si="9"/>
        <v>1</v>
      </c>
    </row>
    <row r="263" spans="1:10" x14ac:dyDescent="0.25">
      <c r="A263" s="321" t="s">
        <v>1040</v>
      </c>
      <c r="B263" s="321">
        <v>50178</v>
      </c>
      <c r="C263" s="1068">
        <v>0</v>
      </c>
      <c r="G263" s="321" t="s">
        <v>1040</v>
      </c>
      <c r="H263" s="1068">
        <v>0</v>
      </c>
      <c r="I263" s="1047" t="str">
        <f t="shared" si="8"/>
        <v>yes</v>
      </c>
      <c r="J263" s="792" t="b">
        <f t="shared" si="9"/>
        <v>1</v>
      </c>
    </row>
    <row r="264" spans="1:10" x14ac:dyDescent="0.25">
      <c r="A264" s="321" t="s">
        <v>1042</v>
      </c>
      <c r="B264" s="321">
        <v>50180</v>
      </c>
      <c r="C264" s="1068">
        <v>-1704672.02</v>
      </c>
      <c r="G264" s="321" t="s">
        <v>1042</v>
      </c>
      <c r="H264" s="1068">
        <v>-1704672.02</v>
      </c>
      <c r="I264" s="1047" t="str">
        <f t="shared" si="8"/>
        <v>yes</v>
      </c>
      <c r="J264" s="792" t="b">
        <f t="shared" si="9"/>
        <v>1</v>
      </c>
    </row>
    <row r="265" spans="1:10" x14ac:dyDescent="0.25">
      <c r="A265" s="321" t="s">
        <v>1044</v>
      </c>
      <c r="B265" s="321">
        <v>50447</v>
      </c>
      <c r="G265" s="321" t="s">
        <v>1044</v>
      </c>
      <c r="I265" s="1047" t="str">
        <f t="shared" si="8"/>
        <v>yes</v>
      </c>
      <c r="J265" s="792" t="b">
        <f t="shared" si="9"/>
        <v>1</v>
      </c>
    </row>
    <row r="266" spans="1:10" x14ac:dyDescent="0.25">
      <c r="A266" s="321" t="s">
        <v>1046</v>
      </c>
      <c r="B266" s="321">
        <v>50179</v>
      </c>
      <c r="C266" s="1068">
        <v>0</v>
      </c>
      <c r="G266" s="321" t="s">
        <v>1046</v>
      </c>
      <c r="H266" s="1068">
        <v>0</v>
      </c>
      <c r="I266" s="1047" t="str">
        <f t="shared" si="8"/>
        <v>yes</v>
      </c>
      <c r="J266" s="792" t="b">
        <f t="shared" si="9"/>
        <v>1</v>
      </c>
    </row>
    <row r="267" spans="1:10" x14ac:dyDescent="0.25">
      <c r="A267" s="321" t="s">
        <v>1048</v>
      </c>
      <c r="B267" s="321">
        <v>50462</v>
      </c>
      <c r="C267" s="1068">
        <v>0</v>
      </c>
      <c r="G267" s="321" t="s">
        <v>1048</v>
      </c>
      <c r="H267" s="1068">
        <v>0</v>
      </c>
      <c r="I267" s="1047" t="str">
        <f t="shared" si="8"/>
        <v>yes</v>
      </c>
      <c r="J267" s="792" t="b">
        <f t="shared" si="9"/>
        <v>1</v>
      </c>
    </row>
    <row r="268" spans="1:10" x14ac:dyDescent="0.25">
      <c r="A268" s="321" t="s">
        <v>1050</v>
      </c>
      <c r="B268" s="321">
        <v>50181</v>
      </c>
      <c r="G268" s="321" t="s">
        <v>1050</v>
      </c>
      <c r="I268" s="1047" t="str">
        <f t="shared" si="8"/>
        <v>yes</v>
      </c>
      <c r="J268" s="792" t="b">
        <f t="shared" si="9"/>
        <v>1</v>
      </c>
    </row>
    <row r="269" spans="1:10" x14ac:dyDescent="0.25">
      <c r="A269" s="321" t="s">
        <v>1052</v>
      </c>
      <c r="B269" s="321">
        <v>50182</v>
      </c>
      <c r="C269" s="1068">
        <v>0</v>
      </c>
      <c r="G269" s="321" t="s">
        <v>1052</v>
      </c>
      <c r="H269" s="1068">
        <v>0</v>
      </c>
      <c r="I269" s="1047" t="str">
        <f t="shared" si="8"/>
        <v>yes</v>
      </c>
      <c r="J269" s="792" t="b">
        <f t="shared" si="9"/>
        <v>1</v>
      </c>
    </row>
    <row r="270" spans="1:10" x14ac:dyDescent="0.25">
      <c r="A270" s="321" t="s">
        <v>1054</v>
      </c>
      <c r="B270" s="321">
        <v>50183</v>
      </c>
      <c r="C270" s="1068">
        <v>0</v>
      </c>
      <c r="G270" s="321" t="s">
        <v>1054</v>
      </c>
      <c r="H270" s="1068">
        <v>0</v>
      </c>
      <c r="I270" s="1047" t="str">
        <f t="shared" si="8"/>
        <v>yes</v>
      </c>
      <c r="J270" s="792" t="b">
        <f t="shared" si="9"/>
        <v>1</v>
      </c>
    </row>
    <row r="271" spans="1:10" x14ac:dyDescent="0.25">
      <c r="A271" s="321" t="s">
        <v>1804</v>
      </c>
      <c r="B271" s="321">
        <v>5146</v>
      </c>
      <c r="C271" s="1068">
        <v>3415835</v>
      </c>
      <c r="G271" s="321" t="s">
        <v>1804</v>
      </c>
      <c r="H271" s="1068">
        <v>3415835</v>
      </c>
      <c r="I271" s="1047" t="str">
        <f t="shared" si="8"/>
        <v>yes</v>
      </c>
      <c r="J271" s="792" t="b">
        <f t="shared" si="9"/>
        <v>1</v>
      </c>
    </row>
    <row r="272" spans="1:10" x14ac:dyDescent="0.25">
      <c r="A272" s="321" t="s">
        <v>1056</v>
      </c>
      <c r="B272" s="321">
        <v>50446</v>
      </c>
      <c r="C272" s="1068">
        <v>60624.11</v>
      </c>
      <c r="G272" s="321" t="s">
        <v>1056</v>
      </c>
      <c r="H272" s="1068">
        <v>60624.11</v>
      </c>
      <c r="I272" s="1047" t="str">
        <f t="shared" si="8"/>
        <v>yes</v>
      </c>
      <c r="J272" s="792" t="b">
        <f t="shared" si="9"/>
        <v>1</v>
      </c>
    </row>
    <row r="273" spans="1:10" x14ac:dyDescent="0.25">
      <c r="A273" s="321" t="s">
        <v>1058</v>
      </c>
      <c r="B273" s="321">
        <v>50184</v>
      </c>
      <c r="C273" s="1068">
        <v>55140</v>
      </c>
      <c r="G273" s="321" t="s">
        <v>1058</v>
      </c>
      <c r="H273" s="1068">
        <v>55140</v>
      </c>
      <c r="I273" s="1047" t="str">
        <f t="shared" si="8"/>
        <v>yes</v>
      </c>
      <c r="J273" s="792" t="b">
        <f t="shared" si="9"/>
        <v>1</v>
      </c>
    </row>
    <row r="274" spans="1:10" x14ac:dyDescent="0.25">
      <c r="A274" s="321" t="s">
        <v>1060</v>
      </c>
      <c r="B274" s="321">
        <v>50185</v>
      </c>
      <c r="C274" s="1068">
        <v>1578664.48</v>
      </c>
      <c r="G274" s="321" t="s">
        <v>1060</v>
      </c>
      <c r="H274" s="1068">
        <v>1578664.48</v>
      </c>
      <c r="I274" s="1047" t="str">
        <f t="shared" si="8"/>
        <v>yes</v>
      </c>
      <c r="J274" s="792" t="b">
        <f t="shared" si="9"/>
        <v>1</v>
      </c>
    </row>
    <row r="275" spans="1:10" x14ac:dyDescent="0.25">
      <c r="A275" s="321" t="s">
        <v>1062</v>
      </c>
      <c r="B275" s="321">
        <v>50186</v>
      </c>
      <c r="G275" s="321" t="s">
        <v>1062</v>
      </c>
      <c r="I275" s="1047" t="str">
        <f t="shared" si="8"/>
        <v>yes</v>
      </c>
      <c r="J275" s="792" t="b">
        <f t="shared" si="9"/>
        <v>1</v>
      </c>
    </row>
    <row r="276" spans="1:10" x14ac:dyDescent="0.25">
      <c r="A276" s="321" t="s">
        <v>1064</v>
      </c>
      <c r="B276" s="321">
        <v>50187</v>
      </c>
      <c r="C276" s="1068">
        <v>-610769</v>
      </c>
      <c r="G276" s="321" t="s">
        <v>1064</v>
      </c>
      <c r="H276" s="1068">
        <v>-610769</v>
      </c>
      <c r="I276" s="1047" t="str">
        <f t="shared" si="8"/>
        <v>yes</v>
      </c>
      <c r="J276" s="792" t="b">
        <f t="shared" si="9"/>
        <v>1</v>
      </c>
    </row>
    <row r="277" spans="1:10" x14ac:dyDescent="0.25">
      <c r="A277" s="321" t="s">
        <v>1066</v>
      </c>
      <c r="B277" s="321">
        <v>50188</v>
      </c>
      <c r="C277" s="1068">
        <v>0</v>
      </c>
      <c r="G277" s="321" t="s">
        <v>1066</v>
      </c>
      <c r="H277" s="1068">
        <v>0</v>
      </c>
      <c r="I277" s="1047" t="str">
        <f t="shared" si="8"/>
        <v>yes</v>
      </c>
      <c r="J277" s="792" t="b">
        <f t="shared" si="9"/>
        <v>1</v>
      </c>
    </row>
    <row r="278" spans="1:10" x14ac:dyDescent="0.25">
      <c r="A278" s="321" t="s">
        <v>1068</v>
      </c>
      <c r="B278" s="321">
        <v>50189</v>
      </c>
      <c r="C278" s="1068">
        <v>0</v>
      </c>
      <c r="G278" s="321" t="s">
        <v>1068</v>
      </c>
      <c r="H278" s="1068">
        <v>0</v>
      </c>
      <c r="I278" s="1047" t="str">
        <f t="shared" si="8"/>
        <v>yes</v>
      </c>
      <c r="J278" s="792" t="b">
        <f t="shared" si="9"/>
        <v>1</v>
      </c>
    </row>
    <row r="279" spans="1:10" x14ac:dyDescent="0.25">
      <c r="A279" s="321" t="s">
        <v>1070</v>
      </c>
      <c r="B279" s="321">
        <v>50190</v>
      </c>
      <c r="C279" s="1068">
        <v>0</v>
      </c>
      <c r="G279" s="321" t="s">
        <v>1070</v>
      </c>
      <c r="H279" s="1068">
        <v>0</v>
      </c>
      <c r="I279" s="1047" t="str">
        <f t="shared" si="8"/>
        <v>yes</v>
      </c>
      <c r="J279" s="792" t="b">
        <f t="shared" si="9"/>
        <v>1</v>
      </c>
    </row>
    <row r="280" spans="1:10" x14ac:dyDescent="0.25">
      <c r="A280" s="321" t="s">
        <v>1806</v>
      </c>
      <c r="B280" s="321">
        <v>5147</v>
      </c>
      <c r="G280" s="321" t="s">
        <v>1806</v>
      </c>
      <c r="I280" s="1047" t="str">
        <f t="shared" si="8"/>
        <v>yes</v>
      </c>
      <c r="J280" s="792" t="b">
        <f t="shared" si="9"/>
        <v>1</v>
      </c>
    </row>
    <row r="281" spans="1:10" x14ac:dyDescent="0.25">
      <c r="A281" s="321" t="s">
        <v>1072</v>
      </c>
      <c r="B281" s="321">
        <v>50476</v>
      </c>
      <c r="C281" s="1068">
        <v>0</v>
      </c>
      <c r="G281" s="321" t="s">
        <v>1072</v>
      </c>
      <c r="H281" s="1068">
        <v>0</v>
      </c>
      <c r="I281" s="1047" t="str">
        <f t="shared" si="8"/>
        <v>yes</v>
      </c>
      <c r="J281" s="792" t="b">
        <f t="shared" si="9"/>
        <v>1</v>
      </c>
    </row>
    <row r="282" spans="1:10" x14ac:dyDescent="0.25">
      <c r="A282" s="321" t="s">
        <v>1074</v>
      </c>
      <c r="B282" s="321">
        <v>50191</v>
      </c>
      <c r="C282" s="1068">
        <v>0</v>
      </c>
      <c r="G282" s="321" t="s">
        <v>1074</v>
      </c>
      <c r="H282" s="1068">
        <v>0</v>
      </c>
      <c r="I282" s="1047" t="str">
        <f t="shared" si="8"/>
        <v>yes</v>
      </c>
      <c r="J282" s="792" t="b">
        <f t="shared" si="9"/>
        <v>1</v>
      </c>
    </row>
    <row r="283" spans="1:10" x14ac:dyDescent="0.25">
      <c r="A283" s="321" t="s">
        <v>1808</v>
      </c>
      <c r="B283" s="321">
        <v>5148</v>
      </c>
      <c r="C283" s="1068">
        <v>13870451</v>
      </c>
      <c r="G283" s="321" t="s">
        <v>1808</v>
      </c>
      <c r="H283" s="1068">
        <v>13870451</v>
      </c>
      <c r="I283" s="1047" t="str">
        <f t="shared" si="8"/>
        <v>yes</v>
      </c>
      <c r="J283" s="792" t="b">
        <f t="shared" si="9"/>
        <v>1</v>
      </c>
    </row>
    <row r="284" spans="1:10" x14ac:dyDescent="0.25">
      <c r="A284" s="321" t="s">
        <v>1076</v>
      </c>
      <c r="B284" s="321">
        <v>50192</v>
      </c>
      <c r="G284" s="321" t="s">
        <v>1076</v>
      </c>
      <c r="I284" s="1047" t="str">
        <f t="shared" si="8"/>
        <v>yes</v>
      </c>
      <c r="J284" s="792" t="b">
        <f t="shared" si="9"/>
        <v>1</v>
      </c>
    </row>
    <row r="285" spans="1:10" x14ac:dyDescent="0.25">
      <c r="A285" s="321" t="s">
        <v>1810</v>
      </c>
      <c r="B285" s="321">
        <v>5149</v>
      </c>
      <c r="C285" s="1068">
        <v>-1471239.53</v>
      </c>
      <c r="G285" s="321" t="s">
        <v>1810</v>
      </c>
      <c r="H285" s="1068">
        <v>-1471239.53</v>
      </c>
      <c r="I285" s="1047" t="str">
        <f t="shared" si="8"/>
        <v>yes</v>
      </c>
      <c r="J285" s="792" t="b">
        <f t="shared" si="9"/>
        <v>1</v>
      </c>
    </row>
    <row r="286" spans="1:10" x14ac:dyDescent="0.25">
      <c r="A286" s="321" t="s">
        <v>1078</v>
      </c>
      <c r="B286" s="321">
        <v>50193</v>
      </c>
      <c r="C286" s="1068">
        <v>113536</v>
      </c>
      <c r="G286" s="321" t="s">
        <v>1078</v>
      </c>
      <c r="H286" s="1068">
        <v>113536</v>
      </c>
      <c r="I286" s="1047" t="str">
        <f t="shared" si="8"/>
        <v>yes</v>
      </c>
      <c r="J286" s="792" t="b">
        <f t="shared" si="9"/>
        <v>1</v>
      </c>
    </row>
    <row r="287" spans="1:10" x14ac:dyDescent="0.25">
      <c r="A287" s="321" t="s">
        <v>1080</v>
      </c>
      <c r="B287" s="321">
        <v>50194</v>
      </c>
      <c r="C287" s="1068">
        <v>0</v>
      </c>
      <c r="G287" s="321" t="s">
        <v>1080</v>
      </c>
      <c r="H287" s="1068">
        <v>0</v>
      </c>
      <c r="I287" s="1047" t="str">
        <f t="shared" si="8"/>
        <v>yes</v>
      </c>
      <c r="J287" s="792" t="b">
        <f t="shared" si="9"/>
        <v>1</v>
      </c>
    </row>
    <row r="288" spans="1:10" x14ac:dyDescent="0.25">
      <c r="A288" s="321" t="s">
        <v>1082</v>
      </c>
      <c r="B288" s="321">
        <v>50195</v>
      </c>
      <c r="C288" s="1068">
        <v>0</v>
      </c>
      <c r="G288" s="321" t="s">
        <v>1082</v>
      </c>
      <c r="H288" s="1068">
        <v>0</v>
      </c>
      <c r="I288" s="1047" t="str">
        <f t="shared" si="8"/>
        <v>yes</v>
      </c>
      <c r="J288" s="792" t="b">
        <f t="shared" si="9"/>
        <v>1</v>
      </c>
    </row>
    <row r="289" spans="1:10" x14ac:dyDescent="0.25">
      <c r="A289" s="321" t="s">
        <v>1084</v>
      </c>
      <c r="B289" s="321">
        <v>50196</v>
      </c>
      <c r="C289" s="1068">
        <v>0</v>
      </c>
      <c r="G289" s="321" t="s">
        <v>1084</v>
      </c>
      <c r="H289" s="1068">
        <v>0</v>
      </c>
      <c r="I289" s="1047" t="str">
        <f t="shared" si="8"/>
        <v>yes</v>
      </c>
      <c r="J289" s="792" t="b">
        <f t="shared" si="9"/>
        <v>1</v>
      </c>
    </row>
    <row r="290" spans="1:10" x14ac:dyDescent="0.25">
      <c r="A290" s="321" t="s">
        <v>1812</v>
      </c>
      <c r="B290" s="321">
        <v>5150</v>
      </c>
      <c r="C290" s="1068">
        <v>8021017.6399999997</v>
      </c>
      <c r="G290" s="321" t="s">
        <v>1812</v>
      </c>
      <c r="H290" s="1068">
        <v>8021017.6399999997</v>
      </c>
      <c r="I290" s="1047" t="str">
        <f t="shared" si="8"/>
        <v>yes</v>
      </c>
      <c r="J290" s="792" t="b">
        <f t="shared" si="9"/>
        <v>1</v>
      </c>
    </row>
    <row r="291" spans="1:10" x14ac:dyDescent="0.25">
      <c r="A291" s="321" t="s">
        <v>1814</v>
      </c>
      <c r="B291" s="321">
        <v>5151</v>
      </c>
      <c r="C291" s="1068">
        <v>-148816</v>
      </c>
      <c r="G291" s="321" t="s">
        <v>1814</v>
      </c>
      <c r="H291" s="1068">
        <v>-148816</v>
      </c>
      <c r="I291" s="1047" t="str">
        <f t="shared" si="8"/>
        <v>yes</v>
      </c>
      <c r="J291" s="792" t="b">
        <f t="shared" si="9"/>
        <v>1</v>
      </c>
    </row>
    <row r="292" spans="1:10" x14ac:dyDescent="0.25">
      <c r="A292" s="321" t="s">
        <v>1086</v>
      </c>
      <c r="B292" s="321">
        <v>50197</v>
      </c>
      <c r="G292" s="321" t="s">
        <v>1086</v>
      </c>
      <c r="I292" s="1047" t="str">
        <f t="shared" si="8"/>
        <v>yes</v>
      </c>
      <c r="J292" s="792" t="b">
        <f t="shared" si="9"/>
        <v>1</v>
      </c>
    </row>
    <row r="293" spans="1:10" x14ac:dyDescent="0.25">
      <c r="A293" s="321" t="s">
        <v>1088</v>
      </c>
      <c r="B293" s="321">
        <v>50498</v>
      </c>
      <c r="C293" s="1068">
        <v>0</v>
      </c>
      <c r="G293" s="321" t="s">
        <v>1088</v>
      </c>
      <c r="H293" s="1068">
        <v>0</v>
      </c>
      <c r="I293" s="1047" t="str">
        <f t="shared" si="8"/>
        <v>yes</v>
      </c>
      <c r="J293" s="792" t="b">
        <f t="shared" si="9"/>
        <v>1</v>
      </c>
    </row>
    <row r="294" spans="1:10" x14ac:dyDescent="0.25">
      <c r="A294" s="321" t="s">
        <v>1090</v>
      </c>
      <c r="B294" s="321">
        <v>50198</v>
      </c>
      <c r="G294" s="321" t="s">
        <v>1090</v>
      </c>
      <c r="I294" s="1047" t="str">
        <f t="shared" si="8"/>
        <v>yes</v>
      </c>
      <c r="J294" s="792" t="b">
        <f t="shared" si="9"/>
        <v>1</v>
      </c>
    </row>
    <row r="295" spans="1:10" x14ac:dyDescent="0.25">
      <c r="A295" s="321" t="s">
        <v>1092</v>
      </c>
      <c r="B295" s="321">
        <v>50199</v>
      </c>
      <c r="C295" s="1068">
        <v>0</v>
      </c>
      <c r="G295" s="321" t="s">
        <v>1092</v>
      </c>
      <c r="H295" s="1068">
        <v>0</v>
      </c>
      <c r="I295" s="1047" t="str">
        <f t="shared" si="8"/>
        <v>yes</v>
      </c>
      <c r="J295" s="792" t="b">
        <f t="shared" si="9"/>
        <v>1</v>
      </c>
    </row>
    <row r="296" spans="1:10" x14ac:dyDescent="0.25">
      <c r="A296" s="321" t="s">
        <v>1094</v>
      </c>
      <c r="B296" s="321">
        <v>50200</v>
      </c>
      <c r="G296" s="321" t="s">
        <v>1094</v>
      </c>
      <c r="I296" s="1047" t="str">
        <f t="shared" si="8"/>
        <v>yes</v>
      </c>
      <c r="J296" s="792" t="b">
        <f t="shared" si="9"/>
        <v>1</v>
      </c>
    </row>
    <row r="297" spans="1:10" x14ac:dyDescent="0.25">
      <c r="A297" s="321" t="s">
        <v>1096</v>
      </c>
      <c r="B297" s="321">
        <v>50201</v>
      </c>
      <c r="C297" s="1068">
        <v>310322</v>
      </c>
      <c r="G297" s="321" t="s">
        <v>1096</v>
      </c>
      <c r="H297" s="1068">
        <v>310322</v>
      </c>
      <c r="I297" s="1047" t="str">
        <f t="shared" si="8"/>
        <v>yes</v>
      </c>
      <c r="J297" s="792" t="b">
        <f t="shared" si="9"/>
        <v>1</v>
      </c>
    </row>
    <row r="298" spans="1:10" x14ac:dyDescent="0.25">
      <c r="A298" s="321" t="s">
        <v>1098</v>
      </c>
      <c r="B298" s="321">
        <v>50202</v>
      </c>
      <c r="C298" s="1068">
        <v>-2304857</v>
      </c>
      <c r="G298" s="321" t="s">
        <v>1098</v>
      </c>
      <c r="H298" s="1068">
        <v>-2304857</v>
      </c>
      <c r="I298" s="1047" t="str">
        <f t="shared" si="8"/>
        <v>yes</v>
      </c>
      <c r="J298" s="792" t="b">
        <f t="shared" si="9"/>
        <v>1</v>
      </c>
    </row>
    <row r="299" spans="1:10" x14ac:dyDescent="0.25">
      <c r="A299" s="321" t="s">
        <v>1100</v>
      </c>
      <c r="B299" s="321">
        <v>50493</v>
      </c>
      <c r="C299" s="1068">
        <v>-970837</v>
      </c>
      <c r="G299" s="321" t="s">
        <v>1100</v>
      </c>
      <c r="H299" s="1068">
        <v>-970837</v>
      </c>
      <c r="I299" s="1047" t="str">
        <f t="shared" si="8"/>
        <v>yes</v>
      </c>
      <c r="J299" s="792" t="b">
        <f t="shared" si="9"/>
        <v>1</v>
      </c>
    </row>
    <row r="300" spans="1:10" x14ac:dyDescent="0.25">
      <c r="A300" s="321" t="s">
        <v>1102</v>
      </c>
      <c r="B300" s="321">
        <v>50203</v>
      </c>
      <c r="C300" s="1068">
        <v>-559695</v>
      </c>
      <c r="G300" s="321" t="s">
        <v>1102</v>
      </c>
      <c r="H300" s="1068">
        <v>-559695</v>
      </c>
      <c r="I300" s="1047" t="str">
        <f t="shared" si="8"/>
        <v>yes</v>
      </c>
      <c r="J300" s="792" t="b">
        <f t="shared" si="9"/>
        <v>1</v>
      </c>
    </row>
    <row r="301" spans="1:10" x14ac:dyDescent="0.25">
      <c r="A301" s="321" t="s">
        <v>1104</v>
      </c>
      <c r="B301" s="321">
        <v>50518</v>
      </c>
      <c r="C301" s="1068">
        <v>0</v>
      </c>
      <c r="G301" s="321" t="s">
        <v>1104</v>
      </c>
      <c r="H301" s="1068">
        <v>0</v>
      </c>
      <c r="I301" s="1047" t="str">
        <f t="shared" si="8"/>
        <v>yes</v>
      </c>
      <c r="J301" s="792" t="b">
        <f t="shared" si="9"/>
        <v>1</v>
      </c>
    </row>
    <row r="302" spans="1:10" x14ac:dyDescent="0.25">
      <c r="A302" s="321" t="s">
        <v>1106</v>
      </c>
      <c r="B302" s="321">
        <v>50204</v>
      </c>
      <c r="G302" s="321" t="s">
        <v>1106</v>
      </c>
      <c r="I302" s="1047" t="str">
        <f t="shared" si="8"/>
        <v>yes</v>
      </c>
      <c r="J302" s="792" t="b">
        <f t="shared" si="9"/>
        <v>1</v>
      </c>
    </row>
    <row r="303" spans="1:10" x14ac:dyDescent="0.25">
      <c r="A303" s="321" t="s">
        <v>1108</v>
      </c>
      <c r="B303" s="321">
        <v>50205</v>
      </c>
      <c r="C303" s="1068">
        <v>0</v>
      </c>
      <c r="G303" s="321" t="s">
        <v>1108</v>
      </c>
      <c r="H303" s="1068">
        <v>0</v>
      </c>
      <c r="I303" s="1047" t="str">
        <f t="shared" si="8"/>
        <v>yes</v>
      </c>
      <c r="J303" s="792" t="b">
        <f t="shared" si="9"/>
        <v>1</v>
      </c>
    </row>
    <row r="304" spans="1:10" x14ac:dyDescent="0.25">
      <c r="A304" s="321" t="s">
        <v>1110</v>
      </c>
      <c r="B304" s="321">
        <v>50206</v>
      </c>
      <c r="C304" s="1068">
        <v>84387.82</v>
      </c>
      <c r="G304" s="321" t="s">
        <v>1110</v>
      </c>
      <c r="H304" s="1068">
        <v>84387.82</v>
      </c>
      <c r="I304" s="1047" t="str">
        <f t="shared" si="8"/>
        <v>yes</v>
      </c>
      <c r="J304" s="792" t="b">
        <f t="shared" si="9"/>
        <v>1</v>
      </c>
    </row>
    <row r="305" spans="1:10" x14ac:dyDescent="0.25">
      <c r="A305" s="321" t="s">
        <v>1112</v>
      </c>
      <c r="B305" s="321">
        <v>50207</v>
      </c>
      <c r="C305" s="1068">
        <v>11389</v>
      </c>
      <c r="G305" s="321" t="s">
        <v>1112</v>
      </c>
      <c r="H305" s="1068">
        <v>11389</v>
      </c>
      <c r="I305" s="1047" t="str">
        <f t="shared" si="8"/>
        <v>yes</v>
      </c>
      <c r="J305" s="792" t="b">
        <f t="shared" si="9"/>
        <v>1</v>
      </c>
    </row>
    <row r="306" spans="1:10" x14ac:dyDescent="0.25">
      <c r="A306" s="321" t="s">
        <v>1114</v>
      </c>
      <c r="B306" s="321">
        <v>50208</v>
      </c>
      <c r="C306" s="1068">
        <v>-337911</v>
      </c>
      <c r="G306" s="321" t="s">
        <v>1114</v>
      </c>
      <c r="H306" s="1068">
        <v>-337911</v>
      </c>
      <c r="I306" s="1047" t="str">
        <f t="shared" si="8"/>
        <v>yes</v>
      </c>
      <c r="J306" s="792" t="b">
        <f t="shared" si="9"/>
        <v>1</v>
      </c>
    </row>
    <row r="307" spans="1:10" x14ac:dyDescent="0.25">
      <c r="A307" s="321" t="s">
        <v>1116</v>
      </c>
      <c r="B307" s="321">
        <v>50209</v>
      </c>
      <c r="C307" s="1068">
        <v>-53161</v>
      </c>
      <c r="G307" s="321" t="s">
        <v>1116</v>
      </c>
      <c r="H307" s="1068">
        <v>-53161</v>
      </c>
      <c r="I307" s="1047" t="str">
        <f t="shared" si="8"/>
        <v>yes</v>
      </c>
      <c r="J307" s="792" t="b">
        <f t="shared" si="9"/>
        <v>1</v>
      </c>
    </row>
    <row r="308" spans="1:10" x14ac:dyDescent="0.25">
      <c r="A308" s="321" t="s">
        <v>1118</v>
      </c>
      <c r="B308" s="321">
        <v>50210</v>
      </c>
      <c r="G308" s="321" t="s">
        <v>1118</v>
      </c>
      <c r="I308" s="1047" t="str">
        <f t="shared" si="8"/>
        <v>yes</v>
      </c>
      <c r="J308" s="792" t="b">
        <f t="shared" si="9"/>
        <v>1</v>
      </c>
    </row>
    <row r="309" spans="1:10" x14ac:dyDescent="0.25">
      <c r="A309" s="321" t="s">
        <v>1120</v>
      </c>
      <c r="B309" s="321">
        <v>50519</v>
      </c>
      <c r="C309" s="1068">
        <v>0</v>
      </c>
      <c r="G309" s="321" t="s">
        <v>1120</v>
      </c>
      <c r="H309" s="1068">
        <v>0</v>
      </c>
      <c r="I309" s="1047" t="str">
        <f t="shared" si="8"/>
        <v>yes</v>
      </c>
      <c r="J309" s="792" t="b">
        <f t="shared" si="9"/>
        <v>1</v>
      </c>
    </row>
    <row r="310" spans="1:10" x14ac:dyDescent="0.25">
      <c r="A310" s="321" t="s">
        <v>1122</v>
      </c>
      <c r="B310" s="321">
        <v>50528</v>
      </c>
      <c r="C310" s="1068">
        <v>0</v>
      </c>
      <c r="G310" s="321" t="s">
        <v>1122</v>
      </c>
      <c r="H310" s="1068">
        <v>0</v>
      </c>
      <c r="I310" s="1047" t="str">
        <f t="shared" si="8"/>
        <v>yes</v>
      </c>
      <c r="J310" s="792" t="b">
        <f t="shared" si="9"/>
        <v>1</v>
      </c>
    </row>
    <row r="311" spans="1:10" x14ac:dyDescent="0.25">
      <c r="A311" s="321" t="s">
        <v>1124</v>
      </c>
      <c r="B311" s="321">
        <v>50211</v>
      </c>
      <c r="C311" s="1068">
        <v>-7056</v>
      </c>
      <c r="G311" s="321" t="s">
        <v>1124</v>
      </c>
      <c r="H311" s="1068">
        <v>-7056</v>
      </c>
      <c r="I311" s="1047" t="str">
        <f t="shared" si="8"/>
        <v>yes</v>
      </c>
      <c r="J311" s="792" t="b">
        <f t="shared" si="9"/>
        <v>1</v>
      </c>
    </row>
    <row r="312" spans="1:10" x14ac:dyDescent="0.25">
      <c r="A312" s="321" t="s">
        <v>1126</v>
      </c>
      <c r="B312" s="321">
        <v>50212</v>
      </c>
      <c r="C312" s="1068">
        <v>0</v>
      </c>
      <c r="G312" s="321" t="s">
        <v>1126</v>
      </c>
      <c r="H312" s="1068">
        <v>0</v>
      </c>
      <c r="I312" s="1047" t="str">
        <f t="shared" si="8"/>
        <v>yes</v>
      </c>
      <c r="J312" s="792" t="b">
        <f t="shared" si="9"/>
        <v>1</v>
      </c>
    </row>
    <row r="313" spans="1:10" x14ac:dyDescent="0.25">
      <c r="A313" s="321" t="s">
        <v>1128</v>
      </c>
      <c r="B313" s="321">
        <v>50213</v>
      </c>
      <c r="C313" s="1068">
        <v>0</v>
      </c>
      <c r="G313" s="321" t="s">
        <v>1128</v>
      </c>
      <c r="H313" s="1068">
        <v>0</v>
      </c>
      <c r="I313" s="1047" t="str">
        <f t="shared" si="8"/>
        <v>yes</v>
      </c>
      <c r="J313" s="792" t="b">
        <f t="shared" si="9"/>
        <v>1</v>
      </c>
    </row>
    <row r="314" spans="1:10" x14ac:dyDescent="0.25">
      <c r="A314" s="321" t="s">
        <v>1130</v>
      </c>
      <c r="B314" s="321">
        <v>50214</v>
      </c>
      <c r="C314" s="1068">
        <v>0</v>
      </c>
      <c r="G314" s="321" t="s">
        <v>1130</v>
      </c>
      <c r="H314" s="1068">
        <v>0</v>
      </c>
      <c r="I314" s="1047" t="str">
        <f t="shared" si="8"/>
        <v>yes</v>
      </c>
      <c r="J314" s="792" t="b">
        <f t="shared" si="9"/>
        <v>1</v>
      </c>
    </row>
    <row r="315" spans="1:10" x14ac:dyDescent="0.25">
      <c r="A315" s="321" t="s">
        <v>1132</v>
      </c>
      <c r="B315" s="321">
        <v>50215</v>
      </c>
      <c r="C315" s="1068">
        <v>0</v>
      </c>
      <c r="G315" s="321" t="s">
        <v>1132</v>
      </c>
      <c r="H315" s="1068">
        <v>0</v>
      </c>
      <c r="I315" s="1047" t="str">
        <f t="shared" si="8"/>
        <v>yes</v>
      </c>
      <c r="J315" s="792" t="b">
        <f t="shared" si="9"/>
        <v>1</v>
      </c>
    </row>
    <row r="316" spans="1:10" x14ac:dyDescent="0.25">
      <c r="A316" s="321" t="s">
        <v>1134</v>
      </c>
      <c r="B316" s="321">
        <v>50216</v>
      </c>
      <c r="C316" s="1068">
        <v>0</v>
      </c>
      <c r="G316" s="321" t="s">
        <v>1134</v>
      </c>
      <c r="H316" s="1068">
        <v>0</v>
      </c>
      <c r="I316" s="1047" t="str">
        <f t="shared" si="8"/>
        <v>yes</v>
      </c>
      <c r="J316" s="792" t="b">
        <f t="shared" si="9"/>
        <v>1</v>
      </c>
    </row>
    <row r="317" spans="1:10" x14ac:dyDescent="0.25">
      <c r="A317" s="321" t="s">
        <v>1136</v>
      </c>
      <c r="B317" s="321">
        <v>50217</v>
      </c>
      <c r="C317" s="1068">
        <v>0</v>
      </c>
      <c r="G317" s="321" t="s">
        <v>1136</v>
      </c>
      <c r="H317" s="1068">
        <v>0</v>
      </c>
      <c r="I317" s="1047" t="str">
        <f t="shared" si="8"/>
        <v>yes</v>
      </c>
      <c r="J317" s="792" t="b">
        <f t="shared" si="9"/>
        <v>1</v>
      </c>
    </row>
    <row r="318" spans="1:10" x14ac:dyDescent="0.25">
      <c r="A318" s="321" t="s">
        <v>1138</v>
      </c>
      <c r="B318" s="321">
        <v>50218</v>
      </c>
      <c r="C318" s="1068">
        <v>0</v>
      </c>
      <c r="G318" s="321" t="s">
        <v>1138</v>
      </c>
      <c r="H318" s="1068">
        <v>0</v>
      </c>
      <c r="I318" s="1047" t="str">
        <f t="shared" si="8"/>
        <v>yes</v>
      </c>
      <c r="J318" s="792" t="b">
        <f t="shared" si="9"/>
        <v>1</v>
      </c>
    </row>
    <row r="319" spans="1:10" x14ac:dyDescent="0.25">
      <c r="A319" s="321" t="s">
        <v>1816</v>
      </c>
      <c r="B319" s="321">
        <v>5152</v>
      </c>
      <c r="C319" s="1068">
        <v>0</v>
      </c>
      <c r="G319" s="321" t="s">
        <v>1816</v>
      </c>
      <c r="H319" s="1068">
        <v>0</v>
      </c>
      <c r="I319" s="1047" t="str">
        <f t="shared" si="8"/>
        <v>yes</v>
      </c>
      <c r="J319" s="792" t="b">
        <f t="shared" si="9"/>
        <v>1</v>
      </c>
    </row>
    <row r="320" spans="1:10" x14ac:dyDescent="0.25">
      <c r="A320" s="321" t="s">
        <v>1140</v>
      </c>
      <c r="B320" s="321">
        <v>50477</v>
      </c>
      <c r="C320" s="1068">
        <v>0</v>
      </c>
      <c r="G320" s="321" t="s">
        <v>1140</v>
      </c>
      <c r="H320" s="1068">
        <v>0</v>
      </c>
      <c r="I320" s="1047" t="str">
        <f t="shared" si="8"/>
        <v>yes</v>
      </c>
      <c r="J320" s="792" t="b">
        <f t="shared" si="9"/>
        <v>1</v>
      </c>
    </row>
    <row r="321" spans="1:10" x14ac:dyDescent="0.25">
      <c r="A321" s="321" t="s">
        <v>1142</v>
      </c>
      <c r="B321" s="321">
        <v>50520</v>
      </c>
      <c r="C321" s="1068">
        <v>1216403.68</v>
      </c>
      <c r="G321" s="321" t="s">
        <v>1142</v>
      </c>
      <c r="H321" s="1068">
        <v>1216403.68</v>
      </c>
      <c r="I321" s="1047" t="str">
        <f t="shared" ref="I321:I384" si="10">IF(H321=C321,"yes",H321)</f>
        <v>yes</v>
      </c>
      <c r="J321" s="792" t="b">
        <f t="shared" si="9"/>
        <v>1</v>
      </c>
    </row>
    <row r="322" spans="1:10" x14ac:dyDescent="0.25">
      <c r="A322" s="321" t="s">
        <v>1144</v>
      </c>
      <c r="B322" s="321">
        <v>50219</v>
      </c>
      <c r="C322" s="1068">
        <v>0</v>
      </c>
      <c r="G322" s="321" t="s">
        <v>1144</v>
      </c>
      <c r="H322" s="1068">
        <v>0</v>
      </c>
      <c r="I322" s="1047" t="str">
        <f t="shared" si="10"/>
        <v>yes</v>
      </c>
      <c r="J322" s="792" t="b">
        <f t="shared" ref="J322:J385" si="11">EXACT(A322,G322)</f>
        <v>1</v>
      </c>
    </row>
    <row r="323" spans="1:10" x14ac:dyDescent="0.25">
      <c r="A323" s="321" t="s">
        <v>1818</v>
      </c>
      <c r="B323" s="321">
        <v>5153</v>
      </c>
      <c r="C323" s="1068">
        <v>834079.14</v>
      </c>
      <c r="G323" s="321" t="s">
        <v>1818</v>
      </c>
      <c r="H323" s="1068">
        <v>834079.14</v>
      </c>
      <c r="I323" s="1047" t="str">
        <f t="shared" si="10"/>
        <v>yes</v>
      </c>
      <c r="J323" s="792" t="b">
        <f t="shared" si="11"/>
        <v>1</v>
      </c>
    </row>
    <row r="324" spans="1:10" x14ac:dyDescent="0.25">
      <c r="A324" s="321" t="s">
        <v>1146</v>
      </c>
      <c r="B324" s="321">
        <v>50220</v>
      </c>
      <c r="G324" s="321" t="s">
        <v>1146</v>
      </c>
      <c r="I324" s="1047" t="str">
        <f t="shared" si="10"/>
        <v>yes</v>
      </c>
      <c r="J324" s="792" t="b">
        <f t="shared" si="11"/>
        <v>1</v>
      </c>
    </row>
    <row r="325" spans="1:10" x14ac:dyDescent="0.25">
      <c r="A325" s="321" t="s">
        <v>1148</v>
      </c>
      <c r="B325" s="321">
        <v>50536</v>
      </c>
      <c r="C325" s="1068">
        <v>-38021</v>
      </c>
      <c r="G325" s="321" t="s">
        <v>1148</v>
      </c>
      <c r="H325" s="1068">
        <v>-38021</v>
      </c>
      <c r="I325" s="1047" t="str">
        <f t="shared" si="10"/>
        <v>yes</v>
      </c>
      <c r="J325" s="792" t="b">
        <f t="shared" si="11"/>
        <v>1</v>
      </c>
    </row>
    <row r="326" spans="1:10" x14ac:dyDescent="0.25">
      <c r="A326" s="321" t="s">
        <v>1150</v>
      </c>
      <c r="B326" s="321">
        <v>50221</v>
      </c>
      <c r="C326" s="1068">
        <v>-199827.21</v>
      </c>
      <c r="G326" s="321" t="s">
        <v>1150</v>
      </c>
      <c r="H326" s="1068">
        <v>-199827.21</v>
      </c>
      <c r="I326" s="1047" t="str">
        <f t="shared" si="10"/>
        <v>yes</v>
      </c>
      <c r="J326" s="792" t="b">
        <f t="shared" si="11"/>
        <v>1</v>
      </c>
    </row>
    <row r="327" spans="1:10" x14ac:dyDescent="0.25">
      <c r="A327" s="321" t="s">
        <v>1152</v>
      </c>
      <c r="B327" s="321">
        <v>50222</v>
      </c>
      <c r="G327" s="321" t="s">
        <v>1152</v>
      </c>
      <c r="I327" s="1047" t="str">
        <f t="shared" si="10"/>
        <v>yes</v>
      </c>
      <c r="J327" s="792" t="b">
        <f t="shared" si="11"/>
        <v>1</v>
      </c>
    </row>
    <row r="328" spans="1:10" x14ac:dyDescent="0.25">
      <c r="A328" s="321" t="s">
        <v>1154</v>
      </c>
      <c r="B328" s="321">
        <v>50223</v>
      </c>
      <c r="G328" s="321" t="s">
        <v>1154</v>
      </c>
      <c r="I328" s="1047" t="str">
        <f t="shared" si="10"/>
        <v>yes</v>
      </c>
      <c r="J328" s="792" t="b">
        <f t="shared" si="11"/>
        <v>1</v>
      </c>
    </row>
    <row r="329" spans="1:10" x14ac:dyDescent="0.25">
      <c r="A329" s="321" t="s">
        <v>1156</v>
      </c>
      <c r="B329" s="321">
        <v>50224</v>
      </c>
      <c r="G329" s="321" t="s">
        <v>1156</v>
      </c>
      <c r="I329" s="1047" t="str">
        <f t="shared" si="10"/>
        <v>yes</v>
      </c>
      <c r="J329" s="792" t="b">
        <f t="shared" si="11"/>
        <v>1</v>
      </c>
    </row>
    <row r="330" spans="1:10" x14ac:dyDescent="0.25">
      <c r="A330" s="321" t="s">
        <v>1820</v>
      </c>
      <c r="B330" s="321">
        <v>5154</v>
      </c>
      <c r="C330" s="1068">
        <v>2764009</v>
      </c>
      <c r="G330" s="321" t="s">
        <v>1820</v>
      </c>
      <c r="H330" s="1068">
        <v>2764009</v>
      </c>
      <c r="I330" s="1047" t="str">
        <f t="shared" si="10"/>
        <v>yes</v>
      </c>
      <c r="J330" s="792" t="b">
        <f t="shared" si="11"/>
        <v>1</v>
      </c>
    </row>
    <row r="331" spans="1:10" x14ac:dyDescent="0.25">
      <c r="A331" s="321" t="s">
        <v>1158</v>
      </c>
      <c r="B331" s="321">
        <v>50225</v>
      </c>
      <c r="C331" s="1068">
        <v>0</v>
      </c>
      <c r="G331" s="321" t="s">
        <v>1158</v>
      </c>
      <c r="H331" s="1068">
        <v>0</v>
      </c>
      <c r="I331" s="1047" t="str">
        <f t="shared" si="10"/>
        <v>yes</v>
      </c>
      <c r="J331" s="792" t="b">
        <f t="shared" si="11"/>
        <v>1</v>
      </c>
    </row>
    <row r="332" spans="1:10" x14ac:dyDescent="0.25">
      <c r="A332" s="321" t="s">
        <v>1160</v>
      </c>
      <c r="B332" s="321">
        <v>50226</v>
      </c>
      <c r="C332" s="1068">
        <v>0</v>
      </c>
      <c r="G332" s="321" t="s">
        <v>1160</v>
      </c>
      <c r="H332" s="1068">
        <v>0</v>
      </c>
      <c r="I332" s="1047" t="str">
        <f t="shared" si="10"/>
        <v>yes</v>
      </c>
      <c r="J332" s="792" t="b">
        <f t="shared" si="11"/>
        <v>1</v>
      </c>
    </row>
    <row r="333" spans="1:10" x14ac:dyDescent="0.25">
      <c r="A333" s="321" t="s">
        <v>1162</v>
      </c>
      <c r="B333" s="321">
        <v>50227</v>
      </c>
      <c r="G333" s="321" t="s">
        <v>1162</v>
      </c>
      <c r="I333" s="1047" t="str">
        <f t="shared" si="10"/>
        <v>yes</v>
      </c>
      <c r="J333" s="792" t="b">
        <f t="shared" si="11"/>
        <v>1</v>
      </c>
    </row>
    <row r="334" spans="1:10" x14ac:dyDescent="0.25">
      <c r="A334" s="321" t="s">
        <v>1164</v>
      </c>
      <c r="B334" s="321">
        <v>50455</v>
      </c>
      <c r="C334" s="1068">
        <v>0</v>
      </c>
      <c r="G334" s="321" t="s">
        <v>1164</v>
      </c>
      <c r="H334" s="1068">
        <v>0</v>
      </c>
      <c r="I334" s="1047" t="str">
        <f t="shared" si="10"/>
        <v>yes</v>
      </c>
      <c r="J334" s="792" t="b">
        <f t="shared" si="11"/>
        <v>1</v>
      </c>
    </row>
    <row r="335" spans="1:10" x14ac:dyDescent="0.25">
      <c r="A335" s="321" t="s">
        <v>1166</v>
      </c>
      <c r="B335" s="321">
        <v>50229</v>
      </c>
      <c r="C335" s="1068">
        <v>0</v>
      </c>
      <c r="G335" s="321" t="s">
        <v>1166</v>
      </c>
      <c r="H335" s="1068">
        <v>0</v>
      </c>
      <c r="I335" s="1047" t="str">
        <f t="shared" si="10"/>
        <v>yes</v>
      </c>
      <c r="J335" s="792" t="b">
        <f t="shared" si="11"/>
        <v>1</v>
      </c>
    </row>
    <row r="336" spans="1:10" x14ac:dyDescent="0.25">
      <c r="A336" s="321" t="s">
        <v>1168</v>
      </c>
      <c r="B336" s="321">
        <v>50230</v>
      </c>
      <c r="G336" s="321" t="s">
        <v>1168</v>
      </c>
      <c r="I336" s="1047" t="str">
        <f t="shared" si="10"/>
        <v>yes</v>
      </c>
      <c r="J336" s="792" t="b">
        <f t="shared" si="11"/>
        <v>1</v>
      </c>
    </row>
    <row r="337" spans="1:10" x14ac:dyDescent="0.25">
      <c r="A337" s="321" t="s">
        <v>1170</v>
      </c>
      <c r="B337" s="321">
        <v>50231</v>
      </c>
      <c r="G337" s="321" t="s">
        <v>1170</v>
      </c>
      <c r="I337" s="1047" t="str">
        <f t="shared" si="10"/>
        <v>yes</v>
      </c>
      <c r="J337" s="792" t="b">
        <f t="shared" si="11"/>
        <v>1</v>
      </c>
    </row>
    <row r="338" spans="1:10" x14ac:dyDescent="0.25">
      <c r="A338" s="321" t="s">
        <v>1172</v>
      </c>
      <c r="B338" s="321">
        <v>50232</v>
      </c>
      <c r="C338" s="1068">
        <v>0</v>
      </c>
      <c r="G338" s="321" t="s">
        <v>1172</v>
      </c>
      <c r="H338" s="1068">
        <v>0</v>
      </c>
      <c r="I338" s="1047" t="str">
        <f t="shared" si="10"/>
        <v>yes</v>
      </c>
      <c r="J338" s="792" t="b">
        <f t="shared" si="11"/>
        <v>1</v>
      </c>
    </row>
    <row r="339" spans="1:10" x14ac:dyDescent="0.25">
      <c r="A339" s="321" t="s">
        <v>1174</v>
      </c>
      <c r="B339" s="321">
        <v>50233</v>
      </c>
      <c r="G339" s="321" t="s">
        <v>1174</v>
      </c>
      <c r="I339" s="1047" t="str">
        <f t="shared" si="10"/>
        <v>yes</v>
      </c>
      <c r="J339" s="792" t="b">
        <f t="shared" si="11"/>
        <v>1</v>
      </c>
    </row>
    <row r="340" spans="1:10" x14ac:dyDescent="0.25">
      <c r="A340" s="321" t="s">
        <v>1176</v>
      </c>
      <c r="B340" s="321">
        <v>50234</v>
      </c>
      <c r="G340" s="321" t="s">
        <v>1176</v>
      </c>
      <c r="I340" s="1047" t="str">
        <f t="shared" si="10"/>
        <v>yes</v>
      </c>
      <c r="J340" s="792" t="b">
        <f t="shared" si="11"/>
        <v>1</v>
      </c>
    </row>
    <row r="341" spans="1:10" x14ac:dyDescent="0.25">
      <c r="A341" s="321" t="s">
        <v>1178</v>
      </c>
      <c r="B341" s="321">
        <v>50235</v>
      </c>
      <c r="C341" s="1068">
        <v>0</v>
      </c>
      <c r="G341" s="321" t="s">
        <v>1178</v>
      </c>
      <c r="H341" s="1068">
        <v>0</v>
      </c>
      <c r="I341" s="1047" t="str">
        <f t="shared" si="10"/>
        <v>yes</v>
      </c>
      <c r="J341" s="792" t="b">
        <f t="shared" si="11"/>
        <v>1</v>
      </c>
    </row>
    <row r="342" spans="1:10" x14ac:dyDescent="0.25">
      <c r="A342" s="321" t="s">
        <v>1180</v>
      </c>
      <c r="B342" s="321">
        <v>50236</v>
      </c>
      <c r="G342" s="321" t="s">
        <v>1180</v>
      </c>
      <c r="I342" s="1047" t="str">
        <f t="shared" si="10"/>
        <v>yes</v>
      </c>
      <c r="J342" s="792" t="b">
        <f t="shared" si="11"/>
        <v>1</v>
      </c>
    </row>
    <row r="343" spans="1:10" x14ac:dyDescent="0.25">
      <c r="A343" s="321" t="s">
        <v>1182</v>
      </c>
      <c r="B343" s="321">
        <v>50237</v>
      </c>
      <c r="G343" s="321" t="s">
        <v>1182</v>
      </c>
      <c r="I343" s="1047" t="str">
        <f t="shared" si="10"/>
        <v>yes</v>
      </c>
      <c r="J343" s="792" t="b">
        <f t="shared" si="11"/>
        <v>1</v>
      </c>
    </row>
    <row r="344" spans="1:10" x14ac:dyDescent="0.25">
      <c r="A344" s="321" t="s">
        <v>1822</v>
      </c>
      <c r="B344" s="321">
        <v>5155</v>
      </c>
      <c r="C344" s="1068">
        <v>-549033</v>
      </c>
      <c r="G344" s="321" t="s">
        <v>1822</v>
      </c>
      <c r="H344" s="1068">
        <v>-549033</v>
      </c>
      <c r="I344" s="1047" t="str">
        <f t="shared" si="10"/>
        <v>yes</v>
      </c>
      <c r="J344" s="792" t="b">
        <f t="shared" si="11"/>
        <v>1</v>
      </c>
    </row>
    <row r="345" spans="1:10" x14ac:dyDescent="0.25">
      <c r="A345" s="321" t="s">
        <v>1184</v>
      </c>
      <c r="B345" s="321">
        <v>50238</v>
      </c>
      <c r="C345" s="1068">
        <v>-271460</v>
      </c>
      <c r="G345" s="321" t="s">
        <v>1184</v>
      </c>
      <c r="H345" s="1068">
        <v>-271460</v>
      </c>
      <c r="I345" s="1047" t="str">
        <f t="shared" si="10"/>
        <v>yes</v>
      </c>
      <c r="J345" s="792" t="b">
        <f t="shared" si="11"/>
        <v>1</v>
      </c>
    </row>
    <row r="346" spans="1:10" x14ac:dyDescent="0.25">
      <c r="A346" s="321" t="s">
        <v>1824</v>
      </c>
      <c r="B346" s="321">
        <v>5156</v>
      </c>
      <c r="C346" s="1068">
        <v>-101599</v>
      </c>
      <c r="G346" s="321" t="s">
        <v>1824</v>
      </c>
      <c r="H346" s="1068">
        <v>-101599</v>
      </c>
      <c r="I346" s="1047" t="str">
        <f t="shared" si="10"/>
        <v>yes</v>
      </c>
      <c r="J346" s="792" t="b">
        <f t="shared" si="11"/>
        <v>1</v>
      </c>
    </row>
    <row r="347" spans="1:10" x14ac:dyDescent="0.25">
      <c r="A347" s="321" t="s">
        <v>1186</v>
      </c>
      <c r="B347" s="321">
        <v>50444</v>
      </c>
      <c r="C347" s="1068">
        <v>0</v>
      </c>
      <c r="G347" s="321" t="s">
        <v>1186</v>
      </c>
      <c r="H347" s="1068">
        <v>0</v>
      </c>
      <c r="I347" s="1047" t="str">
        <f t="shared" si="10"/>
        <v>yes</v>
      </c>
      <c r="J347" s="792" t="b">
        <f t="shared" si="11"/>
        <v>1</v>
      </c>
    </row>
    <row r="348" spans="1:10" x14ac:dyDescent="0.25">
      <c r="A348" s="321" t="s">
        <v>1188</v>
      </c>
      <c r="B348" s="321">
        <v>50239</v>
      </c>
      <c r="C348" s="1068">
        <v>0</v>
      </c>
      <c r="G348" s="321" t="s">
        <v>1188</v>
      </c>
      <c r="H348" s="1068">
        <v>0</v>
      </c>
      <c r="I348" s="1047" t="str">
        <f t="shared" si="10"/>
        <v>yes</v>
      </c>
      <c r="J348" s="792" t="b">
        <f t="shared" si="11"/>
        <v>1</v>
      </c>
    </row>
    <row r="349" spans="1:10" x14ac:dyDescent="0.25">
      <c r="A349" s="321" t="s">
        <v>1190</v>
      </c>
      <c r="B349" s="321">
        <v>50240</v>
      </c>
      <c r="C349" s="1068">
        <v>0</v>
      </c>
      <c r="G349" s="321" t="s">
        <v>1190</v>
      </c>
      <c r="H349" s="1068">
        <v>0</v>
      </c>
      <c r="I349" s="1047" t="str">
        <f t="shared" si="10"/>
        <v>yes</v>
      </c>
      <c r="J349" s="792" t="b">
        <f t="shared" si="11"/>
        <v>1</v>
      </c>
    </row>
    <row r="350" spans="1:10" x14ac:dyDescent="0.25">
      <c r="A350" s="321" t="s">
        <v>1192</v>
      </c>
      <c r="B350" s="321">
        <v>50241</v>
      </c>
      <c r="C350" s="1068">
        <v>-45121.79</v>
      </c>
      <c r="G350" s="321" t="s">
        <v>1192</v>
      </c>
      <c r="H350" s="1068">
        <v>-45121.79</v>
      </c>
      <c r="I350" s="1047" t="str">
        <f t="shared" si="10"/>
        <v>yes</v>
      </c>
      <c r="J350" s="792" t="b">
        <f t="shared" si="11"/>
        <v>1</v>
      </c>
    </row>
    <row r="351" spans="1:10" x14ac:dyDescent="0.25">
      <c r="A351" s="321" t="s">
        <v>1194</v>
      </c>
      <c r="B351" s="321">
        <v>50521</v>
      </c>
      <c r="G351" s="321" t="s">
        <v>1194</v>
      </c>
      <c r="I351" s="1047" t="str">
        <f t="shared" si="10"/>
        <v>yes</v>
      </c>
      <c r="J351" s="792" t="b">
        <f t="shared" si="11"/>
        <v>1</v>
      </c>
    </row>
    <row r="352" spans="1:10" x14ac:dyDescent="0.25">
      <c r="A352" s="321" t="s">
        <v>1196</v>
      </c>
      <c r="B352" s="321">
        <v>50242</v>
      </c>
      <c r="C352" s="1068">
        <v>-136812</v>
      </c>
      <c r="G352" s="321" t="s">
        <v>1196</v>
      </c>
      <c r="H352" s="1068">
        <v>-136812</v>
      </c>
      <c r="I352" s="1047" t="str">
        <f t="shared" si="10"/>
        <v>yes</v>
      </c>
      <c r="J352" s="792" t="b">
        <f t="shared" si="11"/>
        <v>1</v>
      </c>
    </row>
    <row r="353" spans="1:10" x14ac:dyDescent="0.25">
      <c r="A353" s="321" t="s">
        <v>1198</v>
      </c>
      <c r="B353" s="321">
        <v>50244</v>
      </c>
      <c r="G353" s="321" t="s">
        <v>1198</v>
      </c>
      <c r="I353" s="1047" t="str">
        <f t="shared" si="10"/>
        <v>yes</v>
      </c>
      <c r="J353" s="792" t="b">
        <f t="shared" si="11"/>
        <v>1</v>
      </c>
    </row>
    <row r="354" spans="1:10" x14ac:dyDescent="0.25">
      <c r="A354" s="321" t="s">
        <v>1200</v>
      </c>
      <c r="B354" s="321">
        <v>50243</v>
      </c>
      <c r="C354" s="1068">
        <v>0</v>
      </c>
      <c r="G354" s="321" t="s">
        <v>1200</v>
      </c>
      <c r="H354" s="1068">
        <v>0</v>
      </c>
      <c r="I354" s="1047" t="str">
        <f t="shared" si="10"/>
        <v>yes</v>
      </c>
      <c r="J354" s="792" t="b">
        <f t="shared" si="11"/>
        <v>1</v>
      </c>
    </row>
    <row r="355" spans="1:10" x14ac:dyDescent="0.25">
      <c r="A355" s="321" t="s">
        <v>1202</v>
      </c>
      <c r="B355" s="321">
        <v>50245</v>
      </c>
      <c r="G355" s="321" t="s">
        <v>1202</v>
      </c>
      <c r="I355" s="1047" t="str">
        <f t="shared" si="10"/>
        <v>yes</v>
      </c>
      <c r="J355" s="792" t="b">
        <f t="shared" si="11"/>
        <v>1</v>
      </c>
    </row>
    <row r="356" spans="1:10" x14ac:dyDescent="0.25">
      <c r="A356" s="321" t="s">
        <v>1826</v>
      </c>
      <c r="B356" s="321">
        <v>5157</v>
      </c>
      <c r="C356" s="1068">
        <v>-166968</v>
      </c>
      <c r="G356" s="321" t="s">
        <v>1826</v>
      </c>
      <c r="H356" s="1068">
        <v>-166968</v>
      </c>
      <c r="I356" s="1047" t="str">
        <f t="shared" si="10"/>
        <v>yes</v>
      </c>
      <c r="J356" s="792" t="b">
        <f t="shared" si="11"/>
        <v>1</v>
      </c>
    </row>
    <row r="357" spans="1:10" x14ac:dyDescent="0.25">
      <c r="A357" s="321" t="s">
        <v>1204</v>
      </c>
      <c r="B357" s="321">
        <v>50522</v>
      </c>
      <c r="C357" s="1068">
        <v>0</v>
      </c>
      <c r="G357" s="321" t="s">
        <v>1204</v>
      </c>
      <c r="H357" s="1068">
        <v>0</v>
      </c>
      <c r="I357" s="1047" t="str">
        <f t="shared" si="10"/>
        <v>yes</v>
      </c>
      <c r="J357" s="792" t="b">
        <f t="shared" si="11"/>
        <v>1</v>
      </c>
    </row>
    <row r="358" spans="1:10" x14ac:dyDescent="0.25">
      <c r="A358" s="321" t="s">
        <v>1206</v>
      </c>
      <c r="B358" s="321">
        <v>50246</v>
      </c>
      <c r="G358" s="321" t="s">
        <v>1206</v>
      </c>
      <c r="I358" s="1047" t="str">
        <f t="shared" si="10"/>
        <v>yes</v>
      </c>
      <c r="J358" s="792" t="b">
        <f t="shared" si="11"/>
        <v>1</v>
      </c>
    </row>
    <row r="359" spans="1:10" x14ac:dyDescent="0.25">
      <c r="A359" s="321" t="s">
        <v>1208</v>
      </c>
      <c r="B359" s="321">
        <v>50247</v>
      </c>
      <c r="C359" s="1068">
        <v>0</v>
      </c>
      <c r="G359" s="321" t="s">
        <v>1208</v>
      </c>
      <c r="H359" s="1068">
        <v>0</v>
      </c>
      <c r="I359" s="1047" t="str">
        <f t="shared" si="10"/>
        <v>yes</v>
      </c>
      <c r="J359" s="792" t="b">
        <f t="shared" si="11"/>
        <v>1</v>
      </c>
    </row>
    <row r="360" spans="1:10" x14ac:dyDescent="0.25">
      <c r="A360" s="321" t="s">
        <v>1210</v>
      </c>
      <c r="B360" s="321">
        <v>50248</v>
      </c>
      <c r="C360" s="1068">
        <v>0</v>
      </c>
      <c r="G360" s="321" t="s">
        <v>1210</v>
      </c>
      <c r="H360" s="1068">
        <v>0</v>
      </c>
      <c r="I360" s="1047" t="str">
        <f t="shared" si="10"/>
        <v>yes</v>
      </c>
      <c r="J360" s="792" t="b">
        <f t="shared" si="11"/>
        <v>1</v>
      </c>
    </row>
    <row r="361" spans="1:10" x14ac:dyDescent="0.25">
      <c r="A361" s="321" t="s">
        <v>1212</v>
      </c>
      <c r="B361" s="321">
        <v>50249</v>
      </c>
      <c r="G361" s="321" t="s">
        <v>1212</v>
      </c>
      <c r="I361" s="1047" t="str">
        <f t="shared" si="10"/>
        <v>yes</v>
      </c>
      <c r="J361" s="792" t="b">
        <f t="shared" si="11"/>
        <v>1</v>
      </c>
    </row>
    <row r="362" spans="1:10" x14ac:dyDescent="0.25">
      <c r="A362" s="321" t="s">
        <v>1214</v>
      </c>
      <c r="B362" s="321">
        <v>50250</v>
      </c>
      <c r="C362" s="1068">
        <v>0</v>
      </c>
      <c r="G362" s="321" t="s">
        <v>3445</v>
      </c>
      <c r="H362" s="1068">
        <v>0</v>
      </c>
      <c r="I362" s="1047" t="str">
        <f t="shared" si="10"/>
        <v>yes</v>
      </c>
      <c r="J362" s="792" t="b">
        <f t="shared" si="11"/>
        <v>0</v>
      </c>
    </row>
    <row r="363" spans="1:10" x14ac:dyDescent="0.25">
      <c r="A363" s="321" t="s">
        <v>1216</v>
      </c>
      <c r="B363" s="321">
        <v>50251</v>
      </c>
      <c r="G363" s="321" t="s">
        <v>3446</v>
      </c>
      <c r="I363" s="1047" t="str">
        <f t="shared" si="10"/>
        <v>yes</v>
      </c>
      <c r="J363" s="792" t="b">
        <f t="shared" si="11"/>
        <v>0</v>
      </c>
    </row>
    <row r="364" spans="1:10" x14ac:dyDescent="0.25">
      <c r="A364" s="321" t="s">
        <v>1828</v>
      </c>
      <c r="B364" s="321">
        <v>5158</v>
      </c>
      <c r="C364" s="1068">
        <v>-669449</v>
      </c>
      <c r="G364" s="321" t="s">
        <v>3442</v>
      </c>
      <c r="H364" s="1068">
        <v>-669449</v>
      </c>
      <c r="I364" s="1047" t="str">
        <f t="shared" si="10"/>
        <v>yes</v>
      </c>
      <c r="J364" s="792" t="b">
        <f t="shared" si="11"/>
        <v>0</v>
      </c>
    </row>
    <row r="365" spans="1:10" x14ac:dyDescent="0.25">
      <c r="A365" s="321" t="s">
        <v>1218</v>
      </c>
      <c r="B365" s="321">
        <v>50252</v>
      </c>
      <c r="C365" s="1068">
        <v>0</v>
      </c>
      <c r="G365" s="321" t="s">
        <v>3447</v>
      </c>
      <c r="H365" s="1068">
        <v>0</v>
      </c>
      <c r="I365" s="1047" t="str">
        <f t="shared" si="10"/>
        <v>yes</v>
      </c>
      <c r="J365" s="792" t="b">
        <f t="shared" si="11"/>
        <v>0</v>
      </c>
    </row>
    <row r="366" spans="1:10" x14ac:dyDescent="0.25">
      <c r="A366" s="321" t="s">
        <v>1220</v>
      </c>
      <c r="B366" s="321">
        <v>50253</v>
      </c>
      <c r="C366" s="1068">
        <v>-76749</v>
      </c>
      <c r="G366" s="321" t="s">
        <v>1220</v>
      </c>
      <c r="H366" s="1068">
        <v>-76749</v>
      </c>
      <c r="I366" s="1047" t="str">
        <f t="shared" si="10"/>
        <v>yes</v>
      </c>
      <c r="J366" s="792" t="b">
        <f t="shared" si="11"/>
        <v>1</v>
      </c>
    </row>
    <row r="367" spans="1:10" x14ac:dyDescent="0.25">
      <c r="A367" s="321" t="s">
        <v>1830</v>
      </c>
      <c r="B367" s="321">
        <v>5159</v>
      </c>
      <c r="C367" s="1068">
        <v>52071313</v>
      </c>
      <c r="G367" s="321" t="s">
        <v>1830</v>
      </c>
      <c r="H367" s="1068">
        <v>52071313</v>
      </c>
      <c r="I367" s="1047" t="str">
        <f t="shared" si="10"/>
        <v>yes</v>
      </c>
      <c r="J367" s="792" t="b">
        <f t="shared" si="11"/>
        <v>1</v>
      </c>
    </row>
    <row r="368" spans="1:10" x14ac:dyDescent="0.25">
      <c r="A368" s="321" t="s">
        <v>3396</v>
      </c>
      <c r="B368" s="321">
        <v>50454</v>
      </c>
      <c r="C368" s="1068">
        <v>0</v>
      </c>
      <c r="G368" s="321" t="s">
        <v>1222</v>
      </c>
      <c r="H368" s="1068">
        <v>0</v>
      </c>
      <c r="I368" s="1047" t="str">
        <f t="shared" si="10"/>
        <v>yes</v>
      </c>
      <c r="J368" s="792" t="b">
        <f t="shared" si="11"/>
        <v>0</v>
      </c>
    </row>
    <row r="369" spans="1:10" x14ac:dyDescent="0.25">
      <c r="A369" s="321" t="s">
        <v>1224</v>
      </c>
      <c r="B369" s="321">
        <v>50254</v>
      </c>
      <c r="G369" s="321" t="s">
        <v>1224</v>
      </c>
      <c r="I369" s="1047" t="str">
        <f t="shared" si="10"/>
        <v>yes</v>
      </c>
      <c r="J369" s="792" t="b">
        <f t="shared" si="11"/>
        <v>1</v>
      </c>
    </row>
    <row r="370" spans="1:10" x14ac:dyDescent="0.25">
      <c r="A370" s="321" t="s">
        <v>1226</v>
      </c>
      <c r="B370" s="321">
        <v>50255</v>
      </c>
      <c r="C370" s="1068">
        <v>0</v>
      </c>
      <c r="G370" s="321" t="s">
        <v>1226</v>
      </c>
      <c r="H370" s="1068">
        <v>0</v>
      </c>
      <c r="I370" s="1047" t="str">
        <f t="shared" si="10"/>
        <v>yes</v>
      </c>
      <c r="J370" s="792" t="b">
        <f t="shared" si="11"/>
        <v>1</v>
      </c>
    </row>
    <row r="371" spans="1:10" x14ac:dyDescent="0.25">
      <c r="A371" s="321" t="s">
        <v>1228</v>
      </c>
      <c r="B371" s="321">
        <v>50256</v>
      </c>
      <c r="G371" s="321" t="s">
        <v>1228</v>
      </c>
      <c r="I371" s="1047" t="str">
        <f t="shared" si="10"/>
        <v>yes</v>
      </c>
      <c r="J371" s="792" t="b">
        <f t="shared" si="11"/>
        <v>1</v>
      </c>
    </row>
    <row r="372" spans="1:10" x14ac:dyDescent="0.25">
      <c r="A372" s="321" t="s">
        <v>1230</v>
      </c>
      <c r="B372" s="321">
        <v>50558</v>
      </c>
      <c r="C372" s="1068">
        <v>0</v>
      </c>
      <c r="G372" s="321" t="s">
        <v>1230</v>
      </c>
      <c r="H372" s="1068">
        <v>0</v>
      </c>
      <c r="I372" s="1047" t="str">
        <f t="shared" si="10"/>
        <v>yes</v>
      </c>
      <c r="J372" s="792" t="b">
        <f t="shared" si="11"/>
        <v>1</v>
      </c>
    </row>
    <row r="373" spans="1:10" x14ac:dyDescent="0.25">
      <c r="A373" s="321" t="s">
        <v>1232</v>
      </c>
      <c r="B373" s="321">
        <v>50566</v>
      </c>
      <c r="C373" s="1068">
        <v>0</v>
      </c>
      <c r="G373" s="321" t="s">
        <v>1232</v>
      </c>
      <c r="H373" s="1068">
        <v>0</v>
      </c>
      <c r="I373" s="1047" t="str">
        <f t="shared" si="10"/>
        <v>yes</v>
      </c>
      <c r="J373" s="792" t="b">
        <f t="shared" si="11"/>
        <v>1</v>
      </c>
    </row>
    <row r="374" spans="1:10" x14ac:dyDescent="0.25">
      <c r="A374" s="321" t="s">
        <v>1234</v>
      </c>
      <c r="B374" s="321">
        <v>50562</v>
      </c>
      <c r="C374" s="1068">
        <v>0</v>
      </c>
      <c r="G374" s="321" t="s">
        <v>1234</v>
      </c>
      <c r="H374" s="1068">
        <v>0</v>
      </c>
      <c r="I374" s="1047" t="str">
        <f t="shared" si="10"/>
        <v>yes</v>
      </c>
      <c r="J374" s="792" t="b">
        <f t="shared" si="11"/>
        <v>1</v>
      </c>
    </row>
    <row r="375" spans="1:10" x14ac:dyDescent="0.25">
      <c r="A375" s="321" t="s">
        <v>1236</v>
      </c>
      <c r="B375" s="321">
        <v>50257</v>
      </c>
      <c r="C375" s="1068">
        <v>0</v>
      </c>
      <c r="G375" s="321" t="s">
        <v>1236</v>
      </c>
      <c r="H375" s="1068">
        <v>0</v>
      </c>
      <c r="I375" s="1047" t="str">
        <f t="shared" si="10"/>
        <v>yes</v>
      </c>
      <c r="J375" s="792" t="b">
        <f t="shared" si="11"/>
        <v>1</v>
      </c>
    </row>
    <row r="376" spans="1:10" x14ac:dyDescent="0.25">
      <c r="A376" s="321" t="s">
        <v>1238</v>
      </c>
      <c r="B376" s="321">
        <v>50555</v>
      </c>
      <c r="C376" s="1068">
        <v>0</v>
      </c>
      <c r="G376" s="321" t="s">
        <v>1238</v>
      </c>
      <c r="H376" s="1068">
        <v>0</v>
      </c>
      <c r="I376" s="1047" t="str">
        <f t="shared" si="10"/>
        <v>yes</v>
      </c>
      <c r="J376" s="792" t="b">
        <f t="shared" si="11"/>
        <v>1</v>
      </c>
    </row>
    <row r="377" spans="1:10" x14ac:dyDescent="0.25">
      <c r="A377" s="321" t="s">
        <v>1240</v>
      </c>
      <c r="B377" s="321">
        <v>50445</v>
      </c>
      <c r="C377" s="1068">
        <v>0</v>
      </c>
      <c r="G377" s="321" t="s">
        <v>1240</v>
      </c>
      <c r="H377" s="1068">
        <v>0</v>
      </c>
      <c r="I377" s="1047" t="str">
        <f t="shared" si="10"/>
        <v>yes</v>
      </c>
      <c r="J377" s="792" t="b">
        <f t="shared" si="11"/>
        <v>1</v>
      </c>
    </row>
    <row r="378" spans="1:10" x14ac:dyDescent="0.25">
      <c r="A378" s="321" t="s">
        <v>1242</v>
      </c>
      <c r="B378" s="321">
        <v>50452</v>
      </c>
      <c r="C378" s="1068">
        <v>0</v>
      </c>
      <c r="G378" s="321" t="s">
        <v>1242</v>
      </c>
      <c r="H378" s="1068">
        <v>0</v>
      </c>
      <c r="I378" s="1047" t="str">
        <f t="shared" si="10"/>
        <v>yes</v>
      </c>
      <c r="J378" s="792" t="b">
        <f t="shared" si="11"/>
        <v>1</v>
      </c>
    </row>
    <row r="379" spans="1:10" x14ac:dyDescent="0.25">
      <c r="A379" s="321" t="s">
        <v>1244</v>
      </c>
      <c r="B379" s="321">
        <v>50563</v>
      </c>
      <c r="G379" s="321" t="s">
        <v>1244</v>
      </c>
      <c r="I379" s="1047" t="str">
        <f t="shared" si="10"/>
        <v>yes</v>
      </c>
      <c r="J379" s="792" t="b">
        <f t="shared" si="11"/>
        <v>1</v>
      </c>
    </row>
    <row r="380" spans="1:10" x14ac:dyDescent="0.25">
      <c r="A380" s="321" t="s">
        <v>1832</v>
      </c>
      <c r="B380" s="321">
        <v>5160</v>
      </c>
      <c r="C380" s="1068">
        <v>-579783.21</v>
      </c>
      <c r="G380" s="321" t="s">
        <v>1832</v>
      </c>
      <c r="H380" s="1068">
        <v>-579783.21</v>
      </c>
      <c r="I380" s="1047" t="str">
        <f t="shared" si="10"/>
        <v>yes</v>
      </c>
      <c r="J380" s="792" t="b">
        <f t="shared" si="11"/>
        <v>1</v>
      </c>
    </row>
    <row r="381" spans="1:10" x14ac:dyDescent="0.25">
      <c r="A381" s="321" t="s">
        <v>1246</v>
      </c>
      <c r="B381" s="321">
        <v>50258</v>
      </c>
      <c r="C381" s="1068">
        <v>0</v>
      </c>
      <c r="G381" s="321" t="s">
        <v>1246</v>
      </c>
      <c r="H381" s="1068">
        <v>0</v>
      </c>
      <c r="I381" s="1047" t="str">
        <f t="shared" si="10"/>
        <v>yes</v>
      </c>
      <c r="J381" s="792" t="b">
        <f t="shared" si="11"/>
        <v>1</v>
      </c>
    </row>
    <row r="382" spans="1:10" x14ac:dyDescent="0.25">
      <c r="A382" s="321" t="s">
        <v>1248</v>
      </c>
      <c r="B382" s="321">
        <v>50523</v>
      </c>
      <c r="G382" s="321" t="s">
        <v>1248</v>
      </c>
      <c r="I382" s="1047" t="str">
        <f t="shared" si="10"/>
        <v>yes</v>
      </c>
      <c r="J382" s="792" t="b">
        <f t="shared" si="11"/>
        <v>1</v>
      </c>
    </row>
    <row r="383" spans="1:10" x14ac:dyDescent="0.25">
      <c r="A383" s="321" t="s">
        <v>1250</v>
      </c>
      <c r="B383" s="321">
        <v>50259</v>
      </c>
      <c r="C383" s="1068">
        <v>1378317.92</v>
      </c>
      <c r="G383" s="321" t="s">
        <v>1250</v>
      </c>
      <c r="H383" s="1068">
        <v>1378317.92</v>
      </c>
      <c r="I383" s="1047" t="str">
        <f t="shared" si="10"/>
        <v>yes</v>
      </c>
      <c r="J383" s="792" t="b">
        <f t="shared" si="11"/>
        <v>1</v>
      </c>
    </row>
    <row r="384" spans="1:10" x14ac:dyDescent="0.25">
      <c r="A384" s="321" t="s">
        <v>1834</v>
      </c>
      <c r="B384" s="321">
        <v>5161</v>
      </c>
      <c r="G384" s="321" t="s">
        <v>1834</v>
      </c>
      <c r="I384" s="1047" t="str">
        <f t="shared" si="10"/>
        <v>yes</v>
      </c>
      <c r="J384" s="792" t="b">
        <f t="shared" si="11"/>
        <v>1</v>
      </c>
    </row>
    <row r="385" spans="1:10" x14ac:dyDescent="0.25">
      <c r="A385" s="321" t="s">
        <v>1252</v>
      </c>
      <c r="B385" s="321">
        <v>50260</v>
      </c>
      <c r="G385" s="321" t="s">
        <v>1252</v>
      </c>
      <c r="I385" s="1047" t="str">
        <f t="shared" ref="I385:I448" si="12">IF(H385=C385,"yes",H385)</f>
        <v>yes</v>
      </c>
      <c r="J385" s="792" t="b">
        <f t="shared" si="11"/>
        <v>1</v>
      </c>
    </row>
    <row r="386" spans="1:10" x14ac:dyDescent="0.25">
      <c r="A386" s="321" t="s">
        <v>1836</v>
      </c>
      <c r="B386" s="321">
        <v>5162</v>
      </c>
      <c r="C386" s="1068">
        <v>1616706</v>
      </c>
      <c r="G386" s="321" t="s">
        <v>1836</v>
      </c>
      <c r="H386" s="1068">
        <v>1616706</v>
      </c>
      <c r="I386" s="1047" t="str">
        <f t="shared" si="12"/>
        <v>yes</v>
      </c>
      <c r="J386" s="792" t="b">
        <f t="shared" ref="J386:J449" si="13">EXACT(A386,G386)</f>
        <v>1</v>
      </c>
    </row>
    <row r="387" spans="1:10" x14ac:dyDescent="0.25">
      <c r="A387" s="321" t="s">
        <v>1254</v>
      </c>
      <c r="B387" s="321">
        <v>50487</v>
      </c>
      <c r="C387" s="1068">
        <v>0</v>
      </c>
      <c r="G387" s="321" t="s">
        <v>1254</v>
      </c>
      <c r="H387" s="1068">
        <v>0</v>
      </c>
      <c r="I387" s="1047" t="str">
        <f t="shared" si="12"/>
        <v>yes</v>
      </c>
      <c r="J387" s="792" t="b">
        <f t="shared" si="13"/>
        <v>1</v>
      </c>
    </row>
    <row r="388" spans="1:10" x14ac:dyDescent="0.25">
      <c r="A388" s="321" t="s">
        <v>1256</v>
      </c>
      <c r="B388" s="321">
        <v>50261</v>
      </c>
      <c r="C388" s="1068">
        <v>0</v>
      </c>
      <c r="G388" s="321" t="s">
        <v>1256</v>
      </c>
      <c r="H388" s="1068">
        <v>0</v>
      </c>
      <c r="I388" s="1047" t="str">
        <f t="shared" si="12"/>
        <v>yes</v>
      </c>
      <c r="J388" s="792" t="b">
        <f t="shared" si="13"/>
        <v>1</v>
      </c>
    </row>
    <row r="389" spans="1:10" x14ac:dyDescent="0.25">
      <c r="A389" s="321" t="s">
        <v>1258</v>
      </c>
      <c r="B389" s="321">
        <v>50262</v>
      </c>
      <c r="C389" s="1068">
        <v>135837</v>
      </c>
      <c r="G389" s="321" t="s">
        <v>1258</v>
      </c>
      <c r="H389" s="1068">
        <v>135837</v>
      </c>
      <c r="I389" s="1047" t="str">
        <f t="shared" si="12"/>
        <v>yes</v>
      </c>
      <c r="J389" s="792" t="b">
        <f t="shared" si="13"/>
        <v>1</v>
      </c>
    </row>
    <row r="390" spans="1:10" x14ac:dyDescent="0.25">
      <c r="A390" s="321" t="s">
        <v>1260</v>
      </c>
      <c r="B390" s="321">
        <v>50263</v>
      </c>
      <c r="C390" s="1068">
        <v>-616137</v>
      </c>
      <c r="G390" s="321" t="s">
        <v>1260</v>
      </c>
      <c r="H390" s="1068">
        <v>-616137</v>
      </c>
      <c r="I390" s="1047" t="str">
        <f t="shared" si="12"/>
        <v>yes</v>
      </c>
      <c r="J390" s="792" t="b">
        <f t="shared" si="13"/>
        <v>1</v>
      </c>
    </row>
    <row r="391" spans="1:10" x14ac:dyDescent="0.25">
      <c r="A391" s="321" t="s">
        <v>1262</v>
      </c>
      <c r="B391" s="321">
        <v>50264</v>
      </c>
      <c r="C391" s="1068">
        <v>-445597</v>
      </c>
      <c r="G391" s="321" t="s">
        <v>1262</v>
      </c>
      <c r="H391" s="1068">
        <v>-445597</v>
      </c>
      <c r="I391" s="1047" t="str">
        <f t="shared" si="12"/>
        <v>yes</v>
      </c>
      <c r="J391" s="792" t="b">
        <f t="shared" si="13"/>
        <v>1</v>
      </c>
    </row>
    <row r="392" spans="1:10" x14ac:dyDescent="0.25">
      <c r="A392" s="321" t="s">
        <v>1264</v>
      </c>
      <c r="B392" s="321">
        <v>50265</v>
      </c>
      <c r="G392" s="321" t="s">
        <v>1264</v>
      </c>
      <c r="I392" s="1047" t="str">
        <f t="shared" si="12"/>
        <v>yes</v>
      </c>
      <c r="J392" s="792" t="b">
        <f t="shared" si="13"/>
        <v>1</v>
      </c>
    </row>
    <row r="393" spans="1:10" x14ac:dyDescent="0.25">
      <c r="A393" s="321" t="s">
        <v>1266</v>
      </c>
      <c r="B393" s="321">
        <v>50266</v>
      </c>
      <c r="C393" s="1068">
        <v>0</v>
      </c>
      <c r="G393" s="321" t="s">
        <v>1266</v>
      </c>
      <c r="H393" s="1068">
        <v>0</v>
      </c>
      <c r="I393" s="1047" t="str">
        <f t="shared" si="12"/>
        <v>yes</v>
      </c>
      <c r="J393" s="792" t="b">
        <f t="shared" si="13"/>
        <v>1</v>
      </c>
    </row>
    <row r="394" spans="1:10" x14ac:dyDescent="0.25">
      <c r="A394" s="321" t="s">
        <v>1268</v>
      </c>
      <c r="B394" s="321">
        <v>50267</v>
      </c>
      <c r="C394" s="1068">
        <v>0</v>
      </c>
      <c r="G394" s="321" t="s">
        <v>1268</v>
      </c>
      <c r="H394" s="1068">
        <v>0</v>
      </c>
      <c r="I394" s="1047" t="str">
        <f t="shared" si="12"/>
        <v>yes</v>
      </c>
      <c r="J394" s="792" t="b">
        <f t="shared" si="13"/>
        <v>1</v>
      </c>
    </row>
    <row r="395" spans="1:10" x14ac:dyDescent="0.25">
      <c r="A395" s="321" t="s">
        <v>1270</v>
      </c>
      <c r="B395" s="321">
        <v>50268</v>
      </c>
      <c r="C395" s="1068">
        <v>1900</v>
      </c>
      <c r="G395" s="321" t="s">
        <v>1270</v>
      </c>
      <c r="H395" s="1068">
        <v>1900</v>
      </c>
      <c r="I395" s="1047" t="str">
        <f t="shared" si="12"/>
        <v>yes</v>
      </c>
      <c r="J395" s="792" t="b">
        <f t="shared" si="13"/>
        <v>1</v>
      </c>
    </row>
    <row r="396" spans="1:10" x14ac:dyDescent="0.25">
      <c r="A396" s="321" t="s">
        <v>1272</v>
      </c>
      <c r="B396" s="321">
        <v>50269</v>
      </c>
      <c r="G396" s="321" t="s">
        <v>1272</v>
      </c>
      <c r="I396" s="1047" t="str">
        <f t="shared" si="12"/>
        <v>yes</v>
      </c>
      <c r="J396" s="792" t="b">
        <f t="shared" si="13"/>
        <v>1</v>
      </c>
    </row>
    <row r="397" spans="1:10" x14ac:dyDescent="0.25">
      <c r="A397" s="321" t="s">
        <v>1274</v>
      </c>
      <c r="B397" s="321">
        <v>50270</v>
      </c>
      <c r="C397" s="1068">
        <v>0</v>
      </c>
      <c r="G397" s="321" t="s">
        <v>1274</v>
      </c>
      <c r="H397" s="1068">
        <v>0</v>
      </c>
      <c r="I397" s="1047" t="str">
        <f t="shared" si="12"/>
        <v>yes</v>
      </c>
      <c r="J397" s="792" t="b">
        <f t="shared" si="13"/>
        <v>1</v>
      </c>
    </row>
    <row r="398" spans="1:10" x14ac:dyDescent="0.25">
      <c r="A398" s="321" t="s">
        <v>1276</v>
      </c>
      <c r="B398" s="321">
        <v>50271</v>
      </c>
      <c r="C398" s="1068">
        <v>0</v>
      </c>
      <c r="G398" s="321" t="s">
        <v>1276</v>
      </c>
      <c r="H398" s="1068">
        <v>0</v>
      </c>
      <c r="I398" s="1047" t="str">
        <f t="shared" si="12"/>
        <v>yes</v>
      </c>
      <c r="J398" s="792" t="b">
        <f t="shared" si="13"/>
        <v>1</v>
      </c>
    </row>
    <row r="399" spans="1:10" x14ac:dyDescent="0.25">
      <c r="A399" s="321" t="s">
        <v>1278</v>
      </c>
      <c r="B399" s="321">
        <v>50272</v>
      </c>
      <c r="C399" s="1068">
        <v>0</v>
      </c>
      <c r="G399" s="321" t="s">
        <v>1278</v>
      </c>
      <c r="H399" s="1068">
        <v>0</v>
      </c>
      <c r="I399" s="1047" t="str">
        <f t="shared" si="12"/>
        <v>yes</v>
      </c>
      <c r="J399" s="792" t="b">
        <f t="shared" si="13"/>
        <v>1</v>
      </c>
    </row>
    <row r="400" spans="1:10" x14ac:dyDescent="0.25">
      <c r="A400" s="321" t="s">
        <v>1280</v>
      </c>
      <c r="B400" s="321">
        <v>50273</v>
      </c>
      <c r="C400" s="1068">
        <v>-6286832</v>
      </c>
      <c r="G400" s="321" t="s">
        <v>1280</v>
      </c>
      <c r="H400" s="1068">
        <v>-6286832</v>
      </c>
      <c r="I400" s="1047" t="str">
        <f t="shared" si="12"/>
        <v>yes</v>
      </c>
      <c r="J400" s="792" t="b">
        <f t="shared" si="13"/>
        <v>1</v>
      </c>
    </row>
    <row r="401" spans="1:10" x14ac:dyDescent="0.25">
      <c r="A401" s="321" t="s">
        <v>1838</v>
      </c>
      <c r="B401" s="321">
        <v>5163</v>
      </c>
      <c r="C401" s="1068">
        <v>525939</v>
      </c>
      <c r="G401" s="321" t="s">
        <v>1838</v>
      </c>
      <c r="H401" s="1068">
        <v>525939</v>
      </c>
      <c r="I401" s="1047" t="str">
        <f t="shared" si="12"/>
        <v>yes</v>
      </c>
      <c r="J401" s="792" t="b">
        <f t="shared" si="13"/>
        <v>1</v>
      </c>
    </row>
    <row r="402" spans="1:10" x14ac:dyDescent="0.25">
      <c r="A402" s="321" t="s">
        <v>1282</v>
      </c>
      <c r="B402" s="321">
        <v>50274</v>
      </c>
      <c r="G402" s="321" t="s">
        <v>1282</v>
      </c>
      <c r="I402" s="1047" t="str">
        <f t="shared" si="12"/>
        <v>yes</v>
      </c>
      <c r="J402" s="792" t="b">
        <f t="shared" si="13"/>
        <v>1</v>
      </c>
    </row>
    <row r="403" spans="1:10" x14ac:dyDescent="0.25">
      <c r="A403" s="321" t="s">
        <v>1284</v>
      </c>
      <c r="B403" s="321">
        <v>50480</v>
      </c>
      <c r="C403" s="1068">
        <v>0</v>
      </c>
      <c r="G403" s="321" t="s">
        <v>1284</v>
      </c>
      <c r="H403" s="1068">
        <v>0</v>
      </c>
      <c r="I403" s="1047" t="str">
        <f t="shared" si="12"/>
        <v>yes</v>
      </c>
      <c r="J403" s="792" t="b">
        <f t="shared" si="13"/>
        <v>1</v>
      </c>
    </row>
    <row r="404" spans="1:10" x14ac:dyDescent="0.25">
      <c r="A404" s="321" t="s">
        <v>1286</v>
      </c>
      <c r="B404" s="321">
        <v>50275</v>
      </c>
      <c r="C404" s="1068">
        <v>-1045443</v>
      </c>
      <c r="G404" s="321" t="s">
        <v>1286</v>
      </c>
      <c r="H404" s="1068">
        <v>-1045443</v>
      </c>
      <c r="I404" s="1047" t="str">
        <f t="shared" si="12"/>
        <v>yes</v>
      </c>
      <c r="J404" s="792" t="b">
        <f t="shared" si="13"/>
        <v>1</v>
      </c>
    </row>
    <row r="405" spans="1:10" x14ac:dyDescent="0.25">
      <c r="A405" s="321" t="s">
        <v>1840</v>
      </c>
      <c r="B405" s="321">
        <v>5164</v>
      </c>
      <c r="C405" s="1068">
        <v>-9566788</v>
      </c>
      <c r="G405" s="321" t="s">
        <v>1840</v>
      </c>
      <c r="H405" s="1068">
        <v>-9566788</v>
      </c>
      <c r="I405" s="1047" t="str">
        <f t="shared" si="12"/>
        <v>yes</v>
      </c>
      <c r="J405" s="792" t="b">
        <f t="shared" si="13"/>
        <v>1</v>
      </c>
    </row>
    <row r="406" spans="1:10" x14ac:dyDescent="0.25">
      <c r="A406" s="321" t="s">
        <v>1288</v>
      </c>
      <c r="B406" s="321">
        <v>50277</v>
      </c>
      <c r="C406" s="1068">
        <v>0</v>
      </c>
      <c r="G406" s="321" t="s">
        <v>1288</v>
      </c>
      <c r="H406" s="1068">
        <v>0</v>
      </c>
      <c r="I406" s="1047" t="str">
        <f t="shared" si="12"/>
        <v>yes</v>
      </c>
      <c r="J406" s="792" t="b">
        <f t="shared" si="13"/>
        <v>1</v>
      </c>
    </row>
    <row r="407" spans="1:10" x14ac:dyDescent="0.25">
      <c r="A407" s="321" t="s">
        <v>1290</v>
      </c>
      <c r="B407" s="321">
        <v>50276</v>
      </c>
      <c r="C407" s="1068">
        <v>0</v>
      </c>
      <c r="G407" s="321" t="s">
        <v>1290</v>
      </c>
      <c r="H407" s="1068">
        <v>0</v>
      </c>
      <c r="I407" s="1047" t="str">
        <f t="shared" si="12"/>
        <v>yes</v>
      </c>
      <c r="J407" s="792" t="b">
        <f t="shared" si="13"/>
        <v>1</v>
      </c>
    </row>
    <row r="408" spans="1:10" x14ac:dyDescent="0.25">
      <c r="A408" s="321" t="s">
        <v>1292</v>
      </c>
      <c r="B408" s="321">
        <v>50278</v>
      </c>
      <c r="G408" s="321" t="s">
        <v>1292</v>
      </c>
      <c r="I408" s="1047" t="str">
        <f t="shared" si="12"/>
        <v>yes</v>
      </c>
      <c r="J408" s="792" t="b">
        <f t="shared" si="13"/>
        <v>1</v>
      </c>
    </row>
    <row r="409" spans="1:10" x14ac:dyDescent="0.25">
      <c r="A409" s="321" t="s">
        <v>1294</v>
      </c>
      <c r="B409" s="321">
        <v>50279</v>
      </c>
      <c r="C409" s="1068">
        <v>0</v>
      </c>
      <c r="G409" s="321" t="s">
        <v>1294</v>
      </c>
      <c r="H409" s="1068">
        <v>0</v>
      </c>
      <c r="I409" s="1047" t="str">
        <f t="shared" si="12"/>
        <v>yes</v>
      </c>
      <c r="J409" s="792" t="b">
        <f t="shared" si="13"/>
        <v>1</v>
      </c>
    </row>
    <row r="410" spans="1:10" x14ac:dyDescent="0.25">
      <c r="A410" s="321" t="s">
        <v>1296</v>
      </c>
      <c r="B410" s="321">
        <v>50280</v>
      </c>
      <c r="G410" s="321" t="s">
        <v>1296</v>
      </c>
      <c r="I410" s="1047" t="str">
        <f t="shared" si="12"/>
        <v>yes</v>
      </c>
      <c r="J410" s="792" t="b">
        <f t="shared" si="13"/>
        <v>1</v>
      </c>
    </row>
    <row r="411" spans="1:10" x14ac:dyDescent="0.25">
      <c r="A411" s="321" t="s">
        <v>1298</v>
      </c>
      <c r="B411" s="321">
        <v>50281</v>
      </c>
      <c r="G411" s="321" t="s">
        <v>1298</v>
      </c>
      <c r="I411" s="1047" t="str">
        <f t="shared" si="12"/>
        <v>yes</v>
      </c>
      <c r="J411" s="792" t="b">
        <f t="shared" si="13"/>
        <v>1</v>
      </c>
    </row>
    <row r="412" spans="1:10" x14ac:dyDescent="0.25">
      <c r="A412" s="321" t="s">
        <v>1300</v>
      </c>
      <c r="B412" s="321">
        <v>50478</v>
      </c>
      <c r="C412" s="1068">
        <v>0</v>
      </c>
      <c r="G412" s="321" t="s">
        <v>1300</v>
      </c>
      <c r="H412" s="1068">
        <v>0</v>
      </c>
      <c r="I412" s="1047" t="str">
        <f t="shared" si="12"/>
        <v>yes</v>
      </c>
      <c r="J412" s="792" t="b">
        <f t="shared" si="13"/>
        <v>1</v>
      </c>
    </row>
    <row r="413" spans="1:10" x14ac:dyDescent="0.25">
      <c r="A413" s="321" t="s">
        <v>1302</v>
      </c>
      <c r="B413" s="321">
        <v>50524</v>
      </c>
      <c r="C413" s="1068">
        <v>-8359</v>
      </c>
      <c r="G413" s="321" t="s">
        <v>1302</v>
      </c>
      <c r="H413" s="1068">
        <v>-8359</v>
      </c>
      <c r="I413" s="1047" t="str">
        <f t="shared" si="12"/>
        <v>yes</v>
      </c>
      <c r="J413" s="792" t="b">
        <f t="shared" si="13"/>
        <v>1</v>
      </c>
    </row>
    <row r="414" spans="1:10" x14ac:dyDescent="0.25">
      <c r="A414" s="321" t="s">
        <v>1304</v>
      </c>
      <c r="B414" s="321">
        <v>50282</v>
      </c>
      <c r="C414" s="1068">
        <v>-1342845.93</v>
      </c>
      <c r="G414" s="321" t="s">
        <v>1304</v>
      </c>
      <c r="H414" s="1068">
        <v>-1342845.93</v>
      </c>
      <c r="I414" s="1047" t="str">
        <f t="shared" si="12"/>
        <v>yes</v>
      </c>
      <c r="J414" s="792" t="b">
        <f t="shared" si="13"/>
        <v>1</v>
      </c>
    </row>
    <row r="415" spans="1:10" x14ac:dyDescent="0.25">
      <c r="A415" s="321" t="s">
        <v>1842</v>
      </c>
      <c r="B415" s="321">
        <v>5165</v>
      </c>
      <c r="G415" s="321" t="s">
        <v>1842</v>
      </c>
      <c r="I415" s="1047" t="str">
        <f t="shared" si="12"/>
        <v>yes</v>
      </c>
      <c r="J415" s="792" t="b">
        <f t="shared" si="13"/>
        <v>1</v>
      </c>
    </row>
    <row r="416" spans="1:10" x14ac:dyDescent="0.25">
      <c r="A416" s="321" t="s">
        <v>1306</v>
      </c>
      <c r="B416" s="321">
        <v>50525</v>
      </c>
      <c r="G416" s="321" t="s">
        <v>1306</v>
      </c>
      <c r="I416" s="1047" t="str">
        <f t="shared" si="12"/>
        <v>yes</v>
      </c>
      <c r="J416" s="792" t="b">
        <f t="shared" si="13"/>
        <v>1</v>
      </c>
    </row>
    <row r="417" spans="1:10" x14ac:dyDescent="0.25">
      <c r="A417" s="321" t="s">
        <v>1308</v>
      </c>
      <c r="B417" s="321">
        <v>50283</v>
      </c>
      <c r="C417" s="1068">
        <v>0</v>
      </c>
      <c r="G417" s="321" t="s">
        <v>1308</v>
      </c>
      <c r="H417" s="1068">
        <v>0</v>
      </c>
      <c r="I417" s="1047" t="str">
        <f t="shared" si="12"/>
        <v>yes</v>
      </c>
      <c r="J417" s="792" t="b">
        <f t="shared" si="13"/>
        <v>1</v>
      </c>
    </row>
    <row r="418" spans="1:10" x14ac:dyDescent="0.25">
      <c r="A418" s="321" t="s">
        <v>1310</v>
      </c>
      <c r="B418" s="321">
        <v>50285</v>
      </c>
      <c r="C418" s="1068">
        <v>0</v>
      </c>
      <c r="G418" s="321" t="s">
        <v>1310</v>
      </c>
      <c r="H418" s="1068">
        <v>0</v>
      </c>
      <c r="I418" s="1047" t="str">
        <f t="shared" si="12"/>
        <v>yes</v>
      </c>
      <c r="J418" s="792" t="b">
        <f t="shared" si="13"/>
        <v>1</v>
      </c>
    </row>
    <row r="419" spans="1:10" x14ac:dyDescent="0.25">
      <c r="A419" s="321" t="s">
        <v>1312</v>
      </c>
      <c r="B419" s="321">
        <v>50553</v>
      </c>
      <c r="C419" s="1068">
        <v>-215748</v>
      </c>
      <c r="G419" s="321" t="s">
        <v>1312</v>
      </c>
      <c r="H419" s="1068">
        <v>-215748</v>
      </c>
      <c r="I419" s="1047" t="str">
        <f t="shared" si="12"/>
        <v>yes</v>
      </c>
      <c r="J419" s="792" t="b">
        <f t="shared" si="13"/>
        <v>1</v>
      </c>
    </row>
    <row r="420" spans="1:10" x14ac:dyDescent="0.25">
      <c r="A420" s="321" t="s">
        <v>1314</v>
      </c>
      <c r="B420" s="321">
        <v>50548</v>
      </c>
      <c r="C420" s="1068">
        <v>0</v>
      </c>
      <c r="G420" s="321" t="s">
        <v>1314</v>
      </c>
      <c r="H420" s="1068">
        <v>0</v>
      </c>
      <c r="I420" s="1047" t="str">
        <f t="shared" si="12"/>
        <v>yes</v>
      </c>
      <c r="J420" s="792" t="b">
        <f t="shared" si="13"/>
        <v>1</v>
      </c>
    </row>
    <row r="421" spans="1:10" x14ac:dyDescent="0.25">
      <c r="A421" s="321" t="s">
        <v>1316</v>
      </c>
      <c r="B421" s="321">
        <v>50284</v>
      </c>
      <c r="C421" s="1068">
        <v>0</v>
      </c>
      <c r="G421" s="321" t="s">
        <v>1316</v>
      </c>
      <c r="H421" s="1068">
        <v>0</v>
      </c>
      <c r="I421" s="1047" t="str">
        <f t="shared" si="12"/>
        <v>yes</v>
      </c>
      <c r="J421" s="792" t="b">
        <f t="shared" si="13"/>
        <v>1</v>
      </c>
    </row>
    <row r="422" spans="1:10" x14ac:dyDescent="0.25">
      <c r="A422" s="321" t="s">
        <v>1318</v>
      </c>
      <c r="B422" s="321">
        <v>50286</v>
      </c>
      <c r="C422" s="1068">
        <v>301651</v>
      </c>
      <c r="G422" s="321" t="s">
        <v>1318</v>
      </c>
      <c r="H422" s="1068">
        <v>301651</v>
      </c>
      <c r="I422" s="1047" t="str">
        <f t="shared" si="12"/>
        <v>yes</v>
      </c>
      <c r="J422" s="792" t="b">
        <f t="shared" si="13"/>
        <v>1</v>
      </c>
    </row>
    <row r="423" spans="1:10" x14ac:dyDescent="0.25">
      <c r="A423" s="321" t="s">
        <v>1320</v>
      </c>
      <c r="B423" s="321">
        <v>50287</v>
      </c>
      <c r="C423" s="1068">
        <v>0</v>
      </c>
      <c r="G423" s="321" t="s">
        <v>1320</v>
      </c>
      <c r="H423" s="1068">
        <v>0</v>
      </c>
      <c r="I423" s="1047" t="str">
        <f t="shared" si="12"/>
        <v>yes</v>
      </c>
      <c r="J423" s="792" t="b">
        <f t="shared" si="13"/>
        <v>1</v>
      </c>
    </row>
    <row r="424" spans="1:10" x14ac:dyDescent="0.25">
      <c r="A424" s="321" t="s">
        <v>1844</v>
      </c>
      <c r="B424" s="321">
        <v>5166</v>
      </c>
      <c r="C424" s="1068">
        <v>862292</v>
      </c>
      <c r="G424" s="321" t="s">
        <v>1844</v>
      </c>
      <c r="H424" s="1068">
        <v>862292</v>
      </c>
      <c r="I424" s="1047" t="str">
        <f t="shared" si="12"/>
        <v>yes</v>
      </c>
      <c r="J424" s="792" t="b">
        <f t="shared" si="13"/>
        <v>1</v>
      </c>
    </row>
    <row r="425" spans="1:10" x14ac:dyDescent="0.25">
      <c r="A425" s="321" t="s">
        <v>1846</v>
      </c>
      <c r="B425" s="321">
        <v>5167</v>
      </c>
      <c r="C425" s="1068">
        <v>37608.379999999903</v>
      </c>
      <c r="G425" s="321" t="s">
        <v>1846</v>
      </c>
      <c r="H425" s="1068">
        <v>37608.379999999903</v>
      </c>
      <c r="I425" s="1047" t="str">
        <f t="shared" si="12"/>
        <v>yes</v>
      </c>
      <c r="J425" s="792" t="b">
        <f t="shared" si="13"/>
        <v>1</v>
      </c>
    </row>
    <row r="426" spans="1:10" x14ac:dyDescent="0.25">
      <c r="A426" s="321" t="s">
        <v>1322</v>
      </c>
      <c r="B426" s="321">
        <v>50288</v>
      </c>
      <c r="C426" s="1068">
        <v>0</v>
      </c>
      <c r="G426" s="321" t="s">
        <v>1322</v>
      </c>
      <c r="H426" s="1068">
        <v>0</v>
      </c>
      <c r="I426" s="1047" t="str">
        <f t="shared" si="12"/>
        <v>yes</v>
      </c>
      <c r="J426" s="792" t="b">
        <f t="shared" si="13"/>
        <v>1</v>
      </c>
    </row>
    <row r="427" spans="1:10" x14ac:dyDescent="0.25">
      <c r="A427" s="321" t="s">
        <v>1324</v>
      </c>
      <c r="B427" s="321">
        <v>50290</v>
      </c>
      <c r="C427" s="1068">
        <v>0</v>
      </c>
      <c r="G427" s="321" t="s">
        <v>1324</v>
      </c>
      <c r="H427" s="1068">
        <v>0</v>
      </c>
      <c r="I427" s="1047" t="str">
        <f t="shared" si="12"/>
        <v>yes</v>
      </c>
      <c r="J427" s="792" t="b">
        <f t="shared" si="13"/>
        <v>1</v>
      </c>
    </row>
    <row r="428" spans="1:10" x14ac:dyDescent="0.25">
      <c r="A428" s="321" t="s">
        <v>1326</v>
      </c>
      <c r="B428" s="321">
        <v>50564</v>
      </c>
      <c r="C428" s="1068">
        <v>0</v>
      </c>
      <c r="G428" s="321" t="s">
        <v>1326</v>
      </c>
      <c r="H428" s="1068">
        <v>0</v>
      </c>
      <c r="I428" s="1047" t="str">
        <f t="shared" si="12"/>
        <v>yes</v>
      </c>
      <c r="J428" s="792" t="b">
        <f t="shared" si="13"/>
        <v>1</v>
      </c>
    </row>
    <row r="429" spans="1:10" x14ac:dyDescent="0.25">
      <c r="A429" s="321" t="s">
        <v>1328</v>
      </c>
      <c r="B429" s="321">
        <v>50289</v>
      </c>
      <c r="C429" s="1068">
        <v>0</v>
      </c>
      <c r="G429" s="321" t="s">
        <v>1328</v>
      </c>
      <c r="H429" s="1068">
        <v>0</v>
      </c>
      <c r="I429" s="1047" t="str">
        <f t="shared" si="12"/>
        <v>yes</v>
      </c>
      <c r="J429" s="792" t="b">
        <f t="shared" si="13"/>
        <v>1</v>
      </c>
    </row>
    <row r="430" spans="1:10" x14ac:dyDescent="0.25">
      <c r="A430" s="321" t="s">
        <v>1848</v>
      </c>
      <c r="B430" s="321">
        <v>5168</v>
      </c>
      <c r="C430" s="1068">
        <v>-170180</v>
      </c>
      <c r="G430" s="321" t="s">
        <v>1848</v>
      </c>
      <c r="H430" s="1068">
        <v>-170180</v>
      </c>
      <c r="I430" s="1047" t="str">
        <f t="shared" si="12"/>
        <v>yes</v>
      </c>
      <c r="J430" s="792" t="b">
        <f t="shared" si="13"/>
        <v>1</v>
      </c>
    </row>
    <row r="431" spans="1:10" x14ac:dyDescent="0.25">
      <c r="A431" s="321" t="s">
        <v>1330</v>
      </c>
      <c r="B431" s="321">
        <v>50291</v>
      </c>
      <c r="G431" s="321" t="s">
        <v>1330</v>
      </c>
      <c r="I431" s="1047" t="str">
        <f t="shared" si="12"/>
        <v>yes</v>
      </c>
      <c r="J431" s="792" t="b">
        <f t="shared" si="13"/>
        <v>1</v>
      </c>
    </row>
    <row r="432" spans="1:10" x14ac:dyDescent="0.25">
      <c r="A432" s="321" t="s">
        <v>1332</v>
      </c>
      <c r="B432" s="321">
        <v>50292</v>
      </c>
      <c r="C432" s="1068">
        <v>0</v>
      </c>
      <c r="G432" s="321" t="s">
        <v>1332</v>
      </c>
      <c r="H432" s="1068">
        <v>0</v>
      </c>
      <c r="I432" s="1047" t="str">
        <f t="shared" si="12"/>
        <v>yes</v>
      </c>
      <c r="J432" s="792" t="b">
        <f t="shared" si="13"/>
        <v>1</v>
      </c>
    </row>
    <row r="433" spans="1:10" x14ac:dyDescent="0.25">
      <c r="A433" s="321" t="s">
        <v>1334</v>
      </c>
      <c r="B433" s="321">
        <v>50293</v>
      </c>
      <c r="G433" s="321" t="s">
        <v>1334</v>
      </c>
      <c r="I433" s="1047" t="str">
        <f t="shared" si="12"/>
        <v>yes</v>
      </c>
      <c r="J433" s="792" t="b">
        <f t="shared" si="13"/>
        <v>1</v>
      </c>
    </row>
    <row r="434" spans="1:10" x14ac:dyDescent="0.25">
      <c r="A434" s="321" t="s">
        <v>1850</v>
      </c>
      <c r="B434" s="321">
        <v>5169</v>
      </c>
      <c r="C434" s="1068">
        <v>-676640</v>
      </c>
      <c r="G434" s="321" t="s">
        <v>1850</v>
      </c>
      <c r="H434" s="1068">
        <v>-676640</v>
      </c>
      <c r="I434" s="1047" t="str">
        <f t="shared" si="12"/>
        <v>yes</v>
      </c>
      <c r="J434" s="792" t="b">
        <f t="shared" si="13"/>
        <v>1</v>
      </c>
    </row>
    <row r="435" spans="1:10" x14ac:dyDescent="0.25">
      <c r="A435" s="321" t="s">
        <v>1336</v>
      </c>
      <c r="B435" s="321">
        <v>50463</v>
      </c>
      <c r="C435" s="1068">
        <v>0</v>
      </c>
      <c r="G435" s="321" t="s">
        <v>1336</v>
      </c>
      <c r="H435" s="1068">
        <v>0</v>
      </c>
      <c r="I435" s="1047" t="str">
        <f t="shared" si="12"/>
        <v>yes</v>
      </c>
      <c r="J435" s="792" t="b">
        <f t="shared" si="13"/>
        <v>1</v>
      </c>
    </row>
    <row r="436" spans="1:10" x14ac:dyDescent="0.25">
      <c r="A436" s="321" t="s">
        <v>1338</v>
      </c>
      <c r="B436" s="321">
        <v>50294</v>
      </c>
      <c r="C436" s="1068">
        <v>0</v>
      </c>
      <c r="G436" s="321" t="s">
        <v>1338</v>
      </c>
      <c r="H436" s="1068">
        <v>0</v>
      </c>
      <c r="I436" s="1047" t="str">
        <f t="shared" si="12"/>
        <v>yes</v>
      </c>
      <c r="J436" s="792" t="b">
        <f t="shared" si="13"/>
        <v>1</v>
      </c>
    </row>
    <row r="437" spans="1:10" x14ac:dyDescent="0.25">
      <c r="A437" s="321" t="s">
        <v>1340</v>
      </c>
      <c r="B437" s="321">
        <v>50538</v>
      </c>
      <c r="C437" s="1068">
        <v>0</v>
      </c>
      <c r="G437" s="321" t="s">
        <v>1340</v>
      </c>
      <c r="H437" s="1068">
        <v>0</v>
      </c>
      <c r="I437" s="1047" t="str">
        <f t="shared" si="12"/>
        <v>yes</v>
      </c>
      <c r="J437" s="792" t="b">
        <f t="shared" si="13"/>
        <v>1</v>
      </c>
    </row>
    <row r="438" spans="1:10" x14ac:dyDescent="0.25">
      <c r="A438" s="321" t="s">
        <v>1342</v>
      </c>
      <c r="B438" s="321">
        <v>50295</v>
      </c>
      <c r="C438" s="1068">
        <v>0</v>
      </c>
      <c r="G438" s="321" t="s">
        <v>1342</v>
      </c>
      <c r="H438" s="1068">
        <v>0</v>
      </c>
      <c r="I438" s="1047" t="str">
        <f t="shared" si="12"/>
        <v>yes</v>
      </c>
      <c r="J438" s="792" t="b">
        <f t="shared" si="13"/>
        <v>1</v>
      </c>
    </row>
    <row r="439" spans="1:10" x14ac:dyDescent="0.25">
      <c r="A439" s="321" t="s">
        <v>1852</v>
      </c>
      <c r="B439" s="321">
        <v>5170</v>
      </c>
      <c r="G439" s="321" t="s">
        <v>1852</v>
      </c>
      <c r="I439" s="1047" t="str">
        <f t="shared" si="12"/>
        <v>yes</v>
      </c>
      <c r="J439" s="792" t="b">
        <f t="shared" si="13"/>
        <v>1</v>
      </c>
    </row>
    <row r="440" spans="1:10" x14ac:dyDescent="0.25">
      <c r="A440" s="321" t="s">
        <v>1854</v>
      </c>
      <c r="B440" s="321">
        <v>5171</v>
      </c>
      <c r="C440" s="1068">
        <v>-570927</v>
      </c>
      <c r="G440" s="321" t="s">
        <v>1854</v>
      </c>
      <c r="H440" s="1068">
        <v>-570927</v>
      </c>
      <c r="I440" s="1047" t="str">
        <f t="shared" si="12"/>
        <v>yes</v>
      </c>
      <c r="J440" s="792" t="b">
        <f t="shared" si="13"/>
        <v>1</v>
      </c>
    </row>
    <row r="441" spans="1:10" x14ac:dyDescent="0.25">
      <c r="A441" s="321" t="s">
        <v>1856</v>
      </c>
      <c r="B441" s="321">
        <v>5172</v>
      </c>
      <c r="C441" s="1068">
        <v>112380</v>
      </c>
      <c r="G441" s="321" t="s">
        <v>1856</v>
      </c>
      <c r="H441" s="1068">
        <v>112380</v>
      </c>
      <c r="I441" s="1047" t="str">
        <f t="shared" si="12"/>
        <v>yes</v>
      </c>
      <c r="J441" s="792" t="b">
        <f t="shared" si="13"/>
        <v>1</v>
      </c>
    </row>
    <row r="442" spans="1:10" x14ac:dyDescent="0.25">
      <c r="A442" s="321" t="s">
        <v>1344</v>
      </c>
      <c r="B442" s="321">
        <v>50296</v>
      </c>
      <c r="G442" s="321" t="s">
        <v>1344</v>
      </c>
      <c r="I442" s="1047" t="str">
        <f t="shared" si="12"/>
        <v>yes</v>
      </c>
      <c r="J442" s="792" t="b">
        <f t="shared" si="13"/>
        <v>1</v>
      </c>
    </row>
    <row r="443" spans="1:10" x14ac:dyDescent="0.25">
      <c r="A443" s="321" t="s">
        <v>1346</v>
      </c>
      <c r="B443" s="321">
        <v>50297</v>
      </c>
      <c r="C443" s="1068">
        <v>0</v>
      </c>
      <c r="G443" s="321" t="s">
        <v>1346</v>
      </c>
      <c r="H443" s="1068">
        <v>0</v>
      </c>
      <c r="I443" s="1047" t="str">
        <f t="shared" si="12"/>
        <v>yes</v>
      </c>
      <c r="J443" s="792" t="b">
        <f t="shared" si="13"/>
        <v>1</v>
      </c>
    </row>
    <row r="444" spans="1:10" x14ac:dyDescent="0.25">
      <c r="A444" s="321" t="s">
        <v>1348</v>
      </c>
      <c r="B444" s="321">
        <v>50449</v>
      </c>
      <c r="C444" s="1068">
        <v>-159720</v>
      </c>
      <c r="G444" s="321" t="s">
        <v>1348</v>
      </c>
      <c r="H444" s="1068">
        <v>-159720</v>
      </c>
      <c r="I444" s="1047" t="str">
        <f t="shared" si="12"/>
        <v>yes</v>
      </c>
      <c r="J444" s="792" t="b">
        <f t="shared" si="13"/>
        <v>1</v>
      </c>
    </row>
    <row r="445" spans="1:10" x14ac:dyDescent="0.25">
      <c r="A445" s="321" t="s">
        <v>1350</v>
      </c>
      <c r="B445" s="321">
        <v>50300</v>
      </c>
      <c r="G445" s="321" t="s">
        <v>1350</v>
      </c>
      <c r="I445" s="1047" t="str">
        <f t="shared" si="12"/>
        <v>yes</v>
      </c>
      <c r="J445" s="792" t="b">
        <f t="shared" si="13"/>
        <v>1</v>
      </c>
    </row>
    <row r="446" spans="1:10" x14ac:dyDescent="0.25">
      <c r="A446" s="321" t="s">
        <v>1352</v>
      </c>
      <c r="B446" s="321">
        <v>50298</v>
      </c>
      <c r="G446" s="321" t="s">
        <v>1352</v>
      </c>
      <c r="I446" s="1047" t="str">
        <f t="shared" si="12"/>
        <v>yes</v>
      </c>
      <c r="J446" s="792" t="b">
        <f t="shared" si="13"/>
        <v>1</v>
      </c>
    </row>
    <row r="447" spans="1:10" x14ac:dyDescent="0.25">
      <c r="A447" s="321" t="s">
        <v>1354</v>
      </c>
      <c r="B447" s="321">
        <v>50299</v>
      </c>
      <c r="C447" s="1068">
        <v>-1748</v>
      </c>
      <c r="G447" s="321" t="s">
        <v>1354</v>
      </c>
      <c r="H447" s="1068">
        <v>-1748</v>
      </c>
      <c r="I447" s="1047" t="str">
        <f t="shared" si="12"/>
        <v>yes</v>
      </c>
      <c r="J447" s="792" t="b">
        <f t="shared" si="13"/>
        <v>1</v>
      </c>
    </row>
    <row r="448" spans="1:10" x14ac:dyDescent="0.25">
      <c r="A448" s="321" t="s">
        <v>1356</v>
      </c>
      <c r="B448" s="321">
        <v>50301</v>
      </c>
      <c r="C448" s="1068">
        <v>0</v>
      </c>
      <c r="G448" s="321" t="s">
        <v>1356</v>
      </c>
      <c r="H448" s="1068">
        <v>0</v>
      </c>
      <c r="I448" s="1047" t="str">
        <f t="shared" si="12"/>
        <v>yes</v>
      </c>
      <c r="J448" s="792" t="b">
        <f t="shared" si="13"/>
        <v>1</v>
      </c>
    </row>
    <row r="449" spans="1:10" x14ac:dyDescent="0.25">
      <c r="A449" s="321" t="s">
        <v>1358</v>
      </c>
      <c r="B449" s="321">
        <v>50302</v>
      </c>
      <c r="C449" s="1068">
        <v>0</v>
      </c>
      <c r="G449" s="321" t="s">
        <v>1358</v>
      </c>
      <c r="H449" s="1068">
        <v>0</v>
      </c>
      <c r="I449" s="1047" t="str">
        <f t="shared" ref="I449:I512" si="14">IF(H449=C449,"yes",H449)</f>
        <v>yes</v>
      </c>
      <c r="J449" s="792" t="b">
        <f t="shared" si="13"/>
        <v>1</v>
      </c>
    </row>
    <row r="450" spans="1:10" x14ac:dyDescent="0.25">
      <c r="A450" s="321" t="s">
        <v>1360</v>
      </c>
      <c r="B450" s="321">
        <v>50303</v>
      </c>
      <c r="G450" s="321" t="s">
        <v>1360</v>
      </c>
      <c r="I450" s="1047" t="str">
        <f t="shared" si="14"/>
        <v>yes</v>
      </c>
      <c r="J450" s="792" t="b">
        <f t="shared" ref="J450:J513" si="15">EXACT(A450,G450)</f>
        <v>1</v>
      </c>
    </row>
    <row r="451" spans="1:10" x14ac:dyDescent="0.25">
      <c r="A451" s="321" t="s">
        <v>1858</v>
      </c>
      <c r="B451" s="321">
        <v>5173</v>
      </c>
      <c r="C451" s="1068">
        <v>719068</v>
      </c>
      <c r="G451" s="321" t="s">
        <v>1858</v>
      </c>
      <c r="H451" s="1068">
        <v>719068</v>
      </c>
      <c r="I451" s="1047" t="str">
        <f t="shared" si="14"/>
        <v>yes</v>
      </c>
      <c r="J451" s="792" t="b">
        <f t="shared" si="15"/>
        <v>1</v>
      </c>
    </row>
    <row r="452" spans="1:10" x14ac:dyDescent="0.25">
      <c r="A452" s="321" t="s">
        <v>1362</v>
      </c>
      <c r="B452" s="321">
        <v>50304</v>
      </c>
      <c r="C452" s="1068">
        <v>0</v>
      </c>
      <c r="G452" s="321" t="s">
        <v>1362</v>
      </c>
      <c r="H452" s="1068">
        <v>0</v>
      </c>
      <c r="I452" s="1047" t="str">
        <f t="shared" si="14"/>
        <v>yes</v>
      </c>
      <c r="J452" s="792" t="b">
        <f t="shared" si="15"/>
        <v>1</v>
      </c>
    </row>
    <row r="453" spans="1:10" x14ac:dyDescent="0.25">
      <c r="A453" s="321" t="s">
        <v>1364</v>
      </c>
      <c r="B453" s="321">
        <v>50540</v>
      </c>
      <c r="C453" s="1068">
        <v>0</v>
      </c>
      <c r="G453" s="321" t="s">
        <v>1364</v>
      </c>
      <c r="H453" s="1068">
        <v>0</v>
      </c>
      <c r="I453" s="1047" t="str">
        <f t="shared" si="14"/>
        <v>yes</v>
      </c>
      <c r="J453" s="792" t="b">
        <f t="shared" si="15"/>
        <v>1</v>
      </c>
    </row>
    <row r="454" spans="1:10" x14ac:dyDescent="0.25">
      <c r="A454" s="321" t="s">
        <v>1366</v>
      </c>
      <c r="B454" s="321">
        <v>50305</v>
      </c>
      <c r="G454" s="321" t="s">
        <v>1366</v>
      </c>
      <c r="I454" s="1047" t="str">
        <f t="shared" si="14"/>
        <v>yes</v>
      </c>
      <c r="J454" s="792" t="b">
        <f t="shared" si="15"/>
        <v>1</v>
      </c>
    </row>
    <row r="455" spans="1:10" x14ac:dyDescent="0.25">
      <c r="A455" s="321" t="s">
        <v>1860</v>
      </c>
      <c r="B455" s="321">
        <v>5174</v>
      </c>
      <c r="C455" s="1068">
        <v>-554191</v>
      </c>
      <c r="G455" s="321" t="s">
        <v>1860</v>
      </c>
      <c r="H455" s="1068">
        <v>-554191</v>
      </c>
      <c r="I455" s="1047" t="str">
        <f t="shared" si="14"/>
        <v>yes</v>
      </c>
      <c r="J455" s="792" t="b">
        <f t="shared" si="15"/>
        <v>1</v>
      </c>
    </row>
    <row r="456" spans="1:10" x14ac:dyDescent="0.25">
      <c r="A456" s="321" t="s">
        <v>1368</v>
      </c>
      <c r="B456" s="321">
        <v>50306</v>
      </c>
      <c r="C456" s="1068">
        <v>14031</v>
      </c>
      <c r="G456" s="321" t="s">
        <v>1368</v>
      </c>
      <c r="H456" s="1068">
        <v>14031</v>
      </c>
      <c r="I456" s="1047" t="str">
        <f t="shared" si="14"/>
        <v>yes</v>
      </c>
      <c r="J456" s="792" t="b">
        <f t="shared" si="15"/>
        <v>1</v>
      </c>
    </row>
    <row r="457" spans="1:10" x14ac:dyDescent="0.25">
      <c r="A457" s="321" t="s">
        <v>1370</v>
      </c>
      <c r="B457" s="321">
        <v>50479</v>
      </c>
      <c r="C457" s="1068">
        <v>0</v>
      </c>
      <c r="G457" s="321" t="s">
        <v>1370</v>
      </c>
      <c r="H457" s="1068">
        <v>0</v>
      </c>
      <c r="I457" s="1047" t="str">
        <f t="shared" si="14"/>
        <v>yes</v>
      </c>
      <c r="J457" s="792" t="b">
        <f t="shared" si="15"/>
        <v>1</v>
      </c>
    </row>
    <row r="458" spans="1:10" x14ac:dyDescent="0.25">
      <c r="A458" s="321" t="s">
        <v>1372</v>
      </c>
      <c r="B458" s="321">
        <v>50307</v>
      </c>
      <c r="C458" s="1068">
        <v>0</v>
      </c>
      <c r="G458" s="321" t="s">
        <v>1372</v>
      </c>
      <c r="H458" s="1068">
        <v>0</v>
      </c>
      <c r="I458" s="1047" t="str">
        <f t="shared" si="14"/>
        <v>yes</v>
      </c>
      <c r="J458" s="792" t="b">
        <f t="shared" si="15"/>
        <v>1</v>
      </c>
    </row>
    <row r="459" spans="1:10" x14ac:dyDescent="0.25">
      <c r="A459" s="321" t="s">
        <v>1374</v>
      </c>
      <c r="B459" s="321">
        <v>50308</v>
      </c>
      <c r="C459" s="1068">
        <v>0</v>
      </c>
      <c r="G459" s="321" t="s">
        <v>1374</v>
      </c>
      <c r="H459" s="1068">
        <v>0</v>
      </c>
      <c r="I459" s="1047" t="str">
        <f t="shared" si="14"/>
        <v>yes</v>
      </c>
      <c r="J459" s="792" t="b">
        <f t="shared" si="15"/>
        <v>1</v>
      </c>
    </row>
    <row r="460" spans="1:10" x14ac:dyDescent="0.25">
      <c r="A460" s="321" t="s">
        <v>1376</v>
      </c>
      <c r="B460" s="321">
        <v>50309</v>
      </c>
      <c r="C460" s="1068">
        <v>17096</v>
      </c>
      <c r="G460" s="321" t="s">
        <v>1376</v>
      </c>
      <c r="H460" s="1068">
        <v>17096</v>
      </c>
      <c r="I460" s="1047" t="str">
        <f t="shared" si="14"/>
        <v>yes</v>
      </c>
      <c r="J460" s="792" t="b">
        <f t="shared" si="15"/>
        <v>1</v>
      </c>
    </row>
    <row r="461" spans="1:10" x14ac:dyDescent="0.25">
      <c r="A461" s="321" t="s">
        <v>1378</v>
      </c>
      <c r="B461" s="321">
        <v>50310</v>
      </c>
      <c r="G461" s="321" t="s">
        <v>1378</v>
      </c>
      <c r="I461" s="1047" t="str">
        <f t="shared" si="14"/>
        <v>yes</v>
      </c>
      <c r="J461" s="792" t="b">
        <f t="shared" si="15"/>
        <v>1</v>
      </c>
    </row>
    <row r="462" spans="1:10" x14ac:dyDescent="0.25">
      <c r="A462" s="321" t="s">
        <v>1380</v>
      </c>
      <c r="B462" s="321">
        <v>50311</v>
      </c>
      <c r="C462" s="1068">
        <v>0</v>
      </c>
      <c r="G462" s="321" t="s">
        <v>1380</v>
      </c>
      <c r="H462" s="1068">
        <v>0</v>
      </c>
      <c r="I462" s="1047" t="str">
        <f t="shared" si="14"/>
        <v>yes</v>
      </c>
      <c r="J462" s="792" t="b">
        <f t="shared" si="15"/>
        <v>1</v>
      </c>
    </row>
    <row r="463" spans="1:10" x14ac:dyDescent="0.25">
      <c r="A463" s="321" t="s">
        <v>1382</v>
      </c>
      <c r="B463" s="321">
        <v>50312</v>
      </c>
      <c r="C463" s="1068">
        <v>-415880</v>
      </c>
      <c r="G463" s="321" t="s">
        <v>1382</v>
      </c>
      <c r="H463" s="1068">
        <v>-415880</v>
      </c>
      <c r="I463" s="1047" t="str">
        <f t="shared" si="14"/>
        <v>yes</v>
      </c>
      <c r="J463" s="792" t="b">
        <f t="shared" si="15"/>
        <v>1</v>
      </c>
    </row>
    <row r="464" spans="1:10" x14ac:dyDescent="0.25">
      <c r="A464" s="321" t="s">
        <v>1384</v>
      </c>
      <c r="B464" s="321">
        <v>50313</v>
      </c>
      <c r="C464" s="1068">
        <v>-1303598</v>
      </c>
      <c r="G464" s="321" t="s">
        <v>1384</v>
      </c>
      <c r="H464" s="1068">
        <v>-1303598</v>
      </c>
      <c r="I464" s="1047" t="str">
        <f t="shared" si="14"/>
        <v>yes</v>
      </c>
      <c r="J464" s="792" t="b">
        <f t="shared" si="15"/>
        <v>1</v>
      </c>
    </row>
    <row r="465" spans="1:10" x14ac:dyDescent="0.25">
      <c r="A465" s="321" t="s">
        <v>1386</v>
      </c>
      <c r="B465" s="321">
        <v>50314</v>
      </c>
      <c r="G465" s="321" t="s">
        <v>1386</v>
      </c>
      <c r="I465" s="1047" t="str">
        <f t="shared" si="14"/>
        <v>yes</v>
      </c>
      <c r="J465" s="792" t="b">
        <f t="shared" si="15"/>
        <v>1</v>
      </c>
    </row>
    <row r="466" spans="1:10" x14ac:dyDescent="0.25">
      <c r="A466" s="321" t="s">
        <v>1388</v>
      </c>
      <c r="B466" s="321">
        <v>50315</v>
      </c>
      <c r="G466" s="321" t="s">
        <v>1388</v>
      </c>
      <c r="I466" s="1047" t="str">
        <f t="shared" si="14"/>
        <v>yes</v>
      </c>
      <c r="J466" s="792" t="b">
        <f t="shared" si="15"/>
        <v>1</v>
      </c>
    </row>
    <row r="467" spans="1:10" x14ac:dyDescent="0.25">
      <c r="A467" s="321" t="s">
        <v>1862</v>
      </c>
      <c r="B467" s="321">
        <v>5175</v>
      </c>
      <c r="C467" s="1068">
        <v>-848818</v>
      </c>
      <c r="G467" s="321" t="s">
        <v>1862</v>
      </c>
      <c r="H467" s="1068">
        <v>-848818</v>
      </c>
      <c r="I467" s="1047" t="str">
        <f t="shared" si="14"/>
        <v>yes</v>
      </c>
      <c r="J467" s="792" t="b">
        <f t="shared" si="15"/>
        <v>1</v>
      </c>
    </row>
    <row r="468" spans="1:10" x14ac:dyDescent="0.25">
      <c r="A468" s="321" t="s">
        <v>1390</v>
      </c>
      <c r="B468" s="321">
        <v>50316</v>
      </c>
      <c r="C468" s="1068">
        <v>0</v>
      </c>
      <c r="G468" s="321" t="s">
        <v>1390</v>
      </c>
      <c r="H468" s="1068">
        <v>0</v>
      </c>
      <c r="I468" s="1047" t="str">
        <f t="shared" si="14"/>
        <v>yes</v>
      </c>
      <c r="J468" s="792" t="b">
        <f t="shared" si="15"/>
        <v>1</v>
      </c>
    </row>
    <row r="469" spans="1:10" x14ac:dyDescent="0.25">
      <c r="A469" s="321" t="s">
        <v>1392</v>
      </c>
      <c r="B469" s="321">
        <v>50481</v>
      </c>
      <c r="C469" s="1068">
        <v>0</v>
      </c>
      <c r="G469" s="321" t="s">
        <v>1392</v>
      </c>
      <c r="H469" s="1068">
        <v>0</v>
      </c>
      <c r="I469" s="1047" t="str">
        <f t="shared" si="14"/>
        <v>yes</v>
      </c>
      <c r="J469" s="792" t="b">
        <f t="shared" si="15"/>
        <v>1</v>
      </c>
    </row>
    <row r="470" spans="1:10" x14ac:dyDescent="0.25">
      <c r="A470" s="321" t="s">
        <v>1394</v>
      </c>
      <c r="B470" s="321">
        <v>50561</v>
      </c>
      <c r="C470" s="1068">
        <v>0</v>
      </c>
      <c r="G470" s="321" t="s">
        <v>1394</v>
      </c>
      <c r="H470" s="1068">
        <v>0</v>
      </c>
      <c r="I470" s="1047" t="str">
        <f t="shared" si="14"/>
        <v>yes</v>
      </c>
      <c r="J470" s="792" t="b">
        <f t="shared" si="15"/>
        <v>1</v>
      </c>
    </row>
    <row r="471" spans="1:10" x14ac:dyDescent="0.25">
      <c r="A471" s="321" t="s">
        <v>1396</v>
      </c>
      <c r="B471" s="321">
        <v>50317</v>
      </c>
      <c r="C471" s="1068">
        <v>0</v>
      </c>
      <c r="G471" s="321" t="s">
        <v>1396</v>
      </c>
      <c r="H471" s="1068">
        <v>0</v>
      </c>
      <c r="I471" s="1047" t="str">
        <f t="shared" si="14"/>
        <v>yes</v>
      </c>
      <c r="J471" s="792" t="b">
        <f t="shared" si="15"/>
        <v>1</v>
      </c>
    </row>
    <row r="472" spans="1:10" x14ac:dyDescent="0.25">
      <c r="A472" s="321" t="s">
        <v>1398</v>
      </c>
      <c r="B472" s="321">
        <v>50318</v>
      </c>
      <c r="C472" s="1068">
        <v>-335009</v>
      </c>
      <c r="G472" s="321" t="s">
        <v>1398</v>
      </c>
      <c r="H472" s="1068">
        <v>-335009</v>
      </c>
      <c r="I472" s="1047" t="str">
        <f t="shared" si="14"/>
        <v>yes</v>
      </c>
      <c r="J472" s="792" t="b">
        <f t="shared" si="15"/>
        <v>1</v>
      </c>
    </row>
    <row r="473" spans="1:10" x14ac:dyDescent="0.25">
      <c r="A473" s="321" t="s">
        <v>1400</v>
      </c>
      <c r="B473" s="321">
        <v>50319</v>
      </c>
      <c r="C473" s="1068">
        <v>-1497037</v>
      </c>
      <c r="G473" s="321" t="s">
        <v>1400</v>
      </c>
      <c r="H473" s="1068">
        <v>-1497037</v>
      </c>
      <c r="I473" s="1047" t="str">
        <f t="shared" si="14"/>
        <v>yes</v>
      </c>
      <c r="J473" s="792" t="b">
        <f t="shared" si="15"/>
        <v>1</v>
      </c>
    </row>
    <row r="474" spans="1:10" x14ac:dyDescent="0.25">
      <c r="A474" s="321" t="s">
        <v>1402</v>
      </c>
      <c r="B474" s="321">
        <v>50489</v>
      </c>
      <c r="C474" s="1068">
        <v>0</v>
      </c>
      <c r="G474" s="321" t="s">
        <v>1402</v>
      </c>
      <c r="H474" s="1068">
        <v>0</v>
      </c>
      <c r="I474" s="1047" t="str">
        <f t="shared" si="14"/>
        <v>yes</v>
      </c>
      <c r="J474" s="792" t="b">
        <f t="shared" si="15"/>
        <v>1</v>
      </c>
    </row>
    <row r="475" spans="1:10" x14ac:dyDescent="0.25">
      <c r="A475" s="321" t="s">
        <v>1404</v>
      </c>
      <c r="B475" s="321">
        <v>50320</v>
      </c>
      <c r="C475" s="1068">
        <v>0</v>
      </c>
      <c r="G475" s="321" t="s">
        <v>1404</v>
      </c>
      <c r="H475" s="1068">
        <v>0</v>
      </c>
      <c r="I475" s="1047" t="str">
        <f t="shared" si="14"/>
        <v>yes</v>
      </c>
      <c r="J475" s="792" t="b">
        <f t="shared" si="15"/>
        <v>1</v>
      </c>
    </row>
    <row r="476" spans="1:10" x14ac:dyDescent="0.25">
      <c r="A476" s="321" t="s">
        <v>1406</v>
      </c>
      <c r="B476" s="321">
        <v>50323</v>
      </c>
      <c r="G476" s="321" t="s">
        <v>1406</v>
      </c>
      <c r="I476" s="1047" t="str">
        <f t="shared" si="14"/>
        <v>yes</v>
      </c>
      <c r="J476" s="792" t="b">
        <f t="shared" si="15"/>
        <v>1</v>
      </c>
    </row>
    <row r="477" spans="1:10" x14ac:dyDescent="0.25">
      <c r="A477" s="321" t="s">
        <v>1408</v>
      </c>
      <c r="B477" s="321">
        <v>50321</v>
      </c>
      <c r="C477" s="1068">
        <v>0</v>
      </c>
      <c r="G477" s="321" t="s">
        <v>1408</v>
      </c>
      <c r="H477" s="1068">
        <v>0</v>
      </c>
      <c r="I477" s="1047" t="str">
        <f t="shared" si="14"/>
        <v>yes</v>
      </c>
      <c r="J477" s="792" t="b">
        <f t="shared" si="15"/>
        <v>1</v>
      </c>
    </row>
    <row r="478" spans="1:10" x14ac:dyDescent="0.25">
      <c r="A478" s="321" t="s">
        <v>1410</v>
      </c>
      <c r="B478" s="321">
        <v>50322</v>
      </c>
      <c r="C478" s="1068">
        <v>0</v>
      </c>
      <c r="G478" s="321" t="s">
        <v>1410</v>
      </c>
      <c r="H478" s="1068">
        <v>0</v>
      </c>
      <c r="I478" s="1047" t="str">
        <f t="shared" si="14"/>
        <v>yes</v>
      </c>
      <c r="J478" s="792" t="b">
        <f t="shared" si="15"/>
        <v>1</v>
      </c>
    </row>
    <row r="479" spans="1:10" x14ac:dyDescent="0.25">
      <c r="A479" s="321" t="s">
        <v>1864</v>
      </c>
      <c r="B479" s="321">
        <v>5176</v>
      </c>
      <c r="G479" s="321" t="s">
        <v>1864</v>
      </c>
      <c r="I479" s="1047" t="str">
        <f t="shared" si="14"/>
        <v>yes</v>
      </c>
      <c r="J479" s="792" t="b">
        <f t="shared" si="15"/>
        <v>1</v>
      </c>
    </row>
    <row r="480" spans="1:10" x14ac:dyDescent="0.25">
      <c r="A480" s="321" t="s">
        <v>1412</v>
      </c>
      <c r="B480" s="321">
        <v>50490</v>
      </c>
      <c r="C480" s="1068">
        <v>0</v>
      </c>
      <c r="G480" s="321" t="s">
        <v>1412</v>
      </c>
      <c r="H480" s="1068">
        <v>0</v>
      </c>
      <c r="I480" s="1047" t="str">
        <f t="shared" si="14"/>
        <v>yes</v>
      </c>
      <c r="J480" s="792" t="b">
        <f t="shared" si="15"/>
        <v>1</v>
      </c>
    </row>
    <row r="481" spans="1:10" x14ac:dyDescent="0.25">
      <c r="A481" s="321" t="s">
        <v>1414</v>
      </c>
      <c r="B481" s="321">
        <v>50324</v>
      </c>
      <c r="C481" s="1068">
        <v>-323544</v>
      </c>
      <c r="G481" s="321" t="s">
        <v>1414</v>
      </c>
      <c r="H481" s="1068">
        <v>-323544</v>
      </c>
      <c r="I481" s="1047" t="str">
        <f t="shared" si="14"/>
        <v>yes</v>
      </c>
      <c r="J481" s="792" t="b">
        <f t="shared" si="15"/>
        <v>1</v>
      </c>
    </row>
    <row r="482" spans="1:10" x14ac:dyDescent="0.25">
      <c r="A482" s="321" t="s">
        <v>1416</v>
      </c>
      <c r="B482" s="321">
        <v>50325</v>
      </c>
      <c r="G482" s="321" t="s">
        <v>1416</v>
      </c>
      <c r="I482" s="1047" t="str">
        <f t="shared" si="14"/>
        <v>yes</v>
      </c>
      <c r="J482" s="792" t="b">
        <f t="shared" si="15"/>
        <v>1</v>
      </c>
    </row>
    <row r="483" spans="1:10" x14ac:dyDescent="0.25">
      <c r="A483" s="321" t="s">
        <v>1418</v>
      </c>
      <c r="B483" s="321">
        <v>50326</v>
      </c>
      <c r="G483" s="321" t="s">
        <v>1418</v>
      </c>
      <c r="I483" s="1047" t="str">
        <f t="shared" si="14"/>
        <v>yes</v>
      </c>
      <c r="J483" s="792" t="b">
        <f t="shared" si="15"/>
        <v>1</v>
      </c>
    </row>
    <row r="484" spans="1:10" x14ac:dyDescent="0.25">
      <c r="A484" s="321" t="s">
        <v>1420</v>
      </c>
      <c r="B484" s="321">
        <v>50327</v>
      </c>
      <c r="G484" s="321" t="s">
        <v>1420</v>
      </c>
      <c r="I484" s="1047" t="str">
        <f t="shared" si="14"/>
        <v>yes</v>
      </c>
      <c r="J484" s="792" t="b">
        <f t="shared" si="15"/>
        <v>1</v>
      </c>
    </row>
    <row r="485" spans="1:10" x14ac:dyDescent="0.25">
      <c r="A485" s="321" t="s">
        <v>1866</v>
      </c>
      <c r="B485" s="321">
        <v>5177</v>
      </c>
      <c r="C485" s="1068">
        <v>-370705</v>
      </c>
      <c r="G485" s="321" t="s">
        <v>1866</v>
      </c>
      <c r="H485" s="1068">
        <v>-370705</v>
      </c>
      <c r="I485" s="1047" t="str">
        <f t="shared" si="14"/>
        <v>yes</v>
      </c>
      <c r="J485" s="792" t="b">
        <f t="shared" si="15"/>
        <v>1</v>
      </c>
    </row>
    <row r="486" spans="1:10" x14ac:dyDescent="0.25">
      <c r="A486" s="321" t="s">
        <v>1422</v>
      </c>
      <c r="B486" s="321">
        <v>50328</v>
      </c>
      <c r="C486" s="1068">
        <v>-1003521</v>
      </c>
      <c r="G486" s="321" t="s">
        <v>1422</v>
      </c>
      <c r="H486" s="1068">
        <v>-1003521</v>
      </c>
      <c r="I486" s="1047" t="str">
        <f t="shared" si="14"/>
        <v>yes</v>
      </c>
      <c r="J486" s="792" t="b">
        <f t="shared" si="15"/>
        <v>1</v>
      </c>
    </row>
    <row r="487" spans="1:10" x14ac:dyDescent="0.25">
      <c r="A487" s="321" t="s">
        <v>1868</v>
      </c>
      <c r="B487" s="321">
        <v>5178</v>
      </c>
      <c r="C487" s="1068">
        <v>-12881.77</v>
      </c>
      <c r="G487" s="321" t="s">
        <v>1868</v>
      </c>
      <c r="H487" s="1068">
        <v>-12881.77</v>
      </c>
      <c r="I487" s="1047" t="str">
        <f t="shared" si="14"/>
        <v>yes</v>
      </c>
      <c r="J487" s="792" t="b">
        <f t="shared" si="15"/>
        <v>1</v>
      </c>
    </row>
    <row r="488" spans="1:10" x14ac:dyDescent="0.25">
      <c r="A488" s="321" t="s">
        <v>1424</v>
      </c>
      <c r="B488" s="321">
        <v>50329</v>
      </c>
      <c r="C488" s="1068">
        <v>0</v>
      </c>
      <c r="G488" s="321" t="s">
        <v>1424</v>
      </c>
      <c r="H488" s="1068">
        <v>0</v>
      </c>
      <c r="I488" s="1047" t="str">
        <f t="shared" si="14"/>
        <v>yes</v>
      </c>
      <c r="J488" s="792" t="b">
        <f t="shared" si="15"/>
        <v>1</v>
      </c>
    </row>
    <row r="489" spans="1:10" x14ac:dyDescent="0.25">
      <c r="A489" s="321" t="s">
        <v>1426</v>
      </c>
      <c r="B489" s="321">
        <v>50330</v>
      </c>
      <c r="C489" s="1068">
        <v>-833718</v>
      </c>
      <c r="G489" s="321" t="s">
        <v>1426</v>
      </c>
      <c r="H489" s="1068">
        <v>-833718</v>
      </c>
      <c r="I489" s="1047" t="str">
        <f t="shared" si="14"/>
        <v>yes</v>
      </c>
      <c r="J489" s="792" t="b">
        <f t="shared" si="15"/>
        <v>1</v>
      </c>
    </row>
    <row r="490" spans="1:10" x14ac:dyDescent="0.25">
      <c r="A490" s="321" t="s">
        <v>1428</v>
      </c>
      <c r="B490" s="321">
        <v>50331</v>
      </c>
      <c r="C490" s="1068">
        <v>-115947.5</v>
      </c>
      <c r="G490" s="321" t="s">
        <v>1428</v>
      </c>
      <c r="H490" s="1068">
        <v>-115947.5</v>
      </c>
      <c r="I490" s="1047" t="str">
        <f t="shared" si="14"/>
        <v>yes</v>
      </c>
      <c r="J490" s="792" t="b">
        <f t="shared" si="15"/>
        <v>1</v>
      </c>
    </row>
    <row r="491" spans="1:10" x14ac:dyDescent="0.25">
      <c r="A491" s="321" t="s">
        <v>1430</v>
      </c>
      <c r="B491" s="321">
        <v>50332</v>
      </c>
      <c r="G491" s="321" t="s">
        <v>1430</v>
      </c>
      <c r="I491" s="1047" t="str">
        <f t="shared" si="14"/>
        <v>yes</v>
      </c>
      <c r="J491" s="792" t="b">
        <f t="shared" si="15"/>
        <v>1</v>
      </c>
    </row>
    <row r="492" spans="1:10" x14ac:dyDescent="0.25">
      <c r="A492" s="321" t="s">
        <v>1432</v>
      </c>
      <c r="B492" s="321">
        <v>50333</v>
      </c>
      <c r="G492" s="321" t="s">
        <v>1432</v>
      </c>
      <c r="I492" s="1047" t="str">
        <f t="shared" si="14"/>
        <v>yes</v>
      </c>
      <c r="J492" s="792" t="b">
        <f t="shared" si="15"/>
        <v>1</v>
      </c>
    </row>
    <row r="493" spans="1:10" x14ac:dyDescent="0.25">
      <c r="A493" s="321" t="s">
        <v>1434</v>
      </c>
      <c r="B493" s="321">
        <v>50335</v>
      </c>
      <c r="C493" s="1068">
        <v>0</v>
      </c>
      <c r="G493" s="321" t="s">
        <v>1434</v>
      </c>
      <c r="H493" s="1068">
        <v>0</v>
      </c>
      <c r="I493" s="1047" t="str">
        <f t="shared" si="14"/>
        <v>yes</v>
      </c>
      <c r="J493" s="792" t="b">
        <f t="shared" si="15"/>
        <v>1</v>
      </c>
    </row>
    <row r="494" spans="1:10" x14ac:dyDescent="0.25">
      <c r="A494" s="321" t="s">
        <v>1436</v>
      </c>
      <c r="B494" s="321">
        <v>50334</v>
      </c>
      <c r="C494" s="1068">
        <v>0</v>
      </c>
      <c r="G494" s="321" t="s">
        <v>1436</v>
      </c>
      <c r="H494" s="1068">
        <v>0</v>
      </c>
      <c r="I494" s="1047" t="str">
        <f t="shared" si="14"/>
        <v>yes</v>
      </c>
      <c r="J494" s="792" t="b">
        <f t="shared" si="15"/>
        <v>1</v>
      </c>
    </row>
    <row r="495" spans="1:10" x14ac:dyDescent="0.25">
      <c r="A495" s="321" t="s">
        <v>1438</v>
      </c>
      <c r="B495" s="321">
        <v>50336</v>
      </c>
      <c r="G495" s="321" t="s">
        <v>1438</v>
      </c>
      <c r="I495" s="1047" t="str">
        <f t="shared" si="14"/>
        <v>yes</v>
      </c>
      <c r="J495" s="792" t="b">
        <f t="shared" si="15"/>
        <v>1</v>
      </c>
    </row>
    <row r="496" spans="1:10" x14ac:dyDescent="0.25">
      <c r="A496" s="321" t="s">
        <v>1870</v>
      </c>
      <c r="B496" s="321">
        <v>5179</v>
      </c>
      <c r="C496" s="1068">
        <v>1675378</v>
      </c>
      <c r="G496" s="321" t="s">
        <v>1870</v>
      </c>
      <c r="H496" s="1068">
        <v>1675378</v>
      </c>
      <c r="I496" s="1047" t="str">
        <f t="shared" si="14"/>
        <v>yes</v>
      </c>
      <c r="J496" s="792" t="b">
        <f t="shared" si="15"/>
        <v>1</v>
      </c>
    </row>
    <row r="497" spans="1:10" x14ac:dyDescent="0.25">
      <c r="A497" s="321" t="s">
        <v>1440</v>
      </c>
      <c r="B497" s="321">
        <v>50337</v>
      </c>
      <c r="C497" s="1068">
        <v>0</v>
      </c>
      <c r="G497" s="321" t="s">
        <v>1440</v>
      </c>
      <c r="H497" s="1068">
        <v>0</v>
      </c>
      <c r="I497" s="1047" t="str">
        <f t="shared" si="14"/>
        <v>yes</v>
      </c>
      <c r="J497" s="792" t="b">
        <f t="shared" si="15"/>
        <v>1</v>
      </c>
    </row>
    <row r="498" spans="1:10" x14ac:dyDescent="0.25">
      <c r="A498" s="321" t="s">
        <v>1442</v>
      </c>
      <c r="B498" s="321">
        <v>50338</v>
      </c>
      <c r="G498" s="321" t="s">
        <v>1442</v>
      </c>
      <c r="I498" s="1047" t="str">
        <f t="shared" si="14"/>
        <v>yes</v>
      </c>
      <c r="J498" s="792" t="b">
        <f t="shared" si="15"/>
        <v>1</v>
      </c>
    </row>
    <row r="499" spans="1:10" x14ac:dyDescent="0.25">
      <c r="A499" s="321" t="s">
        <v>1444</v>
      </c>
      <c r="B499" s="321">
        <v>50339</v>
      </c>
      <c r="C499" s="1068">
        <v>0</v>
      </c>
      <c r="G499" s="321" t="s">
        <v>1444</v>
      </c>
      <c r="H499" s="1068">
        <v>0</v>
      </c>
      <c r="I499" s="1047" t="str">
        <f t="shared" si="14"/>
        <v>yes</v>
      </c>
      <c r="J499" s="792" t="b">
        <f t="shared" si="15"/>
        <v>1</v>
      </c>
    </row>
    <row r="500" spans="1:10" x14ac:dyDescent="0.25">
      <c r="A500" s="321" t="s">
        <v>1446</v>
      </c>
      <c r="B500" s="321">
        <v>50443</v>
      </c>
      <c r="G500" s="321" t="s">
        <v>1446</v>
      </c>
      <c r="I500" s="1047" t="str">
        <f t="shared" si="14"/>
        <v>yes</v>
      </c>
      <c r="J500" s="792" t="b">
        <f t="shared" si="15"/>
        <v>1</v>
      </c>
    </row>
    <row r="501" spans="1:10" x14ac:dyDescent="0.25">
      <c r="A501" s="321" t="s">
        <v>1448</v>
      </c>
      <c r="B501" s="321">
        <v>50340</v>
      </c>
      <c r="C501" s="1068">
        <v>0</v>
      </c>
      <c r="G501" s="321" t="s">
        <v>1448</v>
      </c>
      <c r="H501" s="1068">
        <v>0</v>
      </c>
      <c r="I501" s="1047" t="str">
        <f t="shared" si="14"/>
        <v>yes</v>
      </c>
      <c r="J501" s="792" t="b">
        <f t="shared" si="15"/>
        <v>1</v>
      </c>
    </row>
    <row r="502" spans="1:10" x14ac:dyDescent="0.25">
      <c r="A502" s="321" t="s">
        <v>1450</v>
      </c>
      <c r="B502" s="321">
        <v>50456</v>
      </c>
      <c r="C502" s="1068">
        <v>0</v>
      </c>
      <c r="G502" s="321" t="s">
        <v>1450</v>
      </c>
      <c r="H502" s="1068">
        <v>0</v>
      </c>
      <c r="I502" s="1047" t="str">
        <f t="shared" si="14"/>
        <v>yes</v>
      </c>
      <c r="J502" s="792" t="b">
        <f t="shared" si="15"/>
        <v>1</v>
      </c>
    </row>
    <row r="503" spans="1:10" x14ac:dyDescent="0.25">
      <c r="A503" s="321" t="s">
        <v>1872</v>
      </c>
      <c r="B503" s="321">
        <v>5180</v>
      </c>
      <c r="C503" s="1068">
        <v>-29549.71</v>
      </c>
      <c r="G503" s="321" t="s">
        <v>1872</v>
      </c>
      <c r="H503" s="1068">
        <v>-29549.71</v>
      </c>
      <c r="I503" s="1047" t="str">
        <f t="shared" si="14"/>
        <v>yes</v>
      </c>
      <c r="J503" s="792" t="b">
        <f t="shared" si="15"/>
        <v>1</v>
      </c>
    </row>
    <row r="504" spans="1:10" x14ac:dyDescent="0.25">
      <c r="A504" s="321" t="s">
        <v>1452</v>
      </c>
      <c r="B504" s="321">
        <v>50341</v>
      </c>
      <c r="C504" s="1068">
        <v>0</v>
      </c>
      <c r="G504" s="321" t="s">
        <v>1452</v>
      </c>
      <c r="H504" s="1068">
        <v>0</v>
      </c>
      <c r="I504" s="1047" t="str">
        <f t="shared" si="14"/>
        <v>yes</v>
      </c>
      <c r="J504" s="792" t="b">
        <f t="shared" si="15"/>
        <v>1</v>
      </c>
    </row>
    <row r="505" spans="1:10" x14ac:dyDescent="0.25">
      <c r="A505" s="321" t="s">
        <v>1454</v>
      </c>
      <c r="B505" s="321">
        <v>50526</v>
      </c>
      <c r="G505" s="321" t="s">
        <v>3448</v>
      </c>
      <c r="I505" s="1047" t="str">
        <f t="shared" si="14"/>
        <v>yes</v>
      </c>
      <c r="J505" s="792" t="b">
        <f t="shared" si="15"/>
        <v>0</v>
      </c>
    </row>
    <row r="506" spans="1:10" x14ac:dyDescent="0.25">
      <c r="A506" s="321" t="s">
        <v>1456</v>
      </c>
      <c r="B506" s="321">
        <v>50554</v>
      </c>
      <c r="C506" s="1068">
        <v>0</v>
      </c>
      <c r="G506" s="321" t="s">
        <v>3449</v>
      </c>
      <c r="H506" s="1068">
        <v>0</v>
      </c>
      <c r="I506" s="1047" t="str">
        <f t="shared" si="14"/>
        <v>yes</v>
      </c>
      <c r="J506" s="792" t="b">
        <f t="shared" si="15"/>
        <v>0</v>
      </c>
    </row>
    <row r="507" spans="1:10" x14ac:dyDescent="0.25">
      <c r="A507" s="321" t="s">
        <v>1458</v>
      </c>
      <c r="B507" s="321">
        <v>50343</v>
      </c>
      <c r="C507" s="1068">
        <v>0</v>
      </c>
      <c r="G507" s="321" t="s">
        <v>3450</v>
      </c>
      <c r="H507" s="1068">
        <v>0</v>
      </c>
      <c r="I507" s="1047" t="str">
        <f t="shared" si="14"/>
        <v>yes</v>
      </c>
      <c r="J507" s="792" t="b">
        <f t="shared" si="15"/>
        <v>0</v>
      </c>
    </row>
    <row r="508" spans="1:10" x14ac:dyDescent="0.25">
      <c r="A508" s="321" t="s">
        <v>1460</v>
      </c>
      <c r="B508" s="321">
        <v>50342</v>
      </c>
      <c r="G508" s="321" t="s">
        <v>1460</v>
      </c>
      <c r="I508" s="1047" t="str">
        <f t="shared" si="14"/>
        <v>yes</v>
      </c>
      <c r="J508" s="792" t="b">
        <f t="shared" si="15"/>
        <v>1</v>
      </c>
    </row>
    <row r="509" spans="1:10" x14ac:dyDescent="0.25">
      <c r="A509" s="321" t="s">
        <v>1462</v>
      </c>
      <c r="B509" s="321">
        <v>50344</v>
      </c>
      <c r="G509" s="321" t="s">
        <v>1462</v>
      </c>
      <c r="I509" s="1047" t="str">
        <f t="shared" si="14"/>
        <v>yes</v>
      </c>
      <c r="J509" s="792" t="b">
        <f t="shared" si="15"/>
        <v>1</v>
      </c>
    </row>
    <row r="510" spans="1:10" x14ac:dyDescent="0.25">
      <c r="A510" s="321" t="s">
        <v>1464</v>
      </c>
      <c r="B510" s="321">
        <v>50345</v>
      </c>
      <c r="C510" s="1068">
        <v>0</v>
      </c>
      <c r="G510" s="321" t="s">
        <v>1464</v>
      </c>
      <c r="H510" s="1068">
        <v>0</v>
      </c>
      <c r="I510" s="1047" t="str">
        <f t="shared" si="14"/>
        <v>yes</v>
      </c>
      <c r="J510" s="792" t="b">
        <f t="shared" si="15"/>
        <v>1</v>
      </c>
    </row>
    <row r="511" spans="1:10" x14ac:dyDescent="0.25">
      <c r="A511" s="321" t="s">
        <v>1874</v>
      </c>
      <c r="B511" s="321">
        <v>5181</v>
      </c>
      <c r="C511" s="1068">
        <v>1616126</v>
      </c>
      <c r="G511" s="321" t="s">
        <v>1874</v>
      </c>
      <c r="H511" s="1068">
        <v>1616126</v>
      </c>
      <c r="I511" s="1047" t="str">
        <f t="shared" si="14"/>
        <v>yes</v>
      </c>
      <c r="J511" s="792" t="b">
        <f t="shared" si="15"/>
        <v>1</v>
      </c>
    </row>
    <row r="512" spans="1:10" x14ac:dyDescent="0.25">
      <c r="A512" s="321" t="s">
        <v>1466</v>
      </c>
      <c r="B512" s="321">
        <v>50503</v>
      </c>
      <c r="C512" s="1068">
        <v>0</v>
      </c>
      <c r="G512" s="321" t="s">
        <v>1466</v>
      </c>
      <c r="H512" s="1068">
        <v>0</v>
      </c>
      <c r="I512" s="1047" t="str">
        <f t="shared" si="14"/>
        <v>yes</v>
      </c>
      <c r="J512" s="792" t="b">
        <f t="shared" si="15"/>
        <v>1</v>
      </c>
    </row>
    <row r="513" spans="1:10" x14ac:dyDescent="0.25">
      <c r="A513" s="321" t="s">
        <v>1468</v>
      </c>
      <c r="B513" s="321">
        <v>50527</v>
      </c>
      <c r="C513" s="1068">
        <v>0</v>
      </c>
      <c r="G513" s="321" t="s">
        <v>1468</v>
      </c>
      <c r="H513" s="1068">
        <v>0</v>
      </c>
      <c r="I513" s="1047" t="str">
        <f t="shared" ref="I513:I576" si="16">IF(H513=C513,"yes",H513)</f>
        <v>yes</v>
      </c>
      <c r="J513" s="792" t="b">
        <f t="shared" si="15"/>
        <v>1</v>
      </c>
    </row>
    <row r="514" spans="1:10" x14ac:dyDescent="0.25">
      <c r="A514" s="321" t="s">
        <v>1470</v>
      </c>
      <c r="B514" s="321">
        <v>50346</v>
      </c>
      <c r="C514" s="1068">
        <v>-452200.9</v>
      </c>
      <c r="G514" s="321" t="s">
        <v>1470</v>
      </c>
      <c r="H514" s="1068">
        <v>-452200.9</v>
      </c>
      <c r="I514" s="1047" t="str">
        <f t="shared" si="16"/>
        <v>yes</v>
      </c>
      <c r="J514" s="792" t="b">
        <f t="shared" ref="J514:J577" si="17">EXACT(A514,G514)</f>
        <v>1</v>
      </c>
    </row>
    <row r="515" spans="1:10" x14ac:dyDescent="0.25">
      <c r="A515" s="321" t="s">
        <v>1472</v>
      </c>
      <c r="B515" s="321">
        <v>50347</v>
      </c>
      <c r="C515" s="1068">
        <v>0</v>
      </c>
      <c r="G515" s="321" t="s">
        <v>1472</v>
      </c>
      <c r="H515" s="1068">
        <v>0</v>
      </c>
      <c r="I515" s="1047" t="str">
        <f t="shared" si="16"/>
        <v>yes</v>
      </c>
      <c r="J515" s="792" t="b">
        <f t="shared" si="17"/>
        <v>1</v>
      </c>
    </row>
    <row r="516" spans="1:10" x14ac:dyDescent="0.25">
      <c r="A516" s="321" t="s">
        <v>1474</v>
      </c>
      <c r="B516" s="321">
        <v>50529</v>
      </c>
      <c r="C516" s="1068">
        <v>0</v>
      </c>
      <c r="G516" s="321" t="s">
        <v>1474</v>
      </c>
      <c r="H516" s="1068">
        <v>0</v>
      </c>
      <c r="I516" s="1047" t="str">
        <f t="shared" si="16"/>
        <v>yes</v>
      </c>
      <c r="J516" s="792" t="b">
        <f t="shared" si="17"/>
        <v>1</v>
      </c>
    </row>
    <row r="517" spans="1:10" x14ac:dyDescent="0.25">
      <c r="A517" s="321" t="s">
        <v>1876</v>
      </c>
      <c r="B517" s="321">
        <v>5182</v>
      </c>
      <c r="C517" s="1068">
        <v>0</v>
      </c>
      <c r="G517" s="321" t="s">
        <v>1876</v>
      </c>
      <c r="H517" s="1068">
        <v>0</v>
      </c>
      <c r="I517" s="1047" t="str">
        <f t="shared" si="16"/>
        <v>yes</v>
      </c>
      <c r="J517" s="792" t="b">
        <f t="shared" si="17"/>
        <v>1</v>
      </c>
    </row>
    <row r="518" spans="1:10" x14ac:dyDescent="0.25">
      <c r="A518" s="321" t="s">
        <v>1476</v>
      </c>
      <c r="B518" s="321">
        <v>50348</v>
      </c>
      <c r="C518" s="1068">
        <v>0</v>
      </c>
      <c r="G518" s="321" t="s">
        <v>1476</v>
      </c>
      <c r="H518" s="1068">
        <v>0</v>
      </c>
      <c r="I518" s="1047" t="str">
        <f t="shared" si="16"/>
        <v>yes</v>
      </c>
      <c r="J518" s="792" t="b">
        <f t="shared" si="17"/>
        <v>1</v>
      </c>
    </row>
    <row r="519" spans="1:10" x14ac:dyDescent="0.25">
      <c r="A519" s="321" t="s">
        <v>1478</v>
      </c>
      <c r="B519" s="321">
        <v>50349</v>
      </c>
      <c r="C519" s="1068">
        <v>0</v>
      </c>
      <c r="G519" s="321" t="s">
        <v>1478</v>
      </c>
      <c r="H519" s="1068">
        <v>0</v>
      </c>
      <c r="I519" s="1047" t="str">
        <f t="shared" si="16"/>
        <v>yes</v>
      </c>
      <c r="J519" s="792" t="b">
        <f t="shared" si="17"/>
        <v>1</v>
      </c>
    </row>
    <row r="520" spans="1:10" x14ac:dyDescent="0.25">
      <c r="A520" s="321" t="s">
        <v>1480</v>
      </c>
      <c r="B520" s="321">
        <v>50350</v>
      </c>
      <c r="C520" s="1068">
        <v>0</v>
      </c>
      <c r="G520" s="321" t="s">
        <v>1480</v>
      </c>
      <c r="H520" s="1068">
        <v>0</v>
      </c>
      <c r="I520" s="1047" t="str">
        <f t="shared" si="16"/>
        <v>yes</v>
      </c>
      <c r="J520" s="792" t="b">
        <f t="shared" si="17"/>
        <v>1</v>
      </c>
    </row>
    <row r="521" spans="1:10" x14ac:dyDescent="0.25">
      <c r="A521" s="321" t="s">
        <v>1482</v>
      </c>
      <c r="B521" s="321">
        <v>50541</v>
      </c>
      <c r="C521" s="1068">
        <v>0</v>
      </c>
      <c r="G521" s="321" t="s">
        <v>1482</v>
      </c>
      <c r="H521" s="1068">
        <v>0</v>
      </c>
      <c r="I521" s="1047" t="str">
        <f t="shared" si="16"/>
        <v>yes</v>
      </c>
      <c r="J521" s="792" t="b">
        <f t="shared" si="17"/>
        <v>1</v>
      </c>
    </row>
    <row r="522" spans="1:10" x14ac:dyDescent="0.25">
      <c r="A522" s="321" t="s">
        <v>1484</v>
      </c>
      <c r="B522" s="321">
        <v>50351</v>
      </c>
      <c r="C522" s="1068">
        <v>0</v>
      </c>
      <c r="G522" s="321" t="s">
        <v>1484</v>
      </c>
      <c r="H522" s="1068">
        <v>0</v>
      </c>
      <c r="I522" s="1047" t="str">
        <f t="shared" si="16"/>
        <v>yes</v>
      </c>
      <c r="J522" s="792" t="b">
        <f t="shared" si="17"/>
        <v>1</v>
      </c>
    </row>
    <row r="523" spans="1:10" x14ac:dyDescent="0.25">
      <c r="A523" s="321" t="s">
        <v>1486</v>
      </c>
      <c r="B523" s="321">
        <v>50484</v>
      </c>
      <c r="C523" s="1068">
        <v>0</v>
      </c>
      <c r="G523" s="321" t="s">
        <v>1486</v>
      </c>
      <c r="H523" s="1068">
        <v>0</v>
      </c>
      <c r="I523" s="1047" t="str">
        <f t="shared" si="16"/>
        <v>yes</v>
      </c>
      <c r="J523" s="792" t="b">
        <f t="shared" si="17"/>
        <v>1</v>
      </c>
    </row>
    <row r="524" spans="1:10" x14ac:dyDescent="0.25">
      <c r="A524" s="321" t="s">
        <v>1488</v>
      </c>
      <c r="B524" s="321">
        <v>50352</v>
      </c>
      <c r="C524" s="1068">
        <v>0</v>
      </c>
      <c r="G524" s="321" t="s">
        <v>1488</v>
      </c>
      <c r="H524" s="1068">
        <v>0</v>
      </c>
      <c r="I524" s="1047" t="str">
        <f t="shared" si="16"/>
        <v>yes</v>
      </c>
      <c r="J524" s="792" t="b">
        <f t="shared" si="17"/>
        <v>1</v>
      </c>
    </row>
    <row r="525" spans="1:10" x14ac:dyDescent="0.25">
      <c r="A525" s="321" t="s">
        <v>1490</v>
      </c>
      <c r="B525" s="321">
        <v>50353</v>
      </c>
      <c r="C525" s="1068">
        <v>-312866</v>
      </c>
      <c r="G525" s="321" t="s">
        <v>1490</v>
      </c>
      <c r="H525" s="1068">
        <v>-312866</v>
      </c>
      <c r="I525" s="1047" t="str">
        <f t="shared" si="16"/>
        <v>yes</v>
      </c>
      <c r="J525" s="792" t="b">
        <f t="shared" si="17"/>
        <v>1</v>
      </c>
    </row>
    <row r="526" spans="1:10" x14ac:dyDescent="0.25">
      <c r="A526" s="321" t="s">
        <v>1492</v>
      </c>
      <c r="B526" s="321">
        <v>50354</v>
      </c>
      <c r="G526" s="321" t="s">
        <v>1492</v>
      </c>
      <c r="I526" s="1047" t="str">
        <f t="shared" si="16"/>
        <v>yes</v>
      </c>
      <c r="J526" s="792" t="b">
        <f t="shared" si="17"/>
        <v>1</v>
      </c>
    </row>
    <row r="527" spans="1:10" x14ac:dyDescent="0.25">
      <c r="A527" s="321" t="s">
        <v>1494</v>
      </c>
      <c r="B527" s="321">
        <v>50355</v>
      </c>
      <c r="C527" s="1068">
        <v>0</v>
      </c>
      <c r="G527" s="321" t="s">
        <v>1494</v>
      </c>
      <c r="H527" s="1068">
        <v>0</v>
      </c>
      <c r="I527" s="1047" t="str">
        <f t="shared" si="16"/>
        <v>yes</v>
      </c>
      <c r="J527" s="792" t="b">
        <f t="shared" si="17"/>
        <v>1</v>
      </c>
    </row>
    <row r="528" spans="1:10" x14ac:dyDescent="0.25">
      <c r="A528" s="321" t="s">
        <v>1496</v>
      </c>
      <c r="B528" s="321">
        <v>50356</v>
      </c>
      <c r="C528" s="1068">
        <v>0</v>
      </c>
      <c r="G528" s="321" t="s">
        <v>1496</v>
      </c>
      <c r="H528" s="1068">
        <v>0</v>
      </c>
      <c r="I528" s="1047" t="str">
        <f t="shared" si="16"/>
        <v>yes</v>
      </c>
      <c r="J528" s="792" t="b">
        <f t="shared" si="17"/>
        <v>1</v>
      </c>
    </row>
    <row r="529" spans="1:10" x14ac:dyDescent="0.25">
      <c r="A529" s="321" t="s">
        <v>1498</v>
      </c>
      <c r="B529" s="321">
        <v>50357</v>
      </c>
      <c r="C529" s="1068">
        <v>0</v>
      </c>
      <c r="G529" s="321" t="s">
        <v>1498</v>
      </c>
      <c r="H529" s="1068">
        <v>0</v>
      </c>
      <c r="I529" s="1047" t="str">
        <f t="shared" si="16"/>
        <v>yes</v>
      </c>
      <c r="J529" s="792" t="b">
        <f t="shared" si="17"/>
        <v>1</v>
      </c>
    </row>
    <row r="530" spans="1:10" x14ac:dyDescent="0.25">
      <c r="A530" s="321" t="s">
        <v>1500</v>
      </c>
      <c r="B530" s="321">
        <v>50482</v>
      </c>
      <c r="C530" s="1068">
        <v>0</v>
      </c>
      <c r="G530" s="321" t="s">
        <v>1500</v>
      </c>
      <c r="H530" s="1068">
        <v>0</v>
      </c>
      <c r="I530" s="1047" t="str">
        <f t="shared" si="16"/>
        <v>yes</v>
      </c>
      <c r="J530" s="792" t="b">
        <f t="shared" si="17"/>
        <v>1</v>
      </c>
    </row>
    <row r="531" spans="1:10" x14ac:dyDescent="0.25">
      <c r="A531" s="321" t="s">
        <v>1502</v>
      </c>
      <c r="B531" s="321">
        <v>50358</v>
      </c>
      <c r="C531" s="1068">
        <v>-12813</v>
      </c>
      <c r="G531" s="321" t="s">
        <v>1502</v>
      </c>
      <c r="H531" s="1068">
        <v>-12813</v>
      </c>
      <c r="I531" s="1047" t="str">
        <f t="shared" si="16"/>
        <v>yes</v>
      </c>
      <c r="J531" s="792" t="b">
        <f t="shared" si="17"/>
        <v>1</v>
      </c>
    </row>
    <row r="532" spans="1:10" x14ac:dyDescent="0.25">
      <c r="A532" s="321" t="s">
        <v>1504</v>
      </c>
      <c r="B532" s="321">
        <v>50359</v>
      </c>
      <c r="C532" s="1068">
        <v>-425417</v>
      </c>
      <c r="G532" s="321" t="s">
        <v>1504</v>
      </c>
      <c r="H532" s="1068">
        <v>-425417</v>
      </c>
      <c r="I532" s="1047" t="str">
        <f t="shared" si="16"/>
        <v>yes</v>
      </c>
      <c r="J532" s="792" t="b">
        <f t="shared" si="17"/>
        <v>1</v>
      </c>
    </row>
    <row r="533" spans="1:10" x14ac:dyDescent="0.25">
      <c r="A533" s="321" t="s">
        <v>1506</v>
      </c>
      <c r="B533" s="321">
        <v>50360</v>
      </c>
      <c r="C533" s="1068">
        <v>313923</v>
      </c>
      <c r="G533" s="321" t="s">
        <v>1506</v>
      </c>
      <c r="H533" s="1068">
        <v>313923</v>
      </c>
      <c r="I533" s="1047" t="str">
        <f t="shared" si="16"/>
        <v>yes</v>
      </c>
      <c r="J533" s="792" t="b">
        <f t="shared" si="17"/>
        <v>1</v>
      </c>
    </row>
    <row r="534" spans="1:10" x14ac:dyDescent="0.25">
      <c r="A534" s="321" t="s">
        <v>1508</v>
      </c>
      <c r="B534" s="321">
        <v>50361</v>
      </c>
      <c r="C534" s="1068">
        <v>0</v>
      </c>
      <c r="G534" s="321" t="s">
        <v>1508</v>
      </c>
      <c r="H534" s="1068">
        <v>0</v>
      </c>
      <c r="I534" s="1047" t="str">
        <f t="shared" si="16"/>
        <v>yes</v>
      </c>
      <c r="J534" s="792" t="b">
        <f t="shared" si="17"/>
        <v>1</v>
      </c>
    </row>
    <row r="535" spans="1:10" x14ac:dyDescent="0.25">
      <c r="A535" s="321" t="s">
        <v>1510</v>
      </c>
      <c r="B535" s="321">
        <v>50362</v>
      </c>
      <c r="G535" s="321" t="s">
        <v>1510</v>
      </c>
      <c r="I535" s="1047" t="str">
        <f t="shared" si="16"/>
        <v>yes</v>
      </c>
      <c r="J535" s="792" t="b">
        <f t="shared" si="17"/>
        <v>1</v>
      </c>
    </row>
    <row r="536" spans="1:10" x14ac:dyDescent="0.25">
      <c r="A536" s="321" t="s">
        <v>1512</v>
      </c>
      <c r="B536" s="321">
        <v>50363</v>
      </c>
      <c r="C536" s="1068">
        <v>0</v>
      </c>
      <c r="G536" s="321" t="s">
        <v>1512</v>
      </c>
      <c r="H536" s="1068">
        <v>0</v>
      </c>
      <c r="I536" s="1047" t="str">
        <f t="shared" si="16"/>
        <v>yes</v>
      </c>
      <c r="J536" s="792" t="b">
        <f t="shared" si="17"/>
        <v>1</v>
      </c>
    </row>
    <row r="537" spans="1:10" x14ac:dyDescent="0.25">
      <c r="A537" s="321" t="s">
        <v>1514</v>
      </c>
      <c r="B537" s="321">
        <v>50364</v>
      </c>
      <c r="G537" s="321" t="s">
        <v>1514</v>
      </c>
      <c r="I537" s="1047" t="str">
        <f t="shared" si="16"/>
        <v>yes</v>
      </c>
      <c r="J537" s="792" t="b">
        <f t="shared" si="17"/>
        <v>1</v>
      </c>
    </row>
    <row r="538" spans="1:10" x14ac:dyDescent="0.25">
      <c r="A538" s="321" t="s">
        <v>1516</v>
      </c>
      <c r="B538" s="321">
        <v>50365</v>
      </c>
      <c r="G538" s="321" t="s">
        <v>1516</v>
      </c>
      <c r="I538" s="1047" t="str">
        <f t="shared" si="16"/>
        <v>yes</v>
      </c>
      <c r="J538" s="792" t="b">
        <f t="shared" si="17"/>
        <v>1</v>
      </c>
    </row>
    <row r="539" spans="1:10" x14ac:dyDescent="0.25">
      <c r="A539" s="321" t="s">
        <v>1518</v>
      </c>
      <c r="B539" s="321">
        <v>50366</v>
      </c>
      <c r="C539" s="1068">
        <v>0</v>
      </c>
      <c r="G539" s="321" t="s">
        <v>1518</v>
      </c>
      <c r="H539" s="1068">
        <v>0</v>
      </c>
      <c r="I539" s="1047" t="str">
        <f t="shared" si="16"/>
        <v>yes</v>
      </c>
      <c r="J539" s="792" t="b">
        <f t="shared" si="17"/>
        <v>1</v>
      </c>
    </row>
    <row r="540" spans="1:10" x14ac:dyDescent="0.25">
      <c r="A540" s="321" t="s">
        <v>1520</v>
      </c>
      <c r="B540" s="321">
        <v>50367</v>
      </c>
      <c r="G540" s="321" t="s">
        <v>1520</v>
      </c>
      <c r="I540" s="1047" t="str">
        <f t="shared" si="16"/>
        <v>yes</v>
      </c>
      <c r="J540" s="792" t="b">
        <f t="shared" si="17"/>
        <v>1</v>
      </c>
    </row>
    <row r="541" spans="1:10" x14ac:dyDescent="0.25">
      <c r="A541" s="321" t="s">
        <v>1522</v>
      </c>
      <c r="B541" s="321">
        <v>50368</v>
      </c>
      <c r="C541" s="1068">
        <v>0</v>
      </c>
      <c r="G541" s="321" t="s">
        <v>1522</v>
      </c>
      <c r="H541" s="1068">
        <v>0</v>
      </c>
      <c r="I541" s="1047" t="str">
        <f t="shared" si="16"/>
        <v>yes</v>
      </c>
      <c r="J541" s="792" t="b">
        <f t="shared" si="17"/>
        <v>1</v>
      </c>
    </row>
    <row r="542" spans="1:10" x14ac:dyDescent="0.25">
      <c r="A542" s="321" t="s">
        <v>1524</v>
      </c>
      <c r="B542" s="321">
        <v>50369</v>
      </c>
      <c r="C542" s="1068">
        <v>36371</v>
      </c>
      <c r="G542" s="321" t="s">
        <v>1524</v>
      </c>
      <c r="H542" s="1068">
        <v>36371</v>
      </c>
      <c r="I542" s="1047" t="str">
        <f t="shared" si="16"/>
        <v>yes</v>
      </c>
      <c r="J542" s="792" t="b">
        <f t="shared" si="17"/>
        <v>1</v>
      </c>
    </row>
    <row r="543" spans="1:10" x14ac:dyDescent="0.25">
      <c r="A543" s="321" t="s">
        <v>1526</v>
      </c>
      <c r="B543" s="321">
        <v>50370</v>
      </c>
      <c r="C543" s="1068">
        <v>0</v>
      </c>
      <c r="G543" s="321" t="s">
        <v>1526</v>
      </c>
      <c r="H543" s="1068">
        <v>0</v>
      </c>
      <c r="I543" s="1047" t="str">
        <f t="shared" si="16"/>
        <v>yes</v>
      </c>
      <c r="J543" s="792" t="b">
        <f t="shared" si="17"/>
        <v>1</v>
      </c>
    </row>
    <row r="544" spans="1:10" x14ac:dyDescent="0.25">
      <c r="A544" s="321" t="s">
        <v>1528</v>
      </c>
      <c r="B544" s="321">
        <v>50371</v>
      </c>
      <c r="C544" s="1068">
        <v>0</v>
      </c>
      <c r="G544" s="321" t="s">
        <v>1528</v>
      </c>
      <c r="H544" s="1068">
        <v>0</v>
      </c>
      <c r="I544" s="1047" t="str">
        <f t="shared" si="16"/>
        <v>yes</v>
      </c>
      <c r="J544" s="792" t="b">
        <f t="shared" si="17"/>
        <v>1</v>
      </c>
    </row>
    <row r="545" spans="1:10" x14ac:dyDescent="0.25">
      <c r="A545" s="321" t="s">
        <v>1530</v>
      </c>
      <c r="B545" s="321">
        <v>50372</v>
      </c>
      <c r="C545" s="1068">
        <v>0</v>
      </c>
      <c r="G545" s="321" t="s">
        <v>1530</v>
      </c>
      <c r="H545" s="1068">
        <v>0</v>
      </c>
      <c r="I545" s="1047" t="str">
        <f t="shared" si="16"/>
        <v>yes</v>
      </c>
      <c r="J545" s="792" t="b">
        <f t="shared" si="17"/>
        <v>1</v>
      </c>
    </row>
    <row r="546" spans="1:10" x14ac:dyDescent="0.25">
      <c r="A546" s="321" t="s">
        <v>1532</v>
      </c>
      <c r="B546" s="321">
        <v>50457</v>
      </c>
      <c r="C546" s="1068">
        <v>0</v>
      </c>
      <c r="G546" s="321" t="s">
        <v>1532</v>
      </c>
      <c r="H546" s="1068">
        <v>0</v>
      </c>
      <c r="I546" s="1047" t="str">
        <f t="shared" si="16"/>
        <v>yes</v>
      </c>
      <c r="J546" s="792" t="b">
        <f t="shared" si="17"/>
        <v>1</v>
      </c>
    </row>
    <row r="547" spans="1:10" x14ac:dyDescent="0.25">
      <c r="A547" s="321" t="s">
        <v>1534</v>
      </c>
      <c r="B547" s="321">
        <v>50373</v>
      </c>
      <c r="C547" s="1068">
        <v>0</v>
      </c>
      <c r="G547" s="321" t="s">
        <v>1534</v>
      </c>
      <c r="H547" s="1068">
        <v>0</v>
      </c>
      <c r="I547" s="1047" t="str">
        <f t="shared" si="16"/>
        <v>yes</v>
      </c>
      <c r="J547" s="792" t="b">
        <f t="shared" si="17"/>
        <v>1</v>
      </c>
    </row>
    <row r="548" spans="1:10" x14ac:dyDescent="0.25">
      <c r="A548" s="321" t="s">
        <v>1536</v>
      </c>
      <c r="B548" s="321">
        <v>50374</v>
      </c>
      <c r="G548" s="321" t="s">
        <v>1536</v>
      </c>
      <c r="I548" s="1047" t="str">
        <f t="shared" si="16"/>
        <v>yes</v>
      </c>
      <c r="J548" s="792" t="b">
        <f t="shared" si="17"/>
        <v>1</v>
      </c>
    </row>
    <row r="549" spans="1:10" x14ac:dyDescent="0.25">
      <c r="A549" s="321" t="s">
        <v>1878</v>
      </c>
      <c r="B549" s="321">
        <v>5183</v>
      </c>
      <c r="C549" s="1068">
        <v>1183152.55</v>
      </c>
      <c r="G549" s="321" t="s">
        <v>1878</v>
      </c>
      <c r="H549" s="1068">
        <v>1183152.55</v>
      </c>
      <c r="I549" s="1047" t="str">
        <f t="shared" si="16"/>
        <v>yes</v>
      </c>
      <c r="J549" s="792" t="b">
        <f t="shared" si="17"/>
        <v>1</v>
      </c>
    </row>
    <row r="550" spans="1:10" x14ac:dyDescent="0.25">
      <c r="A550" s="321" t="s">
        <v>1538</v>
      </c>
      <c r="B550" s="321">
        <v>50375</v>
      </c>
      <c r="G550" s="321" t="s">
        <v>1538</v>
      </c>
      <c r="I550" s="1047" t="str">
        <f t="shared" si="16"/>
        <v>yes</v>
      </c>
      <c r="J550" s="792" t="b">
        <f t="shared" si="17"/>
        <v>1</v>
      </c>
    </row>
    <row r="551" spans="1:10" x14ac:dyDescent="0.25">
      <c r="A551" s="321" t="s">
        <v>1540</v>
      </c>
      <c r="B551" s="321">
        <v>50376</v>
      </c>
      <c r="C551" s="1068">
        <v>0</v>
      </c>
      <c r="G551" s="321" t="s">
        <v>1540</v>
      </c>
      <c r="H551" s="1068">
        <v>0</v>
      </c>
      <c r="I551" s="1047" t="str">
        <f t="shared" si="16"/>
        <v>yes</v>
      </c>
      <c r="J551" s="792" t="b">
        <f t="shared" si="17"/>
        <v>1</v>
      </c>
    </row>
    <row r="552" spans="1:10" x14ac:dyDescent="0.25">
      <c r="A552" s="321" t="s">
        <v>1542</v>
      </c>
      <c r="B552" s="321">
        <v>50377</v>
      </c>
      <c r="C552" s="1068">
        <v>0</v>
      </c>
      <c r="G552" s="321" t="s">
        <v>1542</v>
      </c>
      <c r="H552" s="1068">
        <v>0</v>
      </c>
      <c r="I552" s="1047" t="str">
        <f t="shared" si="16"/>
        <v>yes</v>
      </c>
      <c r="J552" s="792" t="b">
        <f t="shared" si="17"/>
        <v>1</v>
      </c>
    </row>
    <row r="553" spans="1:10" ht="15" customHeight="1" x14ac:dyDescent="0.25">
      <c r="A553" s="321" t="s">
        <v>1544</v>
      </c>
      <c r="B553" s="321">
        <v>50378</v>
      </c>
      <c r="G553" s="321" t="s">
        <v>1544</v>
      </c>
      <c r="I553" s="1047" t="str">
        <f t="shared" si="16"/>
        <v>yes</v>
      </c>
      <c r="J553" s="792" t="b">
        <f t="shared" si="17"/>
        <v>1</v>
      </c>
    </row>
    <row r="554" spans="1:10" ht="15" customHeight="1" x14ac:dyDescent="0.25">
      <c r="A554" s="321" t="s">
        <v>1546</v>
      </c>
      <c r="B554" s="321">
        <v>50379</v>
      </c>
      <c r="G554" s="321" t="s">
        <v>1546</v>
      </c>
      <c r="I554" s="1047" t="str">
        <f t="shared" si="16"/>
        <v>yes</v>
      </c>
      <c r="J554" s="792" t="b">
        <f t="shared" si="17"/>
        <v>1</v>
      </c>
    </row>
    <row r="555" spans="1:10" ht="15" customHeight="1" x14ac:dyDescent="0.25">
      <c r="A555" s="321" t="s">
        <v>1880</v>
      </c>
      <c r="B555" s="321">
        <v>5184</v>
      </c>
      <c r="G555" s="321" t="s">
        <v>1880</v>
      </c>
      <c r="I555" s="1047" t="str">
        <f t="shared" si="16"/>
        <v>yes</v>
      </c>
      <c r="J555" s="792" t="b">
        <f t="shared" si="17"/>
        <v>1</v>
      </c>
    </row>
    <row r="556" spans="1:10" ht="15" customHeight="1" x14ac:dyDescent="0.25">
      <c r="A556" s="321" t="s">
        <v>1548</v>
      </c>
      <c r="B556" s="321">
        <v>50530</v>
      </c>
      <c r="C556" s="1068">
        <v>0</v>
      </c>
      <c r="G556" s="321" t="s">
        <v>1548</v>
      </c>
      <c r="H556" s="1068">
        <v>0</v>
      </c>
      <c r="I556" s="1047" t="str">
        <f t="shared" si="16"/>
        <v>yes</v>
      </c>
      <c r="J556" s="792" t="b">
        <f t="shared" si="17"/>
        <v>1</v>
      </c>
    </row>
    <row r="557" spans="1:10" ht="15" customHeight="1" x14ac:dyDescent="0.25">
      <c r="A557" s="321" t="s">
        <v>1550</v>
      </c>
      <c r="B557" s="321">
        <v>50380</v>
      </c>
      <c r="G557" s="321" t="s">
        <v>1550</v>
      </c>
      <c r="I557" s="1047" t="str">
        <f t="shared" si="16"/>
        <v>yes</v>
      </c>
      <c r="J557" s="792" t="b">
        <f t="shared" si="17"/>
        <v>1</v>
      </c>
    </row>
    <row r="558" spans="1:10" ht="15" customHeight="1" x14ac:dyDescent="0.25">
      <c r="A558" s="321" t="s">
        <v>1552</v>
      </c>
      <c r="B558" s="321">
        <v>50483</v>
      </c>
      <c r="C558" s="1068">
        <v>0</v>
      </c>
      <c r="G558" s="321" t="s">
        <v>1552</v>
      </c>
      <c r="H558" s="1068">
        <v>0</v>
      </c>
      <c r="I558" s="1047" t="str">
        <f t="shared" si="16"/>
        <v>yes</v>
      </c>
      <c r="J558" s="792" t="b">
        <f t="shared" si="17"/>
        <v>1</v>
      </c>
    </row>
    <row r="559" spans="1:10" ht="15" customHeight="1" x14ac:dyDescent="0.25">
      <c r="A559" s="321" t="s">
        <v>1554</v>
      </c>
      <c r="B559" s="321">
        <v>50381</v>
      </c>
      <c r="C559" s="1068">
        <v>0</v>
      </c>
      <c r="G559" s="321" t="s">
        <v>1554</v>
      </c>
      <c r="H559" s="1068">
        <v>0</v>
      </c>
      <c r="I559" s="1047" t="str">
        <f t="shared" si="16"/>
        <v>yes</v>
      </c>
      <c r="J559" s="792" t="b">
        <f t="shared" si="17"/>
        <v>1</v>
      </c>
    </row>
    <row r="560" spans="1:10" ht="15" customHeight="1" x14ac:dyDescent="0.25">
      <c r="A560" s="321" t="s">
        <v>1556</v>
      </c>
      <c r="B560" s="321">
        <v>50501</v>
      </c>
      <c r="C560" s="1068">
        <v>0</v>
      </c>
      <c r="G560" s="321" t="s">
        <v>1556</v>
      </c>
      <c r="H560" s="1068">
        <v>0</v>
      </c>
      <c r="I560" s="1047" t="str">
        <f t="shared" si="16"/>
        <v>yes</v>
      </c>
      <c r="J560" s="792" t="b">
        <f t="shared" si="17"/>
        <v>1</v>
      </c>
    </row>
    <row r="561" spans="1:10" ht="15" customHeight="1" x14ac:dyDescent="0.25">
      <c r="A561" s="321" t="s">
        <v>1558</v>
      </c>
      <c r="B561" s="321">
        <v>50494</v>
      </c>
      <c r="C561" s="1068">
        <v>0</v>
      </c>
      <c r="G561" s="321" t="s">
        <v>1558</v>
      </c>
      <c r="H561" s="1068">
        <v>0</v>
      </c>
      <c r="I561" s="1047" t="str">
        <f t="shared" si="16"/>
        <v>yes</v>
      </c>
      <c r="J561" s="792" t="b">
        <f t="shared" si="17"/>
        <v>1</v>
      </c>
    </row>
    <row r="562" spans="1:10" ht="15" customHeight="1" x14ac:dyDescent="0.25">
      <c r="A562" s="321" t="s">
        <v>1560</v>
      </c>
      <c r="B562" s="321">
        <v>50382</v>
      </c>
      <c r="C562" s="1068">
        <v>327631</v>
      </c>
      <c r="G562" s="321" t="s">
        <v>1560</v>
      </c>
      <c r="H562" s="1068">
        <v>327631</v>
      </c>
      <c r="I562" s="1047" t="str">
        <f t="shared" si="16"/>
        <v>yes</v>
      </c>
      <c r="J562" s="792" t="b">
        <f t="shared" si="17"/>
        <v>1</v>
      </c>
    </row>
    <row r="563" spans="1:10" ht="15" customHeight="1" x14ac:dyDescent="0.25">
      <c r="A563" s="321" t="s">
        <v>1562</v>
      </c>
      <c r="B563" s="321">
        <v>50383</v>
      </c>
      <c r="G563" s="321" t="s">
        <v>1562</v>
      </c>
      <c r="I563" s="1047" t="str">
        <f t="shared" si="16"/>
        <v>yes</v>
      </c>
      <c r="J563" s="792" t="b">
        <f t="shared" si="17"/>
        <v>1</v>
      </c>
    </row>
    <row r="564" spans="1:10" ht="15" customHeight="1" x14ac:dyDescent="0.25">
      <c r="A564" s="321" t="s">
        <v>1882</v>
      </c>
      <c r="B564" s="321">
        <v>5185</v>
      </c>
      <c r="C564" s="1068">
        <v>-322231</v>
      </c>
      <c r="G564" s="321" t="s">
        <v>1882</v>
      </c>
      <c r="H564" s="1068">
        <v>-322231</v>
      </c>
      <c r="I564" s="1047" t="str">
        <f t="shared" si="16"/>
        <v>yes</v>
      </c>
      <c r="J564" s="792" t="b">
        <f t="shared" si="17"/>
        <v>1</v>
      </c>
    </row>
    <row r="565" spans="1:10" ht="15" customHeight="1" x14ac:dyDescent="0.25">
      <c r="A565" s="321" t="s">
        <v>1884</v>
      </c>
      <c r="B565" s="321">
        <v>5186</v>
      </c>
      <c r="G565" s="321" t="s">
        <v>1884</v>
      </c>
      <c r="I565" s="1047" t="str">
        <f t="shared" si="16"/>
        <v>yes</v>
      </c>
      <c r="J565" s="792" t="b">
        <f t="shared" si="17"/>
        <v>1</v>
      </c>
    </row>
    <row r="566" spans="1:10" ht="15" customHeight="1" x14ac:dyDescent="0.25">
      <c r="A566" s="321" t="s">
        <v>1564</v>
      </c>
      <c r="B566" s="321">
        <v>50384</v>
      </c>
      <c r="C566" s="1068">
        <v>71879.759999999995</v>
      </c>
      <c r="G566" s="321" t="s">
        <v>1564</v>
      </c>
      <c r="H566" s="1068">
        <v>71879.759999999995</v>
      </c>
      <c r="I566" s="1047" t="str">
        <f t="shared" si="16"/>
        <v>yes</v>
      </c>
      <c r="J566" s="792" t="b">
        <f t="shared" si="17"/>
        <v>1</v>
      </c>
    </row>
    <row r="567" spans="1:10" ht="15" customHeight="1" x14ac:dyDescent="0.25">
      <c r="A567" s="321" t="s">
        <v>1566</v>
      </c>
      <c r="B567" s="321">
        <v>50557</v>
      </c>
      <c r="C567" s="1068">
        <v>0</v>
      </c>
      <c r="G567" s="321" t="s">
        <v>1566</v>
      </c>
      <c r="H567" s="1068">
        <v>0</v>
      </c>
      <c r="I567" s="1047" t="str">
        <f t="shared" si="16"/>
        <v>yes</v>
      </c>
      <c r="J567" s="792" t="b">
        <f t="shared" si="17"/>
        <v>1</v>
      </c>
    </row>
    <row r="568" spans="1:10" ht="15" customHeight="1" x14ac:dyDescent="0.25">
      <c r="A568" s="321" t="s">
        <v>1568</v>
      </c>
      <c r="B568" s="321">
        <v>50385</v>
      </c>
      <c r="C568" s="1068">
        <v>0</v>
      </c>
      <c r="G568" s="321" t="s">
        <v>1568</v>
      </c>
      <c r="H568" s="1068">
        <v>0</v>
      </c>
      <c r="I568" s="1047" t="str">
        <f t="shared" si="16"/>
        <v>yes</v>
      </c>
      <c r="J568" s="792" t="b">
        <f t="shared" si="17"/>
        <v>1</v>
      </c>
    </row>
    <row r="569" spans="1:10" ht="15" customHeight="1" x14ac:dyDescent="0.25">
      <c r="A569" s="321" t="s">
        <v>1570</v>
      </c>
      <c r="B569" s="321">
        <v>50386</v>
      </c>
      <c r="C569" s="1068">
        <v>0</v>
      </c>
      <c r="G569" s="321" t="s">
        <v>1570</v>
      </c>
      <c r="H569" s="1068">
        <v>0</v>
      </c>
      <c r="I569" s="1047" t="str">
        <f t="shared" si="16"/>
        <v>yes</v>
      </c>
      <c r="J569" s="792" t="b">
        <f t="shared" si="17"/>
        <v>1</v>
      </c>
    </row>
    <row r="570" spans="1:10" ht="15" customHeight="1" x14ac:dyDescent="0.25">
      <c r="A570" s="321" t="s">
        <v>1572</v>
      </c>
      <c r="B570" s="321">
        <v>50388</v>
      </c>
      <c r="C570" s="1068">
        <v>0</v>
      </c>
      <c r="G570" s="321" t="s">
        <v>1572</v>
      </c>
      <c r="H570" s="1068">
        <v>0</v>
      </c>
      <c r="I570" s="1047" t="str">
        <f t="shared" si="16"/>
        <v>yes</v>
      </c>
      <c r="J570" s="792" t="b">
        <f t="shared" si="17"/>
        <v>1</v>
      </c>
    </row>
    <row r="571" spans="1:10" ht="15" customHeight="1" x14ac:dyDescent="0.25">
      <c r="A571" s="321" t="s">
        <v>1574</v>
      </c>
      <c r="B571" s="321">
        <v>50387</v>
      </c>
      <c r="G571" s="321" t="s">
        <v>1574</v>
      </c>
      <c r="I571" s="1047" t="str">
        <f t="shared" si="16"/>
        <v>yes</v>
      </c>
      <c r="J571" s="792" t="b">
        <f t="shared" si="17"/>
        <v>1</v>
      </c>
    </row>
    <row r="572" spans="1:10" ht="15" customHeight="1" x14ac:dyDescent="0.25">
      <c r="A572" s="321" t="s">
        <v>1576</v>
      </c>
      <c r="B572" s="321">
        <v>50389</v>
      </c>
      <c r="C572" s="1068">
        <v>0</v>
      </c>
      <c r="G572" s="321" t="s">
        <v>1576</v>
      </c>
      <c r="H572" s="1068">
        <v>0</v>
      </c>
      <c r="I572" s="1047" t="str">
        <f t="shared" si="16"/>
        <v>yes</v>
      </c>
      <c r="J572" s="792" t="b">
        <f t="shared" si="17"/>
        <v>1</v>
      </c>
    </row>
    <row r="573" spans="1:10" x14ac:dyDescent="0.25">
      <c r="A573" s="321" t="s">
        <v>1578</v>
      </c>
      <c r="B573" s="321">
        <v>50500</v>
      </c>
      <c r="C573" s="1068">
        <v>0</v>
      </c>
      <c r="G573" s="321" t="s">
        <v>1578</v>
      </c>
      <c r="H573" s="1068">
        <v>0</v>
      </c>
      <c r="I573" s="1047" t="str">
        <f t="shared" si="16"/>
        <v>yes</v>
      </c>
      <c r="J573" s="792" t="b">
        <f t="shared" si="17"/>
        <v>1</v>
      </c>
    </row>
    <row r="574" spans="1:10" x14ac:dyDescent="0.25">
      <c r="A574" s="321" t="s">
        <v>1580</v>
      </c>
      <c r="B574" s="321">
        <v>50390</v>
      </c>
      <c r="C574" s="1068">
        <v>0</v>
      </c>
      <c r="G574" s="321" t="s">
        <v>1580</v>
      </c>
      <c r="H574" s="1068">
        <v>0</v>
      </c>
      <c r="I574" s="1047" t="str">
        <f t="shared" si="16"/>
        <v>yes</v>
      </c>
      <c r="J574" s="792" t="b">
        <f t="shared" si="17"/>
        <v>1</v>
      </c>
    </row>
    <row r="575" spans="1:10" x14ac:dyDescent="0.25">
      <c r="A575" s="321" t="s">
        <v>1582</v>
      </c>
      <c r="B575" s="321">
        <v>50391</v>
      </c>
      <c r="C575" s="1068">
        <v>-1256229.3999999999</v>
      </c>
      <c r="G575" s="321" t="s">
        <v>1582</v>
      </c>
      <c r="H575" s="1068">
        <v>-1256229.3999999999</v>
      </c>
      <c r="I575" s="1047" t="str">
        <f t="shared" si="16"/>
        <v>yes</v>
      </c>
      <c r="J575" s="792" t="b">
        <f t="shared" si="17"/>
        <v>1</v>
      </c>
    </row>
    <row r="576" spans="1:10" x14ac:dyDescent="0.25">
      <c r="A576" s="321" t="s">
        <v>1584</v>
      </c>
      <c r="B576" s="321">
        <v>50531</v>
      </c>
      <c r="C576" s="1068">
        <v>0</v>
      </c>
      <c r="G576" s="321" t="s">
        <v>1584</v>
      </c>
      <c r="H576" s="1068">
        <v>0</v>
      </c>
      <c r="I576" s="1047" t="str">
        <f t="shared" si="16"/>
        <v>yes</v>
      </c>
      <c r="J576" s="792" t="b">
        <f t="shared" si="17"/>
        <v>1</v>
      </c>
    </row>
    <row r="577" spans="1:10" x14ac:dyDescent="0.25">
      <c r="A577" s="321" t="s">
        <v>1586</v>
      </c>
      <c r="B577" s="321">
        <v>50392</v>
      </c>
      <c r="C577" s="1068">
        <v>-32015</v>
      </c>
      <c r="G577" s="321" t="s">
        <v>1586</v>
      </c>
      <c r="H577" s="1068">
        <v>-32015</v>
      </c>
      <c r="I577" s="1047" t="str">
        <f t="shared" ref="I577:I640" si="18">IF(H577=C577,"yes",H577)</f>
        <v>yes</v>
      </c>
      <c r="J577" s="792" t="b">
        <f t="shared" si="17"/>
        <v>1</v>
      </c>
    </row>
    <row r="578" spans="1:10" x14ac:dyDescent="0.25">
      <c r="A578" s="321" t="s">
        <v>1886</v>
      </c>
      <c r="B578" s="321">
        <v>5187</v>
      </c>
      <c r="C578" s="1068">
        <v>396206.47</v>
      </c>
      <c r="G578" s="321" t="s">
        <v>1886</v>
      </c>
      <c r="H578" s="1068">
        <v>396206.47</v>
      </c>
      <c r="I578" s="1047" t="str">
        <f t="shared" si="18"/>
        <v>yes</v>
      </c>
      <c r="J578" s="792" t="b">
        <f t="shared" ref="J578:J641" si="19">EXACT(A578,G578)</f>
        <v>1</v>
      </c>
    </row>
    <row r="579" spans="1:10" x14ac:dyDescent="0.25">
      <c r="A579" s="321" t="s">
        <v>1588</v>
      </c>
      <c r="B579" s="321">
        <v>50458</v>
      </c>
      <c r="C579" s="1068">
        <v>-26323</v>
      </c>
      <c r="G579" s="321" t="s">
        <v>1588</v>
      </c>
      <c r="H579" s="1068">
        <v>-26323</v>
      </c>
      <c r="I579" s="1047" t="str">
        <f t="shared" si="18"/>
        <v>yes</v>
      </c>
      <c r="J579" s="792" t="b">
        <f t="shared" si="19"/>
        <v>1</v>
      </c>
    </row>
    <row r="580" spans="1:10" x14ac:dyDescent="0.25">
      <c r="A580" s="321" t="s">
        <v>1590</v>
      </c>
      <c r="B580" s="321">
        <v>50393</v>
      </c>
      <c r="C580" s="1068">
        <v>0</v>
      </c>
      <c r="G580" s="321" t="s">
        <v>1590</v>
      </c>
      <c r="H580" s="1068">
        <v>0</v>
      </c>
      <c r="I580" s="1047" t="str">
        <f t="shared" si="18"/>
        <v>yes</v>
      </c>
      <c r="J580" s="792" t="b">
        <f t="shared" si="19"/>
        <v>1</v>
      </c>
    </row>
    <row r="581" spans="1:10" x14ac:dyDescent="0.25">
      <c r="A581" s="321" t="s">
        <v>1592</v>
      </c>
      <c r="B581" s="321">
        <v>50544</v>
      </c>
      <c r="C581" s="1068">
        <v>0</v>
      </c>
      <c r="G581" s="321" t="s">
        <v>1592</v>
      </c>
      <c r="H581" s="1068">
        <v>0</v>
      </c>
      <c r="I581" s="1047" t="str">
        <f t="shared" si="18"/>
        <v>yes</v>
      </c>
      <c r="J581" s="792" t="b">
        <f t="shared" si="19"/>
        <v>1</v>
      </c>
    </row>
    <row r="582" spans="1:10" x14ac:dyDescent="0.25">
      <c r="A582" s="321" t="s">
        <v>1594</v>
      </c>
      <c r="B582" s="321">
        <v>50394</v>
      </c>
      <c r="C582" s="1068">
        <v>0</v>
      </c>
      <c r="G582" s="321" t="s">
        <v>1594</v>
      </c>
      <c r="H582" s="1068">
        <v>0</v>
      </c>
      <c r="I582" s="1047" t="str">
        <f t="shared" si="18"/>
        <v>yes</v>
      </c>
      <c r="J582" s="792" t="b">
        <f t="shared" si="19"/>
        <v>1</v>
      </c>
    </row>
    <row r="583" spans="1:10" x14ac:dyDescent="0.25">
      <c r="A583" s="321" t="s">
        <v>1596</v>
      </c>
      <c r="B583" s="321">
        <v>50395</v>
      </c>
      <c r="G583" s="321" t="s">
        <v>1596</v>
      </c>
      <c r="I583" s="1047" t="str">
        <f t="shared" si="18"/>
        <v>yes</v>
      </c>
      <c r="J583" s="792" t="b">
        <f t="shared" si="19"/>
        <v>1</v>
      </c>
    </row>
    <row r="584" spans="1:10" x14ac:dyDescent="0.25">
      <c r="A584" s="321" t="s">
        <v>1598</v>
      </c>
      <c r="B584" s="321">
        <v>50396</v>
      </c>
      <c r="C584" s="1068">
        <v>0</v>
      </c>
      <c r="G584" s="321" t="s">
        <v>1598</v>
      </c>
      <c r="H584" s="1068">
        <v>0</v>
      </c>
      <c r="I584" s="1047" t="str">
        <f t="shared" si="18"/>
        <v>yes</v>
      </c>
      <c r="J584" s="792" t="b">
        <f t="shared" si="19"/>
        <v>1</v>
      </c>
    </row>
    <row r="585" spans="1:10" x14ac:dyDescent="0.25">
      <c r="A585" s="321" t="s">
        <v>1600</v>
      </c>
      <c r="B585" s="321">
        <v>50397</v>
      </c>
      <c r="C585" s="1068">
        <v>0</v>
      </c>
      <c r="G585" s="321" t="s">
        <v>1600</v>
      </c>
      <c r="H585" s="1068">
        <v>0</v>
      </c>
      <c r="I585" s="1047" t="str">
        <f t="shared" si="18"/>
        <v>yes</v>
      </c>
      <c r="J585" s="792" t="b">
        <f t="shared" si="19"/>
        <v>1</v>
      </c>
    </row>
    <row r="586" spans="1:10" x14ac:dyDescent="0.25">
      <c r="A586" s="321" t="s">
        <v>1888</v>
      </c>
      <c r="B586" s="321">
        <v>5188</v>
      </c>
      <c r="C586" s="1068">
        <v>-389647</v>
      </c>
      <c r="G586" s="321" t="s">
        <v>1888</v>
      </c>
      <c r="H586" s="1068">
        <v>-389647</v>
      </c>
      <c r="I586" s="1047" t="str">
        <f t="shared" si="18"/>
        <v>yes</v>
      </c>
      <c r="J586" s="792" t="b">
        <f t="shared" si="19"/>
        <v>1</v>
      </c>
    </row>
    <row r="587" spans="1:10" x14ac:dyDescent="0.25">
      <c r="A587" s="321" t="s">
        <v>1890</v>
      </c>
      <c r="B587" s="321">
        <v>5189</v>
      </c>
      <c r="C587" s="1068">
        <v>5311993</v>
      </c>
      <c r="G587" s="321" t="s">
        <v>1890</v>
      </c>
      <c r="H587" s="1068">
        <v>5311993</v>
      </c>
      <c r="I587" s="1047" t="str">
        <f t="shared" si="18"/>
        <v>yes</v>
      </c>
      <c r="J587" s="792" t="b">
        <f t="shared" si="19"/>
        <v>1</v>
      </c>
    </row>
    <row r="588" spans="1:10" x14ac:dyDescent="0.25">
      <c r="A588" s="321" t="s">
        <v>1602</v>
      </c>
      <c r="B588" s="321">
        <v>50550</v>
      </c>
      <c r="C588" s="1068">
        <v>0</v>
      </c>
      <c r="G588" s="321" t="s">
        <v>1602</v>
      </c>
      <c r="H588" s="1068">
        <v>0</v>
      </c>
      <c r="I588" s="1047" t="str">
        <f t="shared" si="18"/>
        <v>yes</v>
      </c>
      <c r="J588" s="792" t="b">
        <f t="shared" si="19"/>
        <v>1</v>
      </c>
    </row>
    <row r="589" spans="1:10" x14ac:dyDescent="0.25">
      <c r="A589" s="321" t="s">
        <v>1604</v>
      </c>
      <c r="B589" s="321">
        <v>50398</v>
      </c>
      <c r="C589" s="1068">
        <v>0</v>
      </c>
      <c r="G589" s="321" t="s">
        <v>1604</v>
      </c>
      <c r="H589" s="1068">
        <v>0</v>
      </c>
      <c r="I589" s="1047" t="str">
        <f t="shared" si="18"/>
        <v>yes</v>
      </c>
      <c r="J589" s="792" t="b">
        <f t="shared" si="19"/>
        <v>1</v>
      </c>
    </row>
    <row r="590" spans="1:10" x14ac:dyDescent="0.25">
      <c r="A590" s="321" t="s">
        <v>1892</v>
      </c>
      <c r="B590" s="321">
        <v>5190</v>
      </c>
      <c r="C590" s="1068">
        <v>-631447.61</v>
      </c>
      <c r="G590" s="321" t="s">
        <v>1892</v>
      </c>
      <c r="H590" s="1068">
        <v>-631447.61</v>
      </c>
      <c r="I590" s="1047" t="str">
        <f t="shared" si="18"/>
        <v>yes</v>
      </c>
      <c r="J590" s="792" t="b">
        <f t="shared" si="19"/>
        <v>1</v>
      </c>
    </row>
    <row r="591" spans="1:10" x14ac:dyDescent="0.25">
      <c r="A591" s="321" t="s">
        <v>1606</v>
      </c>
      <c r="B591" s="321">
        <v>50399</v>
      </c>
      <c r="C591" s="1068">
        <v>0</v>
      </c>
      <c r="G591" s="321" t="s">
        <v>1606</v>
      </c>
      <c r="H591" s="1068">
        <v>0</v>
      </c>
      <c r="I591" s="1047" t="str">
        <f t="shared" si="18"/>
        <v>yes</v>
      </c>
      <c r="J591" s="792" t="b">
        <f t="shared" si="19"/>
        <v>1</v>
      </c>
    </row>
    <row r="592" spans="1:10" x14ac:dyDescent="0.25">
      <c r="A592" s="321" t="s">
        <v>1608</v>
      </c>
      <c r="B592" s="321">
        <v>50400</v>
      </c>
      <c r="C592" s="1068">
        <v>0</v>
      </c>
      <c r="G592" s="321" t="s">
        <v>1608</v>
      </c>
      <c r="H592" s="1068">
        <v>0</v>
      </c>
      <c r="I592" s="1047" t="str">
        <f t="shared" si="18"/>
        <v>yes</v>
      </c>
      <c r="J592" s="792" t="b">
        <f t="shared" si="19"/>
        <v>1</v>
      </c>
    </row>
    <row r="593" spans="1:10" x14ac:dyDescent="0.25">
      <c r="A593" s="321" t="s">
        <v>1610</v>
      </c>
      <c r="B593" s="321">
        <v>50532</v>
      </c>
      <c r="C593" s="1068">
        <v>0</v>
      </c>
      <c r="G593" s="321" t="s">
        <v>1610</v>
      </c>
      <c r="H593" s="1068">
        <v>0</v>
      </c>
      <c r="I593" s="1047" t="str">
        <f t="shared" si="18"/>
        <v>yes</v>
      </c>
      <c r="J593" s="792" t="b">
        <f t="shared" si="19"/>
        <v>1</v>
      </c>
    </row>
    <row r="594" spans="1:10" x14ac:dyDescent="0.25">
      <c r="A594" s="321" t="s">
        <v>1612</v>
      </c>
      <c r="B594" s="321">
        <v>50401</v>
      </c>
      <c r="C594" s="1068">
        <v>0</v>
      </c>
      <c r="G594" s="321" t="s">
        <v>1612</v>
      </c>
      <c r="H594" s="1068">
        <v>0</v>
      </c>
      <c r="I594" s="1047" t="str">
        <f t="shared" si="18"/>
        <v>yes</v>
      </c>
      <c r="J594" s="792" t="b">
        <f t="shared" si="19"/>
        <v>1</v>
      </c>
    </row>
    <row r="595" spans="1:10" x14ac:dyDescent="0.25">
      <c r="A595" s="321" t="s">
        <v>1614</v>
      </c>
      <c r="B595" s="321">
        <v>50402</v>
      </c>
      <c r="C595" s="1068">
        <v>0</v>
      </c>
      <c r="G595" s="321" t="s">
        <v>1614</v>
      </c>
      <c r="H595" s="1068">
        <v>0</v>
      </c>
      <c r="I595" s="1047" t="str">
        <f t="shared" si="18"/>
        <v>yes</v>
      </c>
      <c r="J595" s="792" t="b">
        <f t="shared" si="19"/>
        <v>1</v>
      </c>
    </row>
    <row r="596" spans="1:10" x14ac:dyDescent="0.25">
      <c r="A596" s="321" t="s">
        <v>1616</v>
      </c>
      <c r="B596" s="321">
        <v>50485</v>
      </c>
      <c r="C596" s="1068">
        <v>0</v>
      </c>
      <c r="G596" s="321" t="s">
        <v>1616</v>
      </c>
      <c r="H596" s="1068">
        <v>0</v>
      </c>
      <c r="I596" s="1047" t="str">
        <f t="shared" si="18"/>
        <v>yes</v>
      </c>
      <c r="J596" s="792" t="b">
        <f t="shared" si="19"/>
        <v>1</v>
      </c>
    </row>
    <row r="597" spans="1:10" x14ac:dyDescent="0.25">
      <c r="A597" s="321" t="s">
        <v>1618</v>
      </c>
      <c r="B597" s="321">
        <v>50403</v>
      </c>
      <c r="C597" s="1068">
        <v>0</v>
      </c>
      <c r="G597" s="321" t="s">
        <v>1618</v>
      </c>
      <c r="H597" s="1068">
        <v>0</v>
      </c>
      <c r="I597" s="1047" t="str">
        <f t="shared" si="18"/>
        <v>yes</v>
      </c>
      <c r="J597" s="792" t="b">
        <f t="shared" si="19"/>
        <v>1</v>
      </c>
    </row>
    <row r="598" spans="1:10" x14ac:dyDescent="0.25">
      <c r="A598" s="321" t="s">
        <v>1620</v>
      </c>
      <c r="B598" s="321">
        <v>50404</v>
      </c>
      <c r="C598" s="1068">
        <v>0</v>
      </c>
      <c r="G598" s="321" t="s">
        <v>1620</v>
      </c>
      <c r="H598" s="1068">
        <v>0</v>
      </c>
      <c r="I598" s="1047" t="str">
        <f t="shared" si="18"/>
        <v>yes</v>
      </c>
      <c r="J598" s="792" t="b">
        <f t="shared" si="19"/>
        <v>1</v>
      </c>
    </row>
    <row r="599" spans="1:10" x14ac:dyDescent="0.25">
      <c r="A599" s="321" t="s">
        <v>1894</v>
      </c>
      <c r="B599" s="321">
        <v>5191</v>
      </c>
      <c r="C599" s="1068">
        <v>-6733049</v>
      </c>
      <c r="G599" s="321" t="s">
        <v>1894</v>
      </c>
      <c r="H599" s="1068">
        <v>-6733049</v>
      </c>
      <c r="I599" s="1047" t="str">
        <f t="shared" si="18"/>
        <v>yes</v>
      </c>
      <c r="J599" s="792" t="b">
        <f t="shared" si="19"/>
        <v>1</v>
      </c>
    </row>
    <row r="600" spans="1:10" x14ac:dyDescent="0.25">
      <c r="A600" s="321" t="s">
        <v>1622</v>
      </c>
      <c r="B600" s="321">
        <v>50405</v>
      </c>
      <c r="C600" s="1068">
        <v>-367620.16</v>
      </c>
      <c r="G600" s="321" t="s">
        <v>1622</v>
      </c>
      <c r="H600" s="1068">
        <v>-367620.16</v>
      </c>
      <c r="I600" s="1047" t="str">
        <f t="shared" si="18"/>
        <v>yes</v>
      </c>
      <c r="J600" s="792" t="b">
        <f t="shared" si="19"/>
        <v>1</v>
      </c>
    </row>
    <row r="601" spans="1:10" x14ac:dyDescent="0.25">
      <c r="A601" s="321" t="s">
        <v>1624</v>
      </c>
      <c r="B601" s="321">
        <v>50533</v>
      </c>
      <c r="G601" s="321" t="s">
        <v>1624</v>
      </c>
      <c r="I601" s="1047" t="str">
        <f t="shared" si="18"/>
        <v>yes</v>
      </c>
      <c r="J601" s="792" t="b">
        <f t="shared" si="19"/>
        <v>1</v>
      </c>
    </row>
    <row r="602" spans="1:10" x14ac:dyDescent="0.25">
      <c r="A602" s="321" t="s">
        <v>1626</v>
      </c>
      <c r="B602" s="321">
        <v>50406</v>
      </c>
      <c r="C602" s="1068">
        <v>0</v>
      </c>
      <c r="G602" s="321" t="s">
        <v>1626</v>
      </c>
      <c r="H602" s="1068">
        <v>0</v>
      </c>
      <c r="I602" s="1047" t="str">
        <f t="shared" si="18"/>
        <v>yes</v>
      </c>
      <c r="J602" s="792" t="b">
        <f t="shared" si="19"/>
        <v>1</v>
      </c>
    </row>
    <row r="603" spans="1:10" x14ac:dyDescent="0.25">
      <c r="A603" s="321" t="s">
        <v>1628</v>
      </c>
      <c r="B603" s="321">
        <v>50565</v>
      </c>
      <c r="G603" s="321" t="s">
        <v>1628</v>
      </c>
      <c r="I603" s="1047" t="str">
        <f t="shared" si="18"/>
        <v>yes</v>
      </c>
      <c r="J603" s="792" t="b">
        <f t="shared" si="19"/>
        <v>1</v>
      </c>
    </row>
    <row r="604" spans="1:10" x14ac:dyDescent="0.25">
      <c r="A604" s="321" t="s">
        <v>1630</v>
      </c>
      <c r="B604" s="321">
        <v>50407</v>
      </c>
      <c r="G604" s="321" t="s">
        <v>1630</v>
      </c>
      <c r="I604" s="1047" t="str">
        <f t="shared" si="18"/>
        <v>yes</v>
      </c>
      <c r="J604" s="792" t="b">
        <f t="shared" si="19"/>
        <v>1</v>
      </c>
    </row>
    <row r="605" spans="1:10" x14ac:dyDescent="0.25">
      <c r="A605" s="321" t="s">
        <v>1632</v>
      </c>
      <c r="B605" s="321">
        <v>50486</v>
      </c>
      <c r="C605" s="1068">
        <v>0</v>
      </c>
      <c r="G605" s="321" t="s">
        <v>1632</v>
      </c>
      <c r="H605" s="1068">
        <v>0</v>
      </c>
      <c r="I605" s="1047" t="str">
        <f t="shared" si="18"/>
        <v>yes</v>
      </c>
      <c r="J605" s="792" t="b">
        <f t="shared" si="19"/>
        <v>1</v>
      </c>
    </row>
    <row r="606" spans="1:10" x14ac:dyDescent="0.25">
      <c r="A606" s="321" t="s">
        <v>1634</v>
      </c>
      <c r="B606" s="321">
        <v>50408</v>
      </c>
      <c r="G606" s="321" t="s">
        <v>1634</v>
      </c>
      <c r="I606" s="1047" t="str">
        <f t="shared" si="18"/>
        <v>yes</v>
      </c>
      <c r="J606" s="792" t="b">
        <f t="shared" si="19"/>
        <v>1</v>
      </c>
    </row>
    <row r="607" spans="1:10" x14ac:dyDescent="0.25">
      <c r="A607" s="321" t="s">
        <v>1896</v>
      </c>
      <c r="B607" s="321">
        <v>5192</v>
      </c>
      <c r="C607" s="1068">
        <v>-94557</v>
      </c>
      <c r="G607" s="321" t="s">
        <v>1896</v>
      </c>
      <c r="H607" s="1068">
        <v>-94557</v>
      </c>
      <c r="I607" s="1047" t="str">
        <f t="shared" si="18"/>
        <v>yes</v>
      </c>
      <c r="J607" s="792" t="b">
        <f t="shared" si="19"/>
        <v>1</v>
      </c>
    </row>
    <row r="608" spans="1:10" x14ac:dyDescent="0.25">
      <c r="A608" s="321" t="s">
        <v>1636</v>
      </c>
      <c r="B608" s="321">
        <v>50409</v>
      </c>
      <c r="G608" s="321" t="s">
        <v>1636</v>
      </c>
      <c r="I608" s="1047" t="str">
        <f t="shared" si="18"/>
        <v>yes</v>
      </c>
      <c r="J608" s="792" t="b">
        <f t="shared" si="19"/>
        <v>1</v>
      </c>
    </row>
    <row r="609" spans="1:10" x14ac:dyDescent="0.25">
      <c r="A609" s="321" t="s">
        <v>1638</v>
      </c>
      <c r="B609" s="321">
        <v>50410</v>
      </c>
      <c r="C609" s="1068">
        <v>0</v>
      </c>
      <c r="G609" s="321" t="s">
        <v>1638</v>
      </c>
      <c r="H609" s="1068">
        <v>0</v>
      </c>
      <c r="I609" s="1047" t="str">
        <f t="shared" si="18"/>
        <v>yes</v>
      </c>
      <c r="J609" s="792" t="b">
        <f t="shared" si="19"/>
        <v>1</v>
      </c>
    </row>
    <row r="610" spans="1:10" x14ac:dyDescent="0.25">
      <c r="A610" s="321" t="s">
        <v>1640</v>
      </c>
      <c r="B610" s="321">
        <v>50411</v>
      </c>
      <c r="C610" s="1068">
        <v>-1161742.03</v>
      </c>
      <c r="G610" s="321" t="s">
        <v>1640</v>
      </c>
      <c r="H610" s="1068">
        <v>-1161742.03</v>
      </c>
      <c r="I610" s="1047" t="str">
        <f t="shared" si="18"/>
        <v>yes</v>
      </c>
      <c r="J610" s="792" t="b">
        <f t="shared" si="19"/>
        <v>1</v>
      </c>
    </row>
    <row r="611" spans="1:10" x14ac:dyDescent="0.25">
      <c r="A611" s="321" t="s">
        <v>1898</v>
      </c>
      <c r="B611" s="321">
        <v>5193</v>
      </c>
      <c r="C611" s="1068">
        <v>-469434</v>
      </c>
      <c r="G611" s="321" t="s">
        <v>1898</v>
      </c>
      <c r="H611" s="1068">
        <v>-469434</v>
      </c>
      <c r="I611" s="1047" t="str">
        <f t="shared" si="18"/>
        <v>yes</v>
      </c>
      <c r="J611" s="792" t="b">
        <f t="shared" si="19"/>
        <v>1</v>
      </c>
    </row>
    <row r="612" spans="1:10" x14ac:dyDescent="0.25">
      <c r="A612" s="321" t="s">
        <v>1642</v>
      </c>
      <c r="B612" s="321">
        <v>50412</v>
      </c>
      <c r="C612" s="1068">
        <v>0</v>
      </c>
      <c r="G612" s="321" t="s">
        <v>1642</v>
      </c>
      <c r="H612" s="1068">
        <v>0</v>
      </c>
      <c r="I612" s="1047" t="str">
        <f t="shared" si="18"/>
        <v>yes</v>
      </c>
      <c r="J612" s="792" t="b">
        <f t="shared" si="19"/>
        <v>1</v>
      </c>
    </row>
    <row r="613" spans="1:10" x14ac:dyDescent="0.25">
      <c r="A613" s="321" t="s">
        <v>1900</v>
      </c>
      <c r="B613" s="321">
        <v>5194</v>
      </c>
      <c r="C613" s="1068">
        <v>-2214411.1</v>
      </c>
      <c r="G613" s="321" t="s">
        <v>1900</v>
      </c>
      <c r="H613" s="1068">
        <v>-2214411.1</v>
      </c>
      <c r="I613" s="1047" t="str">
        <f t="shared" si="18"/>
        <v>yes</v>
      </c>
      <c r="J613" s="792" t="b">
        <f t="shared" si="19"/>
        <v>1</v>
      </c>
    </row>
    <row r="614" spans="1:10" x14ac:dyDescent="0.25">
      <c r="A614" s="321" t="s">
        <v>1644</v>
      </c>
      <c r="B614" s="321">
        <v>50488</v>
      </c>
      <c r="C614" s="1068">
        <v>0</v>
      </c>
      <c r="G614" s="321" t="s">
        <v>1644</v>
      </c>
      <c r="H614" s="1068">
        <v>0</v>
      </c>
      <c r="I614" s="1047" t="str">
        <f t="shared" si="18"/>
        <v>yes</v>
      </c>
      <c r="J614" s="792" t="b">
        <f t="shared" si="19"/>
        <v>1</v>
      </c>
    </row>
    <row r="615" spans="1:10" x14ac:dyDescent="0.25">
      <c r="A615" s="321" t="s">
        <v>1646</v>
      </c>
      <c r="B615" s="321">
        <v>50413</v>
      </c>
      <c r="C615" s="1068">
        <v>0</v>
      </c>
      <c r="G615" s="321" t="s">
        <v>1646</v>
      </c>
      <c r="H615" s="1068">
        <v>0</v>
      </c>
      <c r="I615" s="1047" t="str">
        <f t="shared" si="18"/>
        <v>yes</v>
      </c>
      <c r="J615" s="792" t="b">
        <f t="shared" si="19"/>
        <v>1</v>
      </c>
    </row>
    <row r="616" spans="1:10" x14ac:dyDescent="0.25">
      <c r="A616" s="321" t="s">
        <v>1902</v>
      </c>
      <c r="B616" s="321">
        <v>5195</v>
      </c>
      <c r="C616" s="1068">
        <v>-261060</v>
      </c>
      <c r="G616" s="321" t="s">
        <v>1902</v>
      </c>
      <c r="H616" s="1068">
        <v>-261060</v>
      </c>
      <c r="I616" s="1047" t="str">
        <f t="shared" si="18"/>
        <v>yes</v>
      </c>
      <c r="J616" s="792" t="b">
        <f t="shared" si="19"/>
        <v>1</v>
      </c>
    </row>
    <row r="617" spans="1:10" x14ac:dyDescent="0.25">
      <c r="A617" s="321" t="s">
        <v>1648</v>
      </c>
      <c r="B617" s="321">
        <v>50414</v>
      </c>
      <c r="C617" s="1068">
        <v>-1925714</v>
      </c>
      <c r="G617" s="321" t="s">
        <v>1648</v>
      </c>
      <c r="H617" s="1068">
        <v>-1925714</v>
      </c>
      <c r="I617" s="1047" t="str">
        <f t="shared" si="18"/>
        <v>yes</v>
      </c>
      <c r="J617" s="792" t="b">
        <f t="shared" si="19"/>
        <v>1</v>
      </c>
    </row>
    <row r="618" spans="1:10" x14ac:dyDescent="0.25">
      <c r="A618" s="321" t="s">
        <v>1650</v>
      </c>
      <c r="B618" s="321">
        <v>50415</v>
      </c>
      <c r="C618" s="1068">
        <v>0</v>
      </c>
      <c r="G618" s="321" t="s">
        <v>1650</v>
      </c>
      <c r="H618" s="1068">
        <v>0</v>
      </c>
      <c r="I618" s="1047" t="str">
        <f t="shared" si="18"/>
        <v>yes</v>
      </c>
      <c r="J618" s="792" t="b">
        <f t="shared" si="19"/>
        <v>1</v>
      </c>
    </row>
    <row r="619" spans="1:10" x14ac:dyDescent="0.25">
      <c r="A619" s="321" t="s">
        <v>1652</v>
      </c>
      <c r="B619" s="321">
        <v>50416</v>
      </c>
      <c r="C619" s="1068">
        <v>0</v>
      </c>
      <c r="G619" s="321" t="s">
        <v>1652</v>
      </c>
      <c r="H619" s="1068">
        <v>0</v>
      </c>
      <c r="I619" s="1047" t="str">
        <f t="shared" si="18"/>
        <v>yes</v>
      </c>
      <c r="J619" s="792" t="b">
        <f t="shared" si="19"/>
        <v>1</v>
      </c>
    </row>
    <row r="620" spans="1:10" x14ac:dyDescent="0.25">
      <c r="A620" s="321" t="s">
        <v>1654</v>
      </c>
      <c r="B620" s="321">
        <v>50534</v>
      </c>
      <c r="G620" s="321" t="s">
        <v>1654</v>
      </c>
      <c r="I620" s="1047" t="str">
        <f t="shared" si="18"/>
        <v>yes</v>
      </c>
      <c r="J620" s="792" t="b">
        <f t="shared" si="19"/>
        <v>1</v>
      </c>
    </row>
    <row r="621" spans="1:10" x14ac:dyDescent="0.25">
      <c r="A621" s="321" t="s">
        <v>1656</v>
      </c>
      <c r="B621" s="321">
        <v>50417</v>
      </c>
      <c r="G621" s="321" t="s">
        <v>1656</v>
      </c>
      <c r="I621" s="1047" t="str">
        <f t="shared" si="18"/>
        <v>yes</v>
      </c>
      <c r="J621" s="792" t="b">
        <f t="shared" si="19"/>
        <v>1</v>
      </c>
    </row>
    <row r="622" spans="1:10" x14ac:dyDescent="0.25">
      <c r="A622" s="321" t="s">
        <v>1658</v>
      </c>
      <c r="B622" s="321">
        <v>50418</v>
      </c>
      <c r="G622" s="321" t="s">
        <v>1658</v>
      </c>
      <c r="I622" s="1047" t="str">
        <f t="shared" si="18"/>
        <v>yes</v>
      </c>
      <c r="J622" s="792" t="b">
        <f t="shared" si="19"/>
        <v>1</v>
      </c>
    </row>
    <row r="623" spans="1:10" x14ac:dyDescent="0.25">
      <c r="A623" s="321" t="s">
        <v>1660</v>
      </c>
      <c r="B623" s="321">
        <v>50546</v>
      </c>
      <c r="C623" s="1068">
        <v>0</v>
      </c>
      <c r="G623" s="321" t="s">
        <v>1660</v>
      </c>
      <c r="H623" s="1068">
        <v>0</v>
      </c>
      <c r="I623" s="1047" t="str">
        <f t="shared" si="18"/>
        <v>yes</v>
      </c>
      <c r="J623" s="792" t="b">
        <f t="shared" si="19"/>
        <v>1</v>
      </c>
    </row>
    <row r="624" spans="1:10" x14ac:dyDescent="0.25">
      <c r="A624" s="321" t="s">
        <v>1662</v>
      </c>
      <c r="B624" s="321">
        <v>50552</v>
      </c>
      <c r="C624" s="1068">
        <v>0</v>
      </c>
      <c r="G624" s="321" t="s">
        <v>1662</v>
      </c>
      <c r="H624" s="1068">
        <v>0</v>
      </c>
      <c r="I624" s="1047" t="str">
        <f t="shared" si="18"/>
        <v>yes</v>
      </c>
      <c r="J624" s="792" t="b">
        <f t="shared" si="19"/>
        <v>1</v>
      </c>
    </row>
    <row r="625" spans="1:10" x14ac:dyDescent="0.25">
      <c r="A625" s="321" t="s">
        <v>1664</v>
      </c>
      <c r="B625" s="321">
        <v>50419</v>
      </c>
      <c r="C625" s="1068">
        <v>0</v>
      </c>
      <c r="G625" s="321" t="s">
        <v>1664</v>
      </c>
      <c r="H625" s="1068">
        <v>0</v>
      </c>
      <c r="I625" s="1047" t="str">
        <f t="shared" si="18"/>
        <v>yes</v>
      </c>
      <c r="J625" s="792" t="b">
        <f t="shared" si="19"/>
        <v>1</v>
      </c>
    </row>
    <row r="626" spans="1:10" x14ac:dyDescent="0.25">
      <c r="A626" s="321" t="s">
        <v>1666</v>
      </c>
      <c r="B626" s="321">
        <v>50441</v>
      </c>
      <c r="C626" s="1068">
        <v>0</v>
      </c>
      <c r="G626" s="321" t="s">
        <v>1666</v>
      </c>
      <c r="H626" s="1068">
        <v>0</v>
      </c>
      <c r="I626" s="1047" t="str">
        <f t="shared" si="18"/>
        <v>yes</v>
      </c>
      <c r="J626" s="792" t="b">
        <f t="shared" si="19"/>
        <v>1</v>
      </c>
    </row>
    <row r="627" spans="1:10" x14ac:dyDescent="0.25">
      <c r="A627" s="321" t="s">
        <v>1668</v>
      </c>
      <c r="B627" s="321">
        <v>50420</v>
      </c>
      <c r="G627" s="321" t="s">
        <v>1668</v>
      </c>
      <c r="I627" s="1047" t="str">
        <f t="shared" si="18"/>
        <v>yes</v>
      </c>
      <c r="J627" s="792" t="b">
        <f t="shared" si="19"/>
        <v>1</v>
      </c>
    </row>
    <row r="628" spans="1:10" x14ac:dyDescent="0.25">
      <c r="A628" s="321" t="s">
        <v>1670</v>
      </c>
      <c r="B628" s="321">
        <v>50421</v>
      </c>
      <c r="G628" s="321" t="s">
        <v>1670</v>
      </c>
      <c r="I628" s="1047" t="str">
        <f t="shared" si="18"/>
        <v>yes</v>
      </c>
      <c r="J628" s="792" t="b">
        <f t="shared" si="19"/>
        <v>1</v>
      </c>
    </row>
    <row r="629" spans="1:10" x14ac:dyDescent="0.25">
      <c r="A629" s="321" t="s">
        <v>1672</v>
      </c>
      <c r="B629" s="321">
        <v>50422</v>
      </c>
      <c r="C629" s="1068">
        <v>-567563</v>
      </c>
      <c r="G629" s="321" t="s">
        <v>1672</v>
      </c>
      <c r="H629" s="1068">
        <v>-567563</v>
      </c>
      <c r="I629" s="1047" t="str">
        <f t="shared" si="18"/>
        <v>yes</v>
      </c>
      <c r="J629" s="792" t="b">
        <f t="shared" si="19"/>
        <v>1</v>
      </c>
    </row>
    <row r="630" spans="1:10" x14ac:dyDescent="0.25">
      <c r="A630" s="321" t="s">
        <v>1674</v>
      </c>
      <c r="B630" s="321">
        <v>50535</v>
      </c>
      <c r="C630" s="1068">
        <v>0</v>
      </c>
      <c r="G630" s="321" t="s">
        <v>1674</v>
      </c>
      <c r="H630" s="1068">
        <v>0</v>
      </c>
      <c r="I630" s="1047" t="str">
        <f t="shared" si="18"/>
        <v>yes</v>
      </c>
      <c r="J630" s="792" t="b">
        <f t="shared" si="19"/>
        <v>1</v>
      </c>
    </row>
    <row r="631" spans="1:10" x14ac:dyDescent="0.25">
      <c r="A631" s="321" t="s">
        <v>1904</v>
      </c>
      <c r="B631" s="321">
        <v>5196</v>
      </c>
      <c r="C631" s="1068">
        <v>-964712.43</v>
      </c>
      <c r="G631" s="321" t="s">
        <v>1904</v>
      </c>
      <c r="H631" s="1068">
        <v>-964712.43</v>
      </c>
      <c r="I631" s="1047" t="str">
        <f t="shared" si="18"/>
        <v>yes</v>
      </c>
      <c r="J631" s="792" t="b">
        <f t="shared" si="19"/>
        <v>1</v>
      </c>
    </row>
    <row r="632" spans="1:10" x14ac:dyDescent="0.25">
      <c r="A632" s="321" t="s">
        <v>1676</v>
      </c>
      <c r="B632" s="321">
        <v>50423</v>
      </c>
      <c r="G632" s="321" t="s">
        <v>1676</v>
      </c>
      <c r="I632" s="1047" t="str">
        <f t="shared" si="18"/>
        <v>yes</v>
      </c>
      <c r="J632" s="792" t="b">
        <f t="shared" si="19"/>
        <v>1</v>
      </c>
    </row>
    <row r="633" spans="1:10" x14ac:dyDescent="0.25">
      <c r="A633" s="321" t="s">
        <v>1678</v>
      </c>
      <c r="B633" s="321">
        <v>50424</v>
      </c>
      <c r="G633" s="321" t="s">
        <v>1678</v>
      </c>
      <c r="I633" s="1047" t="str">
        <f t="shared" si="18"/>
        <v>yes</v>
      </c>
      <c r="J633" s="792" t="b">
        <f t="shared" si="19"/>
        <v>1</v>
      </c>
    </row>
    <row r="634" spans="1:10" x14ac:dyDescent="0.25">
      <c r="A634" s="321" t="s">
        <v>1680</v>
      </c>
      <c r="B634" s="321">
        <v>50425</v>
      </c>
      <c r="C634" s="1068">
        <v>-1469181</v>
      </c>
      <c r="G634" s="321" t="s">
        <v>1680</v>
      </c>
      <c r="H634" s="1068">
        <v>-1469181</v>
      </c>
      <c r="I634" s="1047" t="str">
        <f t="shared" si="18"/>
        <v>yes</v>
      </c>
      <c r="J634" s="792" t="b">
        <f t="shared" si="19"/>
        <v>1</v>
      </c>
    </row>
    <row r="635" spans="1:10" x14ac:dyDescent="0.25">
      <c r="A635" s="321" t="s">
        <v>1682</v>
      </c>
      <c r="B635" s="321">
        <v>50426</v>
      </c>
      <c r="C635" s="1068">
        <v>-986675</v>
      </c>
      <c r="G635" s="321" t="s">
        <v>1682</v>
      </c>
      <c r="H635" s="1068">
        <v>-986675</v>
      </c>
      <c r="I635" s="1047" t="str">
        <f t="shared" si="18"/>
        <v>yes</v>
      </c>
      <c r="J635" s="792" t="b">
        <f t="shared" si="19"/>
        <v>1</v>
      </c>
    </row>
    <row r="636" spans="1:10" x14ac:dyDescent="0.25">
      <c r="A636" s="321" t="s">
        <v>1906</v>
      </c>
      <c r="B636" s="321">
        <v>5197</v>
      </c>
      <c r="C636" s="1068">
        <v>-676140.72</v>
      </c>
      <c r="G636" s="321" t="s">
        <v>1906</v>
      </c>
      <c r="H636" s="1068">
        <v>-676140.72</v>
      </c>
      <c r="I636" s="1047" t="str">
        <f t="shared" si="18"/>
        <v>yes</v>
      </c>
      <c r="J636" s="792" t="b">
        <f t="shared" si="19"/>
        <v>1</v>
      </c>
    </row>
    <row r="637" spans="1:10" x14ac:dyDescent="0.25">
      <c r="A637" s="321" t="s">
        <v>3397</v>
      </c>
      <c r="B637" s="321">
        <v>50537</v>
      </c>
      <c r="C637" s="1068">
        <v>0</v>
      </c>
      <c r="G637" s="321" t="s">
        <v>3397</v>
      </c>
      <c r="H637" s="1068">
        <v>0</v>
      </c>
      <c r="I637" s="1047" t="str">
        <f t="shared" si="18"/>
        <v>yes</v>
      </c>
      <c r="J637" s="792" t="b">
        <f t="shared" si="19"/>
        <v>1</v>
      </c>
    </row>
    <row r="638" spans="1:10" x14ac:dyDescent="0.25">
      <c r="A638" s="321" t="s">
        <v>1686</v>
      </c>
      <c r="B638" s="321">
        <v>50427</v>
      </c>
      <c r="C638" s="1068">
        <v>0</v>
      </c>
      <c r="G638" s="321" t="s">
        <v>1686</v>
      </c>
      <c r="H638" s="1068">
        <v>0</v>
      </c>
      <c r="I638" s="1047" t="str">
        <f t="shared" si="18"/>
        <v>yes</v>
      </c>
      <c r="J638" s="792" t="b">
        <f t="shared" si="19"/>
        <v>1</v>
      </c>
    </row>
    <row r="639" spans="1:10" x14ac:dyDescent="0.25">
      <c r="A639" s="321" t="s">
        <v>1688</v>
      </c>
      <c r="B639" s="321">
        <v>50428</v>
      </c>
      <c r="C639" s="1068">
        <v>0</v>
      </c>
      <c r="G639" s="321" t="s">
        <v>1688</v>
      </c>
      <c r="H639" s="1068">
        <v>0</v>
      </c>
      <c r="I639" s="1047" t="str">
        <f t="shared" si="18"/>
        <v>yes</v>
      </c>
      <c r="J639" s="792" t="b">
        <f t="shared" si="19"/>
        <v>1</v>
      </c>
    </row>
    <row r="640" spans="1:10" x14ac:dyDescent="0.25">
      <c r="A640" s="321" t="s">
        <v>1690</v>
      </c>
      <c r="B640" s="321">
        <v>50429</v>
      </c>
      <c r="G640" s="321" t="s">
        <v>1690</v>
      </c>
      <c r="I640" s="1047" t="str">
        <f t="shared" si="18"/>
        <v>yes</v>
      </c>
      <c r="J640" s="792" t="b">
        <f t="shared" si="19"/>
        <v>1</v>
      </c>
    </row>
    <row r="641" spans="1:10" x14ac:dyDescent="0.25">
      <c r="A641" s="321" t="s">
        <v>1692</v>
      </c>
      <c r="B641" s="321">
        <v>50431</v>
      </c>
      <c r="C641" s="1068">
        <v>-143698</v>
      </c>
      <c r="G641" s="321" t="s">
        <v>1692</v>
      </c>
      <c r="H641" s="1068">
        <v>-143698</v>
      </c>
      <c r="I641" s="1047" t="str">
        <f t="shared" ref="I641:I652" si="20">IF(H641=C641,"yes",H641)</f>
        <v>yes</v>
      </c>
      <c r="J641" s="792" t="b">
        <f t="shared" si="19"/>
        <v>1</v>
      </c>
    </row>
    <row r="642" spans="1:10" x14ac:dyDescent="0.25">
      <c r="A642" s="321" t="s">
        <v>1694</v>
      </c>
      <c r="B642" s="321">
        <v>50430</v>
      </c>
      <c r="C642" s="1068">
        <v>68588</v>
      </c>
      <c r="G642" s="321" t="s">
        <v>1694</v>
      </c>
      <c r="H642" s="1068">
        <v>68588</v>
      </c>
      <c r="I642" s="1047" t="str">
        <f t="shared" si="20"/>
        <v>yes</v>
      </c>
      <c r="J642" s="792" t="b">
        <f t="shared" ref="J642:J652" si="21">EXACT(A642,G642)</f>
        <v>1</v>
      </c>
    </row>
    <row r="643" spans="1:10" x14ac:dyDescent="0.25">
      <c r="A643" s="321" t="s">
        <v>1696</v>
      </c>
      <c r="B643" s="321">
        <v>50432</v>
      </c>
      <c r="G643" s="321" t="s">
        <v>1696</v>
      </c>
      <c r="I643" s="1047" t="str">
        <f t="shared" si="20"/>
        <v>yes</v>
      </c>
      <c r="J643" s="792" t="b">
        <f t="shared" si="21"/>
        <v>1</v>
      </c>
    </row>
    <row r="644" spans="1:10" x14ac:dyDescent="0.25">
      <c r="A644" s="321" t="s">
        <v>1698</v>
      </c>
      <c r="B644" s="321">
        <v>50453</v>
      </c>
      <c r="C644" s="1068">
        <v>0</v>
      </c>
      <c r="G644" s="321" t="s">
        <v>1698</v>
      </c>
      <c r="H644" s="1068">
        <v>0</v>
      </c>
      <c r="I644" s="1047" t="str">
        <f t="shared" si="20"/>
        <v>yes</v>
      </c>
      <c r="J644" s="792" t="b">
        <f t="shared" si="21"/>
        <v>1</v>
      </c>
    </row>
    <row r="645" spans="1:10" x14ac:dyDescent="0.25">
      <c r="A645" s="321" t="s">
        <v>1700</v>
      </c>
      <c r="B645" s="321">
        <v>50433</v>
      </c>
      <c r="C645" s="1068">
        <v>0</v>
      </c>
      <c r="G645" s="321" t="s">
        <v>1700</v>
      </c>
      <c r="H645" s="1068">
        <v>0</v>
      </c>
      <c r="I645" s="1047" t="str">
        <f t="shared" si="20"/>
        <v>yes</v>
      </c>
      <c r="J645" s="792" t="b">
        <f t="shared" si="21"/>
        <v>1</v>
      </c>
    </row>
    <row r="646" spans="1:10" x14ac:dyDescent="0.25">
      <c r="A646" s="321" t="s">
        <v>1702</v>
      </c>
      <c r="B646" s="321">
        <v>50435</v>
      </c>
      <c r="C646" s="1068">
        <v>100108.33</v>
      </c>
      <c r="G646" s="321" t="s">
        <v>1702</v>
      </c>
      <c r="H646" s="1068">
        <v>100108.33</v>
      </c>
      <c r="I646" s="1047" t="str">
        <f t="shared" si="20"/>
        <v>yes</v>
      </c>
      <c r="J646" s="792" t="b">
        <f t="shared" si="21"/>
        <v>1</v>
      </c>
    </row>
    <row r="647" spans="1:10" x14ac:dyDescent="0.25">
      <c r="A647" s="321" t="s">
        <v>1908</v>
      </c>
      <c r="B647" s="321">
        <v>5198</v>
      </c>
      <c r="C647" s="1068">
        <v>-1280625</v>
      </c>
      <c r="G647" s="321" t="s">
        <v>1908</v>
      </c>
      <c r="H647" s="1068">
        <v>-1280625</v>
      </c>
      <c r="I647" s="1047" t="str">
        <f t="shared" si="20"/>
        <v>yes</v>
      </c>
      <c r="J647" s="792" t="b">
        <f t="shared" si="21"/>
        <v>1</v>
      </c>
    </row>
    <row r="648" spans="1:10" x14ac:dyDescent="0.25">
      <c r="A648" s="321" t="s">
        <v>1704</v>
      </c>
      <c r="B648" s="321">
        <v>50436</v>
      </c>
      <c r="C648" s="1068">
        <v>0</v>
      </c>
      <c r="G648" s="321" t="s">
        <v>1704</v>
      </c>
      <c r="H648" s="1068">
        <v>0</v>
      </c>
      <c r="I648" s="1047" t="str">
        <f t="shared" si="20"/>
        <v>yes</v>
      </c>
      <c r="J648" s="792" t="b">
        <f t="shared" si="21"/>
        <v>1</v>
      </c>
    </row>
    <row r="649" spans="1:10" x14ac:dyDescent="0.25">
      <c r="A649" s="321" t="s">
        <v>1910</v>
      </c>
      <c r="B649" s="321">
        <v>5199</v>
      </c>
      <c r="C649" s="1068">
        <v>-226454</v>
      </c>
      <c r="G649" s="321" t="s">
        <v>1910</v>
      </c>
      <c r="H649" s="1068">
        <v>-226454</v>
      </c>
      <c r="I649" s="1047" t="str">
        <f t="shared" si="20"/>
        <v>yes</v>
      </c>
      <c r="J649" s="792" t="b">
        <f t="shared" si="21"/>
        <v>1</v>
      </c>
    </row>
    <row r="650" spans="1:10" x14ac:dyDescent="0.25">
      <c r="A650" s="321" t="s">
        <v>1706</v>
      </c>
      <c r="B650" s="321">
        <v>50499</v>
      </c>
      <c r="G650" s="321" t="s">
        <v>1706</v>
      </c>
      <c r="I650" s="1047" t="str">
        <f t="shared" si="20"/>
        <v>yes</v>
      </c>
      <c r="J650" s="792" t="b">
        <f t="shared" si="21"/>
        <v>1</v>
      </c>
    </row>
    <row r="651" spans="1:10" x14ac:dyDescent="0.25">
      <c r="A651" s="321" t="s">
        <v>1708</v>
      </c>
      <c r="B651" s="321">
        <v>50438</v>
      </c>
      <c r="C651" s="1068">
        <v>0</v>
      </c>
      <c r="G651" s="321" t="s">
        <v>1708</v>
      </c>
      <c r="H651" s="1068">
        <v>0</v>
      </c>
      <c r="I651" s="1047" t="str">
        <f t="shared" si="20"/>
        <v>yes</v>
      </c>
      <c r="J651" s="792" t="b">
        <f t="shared" si="21"/>
        <v>1</v>
      </c>
    </row>
    <row r="652" spans="1:10" x14ac:dyDescent="0.25">
      <c r="A652" s="321" t="s">
        <v>1710</v>
      </c>
      <c r="B652" s="321">
        <v>50439</v>
      </c>
      <c r="C652" s="1068">
        <v>0</v>
      </c>
      <c r="G652" s="321" t="s">
        <v>1710</v>
      </c>
      <c r="H652" s="1068">
        <v>0</v>
      </c>
      <c r="I652" s="1047" t="str">
        <f t="shared" si="20"/>
        <v>yes</v>
      </c>
      <c r="J652" s="792" t="b">
        <f t="shared" si="21"/>
        <v>1</v>
      </c>
    </row>
  </sheetData>
  <sheetProtection algorithmName="SHA-512" hashValue="BpcTuTstLnaxgI4oThIyLaueHaGr5u6beZN+Tb/d0KX3r5J/BNpyr8x4W4/QaHbSm91o2jdf/LHxRxNQiEV3Qw==" saltValue="CS/RirH3jncCoiA4yOBNhA==" spinCount="100000" sheet="1" objects="1" scenarios="1"/>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I651"/>
  <sheetViews>
    <sheetView workbookViewId="0">
      <selection activeCell="E177" sqref="E177"/>
    </sheetView>
  </sheetViews>
  <sheetFormatPr defaultRowHeight="15" x14ac:dyDescent="0.25"/>
  <cols>
    <col min="1" max="1" width="13.42578125" style="1027" bestFit="1" customWidth="1"/>
    <col min="2" max="2" width="39" style="1027" customWidth="1"/>
    <col min="3" max="3" width="9.140625" style="1027" customWidth="1"/>
  </cols>
  <sheetData>
    <row r="1" spans="1:3" x14ac:dyDescent="0.25">
      <c r="B1" s="1027" t="s">
        <v>1911</v>
      </c>
    </row>
    <row r="2" spans="1:3" x14ac:dyDescent="0.25">
      <c r="A2" s="1025" t="s">
        <v>606</v>
      </c>
      <c r="B2" s="1026" t="s">
        <v>607</v>
      </c>
      <c r="C2" s="1025" t="s">
        <v>606</v>
      </c>
    </row>
    <row r="3" spans="1:3" x14ac:dyDescent="0.25">
      <c r="A3" s="1025" t="s">
        <v>608</v>
      </c>
      <c r="B3" s="1026" t="s">
        <v>609</v>
      </c>
      <c r="C3" s="1025" t="s">
        <v>608</v>
      </c>
    </row>
    <row r="4" spans="1:3" x14ac:dyDescent="0.25">
      <c r="A4" s="1025" t="s">
        <v>610</v>
      </c>
      <c r="B4" s="1026" t="s">
        <v>611</v>
      </c>
      <c r="C4" s="1025" t="s">
        <v>610</v>
      </c>
    </row>
    <row r="5" spans="1:3" x14ac:dyDescent="0.25">
      <c r="A5" s="1025" t="s">
        <v>1711</v>
      </c>
      <c r="B5" s="1026" t="s">
        <v>1712</v>
      </c>
      <c r="C5" s="1025" t="s">
        <v>1711</v>
      </c>
    </row>
    <row r="6" spans="1:3" x14ac:dyDescent="0.25">
      <c r="A6" s="1025" t="s">
        <v>612</v>
      </c>
      <c r="B6" s="1026" t="s">
        <v>613</v>
      </c>
      <c r="C6" s="1025" t="s">
        <v>612</v>
      </c>
    </row>
    <row r="7" spans="1:3" x14ac:dyDescent="0.25">
      <c r="A7" s="1025" t="s">
        <v>1713</v>
      </c>
      <c r="B7" s="1026" t="s">
        <v>1714</v>
      </c>
      <c r="C7" s="1025" t="s">
        <v>1713</v>
      </c>
    </row>
    <row r="8" spans="1:3" x14ac:dyDescent="0.25">
      <c r="A8" s="1025" t="s">
        <v>1715</v>
      </c>
      <c r="B8" s="1026" t="s">
        <v>1716</v>
      </c>
      <c r="C8" s="1025" t="s">
        <v>1715</v>
      </c>
    </row>
    <row r="9" spans="1:3" x14ac:dyDescent="0.25">
      <c r="A9" s="1025" t="s">
        <v>614</v>
      </c>
      <c r="B9" s="1026" t="s">
        <v>615</v>
      </c>
      <c r="C9" s="1025" t="s">
        <v>614</v>
      </c>
    </row>
    <row r="10" spans="1:3" x14ac:dyDescent="0.25">
      <c r="A10" s="1025" t="s">
        <v>616</v>
      </c>
      <c r="B10" s="1026" t="s">
        <v>617</v>
      </c>
      <c r="C10" s="1025" t="s">
        <v>616</v>
      </c>
    </row>
    <row r="11" spans="1:3" x14ac:dyDescent="0.25">
      <c r="A11" s="1025" t="s">
        <v>618</v>
      </c>
      <c r="B11" s="1026" t="s">
        <v>619</v>
      </c>
      <c r="C11" s="1025" t="s">
        <v>618</v>
      </c>
    </row>
    <row r="12" spans="1:3" x14ac:dyDescent="0.25">
      <c r="A12" s="1025" t="s">
        <v>1717</v>
      </c>
      <c r="B12" s="1026" t="s">
        <v>1718</v>
      </c>
      <c r="C12" s="1025" t="s">
        <v>1717</v>
      </c>
    </row>
    <row r="13" spans="1:3" x14ac:dyDescent="0.25">
      <c r="A13" s="1025" t="s">
        <v>620</v>
      </c>
      <c r="B13" s="1026" t="s">
        <v>621</v>
      </c>
      <c r="C13" s="1025" t="s">
        <v>620</v>
      </c>
    </row>
    <row r="14" spans="1:3" x14ac:dyDescent="0.25">
      <c r="A14" s="1025" t="s">
        <v>622</v>
      </c>
      <c r="B14" s="1026" t="s">
        <v>623</v>
      </c>
      <c r="C14" s="1025" t="s">
        <v>622</v>
      </c>
    </row>
    <row r="15" spans="1:3" x14ac:dyDescent="0.25">
      <c r="A15" s="1025" t="s">
        <v>624</v>
      </c>
      <c r="B15" s="1026" t="s">
        <v>625</v>
      </c>
      <c r="C15" s="1025" t="s">
        <v>624</v>
      </c>
    </row>
    <row r="16" spans="1:3" x14ac:dyDescent="0.25">
      <c r="A16" s="1025" t="s">
        <v>626</v>
      </c>
      <c r="B16" s="1026" t="s">
        <v>627</v>
      </c>
      <c r="C16" s="1025" t="s">
        <v>626</v>
      </c>
    </row>
    <row r="17" spans="1:8" x14ac:dyDescent="0.25">
      <c r="A17" s="1025" t="s">
        <v>628</v>
      </c>
      <c r="B17" s="1026" t="s">
        <v>629</v>
      </c>
      <c r="C17" s="1025" t="s">
        <v>628</v>
      </c>
    </row>
    <row r="18" spans="1:8" x14ac:dyDescent="0.25">
      <c r="A18" s="1025" t="s">
        <v>1719</v>
      </c>
      <c r="B18" s="1026" t="s">
        <v>1720</v>
      </c>
      <c r="C18" s="1025" t="s">
        <v>1719</v>
      </c>
    </row>
    <row r="19" spans="1:8" x14ac:dyDescent="0.25">
      <c r="A19" s="1025" t="s">
        <v>630</v>
      </c>
      <c r="B19" s="1026" t="s">
        <v>631</v>
      </c>
      <c r="C19" s="1025" t="s">
        <v>630</v>
      </c>
    </row>
    <row r="20" spans="1:8" x14ac:dyDescent="0.25">
      <c r="A20" s="1025" t="s">
        <v>632</v>
      </c>
      <c r="B20" s="1026" t="s">
        <v>633</v>
      </c>
      <c r="C20" s="1025" t="s">
        <v>632</v>
      </c>
    </row>
    <row r="21" spans="1:8" x14ac:dyDescent="0.25">
      <c r="A21" s="1025" t="s">
        <v>634</v>
      </c>
      <c r="B21" s="1026" t="s">
        <v>635</v>
      </c>
      <c r="C21" s="1025" t="s">
        <v>634</v>
      </c>
    </row>
    <row r="22" spans="1:8" x14ac:dyDescent="0.25">
      <c r="A22" s="1025" t="s">
        <v>636</v>
      </c>
      <c r="B22" s="1026" t="s">
        <v>637</v>
      </c>
      <c r="C22" s="1025" t="s">
        <v>636</v>
      </c>
    </row>
    <row r="23" spans="1:8" s="792" customFormat="1" x14ac:dyDescent="0.25">
      <c r="A23" s="1025">
        <v>50015</v>
      </c>
      <c r="B23" s="1026" t="s">
        <v>638</v>
      </c>
      <c r="C23" s="1025">
        <v>50015</v>
      </c>
      <c r="F23" s="631"/>
      <c r="G23" s="632"/>
      <c r="H23" s="631"/>
    </row>
    <row r="24" spans="1:8" x14ac:dyDescent="0.25">
      <c r="A24" s="1025" t="s">
        <v>639</v>
      </c>
      <c r="B24" s="1026" t="s">
        <v>640</v>
      </c>
      <c r="C24" s="1025" t="s">
        <v>639</v>
      </c>
    </row>
    <row r="25" spans="1:8" x14ac:dyDescent="0.25">
      <c r="A25" s="1025" t="s">
        <v>641</v>
      </c>
      <c r="B25" s="1026" t="s">
        <v>642</v>
      </c>
      <c r="C25" s="1025" t="s">
        <v>641</v>
      </c>
    </row>
    <row r="26" spans="1:8" x14ac:dyDescent="0.25">
      <c r="A26" s="1025" t="s">
        <v>643</v>
      </c>
      <c r="B26" s="1026" t="s">
        <v>644</v>
      </c>
      <c r="C26" s="1025" t="s">
        <v>643</v>
      </c>
    </row>
    <row r="27" spans="1:8" x14ac:dyDescent="0.25">
      <c r="A27" s="1025" t="s">
        <v>1721</v>
      </c>
      <c r="B27" s="1026" t="s">
        <v>1722</v>
      </c>
      <c r="C27" s="1025" t="s">
        <v>1721</v>
      </c>
    </row>
    <row r="28" spans="1:8" x14ac:dyDescent="0.25">
      <c r="A28" s="1025" t="s">
        <v>645</v>
      </c>
      <c r="B28" s="1026" t="s">
        <v>646</v>
      </c>
      <c r="C28" s="1025" t="s">
        <v>645</v>
      </c>
    </row>
    <row r="29" spans="1:8" x14ac:dyDescent="0.25">
      <c r="A29" s="1025" t="s">
        <v>647</v>
      </c>
      <c r="B29" s="1026" t="s">
        <v>648</v>
      </c>
      <c r="C29" s="1025" t="s">
        <v>647</v>
      </c>
    </row>
    <row r="30" spans="1:8" x14ac:dyDescent="0.25">
      <c r="A30" s="1025" t="s">
        <v>649</v>
      </c>
      <c r="B30" s="1026" t="s">
        <v>650</v>
      </c>
      <c r="C30" s="1025" t="s">
        <v>649</v>
      </c>
    </row>
    <row r="31" spans="1:8" x14ac:dyDescent="0.25">
      <c r="A31" s="1025" t="s">
        <v>651</v>
      </c>
      <c r="B31" s="1026" t="s">
        <v>652</v>
      </c>
      <c r="C31" s="1025" t="s">
        <v>651</v>
      </c>
    </row>
    <row r="32" spans="1:8" x14ac:dyDescent="0.25">
      <c r="A32" s="1025" t="s">
        <v>653</v>
      </c>
      <c r="B32" s="1026" t="s">
        <v>654</v>
      </c>
      <c r="C32" s="1025" t="s">
        <v>653</v>
      </c>
    </row>
    <row r="33" spans="1:3" x14ac:dyDescent="0.25">
      <c r="A33" s="1025" t="s">
        <v>655</v>
      </c>
      <c r="B33" s="1026" t="s">
        <v>656</v>
      </c>
      <c r="C33" s="1025" t="s">
        <v>655</v>
      </c>
    </row>
    <row r="34" spans="1:3" x14ac:dyDescent="0.25">
      <c r="A34" s="1025" t="s">
        <v>657</v>
      </c>
      <c r="B34" s="1026" t="s">
        <v>658</v>
      </c>
      <c r="C34" s="1025" t="s">
        <v>657</v>
      </c>
    </row>
    <row r="35" spans="1:3" x14ac:dyDescent="0.25">
      <c r="A35" s="1025" t="s">
        <v>659</v>
      </c>
      <c r="B35" s="1026" t="s">
        <v>660</v>
      </c>
      <c r="C35" s="1025" t="s">
        <v>659</v>
      </c>
    </row>
    <row r="36" spans="1:3" x14ac:dyDescent="0.25">
      <c r="A36" s="1025" t="s">
        <v>661</v>
      </c>
      <c r="B36" s="1026" t="s">
        <v>662</v>
      </c>
      <c r="C36" s="1025" t="s">
        <v>661</v>
      </c>
    </row>
    <row r="37" spans="1:3" x14ac:dyDescent="0.25">
      <c r="A37" s="1025" t="s">
        <v>663</v>
      </c>
      <c r="B37" s="1026" t="s">
        <v>664</v>
      </c>
      <c r="C37" s="1025" t="s">
        <v>663</v>
      </c>
    </row>
    <row r="38" spans="1:3" x14ac:dyDescent="0.25">
      <c r="A38" s="1025" t="s">
        <v>1723</v>
      </c>
      <c r="B38" s="1026" t="s">
        <v>1724</v>
      </c>
      <c r="C38" s="1025" t="s">
        <v>1723</v>
      </c>
    </row>
    <row r="39" spans="1:3" x14ac:dyDescent="0.25">
      <c r="A39" s="1025" t="s">
        <v>665</v>
      </c>
      <c r="B39" s="1026" t="s">
        <v>666</v>
      </c>
      <c r="C39" s="1025" t="s">
        <v>665</v>
      </c>
    </row>
    <row r="40" spans="1:3" x14ac:dyDescent="0.25">
      <c r="A40" s="1025" t="s">
        <v>667</v>
      </c>
      <c r="B40" s="1026" t="s">
        <v>668</v>
      </c>
      <c r="C40" s="1025" t="s">
        <v>667</v>
      </c>
    </row>
    <row r="41" spans="1:3" x14ac:dyDescent="0.25">
      <c r="A41" s="1025" t="s">
        <v>669</v>
      </c>
      <c r="B41" s="1026" t="s">
        <v>670</v>
      </c>
      <c r="C41" s="1025" t="s">
        <v>669</v>
      </c>
    </row>
    <row r="42" spans="1:3" x14ac:dyDescent="0.25">
      <c r="A42" s="1025" t="s">
        <v>671</v>
      </c>
      <c r="B42" s="1026" t="s">
        <v>672</v>
      </c>
      <c r="C42" s="1025" t="s">
        <v>671</v>
      </c>
    </row>
    <row r="43" spans="1:3" x14ac:dyDescent="0.25">
      <c r="A43" s="1025" t="s">
        <v>673</v>
      </c>
      <c r="B43" s="1026" t="s">
        <v>674</v>
      </c>
      <c r="C43" s="1025" t="s">
        <v>673</v>
      </c>
    </row>
    <row r="44" spans="1:3" x14ac:dyDescent="0.25">
      <c r="A44" s="1025" t="s">
        <v>675</v>
      </c>
      <c r="B44" s="1026" t="s">
        <v>676</v>
      </c>
      <c r="C44" s="1025" t="s">
        <v>675</v>
      </c>
    </row>
    <row r="45" spans="1:3" x14ac:dyDescent="0.25">
      <c r="A45" s="1025" t="s">
        <v>677</v>
      </c>
      <c r="B45" s="1026" t="s">
        <v>678</v>
      </c>
      <c r="C45" s="1025" t="s">
        <v>677</v>
      </c>
    </row>
    <row r="46" spans="1:3" x14ac:dyDescent="0.25">
      <c r="A46" s="1025" t="s">
        <v>1725</v>
      </c>
      <c r="B46" s="1026" t="s">
        <v>1726</v>
      </c>
      <c r="C46" s="1025" t="s">
        <v>1725</v>
      </c>
    </row>
    <row r="47" spans="1:3" x14ac:dyDescent="0.25">
      <c r="A47" s="1025" t="s">
        <v>679</v>
      </c>
      <c r="B47" s="1026" t="s">
        <v>680</v>
      </c>
      <c r="C47" s="1025" t="s">
        <v>679</v>
      </c>
    </row>
    <row r="48" spans="1:3" x14ac:dyDescent="0.25">
      <c r="A48" s="1025" t="s">
        <v>681</v>
      </c>
      <c r="B48" s="1026" t="s">
        <v>682</v>
      </c>
      <c r="C48" s="1025" t="s">
        <v>681</v>
      </c>
    </row>
    <row r="49" spans="1:3" x14ac:dyDescent="0.25">
      <c r="A49" s="1025" t="s">
        <v>683</v>
      </c>
      <c r="B49" s="1026" t="s">
        <v>684</v>
      </c>
      <c r="C49" s="1025" t="s">
        <v>683</v>
      </c>
    </row>
    <row r="50" spans="1:3" x14ac:dyDescent="0.25">
      <c r="A50" s="1025" t="s">
        <v>685</v>
      </c>
      <c r="B50" s="1026" t="s">
        <v>686</v>
      </c>
      <c r="C50" s="1025" t="s">
        <v>685</v>
      </c>
    </row>
    <row r="51" spans="1:3" x14ac:dyDescent="0.25">
      <c r="A51" s="1025" t="s">
        <v>687</v>
      </c>
      <c r="B51" s="1026" t="s">
        <v>688</v>
      </c>
      <c r="C51" s="1025" t="s">
        <v>687</v>
      </c>
    </row>
    <row r="52" spans="1:3" x14ac:dyDescent="0.25">
      <c r="A52" s="1025" t="s">
        <v>689</v>
      </c>
      <c r="B52" s="1026" t="s">
        <v>690</v>
      </c>
      <c r="C52" s="1025" t="s">
        <v>689</v>
      </c>
    </row>
    <row r="53" spans="1:3" x14ac:dyDescent="0.25">
      <c r="A53" s="1025" t="s">
        <v>691</v>
      </c>
      <c r="B53" s="1026" t="s">
        <v>692</v>
      </c>
      <c r="C53" s="1025" t="s">
        <v>691</v>
      </c>
    </row>
    <row r="54" spans="1:3" x14ac:dyDescent="0.25">
      <c r="A54" s="1025" t="s">
        <v>693</v>
      </c>
      <c r="B54" s="1026" t="s">
        <v>694</v>
      </c>
      <c r="C54" s="1025" t="s">
        <v>693</v>
      </c>
    </row>
    <row r="55" spans="1:3" x14ac:dyDescent="0.25">
      <c r="A55" s="1025" t="s">
        <v>1727</v>
      </c>
      <c r="B55" s="1026" t="s">
        <v>1728</v>
      </c>
      <c r="C55" s="1025" t="s">
        <v>1727</v>
      </c>
    </row>
    <row r="56" spans="1:3" x14ac:dyDescent="0.25">
      <c r="A56" s="1025" t="s">
        <v>695</v>
      </c>
      <c r="B56" s="1026" t="s">
        <v>696</v>
      </c>
      <c r="C56" s="1025" t="s">
        <v>695</v>
      </c>
    </row>
    <row r="57" spans="1:3" x14ac:dyDescent="0.25">
      <c r="A57" s="1025" t="s">
        <v>697</v>
      </c>
      <c r="B57" s="1026" t="s">
        <v>698</v>
      </c>
      <c r="C57" s="1025" t="s">
        <v>697</v>
      </c>
    </row>
    <row r="58" spans="1:3" x14ac:dyDescent="0.25">
      <c r="A58" s="1025" t="s">
        <v>699</v>
      </c>
      <c r="B58" s="1026" t="s">
        <v>700</v>
      </c>
      <c r="C58" s="1025" t="s">
        <v>699</v>
      </c>
    </row>
    <row r="59" spans="1:3" x14ac:dyDescent="0.25">
      <c r="A59" s="1025" t="s">
        <v>701</v>
      </c>
      <c r="B59" s="1026" t="s">
        <v>702</v>
      </c>
      <c r="C59" s="1025" t="s">
        <v>701</v>
      </c>
    </row>
    <row r="60" spans="1:3" x14ac:dyDescent="0.25">
      <c r="A60" s="1025" t="s">
        <v>703</v>
      </c>
      <c r="B60" s="1026" t="s">
        <v>704</v>
      </c>
      <c r="C60" s="1025" t="s">
        <v>703</v>
      </c>
    </row>
    <row r="61" spans="1:3" x14ac:dyDescent="0.25">
      <c r="A61" s="1025" t="s">
        <v>705</v>
      </c>
      <c r="B61" s="1026" t="s">
        <v>706</v>
      </c>
      <c r="C61" s="1025" t="s">
        <v>705</v>
      </c>
    </row>
    <row r="62" spans="1:3" x14ac:dyDescent="0.25">
      <c r="A62" s="1025" t="s">
        <v>707</v>
      </c>
      <c r="B62" s="1026" t="s">
        <v>708</v>
      </c>
      <c r="C62" s="1025" t="s">
        <v>707</v>
      </c>
    </row>
    <row r="63" spans="1:3" x14ac:dyDescent="0.25">
      <c r="A63" s="1025" t="s">
        <v>709</v>
      </c>
      <c r="B63" s="1026" t="s">
        <v>710</v>
      </c>
      <c r="C63" s="1025" t="s">
        <v>709</v>
      </c>
    </row>
    <row r="64" spans="1:3" x14ac:dyDescent="0.25">
      <c r="A64" s="1025" t="s">
        <v>711</v>
      </c>
      <c r="B64" s="1026" t="s">
        <v>712</v>
      </c>
      <c r="C64" s="1025" t="s">
        <v>711</v>
      </c>
    </row>
    <row r="65" spans="1:3" x14ac:dyDescent="0.25">
      <c r="A65" s="1025" t="s">
        <v>713</v>
      </c>
      <c r="B65" s="1026" t="s">
        <v>714</v>
      </c>
      <c r="C65" s="1025" t="s">
        <v>713</v>
      </c>
    </row>
    <row r="66" spans="1:3" x14ac:dyDescent="0.25">
      <c r="A66" s="1025" t="s">
        <v>715</v>
      </c>
      <c r="B66" s="1026" t="s">
        <v>716</v>
      </c>
      <c r="C66" s="1025" t="s">
        <v>715</v>
      </c>
    </row>
    <row r="67" spans="1:3" x14ac:dyDescent="0.25">
      <c r="A67" s="1025" t="s">
        <v>717</v>
      </c>
      <c r="B67" s="1026" t="s">
        <v>718</v>
      </c>
      <c r="C67" s="1025" t="s">
        <v>717</v>
      </c>
    </row>
    <row r="68" spans="1:3" x14ac:dyDescent="0.25">
      <c r="A68" s="1025" t="s">
        <v>719</v>
      </c>
      <c r="B68" s="1026" t="s">
        <v>720</v>
      </c>
      <c r="C68" s="1025" t="s">
        <v>719</v>
      </c>
    </row>
    <row r="69" spans="1:3" x14ac:dyDescent="0.25">
      <c r="A69" s="1025" t="s">
        <v>721</v>
      </c>
      <c r="B69" s="1026" t="s">
        <v>722</v>
      </c>
      <c r="C69" s="1025" t="s">
        <v>721</v>
      </c>
    </row>
    <row r="70" spans="1:3" x14ac:dyDescent="0.25">
      <c r="A70" s="1025" t="s">
        <v>723</v>
      </c>
      <c r="B70" s="1026" t="s">
        <v>724</v>
      </c>
      <c r="C70" s="1025" t="s">
        <v>723</v>
      </c>
    </row>
    <row r="71" spans="1:3" x14ac:dyDescent="0.25">
      <c r="A71" s="1025" t="s">
        <v>725</v>
      </c>
      <c r="B71" s="1026" t="s">
        <v>726</v>
      </c>
      <c r="C71" s="1025" t="s">
        <v>725</v>
      </c>
    </row>
    <row r="72" spans="1:3" x14ac:dyDescent="0.25">
      <c r="A72" s="1025" t="s">
        <v>1729</v>
      </c>
      <c r="B72" s="1026" t="s">
        <v>1730</v>
      </c>
      <c r="C72" s="1025" t="s">
        <v>1729</v>
      </c>
    </row>
    <row r="73" spans="1:3" x14ac:dyDescent="0.25">
      <c r="A73" s="1025" t="s">
        <v>727</v>
      </c>
      <c r="B73" s="1026" t="s">
        <v>728</v>
      </c>
      <c r="C73" s="1025" t="s">
        <v>727</v>
      </c>
    </row>
    <row r="74" spans="1:3" x14ac:dyDescent="0.25">
      <c r="A74" s="1025" t="s">
        <v>1731</v>
      </c>
      <c r="B74" s="1026" t="s">
        <v>1732</v>
      </c>
      <c r="C74" s="1025" t="s">
        <v>1731</v>
      </c>
    </row>
    <row r="75" spans="1:3" x14ac:dyDescent="0.25">
      <c r="A75" s="1025" t="s">
        <v>729</v>
      </c>
      <c r="B75" s="1026" t="s">
        <v>730</v>
      </c>
      <c r="C75" s="1025" t="s">
        <v>729</v>
      </c>
    </row>
    <row r="76" spans="1:3" x14ac:dyDescent="0.25">
      <c r="A76" s="1025" t="s">
        <v>731</v>
      </c>
      <c r="B76" s="1026" t="s">
        <v>732</v>
      </c>
      <c r="C76" s="1025" t="s">
        <v>731</v>
      </c>
    </row>
    <row r="77" spans="1:3" x14ac:dyDescent="0.25">
      <c r="A77" s="1025" t="s">
        <v>1733</v>
      </c>
      <c r="B77" s="1026" t="s">
        <v>1734</v>
      </c>
      <c r="C77" s="1025" t="s">
        <v>1733</v>
      </c>
    </row>
    <row r="78" spans="1:3" x14ac:dyDescent="0.25">
      <c r="A78" s="1025" t="s">
        <v>733</v>
      </c>
      <c r="B78" s="1026" t="s">
        <v>734</v>
      </c>
      <c r="C78" s="1025" t="s">
        <v>733</v>
      </c>
    </row>
    <row r="79" spans="1:3" x14ac:dyDescent="0.25">
      <c r="A79" s="1025" t="s">
        <v>735</v>
      </c>
      <c r="B79" s="1026" t="s">
        <v>736</v>
      </c>
      <c r="C79" s="1025" t="s">
        <v>735</v>
      </c>
    </row>
    <row r="80" spans="1:3" x14ac:dyDescent="0.25">
      <c r="A80" s="1025" t="s">
        <v>737</v>
      </c>
      <c r="B80" s="1026" t="s">
        <v>738</v>
      </c>
      <c r="C80" s="1025" t="s">
        <v>737</v>
      </c>
    </row>
    <row r="81" spans="1:3" x14ac:dyDescent="0.25">
      <c r="A81" s="1025" t="s">
        <v>1735</v>
      </c>
      <c r="B81" s="1026" t="s">
        <v>1736</v>
      </c>
      <c r="C81" s="1025" t="s">
        <v>1735</v>
      </c>
    </row>
    <row r="82" spans="1:3" x14ac:dyDescent="0.25">
      <c r="A82" s="1025" t="s">
        <v>739</v>
      </c>
      <c r="B82" s="1026" t="s">
        <v>740</v>
      </c>
      <c r="C82" s="1025" t="s">
        <v>739</v>
      </c>
    </row>
    <row r="83" spans="1:3" x14ac:dyDescent="0.25">
      <c r="A83" s="1025" t="s">
        <v>741</v>
      </c>
      <c r="B83" s="1026" t="s">
        <v>742</v>
      </c>
      <c r="C83" s="1025" t="s">
        <v>741</v>
      </c>
    </row>
    <row r="84" spans="1:3" x14ac:dyDescent="0.25">
      <c r="A84" s="1025" t="s">
        <v>1737</v>
      </c>
      <c r="B84" s="1026" t="s">
        <v>1738</v>
      </c>
      <c r="C84" s="1025" t="s">
        <v>1737</v>
      </c>
    </row>
    <row r="85" spans="1:3" x14ac:dyDescent="0.25">
      <c r="A85" s="1025" t="s">
        <v>743</v>
      </c>
      <c r="B85" s="1026" t="s">
        <v>744</v>
      </c>
      <c r="C85" s="1025" t="s">
        <v>743</v>
      </c>
    </row>
    <row r="86" spans="1:3" x14ac:dyDescent="0.25">
      <c r="A86" s="1025" t="s">
        <v>1739</v>
      </c>
      <c r="B86" s="1026" t="s">
        <v>1740</v>
      </c>
      <c r="C86" s="1025" t="s">
        <v>1739</v>
      </c>
    </row>
    <row r="87" spans="1:3" x14ac:dyDescent="0.25">
      <c r="A87" s="1025" t="s">
        <v>745</v>
      </c>
      <c r="B87" s="1026" t="s">
        <v>746</v>
      </c>
      <c r="C87" s="1025" t="s">
        <v>745</v>
      </c>
    </row>
    <row r="88" spans="1:3" x14ac:dyDescent="0.25">
      <c r="A88" s="1025" t="s">
        <v>747</v>
      </c>
      <c r="B88" s="1026" t="s">
        <v>748</v>
      </c>
      <c r="C88" s="1025" t="s">
        <v>747</v>
      </c>
    </row>
    <row r="89" spans="1:3" x14ac:dyDescent="0.25">
      <c r="A89" s="1025" t="s">
        <v>749</v>
      </c>
      <c r="B89" s="1026" t="s">
        <v>750</v>
      </c>
      <c r="C89" s="1025" t="s">
        <v>749</v>
      </c>
    </row>
    <row r="90" spans="1:3" x14ac:dyDescent="0.25">
      <c r="A90" s="1025" t="s">
        <v>751</v>
      </c>
      <c r="B90" s="1026" t="s">
        <v>752</v>
      </c>
      <c r="C90" s="1025" t="s">
        <v>751</v>
      </c>
    </row>
    <row r="91" spans="1:3" x14ac:dyDescent="0.25">
      <c r="A91" s="1025" t="s">
        <v>753</v>
      </c>
      <c r="B91" s="1026" t="s">
        <v>754</v>
      </c>
      <c r="C91" s="1025" t="s">
        <v>753</v>
      </c>
    </row>
    <row r="92" spans="1:3" x14ac:dyDescent="0.25">
      <c r="A92" s="1025" t="s">
        <v>755</v>
      </c>
      <c r="B92" s="1026" t="s">
        <v>756</v>
      </c>
      <c r="C92" s="1025" t="s">
        <v>755</v>
      </c>
    </row>
    <row r="93" spans="1:3" x14ac:dyDescent="0.25">
      <c r="A93" s="1025" t="s">
        <v>757</v>
      </c>
      <c r="B93" s="1026" t="s">
        <v>758</v>
      </c>
      <c r="C93" s="1025" t="s">
        <v>757</v>
      </c>
    </row>
    <row r="94" spans="1:3" x14ac:dyDescent="0.25">
      <c r="A94" s="1025" t="s">
        <v>1741</v>
      </c>
      <c r="B94" s="1026" t="s">
        <v>1742</v>
      </c>
      <c r="C94" s="1025" t="s">
        <v>1741</v>
      </c>
    </row>
    <row r="95" spans="1:3" x14ac:dyDescent="0.25">
      <c r="A95" s="1025" t="s">
        <v>759</v>
      </c>
      <c r="B95" s="1026" t="s">
        <v>760</v>
      </c>
      <c r="C95" s="1025" t="s">
        <v>759</v>
      </c>
    </row>
    <row r="96" spans="1:3" x14ac:dyDescent="0.25">
      <c r="A96" s="1025" t="s">
        <v>761</v>
      </c>
      <c r="B96" s="1026" t="s">
        <v>762</v>
      </c>
      <c r="C96" s="1025" t="s">
        <v>761</v>
      </c>
    </row>
    <row r="97" spans="1:9" x14ac:dyDescent="0.25">
      <c r="A97" s="1025" t="s">
        <v>763</v>
      </c>
      <c r="B97" s="1026" t="s">
        <v>764</v>
      </c>
      <c r="C97" s="1025" t="s">
        <v>763</v>
      </c>
    </row>
    <row r="98" spans="1:9" x14ac:dyDescent="0.25">
      <c r="A98" s="1025" t="s">
        <v>765</v>
      </c>
      <c r="B98" s="1026" t="s">
        <v>766</v>
      </c>
      <c r="C98" s="1025" t="s">
        <v>765</v>
      </c>
    </row>
    <row r="99" spans="1:9" x14ac:dyDescent="0.25">
      <c r="A99" s="1025" t="s">
        <v>767</v>
      </c>
      <c r="B99" s="1026" t="s">
        <v>768</v>
      </c>
      <c r="C99" s="1025" t="s">
        <v>767</v>
      </c>
    </row>
    <row r="100" spans="1:9" x14ac:dyDescent="0.25">
      <c r="A100" s="1025" t="s">
        <v>1743</v>
      </c>
      <c r="B100" s="1026" t="s">
        <v>1744</v>
      </c>
      <c r="C100" s="1025" t="s">
        <v>1743</v>
      </c>
    </row>
    <row r="101" spans="1:9" x14ac:dyDescent="0.25">
      <c r="A101" s="1025" t="s">
        <v>769</v>
      </c>
      <c r="B101" s="1026" t="s">
        <v>770</v>
      </c>
      <c r="C101" s="1025" t="s">
        <v>769</v>
      </c>
    </row>
    <row r="102" spans="1:9" x14ac:dyDescent="0.25">
      <c r="A102" s="1025" t="s">
        <v>1745</v>
      </c>
      <c r="B102" s="1026" t="s">
        <v>1746</v>
      </c>
      <c r="C102" s="1025" t="s">
        <v>1745</v>
      </c>
    </row>
    <row r="103" spans="1:9" x14ac:dyDescent="0.25">
      <c r="A103" s="1025" t="s">
        <v>771</v>
      </c>
      <c r="B103" s="1026" t="s">
        <v>772</v>
      </c>
      <c r="C103" s="1025" t="s">
        <v>771</v>
      </c>
    </row>
    <row r="104" spans="1:9" x14ac:dyDescent="0.25">
      <c r="A104" s="1025" t="s">
        <v>773</v>
      </c>
      <c r="B104" s="1026" t="s">
        <v>774</v>
      </c>
      <c r="C104" s="1025" t="s">
        <v>773</v>
      </c>
      <c r="F104" s="1025" t="s">
        <v>775</v>
      </c>
      <c r="G104" s="1026" t="s">
        <v>776</v>
      </c>
      <c r="H104" s="1025" t="s">
        <v>775</v>
      </c>
      <c r="I104" t="s">
        <v>3431</v>
      </c>
    </row>
    <row r="105" spans="1:9" x14ac:dyDescent="0.25">
      <c r="A105" s="1025" t="s">
        <v>777</v>
      </c>
      <c r="B105" s="1026" t="s">
        <v>778</v>
      </c>
      <c r="C105" s="1025" t="s">
        <v>777</v>
      </c>
    </row>
    <row r="106" spans="1:9" x14ac:dyDescent="0.25">
      <c r="A106" s="1025" t="s">
        <v>779</v>
      </c>
      <c r="B106" s="1026" t="s">
        <v>780</v>
      </c>
      <c r="C106" s="1025" t="s">
        <v>779</v>
      </c>
    </row>
    <row r="107" spans="1:9" x14ac:dyDescent="0.25">
      <c r="A107" s="1025" t="s">
        <v>781</v>
      </c>
      <c r="B107" s="1026" t="s">
        <v>782</v>
      </c>
      <c r="C107" s="1025" t="s">
        <v>781</v>
      </c>
    </row>
    <row r="108" spans="1:9" x14ac:dyDescent="0.25">
      <c r="A108" s="1025" t="s">
        <v>783</v>
      </c>
      <c r="B108" s="1026" t="s">
        <v>784</v>
      </c>
      <c r="C108" s="1025" t="s">
        <v>783</v>
      </c>
    </row>
    <row r="109" spans="1:9" x14ac:dyDescent="0.25">
      <c r="A109" s="1025" t="s">
        <v>1747</v>
      </c>
      <c r="B109" s="1026" t="s">
        <v>1748</v>
      </c>
      <c r="C109" s="1025" t="s">
        <v>1747</v>
      </c>
    </row>
    <row r="110" spans="1:9" x14ac:dyDescent="0.25">
      <c r="A110" s="1025" t="s">
        <v>1749</v>
      </c>
      <c r="B110" s="1026" t="s">
        <v>1750</v>
      </c>
      <c r="C110" s="1025" t="s">
        <v>1749</v>
      </c>
    </row>
    <row r="111" spans="1:9" x14ac:dyDescent="0.25">
      <c r="A111" s="1025" t="s">
        <v>785</v>
      </c>
      <c r="B111" s="1026" t="s">
        <v>786</v>
      </c>
      <c r="C111" s="1025" t="s">
        <v>785</v>
      </c>
    </row>
    <row r="112" spans="1:9" x14ac:dyDescent="0.25">
      <c r="A112" s="1025" t="s">
        <v>787</v>
      </c>
      <c r="B112" s="1026" t="s">
        <v>788</v>
      </c>
      <c r="C112" s="1025" t="s">
        <v>787</v>
      </c>
    </row>
    <row r="113" spans="1:3" x14ac:dyDescent="0.25">
      <c r="A113" s="1025" t="s">
        <v>789</v>
      </c>
      <c r="B113" s="1026" t="s">
        <v>790</v>
      </c>
      <c r="C113" s="1025" t="s">
        <v>789</v>
      </c>
    </row>
    <row r="114" spans="1:3" x14ac:dyDescent="0.25">
      <c r="A114" s="1025" t="s">
        <v>791</v>
      </c>
      <c r="B114" s="1026" t="s">
        <v>792</v>
      </c>
      <c r="C114" s="1025" t="s">
        <v>791</v>
      </c>
    </row>
    <row r="115" spans="1:3" x14ac:dyDescent="0.25">
      <c r="A115" s="1025" t="s">
        <v>1751</v>
      </c>
      <c r="B115" s="1026" t="s">
        <v>1752</v>
      </c>
      <c r="C115" s="1025" t="s">
        <v>1751</v>
      </c>
    </row>
    <row r="116" spans="1:3" x14ac:dyDescent="0.25">
      <c r="A116" s="1025" t="s">
        <v>793</v>
      </c>
      <c r="B116" s="1026" t="s">
        <v>794</v>
      </c>
      <c r="C116" s="1025" t="s">
        <v>793</v>
      </c>
    </row>
    <row r="117" spans="1:3" x14ac:dyDescent="0.25">
      <c r="A117" s="1025" t="s">
        <v>795</v>
      </c>
      <c r="B117" s="1026" t="s">
        <v>796</v>
      </c>
      <c r="C117" s="1025" t="s">
        <v>795</v>
      </c>
    </row>
    <row r="118" spans="1:3" x14ac:dyDescent="0.25">
      <c r="A118" s="1025" t="s">
        <v>1753</v>
      </c>
      <c r="B118" s="1026" t="s">
        <v>1754</v>
      </c>
      <c r="C118" s="1025" t="s">
        <v>1753</v>
      </c>
    </row>
    <row r="119" spans="1:3" x14ac:dyDescent="0.25">
      <c r="A119" s="1025" t="s">
        <v>797</v>
      </c>
      <c r="B119" s="1026" t="s">
        <v>798</v>
      </c>
      <c r="C119" s="1025" t="s">
        <v>797</v>
      </c>
    </row>
    <row r="120" spans="1:3" x14ac:dyDescent="0.25">
      <c r="A120" s="1025" t="s">
        <v>799</v>
      </c>
      <c r="B120" s="1026" t="s">
        <v>800</v>
      </c>
      <c r="C120" s="1025" t="s">
        <v>799</v>
      </c>
    </row>
    <row r="121" spans="1:3" x14ac:dyDescent="0.25">
      <c r="A121" s="1025" t="s">
        <v>801</v>
      </c>
      <c r="B121" s="1026" t="s">
        <v>802</v>
      </c>
      <c r="C121" s="1025" t="s">
        <v>801</v>
      </c>
    </row>
    <row r="122" spans="1:3" x14ac:dyDescent="0.25">
      <c r="A122" s="1025" t="s">
        <v>1755</v>
      </c>
      <c r="B122" s="1026" t="s">
        <v>1756</v>
      </c>
      <c r="C122" s="1025" t="s">
        <v>1755</v>
      </c>
    </row>
    <row r="123" spans="1:3" x14ac:dyDescent="0.25">
      <c r="A123" s="1025" t="s">
        <v>803</v>
      </c>
      <c r="B123" s="1026" t="s">
        <v>804</v>
      </c>
      <c r="C123" s="1025" t="s">
        <v>803</v>
      </c>
    </row>
    <row r="124" spans="1:3" x14ac:dyDescent="0.25">
      <c r="A124" s="1025" t="s">
        <v>805</v>
      </c>
      <c r="B124" s="1026" t="s">
        <v>806</v>
      </c>
      <c r="C124" s="1025" t="s">
        <v>805</v>
      </c>
    </row>
    <row r="125" spans="1:3" x14ac:dyDescent="0.25">
      <c r="A125" s="1025" t="s">
        <v>807</v>
      </c>
      <c r="B125" s="1026" t="s">
        <v>808</v>
      </c>
      <c r="C125" s="1025" t="s">
        <v>807</v>
      </c>
    </row>
    <row r="126" spans="1:3" x14ac:dyDescent="0.25">
      <c r="A126" s="1025" t="s">
        <v>809</v>
      </c>
      <c r="B126" s="1026" t="s">
        <v>810</v>
      </c>
      <c r="C126" s="1025" t="s">
        <v>809</v>
      </c>
    </row>
    <row r="127" spans="1:3" x14ac:dyDescent="0.25">
      <c r="A127" s="1025" t="s">
        <v>811</v>
      </c>
      <c r="B127" s="1026" t="s">
        <v>812</v>
      </c>
      <c r="C127" s="1025" t="s">
        <v>811</v>
      </c>
    </row>
    <row r="128" spans="1:3" x14ac:dyDescent="0.25">
      <c r="A128" s="1025" t="s">
        <v>813</v>
      </c>
      <c r="B128" s="1026" t="s">
        <v>814</v>
      </c>
      <c r="C128" s="1025" t="s">
        <v>813</v>
      </c>
    </row>
    <row r="129" spans="1:3" x14ac:dyDescent="0.25">
      <c r="A129" s="1025" t="s">
        <v>815</v>
      </c>
      <c r="B129" s="1026" t="s">
        <v>816</v>
      </c>
      <c r="C129" s="1025" t="s">
        <v>815</v>
      </c>
    </row>
    <row r="130" spans="1:3" x14ac:dyDescent="0.25">
      <c r="A130" s="1025" t="s">
        <v>1757</v>
      </c>
      <c r="B130" s="1026" t="s">
        <v>1758</v>
      </c>
      <c r="C130" s="1025" t="s">
        <v>1757</v>
      </c>
    </row>
    <row r="131" spans="1:3" x14ac:dyDescent="0.25">
      <c r="A131" s="1025" t="s">
        <v>817</v>
      </c>
      <c r="B131" s="1026" t="s">
        <v>818</v>
      </c>
      <c r="C131" s="1025" t="s">
        <v>817</v>
      </c>
    </row>
    <row r="132" spans="1:3" x14ac:dyDescent="0.25">
      <c r="A132" s="1025" t="s">
        <v>819</v>
      </c>
      <c r="B132" s="1026" t="s">
        <v>820</v>
      </c>
      <c r="C132" s="1025" t="s">
        <v>819</v>
      </c>
    </row>
    <row r="133" spans="1:3" x14ac:dyDescent="0.25">
      <c r="A133" s="1025" t="s">
        <v>821</v>
      </c>
      <c r="B133" s="1026" t="s">
        <v>822</v>
      </c>
      <c r="C133" s="1025" t="s">
        <v>821</v>
      </c>
    </row>
    <row r="134" spans="1:3" x14ac:dyDescent="0.25">
      <c r="A134" s="1025" t="s">
        <v>823</v>
      </c>
      <c r="B134" s="1026" t="s">
        <v>824</v>
      </c>
      <c r="C134" s="1025" t="s">
        <v>823</v>
      </c>
    </row>
    <row r="135" spans="1:3" x14ac:dyDescent="0.25">
      <c r="A135" s="1025" t="s">
        <v>825</v>
      </c>
      <c r="B135" s="1026" t="s">
        <v>826</v>
      </c>
      <c r="C135" s="1025" t="s">
        <v>825</v>
      </c>
    </row>
    <row r="136" spans="1:3" x14ac:dyDescent="0.25">
      <c r="A136" s="1025" t="s">
        <v>827</v>
      </c>
      <c r="B136" s="1026" t="s">
        <v>828</v>
      </c>
      <c r="C136" s="1025" t="s">
        <v>827</v>
      </c>
    </row>
    <row r="137" spans="1:3" x14ac:dyDescent="0.25">
      <c r="A137" s="1025" t="s">
        <v>829</v>
      </c>
      <c r="B137" s="1026" t="s">
        <v>830</v>
      </c>
      <c r="C137" s="1025" t="s">
        <v>829</v>
      </c>
    </row>
    <row r="138" spans="1:3" x14ac:dyDescent="0.25">
      <c r="A138" s="1025" t="s">
        <v>831</v>
      </c>
      <c r="B138" s="1026" t="s">
        <v>832</v>
      </c>
      <c r="C138" s="1025" t="s">
        <v>831</v>
      </c>
    </row>
    <row r="139" spans="1:3" x14ac:dyDescent="0.25">
      <c r="A139" s="1025" t="s">
        <v>833</v>
      </c>
      <c r="B139" s="1026" t="s">
        <v>834</v>
      </c>
      <c r="C139" s="1025" t="s">
        <v>833</v>
      </c>
    </row>
    <row r="140" spans="1:3" x14ac:dyDescent="0.25">
      <c r="A140" s="1025" t="s">
        <v>835</v>
      </c>
      <c r="B140" s="1026" t="s">
        <v>836</v>
      </c>
      <c r="C140" s="1025" t="s">
        <v>835</v>
      </c>
    </row>
    <row r="141" spans="1:3" x14ac:dyDescent="0.25">
      <c r="A141" s="1025" t="s">
        <v>1759</v>
      </c>
      <c r="B141" s="1026" t="s">
        <v>1760</v>
      </c>
      <c r="C141" s="1025" t="s">
        <v>1759</v>
      </c>
    </row>
    <row r="142" spans="1:3" x14ac:dyDescent="0.25">
      <c r="A142" s="1025" t="s">
        <v>837</v>
      </c>
      <c r="B142" s="1026" t="s">
        <v>838</v>
      </c>
      <c r="C142" s="1025" t="s">
        <v>837</v>
      </c>
    </row>
    <row r="143" spans="1:3" x14ac:dyDescent="0.25">
      <c r="A143" s="1025" t="s">
        <v>839</v>
      </c>
      <c r="B143" s="1026" t="s">
        <v>840</v>
      </c>
      <c r="C143" s="1025" t="s">
        <v>839</v>
      </c>
    </row>
    <row r="144" spans="1:3" x14ac:dyDescent="0.25">
      <c r="A144" s="1025" t="s">
        <v>841</v>
      </c>
      <c r="B144" s="1026" t="s">
        <v>842</v>
      </c>
      <c r="C144" s="1025" t="s">
        <v>841</v>
      </c>
    </row>
    <row r="145" spans="1:3" x14ac:dyDescent="0.25">
      <c r="A145" s="1025" t="s">
        <v>1761</v>
      </c>
      <c r="B145" s="1026" t="s">
        <v>1762</v>
      </c>
      <c r="C145" s="1025" t="s">
        <v>1761</v>
      </c>
    </row>
    <row r="146" spans="1:3" x14ac:dyDescent="0.25">
      <c r="A146" s="1025" t="s">
        <v>1763</v>
      </c>
      <c r="B146" s="1026" t="s">
        <v>1764</v>
      </c>
      <c r="C146" s="1025" t="s">
        <v>1763</v>
      </c>
    </row>
    <row r="147" spans="1:3" x14ac:dyDescent="0.25">
      <c r="A147" s="1025" t="s">
        <v>843</v>
      </c>
      <c r="B147" s="1026" t="s">
        <v>844</v>
      </c>
      <c r="C147" s="1025" t="s">
        <v>843</v>
      </c>
    </row>
    <row r="148" spans="1:3" x14ac:dyDescent="0.25">
      <c r="A148" s="1025" t="s">
        <v>845</v>
      </c>
      <c r="B148" s="1026" t="s">
        <v>846</v>
      </c>
      <c r="C148" s="1025" t="s">
        <v>845</v>
      </c>
    </row>
    <row r="149" spans="1:3" x14ac:dyDescent="0.25">
      <c r="A149" s="1025" t="s">
        <v>1765</v>
      </c>
      <c r="B149" s="1026" t="s">
        <v>1766</v>
      </c>
      <c r="C149" s="1025" t="s">
        <v>1765</v>
      </c>
    </row>
    <row r="150" spans="1:3" x14ac:dyDescent="0.25">
      <c r="A150" s="1025" t="s">
        <v>847</v>
      </c>
      <c r="B150" s="1026" t="s">
        <v>848</v>
      </c>
      <c r="C150" s="1025" t="s">
        <v>847</v>
      </c>
    </row>
    <row r="151" spans="1:3" x14ac:dyDescent="0.25">
      <c r="A151" s="1025" t="s">
        <v>1767</v>
      </c>
      <c r="B151" s="1026" t="s">
        <v>1768</v>
      </c>
      <c r="C151" s="1025" t="s">
        <v>1767</v>
      </c>
    </row>
    <row r="152" spans="1:3" x14ac:dyDescent="0.25">
      <c r="A152" s="1025" t="s">
        <v>1769</v>
      </c>
      <c r="B152" s="1026" t="s">
        <v>1770</v>
      </c>
      <c r="C152" s="1025" t="s">
        <v>1769</v>
      </c>
    </row>
    <row r="153" spans="1:3" x14ac:dyDescent="0.25">
      <c r="A153" s="1025" t="s">
        <v>849</v>
      </c>
      <c r="B153" s="1026" t="s">
        <v>850</v>
      </c>
      <c r="C153" s="1025" t="s">
        <v>849</v>
      </c>
    </row>
    <row r="154" spans="1:3" x14ac:dyDescent="0.25">
      <c r="A154" s="1025" t="s">
        <v>851</v>
      </c>
      <c r="B154" s="1026" t="s">
        <v>852</v>
      </c>
      <c r="C154" s="1025" t="s">
        <v>851</v>
      </c>
    </row>
    <row r="155" spans="1:3" x14ac:dyDescent="0.25">
      <c r="A155" s="1025" t="s">
        <v>853</v>
      </c>
      <c r="B155" s="1026" t="s">
        <v>854</v>
      </c>
      <c r="C155" s="1025" t="s">
        <v>853</v>
      </c>
    </row>
    <row r="156" spans="1:3" x14ac:dyDescent="0.25">
      <c r="A156" s="1025" t="s">
        <v>855</v>
      </c>
      <c r="B156" s="1026" t="s">
        <v>856</v>
      </c>
      <c r="C156" s="1025" t="s">
        <v>855</v>
      </c>
    </row>
    <row r="157" spans="1:3" x14ac:dyDescent="0.25">
      <c r="A157" s="1025" t="s">
        <v>857</v>
      </c>
      <c r="B157" s="1026" t="s">
        <v>858</v>
      </c>
      <c r="C157" s="1025" t="s">
        <v>857</v>
      </c>
    </row>
    <row r="158" spans="1:3" x14ac:dyDescent="0.25">
      <c r="A158" s="1025" t="s">
        <v>859</v>
      </c>
      <c r="B158" s="1026" t="s">
        <v>860</v>
      </c>
      <c r="C158" s="1025" t="s">
        <v>859</v>
      </c>
    </row>
    <row r="159" spans="1:3" x14ac:dyDescent="0.25">
      <c r="A159" s="1025" t="s">
        <v>861</v>
      </c>
      <c r="B159" s="1026" t="s">
        <v>862</v>
      </c>
      <c r="C159" s="1025" t="s">
        <v>861</v>
      </c>
    </row>
    <row r="160" spans="1:3" x14ac:dyDescent="0.25">
      <c r="A160" s="1025" t="s">
        <v>863</v>
      </c>
      <c r="B160" s="1026" t="s">
        <v>864</v>
      </c>
      <c r="C160" s="1025" t="s">
        <v>863</v>
      </c>
    </row>
    <row r="161" spans="1:8" x14ac:dyDescent="0.25">
      <c r="A161" s="1025" t="s">
        <v>865</v>
      </c>
      <c r="B161" s="1026" t="s">
        <v>866</v>
      </c>
      <c r="C161" s="1025" t="s">
        <v>865</v>
      </c>
    </row>
    <row r="162" spans="1:8" x14ac:dyDescent="0.25">
      <c r="A162" s="1025" t="s">
        <v>867</v>
      </c>
      <c r="B162" s="1026" t="s">
        <v>868</v>
      </c>
      <c r="C162" s="1025" t="s">
        <v>867</v>
      </c>
    </row>
    <row r="163" spans="1:8" x14ac:dyDescent="0.25">
      <c r="A163" s="1025" t="s">
        <v>1771</v>
      </c>
      <c r="B163" s="1026" t="s">
        <v>1772</v>
      </c>
      <c r="C163" s="1025" t="s">
        <v>1771</v>
      </c>
    </row>
    <row r="164" spans="1:8" x14ac:dyDescent="0.25">
      <c r="A164" s="1025" t="s">
        <v>869</v>
      </c>
      <c r="B164" s="1026" t="s">
        <v>870</v>
      </c>
      <c r="C164" s="1025" t="s">
        <v>869</v>
      </c>
    </row>
    <row r="165" spans="1:8" x14ac:dyDescent="0.25">
      <c r="A165" s="1025" t="s">
        <v>1773</v>
      </c>
      <c r="B165" s="1026" t="s">
        <v>1774</v>
      </c>
      <c r="C165" s="1025" t="s">
        <v>1773</v>
      </c>
    </row>
    <row r="166" spans="1:8" x14ac:dyDescent="0.25">
      <c r="A166" s="1025" t="s">
        <v>871</v>
      </c>
      <c r="B166" s="1026" t="s">
        <v>872</v>
      </c>
      <c r="C166" s="1025" t="s">
        <v>871</v>
      </c>
    </row>
    <row r="167" spans="1:8" x14ac:dyDescent="0.25">
      <c r="A167" s="1025" t="s">
        <v>873</v>
      </c>
      <c r="B167" s="1026" t="s">
        <v>874</v>
      </c>
      <c r="C167" s="1025" t="s">
        <v>873</v>
      </c>
    </row>
    <row r="168" spans="1:8" x14ac:dyDescent="0.25">
      <c r="A168" s="1025" t="s">
        <v>875</v>
      </c>
      <c r="B168" s="1026" t="s">
        <v>876</v>
      </c>
      <c r="C168" s="1025" t="s">
        <v>875</v>
      </c>
    </row>
    <row r="169" spans="1:8" x14ac:dyDescent="0.25">
      <c r="A169" s="1025" t="s">
        <v>879</v>
      </c>
      <c r="B169" s="1026" t="s">
        <v>880</v>
      </c>
      <c r="C169" s="1025" t="s">
        <v>879</v>
      </c>
      <c r="E169" s="1025" t="s">
        <v>877</v>
      </c>
      <c r="F169" s="1026" t="s">
        <v>878</v>
      </c>
      <c r="G169" s="1025" t="s">
        <v>877</v>
      </c>
      <c r="H169" t="s">
        <v>3431</v>
      </c>
    </row>
    <row r="170" spans="1:8" x14ac:dyDescent="0.25">
      <c r="A170" s="1025" t="s">
        <v>881</v>
      </c>
      <c r="B170" s="1026" t="s">
        <v>882</v>
      </c>
      <c r="C170" s="1025" t="s">
        <v>881</v>
      </c>
    </row>
    <row r="171" spans="1:8" x14ac:dyDescent="0.25">
      <c r="A171" s="1025" t="s">
        <v>883</v>
      </c>
      <c r="B171" s="1026" t="s">
        <v>884</v>
      </c>
      <c r="C171" s="1025" t="s">
        <v>883</v>
      </c>
    </row>
    <row r="172" spans="1:8" x14ac:dyDescent="0.25">
      <c r="A172" s="1025" t="s">
        <v>885</v>
      </c>
      <c r="B172" s="1026" t="s">
        <v>886</v>
      </c>
      <c r="C172" s="1025" t="s">
        <v>885</v>
      </c>
    </row>
    <row r="173" spans="1:8" x14ac:dyDescent="0.25">
      <c r="A173" s="1025" t="s">
        <v>1775</v>
      </c>
      <c r="B173" s="1026" t="s">
        <v>1776</v>
      </c>
      <c r="C173" s="1025" t="s">
        <v>1775</v>
      </c>
    </row>
    <row r="174" spans="1:8" x14ac:dyDescent="0.25">
      <c r="A174" s="1025" t="s">
        <v>887</v>
      </c>
      <c r="B174" s="1026" t="s">
        <v>888</v>
      </c>
      <c r="C174" s="1025" t="s">
        <v>887</v>
      </c>
    </row>
    <row r="175" spans="1:8" x14ac:dyDescent="0.25">
      <c r="A175" s="1025" t="s">
        <v>889</v>
      </c>
      <c r="B175" s="1026" t="s">
        <v>890</v>
      </c>
      <c r="C175" s="1025" t="s">
        <v>889</v>
      </c>
    </row>
    <row r="176" spans="1:8" x14ac:dyDescent="0.25">
      <c r="A176" s="1025" t="s">
        <v>891</v>
      </c>
      <c r="B176" s="1026" t="s">
        <v>892</v>
      </c>
      <c r="C176" s="1025" t="s">
        <v>891</v>
      </c>
    </row>
    <row r="177" spans="1:3" x14ac:dyDescent="0.25">
      <c r="A177" s="1025" t="s">
        <v>893</v>
      </c>
      <c r="B177" s="1026" t="s">
        <v>894</v>
      </c>
      <c r="C177" s="1025" t="s">
        <v>893</v>
      </c>
    </row>
    <row r="178" spans="1:3" x14ac:dyDescent="0.25">
      <c r="A178" s="1025" t="s">
        <v>895</v>
      </c>
      <c r="B178" s="1026" t="s">
        <v>896</v>
      </c>
      <c r="C178" s="1025" t="s">
        <v>895</v>
      </c>
    </row>
    <row r="179" spans="1:3" x14ac:dyDescent="0.25">
      <c r="A179" s="1025" t="s">
        <v>897</v>
      </c>
      <c r="B179" s="1026" t="s">
        <v>898</v>
      </c>
      <c r="C179" s="1025" t="s">
        <v>897</v>
      </c>
    </row>
    <row r="180" spans="1:3" x14ac:dyDescent="0.25">
      <c r="A180" s="1025" t="s">
        <v>899</v>
      </c>
      <c r="B180" s="1026" t="s">
        <v>900</v>
      </c>
      <c r="C180" s="1025" t="s">
        <v>899</v>
      </c>
    </row>
    <row r="181" spans="1:3" x14ac:dyDescent="0.25">
      <c r="A181" s="1025" t="s">
        <v>901</v>
      </c>
      <c r="B181" s="1026" t="s">
        <v>902</v>
      </c>
      <c r="C181" s="1025" t="s">
        <v>901</v>
      </c>
    </row>
    <row r="182" spans="1:3" x14ac:dyDescent="0.25">
      <c r="A182" s="1025" t="s">
        <v>903</v>
      </c>
      <c r="B182" s="1026" t="s">
        <v>904</v>
      </c>
      <c r="C182" s="1025" t="s">
        <v>903</v>
      </c>
    </row>
    <row r="183" spans="1:3" x14ac:dyDescent="0.25">
      <c r="A183" s="1025" t="s">
        <v>905</v>
      </c>
      <c r="B183" s="1026" t="s">
        <v>906</v>
      </c>
      <c r="C183" s="1025" t="s">
        <v>905</v>
      </c>
    </row>
    <row r="184" spans="1:3" x14ac:dyDescent="0.25">
      <c r="A184" s="1025" t="s">
        <v>907</v>
      </c>
      <c r="B184" s="1026" t="s">
        <v>908</v>
      </c>
      <c r="C184" s="1025" t="s">
        <v>907</v>
      </c>
    </row>
    <row r="185" spans="1:3" x14ac:dyDescent="0.25">
      <c r="A185" s="1025" t="s">
        <v>909</v>
      </c>
      <c r="B185" s="1026" t="s">
        <v>910</v>
      </c>
      <c r="C185" s="1025" t="s">
        <v>909</v>
      </c>
    </row>
    <row r="186" spans="1:3" x14ac:dyDescent="0.25">
      <c r="A186" s="1025" t="s">
        <v>911</v>
      </c>
      <c r="B186" s="1026" t="s">
        <v>912</v>
      </c>
      <c r="C186" s="1025" t="s">
        <v>911</v>
      </c>
    </row>
    <row r="187" spans="1:3" x14ac:dyDescent="0.25">
      <c r="A187" s="1025" t="s">
        <v>913</v>
      </c>
      <c r="B187" s="1026" t="s">
        <v>914</v>
      </c>
      <c r="C187" s="1025" t="s">
        <v>913</v>
      </c>
    </row>
    <row r="188" spans="1:3" x14ac:dyDescent="0.25">
      <c r="A188" s="1025" t="s">
        <v>915</v>
      </c>
      <c r="B188" s="1026" t="s">
        <v>916</v>
      </c>
      <c r="C188" s="1025" t="s">
        <v>915</v>
      </c>
    </row>
    <row r="189" spans="1:3" x14ac:dyDescent="0.25">
      <c r="A189" s="1025" t="s">
        <v>917</v>
      </c>
      <c r="B189" s="1026" t="s">
        <v>918</v>
      </c>
      <c r="C189" s="1025" t="s">
        <v>917</v>
      </c>
    </row>
    <row r="190" spans="1:3" x14ac:dyDescent="0.25">
      <c r="A190" s="1025" t="s">
        <v>919</v>
      </c>
      <c r="B190" s="1026" t="s">
        <v>920</v>
      </c>
      <c r="C190" s="1025" t="s">
        <v>919</v>
      </c>
    </row>
    <row r="191" spans="1:3" x14ac:dyDescent="0.25">
      <c r="A191" s="1025" t="s">
        <v>921</v>
      </c>
      <c r="B191" s="1026" t="s">
        <v>922</v>
      </c>
      <c r="C191" s="1025" t="s">
        <v>921</v>
      </c>
    </row>
    <row r="192" spans="1:3" x14ac:dyDescent="0.25">
      <c r="A192" s="1025" t="s">
        <v>923</v>
      </c>
      <c r="B192" s="1026" t="s">
        <v>924</v>
      </c>
      <c r="C192" s="1025" t="s">
        <v>923</v>
      </c>
    </row>
    <row r="193" spans="1:3" x14ac:dyDescent="0.25">
      <c r="A193" s="1025" t="s">
        <v>925</v>
      </c>
      <c r="B193" s="1026" t="s">
        <v>926</v>
      </c>
      <c r="C193" s="1025" t="s">
        <v>925</v>
      </c>
    </row>
    <row r="194" spans="1:3" x14ac:dyDescent="0.25">
      <c r="A194" s="1025" t="s">
        <v>927</v>
      </c>
      <c r="B194" s="1026" t="s">
        <v>928</v>
      </c>
      <c r="C194" s="1025" t="s">
        <v>927</v>
      </c>
    </row>
    <row r="195" spans="1:3" x14ac:dyDescent="0.25">
      <c r="A195" s="1025" t="s">
        <v>929</v>
      </c>
      <c r="B195" s="1026" t="s">
        <v>930</v>
      </c>
      <c r="C195" s="1025" t="s">
        <v>929</v>
      </c>
    </row>
    <row r="196" spans="1:3" x14ac:dyDescent="0.25">
      <c r="A196" s="1025" t="s">
        <v>931</v>
      </c>
      <c r="B196" s="1026" t="s">
        <v>932</v>
      </c>
      <c r="C196" s="1025" t="s">
        <v>931</v>
      </c>
    </row>
    <row r="197" spans="1:3" x14ac:dyDescent="0.25">
      <c r="A197" s="1025" t="s">
        <v>933</v>
      </c>
      <c r="B197" s="1026" t="s">
        <v>934</v>
      </c>
      <c r="C197" s="1025" t="s">
        <v>933</v>
      </c>
    </row>
    <row r="198" spans="1:3" x14ac:dyDescent="0.25">
      <c r="A198" s="1025" t="s">
        <v>935</v>
      </c>
      <c r="B198" s="1026" t="s">
        <v>936</v>
      </c>
      <c r="C198" s="1025" t="s">
        <v>935</v>
      </c>
    </row>
    <row r="199" spans="1:3" x14ac:dyDescent="0.25">
      <c r="A199" s="1025" t="s">
        <v>937</v>
      </c>
      <c r="B199" s="1026" t="s">
        <v>938</v>
      </c>
      <c r="C199" s="1025" t="s">
        <v>937</v>
      </c>
    </row>
    <row r="200" spans="1:3" x14ac:dyDescent="0.25">
      <c r="A200" s="1025" t="s">
        <v>939</v>
      </c>
      <c r="B200" s="1026" t="s">
        <v>940</v>
      </c>
      <c r="C200" s="1025" t="s">
        <v>939</v>
      </c>
    </row>
    <row r="201" spans="1:3" x14ac:dyDescent="0.25">
      <c r="A201" s="1025" t="s">
        <v>941</v>
      </c>
      <c r="B201" s="1026" t="s">
        <v>942</v>
      </c>
      <c r="C201" s="1025" t="s">
        <v>941</v>
      </c>
    </row>
    <row r="202" spans="1:3" x14ac:dyDescent="0.25">
      <c r="A202" s="1025" t="s">
        <v>1777</v>
      </c>
      <c r="B202" s="1026" t="s">
        <v>1778</v>
      </c>
      <c r="C202" s="1025" t="s">
        <v>1777</v>
      </c>
    </row>
    <row r="203" spans="1:3" x14ac:dyDescent="0.25">
      <c r="A203" s="1025" t="s">
        <v>943</v>
      </c>
      <c r="B203" s="1026" t="s">
        <v>944</v>
      </c>
      <c r="C203" s="1025" t="s">
        <v>943</v>
      </c>
    </row>
    <row r="204" spans="1:3" x14ac:dyDescent="0.25">
      <c r="A204" s="1025" t="s">
        <v>945</v>
      </c>
      <c r="B204" s="1026" t="s">
        <v>946</v>
      </c>
      <c r="C204" s="1025" t="s">
        <v>945</v>
      </c>
    </row>
    <row r="205" spans="1:3" x14ac:dyDescent="0.25">
      <c r="A205" s="1025" t="s">
        <v>947</v>
      </c>
      <c r="B205" s="1026" t="s">
        <v>948</v>
      </c>
      <c r="C205" s="1025" t="s">
        <v>947</v>
      </c>
    </row>
    <row r="206" spans="1:3" x14ac:dyDescent="0.25">
      <c r="A206" s="1025" t="s">
        <v>949</v>
      </c>
      <c r="B206" s="1026" t="s">
        <v>950</v>
      </c>
      <c r="C206" s="1025" t="s">
        <v>949</v>
      </c>
    </row>
    <row r="207" spans="1:3" x14ac:dyDescent="0.25">
      <c r="A207" s="1025" t="s">
        <v>1779</v>
      </c>
      <c r="B207" s="1026" t="s">
        <v>1780</v>
      </c>
      <c r="C207" s="1025" t="s">
        <v>1779</v>
      </c>
    </row>
    <row r="208" spans="1:3" x14ac:dyDescent="0.25">
      <c r="A208" s="1025" t="s">
        <v>951</v>
      </c>
      <c r="B208" s="1026" t="s">
        <v>952</v>
      </c>
      <c r="C208" s="1025" t="s">
        <v>951</v>
      </c>
    </row>
    <row r="209" spans="1:3" x14ac:dyDescent="0.25">
      <c r="A209" s="1025" t="s">
        <v>953</v>
      </c>
      <c r="B209" s="1026" t="s">
        <v>954</v>
      </c>
      <c r="C209" s="1025" t="s">
        <v>953</v>
      </c>
    </row>
    <row r="210" spans="1:3" x14ac:dyDescent="0.25">
      <c r="A210" s="1025" t="s">
        <v>955</v>
      </c>
      <c r="B210" s="1026" t="s">
        <v>956</v>
      </c>
      <c r="C210" s="1025" t="s">
        <v>955</v>
      </c>
    </row>
    <row r="211" spans="1:3" x14ac:dyDescent="0.25">
      <c r="A211" s="1025" t="s">
        <v>957</v>
      </c>
      <c r="B211" s="1026" t="s">
        <v>958</v>
      </c>
      <c r="C211" s="1025" t="s">
        <v>957</v>
      </c>
    </row>
    <row r="212" spans="1:3" x14ac:dyDescent="0.25">
      <c r="A212" s="1025" t="s">
        <v>959</v>
      </c>
      <c r="B212" s="1026" t="s">
        <v>960</v>
      </c>
      <c r="C212" s="1025" t="s">
        <v>959</v>
      </c>
    </row>
    <row r="213" spans="1:3" x14ac:dyDescent="0.25">
      <c r="A213" s="1025" t="s">
        <v>961</v>
      </c>
      <c r="B213" s="1026" t="s">
        <v>962</v>
      </c>
      <c r="C213" s="1025" t="s">
        <v>961</v>
      </c>
    </row>
    <row r="214" spans="1:3" x14ac:dyDescent="0.25">
      <c r="A214" s="1025" t="s">
        <v>963</v>
      </c>
      <c r="B214" s="1026" t="s">
        <v>964</v>
      </c>
      <c r="C214" s="1025" t="s">
        <v>963</v>
      </c>
    </row>
    <row r="215" spans="1:3" x14ac:dyDescent="0.25">
      <c r="A215" s="1025" t="s">
        <v>965</v>
      </c>
      <c r="B215" s="1026" t="s">
        <v>966</v>
      </c>
      <c r="C215" s="1025" t="s">
        <v>965</v>
      </c>
    </row>
    <row r="216" spans="1:3" x14ac:dyDescent="0.25">
      <c r="A216" s="1025" t="s">
        <v>967</v>
      </c>
      <c r="B216" s="1026" t="s">
        <v>968</v>
      </c>
      <c r="C216" s="1025" t="s">
        <v>967</v>
      </c>
    </row>
    <row r="217" spans="1:3" x14ac:dyDescent="0.25">
      <c r="A217" s="1025" t="s">
        <v>1781</v>
      </c>
      <c r="B217" s="1026" t="s">
        <v>1782</v>
      </c>
      <c r="C217" s="1025" t="s">
        <v>1781</v>
      </c>
    </row>
    <row r="218" spans="1:3" x14ac:dyDescent="0.25">
      <c r="A218" s="1025" t="s">
        <v>969</v>
      </c>
      <c r="B218" s="1026" t="s">
        <v>970</v>
      </c>
      <c r="C218" s="1025" t="s">
        <v>969</v>
      </c>
    </row>
    <row r="219" spans="1:3" x14ac:dyDescent="0.25">
      <c r="A219" s="1025" t="s">
        <v>1783</v>
      </c>
      <c r="B219" s="1026" t="s">
        <v>1784</v>
      </c>
      <c r="C219" s="1025" t="s">
        <v>1783</v>
      </c>
    </row>
    <row r="220" spans="1:3" x14ac:dyDescent="0.25">
      <c r="A220" s="1025" t="s">
        <v>971</v>
      </c>
      <c r="B220" s="1026" t="s">
        <v>972</v>
      </c>
      <c r="C220" s="1025" t="s">
        <v>971</v>
      </c>
    </row>
    <row r="221" spans="1:3" x14ac:dyDescent="0.25">
      <c r="A221" s="1025" t="s">
        <v>973</v>
      </c>
      <c r="B221" s="1026" t="s">
        <v>974</v>
      </c>
      <c r="C221" s="1025" t="s">
        <v>973</v>
      </c>
    </row>
    <row r="222" spans="1:3" x14ac:dyDescent="0.25">
      <c r="A222" s="1025" t="s">
        <v>975</v>
      </c>
      <c r="B222" s="1026" t="s">
        <v>976</v>
      </c>
      <c r="C222" s="1025" t="s">
        <v>975</v>
      </c>
    </row>
    <row r="223" spans="1:3" x14ac:dyDescent="0.25">
      <c r="A223" s="1025" t="s">
        <v>977</v>
      </c>
      <c r="B223" s="1026" t="s">
        <v>978</v>
      </c>
      <c r="C223" s="1025" t="s">
        <v>977</v>
      </c>
    </row>
    <row r="224" spans="1:3" x14ac:dyDescent="0.25">
      <c r="A224" s="1025" t="s">
        <v>979</v>
      </c>
      <c r="B224" s="1026" t="s">
        <v>980</v>
      </c>
      <c r="C224" s="1025" t="s">
        <v>979</v>
      </c>
    </row>
    <row r="225" spans="1:3" x14ac:dyDescent="0.25">
      <c r="A225" s="1025" t="s">
        <v>981</v>
      </c>
      <c r="B225" s="1026" t="s">
        <v>982</v>
      </c>
      <c r="C225" s="1025" t="s">
        <v>981</v>
      </c>
    </row>
    <row r="226" spans="1:3" x14ac:dyDescent="0.25">
      <c r="A226" s="1025" t="s">
        <v>983</v>
      </c>
      <c r="B226" s="1026" t="s">
        <v>984</v>
      </c>
      <c r="C226" s="1025" t="s">
        <v>983</v>
      </c>
    </row>
    <row r="227" spans="1:3" x14ac:dyDescent="0.25">
      <c r="A227" s="1025" t="s">
        <v>985</v>
      </c>
      <c r="B227" s="1026" t="s">
        <v>986</v>
      </c>
      <c r="C227" s="1025" t="s">
        <v>985</v>
      </c>
    </row>
    <row r="228" spans="1:3" x14ac:dyDescent="0.25">
      <c r="A228" s="1025" t="s">
        <v>1785</v>
      </c>
      <c r="B228" s="1026" t="s">
        <v>1786</v>
      </c>
      <c r="C228" s="1025" t="s">
        <v>1785</v>
      </c>
    </row>
    <row r="229" spans="1:3" x14ac:dyDescent="0.25">
      <c r="A229" s="1025" t="s">
        <v>987</v>
      </c>
      <c r="B229" s="1026" t="s">
        <v>988</v>
      </c>
      <c r="C229" s="1025" t="s">
        <v>987</v>
      </c>
    </row>
    <row r="230" spans="1:3" x14ac:dyDescent="0.25">
      <c r="A230" s="1025" t="s">
        <v>989</v>
      </c>
      <c r="B230" s="1026" t="s">
        <v>990</v>
      </c>
      <c r="C230" s="1025" t="s">
        <v>989</v>
      </c>
    </row>
    <row r="231" spans="1:3" x14ac:dyDescent="0.25">
      <c r="A231" s="1025" t="s">
        <v>991</v>
      </c>
      <c r="B231" s="1026" t="s">
        <v>992</v>
      </c>
      <c r="C231" s="1025" t="s">
        <v>991</v>
      </c>
    </row>
    <row r="232" spans="1:3" x14ac:dyDescent="0.25">
      <c r="A232" s="1025" t="s">
        <v>993</v>
      </c>
      <c r="B232" s="1026" t="s">
        <v>994</v>
      </c>
      <c r="C232" s="1025" t="s">
        <v>993</v>
      </c>
    </row>
    <row r="233" spans="1:3" x14ac:dyDescent="0.25">
      <c r="A233" s="1025" t="s">
        <v>1787</v>
      </c>
      <c r="B233" s="1026" t="s">
        <v>1788</v>
      </c>
      <c r="C233" s="1025" t="s">
        <v>1787</v>
      </c>
    </row>
    <row r="234" spans="1:3" x14ac:dyDescent="0.25">
      <c r="A234" s="1025" t="s">
        <v>995</v>
      </c>
      <c r="B234" s="1026" t="s">
        <v>996</v>
      </c>
      <c r="C234" s="1025" t="s">
        <v>995</v>
      </c>
    </row>
    <row r="235" spans="1:3" x14ac:dyDescent="0.25">
      <c r="A235" s="1025" t="s">
        <v>1789</v>
      </c>
      <c r="B235" s="1026" t="s">
        <v>1790</v>
      </c>
      <c r="C235" s="1025" t="s">
        <v>1789</v>
      </c>
    </row>
    <row r="236" spans="1:3" x14ac:dyDescent="0.25">
      <c r="A236" s="1025" t="s">
        <v>997</v>
      </c>
      <c r="B236" s="1026" t="s">
        <v>998</v>
      </c>
      <c r="C236" s="1025" t="s">
        <v>997</v>
      </c>
    </row>
    <row r="237" spans="1:3" x14ac:dyDescent="0.25">
      <c r="A237" s="1025" t="s">
        <v>999</v>
      </c>
      <c r="B237" s="1026" t="s">
        <v>1000</v>
      </c>
      <c r="C237" s="1025" t="s">
        <v>999</v>
      </c>
    </row>
    <row r="238" spans="1:3" x14ac:dyDescent="0.25">
      <c r="A238" s="1025" t="s">
        <v>1001</v>
      </c>
      <c r="B238" s="1026" t="s">
        <v>1002</v>
      </c>
      <c r="C238" s="1025" t="s">
        <v>1001</v>
      </c>
    </row>
    <row r="239" spans="1:3" x14ac:dyDescent="0.25">
      <c r="A239" s="1025" t="s">
        <v>1003</v>
      </c>
      <c r="B239" s="1026" t="s">
        <v>1004</v>
      </c>
      <c r="C239" s="1025" t="s">
        <v>1003</v>
      </c>
    </row>
    <row r="240" spans="1:3" x14ac:dyDescent="0.25">
      <c r="A240" s="1025" t="s">
        <v>1005</v>
      </c>
      <c r="B240" s="1026" t="s">
        <v>1006</v>
      </c>
      <c r="C240" s="1025" t="s">
        <v>1005</v>
      </c>
    </row>
    <row r="241" spans="1:3" x14ac:dyDescent="0.25">
      <c r="A241" s="1025" t="s">
        <v>1007</v>
      </c>
      <c r="B241" s="1026" t="s">
        <v>1008</v>
      </c>
      <c r="C241" s="1025" t="s">
        <v>1007</v>
      </c>
    </row>
    <row r="242" spans="1:3" x14ac:dyDescent="0.25">
      <c r="A242" s="1025" t="s">
        <v>1791</v>
      </c>
      <c r="B242" s="1026" t="s">
        <v>1792</v>
      </c>
      <c r="C242" s="1025" t="s">
        <v>1791</v>
      </c>
    </row>
    <row r="243" spans="1:3" x14ac:dyDescent="0.25">
      <c r="A243" s="1025" t="s">
        <v>1009</v>
      </c>
      <c r="B243" s="1026" t="s">
        <v>1010</v>
      </c>
      <c r="C243" s="1025" t="s">
        <v>1009</v>
      </c>
    </row>
    <row r="244" spans="1:3" x14ac:dyDescent="0.25">
      <c r="A244" s="1025" t="s">
        <v>1793</v>
      </c>
      <c r="B244" s="1026" t="s">
        <v>1794</v>
      </c>
      <c r="C244" s="1025" t="s">
        <v>1793</v>
      </c>
    </row>
    <row r="245" spans="1:3" x14ac:dyDescent="0.25">
      <c r="A245" s="1025" t="s">
        <v>1011</v>
      </c>
      <c r="B245" s="1026" t="s">
        <v>1012</v>
      </c>
      <c r="C245" s="1025" t="s">
        <v>1011</v>
      </c>
    </row>
    <row r="246" spans="1:3" x14ac:dyDescent="0.25">
      <c r="A246" s="1025" t="s">
        <v>1013</v>
      </c>
      <c r="B246" s="1026" t="s">
        <v>1014</v>
      </c>
      <c r="C246" s="1025" t="s">
        <v>1013</v>
      </c>
    </row>
    <row r="247" spans="1:3" x14ac:dyDescent="0.25">
      <c r="A247" s="1025" t="s">
        <v>1015</v>
      </c>
      <c r="B247" s="1026" t="s">
        <v>1016</v>
      </c>
      <c r="C247" s="1025" t="s">
        <v>1015</v>
      </c>
    </row>
    <row r="248" spans="1:3" x14ac:dyDescent="0.25">
      <c r="A248" s="1025" t="s">
        <v>1795</v>
      </c>
      <c r="B248" s="1026" t="s">
        <v>1796</v>
      </c>
      <c r="C248" s="1025" t="s">
        <v>1795</v>
      </c>
    </row>
    <row r="249" spans="1:3" x14ac:dyDescent="0.25">
      <c r="A249" s="1025" t="s">
        <v>1017</v>
      </c>
      <c r="B249" s="1026" t="s">
        <v>1018</v>
      </c>
      <c r="C249" s="1025" t="s">
        <v>1017</v>
      </c>
    </row>
    <row r="250" spans="1:3" x14ac:dyDescent="0.25">
      <c r="A250" s="1025" t="s">
        <v>1019</v>
      </c>
      <c r="B250" s="1026" t="s">
        <v>1020</v>
      </c>
      <c r="C250" s="1025" t="s">
        <v>1019</v>
      </c>
    </row>
    <row r="251" spans="1:3" x14ac:dyDescent="0.25">
      <c r="A251" s="1025" t="s">
        <v>1021</v>
      </c>
      <c r="B251" s="1026" t="s">
        <v>1022</v>
      </c>
      <c r="C251" s="1025" t="s">
        <v>1021</v>
      </c>
    </row>
    <row r="252" spans="1:3" x14ac:dyDescent="0.25">
      <c r="A252" s="1025" t="s">
        <v>1023</v>
      </c>
      <c r="B252" s="1026" t="s">
        <v>1024</v>
      </c>
      <c r="C252" s="1025" t="s">
        <v>1023</v>
      </c>
    </row>
    <row r="253" spans="1:3" x14ac:dyDescent="0.25">
      <c r="A253" s="1025" t="s">
        <v>1025</v>
      </c>
      <c r="B253" s="1026" t="s">
        <v>1026</v>
      </c>
      <c r="C253" s="1025" t="s">
        <v>1025</v>
      </c>
    </row>
    <row r="254" spans="1:3" x14ac:dyDescent="0.25">
      <c r="A254" s="1025" t="s">
        <v>1027</v>
      </c>
      <c r="B254" s="1026" t="s">
        <v>1028</v>
      </c>
      <c r="C254" s="1025" t="s">
        <v>1027</v>
      </c>
    </row>
    <row r="255" spans="1:3" x14ac:dyDescent="0.25">
      <c r="A255" s="1025" t="s">
        <v>1029</v>
      </c>
      <c r="B255" s="1026" t="s">
        <v>1030</v>
      </c>
      <c r="C255" s="1025" t="s">
        <v>1029</v>
      </c>
    </row>
    <row r="256" spans="1:3" x14ac:dyDescent="0.25">
      <c r="A256" s="1025" t="s">
        <v>1797</v>
      </c>
      <c r="B256" s="1026" t="s">
        <v>1798</v>
      </c>
      <c r="C256" s="1025" t="s">
        <v>1797</v>
      </c>
    </row>
    <row r="257" spans="1:3" x14ac:dyDescent="0.25">
      <c r="A257" s="1025" t="s">
        <v>1031</v>
      </c>
      <c r="B257" s="1026" t="s">
        <v>1032</v>
      </c>
      <c r="C257" s="1025" t="s">
        <v>1031</v>
      </c>
    </row>
    <row r="258" spans="1:3" x14ac:dyDescent="0.25">
      <c r="A258" s="1025" t="s">
        <v>1033</v>
      </c>
      <c r="B258" s="1026" t="s">
        <v>1034</v>
      </c>
      <c r="C258" s="1025" t="s">
        <v>1033</v>
      </c>
    </row>
    <row r="259" spans="1:3" x14ac:dyDescent="0.25">
      <c r="A259" s="1025" t="s">
        <v>1799</v>
      </c>
      <c r="B259" s="1026" t="s">
        <v>1800</v>
      </c>
      <c r="C259" s="1025" t="s">
        <v>1799</v>
      </c>
    </row>
    <row r="260" spans="1:3" x14ac:dyDescent="0.25">
      <c r="A260" s="1025" t="s">
        <v>1035</v>
      </c>
      <c r="B260" s="1026" t="s">
        <v>1036</v>
      </c>
      <c r="C260" s="1025" t="s">
        <v>1035</v>
      </c>
    </row>
    <row r="261" spans="1:3" x14ac:dyDescent="0.25">
      <c r="A261" s="1025" t="s">
        <v>1037</v>
      </c>
      <c r="B261" s="1026" t="s">
        <v>1038</v>
      </c>
      <c r="C261" s="1025" t="s">
        <v>1037</v>
      </c>
    </row>
    <row r="262" spans="1:3" x14ac:dyDescent="0.25">
      <c r="A262" s="1025" t="s">
        <v>1801</v>
      </c>
      <c r="B262" s="1026" t="s">
        <v>1802</v>
      </c>
      <c r="C262" s="1025" t="s">
        <v>1801</v>
      </c>
    </row>
    <row r="263" spans="1:3" x14ac:dyDescent="0.25">
      <c r="A263" s="1025" t="s">
        <v>1039</v>
      </c>
      <c r="B263" s="1026" t="s">
        <v>1040</v>
      </c>
      <c r="C263" s="1025" t="s">
        <v>1039</v>
      </c>
    </row>
    <row r="264" spans="1:3" x14ac:dyDescent="0.25">
      <c r="A264" s="1025" t="s">
        <v>1041</v>
      </c>
      <c r="B264" s="1026" t="s">
        <v>1042</v>
      </c>
      <c r="C264" s="1025" t="s">
        <v>1041</v>
      </c>
    </row>
    <row r="265" spans="1:3" x14ac:dyDescent="0.25">
      <c r="A265" s="1025" t="s">
        <v>1043</v>
      </c>
      <c r="B265" s="1026" t="s">
        <v>1044</v>
      </c>
      <c r="C265" s="1025" t="s">
        <v>1043</v>
      </c>
    </row>
    <row r="266" spans="1:3" x14ac:dyDescent="0.25">
      <c r="A266" s="1025" t="s">
        <v>1045</v>
      </c>
      <c r="B266" s="1026" t="s">
        <v>1046</v>
      </c>
      <c r="C266" s="1025" t="s">
        <v>1045</v>
      </c>
    </row>
    <row r="267" spans="1:3" x14ac:dyDescent="0.25">
      <c r="A267" s="1025" t="s">
        <v>1047</v>
      </c>
      <c r="B267" s="1026" t="s">
        <v>1048</v>
      </c>
      <c r="C267" s="1025" t="s">
        <v>1047</v>
      </c>
    </row>
    <row r="268" spans="1:3" x14ac:dyDescent="0.25">
      <c r="A268" s="1025" t="s">
        <v>1049</v>
      </c>
      <c r="B268" s="1026" t="s">
        <v>1050</v>
      </c>
      <c r="C268" s="1025" t="s">
        <v>1049</v>
      </c>
    </row>
    <row r="269" spans="1:3" x14ac:dyDescent="0.25">
      <c r="A269" s="1025" t="s">
        <v>1051</v>
      </c>
      <c r="B269" s="1026" t="s">
        <v>1052</v>
      </c>
      <c r="C269" s="1025" t="s">
        <v>1051</v>
      </c>
    </row>
    <row r="270" spans="1:3" x14ac:dyDescent="0.25">
      <c r="A270" s="1025" t="s">
        <v>1053</v>
      </c>
      <c r="B270" s="1026" t="s">
        <v>1054</v>
      </c>
      <c r="C270" s="1025" t="s">
        <v>1053</v>
      </c>
    </row>
    <row r="271" spans="1:3" x14ac:dyDescent="0.25">
      <c r="A271" s="1025" t="s">
        <v>1803</v>
      </c>
      <c r="B271" s="1026" t="s">
        <v>1804</v>
      </c>
      <c r="C271" s="1025" t="s">
        <v>1803</v>
      </c>
    </row>
    <row r="272" spans="1:3" x14ac:dyDescent="0.25">
      <c r="A272" s="1025" t="s">
        <v>1055</v>
      </c>
      <c r="B272" s="1026" t="s">
        <v>1056</v>
      </c>
      <c r="C272" s="1025" t="s">
        <v>1055</v>
      </c>
    </row>
    <row r="273" spans="1:3" x14ac:dyDescent="0.25">
      <c r="A273" s="1025" t="s">
        <v>1057</v>
      </c>
      <c r="B273" s="1026" t="s">
        <v>1058</v>
      </c>
      <c r="C273" s="1025" t="s">
        <v>1057</v>
      </c>
    </row>
    <row r="274" spans="1:3" x14ac:dyDescent="0.25">
      <c r="A274" s="1025" t="s">
        <v>1059</v>
      </c>
      <c r="B274" s="1026" t="s">
        <v>1060</v>
      </c>
      <c r="C274" s="1025" t="s">
        <v>1059</v>
      </c>
    </row>
    <row r="275" spans="1:3" x14ac:dyDescent="0.25">
      <c r="A275" s="1025" t="s">
        <v>1061</v>
      </c>
      <c r="B275" s="1026" t="s">
        <v>1062</v>
      </c>
      <c r="C275" s="1025" t="s">
        <v>1061</v>
      </c>
    </row>
    <row r="276" spans="1:3" x14ac:dyDescent="0.25">
      <c r="A276" s="1025" t="s">
        <v>1063</v>
      </c>
      <c r="B276" s="1026" t="s">
        <v>1064</v>
      </c>
      <c r="C276" s="1025" t="s">
        <v>1063</v>
      </c>
    </row>
    <row r="277" spans="1:3" x14ac:dyDescent="0.25">
      <c r="A277" s="1025" t="s">
        <v>1065</v>
      </c>
      <c r="B277" s="1026" t="s">
        <v>1066</v>
      </c>
      <c r="C277" s="1025" t="s">
        <v>1065</v>
      </c>
    </row>
    <row r="278" spans="1:3" x14ac:dyDescent="0.25">
      <c r="A278" s="1025" t="s">
        <v>1067</v>
      </c>
      <c r="B278" s="1026" t="s">
        <v>1068</v>
      </c>
      <c r="C278" s="1025" t="s">
        <v>1067</v>
      </c>
    </row>
    <row r="279" spans="1:3" x14ac:dyDescent="0.25">
      <c r="A279" s="1025" t="s">
        <v>1069</v>
      </c>
      <c r="B279" s="1026" t="s">
        <v>1070</v>
      </c>
      <c r="C279" s="1025" t="s">
        <v>1069</v>
      </c>
    </row>
    <row r="280" spans="1:3" x14ac:dyDescent="0.25">
      <c r="A280" s="1025" t="s">
        <v>1805</v>
      </c>
      <c r="B280" s="1026" t="s">
        <v>1806</v>
      </c>
      <c r="C280" s="1025" t="s">
        <v>1805</v>
      </c>
    </row>
    <row r="281" spans="1:3" x14ac:dyDescent="0.25">
      <c r="A281" s="1025" t="s">
        <v>1071</v>
      </c>
      <c r="B281" s="1026" t="s">
        <v>1072</v>
      </c>
      <c r="C281" s="1025" t="s">
        <v>1071</v>
      </c>
    </row>
    <row r="282" spans="1:3" x14ac:dyDescent="0.25">
      <c r="A282" s="1025" t="s">
        <v>1073</v>
      </c>
      <c r="B282" s="1026" t="s">
        <v>1074</v>
      </c>
      <c r="C282" s="1025" t="s">
        <v>1073</v>
      </c>
    </row>
    <row r="283" spans="1:3" x14ac:dyDescent="0.25">
      <c r="A283" s="1025" t="s">
        <v>1807</v>
      </c>
      <c r="B283" s="1026" t="s">
        <v>1808</v>
      </c>
      <c r="C283" s="1025" t="s">
        <v>1807</v>
      </c>
    </row>
    <row r="284" spans="1:3" x14ac:dyDescent="0.25">
      <c r="A284" s="1025" t="s">
        <v>1075</v>
      </c>
      <c r="B284" s="1026" t="s">
        <v>1076</v>
      </c>
      <c r="C284" s="1025" t="s">
        <v>1075</v>
      </c>
    </row>
    <row r="285" spans="1:3" x14ac:dyDescent="0.25">
      <c r="A285" s="1025" t="s">
        <v>1809</v>
      </c>
      <c r="B285" s="1026" t="s">
        <v>1810</v>
      </c>
      <c r="C285" s="1025" t="s">
        <v>1809</v>
      </c>
    </row>
    <row r="286" spans="1:3" x14ac:dyDescent="0.25">
      <c r="A286" s="1025" t="s">
        <v>1077</v>
      </c>
      <c r="B286" s="1026" t="s">
        <v>1078</v>
      </c>
      <c r="C286" s="1025" t="s">
        <v>1077</v>
      </c>
    </row>
    <row r="287" spans="1:3" x14ac:dyDescent="0.25">
      <c r="A287" s="1025" t="s">
        <v>1079</v>
      </c>
      <c r="B287" s="1026" t="s">
        <v>1080</v>
      </c>
      <c r="C287" s="1025" t="s">
        <v>1079</v>
      </c>
    </row>
    <row r="288" spans="1:3" x14ac:dyDescent="0.25">
      <c r="A288" s="1025" t="s">
        <v>1081</v>
      </c>
      <c r="B288" s="1026" t="s">
        <v>1082</v>
      </c>
      <c r="C288" s="1025" t="s">
        <v>1081</v>
      </c>
    </row>
    <row r="289" spans="1:3" x14ac:dyDescent="0.25">
      <c r="A289" s="1025" t="s">
        <v>1083</v>
      </c>
      <c r="B289" s="1026" t="s">
        <v>1084</v>
      </c>
      <c r="C289" s="1025" t="s">
        <v>1083</v>
      </c>
    </row>
    <row r="290" spans="1:3" x14ac:dyDescent="0.25">
      <c r="A290" s="1025" t="s">
        <v>1811</v>
      </c>
      <c r="B290" s="1026" t="s">
        <v>1812</v>
      </c>
      <c r="C290" s="1025" t="s">
        <v>1811</v>
      </c>
    </row>
    <row r="291" spans="1:3" x14ac:dyDescent="0.25">
      <c r="A291" s="1025" t="s">
        <v>1813</v>
      </c>
      <c r="B291" s="1026" t="s">
        <v>1814</v>
      </c>
      <c r="C291" s="1025" t="s">
        <v>1813</v>
      </c>
    </row>
    <row r="292" spans="1:3" x14ac:dyDescent="0.25">
      <c r="A292" s="1025" t="s">
        <v>1085</v>
      </c>
      <c r="B292" s="1026" t="s">
        <v>1086</v>
      </c>
      <c r="C292" s="1025" t="s">
        <v>1085</v>
      </c>
    </row>
    <row r="293" spans="1:3" x14ac:dyDescent="0.25">
      <c r="A293" s="1025" t="s">
        <v>1087</v>
      </c>
      <c r="B293" s="1026" t="s">
        <v>1088</v>
      </c>
      <c r="C293" s="1025" t="s">
        <v>1087</v>
      </c>
    </row>
    <row r="294" spans="1:3" x14ac:dyDescent="0.25">
      <c r="A294" s="1025" t="s">
        <v>1089</v>
      </c>
      <c r="B294" s="1026" t="s">
        <v>1090</v>
      </c>
      <c r="C294" s="1025" t="s">
        <v>1089</v>
      </c>
    </row>
    <row r="295" spans="1:3" x14ac:dyDescent="0.25">
      <c r="A295" s="1025" t="s">
        <v>1091</v>
      </c>
      <c r="B295" s="1026" t="s">
        <v>1092</v>
      </c>
      <c r="C295" s="1025" t="s">
        <v>1091</v>
      </c>
    </row>
    <row r="296" spans="1:3" x14ac:dyDescent="0.25">
      <c r="A296" s="1025" t="s">
        <v>1093</v>
      </c>
      <c r="B296" s="1026" t="s">
        <v>1094</v>
      </c>
      <c r="C296" s="1025" t="s">
        <v>1093</v>
      </c>
    </row>
    <row r="297" spans="1:3" x14ac:dyDescent="0.25">
      <c r="A297" s="1025" t="s">
        <v>1095</v>
      </c>
      <c r="B297" s="1026" t="s">
        <v>1096</v>
      </c>
      <c r="C297" s="1025" t="s">
        <v>1095</v>
      </c>
    </row>
    <row r="298" spans="1:3" x14ac:dyDescent="0.25">
      <c r="A298" s="1025" t="s">
        <v>1097</v>
      </c>
      <c r="B298" s="1026" t="s">
        <v>1098</v>
      </c>
      <c r="C298" s="1025" t="s">
        <v>1097</v>
      </c>
    </row>
    <row r="299" spans="1:3" x14ac:dyDescent="0.25">
      <c r="A299" s="1025" t="s">
        <v>1099</v>
      </c>
      <c r="B299" s="1026" t="s">
        <v>1100</v>
      </c>
      <c r="C299" s="1025" t="s">
        <v>1099</v>
      </c>
    </row>
    <row r="300" spans="1:3" x14ac:dyDescent="0.25">
      <c r="A300" s="1025" t="s">
        <v>1101</v>
      </c>
      <c r="B300" s="1026" t="s">
        <v>1102</v>
      </c>
      <c r="C300" s="1025" t="s">
        <v>1101</v>
      </c>
    </row>
    <row r="301" spans="1:3" x14ac:dyDescent="0.25">
      <c r="A301" s="1025" t="s">
        <v>1103</v>
      </c>
      <c r="B301" s="1026" t="s">
        <v>1104</v>
      </c>
      <c r="C301" s="1025" t="s">
        <v>1103</v>
      </c>
    </row>
    <row r="302" spans="1:3" x14ac:dyDescent="0.25">
      <c r="A302" s="1025" t="s">
        <v>1105</v>
      </c>
      <c r="B302" s="1026" t="s">
        <v>1106</v>
      </c>
      <c r="C302" s="1025" t="s">
        <v>1105</v>
      </c>
    </row>
    <row r="303" spans="1:3" x14ac:dyDescent="0.25">
      <c r="A303" s="1025" t="s">
        <v>1107</v>
      </c>
      <c r="B303" s="1026" t="s">
        <v>1108</v>
      </c>
      <c r="C303" s="1025" t="s">
        <v>1107</v>
      </c>
    </row>
    <row r="304" spans="1:3" x14ac:dyDescent="0.25">
      <c r="A304" s="1025" t="s">
        <v>1109</v>
      </c>
      <c r="B304" s="1026" t="s">
        <v>1110</v>
      </c>
      <c r="C304" s="1025" t="s">
        <v>1109</v>
      </c>
    </row>
    <row r="305" spans="1:3" x14ac:dyDescent="0.25">
      <c r="A305" s="1025" t="s">
        <v>1111</v>
      </c>
      <c r="B305" s="1026" t="s">
        <v>1112</v>
      </c>
      <c r="C305" s="1025" t="s">
        <v>1111</v>
      </c>
    </row>
    <row r="306" spans="1:3" x14ac:dyDescent="0.25">
      <c r="A306" s="1025" t="s">
        <v>1113</v>
      </c>
      <c r="B306" s="1026" t="s">
        <v>1114</v>
      </c>
      <c r="C306" s="1025" t="s">
        <v>1113</v>
      </c>
    </row>
    <row r="307" spans="1:3" x14ac:dyDescent="0.25">
      <c r="A307" s="1025" t="s">
        <v>1115</v>
      </c>
      <c r="B307" s="1026" t="s">
        <v>1116</v>
      </c>
      <c r="C307" s="1025" t="s">
        <v>1115</v>
      </c>
    </row>
    <row r="308" spans="1:3" x14ac:dyDescent="0.25">
      <c r="A308" s="1025" t="s">
        <v>1117</v>
      </c>
      <c r="B308" s="1026" t="s">
        <v>1118</v>
      </c>
      <c r="C308" s="1025" t="s">
        <v>1117</v>
      </c>
    </row>
    <row r="309" spans="1:3" x14ac:dyDescent="0.25">
      <c r="A309" s="1025" t="s">
        <v>1119</v>
      </c>
      <c r="B309" s="1026" t="s">
        <v>1120</v>
      </c>
      <c r="C309" s="1025" t="s">
        <v>1119</v>
      </c>
    </row>
    <row r="310" spans="1:3" x14ac:dyDescent="0.25">
      <c r="A310" s="1025" t="s">
        <v>1121</v>
      </c>
      <c r="B310" s="1026" t="s">
        <v>1122</v>
      </c>
      <c r="C310" s="1025" t="s">
        <v>1121</v>
      </c>
    </row>
    <row r="311" spans="1:3" x14ac:dyDescent="0.25">
      <c r="A311" s="1025" t="s">
        <v>1123</v>
      </c>
      <c r="B311" s="1026" t="s">
        <v>1124</v>
      </c>
      <c r="C311" s="1025" t="s">
        <v>1123</v>
      </c>
    </row>
    <row r="312" spans="1:3" x14ac:dyDescent="0.25">
      <c r="A312" s="1025" t="s">
        <v>1125</v>
      </c>
      <c r="B312" s="1026" t="s">
        <v>1126</v>
      </c>
      <c r="C312" s="1025" t="s">
        <v>1125</v>
      </c>
    </row>
    <row r="313" spans="1:3" x14ac:dyDescent="0.25">
      <c r="A313" s="1025" t="s">
        <v>1127</v>
      </c>
      <c r="B313" s="1026" t="s">
        <v>1128</v>
      </c>
      <c r="C313" s="1025" t="s">
        <v>1127</v>
      </c>
    </row>
    <row r="314" spans="1:3" x14ac:dyDescent="0.25">
      <c r="A314" s="1025" t="s">
        <v>1129</v>
      </c>
      <c r="B314" s="1026" t="s">
        <v>1130</v>
      </c>
      <c r="C314" s="1025" t="s">
        <v>1129</v>
      </c>
    </row>
    <row r="315" spans="1:3" x14ac:dyDescent="0.25">
      <c r="A315" s="1025" t="s">
        <v>1131</v>
      </c>
      <c r="B315" s="1026" t="s">
        <v>1132</v>
      </c>
      <c r="C315" s="1025" t="s">
        <v>1131</v>
      </c>
    </row>
    <row r="316" spans="1:3" x14ac:dyDescent="0.25">
      <c r="A316" s="1025" t="s">
        <v>1133</v>
      </c>
      <c r="B316" s="1026" t="s">
        <v>1134</v>
      </c>
      <c r="C316" s="1025" t="s">
        <v>1133</v>
      </c>
    </row>
    <row r="317" spans="1:3" x14ac:dyDescent="0.25">
      <c r="A317" s="1025" t="s">
        <v>1135</v>
      </c>
      <c r="B317" s="1026" t="s">
        <v>1136</v>
      </c>
      <c r="C317" s="1025" t="s">
        <v>1135</v>
      </c>
    </row>
    <row r="318" spans="1:3" x14ac:dyDescent="0.25">
      <c r="A318" s="1025" t="s">
        <v>1137</v>
      </c>
      <c r="B318" s="1026" t="s">
        <v>1138</v>
      </c>
      <c r="C318" s="1025" t="s">
        <v>1137</v>
      </c>
    </row>
    <row r="319" spans="1:3" x14ac:dyDescent="0.25">
      <c r="A319" s="1025" t="s">
        <v>1815</v>
      </c>
      <c r="B319" s="1026" t="s">
        <v>1816</v>
      </c>
      <c r="C319" s="1025" t="s">
        <v>1815</v>
      </c>
    </row>
    <row r="320" spans="1:3" x14ac:dyDescent="0.25">
      <c r="A320" s="1025" t="s">
        <v>1139</v>
      </c>
      <c r="B320" s="1026" t="s">
        <v>1140</v>
      </c>
      <c r="C320" s="1025" t="s">
        <v>1139</v>
      </c>
    </row>
    <row r="321" spans="1:3" x14ac:dyDescent="0.25">
      <c r="A321" s="1025" t="s">
        <v>1141</v>
      </c>
      <c r="B321" s="1026" t="s">
        <v>1142</v>
      </c>
      <c r="C321" s="1025" t="s">
        <v>1141</v>
      </c>
    </row>
    <row r="322" spans="1:3" x14ac:dyDescent="0.25">
      <c r="A322" s="1025" t="s">
        <v>1143</v>
      </c>
      <c r="B322" s="1026" t="s">
        <v>1144</v>
      </c>
      <c r="C322" s="1025" t="s">
        <v>1143</v>
      </c>
    </row>
    <row r="323" spans="1:3" x14ac:dyDescent="0.25">
      <c r="A323" s="1025" t="s">
        <v>1817</v>
      </c>
      <c r="B323" s="1026" t="s">
        <v>1818</v>
      </c>
      <c r="C323" s="1025" t="s">
        <v>1817</v>
      </c>
    </row>
    <row r="324" spans="1:3" x14ac:dyDescent="0.25">
      <c r="A324" s="1025" t="s">
        <v>1145</v>
      </c>
      <c r="B324" s="1026" t="s">
        <v>1146</v>
      </c>
      <c r="C324" s="1025" t="s">
        <v>1145</v>
      </c>
    </row>
    <row r="325" spans="1:3" x14ac:dyDescent="0.25">
      <c r="A325" s="1025" t="s">
        <v>1147</v>
      </c>
      <c r="B325" s="1026" t="s">
        <v>1148</v>
      </c>
      <c r="C325" s="1025" t="s">
        <v>1147</v>
      </c>
    </row>
    <row r="326" spans="1:3" x14ac:dyDescent="0.25">
      <c r="A326" s="1025" t="s">
        <v>1149</v>
      </c>
      <c r="B326" s="1026" t="s">
        <v>1150</v>
      </c>
      <c r="C326" s="1025" t="s">
        <v>1149</v>
      </c>
    </row>
    <row r="327" spans="1:3" x14ac:dyDescent="0.25">
      <c r="A327" s="1025" t="s">
        <v>1151</v>
      </c>
      <c r="B327" s="1026" t="s">
        <v>1152</v>
      </c>
      <c r="C327" s="1025" t="s">
        <v>1151</v>
      </c>
    </row>
    <row r="328" spans="1:3" x14ac:dyDescent="0.25">
      <c r="A328" s="1025" t="s">
        <v>1153</v>
      </c>
      <c r="B328" s="1026" t="s">
        <v>1154</v>
      </c>
      <c r="C328" s="1025" t="s">
        <v>1153</v>
      </c>
    </row>
    <row r="329" spans="1:3" x14ac:dyDescent="0.25">
      <c r="A329" s="1025" t="s">
        <v>1155</v>
      </c>
      <c r="B329" s="1026" t="s">
        <v>1156</v>
      </c>
      <c r="C329" s="1025" t="s">
        <v>1155</v>
      </c>
    </row>
    <row r="330" spans="1:3" x14ac:dyDescent="0.25">
      <c r="A330" s="1025" t="s">
        <v>1819</v>
      </c>
      <c r="B330" s="1026" t="s">
        <v>1820</v>
      </c>
      <c r="C330" s="1025" t="s">
        <v>1819</v>
      </c>
    </row>
    <row r="331" spans="1:3" x14ac:dyDescent="0.25">
      <c r="A331" s="1025" t="s">
        <v>1157</v>
      </c>
      <c r="B331" s="1026" t="s">
        <v>1158</v>
      </c>
      <c r="C331" s="1025" t="s">
        <v>1157</v>
      </c>
    </row>
    <row r="332" spans="1:3" x14ac:dyDescent="0.25">
      <c r="A332" s="1025" t="s">
        <v>1159</v>
      </c>
      <c r="B332" s="1026" t="s">
        <v>1160</v>
      </c>
      <c r="C332" s="1025" t="s">
        <v>1159</v>
      </c>
    </row>
    <row r="333" spans="1:3" x14ac:dyDescent="0.25">
      <c r="A333" s="1025" t="s">
        <v>1161</v>
      </c>
      <c r="B333" s="1026" t="s">
        <v>1162</v>
      </c>
      <c r="C333" s="1025" t="s">
        <v>1161</v>
      </c>
    </row>
    <row r="334" spans="1:3" x14ac:dyDescent="0.25">
      <c r="A334" s="1025" t="s">
        <v>1163</v>
      </c>
      <c r="B334" s="1026" t="s">
        <v>1164</v>
      </c>
      <c r="C334" s="1025" t="s">
        <v>1163</v>
      </c>
    </row>
    <row r="335" spans="1:3" x14ac:dyDescent="0.25">
      <c r="A335" s="1025" t="s">
        <v>1165</v>
      </c>
      <c r="B335" s="1026" t="s">
        <v>1166</v>
      </c>
      <c r="C335" s="1025" t="s">
        <v>1165</v>
      </c>
    </row>
    <row r="336" spans="1:3" x14ac:dyDescent="0.25">
      <c r="A336" s="1025" t="s">
        <v>1167</v>
      </c>
      <c r="B336" s="1026" t="s">
        <v>1168</v>
      </c>
      <c r="C336" s="1025" t="s">
        <v>1167</v>
      </c>
    </row>
    <row r="337" spans="1:3" x14ac:dyDescent="0.25">
      <c r="A337" s="1025" t="s">
        <v>1169</v>
      </c>
      <c r="B337" s="1026" t="s">
        <v>1170</v>
      </c>
      <c r="C337" s="1025" t="s">
        <v>1169</v>
      </c>
    </row>
    <row r="338" spans="1:3" x14ac:dyDescent="0.25">
      <c r="A338" s="1025" t="s">
        <v>1171</v>
      </c>
      <c r="B338" s="1026" t="s">
        <v>1172</v>
      </c>
      <c r="C338" s="1025" t="s">
        <v>1171</v>
      </c>
    </row>
    <row r="339" spans="1:3" x14ac:dyDescent="0.25">
      <c r="A339" s="1025" t="s">
        <v>1173</v>
      </c>
      <c r="B339" s="1026" t="s">
        <v>1174</v>
      </c>
      <c r="C339" s="1025" t="s">
        <v>1173</v>
      </c>
    </row>
    <row r="340" spans="1:3" x14ac:dyDescent="0.25">
      <c r="A340" s="1025" t="s">
        <v>1175</v>
      </c>
      <c r="B340" s="1026" t="s">
        <v>1176</v>
      </c>
      <c r="C340" s="1025" t="s">
        <v>1175</v>
      </c>
    </row>
    <row r="341" spans="1:3" x14ac:dyDescent="0.25">
      <c r="A341" s="1025" t="s">
        <v>1177</v>
      </c>
      <c r="B341" s="1026" t="s">
        <v>1178</v>
      </c>
      <c r="C341" s="1025" t="s">
        <v>1177</v>
      </c>
    </row>
    <row r="342" spans="1:3" x14ac:dyDescent="0.25">
      <c r="A342" s="1025" t="s">
        <v>1179</v>
      </c>
      <c r="B342" s="1026" t="s">
        <v>1180</v>
      </c>
      <c r="C342" s="1025" t="s">
        <v>1179</v>
      </c>
    </row>
    <row r="343" spans="1:3" x14ac:dyDescent="0.25">
      <c r="A343" s="1025" t="s">
        <v>1181</v>
      </c>
      <c r="B343" s="1026" t="s">
        <v>1182</v>
      </c>
      <c r="C343" s="1025" t="s">
        <v>1181</v>
      </c>
    </row>
    <row r="344" spans="1:3" x14ac:dyDescent="0.25">
      <c r="A344" s="1025" t="s">
        <v>1821</v>
      </c>
      <c r="B344" s="1026" t="s">
        <v>1822</v>
      </c>
      <c r="C344" s="1025" t="s">
        <v>1821</v>
      </c>
    </row>
    <row r="345" spans="1:3" x14ac:dyDescent="0.25">
      <c r="A345" s="1025" t="s">
        <v>1183</v>
      </c>
      <c r="B345" s="1026" t="s">
        <v>1184</v>
      </c>
      <c r="C345" s="1025" t="s">
        <v>1183</v>
      </c>
    </row>
    <row r="346" spans="1:3" x14ac:dyDescent="0.25">
      <c r="A346" s="1025" t="s">
        <v>1823</v>
      </c>
      <c r="B346" s="1026" t="s">
        <v>1824</v>
      </c>
      <c r="C346" s="1025" t="s">
        <v>1823</v>
      </c>
    </row>
    <row r="347" spans="1:3" x14ac:dyDescent="0.25">
      <c r="A347" s="1025" t="s">
        <v>1185</v>
      </c>
      <c r="B347" s="1026" t="s">
        <v>1186</v>
      </c>
      <c r="C347" s="1025" t="s">
        <v>1185</v>
      </c>
    </row>
    <row r="348" spans="1:3" x14ac:dyDescent="0.25">
      <c r="A348" s="1025" t="s">
        <v>1187</v>
      </c>
      <c r="B348" s="1026" t="s">
        <v>1188</v>
      </c>
      <c r="C348" s="1025" t="s">
        <v>1187</v>
      </c>
    </row>
    <row r="349" spans="1:3" x14ac:dyDescent="0.25">
      <c r="A349" s="1025" t="s">
        <v>1189</v>
      </c>
      <c r="B349" s="1026" t="s">
        <v>1190</v>
      </c>
      <c r="C349" s="1025" t="s">
        <v>1189</v>
      </c>
    </row>
    <row r="350" spans="1:3" x14ac:dyDescent="0.25">
      <c r="A350" s="1025" t="s">
        <v>1191</v>
      </c>
      <c r="B350" s="1026" t="s">
        <v>1192</v>
      </c>
      <c r="C350" s="1025" t="s">
        <v>1191</v>
      </c>
    </row>
    <row r="351" spans="1:3" x14ac:dyDescent="0.25">
      <c r="A351" s="1025" t="s">
        <v>1193</v>
      </c>
      <c r="B351" s="1026" t="s">
        <v>1194</v>
      </c>
      <c r="C351" s="1025" t="s">
        <v>1193</v>
      </c>
    </row>
    <row r="352" spans="1:3" x14ac:dyDescent="0.25">
      <c r="A352" s="1025" t="s">
        <v>1195</v>
      </c>
      <c r="B352" s="1026" t="s">
        <v>1196</v>
      </c>
      <c r="C352" s="1025" t="s">
        <v>1195</v>
      </c>
    </row>
    <row r="353" spans="1:3" x14ac:dyDescent="0.25">
      <c r="A353" s="1025" t="s">
        <v>1197</v>
      </c>
      <c r="B353" s="1026" t="s">
        <v>1198</v>
      </c>
      <c r="C353" s="1025" t="s">
        <v>1197</v>
      </c>
    </row>
    <row r="354" spans="1:3" x14ac:dyDescent="0.25">
      <c r="A354" s="1025" t="s">
        <v>1199</v>
      </c>
      <c r="B354" s="1026" t="s">
        <v>1200</v>
      </c>
      <c r="C354" s="1025" t="s">
        <v>1199</v>
      </c>
    </row>
    <row r="355" spans="1:3" x14ac:dyDescent="0.25">
      <c r="A355" s="1025" t="s">
        <v>1201</v>
      </c>
      <c r="B355" s="1026" t="s">
        <v>1202</v>
      </c>
      <c r="C355" s="1025" t="s">
        <v>1201</v>
      </c>
    </row>
    <row r="356" spans="1:3" x14ac:dyDescent="0.25">
      <c r="A356" s="1025" t="s">
        <v>1825</v>
      </c>
      <c r="B356" s="1026" t="s">
        <v>1826</v>
      </c>
      <c r="C356" s="1025" t="s">
        <v>1825</v>
      </c>
    </row>
    <row r="357" spans="1:3" x14ac:dyDescent="0.25">
      <c r="A357" s="1025" t="s">
        <v>1203</v>
      </c>
      <c r="B357" s="1026" t="s">
        <v>1204</v>
      </c>
      <c r="C357" s="1025" t="s">
        <v>1203</v>
      </c>
    </row>
    <row r="358" spans="1:3" x14ac:dyDescent="0.25">
      <c r="A358" s="1025" t="s">
        <v>1205</v>
      </c>
      <c r="B358" s="1026" t="s">
        <v>1206</v>
      </c>
      <c r="C358" s="1025" t="s">
        <v>1205</v>
      </c>
    </row>
    <row r="359" spans="1:3" x14ac:dyDescent="0.25">
      <c r="A359" s="1025" t="s">
        <v>1207</v>
      </c>
      <c r="B359" s="1026" t="s">
        <v>1208</v>
      </c>
      <c r="C359" s="1025" t="s">
        <v>1207</v>
      </c>
    </row>
    <row r="360" spans="1:3" x14ac:dyDescent="0.25">
      <c r="A360" s="1025" t="s">
        <v>1209</v>
      </c>
      <c r="B360" s="1026" t="s">
        <v>1210</v>
      </c>
      <c r="C360" s="1025" t="s">
        <v>1209</v>
      </c>
    </row>
    <row r="361" spans="1:3" x14ac:dyDescent="0.25">
      <c r="A361" s="1025" t="s">
        <v>1211</v>
      </c>
      <c r="B361" s="1026" t="s">
        <v>1212</v>
      </c>
      <c r="C361" s="1025" t="s">
        <v>1211</v>
      </c>
    </row>
    <row r="362" spans="1:3" x14ac:dyDescent="0.25">
      <c r="A362" s="1025" t="s">
        <v>1213</v>
      </c>
      <c r="B362" s="1026" t="s">
        <v>1214</v>
      </c>
      <c r="C362" s="1025" t="s">
        <v>1213</v>
      </c>
    </row>
    <row r="363" spans="1:3" x14ac:dyDescent="0.25">
      <c r="A363" s="1025" t="s">
        <v>1215</v>
      </c>
      <c r="B363" s="1026" t="s">
        <v>1216</v>
      </c>
      <c r="C363" s="1025" t="s">
        <v>1215</v>
      </c>
    </row>
    <row r="364" spans="1:3" x14ac:dyDescent="0.25">
      <c r="A364" s="1025" t="s">
        <v>1827</v>
      </c>
      <c r="B364" s="1026" t="s">
        <v>1828</v>
      </c>
      <c r="C364" s="1025" t="s">
        <v>1827</v>
      </c>
    </row>
    <row r="365" spans="1:3" x14ac:dyDescent="0.25">
      <c r="A365" s="1025" t="s">
        <v>1217</v>
      </c>
      <c r="B365" s="1026" t="s">
        <v>1218</v>
      </c>
      <c r="C365" s="1025" t="s">
        <v>1217</v>
      </c>
    </row>
    <row r="366" spans="1:3" x14ac:dyDescent="0.25">
      <c r="A366" s="1025" t="s">
        <v>1219</v>
      </c>
      <c r="B366" s="1026" t="s">
        <v>1220</v>
      </c>
      <c r="C366" s="1025" t="s">
        <v>1219</v>
      </c>
    </row>
    <row r="367" spans="1:3" x14ac:dyDescent="0.25">
      <c r="A367" s="1025" t="s">
        <v>1829</v>
      </c>
      <c r="B367" s="1026" t="s">
        <v>1830</v>
      </c>
      <c r="C367" s="1025" t="s">
        <v>1829</v>
      </c>
    </row>
    <row r="368" spans="1:3" x14ac:dyDescent="0.25">
      <c r="A368" s="1025" t="s">
        <v>1221</v>
      </c>
      <c r="B368" s="1026" t="s">
        <v>1222</v>
      </c>
      <c r="C368" s="1025" t="s">
        <v>1221</v>
      </c>
    </row>
    <row r="369" spans="1:3" x14ac:dyDescent="0.25">
      <c r="A369" s="1025" t="s">
        <v>1223</v>
      </c>
      <c r="B369" s="1026" t="s">
        <v>1224</v>
      </c>
      <c r="C369" s="1025" t="s">
        <v>1223</v>
      </c>
    </row>
    <row r="370" spans="1:3" x14ac:dyDescent="0.25">
      <c r="A370" s="1025" t="s">
        <v>1225</v>
      </c>
      <c r="B370" s="1026" t="s">
        <v>1226</v>
      </c>
      <c r="C370" s="1025" t="s">
        <v>1225</v>
      </c>
    </row>
    <row r="371" spans="1:3" x14ac:dyDescent="0.25">
      <c r="A371" s="1025" t="s">
        <v>1227</v>
      </c>
      <c r="B371" s="1026" t="s">
        <v>1228</v>
      </c>
      <c r="C371" s="1025" t="s">
        <v>1227</v>
      </c>
    </row>
    <row r="372" spans="1:3" x14ac:dyDescent="0.25">
      <c r="A372" s="1025" t="s">
        <v>1229</v>
      </c>
      <c r="B372" s="1026" t="s">
        <v>1230</v>
      </c>
      <c r="C372" s="1025" t="s">
        <v>1229</v>
      </c>
    </row>
    <row r="373" spans="1:3" x14ac:dyDescent="0.25">
      <c r="A373" s="1025" t="s">
        <v>1231</v>
      </c>
      <c r="B373" s="1026" t="s">
        <v>1232</v>
      </c>
      <c r="C373" s="1025" t="s">
        <v>1231</v>
      </c>
    </row>
    <row r="374" spans="1:3" x14ac:dyDescent="0.25">
      <c r="A374" s="1025" t="s">
        <v>1233</v>
      </c>
      <c r="B374" s="1026" t="s">
        <v>1234</v>
      </c>
      <c r="C374" s="1025" t="s">
        <v>1233</v>
      </c>
    </row>
    <row r="375" spans="1:3" x14ac:dyDescent="0.25">
      <c r="A375" s="1025" t="s">
        <v>1235</v>
      </c>
      <c r="B375" s="1026" t="s">
        <v>1236</v>
      </c>
      <c r="C375" s="1025" t="s">
        <v>1235</v>
      </c>
    </row>
    <row r="376" spans="1:3" x14ac:dyDescent="0.25">
      <c r="A376" s="1025" t="s">
        <v>1237</v>
      </c>
      <c r="B376" s="1026" t="s">
        <v>1238</v>
      </c>
      <c r="C376" s="1025" t="s">
        <v>1237</v>
      </c>
    </row>
    <row r="377" spans="1:3" x14ac:dyDescent="0.25">
      <c r="A377" s="1025" t="s">
        <v>1239</v>
      </c>
      <c r="B377" s="1026" t="s">
        <v>1240</v>
      </c>
      <c r="C377" s="1025" t="s">
        <v>1239</v>
      </c>
    </row>
    <row r="378" spans="1:3" x14ac:dyDescent="0.25">
      <c r="A378" s="1025" t="s">
        <v>1241</v>
      </c>
      <c r="B378" s="1026" t="s">
        <v>1242</v>
      </c>
      <c r="C378" s="1025" t="s">
        <v>1241</v>
      </c>
    </row>
    <row r="379" spans="1:3" x14ac:dyDescent="0.25">
      <c r="A379" s="1025" t="s">
        <v>1243</v>
      </c>
      <c r="B379" s="1026" t="s">
        <v>1244</v>
      </c>
      <c r="C379" s="1025" t="s">
        <v>1243</v>
      </c>
    </row>
    <row r="380" spans="1:3" x14ac:dyDescent="0.25">
      <c r="A380" s="1025" t="s">
        <v>1831</v>
      </c>
      <c r="B380" s="1026" t="s">
        <v>1832</v>
      </c>
      <c r="C380" s="1025" t="s">
        <v>1831</v>
      </c>
    </row>
    <row r="381" spans="1:3" x14ac:dyDescent="0.25">
      <c r="A381" s="1025" t="s">
        <v>1245</v>
      </c>
      <c r="B381" s="1026" t="s">
        <v>1246</v>
      </c>
      <c r="C381" s="1025" t="s">
        <v>1245</v>
      </c>
    </row>
    <row r="382" spans="1:3" x14ac:dyDescent="0.25">
      <c r="A382" s="1025" t="s">
        <v>1247</v>
      </c>
      <c r="B382" s="1026" t="s">
        <v>1248</v>
      </c>
      <c r="C382" s="1025" t="s">
        <v>1247</v>
      </c>
    </row>
    <row r="383" spans="1:3" x14ac:dyDescent="0.25">
      <c r="A383" s="1025" t="s">
        <v>1249</v>
      </c>
      <c r="B383" s="1026" t="s">
        <v>1250</v>
      </c>
      <c r="C383" s="1025" t="s">
        <v>1249</v>
      </c>
    </row>
    <row r="384" spans="1:3" x14ac:dyDescent="0.25">
      <c r="A384" s="1025" t="s">
        <v>1833</v>
      </c>
      <c r="B384" s="1026" t="s">
        <v>1834</v>
      </c>
      <c r="C384" s="1025" t="s">
        <v>1833</v>
      </c>
    </row>
    <row r="385" spans="1:3" x14ac:dyDescent="0.25">
      <c r="A385" s="1025" t="s">
        <v>1251</v>
      </c>
      <c r="B385" s="1026" t="s">
        <v>1252</v>
      </c>
      <c r="C385" s="1025" t="s">
        <v>1251</v>
      </c>
    </row>
    <row r="386" spans="1:3" x14ac:dyDescent="0.25">
      <c r="A386" s="1025" t="s">
        <v>1835</v>
      </c>
      <c r="B386" s="1026" t="s">
        <v>1836</v>
      </c>
      <c r="C386" s="1025" t="s">
        <v>1835</v>
      </c>
    </row>
    <row r="387" spans="1:3" x14ac:dyDescent="0.25">
      <c r="A387" s="1025" t="s">
        <v>1253</v>
      </c>
      <c r="B387" s="1026" t="s">
        <v>1254</v>
      </c>
      <c r="C387" s="1025" t="s">
        <v>1253</v>
      </c>
    </row>
    <row r="388" spans="1:3" x14ac:dyDescent="0.25">
      <c r="A388" s="1025" t="s">
        <v>1255</v>
      </c>
      <c r="B388" s="1026" t="s">
        <v>1256</v>
      </c>
      <c r="C388" s="1025" t="s">
        <v>1255</v>
      </c>
    </row>
    <row r="389" spans="1:3" x14ac:dyDescent="0.25">
      <c r="A389" s="1025" t="s">
        <v>1257</v>
      </c>
      <c r="B389" s="1026" t="s">
        <v>1258</v>
      </c>
      <c r="C389" s="1025" t="s">
        <v>1257</v>
      </c>
    </row>
    <row r="390" spans="1:3" x14ac:dyDescent="0.25">
      <c r="A390" s="1025" t="s">
        <v>1259</v>
      </c>
      <c r="B390" s="1026" t="s">
        <v>1260</v>
      </c>
      <c r="C390" s="1025" t="s">
        <v>1259</v>
      </c>
    </row>
    <row r="391" spans="1:3" x14ac:dyDescent="0.25">
      <c r="A391" s="1025" t="s">
        <v>1261</v>
      </c>
      <c r="B391" s="1026" t="s">
        <v>1262</v>
      </c>
      <c r="C391" s="1025" t="s">
        <v>1261</v>
      </c>
    </row>
    <row r="392" spans="1:3" x14ac:dyDescent="0.25">
      <c r="A392" s="1025" t="s">
        <v>1263</v>
      </c>
      <c r="B392" s="1026" t="s">
        <v>1264</v>
      </c>
      <c r="C392" s="1025" t="s">
        <v>1263</v>
      </c>
    </row>
    <row r="393" spans="1:3" x14ac:dyDescent="0.25">
      <c r="A393" s="1025" t="s">
        <v>1265</v>
      </c>
      <c r="B393" s="1026" t="s">
        <v>1266</v>
      </c>
      <c r="C393" s="1025" t="s">
        <v>1265</v>
      </c>
    </row>
    <row r="394" spans="1:3" x14ac:dyDescent="0.25">
      <c r="A394" s="1025" t="s">
        <v>1267</v>
      </c>
      <c r="B394" s="1026" t="s">
        <v>1268</v>
      </c>
      <c r="C394" s="1025" t="s">
        <v>1267</v>
      </c>
    </row>
    <row r="395" spans="1:3" x14ac:dyDescent="0.25">
      <c r="A395" s="1025" t="s">
        <v>1269</v>
      </c>
      <c r="B395" s="1026" t="s">
        <v>1270</v>
      </c>
      <c r="C395" s="1025" t="s">
        <v>1269</v>
      </c>
    </row>
    <row r="396" spans="1:3" x14ac:dyDescent="0.25">
      <c r="A396" s="1025" t="s">
        <v>1271</v>
      </c>
      <c r="B396" s="1026" t="s">
        <v>1272</v>
      </c>
      <c r="C396" s="1025" t="s">
        <v>1271</v>
      </c>
    </row>
    <row r="397" spans="1:3" x14ac:dyDescent="0.25">
      <c r="A397" s="1025" t="s">
        <v>1273</v>
      </c>
      <c r="B397" s="1026" t="s">
        <v>1274</v>
      </c>
      <c r="C397" s="1025" t="s">
        <v>1273</v>
      </c>
    </row>
    <row r="398" spans="1:3" x14ac:dyDescent="0.25">
      <c r="A398" s="1025" t="s">
        <v>1275</v>
      </c>
      <c r="B398" s="1026" t="s">
        <v>1276</v>
      </c>
      <c r="C398" s="1025" t="s">
        <v>1275</v>
      </c>
    </row>
    <row r="399" spans="1:3" x14ac:dyDescent="0.25">
      <c r="A399" s="1025" t="s">
        <v>1277</v>
      </c>
      <c r="B399" s="1026" t="s">
        <v>1278</v>
      </c>
      <c r="C399" s="1025" t="s">
        <v>1277</v>
      </c>
    </row>
    <row r="400" spans="1:3" x14ac:dyDescent="0.25">
      <c r="A400" s="1025" t="s">
        <v>1279</v>
      </c>
      <c r="B400" s="1026" t="s">
        <v>1280</v>
      </c>
      <c r="C400" s="1025" t="s">
        <v>1279</v>
      </c>
    </row>
    <row r="401" spans="1:3" x14ac:dyDescent="0.25">
      <c r="A401" s="1025" t="s">
        <v>1837</v>
      </c>
      <c r="B401" s="1026" t="s">
        <v>1838</v>
      </c>
      <c r="C401" s="1025" t="s">
        <v>1837</v>
      </c>
    </row>
    <row r="402" spans="1:3" x14ac:dyDescent="0.25">
      <c r="A402" s="1025" t="s">
        <v>1281</v>
      </c>
      <c r="B402" s="1026" t="s">
        <v>1282</v>
      </c>
      <c r="C402" s="1025" t="s">
        <v>1281</v>
      </c>
    </row>
    <row r="403" spans="1:3" x14ac:dyDescent="0.25">
      <c r="A403" s="1025" t="s">
        <v>1283</v>
      </c>
      <c r="B403" s="1026" t="s">
        <v>1284</v>
      </c>
      <c r="C403" s="1025" t="s">
        <v>1283</v>
      </c>
    </row>
    <row r="404" spans="1:3" x14ac:dyDescent="0.25">
      <c r="A404" s="1025" t="s">
        <v>1285</v>
      </c>
      <c r="B404" s="1026" t="s">
        <v>1286</v>
      </c>
      <c r="C404" s="1025" t="s">
        <v>1285</v>
      </c>
    </row>
    <row r="405" spans="1:3" x14ac:dyDescent="0.25">
      <c r="A405" s="1025" t="s">
        <v>1839</v>
      </c>
      <c r="B405" s="1026" t="s">
        <v>1840</v>
      </c>
      <c r="C405" s="1025" t="s">
        <v>1839</v>
      </c>
    </row>
    <row r="406" spans="1:3" x14ac:dyDescent="0.25">
      <c r="A406" s="1025" t="s">
        <v>1287</v>
      </c>
      <c r="B406" s="1026" t="s">
        <v>1288</v>
      </c>
      <c r="C406" s="1025" t="s">
        <v>1287</v>
      </c>
    </row>
    <row r="407" spans="1:3" x14ac:dyDescent="0.25">
      <c r="A407" s="1025" t="s">
        <v>1289</v>
      </c>
      <c r="B407" s="1026" t="s">
        <v>1290</v>
      </c>
      <c r="C407" s="1025" t="s">
        <v>1289</v>
      </c>
    </row>
    <row r="408" spans="1:3" x14ac:dyDescent="0.25">
      <c r="A408" s="1025" t="s">
        <v>1291</v>
      </c>
      <c r="B408" s="1026" t="s">
        <v>1292</v>
      </c>
      <c r="C408" s="1025" t="s">
        <v>1291</v>
      </c>
    </row>
    <row r="409" spans="1:3" x14ac:dyDescent="0.25">
      <c r="A409" s="1025" t="s">
        <v>1293</v>
      </c>
      <c r="B409" s="1026" t="s">
        <v>1294</v>
      </c>
      <c r="C409" s="1025" t="s">
        <v>1293</v>
      </c>
    </row>
    <row r="410" spans="1:3" x14ac:dyDescent="0.25">
      <c r="A410" s="1025" t="s">
        <v>1295</v>
      </c>
      <c r="B410" s="1026" t="s">
        <v>1296</v>
      </c>
      <c r="C410" s="1025" t="s">
        <v>1295</v>
      </c>
    </row>
    <row r="411" spans="1:3" x14ac:dyDescent="0.25">
      <c r="A411" s="1025" t="s">
        <v>1297</v>
      </c>
      <c r="B411" s="1026" t="s">
        <v>1298</v>
      </c>
      <c r="C411" s="1025" t="s">
        <v>1297</v>
      </c>
    </row>
    <row r="412" spans="1:3" x14ac:dyDescent="0.25">
      <c r="A412" s="1025" t="s">
        <v>1299</v>
      </c>
      <c r="B412" s="1026" t="s">
        <v>1300</v>
      </c>
      <c r="C412" s="1025" t="s">
        <v>1299</v>
      </c>
    </row>
    <row r="413" spans="1:3" x14ac:dyDescent="0.25">
      <c r="A413" s="1025" t="s">
        <v>1301</v>
      </c>
      <c r="B413" s="1026" t="s">
        <v>1302</v>
      </c>
      <c r="C413" s="1025" t="s">
        <v>1301</v>
      </c>
    </row>
    <row r="414" spans="1:3" x14ac:dyDescent="0.25">
      <c r="A414" s="1025" t="s">
        <v>1303</v>
      </c>
      <c r="B414" s="1026" t="s">
        <v>1304</v>
      </c>
      <c r="C414" s="1025" t="s">
        <v>1303</v>
      </c>
    </row>
    <row r="415" spans="1:3" x14ac:dyDescent="0.25">
      <c r="A415" s="1025" t="s">
        <v>1841</v>
      </c>
      <c r="B415" s="1026" t="s">
        <v>1842</v>
      </c>
      <c r="C415" s="1025" t="s">
        <v>1841</v>
      </c>
    </row>
    <row r="416" spans="1:3" x14ac:dyDescent="0.25">
      <c r="A416" s="1025" t="s">
        <v>1305</v>
      </c>
      <c r="B416" s="1026" t="s">
        <v>1306</v>
      </c>
      <c r="C416" s="1025" t="s">
        <v>1305</v>
      </c>
    </row>
    <row r="417" spans="1:3" x14ac:dyDescent="0.25">
      <c r="A417" s="1025" t="s">
        <v>1307</v>
      </c>
      <c r="B417" s="1026" t="s">
        <v>1308</v>
      </c>
      <c r="C417" s="1025" t="s">
        <v>1307</v>
      </c>
    </row>
    <row r="418" spans="1:3" x14ac:dyDescent="0.25">
      <c r="A418" s="1025" t="s">
        <v>1309</v>
      </c>
      <c r="B418" s="1026" t="s">
        <v>1310</v>
      </c>
      <c r="C418" s="1025" t="s">
        <v>1309</v>
      </c>
    </row>
    <row r="419" spans="1:3" x14ac:dyDescent="0.25">
      <c r="A419" s="1025" t="s">
        <v>1311</v>
      </c>
      <c r="B419" s="1026" t="s">
        <v>1312</v>
      </c>
      <c r="C419" s="1025" t="s">
        <v>1311</v>
      </c>
    </row>
    <row r="420" spans="1:3" x14ac:dyDescent="0.25">
      <c r="A420" s="1025" t="s">
        <v>1313</v>
      </c>
      <c r="B420" s="1026" t="s">
        <v>1314</v>
      </c>
      <c r="C420" s="1025" t="s">
        <v>1313</v>
      </c>
    </row>
    <row r="421" spans="1:3" x14ac:dyDescent="0.25">
      <c r="A421" s="1025" t="s">
        <v>1315</v>
      </c>
      <c r="B421" s="1026" t="s">
        <v>1316</v>
      </c>
      <c r="C421" s="1025" t="s">
        <v>1315</v>
      </c>
    </row>
    <row r="422" spans="1:3" x14ac:dyDescent="0.25">
      <c r="A422" s="1025" t="s">
        <v>1317</v>
      </c>
      <c r="B422" s="1026" t="s">
        <v>1318</v>
      </c>
      <c r="C422" s="1025" t="s">
        <v>1317</v>
      </c>
    </row>
    <row r="423" spans="1:3" x14ac:dyDescent="0.25">
      <c r="A423" s="1025" t="s">
        <v>1319</v>
      </c>
      <c r="B423" s="1026" t="s">
        <v>1320</v>
      </c>
      <c r="C423" s="1025" t="s">
        <v>1319</v>
      </c>
    </row>
    <row r="424" spans="1:3" x14ac:dyDescent="0.25">
      <c r="A424" s="1025" t="s">
        <v>1843</v>
      </c>
      <c r="B424" s="1026" t="s">
        <v>1844</v>
      </c>
      <c r="C424" s="1025" t="s">
        <v>1843</v>
      </c>
    </row>
    <row r="425" spans="1:3" x14ac:dyDescent="0.25">
      <c r="A425" s="1025" t="s">
        <v>1845</v>
      </c>
      <c r="B425" s="1026" t="s">
        <v>1846</v>
      </c>
      <c r="C425" s="1025" t="s">
        <v>1845</v>
      </c>
    </row>
    <row r="426" spans="1:3" x14ac:dyDescent="0.25">
      <c r="A426" s="1025" t="s">
        <v>1321</v>
      </c>
      <c r="B426" s="1026" t="s">
        <v>1322</v>
      </c>
      <c r="C426" s="1025" t="s">
        <v>1321</v>
      </c>
    </row>
    <row r="427" spans="1:3" x14ac:dyDescent="0.25">
      <c r="A427" s="1025" t="s">
        <v>1323</v>
      </c>
      <c r="B427" s="1026" t="s">
        <v>1324</v>
      </c>
      <c r="C427" s="1025" t="s">
        <v>1323</v>
      </c>
    </row>
    <row r="428" spans="1:3" x14ac:dyDescent="0.25">
      <c r="A428" s="1025" t="s">
        <v>1325</v>
      </c>
      <c r="B428" s="1026" t="s">
        <v>1326</v>
      </c>
      <c r="C428" s="1025" t="s">
        <v>1325</v>
      </c>
    </row>
    <row r="429" spans="1:3" x14ac:dyDescent="0.25">
      <c r="A429" s="1025" t="s">
        <v>1327</v>
      </c>
      <c r="B429" s="1026" t="s">
        <v>1328</v>
      </c>
      <c r="C429" s="1025" t="s">
        <v>1327</v>
      </c>
    </row>
    <row r="430" spans="1:3" x14ac:dyDescent="0.25">
      <c r="A430" s="1025" t="s">
        <v>1847</v>
      </c>
      <c r="B430" s="1026" t="s">
        <v>1848</v>
      </c>
      <c r="C430" s="1025" t="s">
        <v>1847</v>
      </c>
    </row>
    <row r="431" spans="1:3" x14ac:dyDescent="0.25">
      <c r="A431" s="1025" t="s">
        <v>1329</v>
      </c>
      <c r="B431" s="1026" t="s">
        <v>1330</v>
      </c>
      <c r="C431" s="1025" t="s">
        <v>1329</v>
      </c>
    </row>
    <row r="432" spans="1:3" x14ac:dyDescent="0.25">
      <c r="A432" s="1025" t="s">
        <v>1331</v>
      </c>
      <c r="B432" s="1026" t="s">
        <v>1332</v>
      </c>
      <c r="C432" s="1025" t="s">
        <v>1331</v>
      </c>
    </row>
    <row r="433" spans="1:3" x14ac:dyDescent="0.25">
      <c r="A433" s="1025" t="s">
        <v>1333</v>
      </c>
      <c r="B433" s="1026" t="s">
        <v>1334</v>
      </c>
      <c r="C433" s="1025" t="s">
        <v>1333</v>
      </c>
    </row>
    <row r="434" spans="1:3" x14ac:dyDescent="0.25">
      <c r="A434" s="1025" t="s">
        <v>1849</v>
      </c>
      <c r="B434" s="1026" t="s">
        <v>1850</v>
      </c>
      <c r="C434" s="1025" t="s">
        <v>1849</v>
      </c>
    </row>
    <row r="435" spans="1:3" x14ac:dyDescent="0.25">
      <c r="A435" s="1025" t="s">
        <v>1335</v>
      </c>
      <c r="B435" s="1026" t="s">
        <v>1336</v>
      </c>
      <c r="C435" s="1025" t="s">
        <v>1335</v>
      </c>
    </row>
    <row r="436" spans="1:3" x14ac:dyDescent="0.25">
      <c r="A436" s="1025" t="s">
        <v>1337</v>
      </c>
      <c r="B436" s="1026" t="s">
        <v>1338</v>
      </c>
      <c r="C436" s="1025" t="s">
        <v>1337</v>
      </c>
    </row>
    <row r="437" spans="1:3" x14ac:dyDescent="0.25">
      <c r="A437" s="1025" t="s">
        <v>1339</v>
      </c>
      <c r="B437" s="1026" t="s">
        <v>1340</v>
      </c>
      <c r="C437" s="1025" t="s">
        <v>1339</v>
      </c>
    </row>
    <row r="438" spans="1:3" x14ac:dyDescent="0.25">
      <c r="A438" s="1025" t="s">
        <v>1341</v>
      </c>
      <c r="B438" s="1026" t="s">
        <v>1342</v>
      </c>
      <c r="C438" s="1025" t="s">
        <v>1341</v>
      </c>
    </row>
    <row r="439" spans="1:3" x14ac:dyDescent="0.25">
      <c r="A439" s="1025" t="s">
        <v>1851</v>
      </c>
      <c r="B439" s="1026" t="s">
        <v>1852</v>
      </c>
      <c r="C439" s="1025" t="s">
        <v>1851</v>
      </c>
    </row>
    <row r="440" spans="1:3" x14ac:dyDescent="0.25">
      <c r="A440" s="1025" t="s">
        <v>1853</v>
      </c>
      <c r="B440" s="1026" t="s">
        <v>1854</v>
      </c>
      <c r="C440" s="1025" t="s">
        <v>1853</v>
      </c>
    </row>
    <row r="441" spans="1:3" x14ac:dyDescent="0.25">
      <c r="A441" s="1025" t="s">
        <v>1855</v>
      </c>
      <c r="B441" s="1026" t="s">
        <v>1856</v>
      </c>
      <c r="C441" s="1025" t="s">
        <v>1855</v>
      </c>
    </row>
    <row r="442" spans="1:3" x14ac:dyDescent="0.25">
      <c r="A442" s="1025" t="s">
        <v>1343</v>
      </c>
      <c r="B442" s="1026" t="s">
        <v>1344</v>
      </c>
      <c r="C442" s="1025" t="s">
        <v>1343</v>
      </c>
    </row>
    <row r="443" spans="1:3" x14ac:dyDescent="0.25">
      <c r="A443" s="1025" t="s">
        <v>1345</v>
      </c>
      <c r="B443" s="1026" t="s">
        <v>1346</v>
      </c>
      <c r="C443" s="1025" t="s">
        <v>1345</v>
      </c>
    </row>
    <row r="444" spans="1:3" x14ac:dyDescent="0.25">
      <c r="A444" s="1025" t="s">
        <v>1347</v>
      </c>
      <c r="B444" s="1026" t="s">
        <v>1348</v>
      </c>
      <c r="C444" s="1025" t="s">
        <v>1347</v>
      </c>
    </row>
    <row r="445" spans="1:3" x14ac:dyDescent="0.25">
      <c r="A445" s="1025" t="s">
        <v>1349</v>
      </c>
      <c r="B445" s="1026" t="s">
        <v>1350</v>
      </c>
      <c r="C445" s="1025" t="s">
        <v>1349</v>
      </c>
    </row>
    <row r="446" spans="1:3" x14ac:dyDescent="0.25">
      <c r="A446" s="1025" t="s">
        <v>1351</v>
      </c>
      <c r="B446" s="1026" t="s">
        <v>1352</v>
      </c>
      <c r="C446" s="1025" t="s">
        <v>1351</v>
      </c>
    </row>
    <row r="447" spans="1:3" x14ac:dyDescent="0.25">
      <c r="A447" s="1025" t="s">
        <v>1353</v>
      </c>
      <c r="B447" s="1026" t="s">
        <v>1354</v>
      </c>
      <c r="C447" s="1025" t="s">
        <v>1353</v>
      </c>
    </row>
    <row r="448" spans="1:3" x14ac:dyDescent="0.25">
      <c r="A448" s="1025" t="s">
        <v>1355</v>
      </c>
      <c r="B448" s="1026" t="s">
        <v>1356</v>
      </c>
      <c r="C448" s="1025" t="s">
        <v>1355</v>
      </c>
    </row>
    <row r="449" spans="1:3" x14ac:dyDescent="0.25">
      <c r="A449" s="1025" t="s">
        <v>1357</v>
      </c>
      <c r="B449" s="1026" t="s">
        <v>1358</v>
      </c>
      <c r="C449" s="1025" t="s">
        <v>1357</v>
      </c>
    </row>
    <row r="450" spans="1:3" x14ac:dyDescent="0.25">
      <c r="A450" s="1025" t="s">
        <v>1359</v>
      </c>
      <c r="B450" s="1026" t="s">
        <v>1360</v>
      </c>
      <c r="C450" s="1025" t="s">
        <v>1359</v>
      </c>
    </row>
    <row r="451" spans="1:3" x14ac:dyDescent="0.25">
      <c r="A451" s="1025" t="s">
        <v>1857</v>
      </c>
      <c r="B451" s="1026" t="s">
        <v>1858</v>
      </c>
      <c r="C451" s="1025" t="s">
        <v>1857</v>
      </c>
    </row>
    <row r="452" spans="1:3" x14ac:dyDescent="0.25">
      <c r="A452" s="1025" t="s">
        <v>1361</v>
      </c>
      <c r="B452" s="1026" t="s">
        <v>1362</v>
      </c>
      <c r="C452" s="1025" t="s">
        <v>1361</v>
      </c>
    </row>
    <row r="453" spans="1:3" x14ac:dyDescent="0.25">
      <c r="A453" s="1025" t="s">
        <v>1363</v>
      </c>
      <c r="B453" s="1026" t="s">
        <v>1364</v>
      </c>
      <c r="C453" s="1025" t="s">
        <v>1363</v>
      </c>
    </row>
    <row r="454" spans="1:3" x14ac:dyDescent="0.25">
      <c r="A454" s="1025" t="s">
        <v>1365</v>
      </c>
      <c r="B454" s="1026" t="s">
        <v>1366</v>
      </c>
      <c r="C454" s="1025" t="s">
        <v>1365</v>
      </c>
    </row>
    <row r="455" spans="1:3" x14ac:dyDescent="0.25">
      <c r="A455" s="1025" t="s">
        <v>1859</v>
      </c>
      <c r="B455" s="1026" t="s">
        <v>1860</v>
      </c>
      <c r="C455" s="1025" t="s">
        <v>1859</v>
      </c>
    </row>
    <row r="456" spans="1:3" x14ac:dyDescent="0.25">
      <c r="A456" s="1025" t="s">
        <v>1367</v>
      </c>
      <c r="B456" s="1026" t="s">
        <v>1368</v>
      </c>
      <c r="C456" s="1025" t="s">
        <v>1367</v>
      </c>
    </row>
    <row r="457" spans="1:3" x14ac:dyDescent="0.25">
      <c r="A457" s="1025" t="s">
        <v>1369</v>
      </c>
      <c r="B457" s="1026" t="s">
        <v>1370</v>
      </c>
      <c r="C457" s="1025" t="s">
        <v>1369</v>
      </c>
    </row>
    <row r="458" spans="1:3" x14ac:dyDescent="0.25">
      <c r="A458" s="1025" t="s">
        <v>1371</v>
      </c>
      <c r="B458" s="1026" t="s">
        <v>1372</v>
      </c>
      <c r="C458" s="1025" t="s">
        <v>1371</v>
      </c>
    </row>
    <row r="459" spans="1:3" x14ac:dyDescent="0.25">
      <c r="A459" s="1025" t="s">
        <v>1373</v>
      </c>
      <c r="B459" s="1026" t="s">
        <v>1374</v>
      </c>
      <c r="C459" s="1025" t="s">
        <v>1373</v>
      </c>
    </row>
    <row r="460" spans="1:3" x14ac:dyDescent="0.25">
      <c r="A460" s="1025" t="s">
        <v>1375</v>
      </c>
      <c r="B460" s="1026" t="s">
        <v>1376</v>
      </c>
      <c r="C460" s="1025" t="s">
        <v>1375</v>
      </c>
    </row>
    <row r="461" spans="1:3" x14ac:dyDescent="0.25">
      <c r="A461" s="1025" t="s">
        <v>1377</v>
      </c>
      <c r="B461" s="1026" t="s">
        <v>1378</v>
      </c>
      <c r="C461" s="1025" t="s">
        <v>1377</v>
      </c>
    </row>
    <row r="462" spans="1:3" x14ac:dyDescent="0.25">
      <c r="A462" s="1025" t="s">
        <v>1379</v>
      </c>
      <c r="B462" s="1026" t="s">
        <v>1380</v>
      </c>
      <c r="C462" s="1025" t="s">
        <v>1379</v>
      </c>
    </row>
    <row r="463" spans="1:3" x14ac:dyDescent="0.25">
      <c r="A463" s="1025" t="s">
        <v>1381</v>
      </c>
      <c r="B463" s="1026" t="s">
        <v>1382</v>
      </c>
      <c r="C463" s="1025" t="s">
        <v>1381</v>
      </c>
    </row>
    <row r="464" spans="1:3" x14ac:dyDescent="0.25">
      <c r="A464" s="1025" t="s">
        <v>1383</v>
      </c>
      <c r="B464" s="1026" t="s">
        <v>1384</v>
      </c>
      <c r="C464" s="1025" t="s">
        <v>1383</v>
      </c>
    </row>
    <row r="465" spans="1:3" x14ac:dyDescent="0.25">
      <c r="A465" s="1025" t="s">
        <v>1385</v>
      </c>
      <c r="B465" s="1026" t="s">
        <v>1386</v>
      </c>
      <c r="C465" s="1025" t="s">
        <v>1385</v>
      </c>
    </row>
    <row r="466" spans="1:3" x14ac:dyDescent="0.25">
      <c r="A466" s="1025" t="s">
        <v>1387</v>
      </c>
      <c r="B466" s="1026" t="s">
        <v>1388</v>
      </c>
      <c r="C466" s="1025" t="s">
        <v>1387</v>
      </c>
    </row>
    <row r="467" spans="1:3" x14ac:dyDescent="0.25">
      <c r="A467" s="1025" t="s">
        <v>1861</v>
      </c>
      <c r="B467" s="1026" t="s">
        <v>1862</v>
      </c>
      <c r="C467" s="1025" t="s">
        <v>1861</v>
      </c>
    </row>
    <row r="468" spans="1:3" x14ac:dyDescent="0.25">
      <c r="A468" s="1025" t="s">
        <v>1389</v>
      </c>
      <c r="B468" s="1026" t="s">
        <v>1390</v>
      </c>
      <c r="C468" s="1025" t="s">
        <v>1389</v>
      </c>
    </row>
    <row r="469" spans="1:3" x14ac:dyDescent="0.25">
      <c r="A469" s="1025" t="s">
        <v>1391</v>
      </c>
      <c r="B469" s="1026" t="s">
        <v>1392</v>
      </c>
      <c r="C469" s="1025" t="s">
        <v>1391</v>
      </c>
    </row>
    <row r="470" spans="1:3" x14ac:dyDescent="0.25">
      <c r="A470" s="1025" t="s">
        <v>1393</v>
      </c>
      <c r="B470" s="1026" t="s">
        <v>1394</v>
      </c>
      <c r="C470" s="1025" t="s">
        <v>1393</v>
      </c>
    </row>
    <row r="471" spans="1:3" x14ac:dyDescent="0.25">
      <c r="A471" s="1025" t="s">
        <v>1395</v>
      </c>
      <c r="B471" s="1026" t="s">
        <v>1396</v>
      </c>
      <c r="C471" s="1025" t="s">
        <v>1395</v>
      </c>
    </row>
    <row r="472" spans="1:3" x14ac:dyDescent="0.25">
      <c r="A472" s="1025" t="s">
        <v>1397</v>
      </c>
      <c r="B472" s="1026" t="s">
        <v>1398</v>
      </c>
      <c r="C472" s="1025" t="s">
        <v>1397</v>
      </c>
    </row>
    <row r="473" spans="1:3" x14ac:dyDescent="0.25">
      <c r="A473" s="1025" t="s">
        <v>1399</v>
      </c>
      <c r="B473" s="1026" t="s">
        <v>1400</v>
      </c>
      <c r="C473" s="1025" t="s">
        <v>1399</v>
      </c>
    </row>
    <row r="474" spans="1:3" x14ac:dyDescent="0.25">
      <c r="A474" s="1025" t="s">
        <v>1401</v>
      </c>
      <c r="B474" s="1026" t="s">
        <v>1402</v>
      </c>
      <c r="C474" s="1025" t="s">
        <v>1401</v>
      </c>
    </row>
    <row r="475" spans="1:3" x14ac:dyDescent="0.25">
      <c r="A475" s="1025" t="s">
        <v>1403</v>
      </c>
      <c r="B475" s="1026" t="s">
        <v>1404</v>
      </c>
      <c r="C475" s="1025" t="s">
        <v>1403</v>
      </c>
    </row>
    <row r="476" spans="1:3" x14ac:dyDescent="0.25">
      <c r="A476" s="1025" t="s">
        <v>1405</v>
      </c>
      <c r="B476" s="1026" t="s">
        <v>1406</v>
      </c>
      <c r="C476" s="1025" t="s">
        <v>1405</v>
      </c>
    </row>
    <row r="477" spans="1:3" x14ac:dyDescent="0.25">
      <c r="A477" s="1025" t="s">
        <v>1407</v>
      </c>
      <c r="B477" s="1026" t="s">
        <v>1408</v>
      </c>
      <c r="C477" s="1025" t="s">
        <v>1407</v>
      </c>
    </row>
    <row r="478" spans="1:3" x14ac:dyDescent="0.25">
      <c r="A478" s="1025" t="s">
        <v>1409</v>
      </c>
      <c r="B478" s="1026" t="s">
        <v>1410</v>
      </c>
      <c r="C478" s="1025" t="s">
        <v>1409</v>
      </c>
    </row>
    <row r="479" spans="1:3" x14ac:dyDescent="0.25">
      <c r="A479" s="1025" t="s">
        <v>1863</v>
      </c>
      <c r="B479" s="1026" t="s">
        <v>1864</v>
      </c>
      <c r="C479" s="1025" t="s">
        <v>1863</v>
      </c>
    </row>
    <row r="480" spans="1:3" x14ac:dyDescent="0.25">
      <c r="A480" s="1025" t="s">
        <v>1411</v>
      </c>
      <c r="B480" s="1026" t="s">
        <v>1412</v>
      </c>
      <c r="C480" s="1025" t="s">
        <v>1411</v>
      </c>
    </row>
    <row r="481" spans="1:3" x14ac:dyDescent="0.25">
      <c r="A481" s="1025" t="s">
        <v>1413</v>
      </c>
      <c r="B481" s="1026" t="s">
        <v>1414</v>
      </c>
      <c r="C481" s="1025" t="s">
        <v>1413</v>
      </c>
    </row>
    <row r="482" spans="1:3" x14ac:dyDescent="0.25">
      <c r="A482" s="1025" t="s">
        <v>1415</v>
      </c>
      <c r="B482" s="1026" t="s">
        <v>1416</v>
      </c>
      <c r="C482" s="1025" t="s">
        <v>1415</v>
      </c>
    </row>
    <row r="483" spans="1:3" x14ac:dyDescent="0.25">
      <c r="A483" s="1025" t="s">
        <v>1417</v>
      </c>
      <c r="B483" s="1026" t="s">
        <v>1418</v>
      </c>
      <c r="C483" s="1025" t="s">
        <v>1417</v>
      </c>
    </row>
    <row r="484" spans="1:3" x14ac:dyDescent="0.25">
      <c r="A484" s="1025" t="s">
        <v>1419</v>
      </c>
      <c r="B484" s="1026" t="s">
        <v>1420</v>
      </c>
      <c r="C484" s="1025" t="s">
        <v>1419</v>
      </c>
    </row>
    <row r="485" spans="1:3" x14ac:dyDescent="0.25">
      <c r="A485" s="1025" t="s">
        <v>1865</v>
      </c>
      <c r="B485" s="1026" t="s">
        <v>1866</v>
      </c>
      <c r="C485" s="1025" t="s">
        <v>1865</v>
      </c>
    </row>
    <row r="486" spans="1:3" x14ac:dyDescent="0.25">
      <c r="A486" s="1025" t="s">
        <v>1421</v>
      </c>
      <c r="B486" s="1026" t="s">
        <v>1422</v>
      </c>
      <c r="C486" s="1025" t="s">
        <v>1421</v>
      </c>
    </row>
    <row r="487" spans="1:3" x14ac:dyDescent="0.25">
      <c r="A487" s="1025" t="s">
        <v>1867</v>
      </c>
      <c r="B487" s="1026" t="s">
        <v>1868</v>
      </c>
      <c r="C487" s="1025" t="s">
        <v>1867</v>
      </c>
    </row>
    <row r="488" spans="1:3" x14ac:dyDescent="0.25">
      <c r="A488" s="1025" t="s">
        <v>1423</v>
      </c>
      <c r="B488" s="1026" t="s">
        <v>1424</v>
      </c>
      <c r="C488" s="1025" t="s">
        <v>1423</v>
      </c>
    </row>
    <row r="489" spans="1:3" x14ac:dyDescent="0.25">
      <c r="A489" s="1025" t="s">
        <v>1425</v>
      </c>
      <c r="B489" s="1026" t="s">
        <v>1426</v>
      </c>
      <c r="C489" s="1025" t="s">
        <v>1425</v>
      </c>
    </row>
    <row r="490" spans="1:3" x14ac:dyDescent="0.25">
      <c r="A490" s="1025" t="s">
        <v>1427</v>
      </c>
      <c r="B490" s="1026" t="s">
        <v>1428</v>
      </c>
      <c r="C490" s="1025" t="s">
        <v>1427</v>
      </c>
    </row>
    <row r="491" spans="1:3" x14ac:dyDescent="0.25">
      <c r="A491" s="1025" t="s">
        <v>1429</v>
      </c>
      <c r="B491" s="1026" t="s">
        <v>1430</v>
      </c>
      <c r="C491" s="1025" t="s">
        <v>1429</v>
      </c>
    </row>
    <row r="492" spans="1:3" x14ac:dyDescent="0.25">
      <c r="A492" s="1025" t="s">
        <v>1431</v>
      </c>
      <c r="B492" s="1026" t="s">
        <v>1432</v>
      </c>
      <c r="C492" s="1025" t="s">
        <v>1431</v>
      </c>
    </row>
    <row r="493" spans="1:3" x14ac:dyDescent="0.25">
      <c r="A493" s="1025" t="s">
        <v>1433</v>
      </c>
      <c r="B493" s="1026" t="s">
        <v>1434</v>
      </c>
      <c r="C493" s="1025" t="s">
        <v>1433</v>
      </c>
    </row>
    <row r="494" spans="1:3" x14ac:dyDescent="0.25">
      <c r="A494" s="1025" t="s">
        <v>1435</v>
      </c>
      <c r="B494" s="1026" t="s">
        <v>1436</v>
      </c>
      <c r="C494" s="1025" t="s">
        <v>1435</v>
      </c>
    </row>
    <row r="495" spans="1:3" x14ac:dyDescent="0.25">
      <c r="A495" s="1025" t="s">
        <v>1437</v>
      </c>
      <c r="B495" s="1026" t="s">
        <v>1438</v>
      </c>
      <c r="C495" s="1025" t="s">
        <v>1437</v>
      </c>
    </row>
    <row r="496" spans="1:3" x14ac:dyDescent="0.25">
      <c r="A496" s="1025" t="s">
        <v>1869</v>
      </c>
      <c r="B496" s="1026" t="s">
        <v>1870</v>
      </c>
      <c r="C496" s="1025" t="s">
        <v>1869</v>
      </c>
    </row>
    <row r="497" spans="1:3" x14ac:dyDescent="0.25">
      <c r="A497" s="1025" t="s">
        <v>1439</v>
      </c>
      <c r="B497" s="1026" t="s">
        <v>1440</v>
      </c>
      <c r="C497" s="1025" t="s">
        <v>1439</v>
      </c>
    </row>
    <row r="498" spans="1:3" x14ac:dyDescent="0.25">
      <c r="A498" s="1025" t="s">
        <v>1441</v>
      </c>
      <c r="B498" s="1026" t="s">
        <v>1442</v>
      </c>
      <c r="C498" s="1025" t="s">
        <v>1441</v>
      </c>
    </row>
    <row r="499" spans="1:3" x14ac:dyDescent="0.25">
      <c r="A499" s="1025" t="s">
        <v>1443</v>
      </c>
      <c r="B499" s="1026" t="s">
        <v>1444</v>
      </c>
      <c r="C499" s="1025" t="s">
        <v>1443</v>
      </c>
    </row>
    <row r="500" spans="1:3" x14ac:dyDescent="0.25">
      <c r="A500" s="1025" t="s">
        <v>1445</v>
      </c>
      <c r="B500" s="1026" t="s">
        <v>1446</v>
      </c>
      <c r="C500" s="1025" t="s">
        <v>1445</v>
      </c>
    </row>
    <row r="501" spans="1:3" x14ac:dyDescent="0.25">
      <c r="A501" s="1025" t="s">
        <v>1447</v>
      </c>
      <c r="B501" s="1026" t="s">
        <v>1448</v>
      </c>
      <c r="C501" s="1025" t="s">
        <v>1447</v>
      </c>
    </row>
    <row r="502" spans="1:3" x14ac:dyDescent="0.25">
      <c r="A502" s="1025" t="s">
        <v>1449</v>
      </c>
      <c r="B502" s="1026" t="s">
        <v>1450</v>
      </c>
      <c r="C502" s="1025" t="s">
        <v>1449</v>
      </c>
    </row>
    <row r="503" spans="1:3" x14ac:dyDescent="0.25">
      <c r="A503" s="1025" t="s">
        <v>1871</v>
      </c>
      <c r="B503" s="1026" t="s">
        <v>1872</v>
      </c>
      <c r="C503" s="1025" t="s">
        <v>1871</v>
      </c>
    </row>
    <row r="504" spans="1:3" x14ac:dyDescent="0.25">
      <c r="A504" s="1025" t="s">
        <v>1451</v>
      </c>
      <c r="B504" s="1026" t="s">
        <v>1452</v>
      </c>
      <c r="C504" s="1025" t="s">
        <v>1451</v>
      </c>
    </row>
    <row r="505" spans="1:3" x14ac:dyDescent="0.25">
      <c r="A505" s="1025" t="s">
        <v>1453</v>
      </c>
      <c r="B505" s="1026" t="s">
        <v>1454</v>
      </c>
      <c r="C505" s="1025" t="s">
        <v>1453</v>
      </c>
    </row>
    <row r="506" spans="1:3" x14ac:dyDescent="0.25">
      <c r="A506" s="1025" t="s">
        <v>1455</v>
      </c>
      <c r="B506" s="1026" t="s">
        <v>1456</v>
      </c>
      <c r="C506" s="1025" t="s">
        <v>1455</v>
      </c>
    </row>
    <row r="507" spans="1:3" x14ac:dyDescent="0.25">
      <c r="A507" s="1025" t="s">
        <v>1457</v>
      </c>
      <c r="B507" s="1026" t="s">
        <v>1458</v>
      </c>
      <c r="C507" s="1025" t="s">
        <v>1457</v>
      </c>
    </row>
    <row r="508" spans="1:3" x14ac:dyDescent="0.25">
      <c r="A508" s="1025" t="s">
        <v>1459</v>
      </c>
      <c r="B508" s="1026" t="s">
        <v>1460</v>
      </c>
      <c r="C508" s="1025" t="s">
        <v>1459</v>
      </c>
    </row>
    <row r="509" spans="1:3" x14ac:dyDescent="0.25">
      <c r="A509" s="1025" t="s">
        <v>1461</v>
      </c>
      <c r="B509" s="1026" t="s">
        <v>1462</v>
      </c>
      <c r="C509" s="1025" t="s">
        <v>1461</v>
      </c>
    </row>
    <row r="510" spans="1:3" x14ac:dyDescent="0.25">
      <c r="A510" s="1025" t="s">
        <v>1463</v>
      </c>
      <c r="B510" s="1026" t="s">
        <v>1464</v>
      </c>
      <c r="C510" s="1025" t="s">
        <v>1463</v>
      </c>
    </row>
    <row r="511" spans="1:3" x14ac:dyDescent="0.25">
      <c r="A511" s="1025" t="s">
        <v>1873</v>
      </c>
      <c r="B511" s="1026" t="s">
        <v>1874</v>
      </c>
      <c r="C511" s="1025" t="s">
        <v>1873</v>
      </c>
    </row>
    <row r="512" spans="1:3" x14ac:dyDescent="0.25">
      <c r="A512" s="1025" t="s">
        <v>1465</v>
      </c>
      <c r="B512" s="1026" t="s">
        <v>1466</v>
      </c>
      <c r="C512" s="1025" t="s">
        <v>1465</v>
      </c>
    </row>
    <row r="513" spans="1:3" x14ac:dyDescent="0.25">
      <c r="A513" s="1025" t="s">
        <v>1467</v>
      </c>
      <c r="B513" s="1026" t="s">
        <v>1468</v>
      </c>
      <c r="C513" s="1025" t="s">
        <v>1467</v>
      </c>
    </row>
    <row r="514" spans="1:3" x14ac:dyDescent="0.25">
      <c r="A514" s="1025" t="s">
        <v>1469</v>
      </c>
      <c r="B514" s="1026" t="s">
        <v>1470</v>
      </c>
      <c r="C514" s="1025" t="s">
        <v>1469</v>
      </c>
    </row>
    <row r="515" spans="1:3" x14ac:dyDescent="0.25">
      <c r="A515" s="1025" t="s">
        <v>1471</v>
      </c>
      <c r="B515" s="1026" t="s">
        <v>1472</v>
      </c>
      <c r="C515" s="1025" t="s">
        <v>1471</v>
      </c>
    </row>
    <row r="516" spans="1:3" x14ac:dyDescent="0.25">
      <c r="A516" s="1025" t="s">
        <v>1473</v>
      </c>
      <c r="B516" s="1026" t="s">
        <v>1474</v>
      </c>
      <c r="C516" s="1025" t="s">
        <v>1473</v>
      </c>
    </row>
    <row r="517" spans="1:3" x14ac:dyDescent="0.25">
      <c r="A517" s="1025" t="s">
        <v>1875</v>
      </c>
      <c r="B517" s="1026" t="s">
        <v>1876</v>
      </c>
      <c r="C517" s="1025" t="s">
        <v>1875</v>
      </c>
    </row>
    <row r="518" spans="1:3" x14ac:dyDescent="0.25">
      <c r="A518" s="1025" t="s">
        <v>1475</v>
      </c>
      <c r="B518" s="1026" t="s">
        <v>1476</v>
      </c>
      <c r="C518" s="1025" t="s">
        <v>1475</v>
      </c>
    </row>
    <row r="519" spans="1:3" x14ac:dyDescent="0.25">
      <c r="A519" s="1025" t="s">
        <v>1477</v>
      </c>
      <c r="B519" s="1026" t="s">
        <v>1478</v>
      </c>
      <c r="C519" s="1025" t="s">
        <v>1477</v>
      </c>
    </row>
    <row r="520" spans="1:3" x14ac:dyDescent="0.25">
      <c r="A520" s="1025" t="s">
        <v>1479</v>
      </c>
      <c r="B520" s="1026" t="s">
        <v>1480</v>
      </c>
      <c r="C520" s="1025" t="s">
        <v>1479</v>
      </c>
    </row>
    <row r="521" spans="1:3" x14ac:dyDescent="0.25">
      <c r="A521" s="1025" t="s">
        <v>1481</v>
      </c>
      <c r="B521" s="1026" t="s">
        <v>1482</v>
      </c>
      <c r="C521" s="1025" t="s">
        <v>1481</v>
      </c>
    </row>
    <row r="522" spans="1:3" x14ac:dyDescent="0.25">
      <c r="A522" s="1025" t="s">
        <v>1483</v>
      </c>
      <c r="B522" s="1026" t="s">
        <v>1484</v>
      </c>
      <c r="C522" s="1025" t="s">
        <v>1483</v>
      </c>
    </row>
    <row r="523" spans="1:3" x14ac:dyDescent="0.25">
      <c r="A523" s="1025" t="s">
        <v>1485</v>
      </c>
      <c r="B523" s="1026" t="s">
        <v>1486</v>
      </c>
      <c r="C523" s="1025" t="s">
        <v>1485</v>
      </c>
    </row>
    <row r="524" spans="1:3" x14ac:dyDescent="0.25">
      <c r="A524" s="1025" t="s">
        <v>1487</v>
      </c>
      <c r="B524" s="1026" t="s">
        <v>1488</v>
      </c>
      <c r="C524" s="1025" t="s">
        <v>1487</v>
      </c>
    </row>
    <row r="525" spans="1:3" x14ac:dyDescent="0.25">
      <c r="A525" s="1025" t="s">
        <v>1489</v>
      </c>
      <c r="B525" s="1026" t="s">
        <v>1490</v>
      </c>
      <c r="C525" s="1025" t="s">
        <v>1489</v>
      </c>
    </row>
    <row r="526" spans="1:3" x14ac:dyDescent="0.25">
      <c r="A526" s="1025" t="s">
        <v>1491</v>
      </c>
      <c r="B526" s="1026" t="s">
        <v>1492</v>
      </c>
      <c r="C526" s="1025" t="s">
        <v>1491</v>
      </c>
    </row>
    <row r="527" spans="1:3" x14ac:dyDescent="0.25">
      <c r="A527" s="1025" t="s">
        <v>1493</v>
      </c>
      <c r="B527" s="1026" t="s">
        <v>1494</v>
      </c>
      <c r="C527" s="1025" t="s">
        <v>1493</v>
      </c>
    </row>
    <row r="528" spans="1:3" x14ac:dyDescent="0.25">
      <c r="A528" s="1025" t="s">
        <v>1495</v>
      </c>
      <c r="B528" s="1026" t="s">
        <v>1496</v>
      </c>
      <c r="C528" s="1025" t="s">
        <v>1495</v>
      </c>
    </row>
    <row r="529" spans="1:9" x14ac:dyDescent="0.25">
      <c r="A529" s="1025" t="s">
        <v>1497</v>
      </c>
      <c r="B529" s="1026" t="s">
        <v>1498</v>
      </c>
      <c r="C529" s="1025" t="s">
        <v>1497</v>
      </c>
    </row>
    <row r="530" spans="1:9" x14ac:dyDescent="0.25">
      <c r="A530" s="1025" t="s">
        <v>1499</v>
      </c>
      <c r="B530" s="1026" t="s">
        <v>1500</v>
      </c>
      <c r="C530" s="1025" t="s">
        <v>1499</v>
      </c>
    </row>
    <row r="531" spans="1:9" x14ac:dyDescent="0.25">
      <c r="A531" s="1025" t="s">
        <v>1501</v>
      </c>
      <c r="B531" s="1026" t="s">
        <v>1502</v>
      </c>
      <c r="C531" s="1025" t="s">
        <v>1501</v>
      </c>
    </row>
    <row r="532" spans="1:9" x14ac:dyDescent="0.25">
      <c r="A532" s="1025" t="s">
        <v>1503</v>
      </c>
      <c r="B532" s="1026" t="s">
        <v>1504</v>
      </c>
      <c r="C532" s="1025" t="s">
        <v>1503</v>
      </c>
    </row>
    <row r="533" spans="1:9" x14ac:dyDescent="0.25">
      <c r="A533" s="1025" t="s">
        <v>1505</v>
      </c>
      <c r="B533" s="1026" t="s">
        <v>1506</v>
      </c>
      <c r="C533" s="1025" t="s">
        <v>1505</v>
      </c>
    </row>
    <row r="534" spans="1:9" x14ac:dyDescent="0.25">
      <c r="A534" s="1025" t="s">
        <v>1507</v>
      </c>
      <c r="B534" s="1026" t="s">
        <v>1508</v>
      </c>
      <c r="C534" s="1025" t="s">
        <v>1507</v>
      </c>
    </row>
    <row r="535" spans="1:9" x14ac:dyDescent="0.25">
      <c r="A535" s="1025" t="s">
        <v>1509</v>
      </c>
      <c r="B535" s="1026" t="s">
        <v>1510</v>
      </c>
      <c r="C535" s="1025" t="s">
        <v>1509</v>
      </c>
    </row>
    <row r="536" spans="1:9" x14ac:dyDescent="0.25">
      <c r="A536" s="1025" t="s">
        <v>1511</v>
      </c>
      <c r="B536" s="1026" t="s">
        <v>1512</v>
      </c>
      <c r="C536" s="1025" t="s">
        <v>1511</v>
      </c>
    </row>
    <row r="537" spans="1:9" x14ac:dyDescent="0.25">
      <c r="A537" s="1025" t="s">
        <v>1513</v>
      </c>
      <c r="B537" s="1026" t="s">
        <v>1514</v>
      </c>
      <c r="C537" s="1025" t="s">
        <v>1513</v>
      </c>
    </row>
    <row r="538" spans="1:9" x14ac:dyDescent="0.25">
      <c r="A538" s="1025" t="s">
        <v>1515</v>
      </c>
      <c r="B538" s="1026" t="s">
        <v>1516</v>
      </c>
      <c r="C538" s="1025" t="s">
        <v>1515</v>
      </c>
    </row>
    <row r="539" spans="1:9" x14ac:dyDescent="0.25">
      <c r="A539" s="1025" t="s">
        <v>1517</v>
      </c>
      <c r="B539" s="1026" t="s">
        <v>1518</v>
      </c>
      <c r="C539" s="1025" t="s">
        <v>1517</v>
      </c>
    </row>
    <row r="540" spans="1:9" x14ac:dyDescent="0.25">
      <c r="A540" s="1025" t="s">
        <v>1521</v>
      </c>
      <c r="B540" s="1026" t="s">
        <v>1522</v>
      </c>
      <c r="C540" s="1025" t="s">
        <v>1521</v>
      </c>
      <c r="F540" s="1025" t="s">
        <v>1519</v>
      </c>
      <c r="G540" s="1026" t="s">
        <v>1520</v>
      </c>
      <c r="H540" s="1025" t="s">
        <v>1519</v>
      </c>
      <c r="I540" t="s">
        <v>3431</v>
      </c>
    </row>
    <row r="541" spans="1:9" x14ac:dyDescent="0.25">
      <c r="A541" s="1025" t="s">
        <v>1523</v>
      </c>
      <c r="B541" s="1026" t="s">
        <v>1524</v>
      </c>
      <c r="C541" s="1025" t="s">
        <v>1523</v>
      </c>
    </row>
    <row r="542" spans="1:9" x14ac:dyDescent="0.25">
      <c r="A542" s="1025" t="s">
        <v>1525</v>
      </c>
      <c r="B542" s="1026" t="s">
        <v>1526</v>
      </c>
      <c r="C542" s="1025" t="s">
        <v>1525</v>
      </c>
    </row>
    <row r="543" spans="1:9" x14ac:dyDescent="0.25">
      <c r="A543" s="1025" t="s">
        <v>1527</v>
      </c>
      <c r="B543" s="1026" t="s">
        <v>1528</v>
      </c>
      <c r="C543" s="1025" t="s">
        <v>1527</v>
      </c>
    </row>
    <row r="544" spans="1:9" x14ac:dyDescent="0.25">
      <c r="A544" s="1025" t="s">
        <v>1529</v>
      </c>
      <c r="B544" s="1026" t="s">
        <v>1530</v>
      </c>
      <c r="C544" s="1025" t="s">
        <v>1529</v>
      </c>
    </row>
    <row r="545" spans="1:3" x14ac:dyDescent="0.25">
      <c r="A545" s="1025" t="s">
        <v>1531</v>
      </c>
      <c r="B545" s="1026" t="s">
        <v>1532</v>
      </c>
      <c r="C545" s="1025" t="s">
        <v>1531</v>
      </c>
    </row>
    <row r="546" spans="1:3" x14ac:dyDescent="0.25">
      <c r="A546" s="1025" t="s">
        <v>1533</v>
      </c>
      <c r="B546" s="1026" t="s">
        <v>1534</v>
      </c>
      <c r="C546" s="1025" t="s">
        <v>1533</v>
      </c>
    </row>
    <row r="547" spans="1:3" x14ac:dyDescent="0.25">
      <c r="A547" s="1025" t="s">
        <v>1535</v>
      </c>
      <c r="B547" s="1026" t="s">
        <v>1536</v>
      </c>
      <c r="C547" s="1025" t="s">
        <v>1535</v>
      </c>
    </row>
    <row r="548" spans="1:3" x14ac:dyDescent="0.25">
      <c r="A548" s="1025" t="s">
        <v>1877</v>
      </c>
      <c r="B548" s="1026" t="s">
        <v>1878</v>
      </c>
      <c r="C548" s="1025" t="s">
        <v>1877</v>
      </c>
    </row>
    <row r="549" spans="1:3" x14ac:dyDescent="0.25">
      <c r="A549" s="1025" t="s">
        <v>1537</v>
      </c>
      <c r="B549" s="1026" t="s">
        <v>1538</v>
      </c>
      <c r="C549" s="1025" t="s">
        <v>1537</v>
      </c>
    </row>
    <row r="550" spans="1:3" x14ac:dyDescent="0.25">
      <c r="A550" s="1025" t="s">
        <v>1539</v>
      </c>
      <c r="B550" s="1026" t="s">
        <v>1540</v>
      </c>
      <c r="C550" s="1025" t="s">
        <v>1539</v>
      </c>
    </row>
    <row r="551" spans="1:3" x14ac:dyDescent="0.25">
      <c r="A551" s="1025" t="s">
        <v>1541</v>
      </c>
      <c r="B551" s="1026" t="s">
        <v>1542</v>
      </c>
      <c r="C551" s="1025" t="s">
        <v>1541</v>
      </c>
    </row>
    <row r="552" spans="1:3" x14ac:dyDescent="0.25">
      <c r="A552" s="1025" t="s">
        <v>1543</v>
      </c>
      <c r="B552" s="1026" t="s">
        <v>1544</v>
      </c>
      <c r="C552" s="1025" t="s">
        <v>1543</v>
      </c>
    </row>
    <row r="553" spans="1:3" x14ac:dyDescent="0.25">
      <c r="A553" s="1025" t="s">
        <v>1545</v>
      </c>
      <c r="B553" s="1026" t="s">
        <v>1546</v>
      </c>
      <c r="C553" s="1025" t="s">
        <v>1545</v>
      </c>
    </row>
    <row r="554" spans="1:3" x14ac:dyDescent="0.25">
      <c r="A554" s="1025" t="s">
        <v>1879</v>
      </c>
      <c r="B554" s="1026" t="s">
        <v>1880</v>
      </c>
      <c r="C554" s="1025" t="s">
        <v>1879</v>
      </c>
    </row>
    <row r="555" spans="1:3" x14ac:dyDescent="0.25">
      <c r="A555" s="1025" t="s">
        <v>1547</v>
      </c>
      <c r="B555" s="1026" t="s">
        <v>1548</v>
      </c>
      <c r="C555" s="1025" t="s">
        <v>1547</v>
      </c>
    </row>
    <row r="556" spans="1:3" x14ac:dyDescent="0.25">
      <c r="A556" s="1025" t="s">
        <v>1549</v>
      </c>
      <c r="B556" s="1026" t="s">
        <v>1550</v>
      </c>
      <c r="C556" s="1025" t="s">
        <v>1549</v>
      </c>
    </row>
    <row r="557" spans="1:3" x14ac:dyDescent="0.25">
      <c r="A557" s="1025" t="s">
        <v>1551</v>
      </c>
      <c r="B557" s="1026" t="s">
        <v>1552</v>
      </c>
      <c r="C557" s="1025" t="s">
        <v>1551</v>
      </c>
    </row>
    <row r="558" spans="1:3" x14ac:dyDescent="0.25">
      <c r="A558" s="1025" t="s">
        <v>1553</v>
      </c>
      <c r="B558" s="1026" t="s">
        <v>1554</v>
      </c>
      <c r="C558" s="1025" t="s">
        <v>1553</v>
      </c>
    </row>
    <row r="559" spans="1:3" x14ac:dyDescent="0.25">
      <c r="A559" s="1025" t="s">
        <v>1555</v>
      </c>
      <c r="B559" s="1026" t="s">
        <v>1556</v>
      </c>
      <c r="C559" s="1025" t="s">
        <v>1555</v>
      </c>
    </row>
    <row r="560" spans="1:3" x14ac:dyDescent="0.25">
      <c r="A560" s="1025" t="s">
        <v>1557</v>
      </c>
      <c r="B560" s="1026" t="s">
        <v>1558</v>
      </c>
      <c r="C560" s="1025" t="s">
        <v>1557</v>
      </c>
    </row>
    <row r="561" spans="1:3" x14ac:dyDescent="0.25">
      <c r="A561" s="1025" t="s">
        <v>1559</v>
      </c>
      <c r="B561" s="1026" t="s">
        <v>1560</v>
      </c>
      <c r="C561" s="1025" t="s">
        <v>1559</v>
      </c>
    </row>
    <row r="562" spans="1:3" x14ac:dyDescent="0.25">
      <c r="A562" s="1025" t="s">
        <v>1561</v>
      </c>
      <c r="B562" s="1026" t="s">
        <v>1562</v>
      </c>
      <c r="C562" s="1025" t="s">
        <v>1561</v>
      </c>
    </row>
    <row r="563" spans="1:3" x14ac:dyDescent="0.25">
      <c r="A563" s="1025" t="s">
        <v>1881</v>
      </c>
      <c r="B563" s="1026" t="s">
        <v>1882</v>
      </c>
      <c r="C563" s="1025" t="s">
        <v>1881</v>
      </c>
    </row>
    <row r="564" spans="1:3" x14ac:dyDescent="0.25">
      <c r="A564" s="1025" t="s">
        <v>1883</v>
      </c>
      <c r="B564" s="1026" t="s">
        <v>1884</v>
      </c>
      <c r="C564" s="1025" t="s">
        <v>1883</v>
      </c>
    </row>
    <row r="565" spans="1:3" x14ac:dyDescent="0.25">
      <c r="A565" s="1025" t="s">
        <v>1563</v>
      </c>
      <c r="B565" s="1026" t="s">
        <v>1564</v>
      </c>
      <c r="C565" s="1025" t="s">
        <v>1563</v>
      </c>
    </row>
    <row r="566" spans="1:3" x14ac:dyDescent="0.25">
      <c r="A566" s="1025" t="s">
        <v>1565</v>
      </c>
      <c r="B566" s="1026" t="s">
        <v>1566</v>
      </c>
      <c r="C566" s="1025" t="s">
        <v>1565</v>
      </c>
    </row>
    <row r="567" spans="1:3" x14ac:dyDescent="0.25">
      <c r="A567" s="1025" t="s">
        <v>1567</v>
      </c>
      <c r="B567" s="1026" t="s">
        <v>1568</v>
      </c>
      <c r="C567" s="1025" t="s">
        <v>1567</v>
      </c>
    </row>
    <row r="568" spans="1:3" x14ac:dyDescent="0.25">
      <c r="A568" s="1025" t="s">
        <v>1569</v>
      </c>
      <c r="B568" s="1026" t="s">
        <v>1570</v>
      </c>
      <c r="C568" s="1025" t="s">
        <v>1569</v>
      </c>
    </row>
    <row r="569" spans="1:3" x14ac:dyDescent="0.25">
      <c r="A569" s="1025" t="s">
        <v>1571</v>
      </c>
      <c r="B569" s="1026" t="s">
        <v>1572</v>
      </c>
      <c r="C569" s="1025" t="s">
        <v>1571</v>
      </c>
    </row>
    <row r="570" spans="1:3" x14ac:dyDescent="0.25">
      <c r="A570" s="1025" t="s">
        <v>1573</v>
      </c>
      <c r="B570" s="1026" t="s">
        <v>1574</v>
      </c>
      <c r="C570" s="1025" t="s">
        <v>1573</v>
      </c>
    </row>
    <row r="571" spans="1:3" x14ac:dyDescent="0.25">
      <c r="A571" s="1025" t="s">
        <v>1575</v>
      </c>
      <c r="B571" s="1026" t="s">
        <v>1576</v>
      </c>
      <c r="C571" s="1025" t="s">
        <v>1575</v>
      </c>
    </row>
    <row r="572" spans="1:3" x14ac:dyDescent="0.25">
      <c r="A572" s="1025" t="s">
        <v>1577</v>
      </c>
      <c r="B572" s="1026" t="s">
        <v>1578</v>
      </c>
      <c r="C572" s="1025" t="s">
        <v>1577</v>
      </c>
    </row>
    <row r="573" spans="1:3" x14ac:dyDescent="0.25">
      <c r="A573" s="1025" t="s">
        <v>1579</v>
      </c>
      <c r="B573" s="1026" t="s">
        <v>1580</v>
      </c>
      <c r="C573" s="1025" t="s">
        <v>1579</v>
      </c>
    </row>
    <row r="574" spans="1:3" x14ac:dyDescent="0.25">
      <c r="A574" s="1025" t="s">
        <v>1581</v>
      </c>
      <c r="B574" s="1026" t="s">
        <v>1582</v>
      </c>
      <c r="C574" s="1025" t="s">
        <v>1581</v>
      </c>
    </row>
    <row r="575" spans="1:3" x14ac:dyDescent="0.25">
      <c r="A575" s="1025" t="s">
        <v>1583</v>
      </c>
      <c r="B575" s="1026" t="s">
        <v>1584</v>
      </c>
      <c r="C575" s="1025" t="s">
        <v>1583</v>
      </c>
    </row>
    <row r="576" spans="1:3" x14ac:dyDescent="0.25">
      <c r="A576" s="1025" t="s">
        <v>1585</v>
      </c>
      <c r="B576" s="1026" t="s">
        <v>1586</v>
      </c>
      <c r="C576" s="1025" t="s">
        <v>1585</v>
      </c>
    </row>
    <row r="577" spans="1:3" x14ac:dyDescent="0.25">
      <c r="A577" s="1025" t="s">
        <v>1885</v>
      </c>
      <c r="B577" s="1026" t="s">
        <v>1886</v>
      </c>
      <c r="C577" s="1025" t="s">
        <v>1885</v>
      </c>
    </row>
    <row r="578" spans="1:3" x14ac:dyDescent="0.25">
      <c r="A578" s="1025" t="s">
        <v>1587</v>
      </c>
      <c r="B578" s="1026" t="s">
        <v>1588</v>
      </c>
      <c r="C578" s="1025" t="s">
        <v>1587</v>
      </c>
    </row>
    <row r="579" spans="1:3" x14ac:dyDescent="0.25">
      <c r="A579" s="1025" t="s">
        <v>1589</v>
      </c>
      <c r="B579" s="1026" t="s">
        <v>1590</v>
      </c>
      <c r="C579" s="1025" t="s">
        <v>1589</v>
      </c>
    </row>
    <row r="580" spans="1:3" x14ac:dyDescent="0.25">
      <c r="A580" s="1025" t="s">
        <v>1591</v>
      </c>
      <c r="B580" s="1026" t="s">
        <v>1592</v>
      </c>
      <c r="C580" s="1025" t="s">
        <v>1591</v>
      </c>
    </row>
    <row r="581" spans="1:3" x14ac:dyDescent="0.25">
      <c r="A581" s="1025" t="s">
        <v>1593</v>
      </c>
      <c r="B581" s="1026" t="s">
        <v>1594</v>
      </c>
      <c r="C581" s="1025" t="s">
        <v>1593</v>
      </c>
    </row>
    <row r="582" spans="1:3" x14ac:dyDescent="0.25">
      <c r="A582" s="1025" t="s">
        <v>1595</v>
      </c>
      <c r="B582" s="1026" t="s">
        <v>1596</v>
      </c>
      <c r="C582" s="1025" t="s">
        <v>1595</v>
      </c>
    </row>
    <row r="583" spans="1:3" x14ac:dyDescent="0.25">
      <c r="A583" s="1025" t="s">
        <v>1597</v>
      </c>
      <c r="B583" s="1026" t="s">
        <v>1598</v>
      </c>
      <c r="C583" s="1025" t="s">
        <v>1597</v>
      </c>
    </row>
    <row r="584" spans="1:3" x14ac:dyDescent="0.25">
      <c r="A584" s="1025" t="s">
        <v>1599</v>
      </c>
      <c r="B584" s="1026" t="s">
        <v>1600</v>
      </c>
      <c r="C584" s="1025" t="s">
        <v>1599</v>
      </c>
    </row>
    <row r="585" spans="1:3" x14ac:dyDescent="0.25">
      <c r="A585" s="1025" t="s">
        <v>1887</v>
      </c>
      <c r="B585" s="1026" t="s">
        <v>1888</v>
      </c>
      <c r="C585" s="1025" t="s">
        <v>1887</v>
      </c>
    </row>
    <row r="586" spans="1:3" x14ac:dyDescent="0.25">
      <c r="A586" s="1025" t="s">
        <v>1889</v>
      </c>
      <c r="B586" s="1026" t="s">
        <v>1890</v>
      </c>
      <c r="C586" s="1025" t="s">
        <v>1889</v>
      </c>
    </row>
    <row r="587" spans="1:3" x14ac:dyDescent="0.25">
      <c r="A587" s="1025" t="s">
        <v>1601</v>
      </c>
      <c r="B587" s="1026" t="s">
        <v>1602</v>
      </c>
      <c r="C587" s="1025" t="s">
        <v>1601</v>
      </c>
    </row>
    <row r="588" spans="1:3" x14ac:dyDescent="0.25">
      <c r="A588" s="1025" t="s">
        <v>1603</v>
      </c>
      <c r="B588" s="1026" t="s">
        <v>1604</v>
      </c>
      <c r="C588" s="1025" t="s">
        <v>1603</v>
      </c>
    </row>
    <row r="589" spans="1:3" x14ac:dyDescent="0.25">
      <c r="A589" s="1025" t="s">
        <v>1891</v>
      </c>
      <c r="B589" s="1026" t="s">
        <v>1892</v>
      </c>
      <c r="C589" s="1025" t="s">
        <v>1891</v>
      </c>
    </row>
    <row r="590" spans="1:3" x14ac:dyDescent="0.25">
      <c r="A590" s="1025" t="s">
        <v>1605</v>
      </c>
      <c r="B590" s="1026" t="s">
        <v>1606</v>
      </c>
      <c r="C590" s="1025" t="s">
        <v>1605</v>
      </c>
    </row>
    <row r="591" spans="1:3" x14ac:dyDescent="0.25">
      <c r="A591" s="1025" t="s">
        <v>1607</v>
      </c>
      <c r="B591" s="1026" t="s">
        <v>1608</v>
      </c>
      <c r="C591" s="1025" t="s">
        <v>1607</v>
      </c>
    </row>
    <row r="592" spans="1:3" x14ac:dyDescent="0.25">
      <c r="A592" s="1025" t="s">
        <v>1609</v>
      </c>
      <c r="B592" s="1026" t="s">
        <v>1610</v>
      </c>
      <c r="C592" s="1025" t="s">
        <v>1609</v>
      </c>
    </row>
    <row r="593" spans="1:3" x14ac:dyDescent="0.25">
      <c r="A593" s="1025" t="s">
        <v>1611</v>
      </c>
      <c r="B593" s="1026" t="s">
        <v>1612</v>
      </c>
      <c r="C593" s="1025" t="s">
        <v>1611</v>
      </c>
    </row>
    <row r="594" spans="1:3" x14ac:dyDescent="0.25">
      <c r="A594" s="1025" t="s">
        <v>1613</v>
      </c>
      <c r="B594" s="1026" t="s">
        <v>1614</v>
      </c>
      <c r="C594" s="1025" t="s">
        <v>1613</v>
      </c>
    </row>
    <row r="595" spans="1:3" x14ac:dyDescent="0.25">
      <c r="A595" s="1025" t="s">
        <v>1615</v>
      </c>
      <c r="B595" s="1026" t="s">
        <v>1616</v>
      </c>
      <c r="C595" s="1025" t="s">
        <v>1615</v>
      </c>
    </row>
    <row r="596" spans="1:3" x14ac:dyDescent="0.25">
      <c r="A596" s="1025" t="s">
        <v>1617</v>
      </c>
      <c r="B596" s="1026" t="s">
        <v>1618</v>
      </c>
      <c r="C596" s="1025" t="s">
        <v>1617</v>
      </c>
    </row>
    <row r="597" spans="1:3" x14ac:dyDescent="0.25">
      <c r="A597" s="1025" t="s">
        <v>1619</v>
      </c>
      <c r="B597" s="1026" t="s">
        <v>1620</v>
      </c>
      <c r="C597" s="1025" t="s">
        <v>1619</v>
      </c>
    </row>
    <row r="598" spans="1:3" x14ac:dyDescent="0.25">
      <c r="A598" s="1025" t="s">
        <v>1893</v>
      </c>
      <c r="B598" s="1026" t="s">
        <v>1894</v>
      </c>
      <c r="C598" s="1025" t="s">
        <v>1893</v>
      </c>
    </row>
    <row r="599" spans="1:3" x14ac:dyDescent="0.25">
      <c r="A599" s="1025" t="s">
        <v>1621</v>
      </c>
      <c r="B599" s="1026" t="s">
        <v>1622</v>
      </c>
      <c r="C599" s="1025" t="s">
        <v>1621</v>
      </c>
    </row>
    <row r="600" spans="1:3" x14ac:dyDescent="0.25">
      <c r="A600" s="1025" t="s">
        <v>1623</v>
      </c>
      <c r="B600" s="1026" t="s">
        <v>1624</v>
      </c>
      <c r="C600" s="1025" t="s">
        <v>1623</v>
      </c>
    </row>
    <row r="601" spans="1:3" x14ac:dyDescent="0.25">
      <c r="A601" s="1025" t="s">
        <v>1625</v>
      </c>
      <c r="B601" s="1026" t="s">
        <v>1626</v>
      </c>
      <c r="C601" s="1025" t="s">
        <v>1625</v>
      </c>
    </row>
    <row r="602" spans="1:3" x14ac:dyDescent="0.25">
      <c r="A602" s="1025" t="s">
        <v>1627</v>
      </c>
      <c r="B602" s="1026" t="s">
        <v>1628</v>
      </c>
      <c r="C602" s="1025" t="s">
        <v>1627</v>
      </c>
    </row>
    <row r="603" spans="1:3" x14ac:dyDescent="0.25">
      <c r="A603" s="1025" t="s">
        <v>1629</v>
      </c>
      <c r="B603" s="1026" t="s">
        <v>1630</v>
      </c>
      <c r="C603" s="1025" t="s">
        <v>1629</v>
      </c>
    </row>
    <row r="604" spans="1:3" x14ac:dyDescent="0.25">
      <c r="A604" s="1025" t="s">
        <v>1631</v>
      </c>
      <c r="B604" s="1026" t="s">
        <v>1632</v>
      </c>
      <c r="C604" s="1025" t="s">
        <v>1631</v>
      </c>
    </row>
    <row r="605" spans="1:3" x14ac:dyDescent="0.25">
      <c r="A605" s="1025" t="s">
        <v>1633</v>
      </c>
      <c r="B605" s="1026" t="s">
        <v>1634</v>
      </c>
      <c r="C605" s="1025" t="s">
        <v>1633</v>
      </c>
    </row>
    <row r="606" spans="1:3" x14ac:dyDescent="0.25">
      <c r="A606" s="1025" t="s">
        <v>1895</v>
      </c>
      <c r="B606" s="1026" t="s">
        <v>1896</v>
      </c>
      <c r="C606" s="1025" t="s">
        <v>1895</v>
      </c>
    </row>
    <row r="607" spans="1:3" x14ac:dyDescent="0.25">
      <c r="A607" s="1025" t="s">
        <v>1635</v>
      </c>
      <c r="B607" s="1026" t="s">
        <v>1636</v>
      </c>
      <c r="C607" s="1025" t="s">
        <v>1635</v>
      </c>
    </row>
    <row r="608" spans="1:3" x14ac:dyDescent="0.25">
      <c r="A608" s="1025" t="s">
        <v>1637</v>
      </c>
      <c r="B608" s="1026" t="s">
        <v>1638</v>
      </c>
      <c r="C608" s="1025" t="s">
        <v>1637</v>
      </c>
    </row>
    <row r="609" spans="1:3" x14ac:dyDescent="0.25">
      <c r="A609" s="1025" t="s">
        <v>1639</v>
      </c>
      <c r="B609" s="1026" t="s">
        <v>1640</v>
      </c>
      <c r="C609" s="1025" t="s">
        <v>1639</v>
      </c>
    </row>
    <row r="610" spans="1:3" x14ac:dyDescent="0.25">
      <c r="A610" s="1025" t="s">
        <v>1897</v>
      </c>
      <c r="B610" s="1026" t="s">
        <v>1898</v>
      </c>
      <c r="C610" s="1025" t="s">
        <v>1897</v>
      </c>
    </row>
    <row r="611" spans="1:3" x14ac:dyDescent="0.25">
      <c r="A611" s="1025" t="s">
        <v>1641</v>
      </c>
      <c r="B611" s="1026" t="s">
        <v>1642</v>
      </c>
      <c r="C611" s="1025" t="s">
        <v>1641</v>
      </c>
    </row>
    <row r="612" spans="1:3" x14ac:dyDescent="0.25">
      <c r="A612" s="1025" t="s">
        <v>1899</v>
      </c>
      <c r="B612" s="1026" t="s">
        <v>1900</v>
      </c>
      <c r="C612" s="1025" t="s">
        <v>1899</v>
      </c>
    </row>
    <row r="613" spans="1:3" x14ac:dyDescent="0.25">
      <c r="A613" s="1025" t="s">
        <v>1643</v>
      </c>
      <c r="B613" s="1026" t="s">
        <v>1644</v>
      </c>
      <c r="C613" s="1025" t="s">
        <v>1643</v>
      </c>
    </row>
    <row r="614" spans="1:3" x14ac:dyDescent="0.25">
      <c r="A614" s="1025" t="s">
        <v>1645</v>
      </c>
      <c r="B614" s="1026" t="s">
        <v>1646</v>
      </c>
      <c r="C614" s="1025" t="s">
        <v>1645</v>
      </c>
    </row>
    <row r="615" spans="1:3" x14ac:dyDescent="0.25">
      <c r="A615" s="1025" t="s">
        <v>1901</v>
      </c>
      <c r="B615" s="1026" t="s">
        <v>1902</v>
      </c>
      <c r="C615" s="1025" t="s">
        <v>1901</v>
      </c>
    </row>
    <row r="616" spans="1:3" x14ac:dyDescent="0.25">
      <c r="A616" s="1025" t="s">
        <v>1647</v>
      </c>
      <c r="B616" s="1026" t="s">
        <v>1648</v>
      </c>
      <c r="C616" s="1025" t="s">
        <v>1647</v>
      </c>
    </row>
    <row r="617" spans="1:3" x14ac:dyDescent="0.25">
      <c r="A617" s="1025" t="s">
        <v>1649</v>
      </c>
      <c r="B617" s="1026" t="s">
        <v>1650</v>
      </c>
      <c r="C617" s="1025" t="s">
        <v>1649</v>
      </c>
    </row>
    <row r="618" spans="1:3" x14ac:dyDescent="0.25">
      <c r="A618" s="1025" t="s">
        <v>1651</v>
      </c>
      <c r="B618" s="1026" t="s">
        <v>1652</v>
      </c>
      <c r="C618" s="1025" t="s">
        <v>1651</v>
      </c>
    </row>
    <row r="619" spans="1:3" x14ac:dyDescent="0.25">
      <c r="A619" s="1025" t="s">
        <v>1653</v>
      </c>
      <c r="B619" s="1026" t="s">
        <v>1654</v>
      </c>
      <c r="C619" s="1025" t="s">
        <v>1653</v>
      </c>
    </row>
    <row r="620" spans="1:3" x14ac:dyDescent="0.25">
      <c r="A620" s="1025" t="s">
        <v>1655</v>
      </c>
      <c r="B620" s="1026" t="s">
        <v>1656</v>
      </c>
      <c r="C620" s="1025" t="s">
        <v>1655</v>
      </c>
    </row>
    <row r="621" spans="1:3" x14ac:dyDescent="0.25">
      <c r="A621" s="1025" t="s">
        <v>1657</v>
      </c>
      <c r="B621" s="1026" t="s">
        <v>1658</v>
      </c>
      <c r="C621" s="1025" t="s">
        <v>1657</v>
      </c>
    </row>
    <row r="622" spans="1:3" x14ac:dyDescent="0.25">
      <c r="A622" s="1025" t="s">
        <v>1659</v>
      </c>
      <c r="B622" s="1026" t="s">
        <v>1660</v>
      </c>
      <c r="C622" s="1025" t="s">
        <v>1659</v>
      </c>
    </row>
    <row r="623" spans="1:3" x14ac:dyDescent="0.25">
      <c r="A623" s="1025" t="s">
        <v>1661</v>
      </c>
      <c r="B623" s="1026" t="s">
        <v>1662</v>
      </c>
      <c r="C623" s="1025" t="s">
        <v>1661</v>
      </c>
    </row>
    <row r="624" spans="1:3" x14ac:dyDescent="0.25">
      <c r="A624" s="1025" t="s">
        <v>1663</v>
      </c>
      <c r="B624" s="1026" t="s">
        <v>1664</v>
      </c>
      <c r="C624" s="1025" t="s">
        <v>1663</v>
      </c>
    </row>
    <row r="625" spans="1:3" x14ac:dyDescent="0.25">
      <c r="A625" s="1025" t="s">
        <v>1665</v>
      </c>
      <c r="B625" s="1026" t="s">
        <v>1666</v>
      </c>
      <c r="C625" s="1025" t="s">
        <v>1665</v>
      </c>
    </row>
    <row r="626" spans="1:3" x14ac:dyDescent="0.25">
      <c r="A626" s="1025" t="s">
        <v>1667</v>
      </c>
      <c r="B626" s="1026" t="s">
        <v>1668</v>
      </c>
      <c r="C626" s="1025" t="s">
        <v>1667</v>
      </c>
    </row>
    <row r="627" spans="1:3" x14ac:dyDescent="0.25">
      <c r="A627" s="1025" t="s">
        <v>1669</v>
      </c>
      <c r="B627" s="1026" t="s">
        <v>1670</v>
      </c>
      <c r="C627" s="1025" t="s">
        <v>1669</v>
      </c>
    </row>
    <row r="628" spans="1:3" x14ac:dyDescent="0.25">
      <c r="A628" s="1025" t="s">
        <v>1671</v>
      </c>
      <c r="B628" s="1026" t="s">
        <v>1672</v>
      </c>
      <c r="C628" s="1025" t="s">
        <v>1671</v>
      </c>
    </row>
    <row r="629" spans="1:3" x14ac:dyDescent="0.25">
      <c r="A629" s="1025" t="s">
        <v>1673</v>
      </c>
      <c r="B629" s="1026" t="s">
        <v>1674</v>
      </c>
      <c r="C629" s="1025" t="s">
        <v>1673</v>
      </c>
    </row>
    <row r="630" spans="1:3" x14ac:dyDescent="0.25">
      <c r="A630" s="1025" t="s">
        <v>1903</v>
      </c>
      <c r="B630" s="1026" t="s">
        <v>1904</v>
      </c>
      <c r="C630" s="1025" t="s">
        <v>1903</v>
      </c>
    </row>
    <row r="631" spans="1:3" x14ac:dyDescent="0.25">
      <c r="A631" s="1025" t="s">
        <v>1675</v>
      </c>
      <c r="B631" s="1026" t="s">
        <v>1676</v>
      </c>
      <c r="C631" s="1025" t="s">
        <v>1675</v>
      </c>
    </row>
    <row r="632" spans="1:3" x14ac:dyDescent="0.25">
      <c r="A632" s="1025" t="s">
        <v>1677</v>
      </c>
      <c r="B632" s="1026" t="s">
        <v>1678</v>
      </c>
      <c r="C632" s="1025" t="s">
        <v>1677</v>
      </c>
    </row>
    <row r="633" spans="1:3" x14ac:dyDescent="0.25">
      <c r="A633" s="1025" t="s">
        <v>1679</v>
      </c>
      <c r="B633" s="1026" t="s">
        <v>1680</v>
      </c>
      <c r="C633" s="1025" t="s">
        <v>1679</v>
      </c>
    </row>
    <row r="634" spans="1:3" x14ac:dyDescent="0.25">
      <c r="A634" s="1025" t="s">
        <v>1681</v>
      </c>
      <c r="B634" s="1026" t="s">
        <v>1682</v>
      </c>
      <c r="C634" s="1025" t="s">
        <v>1681</v>
      </c>
    </row>
    <row r="635" spans="1:3" x14ac:dyDescent="0.25">
      <c r="A635" s="1025" t="s">
        <v>1905</v>
      </c>
      <c r="B635" s="1026" t="s">
        <v>1906</v>
      </c>
      <c r="C635" s="1025" t="s">
        <v>1905</v>
      </c>
    </row>
    <row r="636" spans="1:3" x14ac:dyDescent="0.25">
      <c r="A636" s="1025" t="s">
        <v>1683</v>
      </c>
      <c r="B636" s="1026" t="s">
        <v>1684</v>
      </c>
      <c r="C636" s="1025" t="s">
        <v>1683</v>
      </c>
    </row>
    <row r="637" spans="1:3" x14ac:dyDescent="0.25">
      <c r="A637" s="1025" t="s">
        <v>1685</v>
      </c>
      <c r="B637" s="1026" t="s">
        <v>1686</v>
      </c>
      <c r="C637" s="1025" t="s">
        <v>1685</v>
      </c>
    </row>
    <row r="638" spans="1:3" x14ac:dyDescent="0.25">
      <c r="A638" s="1025" t="s">
        <v>1687</v>
      </c>
      <c r="B638" s="1026" t="s">
        <v>1688</v>
      </c>
      <c r="C638" s="1025" t="s">
        <v>1687</v>
      </c>
    </row>
    <row r="639" spans="1:3" x14ac:dyDescent="0.25">
      <c r="A639" s="1025" t="s">
        <v>1689</v>
      </c>
      <c r="B639" s="1026" t="s">
        <v>1690</v>
      </c>
      <c r="C639" s="1025" t="s">
        <v>1689</v>
      </c>
    </row>
    <row r="640" spans="1:3" x14ac:dyDescent="0.25">
      <c r="A640" s="1025" t="s">
        <v>1691</v>
      </c>
      <c r="B640" s="1026" t="s">
        <v>1692</v>
      </c>
      <c r="C640" s="1025" t="s">
        <v>1691</v>
      </c>
    </row>
    <row r="641" spans="1:3" x14ac:dyDescent="0.25">
      <c r="A641" s="1025" t="s">
        <v>1693</v>
      </c>
      <c r="B641" s="1026" t="s">
        <v>1694</v>
      </c>
      <c r="C641" s="1025" t="s">
        <v>1693</v>
      </c>
    </row>
    <row r="642" spans="1:3" x14ac:dyDescent="0.25">
      <c r="A642" s="1025" t="s">
        <v>1695</v>
      </c>
      <c r="B642" s="1026" t="s">
        <v>1696</v>
      </c>
      <c r="C642" s="1025" t="s">
        <v>1695</v>
      </c>
    </row>
    <row r="643" spans="1:3" x14ac:dyDescent="0.25">
      <c r="A643" s="1025" t="s">
        <v>1697</v>
      </c>
      <c r="B643" s="1026" t="s">
        <v>1698</v>
      </c>
      <c r="C643" s="1025" t="s">
        <v>1697</v>
      </c>
    </row>
    <row r="644" spans="1:3" x14ac:dyDescent="0.25">
      <c r="A644" s="1025" t="s">
        <v>1699</v>
      </c>
      <c r="B644" s="1026" t="s">
        <v>1700</v>
      </c>
      <c r="C644" s="1025" t="s">
        <v>1699</v>
      </c>
    </row>
    <row r="645" spans="1:3" x14ac:dyDescent="0.25">
      <c r="A645" s="1025" t="s">
        <v>1701</v>
      </c>
      <c r="B645" s="1026" t="s">
        <v>1702</v>
      </c>
      <c r="C645" s="1025" t="s">
        <v>1701</v>
      </c>
    </row>
    <row r="646" spans="1:3" x14ac:dyDescent="0.25">
      <c r="A646" s="1025" t="s">
        <v>1907</v>
      </c>
      <c r="B646" s="1026" t="s">
        <v>1908</v>
      </c>
      <c r="C646" s="1025" t="s">
        <v>1907</v>
      </c>
    </row>
    <row r="647" spans="1:3" x14ac:dyDescent="0.25">
      <c r="A647" s="1025" t="s">
        <v>1703</v>
      </c>
      <c r="B647" s="1026" t="s">
        <v>1704</v>
      </c>
      <c r="C647" s="1025" t="s">
        <v>1703</v>
      </c>
    </row>
    <row r="648" spans="1:3" x14ac:dyDescent="0.25">
      <c r="A648" s="1025" t="s">
        <v>1909</v>
      </c>
      <c r="B648" s="1026" t="s">
        <v>1910</v>
      </c>
      <c r="C648" s="1025" t="s">
        <v>1909</v>
      </c>
    </row>
    <row r="649" spans="1:3" x14ac:dyDescent="0.25">
      <c r="A649" s="1025" t="s">
        <v>1705</v>
      </c>
      <c r="B649" s="1026" t="s">
        <v>1706</v>
      </c>
      <c r="C649" s="1025" t="s">
        <v>1705</v>
      </c>
    </row>
    <row r="650" spans="1:3" x14ac:dyDescent="0.25">
      <c r="A650" s="1025" t="s">
        <v>1707</v>
      </c>
      <c r="B650" s="1026" t="s">
        <v>1708</v>
      </c>
      <c r="C650" s="1025" t="s">
        <v>1707</v>
      </c>
    </row>
    <row r="651" spans="1:3" x14ac:dyDescent="0.25">
      <c r="A651" s="1025" t="s">
        <v>1709</v>
      </c>
      <c r="B651" s="1026" t="s">
        <v>1710</v>
      </c>
      <c r="C651" s="1025" t="s">
        <v>1709</v>
      </c>
    </row>
  </sheetData>
  <sheetProtection algorithmName="SHA-512" hashValue="PubnsUk0dHf79Lpmc4xbRgqIWW7qhpCg54vAOuhiKy2kIpz5i5hFE2Adxthu/Y5bYT/O4CCI3zsg4rw6H1Adgg==" saltValue="ysYre4aO9VskHA/LgR/ie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67"/>
  <sheetViews>
    <sheetView tabSelected="1" zoomScale="105" zoomScaleNormal="100" workbookViewId="0">
      <selection activeCell="B4" sqref="B4"/>
    </sheetView>
  </sheetViews>
  <sheetFormatPr defaultColWidth="9.140625" defaultRowHeight="15" x14ac:dyDescent="0.25"/>
  <cols>
    <col min="1" max="1" width="6.140625" style="133" customWidth="1"/>
    <col min="2" max="2" width="99.42578125" style="134" customWidth="1"/>
    <col min="3" max="16384" width="9.140625" style="135"/>
  </cols>
  <sheetData>
    <row r="1" spans="1:3" s="630" customFormat="1" ht="18.75" customHeight="1" x14ac:dyDescent="0.25">
      <c r="A1" s="629"/>
      <c r="B1" s="728" t="s">
        <v>3023</v>
      </c>
    </row>
    <row r="2" spans="1:3" s="630" customFormat="1" ht="15.75" customHeight="1" x14ac:dyDescent="0.25">
      <c r="A2" s="629"/>
      <c r="B2" s="723"/>
    </row>
    <row r="3" spans="1:3" x14ac:dyDescent="0.25">
      <c r="B3" s="727" t="s">
        <v>3043</v>
      </c>
      <c r="C3" s="272"/>
    </row>
    <row r="4" spans="1:3" x14ac:dyDescent="0.25">
      <c r="A4" s="274"/>
      <c r="B4" s="726" t="s">
        <v>3231</v>
      </c>
      <c r="C4" s="272"/>
    </row>
    <row r="5" spans="1:3" s="630" customFormat="1" x14ac:dyDescent="0.25">
      <c r="A5" s="274"/>
      <c r="B5" s="726" t="s">
        <v>3232</v>
      </c>
      <c r="C5" s="627"/>
    </row>
    <row r="6" spans="1:3" s="739" customFormat="1" ht="18.75" x14ac:dyDescent="0.3">
      <c r="A6" s="740"/>
      <c r="B6" s="765" t="s">
        <v>3072</v>
      </c>
      <c r="C6" s="738"/>
    </row>
    <row r="7" spans="1:3" s="739" customFormat="1" x14ac:dyDescent="0.25">
      <c r="A7" s="274" t="s">
        <v>78</v>
      </c>
      <c r="B7" s="734"/>
      <c r="C7" s="738"/>
    </row>
    <row r="8" spans="1:3" s="739" customFormat="1" ht="120" x14ac:dyDescent="0.25">
      <c r="A8" s="740"/>
      <c r="B8" s="722" t="s">
        <v>3337</v>
      </c>
      <c r="C8" s="738"/>
    </row>
    <row r="9" spans="1:3" s="739" customFormat="1" x14ac:dyDescent="0.25">
      <c r="A9" s="740"/>
      <c r="B9" s="741"/>
      <c r="C9" s="738"/>
    </row>
    <row r="10" spans="1:3" x14ac:dyDescent="0.25">
      <c r="A10" s="274" t="s">
        <v>79</v>
      </c>
      <c r="B10" s="723"/>
      <c r="C10" s="272"/>
    </row>
    <row r="11" spans="1:3" ht="172.5" customHeight="1" x14ac:dyDescent="0.25">
      <c r="A11" s="274"/>
      <c r="B11" s="725" t="s">
        <v>3144</v>
      </c>
      <c r="C11" s="273"/>
    </row>
    <row r="12" spans="1:3" s="739" customFormat="1" ht="33.75" customHeight="1" x14ac:dyDescent="0.25">
      <c r="A12" s="740"/>
      <c r="B12" s="733" t="s">
        <v>3439</v>
      </c>
    </row>
    <row r="13" spans="1:3" x14ac:dyDescent="0.25">
      <c r="A13" s="274"/>
      <c r="B13" s="722"/>
      <c r="C13" s="272"/>
    </row>
    <row r="14" spans="1:3" s="630" customFormat="1" x14ac:dyDescent="0.25">
      <c r="A14" s="274"/>
      <c r="C14" s="627"/>
    </row>
    <row r="15" spans="1:3" x14ac:dyDescent="0.25">
      <c r="A15" s="274" t="s">
        <v>81</v>
      </c>
      <c r="B15" s="722"/>
      <c r="C15" s="272"/>
    </row>
    <row r="16" spans="1:3" ht="92.25" customHeight="1" x14ac:dyDescent="0.25">
      <c r="A16" s="274"/>
      <c r="B16" s="732" t="s">
        <v>3145</v>
      </c>
      <c r="C16" s="272"/>
    </row>
    <row r="17" spans="1:3" x14ac:dyDescent="0.25">
      <c r="A17" s="274"/>
      <c r="B17" s="724"/>
      <c r="C17" s="272"/>
    </row>
    <row r="18" spans="1:3" x14ac:dyDescent="0.25">
      <c r="A18" s="274" t="s">
        <v>80</v>
      </c>
      <c r="B18" s="724"/>
      <c r="C18" s="272"/>
    </row>
    <row r="19" spans="1:3" ht="54.75" customHeight="1" x14ac:dyDescent="0.25">
      <c r="A19" s="135"/>
      <c r="B19" s="724" t="s">
        <v>498</v>
      </c>
    </row>
    <row r="20" spans="1:3" s="729" customFormat="1" x14ac:dyDescent="0.25">
      <c r="B20" s="731"/>
    </row>
    <row r="21" spans="1:3" s="713" customFormat="1" ht="94.5" customHeight="1" x14ac:dyDescent="0.25">
      <c r="A21" s="714"/>
      <c r="B21" s="724" t="s">
        <v>499</v>
      </c>
    </row>
    <row r="22" spans="1:3" s="739" customFormat="1" ht="16.5" customHeight="1" x14ac:dyDescent="0.25">
      <c r="A22" s="740"/>
      <c r="B22" s="744"/>
    </row>
    <row r="23" spans="1:3" ht="21.75" customHeight="1" x14ac:dyDescent="0.25">
      <c r="A23" s="274" t="s">
        <v>82</v>
      </c>
      <c r="B23" s="722"/>
    </row>
    <row r="24" spans="1:3" s="713" customFormat="1" ht="38.25" customHeight="1" x14ac:dyDescent="0.25">
      <c r="A24" s="714"/>
      <c r="B24" s="724" t="s">
        <v>3044</v>
      </c>
    </row>
    <row r="25" spans="1:3" s="729" customFormat="1" ht="15.75" customHeight="1" x14ac:dyDescent="0.25">
      <c r="A25" s="730"/>
      <c r="B25" s="731"/>
    </row>
    <row r="26" spans="1:3" x14ac:dyDescent="0.25">
      <c r="A26" s="274" t="s">
        <v>164</v>
      </c>
      <c r="B26" s="724"/>
    </row>
    <row r="27" spans="1:3" ht="195" x14ac:dyDescent="0.25">
      <c r="A27" s="274"/>
      <c r="B27" s="724" t="s">
        <v>3081</v>
      </c>
    </row>
    <row r="28" spans="1:3" ht="33.75" customHeight="1" x14ac:dyDescent="0.25">
      <c r="A28" s="274"/>
      <c r="B28" s="733" t="s">
        <v>3433</v>
      </c>
    </row>
    <row r="29" spans="1:3" x14ac:dyDescent="0.25">
      <c r="A29" s="274" t="s">
        <v>165</v>
      </c>
      <c r="B29" s="724"/>
    </row>
    <row r="30" spans="1:3" ht="195" x14ac:dyDescent="0.25">
      <c r="A30" s="274"/>
      <c r="B30" s="724" t="s">
        <v>3415</v>
      </c>
    </row>
    <row r="32" spans="1:3" s="729" customFormat="1" ht="90" x14ac:dyDescent="0.25">
      <c r="A32" s="730"/>
      <c r="B32" s="724" t="s">
        <v>3141</v>
      </c>
    </row>
    <row r="33" spans="1:2" s="739" customFormat="1" x14ac:dyDescent="0.25">
      <c r="A33" s="740"/>
      <c r="B33" s="744"/>
    </row>
    <row r="34" spans="1:2" ht="20.25" customHeight="1" x14ac:dyDescent="0.25">
      <c r="A34" s="274" t="s">
        <v>166</v>
      </c>
      <c r="B34" s="135"/>
    </row>
    <row r="35" spans="1:2" ht="150" x14ac:dyDescent="0.25">
      <c r="A35" s="274"/>
      <c r="B35" s="724" t="s">
        <v>3416</v>
      </c>
    </row>
    <row r="36" spans="1:2" x14ac:dyDescent="0.25">
      <c r="A36" s="274"/>
      <c r="B36" s="722"/>
    </row>
    <row r="37" spans="1:2" ht="90" x14ac:dyDescent="0.25">
      <c r="A37" s="135"/>
      <c r="B37" s="724" t="s">
        <v>3142</v>
      </c>
    </row>
    <row r="38" spans="1:2" s="739" customFormat="1" x14ac:dyDescent="0.25">
      <c r="B38" s="744"/>
    </row>
    <row r="39" spans="1:2" ht="148.5" customHeight="1" x14ac:dyDescent="0.25">
      <c r="A39" s="274"/>
      <c r="B39" s="724" t="s">
        <v>3045</v>
      </c>
    </row>
    <row r="40" spans="1:2" x14ac:dyDescent="0.25">
      <c r="A40" s="274"/>
      <c r="B40" s="135"/>
    </row>
    <row r="41" spans="1:2" ht="21" customHeight="1" x14ac:dyDescent="0.25">
      <c r="A41" s="274" t="s">
        <v>167</v>
      </c>
      <c r="B41" s="724"/>
    </row>
    <row r="42" spans="1:2" ht="150" x14ac:dyDescent="0.25">
      <c r="A42" s="135"/>
      <c r="B42" s="724" t="s">
        <v>3417</v>
      </c>
    </row>
    <row r="43" spans="1:2" x14ac:dyDescent="0.25">
      <c r="A43" s="274"/>
      <c r="B43" s="722"/>
    </row>
    <row r="44" spans="1:2" x14ac:dyDescent="0.25">
      <c r="A44" s="274"/>
      <c r="B44" s="722"/>
    </row>
    <row r="45" spans="1:2" x14ac:dyDescent="0.25">
      <c r="A45" s="274" t="s">
        <v>171</v>
      </c>
      <c r="B45" s="722"/>
    </row>
    <row r="46" spans="1:2" ht="195" x14ac:dyDescent="0.25">
      <c r="A46" s="274"/>
      <c r="B46" s="724" t="s">
        <v>3418</v>
      </c>
    </row>
    <row r="47" spans="1:2" x14ac:dyDescent="0.25">
      <c r="A47" s="274"/>
      <c r="B47" s="722"/>
    </row>
    <row r="48" spans="1:2" ht="75" x14ac:dyDescent="0.25">
      <c r="A48" s="135"/>
      <c r="B48" s="724" t="s">
        <v>3143</v>
      </c>
    </row>
    <row r="49" spans="1:2" x14ac:dyDescent="0.25">
      <c r="A49" s="274"/>
      <c r="B49" s="722"/>
    </row>
    <row r="50" spans="1:2" s="713" customFormat="1" ht="135" x14ac:dyDescent="0.25">
      <c r="A50" s="714"/>
      <c r="B50" s="724" t="s">
        <v>3146</v>
      </c>
    </row>
    <row r="51" spans="1:2" s="729" customFormat="1" x14ac:dyDescent="0.25">
      <c r="A51" s="730"/>
      <c r="B51" s="731"/>
    </row>
    <row r="52" spans="1:2" s="729" customFormat="1" x14ac:dyDescent="0.25">
      <c r="A52" s="274" t="s">
        <v>453</v>
      </c>
      <c r="B52" s="731"/>
    </row>
    <row r="53" spans="1:2" s="729" customFormat="1" ht="135" customHeight="1" x14ac:dyDescent="0.25">
      <c r="A53" s="730"/>
      <c r="B53" s="724" t="s">
        <v>3283</v>
      </c>
    </row>
    <row r="54" spans="1:2" s="735" customFormat="1" x14ac:dyDescent="0.25">
      <c r="A54" s="736"/>
      <c r="B54" s="737"/>
    </row>
    <row r="55" spans="1:2" s="735" customFormat="1" x14ac:dyDescent="0.25">
      <c r="A55" s="740" t="s">
        <v>3046</v>
      </c>
      <c r="B55" s="742"/>
    </row>
    <row r="56" spans="1:2" x14ac:dyDescent="0.25">
      <c r="A56" s="740"/>
      <c r="B56" s="742" t="s">
        <v>3280</v>
      </c>
    </row>
    <row r="57" spans="1:2" s="739" customFormat="1" x14ac:dyDescent="0.25">
      <c r="A57" s="740"/>
      <c r="B57" s="744"/>
    </row>
    <row r="58" spans="1:2" x14ac:dyDescent="0.25">
      <c r="A58" s="274" t="s">
        <v>173</v>
      </c>
      <c r="B58" s="722"/>
    </row>
    <row r="59" spans="1:2" ht="105" x14ac:dyDescent="0.25">
      <c r="B59" s="725" t="s">
        <v>3215</v>
      </c>
    </row>
    <row r="60" spans="1:2" x14ac:dyDescent="0.25">
      <c r="B60" s="733" t="s">
        <v>3419</v>
      </c>
    </row>
    <row r="62" spans="1:2" x14ac:dyDescent="0.25">
      <c r="A62" s="133" t="s">
        <v>3429</v>
      </c>
    </row>
    <row r="63" spans="1:2" ht="30" x14ac:dyDescent="0.25">
      <c r="B63" s="1058" t="s">
        <v>3423</v>
      </c>
    </row>
    <row r="64" spans="1:2" x14ac:dyDescent="0.25">
      <c r="B64" s="1048" t="s">
        <v>3421</v>
      </c>
    </row>
    <row r="65" spans="2:2" x14ac:dyDescent="0.25">
      <c r="B65" s="1049" t="s">
        <v>3424</v>
      </c>
    </row>
    <row r="66" spans="2:2" x14ac:dyDescent="0.25">
      <c r="B66" s="1048" t="s">
        <v>3422</v>
      </c>
    </row>
    <row r="67" spans="2:2" ht="33.75" customHeight="1" x14ac:dyDescent="0.25">
      <c r="B67" s="134" t="s">
        <v>3454</v>
      </c>
    </row>
  </sheetData>
  <sheetProtection algorithmName="SHA-512" hashValue="aq+inRipu9nRtgm1mxMT1AfwwBF8xjaq3Aux8ZmQD1PDPHlaoESirC1s0LzIE7p4LQbrPxbNcB6xfuUlxZ4Vog==" saltValue="LODwqlplqANQEcpJJyS+ew==" spinCount="100000" sheet="1" formatCells="0" formatColumns="0" formatRows="0"/>
  <customSheetViews>
    <customSheetView guid="{841B5921-E88B-4B2E-8CB4-8DBE5547EC4F}">
      <selection activeCell="B2" sqref="B2"/>
      <pageMargins left="0.7" right="0.7" top="0.75" bottom="0.75" header="0.3" footer="0.3"/>
      <pageSetup orientation="portrait" horizontalDpi="0" verticalDpi="0" r:id="rId1"/>
    </customSheetView>
  </customSheetViews>
  <hyperlinks>
    <hyperlink ref="B60" r:id="rId2" xr:uid="{925D7F1C-3C6A-4895-8FC3-CA0344980288}"/>
    <hyperlink ref="B64" r:id="rId3" tooltip="Management of Discarded White Goods" xr:uid="{37DF31F3-F1CA-458E-ADEB-B10C02B454CF}"/>
    <hyperlink ref="B66" r:id="rId4" xr:uid="{5219ECC8-7E91-4BF3-8799-D7879392EDA3}"/>
    <hyperlink ref="B28" r:id="rId5" display="https://urldefense.com/v3/__https:/statecollection.census.gov/SDCHome.aspx__;!!HYmSToo!PVUZ29e9zDZ3BboWeVK9agJUNh7DMcLrJdP9mYeIvdOKHDD3-BKMh8YQKrZljF87aFgnAMBJ$" xr:uid="{2471C574-0104-4AF5-9969-4A427769D217}"/>
    <hyperlink ref="B12" r:id="rId6" display="https://efc.sog.unc.edu/resource/north-carolina-water-and-wastewater-rates-dashboard/" xr:uid="{7513B316-683C-4AA2-8BA9-245E9FCC94C3}"/>
  </hyperlinks>
  <pageMargins left="0.7" right="0.7" top="0.75" bottom="0.75" header="0.3" footer="0.3"/>
  <pageSetup scale="74" orientation="portrait" cellComments="atEnd" r:id="rId7"/>
  <rowBreaks count="3" manualBreakCount="3">
    <brk id="22" max="1" man="1"/>
    <brk id="33" max="1" man="1"/>
    <brk id="43" max="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AI653"/>
  <sheetViews>
    <sheetView zoomScaleNormal="100" workbookViewId="0">
      <selection activeCell="B4" sqref="B4:E5"/>
    </sheetView>
  </sheetViews>
  <sheetFormatPr defaultRowHeight="15" x14ac:dyDescent="0.25"/>
  <cols>
    <col min="1" max="1" width="2.140625" customWidth="1"/>
    <col min="2" max="2" width="37.5703125" customWidth="1"/>
    <col min="3" max="3" width="38.85546875" customWidth="1"/>
    <col min="4" max="4" width="16.140625" customWidth="1"/>
    <col min="5" max="5" width="13.7109375" customWidth="1"/>
    <col min="6" max="6" width="11.140625" customWidth="1"/>
    <col min="7" max="7" width="41.85546875" customWidth="1"/>
    <col min="8" max="9" width="10.140625" customWidth="1"/>
    <col min="10" max="27" width="10.140625" style="627" customWidth="1"/>
    <col min="28" max="28" width="12.28515625" customWidth="1"/>
    <col min="29" max="29" width="9.140625" style="627" customWidth="1"/>
    <col min="30" max="30" width="15.42578125" style="627" hidden="1" customWidth="1"/>
    <col min="31" max="31" width="9.140625" style="627" hidden="1" customWidth="1"/>
    <col min="32" max="32" width="8.85546875" customWidth="1"/>
    <col min="33" max="33" width="14.85546875" customWidth="1"/>
    <col min="34" max="34" width="8.85546875" customWidth="1"/>
  </cols>
  <sheetData>
    <row r="1" spans="2:31" ht="26.25" customHeight="1" x14ac:dyDescent="0.25">
      <c r="B1" s="124" t="s">
        <v>444</v>
      </c>
      <c r="G1" s="766" t="s">
        <v>3464</v>
      </c>
      <c r="AD1" s="627" t="s">
        <v>1911</v>
      </c>
    </row>
    <row r="2" spans="2:31" ht="20.100000000000001" customHeight="1" x14ac:dyDescent="0.25">
      <c r="B2" s="124" t="s">
        <v>445</v>
      </c>
      <c r="G2" s="948" t="s">
        <v>3216</v>
      </c>
    </row>
    <row r="3" spans="2:31" s="738" customFormat="1" ht="16.5" thickBot="1" x14ac:dyDescent="0.3">
      <c r="B3" s="124" t="s">
        <v>3057</v>
      </c>
      <c r="C3" s="747"/>
      <c r="D3" s="747"/>
      <c r="E3"/>
      <c r="G3" s="949">
        <v>2023</v>
      </c>
      <c r="AD3" s="1028" t="s">
        <v>607</v>
      </c>
      <c r="AE3" s="1029">
        <v>50001</v>
      </c>
    </row>
    <row r="4" spans="2:31" ht="26.25" customHeight="1" x14ac:dyDescent="0.25">
      <c r="B4" s="1086"/>
      <c r="C4" s="1087"/>
      <c r="D4" s="1087"/>
      <c r="E4" s="1088"/>
      <c r="AC4" s="631"/>
      <c r="AD4" s="1028" t="s">
        <v>609</v>
      </c>
      <c r="AE4" s="1029">
        <v>50002</v>
      </c>
    </row>
    <row r="5" spans="2:31" ht="26.25" customHeight="1" thickBot="1" x14ac:dyDescent="0.4">
      <c r="B5" s="1089"/>
      <c r="C5" s="1090"/>
      <c r="D5" s="1090"/>
      <c r="E5" s="1091"/>
      <c r="F5" s="928" t="e">
        <f>VLOOKUP(B4,'Unit Names'!B2:C651,2,FALSE)</f>
        <v>#N/A</v>
      </c>
      <c r="AC5" s="631"/>
      <c r="AD5" s="1028" t="s">
        <v>611</v>
      </c>
      <c r="AE5" s="1029">
        <v>50471</v>
      </c>
    </row>
    <row r="6" spans="2:31" s="275" customFormat="1" ht="21" customHeight="1" thickBot="1" x14ac:dyDescent="0.5">
      <c r="B6" s="634" t="s">
        <v>3420</v>
      </c>
      <c r="C6" s="283"/>
      <c r="D6" s="283"/>
      <c r="E6" s="283"/>
      <c r="J6" s="627"/>
      <c r="K6" s="627"/>
      <c r="L6" s="627"/>
      <c r="M6" s="627"/>
      <c r="N6" s="627"/>
      <c r="O6" s="627"/>
      <c r="P6" s="627"/>
      <c r="Q6" s="627"/>
      <c r="R6" s="627"/>
      <c r="S6" s="627"/>
      <c r="T6" s="627"/>
      <c r="U6" s="627"/>
      <c r="V6" s="627"/>
      <c r="W6" s="627"/>
      <c r="X6" s="627"/>
      <c r="Y6" s="627"/>
      <c r="Z6" s="627"/>
      <c r="AA6" s="627"/>
      <c r="AC6" s="631"/>
      <c r="AD6" s="1030" t="s">
        <v>1712</v>
      </c>
      <c r="AE6" s="1031">
        <v>5100</v>
      </c>
    </row>
    <row r="7" spans="2:31" s="481" customFormat="1" ht="21.6" customHeight="1" thickBot="1" x14ac:dyDescent="0.3">
      <c r="B7" s="1105"/>
      <c r="C7" s="1106"/>
      <c r="D7" s="1106"/>
      <c r="E7" s="1107"/>
      <c r="F7" s="614"/>
      <c r="J7" s="627"/>
      <c r="K7" s="627"/>
      <c r="L7" s="627"/>
      <c r="M7" s="627"/>
      <c r="N7" s="627"/>
      <c r="O7" s="627"/>
      <c r="P7" s="627"/>
      <c r="Q7" s="627"/>
      <c r="R7" s="627"/>
      <c r="S7" s="627"/>
      <c r="T7" s="627"/>
      <c r="U7" s="627"/>
      <c r="V7" s="627"/>
      <c r="W7" s="627"/>
      <c r="X7" s="627"/>
      <c r="Y7" s="627"/>
      <c r="Z7" s="627"/>
      <c r="AA7" s="627"/>
      <c r="AC7" s="631"/>
      <c r="AD7" s="1028" t="s">
        <v>613</v>
      </c>
      <c r="AE7" s="1029">
        <v>50003</v>
      </c>
    </row>
    <row r="8" spans="2:31" s="481" customFormat="1" ht="17.45" customHeight="1" thickBot="1" x14ac:dyDescent="0.5">
      <c r="B8" s="283"/>
      <c r="C8" s="283"/>
      <c r="D8" s="283"/>
      <c r="E8" s="283"/>
      <c r="J8" s="627"/>
      <c r="K8" s="627"/>
      <c r="L8" s="627"/>
      <c r="M8" s="627"/>
      <c r="N8" s="627"/>
      <c r="O8" s="627"/>
      <c r="P8" s="627"/>
      <c r="Q8" s="627"/>
      <c r="R8" s="627"/>
      <c r="S8" s="627"/>
      <c r="T8" s="627"/>
      <c r="U8" s="627"/>
      <c r="V8" s="627"/>
      <c r="W8" s="627"/>
      <c r="X8" s="627"/>
      <c r="Y8" s="627"/>
      <c r="Z8" s="627"/>
      <c r="AA8" s="627"/>
      <c r="AC8" s="631"/>
      <c r="AD8" s="1030" t="s">
        <v>1714</v>
      </c>
      <c r="AE8" s="1031">
        <v>5101</v>
      </c>
    </row>
    <row r="9" spans="2:31" ht="26.25" customHeight="1" thickBot="1" x14ac:dyDescent="0.3">
      <c r="B9" s="125" t="s">
        <v>3441</v>
      </c>
      <c r="C9" s="126"/>
      <c r="D9" s="126"/>
      <c r="E9" s="126"/>
      <c r="F9" s="11"/>
      <c r="G9" s="1046"/>
      <c r="H9" s="11"/>
      <c r="I9" s="11"/>
      <c r="J9" s="628"/>
      <c r="K9" s="628"/>
      <c r="L9" s="628"/>
      <c r="M9" s="628"/>
      <c r="N9" s="628"/>
      <c r="O9" s="628"/>
      <c r="P9" s="628"/>
      <c r="Q9" s="628"/>
      <c r="R9" s="628"/>
      <c r="S9" s="628"/>
      <c r="T9" s="628"/>
      <c r="U9" s="628"/>
      <c r="V9" s="628"/>
      <c r="W9" s="628"/>
      <c r="X9" s="628"/>
      <c r="Y9" s="628"/>
      <c r="Z9" s="628"/>
      <c r="AA9" s="628"/>
      <c r="AC9" s="631"/>
      <c r="AD9" s="1030" t="s">
        <v>1716</v>
      </c>
      <c r="AE9" s="1031">
        <v>5102</v>
      </c>
    </row>
    <row r="10" spans="2:31" ht="15.6" customHeight="1" x14ac:dyDescent="0.25">
      <c r="B10" s="127"/>
      <c r="C10" s="126"/>
      <c r="D10" s="126"/>
      <c r="E10" s="126"/>
      <c r="F10" s="11"/>
      <c r="G10" s="11"/>
      <c r="H10" s="11"/>
      <c r="I10" s="11"/>
      <c r="J10" s="628"/>
      <c r="K10" s="628"/>
      <c r="L10" s="628"/>
      <c r="M10" s="628"/>
      <c r="N10" s="628"/>
      <c r="O10" s="628"/>
      <c r="P10" s="628"/>
      <c r="Q10" s="628"/>
      <c r="R10" s="628"/>
      <c r="S10" s="628"/>
      <c r="T10" s="628"/>
      <c r="U10" s="628"/>
      <c r="V10" s="628"/>
      <c r="W10" s="628"/>
      <c r="X10" s="628"/>
      <c r="Y10" s="628"/>
      <c r="Z10" s="628"/>
      <c r="AA10" s="628"/>
      <c r="AC10" s="631"/>
      <c r="AD10" s="1028" t="s">
        <v>615</v>
      </c>
      <c r="AE10" s="1029">
        <v>50005</v>
      </c>
    </row>
    <row r="11" spans="2:31" ht="15.75" x14ac:dyDescent="0.25">
      <c r="B11" s="124" t="s">
        <v>3272</v>
      </c>
      <c r="AD11" s="1028" t="s">
        <v>617</v>
      </c>
      <c r="AE11" s="1029">
        <v>50006</v>
      </c>
    </row>
    <row r="12" spans="2:31" s="792" customFormat="1" ht="6" customHeight="1" x14ac:dyDescent="0.25">
      <c r="B12" s="124"/>
      <c r="AD12" s="1028" t="s">
        <v>619</v>
      </c>
      <c r="AE12" s="1029">
        <v>50007</v>
      </c>
    </row>
    <row r="13" spans="2:31" ht="8.4499999999999993" customHeight="1" x14ac:dyDescent="0.25">
      <c r="AC13" s="631"/>
      <c r="AD13" s="1030" t="s">
        <v>1718</v>
      </c>
      <c r="AE13" s="1031">
        <v>5103</v>
      </c>
    </row>
    <row r="14" spans="2:31" ht="110.25" customHeight="1" x14ac:dyDescent="0.25">
      <c r="B14" s="1085" t="s">
        <v>3394</v>
      </c>
      <c r="C14" s="1085"/>
      <c r="D14" s="1085"/>
      <c r="E14" s="1085"/>
      <c r="F14" s="14"/>
      <c r="G14" s="11"/>
      <c r="I14" s="11"/>
      <c r="J14" s="628"/>
      <c r="K14" s="628"/>
      <c r="L14" s="628"/>
      <c r="M14" s="628"/>
      <c r="N14" s="628"/>
      <c r="O14" s="628"/>
      <c r="P14" s="628"/>
      <c r="Q14" s="628"/>
      <c r="R14" s="628"/>
      <c r="S14" s="628"/>
      <c r="T14" s="628"/>
      <c r="U14" s="628"/>
      <c r="V14" s="628"/>
      <c r="W14" s="628"/>
      <c r="X14" s="628"/>
      <c r="Y14" s="628"/>
      <c r="Z14" s="628"/>
      <c r="AA14" s="628"/>
      <c r="AB14" s="11"/>
      <c r="AC14" s="631"/>
      <c r="AD14" s="1028" t="s">
        <v>621</v>
      </c>
      <c r="AE14" s="1029">
        <v>50008</v>
      </c>
    </row>
    <row r="15" spans="2:31" ht="10.9" customHeight="1" x14ac:dyDescent="0.25">
      <c r="E15" s="128"/>
      <c r="F15" s="128"/>
      <c r="G15" s="128"/>
      <c r="AC15" s="631"/>
      <c r="AD15" s="1028" t="s">
        <v>623</v>
      </c>
      <c r="AE15" s="1029">
        <v>50009</v>
      </c>
    </row>
    <row r="16" spans="2:31" ht="13.5" customHeight="1" x14ac:dyDescent="0.25">
      <c r="C16" s="11"/>
      <c r="D16" s="129" t="s">
        <v>446</v>
      </c>
      <c r="E16" s="11"/>
      <c r="F16" s="11"/>
      <c r="G16" s="11"/>
      <c r="H16" s="11"/>
      <c r="I16" s="11"/>
      <c r="J16" s="628"/>
      <c r="K16" s="628"/>
      <c r="L16" s="628"/>
      <c r="M16" s="628"/>
      <c r="N16" s="628"/>
      <c r="O16" s="628"/>
      <c r="P16" s="628"/>
      <c r="Q16" s="628"/>
      <c r="R16" s="628"/>
      <c r="S16" s="628"/>
      <c r="T16" s="628"/>
      <c r="U16" s="628"/>
      <c r="V16" s="628"/>
      <c r="W16" s="628"/>
      <c r="X16" s="628"/>
      <c r="Y16" s="628"/>
      <c r="Z16" s="628"/>
      <c r="AA16" s="628"/>
      <c r="AC16" s="631"/>
      <c r="AD16" s="1028" t="s">
        <v>625</v>
      </c>
      <c r="AE16" s="1029">
        <v>50464</v>
      </c>
    </row>
    <row r="17" spans="2:31" ht="56.25" customHeight="1" x14ac:dyDescent="0.25">
      <c r="B17" s="1103" t="s">
        <v>3020</v>
      </c>
      <c r="C17" s="1104"/>
      <c r="D17" s="743">
        <f>'Gov. Exp.'!ES85</f>
        <v>0</v>
      </c>
      <c r="E17" s="130"/>
      <c r="F17" s="11"/>
      <c r="G17" s="613" t="str">
        <f>IF(AND($D$17&lt;101, $D$17 &gt; -101),"","This Error Message means that the Change in Fund Balance on your audited financial statements does not agree with the numbers you entered on the Gov. Tabs")</f>
        <v/>
      </c>
      <c r="H17" s="11"/>
      <c r="I17" s="11"/>
      <c r="J17" s="628"/>
      <c r="K17" s="628"/>
      <c r="L17" s="628"/>
      <c r="M17" s="628"/>
      <c r="N17" s="628"/>
      <c r="O17" s="628"/>
      <c r="P17" s="628"/>
      <c r="Q17" s="628"/>
      <c r="R17" s="628"/>
      <c r="S17" s="628"/>
      <c r="T17" s="628"/>
      <c r="U17" s="628"/>
      <c r="V17" s="628"/>
      <c r="W17" s="628"/>
      <c r="X17" s="628"/>
      <c r="Y17" s="628"/>
      <c r="Z17" s="628"/>
      <c r="AA17" s="628"/>
      <c r="AC17" s="631"/>
      <c r="AD17" s="1028" t="s">
        <v>627</v>
      </c>
      <c r="AE17" s="1029">
        <v>50442</v>
      </c>
    </row>
    <row r="18" spans="2:31" ht="13.5" customHeight="1" x14ac:dyDescent="0.25">
      <c r="C18" s="128"/>
      <c r="E18" s="11"/>
      <c r="F18" s="11"/>
      <c r="G18" s="11"/>
      <c r="H18" s="11"/>
      <c r="I18" s="11"/>
      <c r="J18" s="628"/>
      <c r="K18" s="628"/>
      <c r="L18" s="628"/>
      <c r="M18" s="628"/>
      <c r="N18" s="628"/>
      <c r="O18" s="628"/>
      <c r="P18" s="628"/>
      <c r="Q18" s="628"/>
      <c r="R18" s="628"/>
      <c r="S18" s="628"/>
      <c r="T18" s="628"/>
      <c r="U18" s="628"/>
      <c r="V18" s="628"/>
      <c r="W18" s="628"/>
      <c r="X18" s="628"/>
      <c r="Y18" s="628"/>
      <c r="Z18" s="628"/>
      <c r="AA18" s="628"/>
      <c r="AC18" s="631"/>
      <c r="AD18" s="1028" t="s">
        <v>629</v>
      </c>
      <c r="AE18" s="1029">
        <v>50569</v>
      </c>
    </row>
    <row r="19" spans="2:31" ht="56.25" customHeight="1" x14ac:dyDescent="0.25">
      <c r="B19" s="1103" t="s">
        <v>3021</v>
      </c>
      <c r="C19" s="1104"/>
      <c r="D19" s="743">
        <f>'Proprietary Exp'!FL83</f>
        <v>0</v>
      </c>
      <c r="E19" s="130"/>
      <c r="F19" s="11"/>
      <c r="G19" s="613" t="str">
        <f>IF(AND($D$19&lt;101, $D$19 &gt; -101),"","This Error Message means that the Change in Net Position on your audited financial statements does not agree with the numbers you entered on the Proprietary Tabs")</f>
        <v/>
      </c>
      <c r="H19" s="11"/>
      <c r="I19" s="11"/>
      <c r="J19" s="628"/>
      <c r="K19" s="628"/>
      <c r="L19" s="628"/>
      <c r="M19" s="628"/>
      <c r="N19" s="628"/>
      <c r="O19" s="628"/>
      <c r="P19" s="628"/>
      <c r="Q19" s="628"/>
      <c r="R19" s="628"/>
      <c r="S19" s="628"/>
      <c r="T19" s="628"/>
      <c r="U19" s="628"/>
      <c r="V19" s="628"/>
      <c r="W19" s="628"/>
      <c r="X19" s="628"/>
      <c r="Y19" s="628"/>
      <c r="Z19" s="628"/>
      <c r="AA19" s="628"/>
      <c r="AC19" s="631"/>
      <c r="AD19" s="1030" t="s">
        <v>1720</v>
      </c>
      <c r="AE19" s="1031">
        <v>5104</v>
      </c>
    </row>
    <row r="20" spans="2:31" ht="13.5" customHeight="1" x14ac:dyDescent="0.25">
      <c r="C20" s="11"/>
      <c r="D20" s="11"/>
      <c r="E20" s="11"/>
      <c r="F20" s="11"/>
      <c r="G20" s="11"/>
      <c r="H20" s="11"/>
      <c r="I20" s="11"/>
      <c r="J20" s="628"/>
      <c r="K20" s="628"/>
      <c r="L20" s="628"/>
      <c r="M20" s="628"/>
      <c r="N20" s="628"/>
      <c r="O20" s="628"/>
      <c r="P20" s="628"/>
      <c r="Q20" s="628"/>
      <c r="R20" s="628"/>
      <c r="S20" s="628"/>
      <c r="T20" s="628"/>
      <c r="U20" s="628"/>
      <c r="V20" s="628"/>
      <c r="W20" s="628"/>
      <c r="X20" s="628"/>
      <c r="Y20" s="628"/>
      <c r="Z20" s="628"/>
      <c r="AA20" s="628"/>
      <c r="AC20" s="631"/>
      <c r="AD20" s="1028" t="s">
        <v>631</v>
      </c>
      <c r="AE20" s="1029">
        <v>50011</v>
      </c>
    </row>
    <row r="21" spans="2:31" ht="45.75" customHeight="1" x14ac:dyDescent="0.25">
      <c r="B21" s="926" t="s">
        <v>3214</v>
      </c>
      <c r="C21" s="768"/>
      <c r="D21" s="854" t="str">
        <f>IF(Miscellaneous!E21="","",Miscellaneous!E21)</f>
        <v/>
      </c>
      <c r="E21" s="11"/>
      <c r="F21" s="11"/>
      <c r="G21" s="850" t="str">
        <f>IF(D21="","This error message means that the Miscellaneous Tab Line #30130 [unit salaries] must be completed.","")</f>
        <v>This error message means that the Miscellaneous Tab Line #30130 [unit salaries] must be completed.</v>
      </c>
      <c r="H21" s="11"/>
      <c r="I21" s="11"/>
      <c r="J21" s="628"/>
      <c r="K21" s="628"/>
      <c r="L21" s="628"/>
      <c r="M21" s="628"/>
      <c r="N21" s="628"/>
      <c r="O21" s="628"/>
      <c r="P21" s="628"/>
      <c r="Q21" s="628"/>
      <c r="R21" s="628"/>
      <c r="S21" s="628"/>
      <c r="T21" s="628"/>
      <c r="U21" s="628"/>
      <c r="V21" s="628"/>
      <c r="W21" s="628"/>
      <c r="X21" s="628"/>
      <c r="Y21" s="628"/>
      <c r="Z21" s="628"/>
      <c r="AA21" s="628"/>
      <c r="AC21" s="631"/>
      <c r="AD21" s="1028" t="s">
        <v>633</v>
      </c>
      <c r="AE21" s="1029">
        <v>50012</v>
      </c>
    </row>
    <row r="22" spans="2:31" ht="13.5" customHeight="1" x14ac:dyDescent="0.25">
      <c r="C22" s="11"/>
      <c r="D22" s="11"/>
      <c r="E22" s="11"/>
      <c r="F22" s="11"/>
      <c r="G22" s="11"/>
      <c r="H22" s="11"/>
      <c r="I22" s="11"/>
      <c r="J22" s="628"/>
      <c r="K22" s="628"/>
      <c r="L22" s="628"/>
      <c r="M22" s="628"/>
      <c r="N22" s="628"/>
      <c r="O22" s="628"/>
      <c r="P22" s="628"/>
      <c r="Q22" s="628"/>
      <c r="R22" s="628"/>
      <c r="S22" s="628"/>
      <c r="T22" s="628"/>
      <c r="U22" s="628"/>
      <c r="V22" s="628"/>
      <c r="W22" s="628"/>
      <c r="X22" s="628"/>
      <c r="Y22" s="628"/>
      <c r="Z22" s="628"/>
      <c r="AA22" s="628"/>
      <c r="AC22" s="631"/>
      <c r="AD22" s="1028" t="s">
        <v>635</v>
      </c>
      <c r="AE22" s="1029">
        <v>50013</v>
      </c>
    </row>
    <row r="23" spans="2:31" s="581" customFormat="1" ht="47.25" customHeight="1" x14ac:dyDescent="0.25">
      <c r="B23" s="1098" t="s">
        <v>3385</v>
      </c>
      <c r="C23" s="1099"/>
      <c r="D23" s="1018">
        <f>'School Capital Outlay'!C57</f>
        <v>0</v>
      </c>
      <c r="E23" s="910"/>
      <c r="F23" s="910"/>
      <c r="G23" s="911" t="str">
        <f>IF(AND($D$23&lt;101, $D$23 &gt; -101),"","Amounts on Gov. Exp. Tab and School Capital Outlay tab do not agree, see School Capital outlay tab row 53 for more information")</f>
        <v/>
      </c>
      <c r="H23" s="910"/>
      <c r="I23" s="910"/>
      <c r="J23" s="910"/>
      <c r="K23" s="910"/>
      <c r="L23" s="910"/>
      <c r="M23" s="910"/>
      <c r="N23" s="910"/>
      <c r="O23" s="910"/>
      <c r="P23" s="910"/>
      <c r="Q23" s="910"/>
      <c r="R23" s="910"/>
      <c r="S23" s="910"/>
      <c r="T23" s="910"/>
      <c r="U23" s="910"/>
      <c r="V23" s="910"/>
      <c r="W23" s="910"/>
      <c r="X23" s="910"/>
      <c r="Y23" s="910"/>
      <c r="Z23" s="910"/>
      <c r="AA23" s="910"/>
      <c r="AC23" s="631"/>
      <c r="AD23" s="1028" t="s">
        <v>637</v>
      </c>
      <c r="AE23" s="1029">
        <v>50014</v>
      </c>
    </row>
    <row r="24" spans="2:31" s="581" customFormat="1" ht="9.75" customHeight="1" x14ac:dyDescent="0.25">
      <c r="B24" s="484"/>
      <c r="C24" s="484"/>
      <c r="D24" s="1018"/>
      <c r="E24" s="910"/>
      <c r="F24" s="910"/>
      <c r="G24" s="911"/>
      <c r="H24" s="910"/>
      <c r="I24" s="910"/>
      <c r="J24" s="910"/>
      <c r="K24" s="910"/>
      <c r="L24" s="910"/>
      <c r="M24" s="910"/>
      <c r="N24" s="910"/>
      <c r="O24" s="910"/>
      <c r="P24" s="910"/>
      <c r="Q24" s="910"/>
      <c r="R24" s="910"/>
      <c r="S24" s="910"/>
      <c r="T24" s="910"/>
      <c r="U24" s="910"/>
      <c r="V24" s="910"/>
      <c r="W24" s="910"/>
      <c r="X24" s="910"/>
      <c r="Y24" s="910"/>
      <c r="Z24" s="910"/>
      <c r="AA24" s="910"/>
      <c r="AC24" s="631"/>
      <c r="AD24" s="1028" t="s">
        <v>638</v>
      </c>
      <c r="AE24" s="1029">
        <v>50015</v>
      </c>
    </row>
    <row r="25" spans="2:31" s="581" customFormat="1" ht="28.5" customHeight="1" x14ac:dyDescent="0.25">
      <c r="B25" s="1108" t="s">
        <v>3386</v>
      </c>
      <c r="C25" s="1108"/>
      <c r="D25" s="1017" t="str">
        <f>IF('Inspections '!F3="","",'Inspections '!F3)</f>
        <v/>
      </c>
      <c r="E25" s="910"/>
      <c r="F25" s="910"/>
      <c r="G25" s="1009" t="str">
        <f>IF(D25="","This error message means that the Building Inspection Tab cell F3 must be completed.","")</f>
        <v>This error message means that the Building Inspection Tab cell F3 must be completed.</v>
      </c>
      <c r="H25" s="910"/>
      <c r="I25" s="910"/>
      <c r="J25" s="910"/>
      <c r="K25" s="910"/>
      <c r="L25" s="910"/>
      <c r="M25" s="910"/>
      <c r="N25" s="910"/>
      <c r="O25" s="910"/>
      <c r="P25" s="910"/>
      <c r="Q25" s="910"/>
      <c r="R25" s="910"/>
      <c r="S25" s="910"/>
      <c r="T25" s="910"/>
      <c r="U25" s="910"/>
      <c r="V25" s="910"/>
      <c r="W25" s="910"/>
      <c r="X25" s="910"/>
      <c r="Y25" s="910"/>
      <c r="Z25" s="910"/>
      <c r="AA25" s="910"/>
      <c r="AC25" s="631"/>
      <c r="AD25" s="1028" t="s">
        <v>640</v>
      </c>
      <c r="AE25" s="1029">
        <v>50016</v>
      </c>
    </row>
    <row r="26" spans="2:31" ht="15.75" x14ac:dyDescent="0.25">
      <c r="B26" s="922" t="s">
        <v>447</v>
      </c>
      <c r="C26" s="923"/>
      <c r="D26" s="923"/>
      <c r="E26" s="924"/>
      <c r="AD26" s="1028" t="s">
        <v>642</v>
      </c>
      <c r="AE26" s="1029">
        <v>50017</v>
      </c>
    </row>
    <row r="27" spans="2:31" ht="33" customHeight="1" x14ac:dyDescent="0.25">
      <c r="B27" s="1095" t="s">
        <v>448</v>
      </c>
      <c r="C27" s="1096"/>
      <c r="D27" s="1096"/>
      <c r="E27" s="1097"/>
      <c r="F27" s="14"/>
      <c r="AC27" s="631"/>
      <c r="AD27" s="1028" t="s">
        <v>644</v>
      </c>
      <c r="AE27" s="1029">
        <v>50018</v>
      </c>
    </row>
    <row r="28" spans="2:31" x14ac:dyDescent="0.25">
      <c r="B28" s="919"/>
      <c r="C28" s="12"/>
      <c r="D28" s="12"/>
      <c r="E28" s="920"/>
      <c r="AC28" s="631"/>
      <c r="AD28" s="1030" t="s">
        <v>1722</v>
      </c>
      <c r="AE28" s="1031">
        <v>5105</v>
      </c>
    </row>
    <row r="29" spans="2:31" x14ac:dyDescent="0.25">
      <c r="B29" s="921" t="s">
        <v>449</v>
      </c>
      <c r="C29" s="1100" t="s">
        <v>3065</v>
      </c>
      <c r="D29" s="1101"/>
      <c r="E29" s="1102"/>
      <c r="F29" s="12"/>
      <c r="AC29" s="631"/>
      <c r="AD29" s="1028" t="s">
        <v>646</v>
      </c>
      <c r="AE29" s="1029">
        <v>50019</v>
      </c>
    </row>
    <row r="30" spans="2:31" ht="20.100000000000001" customHeight="1" x14ac:dyDescent="0.25">
      <c r="B30" s="917" t="s">
        <v>450</v>
      </c>
      <c r="C30" s="12"/>
      <c r="D30" s="12"/>
      <c r="E30" s="918"/>
      <c r="F30" s="12"/>
      <c r="AC30" s="631"/>
      <c r="AD30" s="1028" t="s">
        <v>648</v>
      </c>
      <c r="AE30" s="1029">
        <v>50504</v>
      </c>
    </row>
    <row r="31" spans="2:31" ht="26.25" customHeight="1" x14ac:dyDescent="0.25">
      <c r="B31" s="432" t="s">
        <v>451</v>
      </c>
      <c r="C31" s="1082"/>
      <c r="D31" s="1083"/>
      <c r="E31" s="1084"/>
      <c r="F31" s="131"/>
      <c r="AC31" s="631"/>
      <c r="AD31" s="1028" t="s">
        <v>650</v>
      </c>
      <c r="AE31" s="1029">
        <v>50021</v>
      </c>
    </row>
    <row r="32" spans="2:31" ht="26.25" customHeight="1" x14ac:dyDescent="0.25">
      <c r="B32" s="432" t="s">
        <v>2036</v>
      </c>
      <c r="C32" s="1082"/>
      <c r="D32" s="1083"/>
      <c r="E32" s="1084"/>
      <c r="F32" s="131"/>
      <c r="G32" s="792"/>
      <c r="AC32" s="631"/>
      <c r="AD32" s="1028" t="s">
        <v>652</v>
      </c>
      <c r="AE32" s="1029">
        <v>50022</v>
      </c>
    </row>
    <row r="33" spans="2:31" ht="26.25" customHeight="1" x14ac:dyDescent="0.25">
      <c r="B33" s="432" t="s">
        <v>3079</v>
      </c>
      <c r="C33" s="1092"/>
      <c r="D33" s="1093"/>
      <c r="E33" s="1094"/>
      <c r="F33" s="131"/>
      <c r="G33" s="792"/>
      <c r="AC33" s="631"/>
      <c r="AD33" s="1028" t="s">
        <v>654</v>
      </c>
      <c r="AE33" s="1029">
        <v>50505</v>
      </c>
    </row>
    <row r="34" spans="2:31" ht="26.25" customHeight="1" x14ac:dyDescent="0.25">
      <c r="B34" s="432" t="s">
        <v>3064</v>
      </c>
      <c r="C34" s="1082"/>
      <c r="D34" s="1083"/>
      <c r="E34" s="1084"/>
      <c r="F34" s="131"/>
      <c r="G34" s="792"/>
      <c r="AC34" s="631"/>
      <c r="AD34" s="1028" t="s">
        <v>656</v>
      </c>
      <c r="AE34" s="1029">
        <v>50023</v>
      </c>
    </row>
    <row r="35" spans="2:31" ht="26.25" customHeight="1" x14ac:dyDescent="0.25">
      <c r="B35" s="432" t="s">
        <v>2039</v>
      </c>
      <c r="C35" s="1082"/>
      <c r="D35" s="1083"/>
      <c r="E35" s="1084"/>
      <c r="F35" s="131"/>
      <c r="G35" s="792"/>
      <c r="AC35" s="631"/>
      <c r="AD35" s="1028" t="s">
        <v>658</v>
      </c>
      <c r="AE35" s="1029">
        <v>50024</v>
      </c>
    </row>
    <row r="36" spans="2:31" s="481" customFormat="1" ht="26.25" customHeight="1" x14ac:dyDescent="0.25">
      <c r="B36" s="612" t="s">
        <v>2034</v>
      </c>
      <c r="C36" s="1082"/>
      <c r="D36" s="1083"/>
      <c r="E36" s="1084"/>
      <c r="F36" s="131"/>
      <c r="G36" s="792"/>
      <c r="J36" s="627"/>
      <c r="K36" s="627"/>
      <c r="L36" s="627"/>
      <c r="M36" s="627"/>
      <c r="N36" s="627"/>
      <c r="O36" s="627"/>
      <c r="P36" s="627"/>
      <c r="Q36" s="627"/>
      <c r="R36" s="627"/>
      <c r="S36" s="627"/>
      <c r="T36" s="627"/>
      <c r="U36" s="627"/>
      <c r="V36" s="627"/>
      <c r="W36" s="627"/>
      <c r="X36" s="627"/>
      <c r="Y36" s="627"/>
      <c r="Z36" s="627"/>
      <c r="AA36" s="627"/>
      <c r="AC36" s="631"/>
      <c r="AD36" s="1028" t="s">
        <v>660</v>
      </c>
      <c r="AE36" s="1029">
        <v>50026</v>
      </c>
    </row>
    <row r="37" spans="2:31" ht="26.25" customHeight="1" thickBot="1" x14ac:dyDescent="0.3">
      <c r="B37" s="132" t="s">
        <v>452</v>
      </c>
      <c r="C37" s="1082"/>
      <c r="D37" s="1083"/>
      <c r="E37" s="1084"/>
      <c r="F37" s="131"/>
      <c r="G37" s="792"/>
      <c r="AC37" s="631"/>
      <c r="AD37" s="1028" t="s">
        <v>662</v>
      </c>
      <c r="AE37" s="1029">
        <v>50027</v>
      </c>
    </row>
    <row r="38" spans="2:31" x14ac:dyDescent="0.25">
      <c r="AC38" s="631"/>
      <c r="AD38" s="1028" t="s">
        <v>664</v>
      </c>
      <c r="AE38" s="1029">
        <v>50028</v>
      </c>
    </row>
    <row r="39" spans="2:31" ht="28.5" x14ac:dyDescent="0.25">
      <c r="AC39" s="631"/>
      <c r="AD39" s="1030" t="s">
        <v>1724</v>
      </c>
      <c r="AE39" s="1031">
        <v>5106</v>
      </c>
    </row>
    <row r="40" spans="2:31" x14ac:dyDescent="0.25">
      <c r="AC40" s="631"/>
      <c r="AD40" s="1028" t="s">
        <v>666</v>
      </c>
      <c r="AE40" s="1029">
        <v>50491</v>
      </c>
    </row>
    <row r="41" spans="2:31" x14ac:dyDescent="0.25">
      <c r="AC41" s="631"/>
      <c r="AD41" s="1028" t="s">
        <v>668</v>
      </c>
      <c r="AE41" s="1029">
        <v>50029</v>
      </c>
    </row>
    <row r="42" spans="2:31" x14ac:dyDescent="0.25">
      <c r="AC42" s="631"/>
      <c r="AD42" s="1028" t="s">
        <v>670</v>
      </c>
      <c r="AE42" s="1029">
        <v>50031</v>
      </c>
    </row>
    <row r="43" spans="2:31" x14ac:dyDescent="0.25">
      <c r="AC43" s="631"/>
      <c r="AD43" s="1028" t="s">
        <v>672</v>
      </c>
      <c r="AE43" s="1029">
        <v>50469</v>
      </c>
    </row>
    <row r="44" spans="2:31" x14ac:dyDescent="0.25">
      <c r="AC44" s="631"/>
      <c r="AD44" s="1028" t="s">
        <v>674</v>
      </c>
      <c r="AE44" s="1029">
        <v>50459</v>
      </c>
    </row>
    <row r="45" spans="2:31" x14ac:dyDescent="0.25">
      <c r="AC45" s="631"/>
      <c r="AD45" s="1028" t="s">
        <v>676</v>
      </c>
      <c r="AE45" s="1029">
        <v>50032</v>
      </c>
    </row>
    <row r="46" spans="2:31" x14ac:dyDescent="0.25">
      <c r="AC46" s="631"/>
      <c r="AD46" s="1028" t="s">
        <v>678</v>
      </c>
      <c r="AE46" s="1029">
        <v>50556</v>
      </c>
    </row>
    <row r="47" spans="2:31" x14ac:dyDescent="0.25">
      <c r="AC47" s="631"/>
      <c r="AD47" s="1030" t="s">
        <v>1726</v>
      </c>
      <c r="AE47" s="1031">
        <v>5107</v>
      </c>
    </row>
    <row r="48" spans="2:31" x14ac:dyDescent="0.25">
      <c r="AC48" s="631"/>
      <c r="AD48" s="1028" t="s">
        <v>680</v>
      </c>
      <c r="AE48" s="1029">
        <v>50033</v>
      </c>
    </row>
    <row r="49" spans="29:31" x14ac:dyDescent="0.25">
      <c r="AC49" s="631"/>
      <c r="AD49" s="1028" t="s">
        <v>682</v>
      </c>
      <c r="AE49" s="1029">
        <v>50030</v>
      </c>
    </row>
    <row r="50" spans="29:31" x14ac:dyDescent="0.25">
      <c r="AC50" s="631"/>
      <c r="AD50" s="1028" t="s">
        <v>684</v>
      </c>
      <c r="AE50" s="1029">
        <v>50034</v>
      </c>
    </row>
    <row r="51" spans="29:31" x14ac:dyDescent="0.25">
      <c r="AC51" s="631"/>
      <c r="AD51" s="1028" t="s">
        <v>686</v>
      </c>
      <c r="AE51" s="1029">
        <v>50035</v>
      </c>
    </row>
    <row r="52" spans="29:31" x14ac:dyDescent="0.25">
      <c r="AC52" s="631"/>
      <c r="AD52" s="1028" t="s">
        <v>688</v>
      </c>
      <c r="AE52" s="1029">
        <v>50036</v>
      </c>
    </row>
    <row r="53" spans="29:31" x14ac:dyDescent="0.25">
      <c r="AC53" s="631"/>
      <c r="AD53" s="1028" t="s">
        <v>690</v>
      </c>
      <c r="AE53" s="1029">
        <v>50037</v>
      </c>
    </row>
    <row r="54" spans="29:31" x14ac:dyDescent="0.25">
      <c r="AC54" s="631"/>
      <c r="AD54" s="1028" t="s">
        <v>692</v>
      </c>
      <c r="AE54" s="1029">
        <v>50038</v>
      </c>
    </row>
    <row r="55" spans="29:31" x14ac:dyDescent="0.25">
      <c r="AC55" s="631"/>
      <c r="AD55" s="1028" t="s">
        <v>694</v>
      </c>
      <c r="AE55" s="1029">
        <v>50039</v>
      </c>
    </row>
    <row r="56" spans="29:31" ht="28.5" x14ac:dyDescent="0.25">
      <c r="AC56" s="631"/>
      <c r="AD56" s="1030" t="s">
        <v>1728</v>
      </c>
      <c r="AE56" s="1031">
        <v>5108</v>
      </c>
    </row>
    <row r="57" spans="29:31" x14ac:dyDescent="0.25">
      <c r="AC57" s="631"/>
      <c r="AD57" s="1028" t="s">
        <v>696</v>
      </c>
      <c r="AE57" s="1029">
        <v>50040</v>
      </c>
    </row>
    <row r="58" spans="29:31" x14ac:dyDescent="0.25">
      <c r="AC58" s="631"/>
      <c r="AD58" s="1028" t="s">
        <v>698</v>
      </c>
      <c r="AE58" s="1029">
        <v>50041</v>
      </c>
    </row>
    <row r="59" spans="29:31" x14ac:dyDescent="0.25">
      <c r="AC59" s="631"/>
      <c r="AD59" s="1028" t="s">
        <v>700</v>
      </c>
      <c r="AE59" s="1029">
        <v>50506</v>
      </c>
    </row>
    <row r="60" spans="29:31" x14ac:dyDescent="0.25">
      <c r="AC60" s="631"/>
      <c r="AD60" s="1028" t="s">
        <v>702</v>
      </c>
      <c r="AE60" s="1029">
        <v>50507</v>
      </c>
    </row>
    <row r="61" spans="29:31" x14ac:dyDescent="0.25">
      <c r="AC61" s="631"/>
      <c r="AD61" s="1028" t="s">
        <v>704</v>
      </c>
      <c r="AE61" s="1029">
        <v>50043</v>
      </c>
    </row>
    <row r="62" spans="29:31" x14ac:dyDescent="0.25">
      <c r="AC62" s="631"/>
      <c r="AD62" s="1028" t="s">
        <v>706</v>
      </c>
      <c r="AE62" s="1029">
        <v>50042</v>
      </c>
    </row>
    <row r="63" spans="29:31" x14ac:dyDescent="0.25">
      <c r="AC63" s="631"/>
      <c r="AD63" s="1028" t="s">
        <v>708</v>
      </c>
      <c r="AE63" s="1029">
        <v>50044</v>
      </c>
    </row>
    <row r="64" spans="29:31" x14ac:dyDescent="0.25">
      <c r="AC64" s="631"/>
      <c r="AD64" s="1028" t="s">
        <v>710</v>
      </c>
      <c r="AE64" s="1029">
        <v>50045</v>
      </c>
    </row>
    <row r="65" spans="29:31" x14ac:dyDescent="0.25">
      <c r="AC65" s="631"/>
      <c r="AD65" s="1028" t="s">
        <v>712</v>
      </c>
      <c r="AE65" s="1029">
        <v>50046</v>
      </c>
    </row>
    <row r="66" spans="29:31" x14ac:dyDescent="0.25">
      <c r="AC66" s="631"/>
      <c r="AD66" s="1028" t="s">
        <v>714</v>
      </c>
      <c r="AE66" s="1029">
        <v>50047</v>
      </c>
    </row>
    <row r="67" spans="29:31" x14ac:dyDescent="0.25">
      <c r="AC67" s="631"/>
      <c r="AD67" s="1028" t="s">
        <v>716</v>
      </c>
      <c r="AE67" s="1029">
        <v>50048</v>
      </c>
    </row>
    <row r="68" spans="29:31" x14ac:dyDescent="0.25">
      <c r="AC68" s="631"/>
      <c r="AD68" s="1028" t="s">
        <v>718</v>
      </c>
      <c r="AE68" s="1029">
        <v>50049</v>
      </c>
    </row>
    <row r="69" spans="29:31" x14ac:dyDescent="0.25">
      <c r="AC69" s="631"/>
      <c r="AD69" s="1028" t="s">
        <v>720</v>
      </c>
      <c r="AE69" s="1029">
        <v>50050</v>
      </c>
    </row>
    <row r="70" spans="29:31" x14ac:dyDescent="0.25">
      <c r="AC70" s="631"/>
      <c r="AD70" s="1028" t="s">
        <v>722</v>
      </c>
      <c r="AE70" s="1029">
        <v>50051</v>
      </c>
    </row>
    <row r="71" spans="29:31" x14ac:dyDescent="0.25">
      <c r="AC71" s="631"/>
      <c r="AD71" s="1028" t="s">
        <v>724</v>
      </c>
      <c r="AE71" s="1029">
        <v>50052</v>
      </c>
    </row>
    <row r="72" spans="29:31" x14ac:dyDescent="0.25">
      <c r="AC72" s="631"/>
      <c r="AD72" s="1028" t="s">
        <v>726</v>
      </c>
      <c r="AE72" s="1029">
        <v>50053</v>
      </c>
    </row>
    <row r="73" spans="29:31" ht="28.5" x14ac:dyDescent="0.25">
      <c r="AC73" s="631"/>
      <c r="AD73" s="1030" t="s">
        <v>1730</v>
      </c>
      <c r="AE73" s="1031">
        <v>5109</v>
      </c>
    </row>
    <row r="74" spans="29:31" x14ac:dyDescent="0.25">
      <c r="AC74" s="631"/>
      <c r="AD74" s="1028" t="s">
        <v>728</v>
      </c>
      <c r="AE74" s="1029">
        <v>50054</v>
      </c>
    </row>
    <row r="75" spans="29:31" ht="28.5" x14ac:dyDescent="0.25">
      <c r="AC75" s="631"/>
      <c r="AD75" s="1030" t="s">
        <v>1732</v>
      </c>
      <c r="AE75" s="1031">
        <v>5110</v>
      </c>
    </row>
    <row r="76" spans="29:31" x14ac:dyDescent="0.25">
      <c r="AC76" s="631"/>
      <c r="AD76" s="1028" t="s">
        <v>730</v>
      </c>
      <c r="AE76" s="1029">
        <v>50055</v>
      </c>
    </row>
    <row r="77" spans="29:31" x14ac:dyDescent="0.25">
      <c r="AC77" s="631"/>
      <c r="AD77" s="1028" t="s">
        <v>732</v>
      </c>
      <c r="AE77" s="1029">
        <v>50057</v>
      </c>
    </row>
    <row r="78" spans="29:31" x14ac:dyDescent="0.25">
      <c r="AC78" s="631"/>
      <c r="AD78" s="1030" t="s">
        <v>1734</v>
      </c>
      <c r="AE78" s="1031">
        <v>5111</v>
      </c>
    </row>
    <row r="79" spans="29:31" x14ac:dyDescent="0.25">
      <c r="AC79" s="631"/>
      <c r="AD79" s="1028" t="s">
        <v>734</v>
      </c>
      <c r="AE79" s="1029">
        <v>50058</v>
      </c>
    </row>
    <row r="80" spans="29:31" x14ac:dyDescent="0.25">
      <c r="AC80" s="631"/>
      <c r="AD80" s="1028" t="s">
        <v>736</v>
      </c>
      <c r="AE80" s="1029">
        <v>50059</v>
      </c>
    </row>
    <row r="81" spans="29:31" x14ac:dyDescent="0.25">
      <c r="AC81" s="631"/>
      <c r="AD81" s="1028" t="s">
        <v>738</v>
      </c>
      <c r="AE81" s="1029">
        <v>50567</v>
      </c>
    </row>
    <row r="82" spans="29:31" ht="28.5" x14ac:dyDescent="0.25">
      <c r="AC82" s="631"/>
      <c r="AD82" s="1030" t="s">
        <v>1736</v>
      </c>
      <c r="AE82" s="1031">
        <v>5112</v>
      </c>
    </row>
    <row r="83" spans="29:31" x14ac:dyDescent="0.25">
      <c r="AC83" s="631"/>
      <c r="AD83" s="1028" t="s">
        <v>3395</v>
      </c>
      <c r="AE83" s="1029">
        <v>50508</v>
      </c>
    </row>
    <row r="84" spans="29:31" x14ac:dyDescent="0.25">
      <c r="AC84" s="631"/>
      <c r="AD84" s="1028" t="s">
        <v>742</v>
      </c>
      <c r="AE84" s="1029">
        <v>50465</v>
      </c>
    </row>
    <row r="85" spans="29:31" ht="28.5" x14ac:dyDescent="0.25">
      <c r="AC85" s="631"/>
      <c r="AD85" s="1030" t="s">
        <v>1738</v>
      </c>
      <c r="AE85" s="1031">
        <v>5113</v>
      </c>
    </row>
    <row r="86" spans="29:31" x14ac:dyDescent="0.25">
      <c r="AC86" s="631"/>
      <c r="AD86" s="1028" t="s">
        <v>744</v>
      </c>
      <c r="AE86" s="1029">
        <v>50060</v>
      </c>
    </row>
    <row r="87" spans="29:31" ht="28.5" x14ac:dyDescent="0.25">
      <c r="AC87" s="631"/>
      <c r="AD87" s="1030" t="s">
        <v>1740</v>
      </c>
      <c r="AE87" s="1031">
        <v>5114</v>
      </c>
    </row>
    <row r="88" spans="29:31" x14ac:dyDescent="0.25">
      <c r="AC88" s="631"/>
      <c r="AD88" s="1028" t="s">
        <v>746</v>
      </c>
      <c r="AE88" s="1029">
        <v>50061</v>
      </c>
    </row>
    <row r="89" spans="29:31" x14ac:dyDescent="0.25">
      <c r="AC89" s="631"/>
      <c r="AD89" s="1028" t="s">
        <v>748</v>
      </c>
      <c r="AE89" s="1029">
        <v>50062</v>
      </c>
    </row>
    <row r="90" spans="29:31" x14ac:dyDescent="0.25">
      <c r="AC90" s="631"/>
      <c r="AD90" s="1028" t="s">
        <v>750</v>
      </c>
      <c r="AE90" s="1029">
        <v>50063</v>
      </c>
    </row>
    <row r="91" spans="29:31" x14ac:dyDescent="0.25">
      <c r="AC91" s="631"/>
      <c r="AD91" s="1028" t="s">
        <v>752</v>
      </c>
      <c r="AE91" s="1029">
        <v>50064</v>
      </c>
    </row>
    <row r="92" spans="29:31" x14ac:dyDescent="0.25">
      <c r="AC92" s="631"/>
      <c r="AD92" s="1028" t="s">
        <v>754</v>
      </c>
      <c r="AE92" s="1029">
        <v>50065</v>
      </c>
    </row>
    <row r="93" spans="29:31" x14ac:dyDescent="0.25">
      <c r="AC93" s="631"/>
      <c r="AD93" s="1028" t="s">
        <v>756</v>
      </c>
      <c r="AE93" s="1029">
        <v>50551</v>
      </c>
    </row>
    <row r="94" spans="29:31" x14ac:dyDescent="0.25">
      <c r="AC94" s="631"/>
      <c r="AD94" s="1028" t="s">
        <v>758</v>
      </c>
      <c r="AE94" s="1029">
        <v>50066</v>
      </c>
    </row>
    <row r="95" spans="29:31" ht="28.5" x14ac:dyDescent="0.25">
      <c r="AC95" s="631"/>
      <c r="AD95" s="1030" t="s">
        <v>1742</v>
      </c>
      <c r="AE95" s="1031">
        <v>5115</v>
      </c>
    </row>
    <row r="96" spans="29:31" x14ac:dyDescent="0.25">
      <c r="AC96" s="631"/>
      <c r="AD96" s="1028" t="s">
        <v>760</v>
      </c>
      <c r="AE96" s="1029">
        <v>50067</v>
      </c>
    </row>
    <row r="97" spans="29:34" x14ac:dyDescent="0.25">
      <c r="AC97" s="631"/>
      <c r="AD97" s="1028" t="s">
        <v>762</v>
      </c>
      <c r="AE97" s="1029">
        <v>50068</v>
      </c>
    </row>
    <row r="98" spans="29:34" x14ac:dyDescent="0.25">
      <c r="AC98" s="631"/>
      <c r="AD98" s="1028" t="s">
        <v>764</v>
      </c>
      <c r="AE98" s="1029">
        <v>50466</v>
      </c>
    </row>
    <row r="99" spans="29:34" x14ac:dyDescent="0.25">
      <c r="AC99" s="631"/>
      <c r="AD99" s="1028" t="s">
        <v>766</v>
      </c>
      <c r="AE99" s="1029">
        <v>50069</v>
      </c>
    </row>
    <row r="100" spans="29:34" x14ac:dyDescent="0.25">
      <c r="AC100" s="631"/>
      <c r="AD100" s="1028" t="s">
        <v>768</v>
      </c>
      <c r="AE100" s="1029">
        <v>50450</v>
      </c>
    </row>
    <row r="101" spans="29:34" ht="28.5" x14ac:dyDescent="0.25">
      <c r="AC101" s="631"/>
      <c r="AD101" s="1030" t="s">
        <v>1744</v>
      </c>
      <c r="AE101" s="1031">
        <v>5116</v>
      </c>
    </row>
    <row r="102" spans="29:34" x14ac:dyDescent="0.25">
      <c r="AC102" s="631"/>
      <c r="AD102" s="1028" t="s">
        <v>770</v>
      </c>
      <c r="AE102" s="1029">
        <v>50070</v>
      </c>
    </row>
    <row r="103" spans="29:34" ht="28.5" x14ac:dyDescent="0.25">
      <c r="AC103" s="631"/>
      <c r="AD103" s="1030" t="s">
        <v>1746</v>
      </c>
      <c r="AE103" s="1031">
        <v>5117</v>
      </c>
    </row>
    <row r="104" spans="29:34" x14ac:dyDescent="0.25">
      <c r="AC104" s="631"/>
      <c r="AD104" s="1028" t="s">
        <v>772</v>
      </c>
      <c r="AE104" s="1029">
        <v>50509</v>
      </c>
    </row>
    <row r="105" spans="29:34" x14ac:dyDescent="0.25">
      <c r="AC105" s="631"/>
      <c r="AD105" s="1028" t="s">
        <v>774</v>
      </c>
      <c r="AE105" s="1029">
        <v>50539</v>
      </c>
      <c r="AG105" t="s">
        <v>3411</v>
      </c>
    </row>
    <row r="106" spans="29:34" x14ac:dyDescent="0.25">
      <c r="AC106" s="631"/>
      <c r="AD106" s="1028" t="s">
        <v>778</v>
      </c>
      <c r="AE106" s="1029">
        <v>50467</v>
      </c>
      <c r="AG106" s="1028" t="s">
        <v>776</v>
      </c>
      <c r="AH106" s="1029">
        <v>50071</v>
      </c>
    </row>
    <row r="107" spans="29:34" x14ac:dyDescent="0.25">
      <c r="AC107" s="631"/>
      <c r="AD107" s="1028" t="s">
        <v>780</v>
      </c>
      <c r="AE107" s="1029">
        <v>50072</v>
      </c>
    </row>
    <row r="108" spans="29:34" x14ac:dyDescent="0.25">
      <c r="AC108" s="631"/>
      <c r="AD108" s="1028" t="s">
        <v>782</v>
      </c>
      <c r="AE108" s="1029">
        <v>50074</v>
      </c>
    </row>
    <row r="109" spans="29:34" x14ac:dyDescent="0.25">
      <c r="AC109" s="631"/>
      <c r="AD109" s="1028" t="s">
        <v>784</v>
      </c>
      <c r="AE109" s="1029">
        <v>50075</v>
      </c>
    </row>
    <row r="110" spans="29:34" ht="28.5" x14ac:dyDescent="0.25">
      <c r="AC110" s="631"/>
      <c r="AD110" s="1030" t="s">
        <v>1748</v>
      </c>
      <c r="AE110" s="1031">
        <v>5118</v>
      </c>
    </row>
    <row r="111" spans="29:34" ht="28.5" x14ac:dyDescent="0.25">
      <c r="AC111" s="631"/>
      <c r="AD111" s="1030" t="s">
        <v>1750</v>
      </c>
      <c r="AE111" s="1031">
        <v>5119</v>
      </c>
    </row>
    <row r="112" spans="29:34" x14ac:dyDescent="0.25">
      <c r="AC112" s="631"/>
      <c r="AD112" s="1028" t="s">
        <v>786</v>
      </c>
      <c r="AE112" s="1029">
        <v>50076</v>
      </c>
    </row>
    <row r="113" spans="29:31" x14ac:dyDescent="0.25">
      <c r="AC113" s="631"/>
      <c r="AD113" s="1028" t="s">
        <v>788</v>
      </c>
      <c r="AE113" s="1029">
        <v>50510</v>
      </c>
    </row>
    <row r="114" spans="29:31" x14ac:dyDescent="0.25">
      <c r="AC114" s="631"/>
      <c r="AD114" s="1028" t="s">
        <v>790</v>
      </c>
      <c r="AE114" s="1029">
        <v>50077</v>
      </c>
    </row>
    <row r="115" spans="29:31" x14ac:dyDescent="0.25">
      <c r="AC115" s="631"/>
      <c r="AD115" s="1028" t="s">
        <v>792</v>
      </c>
      <c r="AE115" s="1029">
        <v>50078</v>
      </c>
    </row>
    <row r="116" spans="29:31" ht="28.5" x14ac:dyDescent="0.25">
      <c r="AC116" s="631"/>
      <c r="AD116" s="1030" t="s">
        <v>1752</v>
      </c>
      <c r="AE116" s="1031">
        <v>5120</v>
      </c>
    </row>
    <row r="117" spans="29:31" x14ac:dyDescent="0.25">
      <c r="AC117" s="631"/>
      <c r="AD117" s="1028" t="s">
        <v>794</v>
      </c>
      <c r="AE117" s="1029">
        <v>50079</v>
      </c>
    </row>
    <row r="118" spans="29:31" x14ac:dyDescent="0.25">
      <c r="AC118" s="631"/>
      <c r="AD118" s="1028" t="s">
        <v>796</v>
      </c>
      <c r="AE118" s="1029">
        <v>50080</v>
      </c>
    </row>
    <row r="119" spans="29:31" x14ac:dyDescent="0.25">
      <c r="AC119" s="631"/>
      <c r="AD119" s="1030" t="s">
        <v>1754</v>
      </c>
      <c r="AE119" s="1031">
        <v>5121</v>
      </c>
    </row>
    <row r="120" spans="29:31" x14ac:dyDescent="0.25">
      <c r="AC120" s="631"/>
      <c r="AD120" s="1028" t="s">
        <v>798</v>
      </c>
      <c r="AE120" s="1029">
        <v>50081</v>
      </c>
    </row>
    <row r="121" spans="29:31" x14ac:dyDescent="0.25">
      <c r="AC121" s="631"/>
      <c r="AD121" s="1028" t="s">
        <v>800</v>
      </c>
      <c r="AE121" s="1029">
        <v>50502</v>
      </c>
    </row>
    <row r="122" spans="29:31" x14ac:dyDescent="0.25">
      <c r="AC122" s="631"/>
      <c r="AD122" s="1028" t="s">
        <v>802</v>
      </c>
      <c r="AE122" s="1029">
        <v>50082</v>
      </c>
    </row>
    <row r="123" spans="29:31" ht="28.5" x14ac:dyDescent="0.25">
      <c r="AC123" s="631"/>
      <c r="AD123" s="1030" t="s">
        <v>1756</v>
      </c>
      <c r="AE123" s="1031">
        <v>5122</v>
      </c>
    </row>
    <row r="124" spans="29:31" x14ac:dyDescent="0.25">
      <c r="AC124" s="631"/>
      <c r="AD124" s="1028" t="s">
        <v>804</v>
      </c>
      <c r="AE124" s="1029">
        <v>50083</v>
      </c>
    </row>
    <row r="125" spans="29:31" x14ac:dyDescent="0.25">
      <c r="AC125" s="631"/>
      <c r="AD125" s="1028" t="s">
        <v>806</v>
      </c>
      <c r="AE125" s="1029">
        <v>50084</v>
      </c>
    </row>
    <row r="126" spans="29:31" x14ac:dyDescent="0.25">
      <c r="AC126" s="631"/>
      <c r="AD126" s="1028" t="s">
        <v>808</v>
      </c>
      <c r="AE126" s="1029">
        <v>50085</v>
      </c>
    </row>
    <row r="127" spans="29:31" x14ac:dyDescent="0.25">
      <c r="AC127" s="631"/>
      <c r="AD127" s="1028" t="s">
        <v>810</v>
      </c>
      <c r="AE127" s="1029">
        <v>50468</v>
      </c>
    </row>
    <row r="128" spans="29:31" x14ac:dyDescent="0.25">
      <c r="AC128" s="631"/>
      <c r="AD128" s="1028" t="s">
        <v>812</v>
      </c>
      <c r="AE128" s="1029">
        <v>50086</v>
      </c>
    </row>
    <row r="129" spans="29:31" x14ac:dyDescent="0.25">
      <c r="AC129" s="631"/>
      <c r="AD129" s="1028" t="s">
        <v>814</v>
      </c>
      <c r="AE129" s="1029">
        <v>50087</v>
      </c>
    </row>
    <row r="130" spans="29:31" x14ac:dyDescent="0.25">
      <c r="AC130" s="631"/>
      <c r="AD130" s="1028" t="s">
        <v>816</v>
      </c>
      <c r="AE130" s="1029">
        <v>50088</v>
      </c>
    </row>
    <row r="131" spans="29:31" ht="28.5" x14ac:dyDescent="0.25">
      <c r="AC131" s="631"/>
      <c r="AD131" s="1030" t="s">
        <v>1758</v>
      </c>
      <c r="AE131" s="1031">
        <v>5123</v>
      </c>
    </row>
    <row r="132" spans="29:31" x14ac:dyDescent="0.25">
      <c r="AC132" s="631"/>
      <c r="AD132" s="1028" t="s">
        <v>818</v>
      </c>
      <c r="AE132" s="1029">
        <v>50089</v>
      </c>
    </row>
    <row r="133" spans="29:31" x14ac:dyDescent="0.25">
      <c r="AC133" s="631"/>
      <c r="AD133" s="1028" t="s">
        <v>820</v>
      </c>
      <c r="AE133" s="1029">
        <v>50090</v>
      </c>
    </row>
    <row r="134" spans="29:31" x14ac:dyDescent="0.25">
      <c r="AC134" s="631"/>
      <c r="AD134" s="1028" t="s">
        <v>822</v>
      </c>
      <c r="AE134" s="1029">
        <v>50091</v>
      </c>
    </row>
    <row r="135" spans="29:31" x14ac:dyDescent="0.25">
      <c r="AC135" s="631"/>
      <c r="AD135" s="1028" t="s">
        <v>824</v>
      </c>
      <c r="AE135" s="1029">
        <v>50511</v>
      </c>
    </row>
    <row r="136" spans="29:31" x14ac:dyDescent="0.25">
      <c r="AC136" s="631"/>
      <c r="AD136" s="1028" t="s">
        <v>826</v>
      </c>
      <c r="AE136" s="1029">
        <v>50092</v>
      </c>
    </row>
    <row r="137" spans="29:31" x14ac:dyDescent="0.25">
      <c r="AC137" s="631"/>
      <c r="AD137" s="1028" t="s">
        <v>828</v>
      </c>
      <c r="AE137" s="1029">
        <v>50093</v>
      </c>
    </row>
    <row r="138" spans="29:31" x14ac:dyDescent="0.25">
      <c r="AC138" s="631"/>
      <c r="AD138" s="1028" t="s">
        <v>830</v>
      </c>
      <c r="AE138" s="1029">
        <v>50512</v>
      </c>
    </row>
    <row r="139" spans="29:31" x14ac:dyDescent="0.25">
      <c r="AC139" s="631"/>
      <c r="AD139" s="1028" t="s">
        <v>832</v>
      </c>
      <c r="AE139" s="1029">
        <v>50094</v>
      </c>
    </row>
    <row r="140" spans="29:31" x14ac:dyDescent="0.25">
      <c r="AC140" s="631"/>
      <c r="AD140" s="1028" t="s">
        <v>834</v>
      </c>
      <c r="AE140" s="1029">
        <v>50095</v>
      </c>
    </row>
    <row r="141" spans="29:31" x14ac:dyDescent="0.25">
      <c r="AC141" s="631"/>
      <c r="AD141" s="1028" t="s">
        <v>836</v>
      </c>
      <c r="AE141" s="1029">
        <v>50096</v>
      </c>
    </row>
    <row r="142" spans="29:31" ht="28.5" x14ac:dyDescent="0.25">
      <c r="AC142" s="631"/>
      <c r="AD142" s="1030" t="s">
        <v>1760</v>
      </c>
      <c r="AE142" s="1031">
        <v>5124</v>
      </c>
    </row>
    <row r="143" spans="29:31" x14ac:dyDescent="0.25">
      <c r="AC143" s="631"/>
      <c r="AD143" s="1028" t="s">
        <v>838</v>
      </c>
      <c r="AE143" s="1029">
        <v>50097</v>
      </c>
    </row>
    <row r="144" spans="29:31" x14ac:dyDescent="0.25">
      <c r="AC144" s="631"/>
      <c r="AD144" s="1028" t="s">
        <v>840</v>
      </c>
      <c r="AE144" s="1029">
        <v>50098</v>
      </c>
    </row>
    <row r="145" spans="29:31" x14ac:dyDescent="0.25">
      <c r="AC145" s="631"/>
      <c r="AD145" s="1028" t="s">
        <v>842</v>
      </c>
      <c r="AE145" s="1029">
        <v>50099</v>
      </c>
    </row>
    <row r="146" spans="29:31" ht="28.5" x14ac:dyDescent="0.25">
      <c r="AC146" s="631"/>
      <c r="AD146" s="1030" t="s">
        <v>1762</v>
      </c>
      <c r="AE146" s="1031">
        <v>5125</v>
      </c>
    </row>
    <row r="147" spans="29:31" ht="28.5" x14ac:dyDescent="0.25">
      <c r="AC147" s="631"/>
      <c r="AD147" s="1030" t="s">
        <v>1764</v>
      </c>
      <c r="AE147" s="1031">
        <v>5126</v>
      </c>
    </row>
    <row r="148" spans="29:31" x14ac:dyDescent="0.25">
      <c r="AC148" s="631"/>
      <c r="AD148" s="1028" t="s">
        <v>844</v>
      </c>
      <c r="AE148" s="1029">
        <v>50100</v>
      </c>
    </row>
    <row r="149" spans="29:31" x14ac:dyDescent="0.25">
      <c r="AC149" s="631"/>
      <c r="AD149" s="1028" t="s">
        <v>846</v>
      </c>
      <c r="AE149" s="1029">
        <v>50101</v>
      </c>
    </row>
    <row r="150" spans="29:31" x14ac:dyDescent="0.25">
      <c r="AC150" s="631"/>
      <c r="AD150" s="1030" t="s">
        <v>1766</v>
      </c>
      <c r="AE150" s="1031">
        <v>5127</v>
      </c>
    </row>
    <row r="151" spans="29:31" x14ac:dyDescent="0.25">
      <c r="AC151" s="631"/>
      <c r="AD151" s="1028" t="s">
        <v>848</v>
      </c>
      <c r="AE151" s="1029">
        <v>50102</v>
      </c>
    </row>
    <row r="152" spans="29:31" ht="28.5" x14ac:dyDescent="0.25">
      <c r="AC152" s="631"/>
      <c r="AD152" s="1030" t="s">
        <v>1768</v>
      </c>
      <c r="AE152" s="1031">
        <v>5128</v>
      </c>
    </row>
    <row r="153" spans="29:31" x14ac:dyDescent="0.25">
      <c r="AC153" s="631"/>
      <c r="AD153" s="1030" t="s">
        <v>1770</v>
      </c>
      <c r="AE153" s="1031">
        <v>5129</v>
      </c>
    </row>
    <row r="154" spans="29:31" x14ac:dyDescent="0.25">
      <c r="AC154" s="631"/>
      <c r="AD154" s="1028" t="s">
        <v>850</v>
      </c>
      <c r="AE154" s="1029">
        <v>50103</v>
      </c>
    </row>
    <row r="155" spans="29:31" x14ac:dyDescent="0.25">
      <c r="AC155" s="631"/>
      <c r="AD155" s="1028" t="s">
        <v>852</v>
      </c>
      <c r="AE155" s="1029">
        <v>50104</v>
      </c>
    </row>
    <row r="156" spans="29:31" x14ac:dyDescent="0.25">
      <c r="AC156" s="631"/>
      <c r="AD156" s="1028" t="s">
        <v>854</v>
      </c>
      <c r="AE156" s="1029">
        <v>50513</v>
      </c>
    </row>
    <row r="157" spans="29:31" x14ac:dyDescent="0.25">
      <c r="AC157" s="631"/>
      <c r="AD157" s="1028" t="s">
        <v>856</v>
      </c>
      <c r="AE157" s="1029">
        <v>50105</v>
      </c>
    </row>
    <row r="158" spans="29:31" x14ac:dyDescent="0.25">
      <c r="AC158" s="631"/>
      <c r="AD158" s="1028" t="s">
        <v>858</v>
      </c>
      <c r="AE158" s="1029">
        <v>50460</v>
      </c>
    </row>
    <row r="159" spans="29:31" x14ac:dyDescent="0.25">
      <c r="AC159" s="631"/>
      <c r="AD159" s="1028" t="s">
        <v>860</v>
      </c>
      <c r="AE159" s="1029">
        <v>50106</v>
      </c>
    </row>
    <row r="160" spans="29:31" x14ac:dyDescent="0.25">
      <c r="AC160" s="631"/>
      <c r="AD160" s="1028" t="s">
        <v>862</v>
      </c>
      <c r="AE160" s="1029">
        <v>50107</v>
      </c>
    </row>
    <row r="161" spans="29:31" x14ac:dyDescent="0.25">
      <c r="AC161" s="631"/>
      <c r="AD161" s="1028" t="s">
        <v>864</v>
      </c>
      <c r="AE161" s="1029">
        <v>50108</v>
      </c>
    </row>
    <row r="162" spans="29:31" x14ac:dyDescent="0.25">
      <c r="AC162" s="631"/>
      <c r="AD162" s="1028" t="s">
        <v>866</v>
      </c>
      <c r="AE162" s="1029">
        <v>50559</v>
      </c>
    </row>
    <row r="163" spans="29:31" x14ac:dyDescent="0.25">
      <c r="AC163" s="631"/>
      <c r="AD163" s="1028" t="s">
        <v>868</v>
      </c>
      <c r="AE163" s="1029">
        <v>50109</v>
      </c>
    </row>
    <row r="164" spans="29:31" ht="28.5" x14ac:dyDescent="0.25">
      <c r="AC164" s="631"/>
      <c r="AD164" s="1030" t="s">
        <v>1772</v>
      </c>
      <c r="AE164" s="1031">
        <v>5130</v>
      </c>
    </row>
    <row r="165" spans="29:31" x14ac:dyDescent="0.25">
      <c r="AC165" s="631"/>
      <c r="AD165" s="1028" t="s">
        <v>870</v>
      </c>
      <c r="AE165" s="1029">
        <v>50110</v>
      </c>
    </row>
    <row r="166" spans="29:31" ht="28.5" x14ac:dyDescent="0.25">
      <c r="AC166" s="631"/>
      <c r="AD166" s="1030" t="s">
        <v>1774</v>
      </c>
      <c r="AE166" s="1031">
        <v>5131</v>
      </c>
    </row>
    <row r="167" spans="29:31" x14ac:dyDescent="0.25">
      <c r="AC167" s="631"/>
      <c r="AD167" s="1028" t="s">
        <v>872</v>
      </c>
      <c r="AE167" s="1029">
        <v>50472</v>
      </c>
    </row>
    <row r="168" spans="29:31" x14ac:dyDescent="0.25">
      <c r="AC168" s="631"/>
      <c r="AD168" s="1028" t="s">
        <v>874</v>
      </c>
      <c r="AE168" s="1029">
        <v>50461</v>
      </c>
    </row>
    <row r="169" spans="29:31" x14ac:dyDescent="0.25">
      <c r="AC169" s="631"/>
      <c r="AD169" s="1028" t="s">
        <v>876</v>
      </c>
      <c r="AE169" s="1029">
        <v>50111</v>
      </c>
    </row>
    <row r="170" spans="29:31" x14ac:dyDescent="0.25">
      <c r="AC170" s="631"/>
      <c r="AD170" s="1028" t="s">
        <v>878</v>
      </c>
      <c r="AE170" s="1029">
        <v>50112</v>
      </c>
    </row>
    <row r="171" spans="29:31" x14ac:dyDescent="0.25">
      <c r="AC171" s="631"/>
      <c r="AD171" s="1028" t="s">
        <v>880</v>
      </c>
      <c r="AE171" s="1029">
        <v>50113</v>
      </c>
    </row>
    <row r="172" spans="29:31" x14ac:dyDescent="0.25">
      <c r="AC172" s="631"/>
      <c r="AD172" s="1028" t="s">
        <v>882</v>
      </c>
      <c r="AE172" s="1029">
        <v>50568</v>
      </c>
    </row>
    <row r="173" spans="29:31" x14ac:dyDescent="0.25">
      <c r="AC173" s="631"/>
      <c r="AD173" s="1028" t="s">
        <v>884</v>
      </c>
      <c r="AE173" s="1029">
        <v>50114</v>
      </c>
    </row>
    <row r="174" spans="29:31" x14ac:dyDescent="0.25">
      <c r="AC174" s="631"/>
      <c r="AD174" s="1028" t="s">
        <v>886</v>
      </c>
      <c r="AE174" s="1029">
        <v>50115</v>
      </c>
    </row>
    <row r="175" spans="29:31" ht="28.5" x14ac:dyDescent="0.25">
      <c r="AC175" s="631"/>
      <c r="AD175" s="1030" t="s">
        <v>1776</v>
      </c>
      <c r="AE175" s="1031">
        <v>5132</v>
      </c>
    </row>
    <row r="176" spans="29:31" x14ac:dyDescent="0.25">
      <c r="AC176" s="631"/>
      <c r="AD176" s="1028" t="s">
        <v>888</v>
      </c>
      <c r="AE176" s="1029">
        <v>50116</v>
      </c>
    </row>
    <row r="177" spans="29:31" x14ac:dyDescent="0.25">
      <c r="AC177" s="631"/>
      <c r="AD177" s="1028" t="s">
        <v>890</v>
      </c>
      <c r="AE177" s="1029">
        <v>50117</v>
      </c>
    </row>
    <row r="178" spans="29:31" x14ac:dyDescent="0.25">
      <c r="AC178" s="631"/>
      <c r="AD178" s="1028" t="s">
        <v>892</v>
      </c>
      <c r="AE178" s="1029">
        <v>50119</v>
      </c>
    </row>
    <row r="179" spans="29:31" x14ac:dyDescent="0.25">
      <c r="AC179" s="631"/>
      <c r="AD179" s="1028" t="s">
        <v>894</v>
      </c>
      <c r="AE179" s="1029">
        <v>50118</v>
      </c>
    </row>
    <row r="180" spans="29:31" x14ac:dyDescent="0.25">
      <c r="AC180" s="631"/>
      <c r="AD180" s="1028" t="s">
        <v>896</v>
      </c>
      <c r="AE180" s="1029">
        <v>50120</v>
      </c>
    </row>
    <row r="181" spans="29:31" x14ac:dyDescent="0.25">
      <c r="AC181" s="631"/>
      <c r="AD181" s="1028" t="s">
        <v>898</v>
      </c>
      <c r="AE181" s="1029">
        <v>50121</v>
      </c>
    </row>
    <row r="182" spans="29:31" x14ac:dyDescent="0.25">
      <c r="AC182" s="631"/>
      <c r="AD182" s="1028" t="s">
        <v>900</v>
      </c>
      <c r="AE182" s="1029">
        <v>50122</v>
      </c>
    </row>
    <row r="183" spans="29:31" x14ac:dyDescent="0.25">
      <c r="AC183" s="631"/>
      <c r="AD183" s="1028" t="s">
        <v>902</v>
      </c>
      <c r="AE183" s="1029">
        <v>50123</v>
      </c>
    </row>
    <row r="184" spans="29:31" x14ac:dyDescent="0.25">
      <c r="AC184" s="631"/>
      <c r="AD184" s="1028" t="s">
        <v>904</v>
      </c>
      <c r="AE184" s="1029">
        <v>50124</v>
      </c>
    </row>
    <row r="185" spans="29:31" x14ac:dyDescent="0.25">
      <c r="AC185" s="631"/>
      <c r="AD185" s="1028" t="s">
        <v>906</v>
      </c>
      <c r="AE185" s="1029">
        <v>50125</v>
      </c>
    </row>
    <row r="186" spans="29:31" x14ac:dyDescent="0.25">
      <c r="AC186" s="631"/>
      <c r="AD186" s="1028" t="s">
        <v>908</v>
      </c>
      <c r="AE186" s="1029">
        <v>50126</v>
      </c>
    </row>
    <row r="187" spans="29:31" x14ac:dyDescent="0.25">
      <c r="AC187" s="631"/>
      <c r="AD187" s="1028" t="s">
        <v>910</v>
      </c>
      <c r="AE187" s="1029">
        <v>50127</v>
      </c>
    </row>
    <row r="188" spans="29:31" x14ac:dyDescent="0.25">
      <c r="AC188" s="631"/>
      <c r="AD188" s="1028" t="s">
        <v>912</v>
      </c>
      <c r="AE188" s="1029">
        <v>50128</v>
      </c>
    </row>
    <row r="189" spans="29:31" x14ac:dyDescent="0.25">
      <c r="AC189" s="631"/>
      <c r="AD189" s="1028" t="s">
        <v>914</v>
      </c>
      <c r="AE189" s="1029">
        <v>50129</v>
      </c>
    </row>
    <row r="190" spans="29:31" x14ac:dyDescent="0.25">
      <c r="AC190" s="631"/>
      <c r="AD190" s="1028" t="s">
        <v>916</v>
      </c>
      <c r="AE190" s="1029">
        <v>50130</v>
      </c>
    </row>
    <row r="191" spans="29:31" x14ac:dyDescent="0.25">
      <c r="AC191" s="631"/>
      <c r="AD191" s="1028" t="s">
        <v>918</v>
      </c>
      <c r="AE191" s="1029">
        <v>50560</v>
      </c>
    </row>
    <row r="192" spans="29:31" x14ac:dyDescent="0.25">
      <c r="AC192" s="631"/>
      <c r="AD192" s="1028" t="s">
        <v>920</v>
      </c>
      <c r="AE192" s="1029">
        <v>50131</v>
      </c>
    </row>
    <row r="193" spans="29:31" x14ac:dyDescent="0.25">
      <c r="AC193" s="631"/>
      <c r="AD193" s="1028" t="s">
        <v>922</v>
      </c>
      <c r="AE193" s="1029">
        <v>50132</v>
      </c>
    </row>
    <row r="194" spans="29:31" x14ac:dyDescent="0.25">
      <c r="AC194" s="631"/>
      <c r="AD194" s="1028" t="s">
        <v>924</v>
      </c>
      <c r="AE194" s="1029">
        <v>50133</v>
      </c>
    </row>
    <row r="195" spans="29:31" x14ac:dyDescent="0.25">
      <c r="AC195" s="631"/>
      <c r="AD195" s="1028" t="s">
        <v>926</v>
      </c>
      <c r="AE195" s="1029">
        <v>50134</v>
      </c>
    </row>
    <row r="196" spans="29:31" x14ac:dyDescent="0.25">
      <c r="AC196" s="631"/>
      <c r="AD196" s="1028" t="s">
        <v>928</v>
      </c>
      <c r="AE196" s="1029">
        <v>50473</v>
      </c>
    </row>
    <row r="197" spans="29:31" x14ac:dyDescent="0.25">
      <c r="AC197" s="631"/>
      <c r="AD197" s="1028" t="s">
        <v>930</v>
      </c>
      <c r="AE197" s="1029">
        <v>50135</v>
      </c>
    </row>
    <row r="198" spans="29:31" x14ac:dyDescent="0.25">
      <c r="AC198" s="631"/>
      <c r="AD198" s="1028" t="s">
        <v>932</v>
      </c>
      <c r="AE198" s="1029">
        <v>50136</v>
      </c>
    </row>
    <row r="199" spans="29:31" x14ac:dyDescent="0.25">
      <c r="AC199" s="631"/>
      <c r="AD199" s="1028" t="s">
        <v>934</v>
      </c>
      <c r="AE199" s="1029">
        <v>50514</v>
      </c>
    </row>
    <row r="200" spans="29:31" x14ac:dyDescent="0.25">
      <c r="AC200" s="631"/>
      <c r="AD200" s="1028" t="s">
        <v>936</v>
      </c>
      <c r="AE200" s="1029">
        <v>50515</v>
      </c>
    </row>
    <row r="201" spans="29:31" x14ac:dyDescent="0.25">
      <c r="AC201" s="631"/>
      <c r="AD201" s="1028" t="s">
        <v>938</v>
      </c>
      <c r="AE201" s="1029">
        <v>50570</v>
      </c>
    </row>
    <row r="202" spans="29:31" x14ac:dyDescent="0.25">
      <c r="AC202" s="631"/>
      <c r="AD202" s="1028" t="s">
        <v>940</v>
      </c>
      <c r="AE202" s="1029">
        <v>50137</v>
      </c>
    </row>
    <row r="203" spans="29:31" x14ac:dyDescent="0.25">
      <c r="AC203" s="631"/>
      <c r="AD203" s="1028" t="s">
        <v>942</v>
      </c>
      <c r="AE203" s="1029">
        <v>50549</v>
      </c>
    </row>
    <row r="204" spans="29:31" ht="28.5" x14ac:dyDescent="0.25">
      <c r="AC204" s="631"/>
      <c r="AD204" s="1030" t="s">
        <v>1778</v>
      </c>
      <c r="AE204" s="1031">
        <v>5133</v>
      </c>
    </row>
    <row r="205" spans="29:31" x14ac:dyDescent="0.25">
      <c r="AC205" s="631"/>
      <c r="AD205" s="1028" t="s">
        <v>944</v>
      </c>
      <c r="AE205" s="1029">
        <v>50138</v>
      </c>
    </row>
    <row r="206" spans="29:31" x14ac:dyDescent="0.25">
      <c r="AC206" s="631"/>
      <c r="AD206" s="1028" t="s">
        <v>946</v>
      </c>
      <c r="AE206" s="1029">
        <v>50139</v>
      </c>
    </row>
    <row r="207" spans="29:31" x14ac:dyDescent="0.25">
      <c r="AC207" s="631"/>
      <c r="AD207" s="1028" t="s">
        <v>948</v>
      </c>
      <c r="AE207" s="1029">
        <v>50474</v>
      </c>
    </row>
    <row r="208" spans="29:31" x14ac:dyDescent="0.25">
      <c r="AC208" s="631"/>
      <c r="AD208" s="1028" t="s">
        <v>950</v>
      </c>
      <c r="AE208" s="1029">
        <v>50140</v>
      </c>
    </row>
    <row r="209" spans="29:31" ht="28.5" x14ac:dyDescent="0.25">
      <c r="AC209" s="631"/>
      <c r="AD209" s="1030" t="s">
        <v>1780</v>
      </c>
      <c r="AE209" s="1031">
        <v>5134</v>
      </c>
    </row>
    <row r="210" spans="29:31" x14ac:dyDescent="0.25">
      <c r="AC210" s="631"/>
      <c r="AD210" s="1028" t="s">
        <v>952</v>
      </c>
      <c r="AE210" s="1029">
        <v>50141</v>
      </c>
    </row>
    <row r="211" spans="29:31" x14ac:dyDescent="0.25">
      <c r="AC211" s="631"/>
      <c r="AD211" s="1028" t="s">
        <v>954</v>
      </c>
      <c r="AE211" s="1029">
        <v>50142</v>
      </c>
    </row>
    <row r="212" spans="29:31" x14ac:dyDescent="0.25">
      <c r="AC212" s="631"/>
      <c r="AD212" s="1028" t="s">
        <v>956</v>
      </c>
      <c r="AE212" s="1029">
        <v>50143</v>
      </c>
    </row>
    <row r="213" spans="29:31" x14ac:dyDescent="0.25">
      <c r="AC213" s="631"/>
      <c r="AD213" s="1028" t="s">
        <v>958</v>
      </c>
      <c r="AE213" s="1029">
        <v>50144</v>
      </c>
    </row>
    <row r="214" spans="29:31" x14ac:dyDescent="0.25">
      <c r="AC214" s="631"/>
      <c r="AD214" s="1028" t="s">
        <v>960</v>
      </c>
      <c r="AE214" s="1029">
        <v>50492</v>
      </c>
    </row>
    <row r="215" spans="29:31" x14ac:dyDescent="0.25">
      <c r="AC215" s="631"/>
      <c r="AD215" s="1028" t="s">
        <v>962</v>
      </c>
      <c r="AE215" s="1029">
        <v>50145</v>
      </c>
    </row>
    <row r="216" spans="29:31" x14ac:dyDescent="0.25">
      <c r="AC216" s="631"/>
      <c r="AD216" s="1028" t="s">
        <v>964</v>
      </c>
      <c r="AE216" s="1029">
        <v>50146</v>
      </c>
    </row>
    <row r="217" spans="29:31" x14ac:dyDescent="0.25">
      <c r="AC217" s="631"/>
      <c r="AD217" s="1028" t="s">
        <v>966</v>
      </c>
      <c r="AE217" s="1029">
        <v>50147</v>
      </c>
    </row>
    <row r="218" spans="29:31" x14ac:dyDescent="0.25">
      <c r="AC218" s="631"/>
      <c r="AD218" s="1028" t="s">
        <v>968</v>
      </c>
      <c r="AE218" s="1029">
        <v>50148</v>
      </c>
    </row>
    <row r="219" spans="29:31" ht="28.5" x14ac:dyDescent="0.25">
      <c r="AC219" s="631"/>
      <c r="AD219" s="1030" t="s">
        <v>1782</v>
      </c>
      <c r="AE219" s="1031">
        <v>5135</v>
      </c>
    </row>
    <row r="220" spans="29:31" x14ac:dyDescent="0.25">
      <c r="AC220" s="631"/>
      <c r="AD220" s="1028" t="s">
        <v>970</v>
      </c>
      <c r="AE220" s="1029">
        <v>50149</v>
      </c>
    </row>
    <row r="221" spans="29:31" x14ac:dyDescent="0.25">
      <c r="AC221" s="631"/>
      <c r="AD221" s="1030" t="s">
        <v>1784</v>
      </c>
      <c r="AE221" s="1031">
        <v>5136</v>
      </c>
    </row>
    <row r="222" spans="29:31" x14ac:dyDescent="0.25">
      <c r="AC222" s="631"/>
      <c r="AD222" s="1028" t="s">
        <v>972</v>
      </c>
      <c r="AE222" s="1029">
        <v>50150</v>
      </c>
    </row>
    <row r="223" spans="29:31" x14ac:dyDescent="0.25">
      <c r="AC223" s="631"/>
      <c r="AD223" s="1028" t="s">
        <v>974</v>
      </c>
      <c r="AE223" s="1029">
        <v>50151</v>
      </c>
    </row>
    <row r="224" spans="29:31" x14ac:dyDescent="0.25">
      <c r="AC224" s="631"/>
      <c r="AD224" s="1028" t="s">
        <v>976</v>
      </c>
      <c r="AE224" s="1029">
        <v>50152</v>
      </c>
    </row>
    <row r="225" spans="29:31" x14ac:dyDescent="0.25">
      <c r="AC225" s="631"/>
      <c r="AD225" s="1028" t="s">
        <v>978</v>
      </c>
      <c r="AE225" s="1029">
        <v>50153</v>
      </c>
    </row>
    <row r="226" spans="29:31" x14ac:dyDescent="0.25">
      <c r="AC226" s="631"/>
      <c r="AD226" s="1028" t="s">
        <v>980</v>
      </c>
      <c r="AE226" s="1029">
        <v>50475</v>
      </c>
    </row>
    <row r="227" spans="29:31" x14ac:dyDescent="0.25">
      <c r="AC227" s="631"/>
      <c r="AD227" s="1028" t="s">
        <v>982</v>
      </c>
      <c r="AE227" s="1029">
        <v>50154</v>
      </c>
    </row>
    <row r="228" spans="29:31" x14ac:dyDescent="0.25">
      <c r="AC228" s="631"/>
      <c r="AD228" s="1028" t="s">
        <v>984</v>
      </c>
      <c r="AE228" s="1029">
        <v>50155</v>
      </c>
    </row>
    <row r="229" spans="29:31" x14ac:dyDescent="0.25">
      <c r="AC229" s="631"/>
      <c r="AD229" s="1028" t="s">
        <v>986</v>
      </c>
      <c r="AE229" s="1029">
        <v>50156</v>
      </c>
    </row>
    <row r="230" spans="29:31" ht="28.5" x14ac:dyDescent="0.25">
      <c r="AC230" s="631"/>
      <c r="AD230" s="1030" t="s">
        <v>1786</v>
      </c>
      <c r="AE230" s="1031">
        <v>5137</v>
      </c>
    </row>
    <row r="231" spans="29:31" x14ac:dyDescent="0.25">
      <c r="AC231" s="631"/>
      <c r="AD231" s="1028" t="s">
        <v>988</v>
      </c>
      <c r="AE231" s="1029">
        <v>50516</v>
      </c>
    </row>
    <row r="232" spans="29:31" x14ac:dyDescent="0.25">
      <c r="AC232" s="631"/>
      <c r="AD232" s="1028" t="s">
        <v>990</v>
      </c>
      <c r="AE232" s="1029">
        <v>50157</v>
      </c>
    </row>
    <row r="233" spans="29:31" x14ac:dyDescent="0.25">
      <c r="AC233" s="631"/>
      <c r="AD233" s="1028" t="s">
        <v>992</v>
      </c>
      <c r="AE233" s="1029">
        <v>50158</v>
      </c>
    </row>
    <row r="234" spans="29:31" x14ac:dyDescent="0.25">
      <c r="AC234" s="631"/>
      <c r="AD234" s="1028" t="s">
        <v>994</v>
      </c>
      <c r="AE234" s="1029">
        <v>50545</v>
      </c>
    </row>
    <row r="235" spans="29:31" ht="28.5" x14ac:dyDescent="0.25">
      <c r="AC235" s="631"/>
      <c r="AD235" s="1030" t="s">
        <v>1788</v>
      </c>
      <c r="AE235" s="1031">
        <v>5138</v>
      </c>
    </row>
    <row r="236" spans="29:31" x14ac:dyDescent="0.25">
      <c r="AC236" s="631"/>
      <c r="AD236" s="1028" t="s">
        <v>996</v>
      </c>
      <c r="AE236" s="1029">
        <v>50517</v>
      </c>
    </row>
    <row r="237" spans="29:31" ht="28.5" x14ac:dyDescent="0.25">
      <c r="AC237" s="631"/>
      <c r="AD237" s="1030" t="s">
        <v>1790</v>
      </c>
      <c r="AE237" s="1031">
        <v>5139</v>
      </c>
    </row>
    <row r="238" spans="29:31" x14ac:dyDescent="0.25">
      <c r="AC238" s="631"/>
      <c r="AD238" s="1028" t="s">
        <v>998</v>
      </c>
      <c r="AE238" s="1029">
        <v>50448</v>
      </c>
    </row>
    <row r="239" spans="29:31" x14ac:dyDescent="0.25">
      <c r="AC239" s="631"/>
      <c r="AD239" s="1028" t="s">
        <v>1000</v>
      </c>
      <c r="AE239" s="1029">
        <v>50159</v>
      </c>
    </row>
    <row r="240" spans="29:31" x14ac:dyDescent="0.25">
      <c r="AC240" s="631"/>
      <c r="AD240" s="1028" t="s">
        <v>1002</v>
      </c>
      <c r="AE240" s="1029">
        <v>50160</v>
      </c>
    </row>
    <row r="241" spans="29:31" x14ac:dyDescent="0.25">
      <c r="AC241" s="631"/>
      <c r="AD241" s="1028" t="s">
        <v>1004</v>
      </c>
      <c r="AE241" s="1029">
        <v>50161</v>
      </c>
    </row>
    <row r="242" spans="29:31" x14ac:dyDescent="0.25">
      <c r="AC242" s="631"/>
      <c r="AD242" s="1028" t="s">
        <v>1006</v>
      </c>
      <c r="AE242" s="1029">
        <v>50162</v>
      </c>
    </row>
    <row r="243" spans="29:31" x14ac:dyDescent="0.25">
      <c r="AC243" s="631"/>
      <c r="AD243" s="1028" t="s">
        <v>1008</v>
      </c>
      <c r="AE243" s="1029">
        <v>50163</v>
      </c>
    </row>
    <row r="244" spans="29:31" ht="28.5" x14ac:dyDescent="0.25">
      <c r="AC244" s="631"/>
      <c r="AD244" s="1030" t="s">
        <v>1792</v>
      </c>
      <c r="AE244" s="1031">
        <v>5140</v>
      </c>
    </row>
    <row r="245" spans="29:31" x14ac:dyDescent="0.25">
      <c r="AC245" s="631"/>
      <c r="AD245" s="1028" t="s">
        <v>1010</v>
      </c>
      <c r="AE245" s="1029">
        <v>50165</v>
      </c>
    </row>
    <row r="246" spans="29:31" ht="28.5" x14ac:dyDescent="0.25">
      <c r="AC246" s="631"/>
      <c r="AD246" s="1030" t="s">
        <v>1794</v>
      </c>
      <c r="AE246" s="1031">
        <v>5141</v>
      </c>
    </row>
    <row r="247" spans="29:31" x14ac:dyDescent="0.25">
      <c r="AC247" s="631"/>
      <c r="AD247" s="1028" t="s">
        <v>1012</v>
      </c>
      <c r="AE247" s="1029">
        <v>50166</v>
      </c>
    </row>
    <row r="248" spans="29:31" x14ac:dyDescent="0.25">
      <c r="AC248" s="631"/>
      <c r="AD248" s="1028" t="s">
        <v>1014</v>
      </c>
      <c r="AE248" s="1029">
        <v>50167</v>
      </c>
    </row>
    <row r="249" spans="29:31" x14ac:dyDescent="0.25">
      <c r="AC249" s="631"/>
      <c r="AD249" s="1028" t="s">
        <v>1016</v>
      </c>
      <c r="AE249" s="1029">
        <v>50168</v>
      </c>
    </row>
    <row r="250" spans="29:31" ht="28.5" x14ac:dyDescent="0.25">
      <c r="AC250" s="631"/>
      <c r="AD250" s="1030" t="s">
        <v>1796</v>
      </c>
      <c r="AE250" s="1031">
        <v>5142</v>
      </c>
    </row>
    <row r="251" spans="29:31" x14ac:dyDescent="0.25">
      <c r="AC251" s="631"/>
      <c r="AD251" s="1028" t="s">
        <v>1018</v>
      </c>
      <c r="AE251" s="1029">
        <v>50169</v>
      </c>
    </row>
    <row r="252" spans="29:31" x14ac:dyDescent="0.25">
      <c r="AC252" s="631"/>
      <c r="AD252" s="1028" t="s">
        <v>1020</v>
      </c>
      <c r="AE252" s="1029">
        <v>50170</v>
      </c>
    </row>
    <row r="253" spans="29:31" x14ac:dyDescent="0.25">
      <c r="AC253" s="631"/>
      <c r="AD253" s="1028" t="s">
        <v>1022</v>
      </c>
      <c r="AE253" s="1029">
        <v>50451</v>
      </c>
    </row>
    <row r="254" spans="29:31" x14ac:dyDescent="0.25">
      <c r="AC254" s="631"/>
      <c r="AD254" s="1028" t="s">
        <v>1024</v>
      </c>
      <c r="AE254" s="1029">
        <v>50171</v>
      </c>
    </row>
    <row r="255" spans="29:31" x14ac:dyDescent="0.25">
      <c r="AC255" s="631"/>
      <c r="AD255" s="1028" t="s">
        <v>1026</v>
      </c>
      <c r="AE255" s="1029">
        <v>50172</v>
      </c>
    </row>
    <row r="256" spans="29:31" x14ac:dyDescent="0.25">
      <c r="AC256" s="631"/>
      <c r="AD256" s="1028" t="s">
        <v>1028</v>
      </c>
      <c r="AE256" s="1029">
        <v>50440</v>
      </c>
    </row>
    <row r="257" spans="29:31" x14ac:dyDescent="0.25">
      <c r="AC257" s="631"/>
      <c r="AD257" s="1028" t="s">
        <v>1030</v>
      </c>
      <c r="AE257" s="1029">
        <v>50173</v>
      </c>
    </row>
    <row r="258" spans="29:31" ht="28.5" x14ac:dyDescent="0.25">
      <c r="AC258" s="631"/>
      <c r="AD258" s="1030" t="s">
        <v>1798</v>
      </c>
      <c r="AE258" s="1031">
        <v>5143</v>
      </c>
    </row>
    <row r="259" spans="29:31" x14ac:dyDescent="0.25">
      <c r="AC259" s="631"/>
      <c r="AD259" s="1028" t="s">
        <v>1032</v>
      </c>
      <c r="AE259" s="1029">
        <v>50547</v>
      </c>
    </row>
    <row r="260" spans="29:31" x14ac:dyDescent="0.25">
      <c r="AC260" s="631"/>
      <c r="AD260" s="1028" t="s">
        <v>1034</v>
      </c>
      <c r="AE260" s="1029">
        <v>50175</v>
      </c>
    </row>
    <row r="261" spans="29:31" ht="28.5" x14ac:dyDescent="0.25">
      <c r="AC261" s="631"/>
      <c r="AD261" s="1030" t="s">
        <v>1800</v>
      </c>
      <c r="AE261" s="1031">
        <v>5144</v>
      </c>
    </row>
    <row r="262" spans="29:31" x14ac:dyDescent="0.25">
      <c r="AC262" s="631"/>
      <c r="AD262" s="1028" t="s">
        <v>1036</v>
      </c>
      <c r="AE262" s="1029">
        <v>50176</v>
      </c>
    </row>
    <row r="263" spans="29:31" x14ac:dyDescent="0.25">
      <c r="AC263" s="631"/>
      <c r="AD263" s="1028" t="s">
        <v>1038</v>
      </c>
      <c r="AE263" s="1029">
        <v>50177</v>
      </c>
    </row>
    <row r="264" spans="29:31" ht="28.5" x14ac:dyDescent="0.25">
      <c r="AC264" s="631"/>
      <c r="AD264" s="1030" t="s">
        <v>1802</v>
      </c>
      <c r="AE264" s="1031">
        <v>5145</v>
      </c>
    </row>
    <row r="265" spans="29:31" x14ac:dyDescent="0.25">
      <c r="AC265" s="631"/>
      <c r="AD265" s="1028" t="s">
        <v>1040</v>
      </c>
      <c r="AE265" s="1029">
        <v>50178</v>
      </c>
    </row>
    <row r="266" spans="29:31" x14ac:dyDescent="0.25">
      <c r="AC266" s="631"/>
      <c r="AD266" s="1028" t="s">
        <v>1042</v>
      </c>
      <c r="AE266" s="1029">
        <v>50180</v>
      </c>
    </row>
    <row r="267" spans="29:31" x14ac:dyDescent="0.25">
      <c r="AC267" s="631"/>
      <c r="AD267" s="1028" t="s">
        <v>1044</v>
      </c>
      <c r="AE267" s="1029">
        <v>50447</v>
      </c>
    </row>
    <row r="268" spans="29:31" x14ac:dyDescent="0.25">
      <c r="AC268" s="631"/>
      <c r="AD268" s="1028" t="s">
        <v>1046</v>
      </c>
      <c r="AE268" s="1029">
        <v>50179</v>
      </c>
    </row>
    <row r="269" spans="29:31" x14ac:dyDescent="0.25">
      <c r="AC269" s="631"/>
      <c r="AD269" s="1028" t="s">
        <v>1048</v>
      </c>
      <c r="AE269" s="1029">
        <v>50462</v>
      </c>
    </row>
    <row r="270" spans="29:31" x14ac:dyDescent="0.25">
      <c r="AC270" s="631"/>
      <c r="AD270" s="1028" t="s">
        <v>1050</v>
      </c>
      <c r="AE270" s="1029">
        <v>50181</v>
      </c>
    </row>
    <row r="271" spans="29:31" x14ac:dyDescent="0.25">
      <c r="AC271" s="631"/>
      <c r="AD271" s="1028" t="s">
        <v>1052</v>
      </c>
      <c r="AE271" s="1029">
        <v>50182</v>
      </c>
    </row>
    <row r="272" spans="29:31" x14ac:dyDescent="0.25">
      <c r="AC272" s="631"/>
      <c r="AD272" s="1028" t="s">
        <v>1054</v>
      </c>
      <c r="AE272" s="1029">
        <v>50183</v>
      </c>
    </row>
    <row r="273" spans="29:31" x14ac:dyDescent="0.25">
      <c r="AC273" s="631"/>
      <c r="AD273" s="1030" t="s">
        <v>1804</v>
      </c>
      <c r="AE273" s="1031">
        <v>5146</v>
      </c>
    </row>
    <row r="274" spans="29:31" x14ac:dyDescent="0.25">
      <c r="AC274" s="631"/>
      <c r="AD274" s="1028" t="s">
        <v>1056</v>
      </c>
      <c r="AE274" s="1029">
        <v>50446</v>
      </c>
    </row>
    <row r="275" spans="29:31" x14ac:dyDescent="0.25">
      <c r="AC275" s="631"/>
      <c r="AD275" s="1028" t="s">
        <v>1058</v>
      </c>
      <c r="AE275" s="1029">
        <v>50184</v>
      </c>
    </row>
    <row r="276" spans="29:31" x14ac:dyDescent="0.25">
      <c r="AC276" s="631"/>
      <c r="AD276" s="1028" t="s">
        <v>1060</v>
      </c>
      <c r="AE276" s="1029">
        <v>50185</v>
      </c>
    </row>
    <row r="277" spans="29:31" x14ac:dyDescent="0.25">
      <c r="AC277" s="631"/>
      <c r="AD277" s="1028" t="s">
        <v>1062</v>
      </c>
      <c r="AE277" s="1029">
        <v>50186</v>
      </c>
    </row>
    <row r="278" spans="29:31" x14ac:dyDescent="0.25">
      <c r="AC278" s="631"/>
      <c r="AD278" s="1028" t="s">
        <v>1064</v>
      </c>
      <c r="AE278" s="1029">
        <v>50187</v>
      </c>
    </row>
    <row r="279" spans="29:31" x14ac:dyDescent="0.25">
      <c r="AC279" s="631"/>
      <c r="AD279" s="1028" t="s">
        <v>1066</v>
      </c>
      <c r="AE279" s="1029">
        <v>50188</v>
      </c>
    </row>
    <row r="280" spans="29:31" x14ac:dyDescent="0.25">
      <c r="AC280" s="631"/>
      <c r="AD280" s="1028" t="s">
        <v>1068</v>
      </c>
      <c r="AE280" s="1029">
        <v>50189</v>
      </c>
    </row>
    <row r="281" spans="29:31" x14ac:dyDescent="0.25">
      <c r="AC281" s="631"/>
      <c r="AD281" s="1028" t="s">
        <v>1070</v>
      </c>
      <c r="AE281" s="1029">
        <v>50190</v>
      </c>
    </row>
    <row r="282" spans="29:31" x14ac:dyDescent="0.25">
      <c r="AC282" s="631"/>
      <c r="AD282" s="1030" t="s">
        <v>1806</v>
      </c>
      <c r="AE282" s="1031">
        <v>5147</v>
      </c>
    </row>
    <row r="283" spans="29:31" x14ac:dyDescent="0.25">
      <c r="AC283" s="631"/>
      <c r="AD283" s="1028" t="s">
        <v>1072</v>
      </c>
      <c r="AE283" s="1029">
        <v>50476</v>
      </c>
    </row>
    <row r="284" spans="29:31" x14ac:dyDescent="0.25">
      <c r="AC284" s="631"/>
      <c r="AD284" s="1028" t="s">
        <v>1074</v>
      </c>
      <c r="AE284" s="1029">
        <v>50191</v>
      </c>
    </row>
    <row r="285" spans="29:31" ht="28.5" x14ac:dyDescent="0.25">
      <c r="AC285" s="631"/>
      <c r="AD285" s="1030" t="s">
        <v>1808</v>
      </c>
      <c r="AE285" s="1031">
        <v>5148</v>
      </c>
    </row>
    <row r="286" spans="29:31" x14ac:dyDescent="0.25">
      <c r="AC286" s="631"/>
      <c r="AD286" s="1028" t="s">
        <v>1076</v>
      </c>
      <c r="AE286" s="1029">
        <v>50192</v>
      </c>
    </row>
    <row r="287" spans="29:31" ht="28.5" x14ac:dyDescent="0.25">
      <c r="AC287" s="631"/>
      <c r="AD287" s="1030" t="s">
        <v>1810</v>
      </c>
      <c r="AE287" s="1031">
        <v>5149</v>
      </c>
    </row>
    <row r="288" spans="29:31" x14ac:dyDescent="0.25">
      <c r="AC288" s="631"/>
      <c r="AD288" s="1028" t="s">
        <v>1078</v>
      </c>
      <c r="AE288" s="1029">
        <v>50193</v>
      </c>
    </row>
    <row r="289" spans="29:31" x14ac:dyDescent="0.25">
      <c r="AC289" s="631"/>
      <c r="AD289" s="1028" t="s">
        <v>1080</v>
      </c>
      <c r="AE289" s="1029">
        <v>50194</v>
      </c>
    </row>
    <row r="290" spans="29:31" x14ac:dyDescent="0.25">
      <c r="AC290" s="631"/>
      <c r="AD290" s="1028" t="s">
        <v>1082</v>
      </c>
      <c r="AE290" s="1029">
        <v>50195</v>
      </c>
    </row>
    <row r="291" spans="29:31" x14ac:dyDescent="0.25">
      <c r="AC291" s="631"/>
      <c r="AD291" s="1028" t="s">
        <v>1084</v>
      </c>
      <c r="AE291" s="1029">
        <v>50196</v>
      </c>
    </row>
    <row r="292" spans="29:31" ht="28.5" x14ac:dyDescent="0.25">
      <c r="AC292" s="631"/>
      <c r="AD292" s="1030" t="s">
        <v>1812</v>
      </c>
      <c r="AE292" s="1031">
        <v>5150</v>
      </c>
    </row>
    <row r="293" spans="29:31" x14ac:dyDescent="0.25">
      <c r="AC293" s="631"/>
      <c r="AD293" s="1030" t="s">
        <v>1814</v>
      </c>
      <c r="AE293" s="1031">
        <v>5151</v>
      </c>
    </row>
    <row r="294" spans="29:31" x14ac:dyDescent="0.25">
      <c r="AC294" s="631"/>
      <c r="AD294" s="1028" t="s">
        <v>1086</v>
      </c>
      <c r="AE294" s="1029">
        <v>50197</v>
      </c>
    </row>
    <row r="295" spans="29:31" x14ac:dyDescent="0.25">
      <c r="AC295" s="631"/>
      <c r="AD295" s="1028" t="s">
        <v>1088</v>
      </c>
      <c r="AE295" s="1029">
        <v>50498</v>
      </c>
    </row>
    <row r="296" spans="29:31" x14ac:dyDescent="0.25">
      <c r="AC296" s="631"/>
      <c r="AD296" s="1028" t="s">
        <v>1090</v>
      </c>
      <c r="AE296" s="1029">
        <v>50198</v>
      </c>
    </row>
    <row r="297" spans="29:31" x14ac:dyDescent="0.25">
      <c r="AC297" s="631"/>
      <c r="AD297" s="1028" t="s">
        <v>1092</v>
      </c>
      <c r="AE297" s="1029">
        <v>50199</v>
      </c>
    </row>
    <row r="298" spans="29:31" x14ac:dyDescent="0.25">
      <c r="AC298" s="631"/>
      <c r="AD298" s="1028" t="s">
        <v>1094</v>
      </c>
      <c r="AE298" s="1029">
        <v>50200</v>
      </c>
    </row>
    <row r="299" spans="29:31" x14ac:dyDescent="0.25">
      <c r="AC299" s="631"/>
      <c r="AD299" s="1028" t="s">
        <v>1096</v>
      </c>
      <c r="AE299" s="1029">
        <v>50201</v>
      </c>
    </row>
    <row r="300" spans="29:31" x14ac:dyDescent="0.25">
      <c r="AC300" s="631"/>
      <c r="AD300" s="1028" t="s">
        <v>1098</v>
      </c>
      <c r="AE300" s="1029">
        <v>50202</v>
      </c>
    </row>
    <row r="301" spans="29:31" x14ac:dyDescent="0.25">
      <c r="AC301" s="631"/>
      <c r="AD301" s="1028" t="s">
        <v>1100</v>
      </c>
      <c r="AE301" s="1029">
        <v>50493</v>
      </c>
    </row>
    <row r="302" spans="29:31" x14ac:dyDescent="0.25">
      <c r="AC302" s="631"/>
      <c r="AD302" s="1028" t="s">
        <v>1102</v>
      </c>
      <c r="AE302" s="1029">
        <v>50203</v>
      </c>
    </row>
    <row r="303" spans="29:31" x14ac:dyDescent="0.25">
      <c r="AC303" s="631"/>
      <c r="AD303" s="1028" t="s">
        <v>1104</v>
      </c>
      <c r="AE303" s="1029">
        <v>50518</v>
      </c>
    </row>
    <row r="304" spans="29:31" x14ac:dyDescent="0.25">
      <c r="AC304" s="631"/>
      <c r="AD304" s="1028" t="s">
        <v>1106</v>
      </c>
      <c r="AE304" s="1029">
        <v>50204</v>
      </c>
    </row>
    <row r="305" spans="29:31" x14ac:dyDescent="0.25">
      <c r="AC305" s="631"/>
      <c r="AD305" s="1028" t="s">
        <v>1108</v>
      </c>
      <c r="AE305" s="1029">
        <v>50205</v>
      </c>
    </row>
    <row r="306" spans="29:31" x14ac:dyDescent="0.25">
      <c r="AC306" s="631"/>
      <c r="AD306" s="1028" t="s">
        <v>1110</v>
      </c>
      <c r="AE306" s="1029">
        <v>50206</v>
      </c>
    </row>
    <row r="307" spans="29:31" x14ac:dyDescent="0.25">
      <c r="AC307" s="631"/>
      <c r="AD307" s="1028" t="s">
        <v>1112</v>
      </c>
      <c r="AE307" s="1029">
        <v>50207</v>
      </c>
    </row>
    <row r="308" spans="29:31" x14ac:dyDescent="0.25">
      <c r="AC308" s="631"/>
      <c r="AD308" s="1028" t="s">
        <v>1114</v>
      </c>
      <c r="AE308" s="1029">
        <v>50208</v>
      </c>
    </row>
    <row r="309" spans="29:31" x14ac:dyDescent="0.25">
      <c r="AC309" s="631"/>
      <c r="AD309" s="1028" t="s">
        <v>1116</v>
      </c>
      <c r="AE309" s="1029">
        <v>50209</v>
      </c>
    </row>
    <row r="310" spans="29:31" x14ac:dyDescent="0.25">
      <c r="AC310" s="631"/>
      <c r="AD310" s="1028" t="s">
        <v>1118</v>
      </c>
      <c r="AE310" s="1029">
        <v>50210</v>
      </c>
    </row>
    <row r="311" spans="29:31" x14ac:dyDescent="0.25">
      <c r="AC311" s="631"/>
      <c r="AD311" s="1028" t="s">
        <v>1120</v>
      </c>
      <c r="AE311" s="1029">
        <v>50519</v>
      </c>
    </row>
    <row r="312" spans="29:31" x14ac:dyDescent="0.25">
      <c r="AC312" s="631"/>
      <c r="AD312" s="1028" t="s">
        <v>1122</v>
      </c>
      <c r="AE312" s="1029">
        <v>50528</v>
      </c>
    </row>
    <row r="313" spans="29:31" x14ac:dyDescent="0.25">
      <c r="AC313" s="631"/>
      <c r="AD313" s="1028" t="s">
        <v>1124</v>
      </c>
      <c r="AE313" s="1029">
        <v>50211</v>
      </c>
    </row>
    <row r="314" spans="29:31" x14ac:dyDescent="0.25">
      <c r="AC314" s="631"/>
      <c r="AD314" s="1028" t="s">
        <v>1126</v>
      </c>
      <c r="AE314" s="1029">
        <v>50212</v>
      </c>
    </row>
    <row r="315" spans="29:31" x14ac:dyDescent="0.25">
      <c r="AC315" s="631"/>
      <c r="AD315" s="1028" t="s">
        <v>1128</v>
      </c>
      <c r="AE315" s="1029">
        <v>50213</v>
      </c>
    </row>
    <row r="316" spans="29:31" x14ac:dyDescent="0.25">
      <c r="AC316" s="631"/>
      <c r="AD316" s="1028" t="s">
        <v>1130</v>
      </c>
      <c r="AE316" s="1029">
        <v>50214</v>
      </c>
    </row>
    <row r="317" spans="29:31" x14ac:dyDescent="0.25">
      <c r="AC317" s="631"/>
      <c r="AD317" s="1028" t="s">
        <v>1132</v>
      </c>
      <c r="AE317" s="1029">
        <v>50215</v>
      </c>
    </row>
    <row r="318" spans="29:31" x14ac:dyDescent="0.25">
      <c r="AC318" s="631"/>
      <c r="AD318" s="1028" t="s">
        <v>1134</v>
      </c>
      <c r="AE318" s="1029">
        <v>50216</v>
      </c>
    </row>
    <row r="319" spans="29:31" x14ac:dyDescent="0.25">
      <c r="AC319" s="631"/>
      <c r="AD319" s="1028" t="s">
        <v>1136</v>
      </c>
      <c r="AE319" s="1029">
        <v>50217</v>
      </c>
    </row>
    <row r="320" spans="29:31" x14ac:dyDescent="0.25">
      <c r="AC320" s="631"/>
      <c r="AD320" s="1028" t="s">
        <v>1138</v>
      </c>
      <c r="AE320" s="1029">
        <v>50218</v>
      </c>
    </row>
    <row r="321" spans="29:31" x14ac:dyDescent="0.25">
      <c r="AC321" s="631"/>
      <c r="AD321" s="1030" t="s">
        <v>1816</v>
      </c>
      <c r="AE321" s="1031">
        <v>5152</v>
      </c>
    </row>
    <row r="322" spans="29:31" x14ac:dyDescent="0.25">
      <c r="AC322" s="631"/>
      <c r="AD322" s="1028" t="s">
        <v>1140</v>
      </c>
      <c r="AE322" s="1029">
        <v>50477</v>
      </c>
    </row>
    <row r="323" spans="29:31" x14ac:dyDescent="0.25">
      <c r="AC323" s="631"/>
      <c r="AD323" s="1028" t="s">
        <v>1142</v>
      </c>
      <c r="AE323" s="1029">
        <v>50520</v>
      </c>
    </row>
    <row r="324" spans="29:31" x14ac:dyDescent="0.25">
      <c r="AC324" s="631"/>
      <c r="AD324" s="1028" t="s">
        <v>1144</v>
      </c>
      <c r="AE324" s="1029">
        <v>50219</v>
      </c>
    </row>
    <row r="325" spans="29:31" ht="28.5" x14ac:dyDescent="0.25">
      <c r="AC325" s="631"/>
      <c r="AD325" s="1030" t="s">
        <v>1818</v>
      </c>
      <c r="AE325" s="1031">
        <v>5153</v>
      </c>
    </row>
    <row r="326" spans="29:31" x14ac:dyDescent="0.25">
      <c r="AC326" s="631"/>
      <c r="AD326" s="1028" t="s">
        <v>1146</v>
      </c>
      <c r="AE326" s="1029">
        <v>50220</v>
      </c>
    </row>
    <row r="327" spans="29:31" x14ac:dyDescent="0.25">
      <c r="AC327" s="631"/>
      <c r="AD327" s="1028" t="s">
        <v>1148</v>
      </c>
      <c r="AE327" s="1029">
        <v>50536</v>
      </c>
    </row>
    <row r="328" spans="29:31" x14ac:dyDescent="0.25">
      <c r="AC328" s="631"/>
      <c r="AD328" s="1028" t="s">
        <v>1150</v>
      </c>
      <c r="AE328" s="1029">
        <v>50221</v>
      </c>
    </row>
    <row r="329" spans="29:31" x14ac:dyDescent="0.25">
      <c r="AC329" s="631"/>
      <c r="AD329" s="1028" t="s">
        <v>1152</v>
      </c>
      <c r="AE329" s="1029">
        <v>50222</v>
      </c>
    </row>
    <row r="330" spans="29:31" x14ac:dyDescent="0.25">
      <c r="AC330" s="631"/>
      <c r="AD330" s="1028" t="s">
        <v>1154</v>
      </c>
      <c r="AE330" s="1029">
        <v>50223</v>
      </c>
    </row>
    <row r="331" spans="29:31" x14ac:dyDescent="0.25">
      <c r="AC331" s="631"/>
      <c r="AD331" s="1028" t="s">
        <v>1156</v>
      </c>
      <c r="AE331" s="1029">
        <v>50224</v>
      </c>
    </row>
    <row r="332" spans="29:31" ht="28.5" x14ac:dyDescent="0.25">
      <c r="AC332" s="631"/>
      <c r="AD332" s="1030" t="s">
        <v>1820</v>
      </c>
      <c r="AE332" s="1031">
        <v>5154</v>
      </c>
    </row>
    <row r="333" spans="29:31" x14ac:dyDescent="0.25">
      <c r="AC333" s="631"/>
      <c r="AD333" s="1028" t="s">
        <v>1158</v>
      </c>
      <c r="AE333" s="1029">
        <v>50225</v>
      </c>
    </row>
    <row r="334" spans="29:31" x14ac:dyDescent="0.25">
      <c r="AC334" s="631"/>
      <c r="AD334" s="1028" t="s">
        <v>1160</v>
      </c>
      <c r="AE334" s="1029">
        <v>50226</v>
      </c>
    </row>
    <row r="335" spans="29:31" x14ac:dyDescent="0.25">
      <c r="AC335" s="631"/>
      <c r="AD335" s="1028" t="s">
        <v>1162</v>
      </c>
      <c r="AE335" s="1029">
        <v>50227</v>
      </c>
    </row>
    <row r="336" spans="29:31" x14ac:dyDescent="0.25">
      <c r="AC336" s="631"/>
      <c r="AD336" s="1028" t="s">
        <v>1164</v>
      </c>
      <c r="AE336" s="1029">
        <v>50455</v>
      </c>
    </row>
    <row r="337" spans="29:31" x14ac:dyDescent="0.25">
      <c r="AC337" s="631"/>
      <c r="AD337" s="1028" t="s">
        <v>1166</v>
      </c>
      <c r="AE337" s="1029">
        <v>50229</v>
      </c>
    </row>
    <row r="338" spans="29:31" x14ac:dyDescent="0.25">
      <c r="AC338" s="631"/>
      <c r="AD338" s="1028" t="s">
        <v>1168</v>
      </c>
      <c r="AE338" s="1029">
        <v>50230</v>
      </c>
    </row>
    <row r="339" spans="29:31" x14ac:dyDescent="0.25">
      <c r="AC339" s="631"/>
      <c r="AD339" s="1028" t="s">
        <v>1170</v>
      </c>
      <c r="AE339" s="1029">
        <v>50231</v>
      </c>
    </row>
    <row r="340" spans="29:31" x14ac:dyDescent="0.25">
      <c r="AC340" s="631"/>
      <c r="AD340" s="1028" t="s">
        <v>1172</v>
      </c>
      <c r="AE340" s="1029">
        <v>50232</v>
      </c>
    </row>
    <row r="341" spans="29:31" x14ac:dyDescent="0.25">
      <c r="AC341" s="631"/>
      <c r="AD341" s="1028" t="s">
        <v>1174</v>
      </c>
      <c r="AE341" s="1029">
        <v>50233</v>
      </c>
    </row>
    <row r="342" spans="29:31" x14ac:dyDescent="0.25">
      <c r="AC342" s="631"/>
      <c r="AD342" s="1028" t="s">
        <v>1176</v>
      </c>
      <c r="AE342" s="1029">
        <v>50234</v>
      </c>
    </row>
    <row r="343" spans="29:31" x14ac:dyDescent="0.25">
      <c r="AC343" s="631"/>
      <c r="AD343" s="1028" t="s">
        <v>1178</v>
      </c>
      <c r="AE343" s="1029">
        <v>50235</v>
      </c>
    </row>
    <row r="344" spans="29:31" x14ac:dyDescent="0.25">
      <c r="AC344" s="631"/>
      <c r="AD344" s="1028" t="s">
        <v>1180</v>
      </c>
      <c r="AE344" s="1029">
        <v>50236</v>
      </c>
    </row>
    <row r="345" spans="29:31" x14ac:dyDescent="0.25">
      <c r="AC345" s="631"/>
      <c r="AD345" s="1028" t="s">
        <v>1182</v>
      </c>
      <c r="AE345" s="1029">
        <v>50237</v>
      </c>
    </row>
    <row r="346" spans="29:31" ht="28.5" x14ac:dyDescent="0.25">
      <c r="AC346" s="631"/>
      <c r="AD346" s="1030" t="s">
        <v>1822</v>
      </c>
      <c r="AE346" s="1031">
        <v>5155</v>
      </c>
    </row>
    <row r="347" spans="29:31" x14ac:dyDescent="0.25">
      <c r="AC347" s="631"/>
      <c r="AD347" s="1028" t="s">
        <v>1184</v>
      </c>
      <c r="AE347" s="1029">
        <v>50238</v>
      </c>
    </row>
    <row r="348" spans="29:31" ht="28.5" x14ac:dyDescent="0.25">
      <c r="AC348" s="631"/>
      <c r="AD348" s="1030" t="s">
        <v>1824</v>
      </c>
      <c r="AE348" s="1031">
        <v>5156</v>
      </c>
    </row>
    <row r="349" spans="29:31" x14ac:dyDescent="0.25">
      <c r="AC349" s="631"/>
      <c r="AD349" s="1028" t="s">
        <v>1186</v>
      </c>
      <c r="AE349" s="1029">
        <v>50444</v>
      </c>
    </row>
    <row r="350" spans="29:31" x14ac:dyDescent="0.25">
      <c r="AC350" s="631"/>
      <c r="AD350" s="1028" t="s">
        <v>1188</v>
      </c>
      <c r="AE350" s="1029">
        <v>50239</v>
      </c>
    </row>
    <row r="351" spans="29:31" x14ac:dyDescent="0.25">
      <c r="AC351" s="631"/>
      <c r="AD351" s="1028" t="s">
        <v>1190</v>
      </c>
      <c r="AE351" s="1029">
        <v>50240</v>
      </c>
    </row>
    <row r="352" spans="29:31" x14ac:dyDescent="0.25">
      <c r="AC352" s="631"/>
      <c r="AD352" s="1028" t="s">
        <v>1192</v>
      </c>
      <c r="AE352" s="1029">
        <v>50241</v>
      </c>
    </row>
    <row r="353" spans="29:31" x14ac:dyDescent="0.25">
      <c r="AC353" s="631"/>
      <c r="AD353" s="1028" t="s">
        <v>1194</v>
      </c>
      <c r="AE353" s="1029">
        <v>50521</v>
      </c>
    </row>
    <row r="354" spans="29:31" x14ac:dyDescent="0.25">
      <c r="AC354" s="631"/>
      <c r="AD354" s="1028" t="s">
        <v>1196</v>
      </c>
      <c r="AE354" s="1029">
        <v>50242</v>
      </c>
    </row>
    <row r="355" spans="29:31" x14ac:dyDescent="0.25">
      <c r="AC355" s="631"/>
      <c r="AD355" s="1028" t="s">
        <v>1198</v>
      </c>
      <c r="AE355" s="1029">
        <v>50244</v>
      </c>
    </row>
    <row r="356" spans="29:31" x14ac:dyDescent="0.25">
      <c r="AC356" s="631"/>
      <c r="AD356" s="1028" t="s">
        <v>1200</v>
      </c>
      <c r="AE356" s="1029">
        <v>50243</v>
      </c>
    </row>
    <row r="357" spans="29:31" x14ac:dyDescent="0.25">
      <c r="AC357" s="631"/>
      <c r="AD357" s="1028" t="s">
        <v>1202</v>
      </c>
      <c r="AE357" s="1029">
        <v>50245</v>
      </c>
    </row>
    <row r="358" spans="29:31" ht="28.5" x14ac:dyDescent="0.25">
      <c r="AC358" s="631"/>
      <c r="AD358" s="1030" t="s">
        <v>1826</v>
      </c>
      <c r="AE358" s="1031">
        <v>5157</v>
      </c>
    </row>
    <row r="359" spans="29:31" x14ac:dyDescent="0.25">
      <c r="AC359" s="631"/>
      <c r="AD359" s="1028" t="s">
        <v>1204</v>
      </c>
      <c r="AE359" s="1029">
        <v>50522</v>
      </c>
    </row>
    <row r="360" spans="29:31" x14ac:dyDescent="0.25">
      <c r="AC360" s="631"/>
      <c r="AD360" s="1028" t="s">
        <v>1206</v>
      </c>
      <c r="AE360" s="1029">
        <v>50246</v>
      </c>
    </row>
    <row r="361" spans="29:31" x14ac:dyDescent="0.25">
      <c r="AC361" s="631"/>
      <c r="AD361" s="1028" t="s">
        <v>1208</v>
      </c>
      <c r="AE361" s="1029">
        <v>50247</v>
      </c>
    </row>
    <row r="362" spans="29:31" x14ac:dyDescent="0.25">
      <c r="AC362" s="631"/>
      <c r="AD362" s="1028" t="s">
        <v>1210</v>
      </c>
      <c r="AE362" s="1029">
        <v>50248</v>
      </c>
    </row>
    <row r="363" spans="29:31" x14ac:dyDescent="0.25">
      <c r="AC363" s="631"/>
      <c r="AD363" s="1028" t="s">
        <v>1212</v>
      </c>
      <c r="AE363" s="1029">
        <v>50249</v>
      </c>
    </row>
    <row r="364" spans="29:31" x14ac:dyDescent="0.25">
      <c r="AC364" s="631"/>
      <c r="AD364" s="1028" t="s">
        <v>1214</v>
      </c>
      <c r="AE364" s="1029">
        <v>50250</v>
      </c>
    </row>
    <row r="365" spans="29:31" x14ac:dyDescent="0.25">
      <c r="AC365" s="631"/>
      <c r="AD365" s="1028" t="s">
        <v>1216</v>
      </c>
      <c r="AE365" s="1029">
        <v>50251</v>
      </c>
    </row>
    <row r="366" spans="29:31" ht="28.5" x14ac:dyDescent="0.25">
      <c r="AC366" s="631"/>
      <c r="AD366" s="1030" t="s">
        <v>1828</v>
      </c>
      <c r="AE366" s="1031">
        <v>5158</v>
      </c>
    </row>
    <row r="367" spans="29:31" x14ac:dyDescent="0.25">
      <c r="AC367" s="631"/>
      <c r="AD367" s="1028" t="s">
        <v>1218</v>
      </c>
      <c r="AE367" s="1029">
        <v>50252</v>
      </c>
    </row>
    <row r="368" spans="29:31" x14ac:dyDescent="0.25">
      <c r="AC368" s="631"/>
      <c r="AD368" s="1028" t="s">
        <v>1220</v>
      </c>
      <c r="AE368" s="1029">
        <v>50253</v>
      </c>
    </row>
    <row r="369" spans="29:31" ht="28.5" x14ac:dyDescent="0.25">
      <c r="AC369" s="631"/>
      <c r="AD369" s="1030" t="s">
        <v>1830</v>
      </c>
      <c r="AE369" s="1031">
        <v>5159</v>
      </c>
    </row>
    <row r="370" spans="29:31" x14ac:dyDescent="0.25">
      <c r="AC370" s="631"/>
      <c r="AD370" s="1028" t="s">
        <v>3396</v>
      </c>
      <c r="AE370" s="1029">
        <v>50454</v>
      </c>
    </row>
    <row r="371" spans="29:31" x14ac:dyDescent="0.25">
      <c r="AC371" s="631"/>
      <c r="AD371" s="1028" t="s">
        <v>1224</v>
      </c>
      <c r="AE371" s="1029">
        <v>50254</v>
      </c>
    </row>
    <row r="372" spans="29:31" x14ac:dyDescent="0.25">
      <c r="AC372" s="631"/>
      <c r="AD372" s="1028" t="s">
        <v>1226</v>
      </c>
      <c r="AE372" s="1029">
        <v>50255</v>
      </c>
    </row>
    <row r="373" spans="29:31" x14ac:dyDescent="0.25">
      <c r="AC373" s="631"/>
      <c r="AD373" s="1028" t="s">
        <v>1228</v>
      </c>
      <c r="AE373" s="1029">
        <v>50256</v>
      </c>
    </row>
    <row r="374" spans="29:31" x14ac:dyDescent="0.25">
      <c r="AC374" s="631"/>
      <c r="AD374" s="1028" t="s">
        <v>1230</v>
      </c>
      <c r="AE374" s="1029">
        <v>50558</v>
      </c>
    </row>
    <row r="375" spans="29:31" x14ac:dyDescent="0.25">
      <c r="AC375" s="631"/>
      <c r="AD375" s="1028" t="s">
        <v>1232</v>
      </c>
      <c r="AE375" s="1029">
        <v>50566</v>
      </c>
    </row>
    <row r="376" spans="29:31" x14ac:dyDescent="0.25">
      <c r="AC376" s="631"/>
      <c r="AD376" s="1028" t="s">
        <v>1234</v>
      </c>
      <c r="AE376" s="1029">
        <v>50562</v>
      </c>
    </row>
    <row r="377" spans="29:31" x14ac:dyDescent="0.25">
      <c r="AC377" s="631"/>
      <c r="AD377" s="1028" t="s">
        <v>1236</v>
      </c>
      <c r="AE377" s="1029">
        <v>50257</v>
      </c>
    </row>
    <row r="378" spans="29:31" x14ac:dyDescent="0.25">
      <c r="AC378" s="631"/>
      <c r="AD378" s="1028" t="s">
        <v>1238</v>
      </c>
      <c r="AE378" s="1029">
        <v>50555</v>
      </c>
    </row>
    <row r="379" spans="29:31" x14ac:dyDescent="0.25">
      <c r="AC379" s="631"/>
      <c r="AD379" s="1028" t="s">
        <v>1240</v>
      </c>
      <c r="AE379" s="1029">
        <v>50445</v>
      </c>
    </row>
    <row r="380" spans="29:31" x14ac:dyDescent="0.25">
      <c r="AC380" s="631"/>
      <c r="AD380" s="1028" t="s">
        <v>1242</v>
      </c>
      <c r="AE380" s="1029">
        <v>50452</v>
      </c>
    </row>
    <row r="381" spans="29:31" x14ac:dyDescent="0.25">
      <c r="AC381" s="631"/>
      <c r="AD381" s="1028" t="s">
        <v>1244</v>
      </c>
      <c r="AE381" s="1029">
        <v>50563</v>
      </c>
    </row>
    <row r="382" spans="29:31" ht="28.5" x14ac:dyDescent="0.25">
      <c r="AC382" s="631"/>
      <c r="AD382" s="1030" t="s">
        <v>1832</v>
      </c>
      <c r="AE382" s="1031">
        <v>5160</v>
      </c>
    </row>
    <row r="383" spans="29:31" x14ac:dyDescent="0.25">
      <c r="AC383" s="631"/>
      <c r="AD383" s="1028" t="s">
        <v>1246</v>
      </c>
      <c r="AE383" s="1029">
        <v>50258</v>
      </c>
    </row>
    <row r="384" spans="29:31" x14ac:dyDescent="0.25">
      <c r="AC384" s="631"/>
      <c r="AD384" s="1028" t="s">
        <v>1248</v>
      </c>
      <c r="AE384" s="1029">
        <v>50523</v>
      </c>
    </row>
    <row r="385" spans="29:31" x14ac:dyDescent="0.25">
      <c r="AC385" s="631"/>
      <c r="AD385" s="1028" t="s">
        <v>1250</v>
      </c>
      <c r="AE385" s="1029">
        <v>50259</v>
      </c>
    </row>
    <row r="386" spans="29:31" ht="28.5" x14ac:dyDescent="0.25">
      <c r="AC386" s="631"/>
      <c r="AD386" s="1030" t="s">
        <v>1834</v>
      </c>
      <c r="AE386" s="1031">
        <v>5161</v>
      </c>
    </row>
    <row r="387" spans="29:31" x14ac:dyDescent="0.25">
      <c r="AC387" s="631"/>
      <c r="AD387" s="1028" t="s">
        <v>1252</v>
      </c>
      <c r="AE387" s="1029">
        <v>50260</v>
      </c>
    </row>
    <row r="388" spans="29:31" x14ac:dyDescent="0.25">
      <c r="AC388" s="631"/>
      <c r="AD388" s="1030" t="s">
        <v>1836</v>
      </c>
      <c r="AE388" s="1031">
        <v>5162</v>
      </c>
    </row>
    <row r="389" spans="29:31" x14ac:dyDescent="0.25">
      <c r="AC389" s="631"/>
      <c r="AD389" s="1028" t="s">
        <v>1254</v>
      </c>
      <c r="AE389" s="1029">
        <v>50487</v>
      </c>
    </row>
    <row r="390" spans="29:31" x14ac:dyDescent="0.25">
      <c r="AC390" s="631"/>
      <c r="AD390" s="1028" t="s">
        <v>1256</v>
      </c>
      <c r="AE390" s="1029">
        <v>50261</v>
      </c>
    </row>
    <row r="391" spans="29:31" x14ac:dyDescent="0.25">
      <c r="AC391" s="631"/>
      <c r="AD391" s="1028" t="s">
        <v>1258</v>
      </c>
      <c r="AE391" s="1029">
        <v>50262</v>
      </c>
    </row>
    <row r="392" spans="29:31" x14ac:dyDescent="0.25">
      <c r="AC392" s="631"/>
      <c r="AD392" s="1028" t="s">
        <v>1260</v>
      </c>
      <c r="AE392" s="1029">
        <v>50263</v>
      </c>
    </row>
    <row r="393" spans="29:31" x14ac:dyDescent="0.25">
      <c r="AC393" s="631"/>
      <c r="AD393" s="1028" t="s">
        <v>1262</v>
      </c>
      <c r="AE393" s="1029">
        <v>50264</v>
      </c>
    </row>
    <row r="394" spans="29:31" x14ac:dyDescent="0.25">
      <c r="AC394" s="631"/>
      <c r="AD394" s="1028" t="s">
        <v>1264</v>
      </c>
      <c r="AE394" s="1029">
        <v>50265</v>
      </c>
    </row>
    <row r="395" spans="29:31" x14ac:dyDescent="0.25">
      <c r="AC395" s="631"/>
      <c r="AD395" s="1028" t="s">
        <v>1266</v>
      </c>
      <c r="AE395" s="1029">
        <v>50266</v>
      </c>
    </row>
    <row r="396" spans="29:31" x14ac:dyDescent="0.25">
      <c r="AC396" s="631"/>
      <c r="AD396" s="1028" t="s">
        <v>1268</v>
      </c>
      <c r="AE396" s="1029">
        <v>50267</v>
      </c>
    </row>
    <row r="397" spans="29:31" x14ac:dyDescent="0.25">
      <c r="AC397" s="631"/>
      <c r="AD397" s="1028" t="s">
        <v>1270</v>
      </c>
      <c r="AE397" s="1029">
        <v>50268</v>
      </c>
    </row>
    <row r="398" spans="29:31" x14ac:dyDescent="0.25">
      <c r="AC398" s="631"/>
      <c r="AD398" s="1028" t="s">
        <v>1272</v>
      </c>
      <c r="AE398" s="1029">
        <v>50269</v>
      </c>
    </row>
    <row r="399" spans="29:31" x14ac:dyDescent="0.25">
      <c r="AC399" s="631"/>
      <c r="AD399" s="1028" t="s">
        <v>1274</v>
      </c>
      <c r="AE399" s="1029">
        <v>50270</v>
      </c>
    </row>
    <row r="400" spans="29:31" x14ac:dyDescent="0.25">
      <c r="AC400" s="631"/>
      <c r="AD400" s="1028" t="s">
        <v>1276</v>
      </c>
      <c r="AE400" s="1029">
        <v>50271</v>
      </c>
    </row>
    <row r="401" spans="29:31" x14ac:dyDescent="0.25">
      <c r="AC401" s="631"/>
      <c r="AD401" s="1028" t="s">
        <v>1278</v>
      </c>
      <c r="AE401" s="1029">
        <v>50272</v>
      </c>
    </row>
    <row r="402" spans="29:31" x14ac:dyDescent="0.25">
      <c r="AC402" s="631"/>
      <c r="AD402" s="1028" t="s">
        <v>1280</v>
      </c>
      <c r="AE402" s="1029">
        <v>50273</v>
      </c>
    </row>
    <row r="403" spans="29:31" x14ac:dyDescent="0.25">
      <c r="AC403" s="631"/>
      <c r="AD403" s="1030" t="s">
        <v>1838</v>
      </c>
      <c r="AE403" s="1031">
        <v>5163</v>
      </c>
    </row>
    <row r="404" spans="29:31" x14ac:dyDescent="0.25">
      <c r="AC404" s="631"/>
      <c r="AD404" s="1028" t="s">
        <v>1282</v>
      </c>
      <c r="AE404" s="1029">
        <v>50274</v>
      </c>
    </row>
    <row r="405" spans="29:31" x14ac:dyDescent="0.25">
      <c r="AC405" s="631"/>
      <c r="AD405" s="1028" t="s">
        <v>1284</v>
      </c>
      <c r="AE405" s="1029">
        <v>50480</v>
      </c>
    </row>
    <row r="406" spans="29:31" x14ac:dyDescent="0.25">
      <c r="AC406" s="631"/>
      <c r="AD406" s="1028" t="s">
        <v>1286</v>
      </c>
      <c r="AE406" s="1029">
        <v>50275</v>
      </c>
    </row>
    <row r="407" spans="29:31" ht="28.5" x14ac:dyDescent="0.25">
      <c r="AC407" s="631"/>
      <c r="AD407" s="1030" t="s">
        <v>1840</v>
      </c>
      <c r="AE407" s="1031">
        <v>5164</v>
      </c>
    </row>
    <row r="408" spans="29:31" x14ac:dyDescent="0.25">
      <c r="AC408" s="631"/>
      <c r="AD408" s="1028" t="s">
        <v>1288</v>
      </c>
      <c r="AE408" s="1029">
        <v>50277</v>
      </c>
    </row>
    <row r="409" spans="29:31" x14ac:dyDescent="0.25">
      <c r="AC409" s="631"/>
      <c r="AD409" s="1028" t="s">
        <v>1290</v>
      </c>
      <c r="AE409" s="1029">
        <v>50276</v>
      </c>
    </row>
    <row r="410" spans="29:31" x14ac:dyDescent="0.25">
      <c r="AC410" s="631"/>
      <c r="AD410" s="1028" t="s">
        <v>1292</v>
      </c>
      <c r="AE410" s="1029">
        <v>50278</v>
      </c>
    </row>
    <row r="411" spans="29:31" x14ac:dyDescent="0.25">
      <c r="AC411" s="631"/>
      <c r="AD411" s="1028" t="s">
        <v>1294</v>
      </c>
      <c r="AE411" s="1029">
        <v>50279</v>
      </c>
    </row>
    <row r="412" spans="29:31" x14ac:dyDescent="0.25">
      <c r="AC412" s="631"/>
      <c r="AD412" s="1028" t="s">
        <v>1296</v>
      </c>
      <c r="AE412" s="1029">
        <v>50280</v>
      </c>
    </row>
    <row r="413" spans="29:31" x14ac:dyDescent="0.25">
      <c r="AC413" s="631"/>
      <c r="AD413" s="1028" t="s">
        <v>1298</v>
      </c>
      <c r="AE413" s="1029">
        <v>50281</v>
      </c>
    </row>
    <row r="414" spans="29:31" x14ac:dyDescent="0.25">
      <c r="AC414" s="631"/>
      <c r="AD414" s="1028" t="s">
        <v>1300</v>
      </c>
      <c r="AE414" s="1029">
        <v>50478</v>
      </c>
    </row>
    <row r="415" spans="29:31" x14ac:dyDescent="0.25">
      <c r="AC415" s="631"/>
      <c r="AD415" s="1028" t="s">
        <v>1302</v>
      </c>
      <c r="AE415" s="1029">
        <v>50524</v>
      </c>
    </row>
    <row r="416" spans="29:31" x14ac:dyDescent="0.25">
      <c r="AC416" s="631"/>
      <c r="AD416" s="1028" t="s">
        <v>1304</v>
      </c>
      <c r="AE416" s="1029">
        <v>50282</v>
      </c>
    </row>
    <row r="417" spans="29:31" ht="28.5" x14ac:dyDescent="0.25">
      <c r="AC417" s="631"/>
      <c r="AD417" s="1030" t="s">
        <v>1842</v>
      </c>
      <c r="AE417" s="1031">
        <v>5165</v>
      </c>
    </row>
    <row r="418" spans="29:31" x14ac:dyDescent="0.25">
      <c r="AC418" s="631"/>
      <c r="AD418" s="1028" t="s">
        <v>1306</v>
      </c>
      <c r="AE418" s="1029">
        <v>50525</v>
      </c>
    </row>
    <row r="419" spans="29:31" x14ac:dyDescent="0.25">
      <c r="AC419" s="631"/>
      <c r="AD419" s="1028" t="s">
        <v>1308</v>
      </c>
      <c r="AE419" s="1029">
        <v>50283</v>
      </c>
    </row>
    <row r="420" spans="29:31" x14ac:dyDescent="0.25">
      <c r="AC420" s="631"/>
      <c r="AD420" s="1028" t="s">
        <v>1310</v>
      </c>
      <c r="AE420" s="1029">
        <v>50285</v>
      </c>
    </row>
    <row r="421" spans="29:31" x14ac:dyDescent="0.25">
      <c r="AC421" s="631"/>
      <c r="AD421" s="1028" t="s">
        <v>1312</v>
      </c>
      <c r="AE421" s="1029">
        <v>50553</v>
      </c>
    </row>
    <row r="422" spans="29:31" x14ac:dyDescent="0.25">
      <c r="AC422" s="631"/>
      <c r="AD422" s="1028" t="s">
        <v>1314</v>
      </c>
      <c r="AE422" s="1029">
        <v>50548</v>
      </c>
    </row>
    <row r="423" spans="29:31" x14ac:dyDescent="0.25">
      <c r="AC423" s="631"/>
      <c r="AD423" s="1028" t="s">
        <v>1316</v>
      </c>
      <c r="AE423" s="1029">
        <v>50284</v>
      </c>
    </row>
    <row r="424" spans="29:31" x14ac:dyDescent="0.25">
      <c r="AC424" s="631"/>
      <c r="AD424" s="1028" t="s">
        <v>1318</v>
      </c>
      <c r="AE424" s="1029">
        <v>50286</v>
      </c>
    </row>
    <row r="425" spans="29:31" x14ac:dyDescent="0.25">
      <c r="AC425" s="631"/>
      <c r="AD425" s="1028" t="s">
        <v>1320</v>
      </c>
      <c r="AE425" s="1029">
        <v>50287</v>
      </c>
    </row>
    <row r="426" spans="29:31" ht="28.5" x14ac:dyDescent="0.25">
      <c r="AC426" s="631"/>
      <c r="AD426" s="1030" t="s">
        <v>1844</v>
      </c>
      <c r="AE426" s="1031">
        <v>5166</v>
      </c>
    </row>
    <row r="427" spans="29:31" ht="28.5" x14ac:dyDescent="0.25">
      <c r="AC427" s="631"/>
      <c r="AD427" s="1030" t="s">
        <v>1846</v>
      </c>
      <c r="AE427" s="1031">
        <v>5167</v>
      </c>
    </row>
    <row r="428" spans="29:31" x14ac:dyDescent="0.25">
      <c r="AC428" s="631"/>
      <c r="AD428" s="1028" t="s">
        <v>1322</v>
      </c>
      <c r="AE428" s="1029">
        <v>50288</v>
      </c>
    </row>
    <row r="429" spans="29:31" x14ac:dyDescent="0.25">
      <c r="AC429" s="631"/>
      <c r="AD429" s="1028" t="s">
        <v>1324</v>
      </c>
      <c r="AE429" s="1029">
        <v>50290</v>
      </c>
    </row>
    <row r="430" spans="29:31" x14ac:dyDescent="0.25">
      <c r="AC430" s="631"/>
      <c r="AD430" s="1028" t="s">
        <v>1326</v>
      </c>
      <c r="AE430" s="1029">
        <v>50564</v>
      </c>
    </row>
    <row r="431" spans="29:31" x14ac:dyDescent="0.25">
      <c r="AC431" s="631"/>
      <c r="AD431" s="1028" t="s">
        <v>1328</v>
      </c>
      <c r="AE431" s="1029">
        <v>50289</v>
      </c>
    </row>
    <row r="432" spans="29:31" ht="28.5" x14ac:dyDescent="0.25">
      <c r="AC432" s="631"/>
      <c r="AD432" s="1030" t="s">
        <v>1848</v>
      </c>
      <c r="AE432" s="1031">
        <v>5168</v>
      </c>
    </row>
    <row r="433" spans="29:31" x14ac:dyDescent="0.25">
      <c r="AC433" s="631"/>
      <c r="AD433" s="1028" t="s">
        <v>1330</v>
      </c>
      <c r="AE433" s="1029">
        <v>50291</v>
      </c>
    </row>
    <row r="434" spans="29:31" x14ac:dyDescent="0.25">
      <c r="AC434" s="631"/>
      <c r="AD434" s="1028" t="s">
        <v>1332</v>
      </c>
      <c r="AE434" s="1029">
        <v>50292</v>
      </c>
    </row>
    <row r="435" spans="29:31" x14ac:dyDescent="0.25">
      <c r="AC435" s="631"/>
      <c r="AD435" s="1028" t="s">
        <v>1334</v>
      </c>
      <c r="AE435" s="1029">
        <v>50293</v>
      </c>
    </row>
    <row r="436" spans="29:31" ht="28.5" x14ac:dyDescent="0.25">
      <c r="AC436" s="631"/>
      <c r="AD436" s="1030" t="s">
        <v>1850</v>
      </c>
      <c r="AE436" s="1031">
        <v>5169</v>
      </c>
    </row>
    <row r="437" spans="29:31" x14ac:dyDescent="0.25">
      <c r="AC437" s="631"/>
      <c r="AD437" s="1028" t="s">
        <v>1336</v>
      </c>
      <c r="AE437" s="1029">
        <v>50463</v>
      </c>
    </row>
    <row r="438" spans="29:31" x14ac:dyDescent="0.25">
      <c r="AC438" s="631"/>
      <c r="AD438" s="1028" t="s">
        <v>1338</v>
      </c>
      <c r="AE438" s="1029">
        <v>50294</v>
      </c>
    </row>
    <row r="439" spans="29:31" x14ac:dyDescent="0.25">
      <c r="AC439" s="631"/>
      <c r="AD439" s="1028" t="s">
        <v>1340</v>
      </c>
      <c r="AE439" s="1029">
        <v>50538</v>
      </c>
    </row>
    <row r="440" spans="29:31" x14ac:dyDescent="0.25">
      <c r="AC440" s="631"/>
      <c r="AD440" s="1028" t="s">
        <v>1342</v>
      </c>
      <c r="AE440" s="1029">
        <v>50295</v>
      </c>
    </row>
    <row r="441" spans="29:31" ht="28.5" x14ac:dyDescent="0.25">
      <c r="AC441" s="631"/>
      <c r="AD441" s="1030" t="s">
        <v>1852</v>
      </c>
      <c r="AE441" s="1031">
        <v>5170</v>
      </c>
    </row>
    <row r="442" spans="29:31" ht="28.5" x14ac:dyDescent="0.25">
      <c r="AC442" s="631"/>
      <c r="AD442" s="1030" t="s">
        <v>1854</v>
      </c>
      <c r="AE442" s="1031">
        <v>5171</v>
      </c>
    </row>
    <row r="443" spans="29:31" ht="28.5" x14ac:dyDescent="0.25">
      <c r="AC443" s="631"/>
      <c r="AD443" s="1030" t="s">
        <v>1856</v>
      </c>
      <c r="AE443" s="1031">
        <v>5172</v>
      </c>
    </row>
    <row r="444" spans="29:31" x14ac:dyDescent="0.25">
      <c r="AC444" s="631"/>
      <c r="AD444" s="1028" t="s">
        <v>1344</v>
      </c>
      <c r="AE444" s="1029">
        <v>50296</v>
      </c>
    </row>
    <row r="445" spans="29:31" x14ac:dyDescent="0.25">
      <c r="AC445" s="631"/>
      <c r="AD445" s="1028" t="s">
        <v>1346</v>
      </c>
      <c r="AE445" s="1029">
        <v>50297</v>
      </c>
    </row>
    <row r="446" spans="29:31" x14ac:dyDescent="0.25">
      <c r="AC446" s="631"/>
      <c r="AD446" s="1028" t="s">
        <v>1348</v>
      </c>
      <c r="AE446" s="1029">
        <v>50449</v>
      </c>
    </row>
    <row r="447" spans="29:31" x14ac:dyDescent="0.25">
      <c r="AC447" s="631"/>
      <c r="AD447" s="1028" t="s">
        <v>1350</v>
      </c>
      <c r="AE447" s="1029">
        <v>50300</v>
      </c>
    </row>
    <row r="448" spans="29:31" x14ac:dyDescent="0.25">
      <c r="AC448" s="631"/>
      <c r="AD448" s="1028" t="s">
        <v>1352</v>
      </c>
      <c r="AE448" s="1029">
        <v>50298</v>
      </c>
    </row>
    <row r="449" spans="29:31" x14ac:dyDescent="0.25">
      <c r="AC449" s="631"/>
      <c r="AD449" s="1028" t="s">
        <v>1354</v>
      </c>
      <c r="AE449" s="1029">
        <v>50299</v>
      </c>
    </row>
    <row r="450" spans="29:31" x14ac:dyDescent="0.25">
      <c r="AC450" s="631"/>
      <c r="AD450" s="1028" t="s">
        <v>1356</v>
      </c>
      <c r="AE450" s="1029">
        <v>50301</v>
      </c>
    </row>
    <row r="451" spans="29:31" x14ac:dyDescent="0.25">
      <c r="AC451" s="631"/>
      <c r="AD451" s="1028" t="s">
        <v>1358</v>
      </c>
      <c r="AE451" s="1029">
        <v>50302</v>
      </c>
    </row>
    <row r="452" spans="29:31" x14ac:dyDescent="0.25">
      <c r="AC452" s="631"/>
      <c r="AD452" s="1028" t="s">
        <v>1360</v>
      </c>
      <c r="AE452" s="1029">
        <v>50303</v>
      </c>
    </row>
    <row r="453" spans="29:31" x14ac:dyDescent="0.25">
      <c r="AC453" s="631"/>
      <c r="AD453" s="1030" t="s">
        <v>1858</v>
      </c>
      <c r="AE453" s="1031">
        <v>5173</v>
      </c>
    </row>
    <row r="454" spans="29:31" x14ac:dyDescent="0.25">
      <c r="AC454" s="631"/>
      <c r="AD454" s="1028" t="s">
        <v>1362</v>
      </c>
      <c r="AE454" s="1029">
        <v>50304</v>
      </c>
    </row>
    <row r="455" spans="29:31" x14ac:dyDescent="0.25">
      <c r="AC455" s="631"/>
      <c r="AD455" s="1028" t="s">
        <v>1364</v>
      </c>
      <c r="AE455" s="1029">
        <v>50540</v>
      </c>
    </row>
    <row r="456" spans="29:31" x14ac:dyDescent="0.25">
      <c r="AC456" s="631"/>
      <c r="AD456" s="1028" t="s">
        <v>1366</v>
      </c>
      <c r="AE456" s="1029">
        <v>50305</v>
      </c>
    </row>
    <row r="457" spans="29:31" x14ac:dyDescent="0.25">
      <c r="AC457" s="631"/>
      <c r="AD457" s="1030" t="s">
        <v>1860</v>
      </c>
      <c r="AE457" s="1031">
        <v>5174</v>
      </c>
    </row>
    <row r="458" spans="29:31" x14ac:dyDescent="0.25">
      <c r="AC458" s="631"/>
      <c r="AD458" s="1028" t="s">
        <v>1368</v>
      </c>
      <c r="AE458" s="1029">
        <v>50306</v>
      </c>
    </row>
    <row r="459" spans="29:31" x14ac:dyDescent="0.25">
      <c r="AC459" s="631"/>
      <c r="AD459" s="1028" t="s">
        <v>1370</v>
      </c>
      <c r="AE459" s="1029">
        <v>50479</v>
      </c>
    </row>
    <row r="460" spans="29:31" x14ac:dyDescent="0.25">
      <c r="AC460" s="631"/>
      <c r="AD460" s="1028" t="s">
        <v>1372</v>
      </c>
      <c r="AE460" s="1029">
        <v>50307</v>
      </c>
    </row>
    <row r="461" spans="29:31" x14ac:dyDescent="0.25">
      <c r="AC461" s="631"/>
      <c r="AD461" s="1028" t="s">
        <v>1374</v>
      </c>
      <c r="AE461" s="1029">
        <v>50308</v>
      </c>
    </row>
    <row r="462" spans="29:31" x14ac:dyDescent="0.25">
      <c r="AC462" s="631"/>
      <c r="AD462" s="1028" t="s">
        <v>1376</v>
      </c>
      <c r="AE462" s="1029">
        <v>50309</v>
      </c>
    </row>
    <row r="463" spans="29:31" x14ac:dyDescent="0.25">
      <c r="AC463" s="631"/>
      <c r="AD463" s="1028" t="s">
        <v>1378</v>
      </c>
      <c r="AE463" s="1029">
        <v>50310</v>
      </c>
    </row>
    <row r="464" spans="29:31" x14ac:dyDescent="0.25">
      <c r="AC464" s="631"/>
      <c r="AD464" s="1028" t="s">
        <v>1380</v>
      </c>
      <c r="AE464" s="1029">
        <v>50311</v>
      </c>
    </row>
    <row r="465" spans="29:31" x14ac:dyDescent="0.25">
      <c r="AC465" s="631"/>
      <c r="AD465" s="1028" t="s">
        <v>1382</v>
      </c>
      <c r="AE465" s="1029">
        <v>50312</v>
      </c>
    </row>
    <row r="466" spans="29:31" x14ac:dyDescent="0.25">
      <c r="AC466" s="631"/>
      <c r="AD466" s="1028" t="s">
        <v>1384</v>
      </c>
      <c r="AE466" s="1029">
        <v>50313</v>
      </c>
    </row>
    <row r="467" spans="29:31" x14ac:dyDescent="0.25">
      <c r="AC467" s="631"/>
      <c r="AD467" s="1028" t="s">
        <v>1386</v>
      </c>
      <c r="AE467" s="1029">
        <v>50314</v>
      </c>
    </row>
    <row r="468" spans="29:31" x14ac:dyDescent="0.25">
      <c r="AC468" s="631"/>
      <c r="AD468" s="1028" t="s">
        <v>1388</v>
      </c>
      <c r="AE468" s="1029">
        <v>50315</v>
      </c>
    </row>
    <row r="469" spans="29:31" ht="28.5" x14ac:dyDescent="0.25">
      <c r="AC469" s="631"/>
      <c r="AD469" s="1030" t="s">
        <v>1862</v>
      </c>
      <c r="AE469" s="1031">
        <v>5175</v>
      </c>
    </row>
    <row r="470" spans="29:31" x14ac:dyDescent="0.25">
      <c r="AC470" s="631"/>
      <c r="AD470" s="1028" t="s">
        <v>1390</v>
      </c>
      <c r="AE470" s="1029">
        <v>50316</v>
      </c>
    </row>
    <row r="471" spans="29:31" x14ac:dyDescent="0.25">
      <c r="AC471" s="631"/>
      <c r="AD471" s="1028" t="s">
        <v>1392</v>
      </c>
      <c r="AE471" s="1029">
        <v>50481</v>
      </c>
    </row>
    <row r="472" spans="29:31" x14ac:dyDescent="0.25">
      <c r="AC472" s="631"/>
      <c r="AD472" s="1028" t="s">
        <v>1394</v>
      </c>
      <c r="AE472" s="1029">
        <v>50561</v>
      </c>
    </row>
    <row r="473" spans="29:31" x14ac:dyDescent="0.25">
      <c r="AC473" s="631"/>
      <c r="AD473" s="1028" t="s">
        <v>1396</v>
      </c>
      <c r="AE473" s="1029">
        <v>50317</v>
      </c>
    </row>
    <row r="474" spans="29:31" x14ac:dyDescent="0.25">
      <c r="AC474" s="631"/>
      <c r="AD474" s="1028" t="s">
        <v>1398</v>
      </c>
      <c r="AE474" s="1029">
        <v>50318</v>
      </c>
    </row>
    <row r="475" spans="29:31" x14ac:dyDescent="0.25">
      <c r="AC475" s="631"/>
      <c r="AD475" s="1028" t="s">
        <v>1400</v>
      </c>
      <c r="AE475" s="1029">
        <v>50319</v>
      </c>
    </row>
    <row r="476" spans="29:31" x14ac:dyDescent="0.25">
      <c r="AC476" s="631"/>
      <c r="AD476" s="1028" t="s">
        <v>1402</v>
      </c>
      <c r="AE476" s="1029">
        <v>50489</v>
      </c>
    </row>
    <row r="477" spans="29:31" x14ac:dyDescent="0.25">
      <c r="AC477" s="631"/>
      <c r="AD477" s="1028" t="s">
        <v>1404</v>
      </c>
      <c r="AE477" s="1029">
        <v>50320</v>
      </c>
    </row>
    <row r="478" spans="29:31" x14ac:dyDescent="0.25">
      <c r="AC478" s="631"/>
      <c r="AD478" s="1028" t="s">
        <v>1406</v>
      </c>
      <c r="AE478" s="1029">
        <v>50323</v>
      </c>
    </row>
    <row r="479" spans="29:31" x14ac:dyDescent="0.25">
      <c r="AC479" s="631"/>
      <c r="AD479" s="1028" t="s">
        <v>1408</v>
      </c>
      <c r="AE479" s="1029">
        <v>50321</v>
      </c>
    </row>
    <row r="480" spans="29:31" x14ac:dyDescent="0.25">
      <c r="AC480" s="631"/>
      <c r="AD480" s="1028" t="s">
        <v>1410</v>
      </c>
      <c r="AE480" s="1029">
        <v>50322</v>
      </c>
    </row>
    <row r="481" spans="29:31" ht="28.5" x14ac:dyDescent="0.25">
      <c r="AC481" s="631"/>
      <c r="AD481" s="1030" t="s">
        <v>1864</v>
      </c>
      <c r="AE481" s="1031">
        <v>5176</v>
      </c>
    </row>
    <row r="482" spans="29:31" x14ac:dyDescent="0.25">
      <c r="AC482" s="631"/>
      <c r="AD482" s="1028" t="s">
        <v>1412</v>
      </c>
      <c r="AE482" s="1029">
        <v>50490</v>
      </c>
    </row>
    <row r="483" spans="29:31" x14ac:dyDescent="0.25">
      <c r="AC483" s="631"/>
      <c r="AD483" s="1028" t="s">
        <v>1414</v>
      </c>
      <c r="AE483" s="1029">
        <v>50324</v>
      </c>
    </row>
    <row r="484" spans="29:31" x14ac:dyDescent="0.25">
      <c r="AC484" s="631"/>
      <c r="AD484" s="1028" t="s">
        <v>1416</v>
      </c>
      <c r="AE484" s="1029">
        <v>50325</v>
      </c>
    </row>
    <row r="485" spans="29:31" x14ac:dyDescent="0.25">
      <c r="AC485" s="631"/>
      <c r="AD485" s="1028" t="s">
        <v>1418</v>
      </c>
      <c r="AE485" s="1029">
        <v>50326</v>
      </c>
    </row>
    <row r="486" spans="29:31" x14ac:dyDescent="0.25">
      <c r="AC486" s="631"/>
      <c r="AD486" s="1028" t="s">
        <v>1420</v>
      </c>
      <c r="AE486" s="1029">
        <v>50327</v>
      </c>
    </row>
    <row r="487" spans="29:31" ht="28.5" x14ac:dyDescent="0.25">
      <c r="AC487" s="631"/>
      <c r="AD487" s="1030" t="s">
        <v>1866</v>
      </c>
      <c r="AE487" s="1031">
        <v>5177</v>
      </c>
    </row>
    <row r="488" spans="29:31" x14ac:dyDescent="0.25">
      <c r="AC488" s="631"/>
      <c r="AD488" s="1028" t="s">
        <v>1422</v>
      </c>
      <c r="AE488" s="1029">
        <v>50328</v>
      </c>
    </row>
    <row r="489" spans="29:31" ht="28.5" x14ac:dyDescent="0.25">
      <c r="AC489" s="631"/>
      <c r="AD489" s="1030" t="s">
        <v>1868</v>
      </c>
      <c r="AE489" s="1031">
        <v>5178</v>
      </c>
    </row>
    <row r="490" spans="29:31" x14ac:dyDescent="0.25">
      <c r="AC490" s="631"/>
      <c r="AD490" s="1028" t="s">
        <v>1424</v>
      </c>
      <c r="AE490" s="1029">
        <v>50329</v>
      </c>
    </row>
    <row r="491" spans="29:31" x14ac:dyDescent="0.25">
      <c r="AC491" s="631"/>
      <c r="AD491" s="1028" t="s">
        <v>1426</v>
      </c>
      <c r="AE491" s="1029">
        <v>50330</v>
      </c>
    </row>
    <row r="492" spans="29:31" x14ac:dyDescent="0.25">
      <c r="AC492" s="631"/>
      <c r="AD492" s="1028" t="s">
        <v>1428</v>
      </c>
      <c r="AE492" s="1029">
        <v>50331</v>
      </c>
    </row>
    <row r="493" spans="29:31" x14ac:dyDescent="0.25">
      <c r="AC493" s="631"/>
      <c r="AD493" s="1028" t="s">
        <v>1430</v>
      </c>
      <c r="AE493" s="1029">
        <v>50332</v>
      </c>
    </row>
    <row r="494" spans="29:31" x14ac:dyDescent="0.25">
      <c r="AC494" s="631"/>
      <c r="AD494" s="1028" t="s">
        <v>1432</v>
      </c>
      <c r="AE494" s="1029">
        <v>50333</v>
      </c>
    </row>
    <row r="495" spans="29:31" x14ac:dyDescent="0.25">
      <c r="AC495" s="631"/>
      <c r="AD495" s="1028" t="s">
        <v>1434</v>
      </c>
      <c r="AE495" s="1029">
        <v>50335</v>
      </c>
    </row>
    <row r="496" spans="29:31" x14ac:dyDescent="0.25">
      <c r="AC496" s="631"/>
      <c r="AD496" s="1028" t="s">
        <v>1436</v>
      </c>
      <c r="AE496" s="1029">
        <v>50334</v>
      </c>
    </row>
    <row r="497" spans="29:31" x14ac:dyDescent="0.25">
      <c r="AC497" s="631"/>
      <c r="AD497" s="1028" t="s">
        <v>1438</v>
      </c>
      <c r="AE497" s="1029">
        <v>50336</v>
      </c>
    </row>
    <row r="498" spans="29:31" ht="28.5" x14ac:dyDescent="0.25">
      <c r="AC498" s="631"/>
      <c r="AD498" s="1030" t="s">
        <v>1870</v>
      </c>
      <c r="AE498" s="1031">
        <v>5179</v>
      </c>
    </row>
    <row r="499" spans="29:31" x14ac:dyDescent="0.25">
      <c r="AC499" s="631"/>
      <c r="AD499" s="1028" t="s">
        <v>1440</v>
      </c>
      <c r="AE499" s="1029">
        <v>50337</v>
      </c>
    </row>
    <row r="500" spans="29:31" x14ac:dyDescent="0.25">
      <c r="AC500" s="631"/>
      <c r="AD500" s="1028" t="s">
        <v>1442</v>
      </c>
      <c r="AE500" s="1029">
        <v>50338</v>
      </c>
    </row>
    <row r="501" spans="29:31" x14ac:dyDescent="0.25">
      <c r="AC501" s="631"/>
      <c r="AD501" s="1028" t="s">
        <v>1444</v>
      </c>
      <c r="AE501" s="1029">
        <v>50339</v>
      </c>
    </row>
    <row r="502" spans="29:31" x14ac:dyDescent="0.25">
      <c r="AC502" s="631"/>
      <c r="AD502" s="1028" t="s">
        <v>1446</v>
      </c>
      <c r="AE502" s="1029">
        <v>50443</v>
      </c>
    </row>
    <row r="503" spans="29:31" x14ac:dyDescent="0.25">
      <c r="AC503" s="631"/>
      <c r="AD503" s="1028" t="s">
        <v>1448</v>
      </c>
      <c r="AE503" s="1029">
        <v>50340</v>
      </c>
    </row>
    <row r="504" spans="29:31" x14ac:dyDescent="0.25">
      <c r="AC504" s="631"/>
      <c r="AD504" s="1028" t="s">
        <v>1450</v>
      </c>
      <c r="AE504" s="1029">
        <v>50456</v>
      </c>
    </row>
    <row r="505" spans="29:31" ht="28.5" x14ac:dyDescent="0.25">
      <c r="AC505" s="631"/>
      <c r="AD505" s="1030" t="s">
        <v>1872</v>
      </c>
      <c r="AE505" s="1031">
        <v>5180</v>
      </c>
    </row>
    <row r="506" spans="29:31" x14ac:dyDescent="0.25">
      <c r="AC506" s="631"/>
      <c r="AD506" s="1028" t="s">
        <v>1452</v>
      </c>
      <c r="AE506" s="1029">
        <v>50341</v>
      </c>
    </row>
    <row r="507" spans="29:31" x14ac:dyDescent="0.25">
      <c r="AC507" s="631"/>
      <c r="AD507" s="1028" t="s">
        <v>1454</v>
      </c>
      <c r="AE507" s="1029">
        <v>50526</v>
      </c>
    </row>
    <row r="508" spans="29:31" x14ac:dyDescent="0.25">
      <c r="AC508" s="631"/>
      <c r="AD508" s="1028" t="s">
        <v>1456</v>
      </c>
      <c r="AE508" s="1029">
        <v>50554</v>
      </c>
    </row>
    <row r="509" spans="29:31" x14ac:dyDescent="0.25">
      <c r="AC509" s="631"/>
      <c r="AD509" s="1028" t="s">
        <v>1458</v>
      </c>
      <c r="AE509" s="1029">
        <v>50343</v>
      </c>
    </row>
    <row r="510" spans="29:31" x14ac:dyDescent="0.25">
      <c r="AC510" s="631"/>
      <c r="AD510" s="1028" t="s">
        <v>1460</v>
      </c>
      <c r="AE510" s="1029">
        <v>50342</v>
      </c>
    </row>
    <row r="511" spans="29:31" x14ac:dyDescent="0.25">
      <c r="AC511" s="631"/>
      <c r="AD511" s="1028" t="s">
        <v>1462</v>
      </c>
      <c r="AE511" s="1029">
        <v>50344</v>
      </c>
    </row>
    <row r="512" spans="29:31" x14ac:dyDescent="0.25">
      <c r="AC512" s="631"/>
      <c r="AD512" s="1028" t="s">
        <v>1464</v>
      </c>
      <c r="AE512" s="1029">
        <v>50345</v>
      </c>
    </row>
    <row r="513" spans="29:31" ht="28.5" x14ac:dyDescent="0.25">
      <c r="AC513" s="631"/>
      <c r="AD513" s="1030" t="s">
        <v>1874</v>
      </c>
      <c r="AE513" s="1031">
        <v>5181</v>
      </c>
    </row>
    <row r="514" spans="29:31" x14ac:dyDescent="0.25">
      <c r="AC514" s="631"/>
      <c r="AD514" s="1028" t="s">
        <v>1466</v>
      </c>
      <c r="AE514" s="1029">
        <v>50503</v>
      </c>
    </row>
    <row r="515" spans="29:31" x14ac:dyDescent="0.25">
      <c r="AC515" s="631"/>
      <c r="AD515" s="1028" t="s">
        <v>1468</v>
      </c>
      <c r="AE515" s="1029">
        <v>50527</v>
      </c>
    </row>
    <row r="516" spans="29:31" x14ac:dyDescent="0.25">
      <c r="AC516" s="631"/>
      <c r="AD516" s="1028" t="s">
        <v>1470</v>
      </c>
      <c r="AE516" s="1029">
        <v>50346</v>
      </c>
    </row>
    <row r="517" spans="29:31" x14ac:dyDescent="0.25">
      <c r="AC517" s="631"/>
      <c r="AD517" s="1028" t="s">
        <v>1472</v>
      </c>
      <c r="AE517" s="1029">
        <v>50347</v>
      </c>
    </row>
    <row r="518" spans="29:31" x14ac:dyDescent="0.25">
      <c r="AC518" s="631"/>
      <c r="AD518" s="1028" t="s">
        <v>1474</v>
      </c>
      <c r="AE518" s="1029">
        <v>50529</v>
      </c>
    </row>
    <row r="519" spans="29:31" ht="28.5" x14ac:dyDescent="0.25">
      <c r="AC519" s="631"/>
      <c r="AD519" s="1030" t="s">
        <v>1876</v>
      </c>
      <c r="AE519" s="1031">
        <v>5182</v>
      </c>
    </row>
    <row r="520" spans="29:31" x14ac:dyDescent="0.25">
      <c r="AC520" s="631"/>
      <c r="AD520" s="1028" t="s">
        <v>1476</v>
      </c>
      <c r="AE520" s="1029">
        <v>50348</v>
      </c>
    </row>
    <row r="521" spans="29:31" x14ac:dyDescent="0.25">
      <c r="AC521" s="631"/>
      <c r="AD521" s="1028" t="s">
        <v>1478</v>
      </c>
      <c r="AE521" s="1029">
        <v>50349</v>
      </c>
    </row>
    <row r="522" spans="29:31" x14ac:dyDescent="0.25">
      <c r="AC522" s="631"/>
      <c r="AD522" s="1028" t="s">
        <v>1480</v>
      </c>
      <c r="AE522" s="1029">
        <v>50350</v>
      </c>
    </row>
    <row r="523" spans="29:31" x14ac:dyDescent="0.25">
      <c r="AC523" s="631"/>
      <c r="AD523" s="1028" t="s">
        <v>1482</v>
      </c>
      <c r="AE523" s="1029">
        <v>50541</v>
      </c>
    </row>
    <row r="524" spans="29:31" x14ac:dyDescent="0.25">
      <c r="AC524" s="631"/>
      <c r="AD524" s="1028" t="s">
        <v>1484</v>
      </c>
      <c r="AE524" s="1029">
        <v>50351</v>
      </c>
    </row>
    <row r="525" spans="29:31" x14ac:dyDescent="0.25">
      <c r="AC525" s="631"/>
      <c r="AD525" s="1028" t="s">
        <v>1486</v>
      </c>
      <c r="AE525" s="1029">
        <v>50484</v>
      </c>
    </row>
    <row r="526" spans="29:31" x14ac:dyDescent="0.25">
      <c r="AC526" s="631"/>
      <c r="AD526" s="1028" t="s">
        <v>1488</v>
      </c>
      <c r="AE526" s="1029">
        <v>50352</v>
      </c>
    </row>
    <row r="527" spans="29:31" x14ac:dyDescent="0.25">
      <c r="AC527" s="631"/>
      <c r="AD527" s="1028" t="s">
        <v>1490</v>
      </c>
      <c r="AE527" s="1029">
        <v>50353</v>
      </c>
    </row>
    <row r="528" spans="29:31" x14ac:dyDescent="0.25">
      <c r="AC528" s="631"/>
      <c r="AD528" s="1028" t="s">
        <v>1492</v>
      </c>
      <c r="AE528" s="1029">
        <v>50354</v>
      </c>
    </row>
    <row r="529" spans="29:35" x14ac:dyDescent="0.25">
      <c r="AC529" s="631"/>
      <c r="AD529" s="1028" t="s">
        <v>1494</v>
      </c>
      <c r="AE529" s="1029">
        <v>50355</v>
      </c>
    </row>
    <row r="530" spans="29:35" x14ac:dyDescent="0.25">
      <c r="AC530" s="631"/>
      <c r="AD530" s="1028" t="s">
        <v>1496</v>
      </c>
      <c r="AE530" s="1029">
        <v>50356</v>
      </c>
    </row>
    <row r="531" spans="29:35" x14ac:dyDescent="0.25">
      <c r="AC531" s="631"/>
      <c r="AD531" s="1028" t="s">
        <v>1498</v>
      </c>
      <c r="AE531" s="1029">
        <v>50357</v>
      </c>
    </row>
    <row r="532" spans="29:35" x14ac:dyDescent="0.25">
      <c r="AC532" s="631"/>
      <c r="AD532" s="1028" t="s">
        <v>1500</v>
      </c>
      <c r="AE532" s="1029">
        <v>50482</v>
      </c>
    </row>
    <row r="533" spans="29:35" x14ac:dyDescent="0.25">
      <c r="AC533" s="631"/>
      <c r="AD533" s="1028" t="s">
        <v>1502</v>
      </c>
      <c r="AE533" s="1029">
        <v>50358</v>
      </c>
    </row>
    <row r="534" spans="29:35" x14ac:dyDescent="0.25">
      <c r="AC534" s="631"/>
      <c r="AD534" s="1028" t="s">
        <v>1504</v>
      </c>
      <c r="AE534" s="1029">
        <v>50359</v>
      </c>
    </row>
    <row r="535" spans="29:35" x14ac:dyDescent="0.25">
      <c r="AC535" s="631"/>
      <c r="AD535" s="1028" t="s">
        <v>1506</v>
      </c>
      <c r="AE535" s="1029">
        <v>50360</v>
      </c>
    </row>
    <row r="536" spans="29:35" x14ac:dyDescent="0.25">
      <c r="AC536" s="631"/>
      <c r="AD536" s="1028" t="s">
        <v>1508</v>
      </c>
      <c r="AE536" s="1029">
        <v>50361</v>
      </c>
    </row>
    <row r="537" spans="29:35" x14ac:dyDescent="0.25">
      <c r="AC537" s="631"/>
      <c r="AD537" s="1028" t="s">
        <v>1510</v>
      </c>
      <c r="AE537" s="1029">
        <v>50362</v>
      </c>
    </row>
    <row r="538" spans="29:35" x14ac:dyDescent="0.25">
      <c r="AC538" s="631"/>
      <c r="AD538" s="1028" t="s">
        <v>1512</v>
      </c>
      <c r="AE538" s="1029">
        <v>50363</v>
      </c>
    </row>
    <row r="539" spans="29:35" x14ac:dyDescent="0.25">
      <c r="AC539" s="631"/>
      <c r="AD539" s="1028" t="s">
        <v>1514</v>
      </c>
      <c r="AE539" s="1029">
        <v>50364</v>
      </c>
    </row>
    <row r="540" spans="29:35" x14ac:dyDescent="0.25">
      <c r="AC540" s="631"/>
      <c r="AD540" s="1028" t="s">
        <v>1516</v>
      </c>
      <c r="AE540" s="1029">
        <v>50365</v>
      </c>
    </row>
    <row r="541" spans="29:35" x14ac:dyDescent="0.25">
      <c r="AC541" s="631"/>
      <c r="AD541" s="1028" t="s">
        <v>1518</v>
      </c>
      <c r="AE541" s="1029">
        <v>50366</v>
      </c>
      <c r="AG541" s="1028" t="s">
        <v>1520</v>
      </c>
      <c r="AH541" s="1029">
        <v>50367</v>
      </c>
      <c r="AI541" t="s">
        <v>3432</v>
      </c>
    </row>
    <row r="542" spans="29:35" x14ac:dyDescent="0.25">
      <c r="AC542" s="631"/>
      <c r="AD542" s="1028" t="s">
        <v>1522</v>
      </c>
      <c r="AE542" s="1029">
        <v>50368</v>
      </c>
    </row>
    <row r="543" spans="29:35" x14ac:dyDescent="0.25">
      <c r="AC543" s="631"/>
      <c r="AD543" s="1028" t="s">
        <v>1524</v>
      </c>
      <c r="AE543" s="1029">
        <v>50369</v>
      </c>
    </row>
    <row r="544" spans="29:35" x14ac:dyDescent="0.25">
      <c r="AC544" s="631"/>
      <c r="AD544" s="1028" t="s">
        <v>1526</v>
      </c>
      <c r="AE544" s="1029">
        <v>50370</v>
      </c>
    </row>
    <row r="545" spans="29:31" x14ac:dyDescent="0.25">
      <c r="AC545" s="631"/>
      <c r="AD545" s="1028" t="s">
        <v>1528</v>
      </c>
      <c r="AE545" s="1029">
        <v>50371</v>
      </c>
    </row>
    <row r="546" spans="29:31" x14ac:dyDescent="0.25">
      <c r="AC546" s="631"/>
      <c r="AD546" s="1028" t="s">
        <v>1530</v>
      </c>
      <c r="AE546" s="1029">
        <v>50372</v>
      </c>
    </row>
    <row r="547" spans="29:31" x14ac:dyDescent="0.25">
      <c r="AC547" s="631"/>
      <c r="AD547" s="1028" t="s">
        <v>1532</v>
      </c>
      <c r="AE547" s="1029">
        <v>50457</v>
      </c>
    </row>
    <row r="548" spans="29:31" x14ac:dyDescent="0.25">
      <c r="AC548" s="631"/>
      <c r="AD548" s="1028" t="s">
        <v>1534</v>
      </c>
      <c r="AE548" s="1029">
        <v>50373</v>
      </c>
    </row>
    <row r="549" spans="29:31" x14ac:dyDescent="0.25">
      <c r="AC549" s="631"/>
      <c r="AD549" s="1028" t="s">
        <v>1536</v>
      </c>
      <c r="AE549" s="1029">
        <v>50374</v>
      </c>
    </row>
    <row r="550" spans="29:31" x14ac:dyDescent="0.25">
      <c r="AC550" s="631"/>
      <c r="AD550" s="1030" t="s">
        <v>1878</v>
      </c>
      <c r="AE550" s="1031">
        <v>5183</v>
      </c>
    </row>
    <row r="551" spans="29:31" x14ac:dyDescent="0.25">
      <c r="AC551" s="631"/>
      <c r="AD551" s="1028" t="s">
        <v>1538</v>
      </c>
      <c r="AE551" s="1029">
        <v>50375</v>
      </c>
    </row>
    <row r="552" spans="29:31" x14ac:dyDescent="0.25">
      <c r="AC552" s="631"/>
      <c r="AD552" s="1028" t="s">
        <v>1540</v>
      </c>
      <c r="AE552" s="1029">
        <v>50376</v>
      </c>
    </row>
    <row r="553" spans="29:31" x14ac:dyDescent="0.25">
      <c r="AC553" s="631"/>
      <c r="AD553" s="1028" t="s">
        <v>1542</v>
      </c>
      <c r="AE553" s="1029">
        <v>50377</v>
      </c>
    </row>
    <row r="554" spans="29:31" x14ac:dyDescent="0.25">
      <c r="AC554" s="631"/>
      <c r="AD554" s="1032" t="s">
        <v>1544</v>
      </c>
      <c r="AE554" s="1033">
        <v>50378</v>
      </c>
    </row>
    <row r="555" spans="29:31" x14ac:dyDescent="0.25">
      <c r="AC555" s="631"/>
      <c r="AD555" s="1032" t="s">
        <v>1546</v>
      </c>
      <c r="AE555" s="1033">
        <v>50379</v>
      </c>
    </row>
    <row r="556" spans="29:31" x14ac:dyDescent="0.25">
      <c r="AC556" s="631"/>
      <c r="AD556" s="1032" t="s">
        <v>1880</v>
      </c>
      <c r="AE556" s="1034">
        <v>5184</v>
      </c>
    </row>
    <row r="557" spans="29:31" x14ac:dyDescent="0.25">
      <c r="AC557" s="631"/>
      <c r="AD557" s="1032" t="s">
        <v>1548</v>
      </c>
      <c r="AE557" s="1033">
        <v>50530</v>
      </c>
    </row>
    <row r="558" spans="29:31" x14ac:dyDescent="0.25">
      <c r="AC558" s="631"/>
      <c r="AD558" s="1032" t="s">
        <v>1550</v>
      </c>
      <c r="AE558" s="1033">
        <v>50380</v>
      </c>
    </row>
    <row r="559" spans="29:31" x14ac:dyDescent="0.25">
      <c r="AC559" s="631"/>
      <c r="AD559" s="1032" t="s">
        <v>1552</v>
      </c>
      <c r="AE559" s="1033">
        <v>50483</v>
      </c>
    </row>
    <row r="560" spans="29:31" x14ac:dyDescent="0.25">
      <c r="AC560" s="631"/>
      <c r="AD560" s="1032" t="s">
        <v>1554</v>
      </c>
      <c r="AE560" s="1033">
        <v>50381</v>
      </c>
    </row>
    <row r="561" spans="29:31" x14ac:dyDescent="0.25">
      <c r="AC561" s="631"/>
      <c r="AD561" s="1032" t="s">
        <v>1556</v>
      </c>
      <c r="AE561" s="1033">
        <v>50501</v>
      </c>
    </row>
    <row r="562" spans="29:31" x14ac:dyDescent="0.25">
      <c r="AC562" s="631"/>
      <c r="AD562" s="1032" t="s">
        <v>1558</v>
      </c>
      <c r="AE562" s="1033">
        <v>50494</v>
      </c>
    </row>
    <row r="563" spans="29:31" x14ac:dyDescent="0.25">
      <c r="AC563" s="631"/>
      <c r="AD563" s="1032" t="s">
        <v>1560</v>
      </c>
      <c r="AE563" s="1033">
        <v>50382</v>
      </c>
    </row>
    <row r="564" spans="29:31" x14ac:dyDescent="0.25">
      <c r="AC564" s="631"/>
      <c r="AD564" s="1032" t="s">
        <v>1562</v>
      </c>
      <c r="AE564" s="1033">
        <v>50383</v>
      </c>
    </row>
    <row r="565" spans="29:31" x14ac:dyDescent="0.25">
      <c r="AC565" s="631"/>
      <c r="AD565" s="1032" t="s">
        <v>1882</v>
      </c>
      <c r="AE565" s="1034">
        <v>5185</v>
      </c>
    </row>
    <row r="566" spans="29:31" x14ac:dyDescent="0.25">
      <c r="AC566" s="631"/>
      <c r="AD566" s="1032" t="s">
        <v>1884</v>
      </c>
      <c r="AE566" s="1034">
        <v>5186</v>
      </c>
    </row>
    <row r="567" spans="29:31" x14ac:dyDescent="0.25">
      <c r="AC567" s="631"/>
      <c r="AD567" s="1032" t="s">
        <v>1564</v>
      </c>
      <c r="AE567" s="1033">
        <v>50384</v>
      </c>
    </row>
    <row r="568" spans="29:31" x14ac:dyDescent="0.25">
      <c r="AC568" s="631"/>
      <c r="AD568" s="1032" t="s">
        <v>1566</v>
      </c>
      <c r="AE568" s="1033">
        <v>50557</v>
      </c>
    </row>
    <row r="569" spans="29:31" x14ac:dyDescent="0.25">
      <c r="AC569" s="631"/>
      <c r="AD569" s="1032" t="s">
        <v>1568</v>
      </c>
      <c r="AE569" s="1033">
        <v>50385</v>
      </c>
    </row>
    <row r="570" spans="29:31" x14ac:dyDescent="0.25">
      <c r="AC570" s="631"/>
      <c r="AD570" s="1032" t="s">
        <v>1570</v>
      </c>
      <c r="AE570" s="1033">
        <v>50386</v>
      </c>
    </row>
    <row r="571" spans="29:31" x14ac:dyDescent="0.25">
      <c r="AC571" s="631"/>
      <c r="AD571" s="1032" t="s">
        <v>1572</v>
      </c>
      <c r="AE571" s="1033">
        <v>50388</v>
      </c>
    </row>
    <row r="572" spans="29:31" x14ac:dyDescent="0.25">
      <c r="AC572" s="631"/>
      <c r="AD572" s="1032" t="s">
        <v>1574</v>
      </c>
      <c r="AE572" s="1033">
        <v>50387</v>
      </c>
    </row>
    <row r="573" spans="29:31" x14ac:dyDescent="0.25">
      <c r="AC573" s="631"/>
      <c r="AD573" s="1032" t="s">
        <v>1576</v>
      </c>
      <c r="AE573" s="1033">
        <v>50389</v>
      </c>
    </row>
    <row r="574" spans="29:31" x14ac:dyDescent="0.25">
      <c r="AC574" s="631"/>
      <c r="AD574" s="1032" t="s">
        <v>1578</v>
      </c>
      <c r="AE574" s="1033">
        <v>50500</v>
      </c>
    </row>
    <row r="575" spans="29:31" x14ac:dyDescent="0.25">
      <c r="AC575" s="631"/>
      <c r="AD575" s="1032" t="s">
        <v>1580</v>
      </c>
      <c r="AE575" s="1033">
        <v>50390</v>
      </c>
    </row>
    <row r="576" spans="29:31" x14ac:dyDescent="0.25">
      <c r="AC576" s="631"/>
      <c r="AD576" s="1032" t="s">
        <v>1582</v>
      </c>
      <c r="AE576" s="1033">
        <v>50391</v>
      </c>
    </row>
    <row r="577" spans="29:31" x14ac:dyDescent="0.25">
      <c r="AC577" s="631"/>
      <c r="AD577" s="1032" t="s">
        <v>1584</v>
      </c>
      <c r="AE577" s="1033">
        <v>50531</v>
      </c>
    </row>
    <row r="578" spans="29:31" x14ac:dyDescent="0.25">
      <c r="AC578" s="631"/>
      <c r="AD578" s="1032" t="s">
        <v>1586</v>
      </c>
      <c r="AE578" s="1033">
        <v>50392</v>
      </c>
    </row>
    <row r="579" spans="29:31" x14ac:dyDescent="0.25">
      <c r="AC579" s="631"/>
      <c r="AD579" s="1032" t="s">
        <v>1886</v>
      </c>
      <c r="AE579" s="1034">
        <v>5187</v>
      </c>
    </row>
    <row r="580" spans="29:31" x14ac:dyDescent="0.25">
      <c r="AC580" s="631"/>
      <c r="AD580" s="1032" t="s">
        <v>1588</v>
      </c>
      <c r="AE580" s="1033">
        <v>50458</v>
      </c>
    </row>
    <row r="581" spans="29:31" x14ac:dyDescent="0.25">
      <c r="AC581" s="631"/>
      <c r="AD581" s="1032" t="s">
        <v>1590</v>
      </c>
      <c r="AE581" s="1033">
        <v>50393</v>
      </c>
    </row>
    <row r="582" spans="29:31" x14ac:dyDescent="0.25">
      <c r="AC582" s="631"/>
      <c r="AD582" s="1032" t="s">
        <v>1592</v>
      </c>
      <c r="AE582" s="1033">
        <v>50544</v>
      </c>
    </row>
    <row r="583" spans="29:31" x14ac:dyDescent="0.25">
      <c r="AC583" s="631"/>
      <c r="AD583" s="1032" t="s">
        <v>1594</v>
      </c>
      <c r="AE583" s="1033">
        <v>50394</v>
      </c>
    </row>
    <row r="584" spans="29:31" x14ac:dyDescent="0.25">
      <c r="AC584" s="631"/>
      <c r="AD584" s="1032" t="s">
        <v>1596</v>
      </c>
      <c r="AE584" s="1033">
        <v>50395</v>
      </c>
    </row>
    <row r="585" spans="29:31" x14ac:dyDescent="0.25">
      <c r="AC585" s="631"/>
      <c r="AD585" s="1032" t="s">
        <v>1598</v>
      </c>
      <c r="AE585" s="1033">
        <v>50396</v>
      </c>
    </row>
    <row r="586" spans="29:31" x14ac:dyDescent="0.25">
      <c r="AC586" s="631"/>
      <c r="AD586" s="1032" t="s">
        <v>1600</v>
      </c>
      <c r="AE586" s="1033">
        <v>50397</v>
      </c>
    </row>
    <row r="587" spans="29:31" x14ac:dyDescent="0.25">
      <c r="AC587" s="631"/>
      <c r="AD587" s="1032" t="s">
        <v>1888</v>
      </c>
      <c r="AE587" s="1034">
        <v>5188</v>
      </c>
    </row>
    <row r="588" spans="29:31" x14ac:dyDescent="0.25">
      <c r="AC588" s="631"/>
      <c r="AD588" s="1032" t="s">
        <v>1890</v>
      </c>
      <c r="AE588" s="1034">
        <v>5189</v>
      </c>
    </row>
    <row r="589" spans="29:31" x14ac:dyDescent="0.25">
      <c r="AC589" s="631"/>
      <c r="AD589" s="1032" t="s">
        <v>1602</v>
      </c>
      <c r="AE589" s="1033">
        <v>50550</v>
      </c>
    </row>
    <row r="590" spans="29:31" x14ac:dyDescent="0.25">
      <c r="AC590" s="631"/>
      <c r="AD590" s="1032" t="s">
        <v>1604</v>
      </c>
      <c r="AE590" s="1033">
        <v>50398</v>
      </c>
    </row>
    <row r="591" spans="29:31" x14ac:dyDescent="0.25">
      <c r="AC591" s="631"/>
      <c r="AD591" s="1032" t="s">
        <v>1892</v>
      </c>
      <c r="AE591" s="1034">
        <v>5190</v>
      </c>
    </row>
    <row r="592" spans="29:31" x14ac:dyDescent="0.25">
      <c r="AC592" s="631"/>
      <c r="AD592" s="1032" t="s">
        <v>1606</v>
      </c>
      <c r="AE592" s="1033">
        <v>50399</v>
      </c>
    </row>
    <row r="593" spans="29:31" x14ac:dyDescent="0.25">
      <c r="AC593" s="631"/>
      <c r="AD593" s="1032" t="s">
        <v>1608</v>
      </c>
      <c r="AE593" s="1033">
        <v>50400</v>
      </c>
    </row>
    <row r="594" spans="29:31" x14ac:dyDescent="0.25">
      <c r="AC594" s="631"/>
      <c r="AD594" s="1032" t="s">
        <v>1610</v>
      </c>
      <c r="AE594" s="1033">
        <v>50532</v>
      </c>
    </row>
    <row r="595" spans="29:31" x14ac:dyDescent="0.25">
      <c r="AC595" s="631"/>
      <c r="AD595" s="1032" t="s">
        <v>1612</v>
      </c>
      <c r="AE595" s="1033">
        <v>50401</v>
      </c>
    </row>
    <row r="596" spans="29:31" x14ac:dyDescent="0.25">
      <c r="AC596" s="631"/>
      <c r="AD596" s="1032" t="s">
        <v>1614</v>
      </c>
      <c r="AE596" s="1033">
        <v>50402</v>
      </c>
    </row>
    <row r="597" spans="29:31" x14ac:dyDescent="0.25">
      <c r="AC597" s="631"/>
      <c r="AD597" s="1032" t="s">
        <v>1616</v>
      </c>
      <c r="AE597" s="1033">
        <v>50485</v>
      </c>
    </row>
    <row r="598" spans="29:31" x14ac:dyDescent="0.25">
      <c r="AC598" s="631"/>
      <c r="AD598" s="1032" t="s">
        <v>1618</v>
      </c>
      <c r="AE598" s="1033">
        <v>50403</v>
      </c>
    </row>
    <row r="599" spans="29:31" x14ac:dyDescent="0.25">
      <c r="AC599" s="631"/>
      <c r="AD599" s="1032" t="s">
        <v>1620</v>
      </c>
      <c r="AE599" s="1033">
        <v>50404</v>
      </c>
    </row>
    <row r="600" spans="29:31" x14ac:dyDescent="0.25">
      <c r="AC600" s="631"/>
      <c r="AD600" s="1032" t="s">
        <v>1894</v>
      </c>
      <c r="AE600" s="1034">
        <v>5191</v>
      </c>
    </row>
    <row r="601" spans="29:31" x14ac:dyDescent="0.25">
      <c r="AC601" s="631"/>
      <c r="AD601" s="1032" t="s">
        <v>1622</v>
      </c>
      <c r="AE601" s="1033">
        <v>50405</v>
      </c>
    </row>
    <row r="602" spans="29:31" x14ac:dyDescent="0.25">
      <c r="AC602" s="631"/>
      <c r="AD602" s="1032" t="s">
        <v>1624</v>
      </c>
      <c r="AE602" s="1033">
        <v>50533</v>
      </c>
    </row>
    <row r="603" spans="29:31" x14ac:dyDescent="0.25">
      <c r="AC603" s="631"/>
      <c r="AD603" s="1032" t="s">
        <v>1626</v>
      </c>
      <c r="AE603" s="1033">
        <v>50406</v>
      </c>
    </row>
    <row r="604" spans="29:31" x14ac:dyDescent="0.25">
      <c r="AC604" s="631"/>
      <c r="AD604" s="1032" t="s">
        <v>1628</v>
      </c>
      <c r="AE604" s="1033">
        <v>50565</v>
      </c>
    </row>
    <row r="605" spans="29:31" x14ac:dyDescent="0.25">
      <c r="AC605" s="631"/>
      <c r="AD605" s="1032" t="s">
        <v>1630</v>
      </c>
      <c r="AE605" s="1033">
        <v>50407</v>
      </c>
    </row>
    <row r="606" spans="29:31" x14ac:dyDescent="0.25">
      <c r="AC606" s="631"/>
      <c r="AD606" s="1032" t="s">
        <v>1632</v>
      </c>
      <c r="AE606" s="1033">
        <v>50486</v>
      </c>
    </row>
    <row r="607" spans="29:31" x14ac:dyDescent="0.25">
      <c r="AC607" s="631"/>
      <c r="AD607" s="1032" t="s">
        <v>1634</v>
      </c>
      <c r="AE607" s="1033">
        <v>50408</v>
      </c>
    </row>
    <row r="608" spans="29:31" x14ac:dyDescent="0.25">
      <c r="AC608" s="631"/>
      <c r="AD608" s="1032" t="s">
        <v>1896</v>
      </c>
      <c r="AE608" s="1034">
        <v>5192</v>
      </c>
    </row>
    <row r="609" spans="29:31" x14ac:dyDescent="0.25">
      <c r="AC609" s="631"/>
      <c r="AD609" s="1032" t="s">
        <v>1636</v>
      </c>
      <c r="AE609" s="1033">
        <v>50409</v>
      </c>
    </row>
    <row r="610" spans="29:31" x14ac:dyDescent="0.25">
      <c r="AC610" s="631"/>
      <c r="AD610" s="1032" t="s">
        <v>1638</v>
      </c>
      <c r="AE610" s="1033">
        <v>50410</v>
      </c>
    </row>
    <row r="611" spans="29:31" x14ac:dyDescent="0.25">
      <c r="AC611" s="631"/>
      <c r="AD611" s="1032" t="s">
        <v>1640</v>
      </c>
      <c r="AE611" s="1033">
        <v>50411</v>
      </c>
    </row>
    <row r="612" spans="29:31" x14ac:dyDescent="0.25">
      <c r="AC612" s="631"/>
      <c r="AD612" s="1032" t="s">
        <v>1898</v>
      </c>
      <c r="AE612" s="1034">
        <v>5193</v>
      </c>
    </row>
    <row r="613" spans="29:31" x14ac:dyDescent="0.25">
      <c r="AC613" s="631"/>
      <c r="AD613" s="1032" t="s">
        <v>1642</v>
      </c>
      <c r="AE613" s="1033">
        <v>50412</v>
      </c>
    </row>
    <row r="614" spans="29:31" x14ac:dyDescent="0.25">
      <c r="AC614" s="631"/>
      <c r="AD614" s="1032" t="s">
        <v>1900</v>
      </c>
      <c r="AE614" s="1034">
        <v>5194</v>
      </c>
    </row>
    <row r="615" spans="29:31" x14ac:dyDescent="0.25">
      <c r="AC615" s="631"/>
      <c r="AD615" s="1032" t="s">
        <v>1644</v>
      </c>
      <c r="AE615" s="1033">
        <v>50488</v>
      </c>
    </row>
    <row r="616" spans="29:31" x14ac:dyDescent="0.25">
      <c r="AC616" s="631"/>
      <c r="AD616" s="1032" t="s">
        <v>1646</v>
      </c>
      <c r="AE616" s="1033">
        <v>50413</v>
      </c>
    </row>
    <row r="617" spans="29:31" x14ac:dyDescent="0.25">
      <c r="AC617" s="631"/>
      <c r="AD617" s="1032" t="s">
        <v>1902</v>
      </c>
      <c r="AE617" s="1034">
        <v>5195</v>
      </c>
    </row>
    <row r="618" spans="29:31" x14ac:dyDescent="0.25">
      <c r="AC618" s="631"/>
      <c r="AD618" s="1032" t="s">
        <v>1648</v>
      </c>
      <c r="AE618" s="1033">
        <v>50414</v>
      </c>
    </row>
    <row r="619" spans="29:31" x14ac:dyDescent="0.25">
      <c r="AC619" s="631"/>
      <c r="AD619" s="1032" t="s">
        <v>1650</v>
      </c>
      <c r="AE619" s="1033">
        <v>50415</v>
      </c>
    </row>
    <row r="620" spans="29:31" x14ac:dyDescent="0.25">
      <c r="AC620" s="631"/>
      <c r="AD620" s="1032" t="s">
        <v>1652</v>
      </c>
      <c r="AE620" s="1033">
        <v>50416</v>
      </c>
    </row>
    <row r="621" spans="29:31" x14ac:dyDescent="0.25">
      <c r="AC621" s="631"/>
      <c r="AD621" s="1032" t="s">
        <v>1654</v>
      </c>
      <c r="AE621" s="1033">
        <v>50534</v>
      </c>
    </row>
    <row r="622" spans="29:31" x14ac:dyDescent="0.25">
      <c r="AC622" s="631"/>
      <c r="AD622" s="1032" t="s">
        <v>1656</v>
      </c>
      <c r="AE622" s="1033">
        <v>50417</v>
      </c>
    </row>
    <row r="623" spans="29:31" x14ac:dyDescent="0.25">
      <c r="AC623" s="631"/>
      <c r="AD623" s="1032" t="s">
        <v>1658</v>
      </c>
      <c r="AE623" s="1033">
        <v>50418</v>
      </c>
    </row>
    <row r="624" spans="29:31" x14ac:dyDescent="0.25">
      <c r="AC624" s="631"/>
      <c r="AD624" s="1032" t="s">
        <v>1660</v>
      </c>
      <c r="AE624" s="1033">
        <v>50546</v>
      </c>
    </row>
    <row r="625" spans="29:31" x14ac:dyDescent="0.25">
      <c r="AC625" s="631"/>
      <c r="AD625" s="1032" t="s">
        <v>1662</v>
      </c>
      <c r="AE625" s="1033">
        <v>50552</v>
      </c>
    </row>
    <row r="626" spans="29:31" x14ac:dyDescent="0.25">
      <c r="AC626" s="631"/>
      <c r="AD626" s="1032" t="s">
        <v>1664</v>
      </c>
      <c r="AE626" s="1033">
        <v>50419</v>
      </c>
    </row>
    <row r="627" spans="29:31" x14ac:dyDescent="0.25">
      <c r="AC627" s="631"/>
      <c r="AD627" s="1032" t="s">
        <v>1666</v>
      </c>
      <c r="AE627" s="1033">
        <v>50441</v>
      </c>
    </row>
    <row r="628" spans="29:31" x14ac:dyDescent="0.25">
      <c r="AC628" s="631"/>
      <c r="AD628" s="1032" t="s">
        <v>1668</v>
      </c>
      <c r="AE628" s="1033">
        <v>50420</v>
      </c>
    </row>
    <row r="629" spans="29:31" x14ac:dyDescent="0.25">
      <c r="AC629" s="631"/>
      <c r="AD629" s="1032" t="s">
        <v>1670</v>
      </c>
      <c r="AE629" s="1033">
        <v>50421</v>
      </c>
    </row>
    <row r="630" spans="29:31" x14ac:dyDescent="0.25">
      <c r="AC630" s="631"/>
      <c r="AD630" s="1032" t="s">
        <v>1672</v>
      </c>
      <c r="AE630" s="1033">
        <v>50422</v>
      </c>
    </row>
    <row r="631" spans="29:31" x14ac:dyDescent="0.25">
      <c r="AC631" s="631"/>
      <c r="AD631" s="1032" t="s">
        <v>1674</v>
      </c>
      <c r="AE631" s="1033">
        <v>50535</v>
      </c>
    </row>
    <row r="632" spans="29:31" x14ac:dyDescent="0.25">
      <c r="AC632" s="631"/>
      <c r="AD632" s="1032" t="s">
        <v>1904</v>
      </c>
      <c r="AE632" s="1034">
        <v>5196</v>
      </c>
    </row>
    <row r="633" spans="29:31" x14ac:dyDescent="0.25">
      <c r="AC633" s="631"/>
      <c r="AD633" s="1032" t="s">
        <v>1676</v>
      </c>
      <c r="AE633" s="1033">
        <v>50423</v>
      </c>
    </row>
    <row r="634" spans="29:31" x14ac:dyDescent="0.25">
      <c r="AC634" s="631"/>
      <c r="AD634" s="1032" t="s">
        <v>1678</v>
      </c>
      <c r="AE634" s="1033">
        <v>50424</v>
      </c>
    </row>
    <row r="635" spans="29:31" x14ac:dyDescent="0.25">
      <c r="AC635" s="631"/>
      <c r="AD635" s="1032" t="s">
        <v>1680</v>
      </c>
      <c r="AE635" s="1033">
        <v>50425</v>
      </c>
    </row>
    <row r="636" spans="29:31" x14ac:dyDescent="0.25">
      <c r="AC636" s="631"/>
      <c r="AD636" s="1032" t="s">
        <v>1682</v>
      </c>
      <c r="AE636" s="1033">
        <v>50426</v>
      </c>
    </row>
    <row r="637" spans="29:31" x14ac:dyDescent="0.25">
      <c r="AC637" s="631"/>
      <c r="AD637" s="1032" t="s">
        <v>1906</v>
      </c>
      <c r="AE637" s="1034">
        <v>5197</v>
      </c>
    </row>
    <row r="638" spans="29:31" x14ac:dyDescent="0.25">
      <c r="AC638" s="631"/>
      <c r="AD638" s="1032" t="s">
        <v>3397</v>
      </c>
      <c r="AE638" s="1033">
        <v>50537</v>
      </c>
    </row>
    <row r="639" spans="29:31" x14ac:dyDescent="0.25">
      <c r="AC639" s="631"/>
      <c r="AD639" s="1032" t="s">
        <v>1686</v>
      </c>
      <c r="AE639" s="1033">
        <v>50427</v>
      </c>
    </row>
    <row r="640" spans="29:31" x14ac:dyDescent="0.25">
      <c r="AC640" s="631"/>
      <c r="AD640" s="1032" t="s">
        <v>1688</v>
      </c>
      <c r="AE640" s="1033">
        <v>50428</v>
      </c>
    </row>
    <row r="641" spans="29:31" x14ac:dyDescent="0.25">
      <c r="AC641" s="631"/>
      <c r="AD641" s="1032" t="s">
        <v>1690</v>
      </c>
      <c r="AE641" s="1033">
        <v>50429</v>
      </c>
    </row>
    <row r="642" spans="29:31" x14ac:dyDescent="0.25">
      <c r="AC642" s="631"/>
      <c r="AD642" s="1032" t="s">
        <v>1692</v>
      </c>
      <c r="AE642" s="1033">
        <v>50431</v>
      </c>
    </row>
    <row r="643" spans="29:31" x14ac:dyDescent="0.25">
      <c r="AC643" s="631"/>
      <c r="AD643" s="1032" t="s">
        <v>1694</v>
      </c>
      <c r="AE643" s="1033">
        <v>50430</v>
      </c>
    </row>
    <row r="644" spans="29:31" x14ac:dyDescent="0.25">
      <c r="AC644" s="631"/>
      <c r="AD644" s="1032" t="s">
        <v>1696</v>
      </c>
      <c r="AE644" s="1033">
        <v>50432</v>
      </c>
    </row>
    <row r="645" spans="29:31" x14ac:dyDescent="0.25">
      <c r="AC645" s="631"/>
      <c r="AD645" s="1032" t="s">
        <v>1698</v>
      </c>
      <c r="AE645" s="1033">
        <v>50453</v>
      </c>
    </row>
    <row r="646" spans="29:31" x14ac:dyDescent="0.25">
      <c r="AC646" s="631"/>
      <c r="AD646" s="1032" t="s">
        <v>1700</v>
      </c>
      <c r="AE646" s="1033">
        <v>50433</v>
      </c>
    </row>
    <row r="647" spans="29:31" x14ac:dyDescent="0.25">
      <c r="AC647" s="631"/>
      <c r="AD647" s="1032" t="s">
        <v>1702</v>
      </c>
      <c r="AE647" s="1033">
        <v>50435</v>
      </c>
    </row>
    <row r="648" spans="29:31" x14ac:dyDescent="0.25">
      <c r="AC648" s="631"/>
      <c r="AD648" s="1032" t="s">
        <v>1908</v>
      </c>
      <c r="AE648" s="1034">
        <v>5198</v>
      </c>
    </row>
    <row r="649" spans="29:31" x14ac:dyDescent="0.25">
      <c r="AC649" s="631"/>
      <c r="AD649" s="1032" t="s">
        <v>1704</v>
      </c>
      <c r="AE649" s="1033">
        <v>50436</v>
      </c>
    </row>
    <row r="650" spans="29:31" x14ac:dyDescent="0.25">
      <c r="AC650" s="631"/>
      <c r="AD650" s="1032" t="s">
        <v>1910</v>
      </c>
      <c r="AE650" s="1034">
        <v>5199</v>
      </c>
    </row>
    <row r="651" spans="29:31" x14ac:dyDescent="0.25">
      <c r="AC651" s="631"/>
      <c r="AD651" s="1032" t="s">
        <v>1706</v>
      </c>
      <c r="AE651" s="1033">
        <v>50499</v>
      </c>
    </row>
    <row r="652" spans="29:31" x14ac:dyDescent="0.25">
      <c r="AC652" s="631"/>
      <c r="AD652" s="1032" t="s">
        <v>1708</v>
      </c>
      <c r="AE652" s="1033">
        <v>50438</v>
      </c>
    </row>
    <row r="653" spans="29:31" x14ac:dyDescent="0.25">
      <c r="AC653" s="631"/>
      <c r="AD653" s="1032" t="s">
        <v>1710</v>
      </c>
      <c r="AE653" s="1035">
        <v>50439</v>
      </c>
    </row>
  </sheetData>
  <sheetProtection algorithmName="SHA-512" hashValue="dpZF42d0GpfxjSTg7fEPVgxvNDLMtKGCeSgDKUACguGMgYWGzAYavMVOnlSm4cTHpxaBRcPxXD45dRNJ4eIUrQ==" saltValue="PMmMBJIjER4c8RQiCSN99Q==" spinCount="100000" sheet="1" formatCells="0" formatColumns="0" formatRows="0" insertColumns="0"/>
  <dataConsolidate/>
  <customSheetViews>
    <customSheetView guid="{841B5921-E88B-4B2E-8CB4-8DBE5547EC4F}">
      <selection activeCell="B4" sqref="B4:E5"/>
      <pageMargins left="0.7" right="0.7" top="0.75" bottom="0.75" header="0.3" footer="0.3"/>
      <pageSetup scale="80" orientation="portrait" r:id="rId1"/>
    </customSheetView>
  </customSheetViews>
  <mergeCells count="16">
    <mergeCell ref="C36:E36"/>
    <mergeCell ref="B14:E14"/>
    <mergeCell ref="C37:E37"/>
    <mergeCell ref="B4:E5"/>
    <mergeCell ref="C33:E33"/>
    <mergeCell ref="C34:E34"/>
    <mergeCell ref="C35:E35"/>
    <mergeCell ref="B27:E27"/>
    <mergeCell ref="C31:E31"/>
    <mergeCell ref="C32:E32"/>
    <mergeCell ref="B23:C23"/>
    <mergeCell ref="C29:E29"/>
    <mergeCell ref="B17:C17"/>
    <mergeCell ref="B19:C19"/>
    <mergeCell ref="B7:E7"/>
    <mergeCell ref="B25:C25"/>
  </mergeCells>
  <dataValidations xWindow="433" yWindow="367" count="7">
    <dataValidation type="textLength" showInputMessage="1" showErrorMessage="1" prompt="Limted to 42 characters._x000a_A blank space between characters is counted." sqref="C35:E35" xr:uid="{00000000-0002-0000-0300-000002000000}">
      <formula1>1</formula1>
      <formula2>42</formula2>
    </dataValidation>
    <dataValidation type="textLength" showInputMessage="1" showErrorMessage="1" prompt="Limited to 100 characters._x000a_A blank space between characters is counted._x000a_" sqref="C31:E31" xr:uid="{00000000-0002-0000-0300-000003000000}">
      <formula1>1</formula1>
      <formula2>100</formula2>
    </dataValidation>
    <dataValidation type="textLength" showInputMessage="1" showErrorMessage="1" prompt="Limted to 20 characters._x000a_A blank space is counted as a character._x000a_" sqref="C36:E36" xr:uid="{00000000-0002-0000-0300-000004000000}">
      <formula1>1</formula1>
      <formula2>20</formula2>
    </dataValidation>
    <dataValidation type="textLength" showInputMessage="1" showErrorMessage="1" prompt="Limited to 42 characters._x000a_A blank space between characters is counted._x000a__x000a_" sqref="C32:E32" xr:uid="{00000000-0002-0000-0300-000005000000}">
      <formula1>1</formula1>
      <formula2>42</formula2>
    </dataValidation>
    <dataValidation type="textLength" showInputMessage="1" showErrorMessage="1" prompt="Limited to 100 characters._x000a_A blank space between characters is counted." sqref="C34:E34 C37:E37" xr:uid="{00000000-0002-0000-0300-000006000000}">
      <formula1>1</formula1>
      <formula2>100</formula2>
    </dataValidation>
    <dataValidation type="list" allowBlank="1" showInputMessage="1" showErrorMessage="1" prompt="Please select unit from the drop down list" sqref="B4:E5" xr:uid="{00000000-0002-0000-0300-000000000000}">
      <formula1>$AD$2:$AD$653</formula1>
    </dataValidation>
    <dataValidation type="list" allowBlank="1" showInputMessage="1" showErrorMessage="1" prompt="Please select unit from drop down list" sqref="K1:AA1048576" xr:uid="{00000000-0002-0000-0300-000001000000}">
      <formula1>$AD$4:$AD$651</formula1>
    </dataValidation>
  </dataValidations>
  <pageMargins left="0.25" right="0.25" top="0.75" bottom="0.75" header="0.3" footer="0.3"/>
  <pageSetup scale="69" orientation="portrait" cellComments="atEnd" r:id="rId2"/>
  <headerFooter>
    <oddFooter>&amp;R&amp;</oddFooter>
  </headerFooter>
  <colBreaks count="1" manualBreakCount="1">
    <brk id="7" max="1048575" man="1"/>
  </col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172"/>
  <sheetViews>
    <sheetView zoomScaleNormal="100" workbookViewId="0">
      <pane ySplit="2" topLeftCell="A3" activePane="bottomLeft" state="frozen"/>
      <selection activeCell="A2" sqref="A2"/>
      <selection pane="bottomLeft" activeCell="A3" sqref="A3:C3"/>
    </sheetView>
  </sheetViews>
  <sheetFormatPr defaultColWidth="9.140625" defaultRowHeight="15" x14ac:dyDescent="0.25"/>
  <cols>
    <col min="1" max="1" width="9.140625" style="115"/>
    <col min="2" max="2" width="67.28515625" style="100" customWidth="1"/>
    <col min="3" max="3" width="72" style="104" customWidth="1"/>
    <col min="4" max="16384" width="9.140625" style="1"/>
  </cols>
  <sheetData>
    <row r="1" spans="1:3" s="415" customFormat="1" ht="29.25" customHeight="1" x14ac:dyDescent="0.25">
      <c r="A1" s="1109" t="s">
        <v>3024</v>
      </c>
      <c r="B1" s="1110"/>
      <c r="C1" s="1111"/>
    </row>
    <row r="2" spans="1:3" s="121" customFormat="1" ht="36" customHeight="1" x14ac:dyDescent="0.35">
      <c r="A2" s="102" t="s">
        <v>84</v>
      </c>
      <c r="B2" s="103" t="s">
        <v>322</v>
      </c>
      <c r="C2" s="164" t="s">
        <v>143</v>
      </c>
    </row>
    <row r="3" spans="1:3" s="121" customFormat="1" ht="81.75" customHeight="1" x14ac:dyDescent="0.25">
      <c r="A3" s="1114" t="s">
        <v>1990</v>
      </c>
      <c r="B3" s="1115"/>
      <c r="C3" s="1116"/>
    </row>
    <row r="4" spans="1:3" x14ac:dyDescent="0.25">
      <c r="A4" s="421" t="s">
        <v>2044</v>
      </c>
      <c r="B4" s="92" t="s">
        <v>88</v>
      </c>
      <c r="C4" s="104" t="s">
        <v>370</v>
      </c>
    </row>
    <row r="5" spans="1:3" ht="30" x14ac:dyDescent="0.25">
      <c r="A5" s="421" t="s">
        <v>2045</v>
      </c>
      <c r="B5" s="92" t="s">
        <v>243</v>
      </c>
      <c r="C5" s="104" t="s">
        <v>270</v>
      </c>
    </row>
    <row r="6" spans="1:3" ht="30" x14ac:dyDescent="0.25">
      <c r="A6" s="421" t="s">
        <v>2046</v>
      </c>
      <c r="B6" s="92" t="s">
        <v>5</v>
      </c>
      <c r="C6" s="105" t="s">
        <v>271</v>
      </c>
    </row>
    <row r="7" spans="1:3" ht="30" x14ac:dyDescent="0.25">
      <c r="A7" s="421" t="s">
        <v>2047</v>
      </c>
      <c r="B7" s="92" t="s">
        <v>242</v>
      </c>
      <c r="C7" s="104" t="s">
        <v>272</v>
      </c>
    </row>
    <row r="8" spans="1:3" ht="105" x14ac:dyDescent="0.25">
      <c r="A8" s="421" t="s">
        <v>2048</v>
      </c>
      <c r="B8" s="93" t="s">
        <v>43</v>
      </c>
      <c r="C8" s="105" t="s">
        <v>340</v>
      </c>
    </row>
    <row r="9" spans="1:3" x14ac:dyDescent="0.25">
      <c r="A9" s="421" t="s">
        <v>2049</v>
      </c>
      <c r="B9" s="92" t="s">
        <v>273</v>
      </c>
      <c r="C9" s="104" t="s">
        <v>421</v>
      </c>
    </row>
    <row r="10" spans="1:3" x14ac:dyDescent="0.25">
      <c r="A10" s="421" t="s">
        <v>2050</v>
      </c>
      <c r="B10" s="92" t="s">
        <v>274</v>
      </c>
      <c r="C10" s="104" t="s">
        <v>422</v>
      </c>
    </row>
    <row r="11" spans="1:3" x14ac:dyDescent="0.25">
      <c r="A11" s="421" t="s">
        <v>2051</v>
      </c>
      <c r="B11" s="92" t="s">
        <v>275</v>
      </c>
      <c r="C11" s="104" t="s">
        <v>423</v>
      </c>
    </row>
    <row r="12" spans="1:3" ht="45" x14ac:dyDescent="0.25">
      <c r="A12" s="421" t="s">
        <v>2052</v>
      </c>
      <c r="B12" s="92" t="s">
        <v>276</v>
      </c>
      <c r="C12" s="104" t="s">
        <v>424</v>
      </c>
    </row>
    <row r="13" spans="1:3" ht="30" x14ac:dyDescent="0.25">
      <c r="A13" s="421" t="s">
        <v>2053</v>
      </c>
      <c r="B13" s="92" t="s">
        <v>2</v>
      </c>
      <c r="C13" s="104" t="s">
        <v>277</v>
      </c>
    </row>
    <row r="14" spans="1:3" ht="30" x14ac:dyDescent="0.25">
      <c r="A14" s="421" t="s">
        <v>2054</v>
      </c>
      <c r="B14" s="92" t="s">
        <v>47</v>
      </c>
      <c r="C14" s="104" t="s">
        <v>266</v>
      </c>
    </row>
    <row r="15" spans="1:3" ht="55.5" customHeight="1" x14ac:dyDescent="0.25">
      <c r="A15" s="421" t="s">
        <v>2055</v>
      </c>
      <c r="B15" s="92" t="s">
        <v>87</v>
      </c>
      <c r="C15" s="104" t="s">
        <v>265</v>
      </c>
    </row>
    <row r="16" spans="1:3" ht="70.5" customHeight="1" x14ac:dyDescent="0.25">
      <c r="A16" s="421" t="s">
        <v>2056</v>
      </c>
      <c r="B16" s="92" t="s">
        <v>92</v>
      </c>
      <c r="C16" s="104" t="s">
        <v>397</v>
      </c>
    </row>
    <row r="17" spans="1:3" ht="30" x14ac:dyDescent="0.25">
      <c r="A17" s="421" t="s">
        <v>2057</v>
      </c>
      <c r="B17" s="89" t="s">
        <v>83</v>
      </c>
      <c r="C17" s="104" t="s">
        <v>278</v>
      </c>
    </row>
    <row r="18" spans="1:3" ht="71.25" customHeight="1" x14ac:dyDescent="0.25">
      <c r="A18" s="421" t="s">
        <v>2058</v>
      </c>
      <c r="B18" s="92" t="s">
        <v>91</v>
      </c>
      <c r="C18" s="104" t="s">
        <v>398</v>
      </c>
    </row>
    <row r="19" spans="1:3" ht="52.5" customHeight="1" x14ac:dyDescent="0.25">
      <c r="A19" s="421" t="s">
        <v>2059</v>
      </c>
      <c r="B19" s="92" t="s">
        <v>3</v>
      </c>
      <c r="C19" s="104" t="s">
        <v>283</v>
      </c>
    </row>
    <row r="20" spans="1:3" ht="58.5" customHeight="1" x14ac:dyDescent="0.25">
      <c r="A20" s="421" t="s">
        <v>2060</v>
      </c>
      <c r="B20" s="92" t="s">
        <v>4</v>
      </c>
      <c r="C20" s="104" t="s">
        <v>284</v>
      </c>
    </row>
    <row r="21" spans="1:3" ht="55.5" customHeight="1" x14ac:dyDescent="0.25">
      <c r="A21" s="421" t="s">
        <v>2061</v>
      </c>
      <c r="B21" s="9" t="s">
        <v>458</v>
      </c>
      <c r="C21" s="104" t="s">
        <v>285</v>
      </c>
    </row>
    <row r="22" spans="1:3" ht="49.5" customHeight="1" x14ac:dyDescent="0.25">
      <c r="A22" s="421" t="s">
        <v>2062</v>
      </c>
      <c r="B22" s="9" t="s">
        <v>457</v>
      </c>
      <c r="C22" s="104" t="s">
        <v>286</v>
      </c>
    </row>
    <row r="23" spans="1:3" s="415" customFormat="1" ht="49.5" customHeight="1" x14ac:dyDescent="0.25">
      <c r="A23" s="421" t="s">
        <v>2064</v>
      </c>
      <c r="B23" s="92" t="s">
        <v>2041</v>
      </c>
      <c r="C23" s="104" t="s">
        <v>2042</v>
      </c>
    </row>
    <row r="24" spans="1:3" ht="36.75" customHeight="1" x14ac:dyDescent="0.25">
      <c r="A24" s="421" t="s">
        <v>2063</v>
      </c>
      <c r="B24" s="92" t="s">
        <v>6</v>
      </c>
      <c r="C24" s="104" t="s">
        <v>287</v>
      </c>
    </row>
    <row r="25" spans="1:3" ht="114" customHeight="1" x14ac:dyDescent="0.25">
      <c r="A25" s="421" t="s">
        <v>2065</v>
      </c>
      <c r="B25" s="1081" t="s">
        <v>3287</v>
      </c>
      <c r="C25" s="104" t="s">
        <v>288</v>
      </c>
    </row>
    <row r="26" spans="1:3" ht="18.75" x14ac:dyDescent="0.25">
      <c r="A26" s="421"/>
      <c r="B26" s="87" t="s">
        <v>40</v>
      </c>
    </row>
    <row r="27" spans="1:3" ht="15.75" x14ac:dyDescent="0.25">
      <c r="A27" s="421"/>
      <c r="B27" s="94" t="s">
        <v>8</v>
      </c>
    </row>
    <row r="28" spans="1:3" ht="37.5" customHeight="1" x14ac:dyDescent="0.25">
      <c r="A28" s="421" t="s">
        <v>2067</v>
      </c>
      <c r="B28" s="89" t="s">
        <v>3199</v>
      </c>
      <c r="C28" s="104" t="s">
        <v>289</v>
      </c>
    </row>
    <row r="29" spans="1:3" ht="39" customHeight="1" x14ac:dyDescent="0.25">
      <c r="A29" s="421" t="s">
        <v>2068</v>
      </c>
      <c r="B29" s="89" t="s">
        <v>9</v>
      </c>
      <c r="C29" s="104" t="s">
        <v>290</v>
      </c>
    </row>
    <row r="30" spans="1:3" ht="69.75" customHeight="1" x14ac:dyDescent="0.25">
      <c r="A30" s="421" t="s">
        <v>2069</v>
      </c>
      <c r="B30" s="89" t="s">
        <v>292</v>
      </c>
      <c r="C30" s="104" t="s">
        <v>291</v>
      </c>
    </row>
    <row r="31" spans="1:3" ht="27.75" customHeight="1" x14ac:dyDescent="0.25">
      <c r="A31" s="421" t="s">
        <v>2070</v>
      </c>
      <c r="B31" s="89" t="s">
        <v>10</v>
      </c>
      <c r="C31" s="104" t="s">
        <v>262</v>
      </c>
    </row>
    <row r="32" spans="1:3" ht="37.5" customHeight="1" x14ac:dyDescent="0.25">
      <c r="A32" s="421" t="s">
        <v>2071</v>
      </c>
      <c r="B32" s="89" t="s">
        <v>11</v>
      </c>
      <c r="C32" s="104" t="s">
        <v>263</v>
      </c>
    </row>
    <row r="33" spans="1:3" ht="30" x14ac:dyDescent="0.25">
      <c r="A33" s="421" t="s">
        <v>2072</v>
      </c>
      <c r="B33" s="95" t="s">
        <v>12</v>
      </c>
      <c r="C33" s="104" t="s">
        <v>371</v>
      </c>
    </row>
    <row r="34" spans="1:3" ht="36.75" customHeight="1" x14ac:dyDescent="0.25">
      <c r="A34" s="421" t="s">
        <v>2073</v>
      </c>
      <c r="B34" s="89" t="s">
        <v>425</v>
      </c>
      <c r="C34" s="104" t="s">
        <v>264</v>
      </c>
    </row>
    <row r="35" spans="1:3" ht="52.5" customHeight="1" x14ac:dyDescent="0.25">
      <c r="A35" s="421" t="s">
        <v>2074</v>
      </c>
      <c r="B35" s="640" t="s">
        <v>3312</v>
      </c>
      <c r="C35" s="104" t="s">
        <v>426</v>
      </c>
    </row>
    <row r="36" spans="1:3" ht="40.5" customHeight="1" x14ac:dyDescent="0.25">
      <c r="A36" s="421" t="s">
        <v>2075</v>
      </c>
      <c r="B36" s="89" t="s">
        <v>14</v>
      </c>
      <c r="C36" s="104" t="s">
        <v>293</v>
      </c>
    </row>
    <row r="37" spans="1:3" ht="45" x14ac:dyDescent="0.25">
      <c r="A37" s="421" t="s">
        <v>2076</v>
      </c>
      <c r="B37" s="89" t="s">
        <v>18</v>
      </c>
      <c r="C37" s="104" t="s">
        <v>260</v>
      </c>
    </row>
    <row r="38" spans="1:3" ht="30" x14ac:dyDescent="0.25">
      <c r="A38" s="421" t="s">
        <v>2077</v>
      </c>
      <c r="B38" s="89" t="s">
        <v>184</v>
      </c>
      <c r="C38" s="104" t="s">
        <v>261</v>
      </c>
    </row>
    <row r="39" spans="1:3" ht="90" x14ac:dyDescent="0.25">
      <c r="A39" s="421" t="s">
        <v>2078</v>
      </c>
      <c r="B39" s="638" t="s">
        <v>3022</v>
      </c>
      <c r="C39" s="635" t="s">
        <v>3200</v>
      </c>
    </row>
    <row r="40" spans="1:3" ht="15.75" x14ac:dyDescent="0.25">
      <c r="A40" s="421"/>
      <c r="B40" s="96" t="s">
        <v>239</v>
      </c>
    </row>
    <row r="41" spans="1:3" ht="45" x14ac:dyDescent="0.25">
      <c r="A41" s="421" t="s">
        <v>2079</v>
      </c>
      <c r="B41" s="89" t="s">
        <v>3</v>
      </c>
      <c r="C41" s="104" t="s">
        <v>279</v>
      </c>
    </row>
    <row r="42" spans="1:3" ht="58.5" customHeight="1" x14ac:dyDescent="0.25">
      <c r="A42" s="421" t="s">
        <v>2080</v>
      </c>
      <c r="B42" s="89" t="s">
        <v>44</v>
      </c>
      <c r="C42" s="104" t="s">
        <v>280</v>
      </c>
    </row>
    <row r="43" spans="1:3" ht="45" x14ac:dyDescent="0.25">
      <c r="A43" s="421" t="s">
        <v>2081</v>
      </c>
      <c r="B43" s="89" t="s">
        <v>28</v>
      </c>
      <c r="C43" s="104" t="s">
        <v>281</v>
      </c>
    </row>
    <row r="44" spans="1:3" ht="45" x14ac:dyDescent="0.25">
      <c r="A44" s="421" t="s">
        <v>2082</v>
      </c>
      <c r="B44" s="89" t="s">
        <v>29</v>
      </c>
      <c r="C44" s="104" t="s">
        <v>282</v>
      </c>
    </row>
    <row r="45" spans="1:3" ht="60.75" customHeight="1" x14ac:dyDescent="0.25">
      <c r="A45" s="421" t="s">
        <v>2083</v>
      </c>
      <c r="B45" s="89" t="s">
        <v>27</v>
      </c>
      <c r="C45" s="104" t="s">
        <v>438</v>
      </c>
    </row>
    <row r="46" spans="1:3" ht="15.75" x14ac:dyDescent="0.25">
      <c r="A46" s="421"/>
      <c r="B46" s="94" t="s">
        <v>20</v>
      </c>
    </row>
    <row r="47" spans="1:3" ht="47.25" x14ac:dyDescent="0.25">
      <c r="A47" s="757" t="s">
        <v>2084</v>
      </c>
      <c r="B47" s="184" t="s">
        <v>3089</v>
      </c>
      <c r="C47" s="184" t="s">
        <v>3089</v>
      </c>
    </row>
    <row r="48" spans="1:3" s="780" customFormat="1" ht="15.75" x14ac:dyDescent="0.25">
      <c r="A48" s="437">
        <v>10840</v>
      </c>
      <c r="B48" s="184" t="s">
        <v>3088</v>
      </c>
      <c r="C48" s="184" t="s">
        <v>3088</v>
      </c>
    </row>
    <row r="49" spans="1:3" ht="45" x14ac:dyDescent="0.25">
      <c r="A49" s="421" t="s">
        <v>2085</v>
      </c>
      <c r="B49" s="89" t="s">
        <v>21</v>
      </c>
      <c r="C49" s="104" t="s">
        <v>416</v>
      </c>
    </row>
    <row r="50" spans="1:3" ht="60" x14ac:dyDescent="0.25">
      <c r="A50" s="421" t="s">
        <v>2086</v>
      </c>
      <c r="B50" s="89" t="s">
        <v>295</v>
      </c>
      <c r="C50" s="104" t="s">
        <v>427</v>
      </c>
    </row>
    <row r="51" spans="1:3" ht="120" x14ac:dyDescent="0.25">
      <c r="A51" s="421" t="s">
        <v>2087</v>
      </c>
      <c r="B51" s="89" t="s">
        <v>22</v>
      </c>
      <c r="C51" s="104" t="s">
        <v>294</v>
      </c>
    </row>
    <row r="52" spans="1:3" ht="96" customHeight="1" x14ac:dyDescent="0.25">
      <c r="A52" s="421" t="s">
        <v>2088</v>
      </c>
      <c r="B52" s="89" t="s">
        <v>23</v>
      </c>
      <c r="C52" s="925" t="s">
        <v>443</v>
      </c>
    </row>
    <row r="53" spans="1:3" ht="150" customHeight="1" x14ac:dyDescent="0.25">
      <c r="A53" s="421" t="s">
        <v>2089</v>
      </c>
      <c r="B53" s="89" t="s">
        <v>24</v>
      </c>
      <c r="C53" s="107" t="s">
        <v>301</v>
      </c>
    </row>
    <row r="54" spans="1:3" ht="66.75" customHeight="1" x14ac:dyDescent="0.25">
      <c r="A54" s="421" t="s">
        <v>2090</v>
      </c>
      <c r="B54" s="89" t="s">
        <v>25</v>
      </c>
      <c r="C54" s="104" t="s">
        <v>302</v>
      </c>
    </row>
    <row r="55" spans="1:3" ht="30" customHeight="1" x14ac:dyDescent="0.25">
      <c r="A55" s="421" t="s">
        <v>2091</v>
      </c>
      <c r="B55" s="89" t="s">
        <v>34</v>
      </c>
      <c r="C55" s="104" t="s">
        <v>267</v>
      </c>
    </row>
    <row r="56" spans="1:3" ht="92.25" customHeight="1" x14ac:dyDescent="0.25">
      <c r="A56" s="421" t="s">
        <v>2092</v>
      </c>
      <c r="B56" s="89" t="s">
        <v>26</v>
      </c>
      <c r="C56" s="104" t="s">
        <v>303</v>
      </c>
    </row>
    <row r="57" spans="1:3" ht="124.5" customHeight="1" x14ac:dyDescent="0.25">
      <c r="A57" s="421" t="s">
        <v>2093</v>
      </c>
      <c r="B57" s="89" t="s">
        <v>41</v>
      </c>
      <c r="C57" s="104" t="s">
        <v>304</v>
      </c>
    </row>
    <row r="58" spans="1:3" ht="30" x14ac:dyDescent="0.25">
      <c r="A58" s="421" t="s">
        <v>2094</v>
      </c>
      <c r="B58" s="89" t="s">
        <v>187</v>
      </c>
      <c r="C58" s="104" t="s">
        <v>305</v>
      </c>
    </row>
    <row r="59" spans="1:3" ht="48" customHeight="1" x14ac:dyDescent="0.25">
      <c r="A59" s="421" t="s">
        <v>2095</v>
      </c>
      <c r="B59" s="89" t="s">
        <v>30</v>
      </c>
      <c r="C59" s="104" t="s">
        <v>306</v>
      </c>
    </row>
    <row r="60" spans="1:3" ht="48" customHeight="1" x14ac:dyDescent="0.25">
      <c r="A60" s="421" t="s">
        <v>2096</v>
      </c>
      <c r="B60" s="89" t="s">
        <v>297</v>
      </c>
      <c r="C60" s="104" t="s">
        <v>307</v>
      </c>
    </row>
    <row r="61" spans="1:3" ht="30" x14ac:dyDescent="0.25">
      <c r="A61" s="421" t="s">
        <v>2097</v>
      </c>
      <c r="B61" s="89" t="s">
        <v>298</v>
      </c>
      <c r="C61" s="104" t="s">
        <v>308</v>
      </c>
    </row>
    <row r="62" spans="1:3" ht="30" x14ac:dyDescent="0.25">
      <c r="A62" s="421" t="s">
        <v>2098</v>
      </c>
      <c r="B62" s="89" t="s">
        <v>309</v>
      </c>
      <c r="C62" s="104" t="s">
        <v>310</v>
      </c>
    </row>
    <row r="63" spans="1:3" ht="30" x14ac:dyDescent="0.25">
      <c r="A63" s="421" t="s">
        <v>2099</v>
      </c>
      <c r="B63" s="89" t="s">
        <v>300</v>
      </c>
      <c r="C63" s="104" t="s">
        <v>311</v>
      </c>
    </row>
    <row r="64" spans="1:3" ht="30" x14ac:dyDescent="0.25">
      <c r="A64" s="421" t="s">
        <v>2100</v>
      </c>
      <c r="B64" s="89" t="s">
        <v>50</v>
      </c>
      <c r="C64" s="104" t="s">
        <v>312</v>
      </c>
    </row>
    <row r="65" spans="1:3" ht="57" customHeight="1" x14ac:dyDescent="0.25">
      <c r="A65" s="421" t="s">
        <v>2101</v>
      </c>
      <c r="B65" s="89" t="s">
        <v>35</v>
      </c>
      <c r="C65" s="104" t="s">
        <v>313</v>
      </c>
    </row>
    <row r="66" spans="1:3" x14ac:dyDescent="0.25">
      <c r="A66" s="421" t="s">
        <v>2102</v>
      </c>
      <c r="B66" s="89" t="s">
        <v>45</v>
      </c>
      <c r="C66" s="104" t="s">
        <v>314</v>
      </c>
    </row>
    <row r="67" spans="1:3" ht="69.75" customHeight="1" x14ac:dyDescent="0.25">
      <c r="A67" s="421" t="s">
        <v>2103</v>
      </c>
      <c r="B67" s="89" t="s">
        <v>46</v>
      </c>
      <c r="C67" s="107" t="s">
        <v>333</v>
      </c>
    </row>
    <row r="68" spans="1:3" ht="30" x14ac:dyDescent="0.25">
      <c r="A68" s="421" t="s">
        <v>2104</v>
      </c>
      <c r="B68" s="89" t="s">
        <v>3066</v>
      </c>
      <c r="C68" s="104" t="s">
        <v>315</v>
      </c>
    </row>
    <row r="69" spans="1:3" ht="31.5" x14ac:dyDescent="0.25">
      <c r="A69" s="421"/>
      <c r="B69" s="96" t="s">
        <v>240</v>
      </c>
    </row>
    <row r="70" spans="1:3" ht="45" customHeight="1" x14ac:dyDescent="0.25">
      <c r="A70" s="421" t="s">
        <v>2105</v>
      </c>
      <c r="B70" s="89" t="s">
        <v>36</v>
      </c>
      <c r="C70" s="104" t="s">
        <v>316</v>
      </c>
    </row>
    <row r="71" spans="1:3" ht="30" x14ac:dyDescent="0.25">
      <c r="A71" s="421" t="s">
        <v>2106</v>
      </c>
      <c r="B71" s="89" t="s">
        <v>247</v>
      </c>
      <c r="C71" s="104" t="s">
        <v>417</v>
      </c>
    </row>
    <row r="72" spans="1:3" ht="30" x14ac:dyDescent="0.25">
      <c r="A72" s="421" t="s">
        <v>2107</v>
      </c>
      <c r="B72" s="89" t="s">
        <v>51</v>
      </c>
      <c r="C72" s="104" t="s">
        <v>418</v>
      </c>
    </row>
    <row r="73" spans="1:3" ht="45" x14ac:dyDescent="0.25">
      <c r="A73" s="421" t="s">
        <v>2108</v>
      </c>
      <c r="B73" s="89" t="s">
        <v>248</v>
      </c>
      <c r="C73" s="104" t="s">
        <v>419</v>
      </c>
    </row>
    <row r="74" spans="1:3" ht="54.75" customHeight="1" x14ac:dyDescent="0.25">
      <c r="A74" s="421" t="s">
        <v>2109</v>
      </c>
      <c r="B74" s="89" t="s">
        <v>33</v>
      </c>
      <c r="C74" s="104" t="s">
        <v>268</v>
      </c>
    </row>
    <row r="75" spans="1:3" ht="30" x14ac:dyDescent="0.25">
      <c r="A75" s="421" t="s">
        <v>2110</v>
      </c>
      <c r="B75" s="89" t="s">
        <v>31</v>
      </c>
      <c r="C75" s="104" t="s">
        <v>269</v>
      </c>
    </row>
    <row r="76" spans="1:3" ht="75" x14ac:dyDescent="0.25">
      <c r="A76" s="421" t="s">
        <v>2111</v>
      </c>
      <c r="B76" s="89" t="s">
        <v>32</v>
      </c>
      <c r="C76" s="104" t="s">
        <v>428</v>
      </c>
    </row>
    <row r="77" spans="1:3" ht="45" x14ac:dyDescent="0.25">
      <c r="A77" s="421" t="s">
        <v>2112</v>
      </c>
      <c r="B77" s="89" t="s">
        <v>328</v>
      </c>
      <c r="C77" s="104" t="s">
        <v>317</v>
      </c>
    </row>
    <row r="78" spans="1:3" x14ac:dyDescent="0.25">
      <c r="A78" s="421" t="s">
        <v>2113</v>
      </c>
      <c r="B78" s="97" t="s">
        <v>15</v>
      </c>
      <c r="C78" s="104" t="s">
        <v>318</v>
      </c>
    </row>
    <row r="79" spans="1:3" x14ac:dyDescent="0.25">
      <c r="A79" s="421" t="s">
        <v>2114</v>
      </c>
      <c r="B79" s="425" t="s">
        <v>3004</v>
      </c>
      <c r="C79" s="104" t="s">
        <v>319</v>
      </c>
    </row>
    <row r="80" spans="1:3" x14ac:dyDescent="0.25">
      <c r="A80" s="421" t="s">
        <v>2115</v>
      </c>
      <c r="B80" s="93" t="s">
        <v>17</v>
      </c>
      <c r="C80" s="104" t="s">
        <v>3061</v>
      </c>
    </row>
    <row r="81" spans="1:3" ht="60" x14ac:dyDescent="0.25">
      <c r="A81" s="421" t="s">
        <v>2116</v>
      </c>
      <c r="B81" s="89" t="s">
        <v>38</v>
      </c>
      <c r="C81" s="104" t="s">
        <v>320</v>
      </c>
    </row>
    <row r="82" spans="1:3" ht="30" x14ac:dyDescent="0.25">
      <c r="A82" s="421" t="s">
        <v>2117</v>
      </c>
      <c r="B82" s="89" t="s">
        <v>241</v>
      </c>
      <c r="C82" s="104" t="s">
        <v>321</v>
      </c>
    </row>
    <row r="83" spans="1:3" ht="60" x14ac:dyDescent="0.25">
      <c r="A83" s="421"/>
      <c r="B83" s="88" t="s">
        <v>54</v>
      </c>
      <c r="C83" s="104" t="s">
        <v>441</v>
      </c>
    </row>
    <row r="84" spans="1:3" ht="23.25" x14ac:dyDescent="0.25">
      <c r="A84" s="421"/>
      <c r="B84" s="98" t="s">
        <v>73</v>
      </c>
    </row>
    <row r="85" spans="1:3" x14ac:dyDescent="0.25">
      <c r="A85" s="421" t="s">
        <v>2118</v>
      </c>
      <c r="B85" s="89" t="s">
        <v>74</v>
      </c>
      <c r="C85" s="93" t="s">
        <v>74</v>
      </c>
    </row>
    <row r="86" spans="1:3" ht="73.5" customHeight="1" x14ac:dyDescent="0.25">
      <c r="A86" s="421" t="s">
        <v>2119</v>
      </c>
      <c r="B86" s="89" t="s">
        <v>324</v>
      </c>
      <c r="C86" s="104" t="s">
        <v>323</v>
      </c>
    </row>
    <row r="87" spans="1:3" ht="29.25" customHeight="1" x14ac:dyDescent="0.25">
      <c r="A87" s="421" t="s">
        <v>2120</v>
      </c>
      <c r="B87" s="89" t="s">
        <v>37</v>
      </c>
      <c r="C87" s="104" t="s">
        <v>459</v>
      </c>
    </row>
    <row r="88" spans="1:3" ht="46.5" customHeight="1" x14ac:dyDescent="0.25">
      <c r="A88" s="421" t="s">
        <v>2121</v>
      </c>
      <c r="B88" s="99" t="s">
        <v>76</v>
      </c>
      <c r="C88" s="749" t="s">
        <v>3058</v>
      </c>
    </row>
    <row r="89" spans="1:3" ht="23.25" x14ac:dyDescent="0.25">
      <c r="A89" s="421"/>
      <c r="B89" s="98"/>
    </row>
    <row r="90" spans="1:3" ht="23.25" x14ac:dyDescent="0.25">
      <c r="A90" s="421"/>
      <c r="B90" s="108" t="s">
        <v>152</v>
      </c>
    </row>
    <row r="91" spans="1:3" ht="15.75" x14ac:dyDescent="0.25">
      <c r="A91" s="421"/>
      <c r="B91" s="109" t="s">
        <v>101</v>
      </c>
    </row>
    <row r="92" spans="1:3" ht="105" customHeight="1" x14ac:dyDescent="0.25">
      <c r="A92" s="28"/>
      <c r="B92" s="1112" t="s">
        <v>485</v>
      </c>
      <c r="C92" s="1113"/>
    </row>
    <row r="93" spans="1:3" ht="89.25" customHeight="1" x14ac:dyDescent="0.25">
      <c r="A93" s="28"/>
      <c r="B93" s="1112" t="s">
        <v>486</v>
      </c>
      <c r="C93" s="1113"/>
    </row>
    <row r="94" spans="1:3" ht="117" customHeight="1" x14ac:dyDescent="0.25">
      <c r="A94" s="28"/>
      <c r="B94" s="1112" t="s">
        <v>429</v>
      </c>
      <c r="C94" s="1113"/>
    </row>
    <row r="95" spans="1:3" ht="81" customHeight="1" x14ac:dyDescent="0.25">
      <c r="A95" s="28"/>
      <c r="B95" s="1112" t="s">
        <v>487</v>
      </c>
      <c r="C95" s="1113"/>
    </row>
    <row r="96" spans="1:3" ht="72.75" customHeight="1" x14ac:dyDescent="0.25">
      <c r="A96" s="28"/>
      <c r="B96" s="1112" t="s">
        <v>488</v>
      </c>
      <c r="C96" s="1113"/>
    </row>
    <row r="97" spans="1:3" ht="15.75" x14ac:dyDescent="0.25">
      <c r="A97" s="421"/>
      <c r="B97" s="109"/>
    </row>
    <row r="98" spans="1:3" ht="30" x14ac:dyDescent="0.25">
      <c r="A98" s="421" t="s">
        <v>2122</v>
      </c>
      <c r="B98" s="110" t="s">
        <v>119</v>
      </c>
      <c r="C98" s="111" t="s">
        <v>341</v>
      </c>
    </row>
    <row r="99" spans="1:3" ht="45" x14ac:dyDescent="0.25">
      <c r="A99" s="421" t="s">
        <v>2123</v>
      </c>
      <c r="B99" s="110" t="s">
        <v>113</v>
      </c>
      <c r="C99" s="112" t="s">
        <v>335</v>
      </c>
    </row>
    <row r="100" spans="1:3" x14ac:dyDescent="0.25">
      <c r="A100" s="421" t="s">
        <v>2124</v>
      </c>
      <c r="B100" s="110" t="s">
        <v>102</v>
      </c>
      <c r="C100" s="111" t="s">
        <v>336</v>
      </c>
    </row>
    <row r="101" spans="1:3" ht="45" x14ac:dyDescent="0.25">
      <c r="A101" s="421" t="s">
        <v>2125</v>
      </c>
      <c r="B101" s="110" t="s">
        <v>116</v>
      </c>
      <c r="C101" s="111" t="s">
        <v>116</v>
      </c>
    </row>
    <row r="102" spans="1:3" ht="60" x14ac:dyDescent="0.25">
      <c r="A102" s="421" t="s">
        <v>2126</v>
      </c>
      <c r="B102" s="110" t="s">
        <v>372</v>
      </c>
      <c r="C102" s="227" t="s">
        <v>373</v>
      </c>
    </row>
    <row r="103" spans="1:3" x14ac:dyDescent="0.25">
      <c r="A103" s="421" t="s">
        <v>2134</v>
      </c>
      <c r="B103" s="110" t="s">
        <v>3067</v>
      </c>
      <c r="C103" s="112" t="s">
        <v>3070</v>
      </c>
    </row>
    <row r="104" spans="1:3" ht="82.5" customHeight="1" x14ac:dyDescent="0.25">
      <c r="A104" s="421" t="s">
        <v>2127</v>
      </c>
      <c r="B104" s="111" t="s">
        <v>118</v>
      </c>
      <c r="C104" s="112" t="s">
        <v>337</v>
      </c>
    </row>
    <row r="105" spans="1:3" ht="31.5" customHeight="1" x14ac:dyDescent="0.25">
      <c r="A105" s="421"/>
      <c r="B105" s="109" t="s">
        <v>50</v>
      </c>
    </row>
    <row r="106" spans="1:3" ht="60" x14ac:dyDescent="0.25">
      <c r="A106" s="421" t="s">
        <v>2128</v>
      </c>
      <c r="B106" s="110" t="s">
        <v>495</v>
      </c>
      <c r="C106" s="227" t="s">
        <v>3005</v>
      </c>
    </row>
    <row r="107" spans="1:3" ht="45" x14ac:dyDescent="0.25">
      <c r="A107" s="421" t="s">
        <v>2129</v>
      </c>
      <c r="B107" s="110" t="s">
        <v>430</v>
      </c>
      <c r="C107" s="228" t="s">
        <v>3006</v>
      </c>
    </row>
    <row r="108" spans="1:3" ht="60" x14ac:dyDescent="0.25">
      <c r="A108" s="421" t="s">
        <v>2130</v>
      </c>
      <c r="B108" s="110" t="s">
        <v>95</v>
      </c>
      <c r="C108" s="112" t="s">
        <v>439</v>
      </c>
    </row>
    <row r="109" spans="1:3" ht="30" x14ac:dyDescent="0.25">
      <c r="A109" s="421" t="s">
        <v>2131</v>
      </c>
      <c r="B109" s="110" t="s">
        <v>98</v>
      </c>
      <c r="C109" s="113" t="s">
        <v>367</v>
      </c>
    </row>
    <row r="110" spans="1:3" ht="30" x14ac:dyDescent="0.25">
      <c r="A110" s="421" t="s">
        <v>2132</v>
      </c>
      <c r="B110" s="110" t="s">
        <v>120</v>
      </c>
      <c r="C110" s="227" t="s">
        <v>338</v>
      </c>
    </row>
    <row r="111" spans="1:3" ht="30" x14ac:dyDescent="0.25">
      <c r="A111" s="421" t="s">
        <v>2133</v>
      </c>
      <c r="B111" s="110" t="s">
        <v>106</v>
      </c>
      <c r="C111" s="227" t="s">
        <v>339</v>
      </c>
    </row>
    <row r="112" spans="1:3" ht="45" x14ac:dyDescent="0.25">
      <c r="A112" s="421" t="s">
        <v>2135</v>
      </c>
      <c r="B112" s="110" t="s">
        <v>181</v>
      </c>
      <c r="C112" s="104" t="s">
        <v>3201</v>
      </c>
    </row>
    <row r="113" spans="1:3" x14ac:dyDescent="0.25">
      <c r="A113" s="421" t="s">
        <v>2136</v>
      </c>
      <c r="B113" s="110" t="s">
        <v>182</v>
      </c>
      <c r="C113" s="104" t="s">
        <v>342</v>
      </c>
    </row>
    <row r="114" spans="1:3" x14ac:dyDescent="0.25">
      <c r="A114" s="421" t="s">
        <v>2137</v>
      </c>
      <c r="B114" s="110" t="s">
        <v>114</v>
      </c>
      <c r="C114" s="104" t="s">
        <v>343</v>
      </c>
    </row>
    <row r="115" spans="1:3" ht="15.75" x14ac:dyDescent="0.25">
      <c r="A115" s="421"/>
      <c r="B115" s="114" t="s">
        <v>85</v>
      </c>
    </row>
    <row r="116" spans="1:3" ht="30" x14ac:dyDescent="0.25">
      <c r="A116" s="421" t="s">
        <v>2138</v>
      </c>
      <c r="B116" s="110" t="s">
        <v>154</v>
      </c>
      <c r="C116" s="104" t="s">
        <v>489</v>
      </c>
    </row>
    <row r="117" spans="1:3" ht="30" x14ac:dyDescent="0.25">
      <c r="A117" s="421" t="s">
        <v>2139</v>
      </c>
      <c r="B117" s="110" t="s">
        <v>155</v>
      </c>
      <c r="C117" s="104" t="s">
        <v>374</v>
      </c>
    </row>
    <row r="118" spans="1:3" ht="60" x14ac:dyDescent="0.25">
      <c r="A118" s="421" t="s">
        <v>2140</v>
      </c>
      <c r="B118" s="110" t="s">
        <v>115</v>
      </c>
      <c r="C118" s="104" t="s">
        <v>375</v>
      </c>
    </row>
    <row r="119" spans="1:3" ht="30" x14ac:dyDescent="0.25">
      <c r="A119" s="421" t="s">
        <v>2141</v>
      </c>
      <c r="B119" s="110" t="s">
        <v>21</v>
      </c>
      <c r="C119" s="104" t="s">
        <v>344</v>
      </c>
    </row>
    <row r="120" spans="1:3" ht="30" x14ac:dyDescent="0.25">
      <c r="A120" s="421" t="s">
        <v>2142</v>
      </c>
      <c r="B120" s="110" t="s">
        <v>156</v>
      </c>
      <c r="C120" s="104" t="s">
        <v>345</v>
      </c>
    </row>
    <row r="121" spans="1:3" ht="30" x14ac:dyDescent="0.25">
      <c r="A121" s="421" t="s">
        <v>2143</v>
      </c>
      <c r="B121" s="110" t="s">
        <v>148</v>
      </c>
      <c r="C121" s="104" t="s">
        <v>376</v>
      </c>
    </row>
    <row r="122" spans="1:3" ht="30" x14ac:dyDescent="0.25">
      <c r="A122" s="421" t="s">
        <v>2144</v>
      </c>
      <c r="B122" s="110" t="s">
        <v>108</v>
      </c>
      <c r="C122" s="104" t="s">
        <v>346</v>
      </c>
    </row>
    <row r="123" spans="1:3" ht="15.75" x14ac:dyDescent="0.25">
      <c r="A123" s="421"/>
      <c r="B123" s="109" t="s">
        <v>89</v>
      </c>
    </row>
    <row r="124" spans="1:3" ht="30" x14ac:dyDescent="0.25">
      <c r="A124" s="421" t="s">
        <v>2145</v>
      </c>
      <c r="B124" s="110" t="s">
        <v>0</v>
      </c>
      <c r="C124" s="104" t="s">
        <v>347</v>
      </c>
    </row>
    <row r="125" spans="1:3" ht="45" x14ac:dyDescent="0.25">
      <c r="A125" s="421" t="s">
        <v>2146</v>
      </c>
      <c r="B125" s="110" t="s">
        <v>1</v>
      </c>
      <c r="C125" s="104" t="s">
        <v>348</v>
      </c>
    </row>
    <row r="126" spans="1:3" ht="30" x14ac:dyDescent="0.25">
      <c r="A126" s="421" t="s">
        <v>2147</v>
      </c>
      <c r="B126" s="110" t="s">
        <v>250</v>
      </c>
      <c r="C126" s="113" t="s">
        <v>349</v>
      </c>
    </row>
    <row r="127" spans="1:3" ht="30" x14ac:dyDescent="0.25">
      <c r="A127" s="421" t="s">
        <v>2148</v>
      </c>
      <c r="B127" s="110" t="s">
        <v>251</v>
      </c>
      <c r="C127" s="104" t="s">
        <v>350</v>
      </c>
    </row>
    <row r="128" spans="1:3" x14ac:dyDescent="0.25">
      <c r="A128" s="421" t="s">
        <v>2149</v>
      </c>
      <c r="B128" s="110" t="s">
        <v>352</v>
      </c>
      <c r="C128" s="104" t="s">
        <v>351</v>
      </c>
    </row>
    <row r="129" spans="1:3" ht="45" x14ac:dyDescent="0.25">
      <c r="A129" s="421" t="s">
        <v>2150</v>
      </c>
      <c r="B129" s="110" t="s">
        <v>353</v>
      </c>
      <c r="C129" s="104" t="s">
        <v>432</v>
      </c>
    </row>
    <row r="130" spans="1:3" ht="45" x14ac:dyDescent="0.25">
      <c r="A130" s="421" t="s">
        <v>2151</v>
      </c>
      <c r="B130" s="110" t="s">
        <v>431</v>
      </c>
      <c r="C130" s="104" t="s">
        <v>354</v>
      </c>
    </row>
    <row r="131" spans="1:3" ht="30" x14ac:dyDescent="0.25">
      <c r="A131" s="421" t="s">
        <v>2152</v>
      </c>
      <c r="B131" s="110" t="s">
        <v>109</v>
      </c>
      <c r="C131" s="113" t="s">
        <v>433</v>
      </c>
    </row>
    <row r="132" spans="1:3" x14ac:dyDescent="0.25">
      <c r="A132" s="421" t="s">
        <v>2153</v>
      </c>
      <c r="B132" s="110" t="s">
        <v>3069</v>
      </c>
      <c r="C132" s="113" t="s">
        <v>434</v>
      </c>
    </row>
    <row r="133" spans="1:3" ht="15.75" x14ac:dyDescent="0.25">
      <c r="A133" s="421"/>
      <c r="B133" s="109" t="s">
        <v>123</v>
      </c>
    </row>
    <row r="134" spans="1:3" ht="30" x14ac:dyDescent="0.25">
      <c r="A134" s="421" t="s">
        <v>2154</v>
      </c>
      <c r="B134" s="110" t="s">
        <v>3</v>
      </c>
      <c r="C134" s="113" t="s">
        <v>490</v>
      </c>
    </row>
    <row r="135" spans="1:3" ht="30" x14ac:dyDescent="0.25">
      <c r="A135" s="421" t="s">
        <v>2155</v>
      </c>
      <c r="B135" s="110" t="s">
        <v>186</v>
      </c>
      <c r="C135" s="113" t="s">
        <v>355</v>
      </c>
    </row>
    <row r="136" spans="1:3" x14ac:dyDescent="0.25">
      <c r="A136" s="421" t="s">
        <v>2156</v>
      </c>
      <c r="B136" s="110" t="s">
        <v>99</v>
      </c>
      <c r="C136" s="113" t="s">
        <v>356</v>
      </c>
    </row>
    <row r="137" spans="1:3" x14ac:dyDescent="0.25">
      <c r="A137" s="421" t="s">
        <v>2157</v>
      </c>
      <c r="B137" s="110" t="s">
        <v>358</v>
      </c>
      <c r="C137" s="113" t="s">
        <v>357</v>
      </c>
    </row>
    <row r="138" spans="1:3" x14ac:dyDescent="0.25">
      <c r="A138" s="421" t="s">
        <v>2158</v>
      </c>
      <c r="B138" s="110" t="s">
        <v>110</v>
      </c>
      <c r="C138" s="113" t="s">
        <v>377</v>
      </c>
    </row>
    <row r="139" spans="1:3" ht="45" x14ac:dyDescent="0.25">
      <c r="A139" s="421" t="s">
        <v>2159</v>
      </c>
      <c r="B139" s="110" t="s">
        <v>435</v>
      </c>
      <c r="C139" s="113" t="s">
        <v>491</v>
      </c>
    </row>
    <row r="140" spans="1:3" ht="15.75" x14ac:dyDescent="0.25">
      <c r="A140" s="421"/>
      <c r="B140" s="109" t="s">
        <v>245</v>
      </c>
    </row>
    <row r="141" spans="1:3" ht="63.75" customHeight="1" x14ac:dyDescent="0.25">
      <c r="A141" s="894">
        <v>15381</v>
      </c>
      <c r="B141" s="895" t="s">
        <v>3274</v>
      </c>
      <c r="C141" s="895" t="s">
        <v>3276</v>
      </c>
    </row>
    <row r="142" spans="1:3" s="780" customFormat="1" ht="45" x14ac:dyDescent="0.25">
      <c r="A142" s="894">
        <v>15382</v>
      </c>
      <c r="B142" s="895" t="s">
        <v>3275</v>
      </c>
      <c r="C142" s="895" t="s">
        <v>3245</v>
      </c>
    </row>
    <row r="143" spans="1:3" s="780" customFormat="1" ht="102" customHeight="1" x14ac:dyDescent="0.25">
      <c r="A143" s="894">
        <v>15383</v>
      </c>
      <c r="B143" s="895" t="s">
        <v>3278</v>
      </c>
      <c r="C143" s="895" t="s">
        <v>3277</v>
      </c>
    </row>
    <row r="144" spans="1:3" ht="30" x14ac:dyDescent="0.25">
      <c r="A144" s="421" t="s">
        <v>2161</v>
      </c>
      <c r="B144" s="2" t="s">
        <v>440</v>
      </c>
      <c r="C144" s="2" t="s">
        <v>440</v>
      </c>
    </row>
    <row r="145" spans="1:3" ht="15.75" x14ac:dyDescent="0.25">
      <c r="A145" s="421"/>
      <c r="B145" s="109" t="s">
        <v>90</v>
      </c>
    </row>
    <row r="146" spans="1:3" ht="30" x14ac:dyDescent="0.25">
      <c r="A146" s="421" t="s">
        <v>2162</v>
      </c>
      <c r="B146" s="111" t="s">
        <v>121</v>
      </c>
      <c r="C146" s="113" t="s">
        <v>360</v>
      </c>
    </row>
    <row r="147" spans="1:3" ht="45" x14ac:dyDescent="0.25">
      <c r="A147" s="421" t="s">
        <v>2163</v>
      </c>
      <c r="B147" s="110" t="s">
        <v>96</v>
      </c>
      <c r="C147" s="104" t="s">
        <v>361</v>
      </c>
    </row>
    <row r="148" spans="1:3" x14ac:dyDescent="0.25">
      <c r="A148" s="421" t="s">
        <v>2164</v>
      </c>
      <c r="B148" s="110" t="s">
        <v>97</v>
      </c>
      <c r="C148" s="113" t="s">
        <v>362</v>
      </c>
    </row>
    <row r="149" spans="1:3" ht="30" x14ac:dyDescent="0.25">
      <c r="A149" s="421" t="s">
        <v>2165</v>
      </c>
      <c r="B149" s="110" t="s">
        <v>105</v>
      </c>
      <c r="C149" s="113" t="s">
        <v>363</v>
      </c>
    </row>
    <row r="150" spans="1:3" ht="30" x14ac:dyDescent="0.25">
      <c r="A150" s="421" t="s">
        <v>2166</v>
      </c>
      <c r="B150" s="111" t="s">
        <v>188</v>
      </c>
      <c r="C150" s="113" t="s">
        <v>364</v>
      </c>
    </row>
    <row r="151" spans="1:3" ht="30" x14ac:dyDescent="0.25">
      <c r="A151" s="421" t="s">
        <v>2167</v>
      </c>
      <c r="B151" s="110" t="s">
        <v>124</v>
      </c>
      <c r="C151" s="113" t="s">
        <v>365</v>
      </c>
    </row>
    <row r="152" spans="1:3" ht="60" x14ac:dyDescent="0.25">
      <c r="A152" s="421" t="s">
        <v>2168</v>
      </c>
      <c r="B152" s="110" t="s">
        <v>125</v>
      </c>
      <c r="C152" s="113" t="s">
        <v>366</v>
      </c>
    </row>
    <row r="153" spans="1:3" x14ac:dyDescent="0.25">
      <c r="A153" s="421" t="s">
        <v>2169</v>
      </c>
      <c r="B153" s="110" t="s">
        <v>183</v>
      </c>
      <c r="C153" s="104" t="s">
        <v>368</v>
      </c>
    </row>
    <row r="154" spans="1:3" ht="30" x14ac:dyDescent="0.25">
      <c r="A154" s="421"/>
      <c r="B154" s="109" t="s">
        <v>111</v>
      </c>
      <c r="C154" s="104" t="s">
        <v>492</v>
      </c>
    </row>
    <row r="155" spans="1:3" x14ac:dyDescent="0.25">
      <c r="A155" s="421" t="s">
        <v>2170</v>
      </c>
      <c r="B155" s="110" t="s">
        <v>126</v>
      </c>
      <c r="C155" s="115"/>
    </row>
    <row r="156" spans="1:3" x14ac:dyDescent="0.25">
      <c r="A156" s="421" t="s">
        <v>2171</v>
      </c>
      <c r="B156" s="110" t="s">
        <v>128</v>
      </c>
    </row>
    <row r="157" spans="1:3" x14ac:dyDescent="0.25">
      <c r="A157" s="421" t="s">
        <v>2172</v>
      </c>
      <c r="B157" s="110" t="s">
        <v>127</v>
      </c>
    </row>
    <row r="158" spans="1:3" x14ac:dyDescent="0.25">
      <c r="A158" s="421" t="s">
        <v>2173</v>
      </c>
      <c r="B158" s="110" t="s">
        <v>112</v>
      </c>
    </row>
    <row r="159" spans="1:3" x14ac:dyDescent="0.25">
      <c r="A159" s="421" t="s">
        <v>2174</v>
      </c>
      <c r="B159" s="110" t="s">
        <v>130</v>
      </c>
    </row>
    <row r="160" spans="1:3" x14ac:dyDescent="0.25">
      <c r="A160" s="421" t="s">
        <v>2175</v>
      </c>
      <c r="B160" s="110" t="s">
        <v>28</v>
      </c>
    </row>
    <row r="161" spans="1:3" x14ac:dyDescent="0.25">
      <c r="A161" s="421" t="s">
        <v>2176</v>
      </c>
      <c r="B161" s="110" t="s">
        <v>29</v>
      </c>
    </row>
    <row r="162" spans="1:3" x14ac:dyDescent="0.25">
      <c r="A162" s="421" t="s">
        <v>2177</v>
      </c>
      <c r="B162" s="110" t="s">
        <v>90</v>
      </c>
    </row>
    <row r="163" spans="1:3" ht="18.75" x14ac:dyDescent="0.25">
      <c r="A163" s="421"/>
      <c r="B163" s="116" t="s">
        <v>132</v>
      </c>
    </row>
    <row r="164" spans="1:3" ht="30" x14ac:dyDescent="0.25">
      <c r="A164" s="421" t="s">
        <v>2178</v>
      </c>
      <c r="B164" s="110" t="s">
        <v>75</v>
      </c>
      <c r="C164" s="104" t="s">
        <v>420</v>
      </c>
    </row>
    <row r="165" spans="1:3" x14ac:dyDescent="0.25">
      <c r="A165" s="421" t="s">
        <v>2179</v>
      </c>
      <c r="B165" s="110" t="s">
        <v>185</v>
      </c>
      <c r="C165" s="104" t="s">
        <v>369</v>
      </c>
    </row>
    <row r="166" spans="1:3" ht="45.75" customHeight="1" x14ac:dyDescent="0.25">
      <c r="A166" s="421" t="s">
        <v>2180</v>
      </c>
      <c r="B166" s="117" t="s">
        <v>131</v>
      </c>
      <c r="C166" s="104" t="s">
        <v>3059</v>
      </c>
    </row>
    <row r="167" spans="1:3" ht="18.75" x14ac:dyDescent="0.25">
      <c r="A167" s="421"/>
      <c r="B167" s="118" t="s">
        <v>150</v>
      </c>
    </row>
    <row r="168" spans="1:3" x14ac:dyDescent="0.25">
      <c r="A168" s="421"/>
      <c r="B168" s="110"/>
    </row>
    <row r="169" spans="1:3" ht="23.25" x14ac:dyDescent="0.25">
      <c r="A169" s="28"/>
      <c r="B169" s="119" t="s">
        <v>3025</v>
      </c>
    </row>
    <row r="170" spans="1:3" ht="74.25" customHeight="1" x14ac:dyDescent="0.25">
      <c r="A170" s="421" t="s">
        <v>2181</v>
      </c>
      <c r="B170" s="423" t="s">
        <v>3062</v>
      </c>
    </row>
    <row r="171" spans="1:3" ht="88.5" customHeight="1" x14ac:dyDescent="0.25">
      <c r="A171" s="421" t="s">
        <v>2182</v>
      </c>
      <c r="B171" s="423" t="s">
        <v>482</v>
      </c>
    </row>
    <row r="172" spans="1:3" ht="33.75" x14ac:dyDescent="0.25">
      <c r="A172" s="122" t="s">
        <v>436</v>
      </c>
      <c r="B172" s="120"/>
    </row>
  </sheetData>
  <sheetProtection algorithmName="SHA-512" hashValue="I07t32hImmxXYNYVlcHpheyr0BsBOyJYQt6tXLgHGwIyyQ3Q/67qX7ibgk7NyavImVRq2gAonlCpchcgQehKvQ==" saltValue="yglux9zp2qCsPyleb/5wJQ==" spinCount="100000" sheet="1" formatCells="0" formatColumns="0" formatRows="0"/>
  <customSheetViews>
    <customSheetView guid="{841B5921-E88B-4B2E-8CB4-8DBE5547EC4F}">
      <pane ySplit="1" topLeftCell="A2" activePane="bottomLeft" state="frozen"/>
      <selection pane="bottomLeft" activeCell="A2" sqref="A2:C2"/>
      <pageMargins left="0.7" right="0.7" top="0.75" bottom="0.75" header="0.3" footer="0.3"/>
      <pageSetup orientation="portrait" horizontalDpi="0" verticalDpi="0" r:id="rId1"/>
    </customSheetView>
  </customSheetViews>
  <mergeCells count="7">
    <mergeCell ref="A1:C1"/>
    <mergeCell ref="B95:C95"/>
    <mergeCell ref="B96:C96"/>
    <mergeCell ref="A3:C3"/>
    <mergeCell ref="B92:C92"/>
    <mergeCell ref="B93:C93"/>
    <mergeCell ref="B94:C94"/>
  </mergeCells>
  <pageMargins left="0.7" right="0.7" top="0.75" bottom="0.75" header="0.3" footer="0.3"/>
  <pageSetup scale="81" orientation="landscape" cellComments="atEnd" r:id="rId2"/>
  <headerFooter>
    <oddFooter>&amp;R&amp;P</oddFooter>
  </headerFooter>
  <rowBreaks count="1" manualBreakCount="1">
    <brk id="1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A290"/>
  <sheetViews>
    <sheetView zoomScale="85" zoomScaleNormal="85" workbookViewId="0">
      <pane xSplit="2" ySplit="4" topLeftCell="C5" activePane="bottomRight" state="frozen"/>
      <selection activeCell="A2" sqref="A2"/>
      <selection pane="topRight" activeCell="A2" sqref="A2"/>
      <selection pane="bottomLeft" activeCell="A2" sqref="A2"/>
      <selection pane="bottomRight" activeCell="C5" sqref="C5"/>
    </sheetView>
  </sheetViews>
  <sheetFormatPr defaultColWidth="9.140625" defaultRowHeight="15" x14ac:dyDescent="0.25"/>
  <cols>
    <col min="1" max="1" width="8" style="27" customWidth="1"/>
    <col min="2" max="2" width="66.42578125" style="1" customWidth="1"/>
    <col min="3" max="4" width="13.7109375" style="1" customWidth="1"/>
    <col min="5" max="5" width="13.7109375" style="165" customWidth="1"/>
    <col min="6" max="6" width="13.7109375" style="10" customWidth="1"/>
    <col min="7" max="7" width="6.140625" style="1" customWidth="1"/>
    <col min="8" max="10" width="13.7109375" style="1" customWidth="1"/>
    <col min="11" max="11" width="13.7109375" style="10" customWidth="1"/>
    <col min="12" max="12" width="6.140625" style="1" customWidth="1"/>
    <col min="13" max="15" width="13.7109375" style="1" customWidth="1"/>
    <col min="16" max="16" width="13.7109375" style="10" customWidth="1"/>
    <col min="17" max="17" width="6.140625" style="1" customWidth="1"/>
    <col min="18" max="20" width="13.7109375" style="1" customWidth="1"/>
    <col min="21" max="21" width="13.7109375" style="10" customWidth="1"/>
    <col min="22" max="22" width="6.140625" style="1" customWidth="1"/>
    <col min="23" max="25" width="13.7109375" style="1" customWidth="1"/>
    <col min="26" max="26" width="13.7109375" style="10" customWidth="1"/>
    <col min="27" max="27" width="6.140625" style="1" customWidth="1"/>
    <col min="28" max="30" width="13.7109375" style="1" customWidth="1"/>
    <col min="31" max="31" width="13.7109375" style="10" customWidth="1"/>
    <col min="32" max="32" width="6.140625" style="1" customWidth="1"/>
    <col min="33" max="35" width="13.7109375" style="1" customWidth="1"/>
    <col min="36" max="36" width="13.7109375" style="10" customWidth="1"/>
    <col min="37" max="37" width="6.140625" style="1" customWidth="1"/>
    <col min="38" max="40" width="13.7109375" style="1" customWidth="1"/>
    <col min="41" max="41" width="13.7109375" style="10" customWidth="1"/>
    <col min="42" max="42" width="6.140625" style="1" customWidth="1"/>
    <col min="43" max="45" width="13.7109375" style="1" customWidth="1"/>
    <col min="46" max="46" width="13.7109375" style="10" customWidth="1"/>
    <col min="47" max="47" width="6.140625" style="1" customWidth="1"/>
    <col min="48" max="50" width="13.7109375" style="1" customWidth="1"/>
    <col min="51" max="51" width="13.7109375" style="10" customWidth="1"/>
    <col min="52" max="52" width="6.140625" style="1" customWidth="1"/>
    <col min="53" max="55" width="13.7109375" style="1" customWidth="1"/>
    <col min="56" max="56" width="13.7109375" style="10" customWidth="1"/>
    <col min="57" max="57" width="6.140625" style="1" customWidth="1"/>
    <col min="58" max="60" width="13.7109375" style="1" customWidth="1"/>
    <col min="61" max="61" width="13.7109375" style="10" customWidth="1"/>
    <col min="62" max="62" width="6.140625" style="1" customWidth="1"/>
    <col min="63" max="65" width="13.7109375" style="1" customWidth="1"/>
    <col min="66" max="66" width="13.7109375" style="10" customWidth="1"/>
    <col min="67" max="67" width="6.140625" style="1" customWidth="1"/>
    <col min="68" max="70" width="13.7109375" style="1" customWidth="1"/>
    <col min="71" max="71" width="13.7109375" style="10" customWidth="1"/>
    <col min="72" max="72" width="6.140625" style="1" customWidth="1"/>
    <col min="73" max="75" width="13.7109375" style="1" customWidth="1"/>
    <col min="76" max="76" width="13.7109375" style="10" customWidth="1"/>
    <col min="77" max="77" width="6.140625" style="1" customWidth="1"/>
    <col min="78" max="80" width="13.7109375" style="1" customWidth="1"/>
    <col min="81" max="81" width="13.7109375" style="10" customWidth="1"/>
    <col min="82" max="82" width="6.140625" style="1" customWidth="1"/>
    <col min="83" max="85" width="13.7109375" style="1" customWidth="1"/>
    <col min="86" max="86" width="13.7109375" style="10" customWidth="1"/>
    <col min="87" max="87" width="6.140625" style="1" customWidth="1"/>
    <col min="88" max="90" width="13.7109375" style="1" customWidth="1"/>
    <col min="91" max="91" width="13.7109375" style="10" customWidth="1"/>
    <col min="92" max="92" width="6.140625" style="1" customWidth="1"/>
    <col min="93" max="95" width="13.7109375" style="1" customWidth="1"/>
    <col min="96" max="96" width="13.7109375" style="10" customWidth="1"/>
    <col min="97" max="97" width="6.140625" style="1" customWidth="1"/>
    <col min="98" max="100" width="13.7109375" style="1" customWidth="1"/>
    <col min="101" max="101" width="13.7109375" style="10" customWidth="1"/>
    <col min="102" max="102" width="4.85546875" style="5" customWidth="1"/>
    <col min="103" max="103" width="3.85546875" style="4" customWidth="1"/>
    <col min="104" max="106" width="13.7109375" style="1" customWidth="1"/>
    <col min="107" max="107" width="19" style="1" customWidth="1"/>
    <col min="108" max="108" width="9.140625" style="1"/>
    <col min="109" max="109" width="62.42578125" style="165" customWidth="1"/>
    <col min="110" max="157" width="9.140625" style="32"/>
    <col min="158" max="16384" width="9.140625" style="1"/>
  </cols>
  <sheetData>
    <row r="1" spans="1:157" customFormat="1" ht="19.5" customHeight="1" x14ac:dyDescent="0.55000000000000004">
      <c r="A1" s="192"/>
      <c r="B1" s="193" t="s">
        <v>39</v>
      </c>
      <c r="C1" s="194"/>
      <c r="D1" s="194"/>
      <c r="E1" s="538"/>
      <c r="F1" s="196"/>
      <c r="G1" s="195"/>
      <c r="H1" s="195"/>
      <c r="I1" s="195"/>
      <c r="J1" s="195"/>
      <c r="K1" s="196"/>
      <c r="L1" s="195"/>
      <c r="M1" s="195"/>
      <c r="N1" s="195"/>
      <c r="O1" s="195"/>
      <c r="P1" s="196"/>
      <c r="Q1" s="195"/>
      <c r="R1" s="195"/>
      <c r="S1" s="195"/>
      <c r="T1" s="195"/>
      <c r="U1" s="196"/>
      <c r="V1" s="195"/>
      <c r="W1" s="195"/>
      <c r="X1" s="195"/>
      <c r="Y1" s="195"/>
      <c r="Z1" s="196"/>
      <c r="AA1" s="195"/>
      <c r="AB1" s="195"/>
      <c r="AC1" s="195"/>
      <c r="AD1" s="195"/>
      <c r="AE1" s="196"/>
      <c r="AF1" s="195"/>
      <c r="AG1" s="195"/>
      <c r="AH1" s="195"/>
      <c r="AI1" s="195"/>
      <c r="AJ1" s="196"/>
      <c r="AK1" s="195"/>
      <c r="AL1" s="195"/>
      <c r="AM1" s="195"/>
      <c r="AN1" s="195"/>
      <c r="AO1" s="196"/>
      <c r="AP1" s="195"/>
      <c r="AQ1" s="195"/>
      <c r="AR1" s="195"/>
      <c r="AS1" s="195"/>
      <c r="AT1" s="196"/>
      <c r="AU1" s="195"/>
      <c r="AV1" s="195"/>
      <c r="AW1" s="195"/>
      <c r="AX1" s="195"/>
      <c r="AY1" s="196"/>
      <c r="AZ1" s="195"/>
      <c r="BA1" s="195"/>
      <c r="BB1" s="195"/>
      <c r="BC1" s="195"/>
      <c r="BD1" s="196"/>
      <c r="BE1" s="195"/>
      <c r="BF1" s="195"/>
      <c r="BG1" s="195"/>
      <c r="BH1" s="195"/>
      <c r="BI1" s="196"/>
      <c r="BJ1" s="195"/>
      <c r="BK1" s="195"/>
      <c r="BL1" s="195"/>
      <c r="BM1" s="195"/>
      <c r="BN1" s="196"/>
      <c r="BO1" s="195"/>
      <c r="BP1" s="195"/>
      <c r="BQ1" s="195"/>
      <c r="BR1" s="195"/>
      <c r="BS1" s="196"/>
      <c r="BT1" s="195"/>
      <c r="BU1" s="195"/>
      <c r="BV1" s="195"/>
      <c r="BW1" s="195"/>
      <c r="BX1" s="196"/>
      <c r="BY1" s="195"/>
      <c r="BZ1" s="195"/>
      <c r="CA1" s="195"/>
      <c r="CB1" s="195"/>
      <c r="CC1" s="196"/>
      <c r="CD1" s="195"/>
      <c r="CE1" s="195"/>
      <c r="CF1" s="195"/>
      <c r="CG1" s="195"/>
      <c r="CH1" s="196"/>
      <c r="CI1" s="195"/>
      <c r="CJ1" s="195"/>
      <c r="CK1" s="195"/>
      <c r="CL1" s="195"/>
      <c r="CM1" s="196"/>
      <c r="CN1" s="195"/>
      <c r="CO1" s="195"/>
      <c r="CP1" s="195"/>
      <c r="CQ1" s="195"/>
      <c r="CR1" s="196"/>
      <c r="CS1" s="195"/>
      <c r="CT1" s="195"/>
      <c r="CU1" s="195"/>
      <c r="CV1" s="195"/>
      <c r="CW1" s="196"/>
      <c r="CX1" s="197"/>
      <c r="CY1" s="198"/>
      <c r="CZ1" s="195"/>
      <c r="DA1" s="195"/>
      <c r="DB1" s="195"/>
      <c r="DC1" s="195"/>
      <c r="DD1" s="195"/>
      <c r="DE1" s="538"/>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row>
    <row r="2" spans="1:157" ht="39" customHeight="1" thickBot="1" x14ac:dyDescent="0.3">
      <c r="A2" s="123"/>
      <c r="B2" s="1117" t="s">
        <v>237</v>
      </c>
      <c r="C2" s="1118"/>
      <c r="D2" s="1118"/>
      <c r="E2" s="1118"/>
      <c r="F2" s="1119"/>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179"/>
      <c r="CY2" s="44"/>
      <c r="CZ2" s="44"/>
      <c r="DA2" s="44"/>
      <c r="DB2" s="44"/>
      <c r="DC2" s="44"/>
      <c r="DD2" s="44"/>
      <c r="DE2" s="412"/>
    </row>
    <row r="3" spans="1:157" s="136" customFormat="1" ht="13.5" thickBot="1" x14ac:dyDescent="0.25">
      <c r="A3" s="203"/>
      <c r="B3" s="204" t="s">
        <v>249</v>
      </c>
      <c r="C3" s="1120" t="s">
        <v>3233</v>
      </c>
      <c r="D3" s="1121"/>
      <c r="E3" s="1121"/>
      <c r="F3" s="1122"/>
      <c r="G3" s="205"/>
      <c r="H3" s="1120" t="s">
        <v>3234</v>
      </c>
      <c r="I3" s="1121"/>
      <c r="J3" s="1121"/>
      <c r="K3" s="1122"/>
      <c r="L3" s="205"/>
      <c r="M3" s="1120" t="s">
        <v>3235</v>
      </c>
      <c r="N3" s="1121"/>
      <c r="O3" s="1121"/>
      <c r="P3" s="1122"/>
      <c r="Q3" s="205"/>
      <c r="R3" s="1120" t="s">
        <v>3236</v>
      </c>
      <c r="S3" s="1121"/>
      <c r="T3" s="1121"/>
      <c r="U3" s="1122"/>
      <c r="V3" s="205"/>
      <c r="W3" s="1120" t="s">
        <v>56</v>
      </c>
      <c r="X3" s="1121"/>
      <c r="Y3" s="1121"/>
      <c r="Z3" s="1122"/>
      <c r="AA3" s="205"/>
      <c r="AB3" s="1120" t="s">
        <v>57</v>
      </c>
      <c r="AC3" s="1121"/>
      <c r="AD3" s="1121"/>
      <c r="AE3" s="1122"/>
      <c r="AF3" s="205"/>
      <c r="AG3" s="1120" t="s">
        <v>58</v>
      </c>
      <c r="AH3" s="1121"/>
      <c r="AI3" s="1121"/>
      <c r="AJ3" s="1122"/>
      <c r="AK3" s="205"/>
      <c r="AL3" s="1120" t="s">
        <v>59</v>
      </c>
      <c r="AM3" s="1121"/>
      <c r="AN3" s="1121"/>
      <c r="AO3" s="1122"/>
      <c r="AP3" s="205"/>
      <c r="AQ3" s="1120" t="s">
        <v>60</v>
      </c>
      <c r="AR3" s="1121"/>
      <c r="AS3" s="1121"/>
      <c r="AT3" s="1122"/>
      <c r="AU3" s="205"/>
      <c r="AV3" s="1120" t="s">
        <v>61</v>
      </c>
      <c r="AW3" s="1121"/>
      <c r="AX3" s="1121"/>
      <c r="AY3" s="1122"/>
      <c r="AZ3" s="205"/>
      <c r="BA3" s="1120" t="s">
        <v>62</v>
      </c>
      <c r="BB3" s="1121"/>
      <c r="BC3" s="1121"/>
      <c r="BD3" s="1122"/>
      <c r="BE3" s="205"/>
      <c r="BF3" s="1120" t="s">
        <v>63</v>
      </c>
      <c r="BG3" s="1121"/>
      <c r="BH3" s="1121"/>
      <c r="BI3" s="1122"/>
      <c r="BJ3" s="205"/>
      <c r="BK3" s="1120" t="s">
        <v>64</v>
      </c>
      <c r="BL3" s="1121"/>
      <c r="BM3" s="1121"/>
      <c r="BN3" s="1122"/>
      <c r="BO3" s="205"/>
      <c r="BP3" s="1120" t="s">
        <v>65</v>
      </c>
      <c r="BQ3" s="1121"/>
      <c r="BR3" s="1121"/>
      <c r="BS3" s="1122"/>
      <c r="BT3" s="205"/>
      <c r="BU3" s="1120" t="s">
        <v>66</v>
      </c>
      <c r="BV3" s="1121"/>
      <c r="BW3" s="1121"/>
      <c r="BX3" s="1122"/>
      <c r="BY3" s="205"/>
      <c r="BZ3" s="1120" t="s">
        <v>67</v>
      </c>
      <c r="CA3" s="1121"/>
      <c r="CB3" s="1121"/>
      <c r="CC3" s="1122"/>
      <c r="CD3" s="205"/>
      <c r="CE3" s="1120" t="s">
        <v>68</v>
      </c>
      <c r="CF3" s="1121"/>
      <c r="CG3" s="1121"/>
      <c r="CH3" s="1122"/>
      <c r="CI3" s="205"/>
      <c r="CJ3" s="1120" t="s">
        <v>69</v>
      </c>
      <c r="CK3" s="1121"/>
      <c r="CL3" s="1121"/>
      <c r="CM3" s="1122"/>
      <c r="CN3" s="205"/>
      <c r="CO3" s="1120" t="s">
        <v>70</v>
      </c>
      <c r="CP3" s="1121"/>
      <c r="CQ3" s="1121"/>
      <c r="CR3" s="1122"/>
      <c r="CS3" s="205"/>
      <c r="CT3" s="1120" t="s">
        <v>71</v>
      </c>
      <c r="CU3" s="1121"/>
      <c r="CV3" s="1121"/>
      <c r="CW3" s="1122"/>
      <c r="CX3" s="206"/>
      <c r="CY3" s="207"/>
      <c r="CZ3" s="1124" t="s">
        <v>3027</v>
      </c>
      <c r="DA3" s="1125"/>
      <c r="DB3" s="1125"/>
      <c r="DC3" s="1126"/>
      <c r="DD3" s="208"/>
      <c r="DE3" s="539"/>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row>
    <row r="4" spans="1:157" s="5" customFormat="1" ht="54.75" customHeight="1" x14ac:dyDescent="0.3">
      <c r="A4" s="209" t="s">
        <v>252</v>
      </c>
      <c r="B4" s="201" t="s">
        <v>72</v>
      </c>
      <c r="C4" s="210" t="s">
        <v>1937</v>
      </c>
      <c r="D4" s="210" t="s">
        <v>1938</v>
      </c>
      <c r="E4" s="210" t="s">
        <v>1939</v>
      </c>
      <c r="F4" s="210" t="s">
        <v>53</v>
      </c>
      <c r="G4" s="44"/>
      <c r="H4" s="210" t="s">
        <v>1937</v>
      </c>
      <c r="I4" s="210" t="s">
        <v>1938</v>
      </c>
      <c r="J4" s="210" t="s">
        <v>1939</v>
      </c>
      <c r="K4" s="210" t="s">
        <v>53</v>
      </c>
      <c r="L4" s="44"/>
      <c r="M4" s="210" t="s">
        <v>1937</v>
      </c>
      <c r="N4" s="210" t="s">
        <v>1938</v>
      </c>
      <c r="O4" s="210" t="s">
        <v>1939</v>
      </c>
      <c r="P4" s="210" t="s">
        <v>53</v>
      </c>
      <c r="Q4" s="44"/>
      <c r="R4" s="210" t="s">
        <v>1937</v>
      </c>
      <c r="S4" s="210" t="s">
        <v>1938</v>
      </c>
      <c r="T4" s="210" t="s">
        <v>1939</v>
      </c>
      <c r="U4" s="210" t="s">
        <v>53</v>
      </c>
      <c r="V4" s="44"/>
      <c r="W4" s="210" t="s">
        <v>1937</v>
      </c>
      <c r="X4" s="210" t="s">
        <v>1938</v>
      </c>
      <c r="Y4" s="210" t="s">
        <v>1939</v>
      </c>
      <c r="Z4" s="210" t="s">
        <v>53</v>
      </c>
      <c r="AA4" s="44"/>
      <c r="AB4" s="210" t="s">
        <v>1937</v>
      </c>
      <c r="AC4" s="210" t="s">
        <v>1938</v>
      </c>
      <c r="AD4" s="210" t="s">
        <v>1939</v>
      </c>
      <c r="AE4" s="210" t="s">
        <v>53</v>
      </c>
      <c r="AF4" s="44"/>
      <c r="AG4" s="210" t="s">
        <v>1937</v>
      </c>
      <c r="AH4" s="210" t="s">
        <v>1938</v>
      </c>
      <c r="AI4" s="210" t="s">
        <v>1939</v>
      </c>
      <c r="AJ4" s="210" t="s">
        <v>53</v>
      </c>
      <c r="AK4" s="44"/>
      <c r="AL4" s="210" t="s">
        <v>1937</v>
      </c>
      <c r="AM4" s="210" t="s">
        <v>1938</v>
      </c>
      <c r="AN4" s="210" t="s">
        <v>1939</v>
      </c>
      <c r="AO4" s="210" t="s">
        <v>53</v>
      </c>
      <c r="AP4" s="44"/>
      <c r="AQ4" s="210" t="s">
        <v>1937</v>
      </c>
      <c r="AR4" s="210" t="s">
        <v>1938</v>
      </c>
      <c r="AS4" s="210" t="s">
        <v>1939</v>
      </c>
      <c r="AT4" s="210" t="s">
        <v>53</v>
      </c>
      <c r="AU4" s="44"/>
      <c r="AV4" s="210" t="s">
        <v>1937</v>
      </c>
      <c r="AW4" s="210" t="s">
        <v>1938</v>
      </c>
      <c r="AX4" s="210" t="s">
        <v>1939</v>
      </c>
      <c r="AY4" s="210" t="s">
        <v>53</v>
      </c>
      <c r="AZ4" s="44"/>
      <c r="BA4" s="210" t="s">
        <v>1937</v>
      </c>
      <c r="BB4" s="210" t="s">
        <v>1938</v>
      </c>
      <c r="BC4" s="210" t="s">
        <v>1939</v>
      </c>
      <c r="BD4" s="210" t="s">
        <v>53</v>
      </c>
      <c r="BE4" s="44"/>
      <c r="BF4" s="210" t="s">
        <v>1937</v>
      </c>
      <c r="BG4" s="210" t="s">
        <v>1938</v>
      </c>
      <c r="BH4" s="210" t="s">
        <v>1939</v>
      </c>
      <c r="BI4" s="210" t="s">
        <v>53</v>
      </c>
      <c r="BJ4" s="44"/>
      <c r="BK4" s="210" t="s">
        <v>1937</v>
      </c>
      <c r="BL4" s="210" t="s">
        <v>1938</v>
      </c>
      <c r="BM4" s="210" t="s">
        <v>1939</v>
      </c>
      <c r="BN4" s="210" t="s">
        <v>53</v>
      </c>
      <c r="BO4" s="44"/>
      <c r="BP4" s="210" t="s">
        <v>1937</v>
      </c>
      <c r="BQ4" s="210" t="s">
        <v>1938</v>
      </c>
      <c r="BR4" s="210" t="s">
        <v>1939</v>
      </c>
      <c r="BS4" s="210" t="s">
        <v>53</v>
      </c>
      <c r="BT4" s="44"/>
      <c r="BU4" s="210" t="s">
        <v>1937</v>
      </c>
      <c r="BV4" s="210" t="s">
        <v>1938</v>
      </c>
      <c r="BW4" s="210" t="s">
        <v>1939</v>
      </c>
      <c r="BX4" s="210" t="s">
        <v>53</v>
      </c>
      <c r="BY4" s="44"/>
      <c r="BZ4" s="210" t="s">
        <v>1937</v>
      </c>
      <c r="CA4" s="210" t="s">
        <v>1938</v>
      </c>
      <c r="CB4" s="210" t="s">
        <v>1939</v>
      </c>
      <c r="CC4" s="210" t="s">
        <v>53</v>
      </c>
      <c r="CD4" s="44"/>
      <c r="CE4" s="210" t="s">
        <v>1937</v>
      </c>
      <c r="CF4" s="210" t="s">
        <v>1938</v>
      </c>
      <c r="CG4" s="210" t="s">
        <v>1939</v>
      </c>
      <c r="CH4" s="210" t="s">
        <v>53</v>
      </c>
      <c r="CI4" s="44"/>
      <c r="CJ4" s="210" t="s">
        <v>1937</v>
      </c>
      <c r="CK4" s="210" t="s">
        <v>1938</v>
      </c>
      <c r="CL4" s="210" t="s">
        <v>1939</v>
      </c>
      <c r="CM4" s="210" t="s">
        <v>53</v>
      </c>
      <c r="CN4" s="44"/>
      <c r="CO4" s="210" t="s">
        <v>1937</v>
      </c>
      <c r="CP4" s="210" t="s">
        <v>1938</v>
      </c>
      <c r="CQ4" s="210" t="s">
        <v>1939</v>
      </c>
      <c r="CR4" s="210" t="s">
        <v>53</v>
      </c>
      <c r="CS4" s="44"/>
      <c r="CT4" s="210" t="s">
        <v>1937</v>
      </c>
      <c r="CU4" s="210" t="s">
        <v>1938</v>
      </c>
      <c r="CV4" s="210" t="s">
        <v>1939</v>
      </c>
      <c r="CW4" s="210" t="s">
        <v>53</v>
      </c>
      <c r="CX4" s="651"/>
      <c r="CY4" s="44"/>
      <c r="CZ4" s="210" t="s">
        <v>1937</v>
      </c>
      <c r="DA4" s="210" t="s">
        <v>1938</v>
      </c>
      <c r="DB4" s="210" t="s">
        <v>1939</v>
      </c>
      <c r="DC4" s="210" t="s">
        <v>53</v>
      </c>
      <c r="DD4" s="1"/>
      <c r="DE4" s="211" t="s">
        <v>52</v>
      </c>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row>
    <row r="5" spans="1:157" ht="49.5" x14ac:dyDescent="0.25">
      <c r="A5" s="1"/>
      <c r="B5" s="264" t="s">
        <v>1997</v>
      </c>
      <c r="F5" s="1"/>
      <c r="K5" s="1"/>
      <c r="P5" s="1"/>
      <c r="U5" s="1"/>
      <c r="Z5" s="1"/>
      <c r="AE5" s="1"/>
      <c r="AJ5" s="1"/>
      <c r="AO5" s="1"/>
      <c r="AT5" s="1"/>
      <c r="AY5" s="1"/>
      <c r="BD5" s="1"/>
      <c r="BI5" s="1"/>
      <c r="BN5" s="1"/>
      <c r="BS5" s="1"/>
      <c r="BX5" s="1"/>
      <c r="CC5" s="1"/>
      <c r="CH5" s="1"/>
      <c r="CM5" s="1"/>
      <c r="CR5" s="1"/>
      <c r="CW5" s="1"/>
      <c r="CX5" s="1"/>
      <c r="CY5" s="1"/>
      <c r="DE5" s="1"/>
    </row>
    <row r="6" spans="1:157" ht="45" customHeight="1" x14ac:dyDescent="0.25">
      <c r="A6" s="431" t="s">
        <v>2044</v>
      </c>
      <c r="B6" s="715" t="s">
        <v>88</v>
      </c>
      <c r="C6" s="487"/>
      <c r="D6" s="488"/>
      <c r="E6" s="642"/>
      <c r="F6" s="212">
        <f t="shared" ref="F6:F27" si="0">E6+D6+C6</f>
        <v>0</v>
      </c>
      <c r="G6" s="643"/>
      <c r="H6" s="490"/>
      <c r="I6" s="491"/>
      <c r="J6" s="643"/>
      <c r="K6" s="212">
        <f t="shared" ref="K6:K27" si="1">J6+I6+H6</f>
        <v>0</v>
      </c>
      <c r="L6" s="643"/>
      <c r="M6" s="493"/>
      <c r="N6" s="494"/>
      <c r="O6" s="643"/>
      <c r="P6" s="212">
        <f t="shared" ref="P6:P27" si="2">O6+N6+M6</f>
        <v>0</v>
      </c>
      <c r="Q6" s="643"/>
      <c r="R6" s="497"/>
      <c r="S6" s="498"/>
      <c r="T6" s="643"/>
      <c r="U6" s="212">
        <f t="shared" ref="U6:U27" si="3">T6+S6+R6</f>
        <v>0</v>
      </c>
      <c r="V6" s="643"/>
      <c r="W6" s="500"/>
      <c r="X6" s="501"/>
      <c r="Y6" s="643"/>
      <c r="Z6" s="212">
        <f t="shared" ref="Z6:Z27" si="4">Y6+X6+W6</f>
        <v>0</v>
      </c>
      <c r="AA6" s="643"/>
      <c r="AB6" s="30"/>
      <c r="AC6" s="30"/>
      <c r="AD6" s="643"/>
      <c r="AE6" s="212">
        <f t="shared" ref="AE6:AE27" si="5">AD6+AC6+AB6</f>
        <v>0</v>
      </c>
      <c r="AF6" s="643"/>
      <c r="AG6" s="30"/>
      <c r="AH6" s="30"/>
      <c r="AI6" s="643"/>
      <c r="AJ6" s="212">
        <f t="shared" ref="AJ6:AJ27" si="6">AI6+AH6+AG6</f>
        <v>0</v>
      </c>
      <c r="AK6" s="643"/>
      <c r="AL6" s="30"/>
      <c r="AM6" s="30"/>
      <c r="AN6" s="643"/>
      <c r="AO6" s="212">
        <f t="shared" ref="AO6:AO27" si="7">AN6+AM6+AL6</f>
        <v>0</v>
      </c>
      <c r="AP6" s="643"/>
      <c r="AQ6" s="30"/>
      <c r="AR6" s="30"/>
      <c r="AS6" s="643"/>
      <c r="AT6" s="212">
        <f t="shared" ref="AT6:AT27" si="8">AS6+AR6+AQ6</f>
        <v>0</v>
      </c>
      <c r="AU6" s="643"/>
      <c r="AV6" s="30"/>
      <c r="AW6" s="30"/>
      <c r="AX6" s="643"/>
      <c r="AY6" s="212">
        <f t="shared" ref="AY6:AY27" si="9">AX6+AW6+AV6</f>
        <v>0</v>
      </c>
      <c r="AZ6" s="643"/>
      <c r="BA6" s="30"/>
      <c r="BB6" s="30"/>
      <c r="BC6" s="643"/>
      <c r="BD6" s="212">
        <f t="shared" ref="BD6:BD27" si="10">BC6+BB6+BA6</f>
        <v>0</v>
      </c>
      <c r="BE6" s="643"/>
      <c r="BF6" s="30"/>
      <c r="BG6" s="30"/>
      <c r="BH6" s="643"/>
      <c r="BI6" s="212">
        <f t="shared" ref="BI6:BI27" si="11">BH6+BG6+BF6</f>
        <v>0</v>
      </c>
      <c r="BJ6" s="643"/>
      <c r="BK6" s="30"/>
      <c r="BL6" s="30"/>
      <c r="BM6" s="643"/>
      <c r="BN6" s="212">
        <f t="shared" ref="BN6:BN27" si="12">BM6+BL6+BK6</f>
        <v>0</v>
      </c>
      <c r="BO6" s="643"/>
      <c r="BP6" s="30"/>
      <c r="BQ6" s="30"/>
      <c r="BR6" s="643"/>
      <c r="BS6" s="212">
        <f t="shared" ref="BS6:BS27" si="13">BR6+BQ6+BP6</f>
        <v>0</v>
      </c>
      <c r="BT6" s="643"/>
      <c r="BU6" s="30"/>
      <c r="BV6" s="30"/>
      <c r="BW6" s="643"/>
      <c r="BX6" s="212">
        <f t="shared" ref="BX6:BX27" si="14">BW6+BV6+BU6</f>
        <v>0</v>
      </c>
      <c r="BY6" s="643"/>
      <c r="BZ6" s="30"/>
      <c r="CA6" s="30"/>
      <c r="CB6" s="643"/>
      <c r="CC6" s="212">
        <f t="shared" ref="CC6:CC27" si="15">CB6+CA6+BZ6</f>
        <v>0</v>
      </c>
      <c r="CD6" s="643"/>
      <c r="CE6" s="30"/>
      <c r="CF6" s="30"/>
      <c r="CG6" s="643"/>
      <c r="CH6" s="212">
        <f t="shared" ref="CH6:CH27" si="16">CG6+CF6+CE6</f>
        <v>0</v>
      </c>
      <c r="CI6" s="643"/>
      <c r="CJ6" s="30"/>
      <c r="CK6" s="30"/>
      <c r="CL6" s="643"/>
      <c r="CM6" s="212">
        <f t="shared" ref="CM6:CM27" si="17">CL6+CK6+CJ6</f>
        <v>0</v>
      </c>
      <c r="CN6" s="643"/>
      <c r="CO6" s="30"/>
      <c r="CP6" s="30"/>
      <c r="CQ6" s="643"/>
      <c r="CR6" s="212">
        <f t="shared" ref="CR6:CR27" si="18">CQ6+CP6+CO6</f>
        <v>0</v>
      </c>
      <c r="CS6" s="643"/>
      <c r="CT6" s="30"/>
      <c r="CU6" s="30"/>
      <c r="CV6" s="643"/>
      <c r="CW6" s="212">
        <f t="shared" ref="CW6:CW27" si="19">CV6+CU6+CT6</f>
        <v>0</v>
      </c>
      <c r="CX6" s="643"/>
      <c r="CY6" s="44"/>
      <c r="CZ6" s="50">
        <f t="shared" ref="CZ6:CZ28" si="20">C6+H6+M6+R6+W6+AB6+AG6+AL6+AQ6+AV6+BA6+BF6+BK6+BP6+BU6+BZ6+CE6+CJ6+CO6+CT6</f>
        <v>0</v>
      </c>
      <c r="DA6" s="50">
        <f t="shared" ref="DA6:DA28" si="21">D6+I6+N6+S6+X6+AC6+AH6+AM6+AR6+AW6+BB6+BG6+BL6+BQ6+BV6+CA6+CF6+CK6+CP6+CU6</f>
        <v>0</v>
      </c>
      <c r="DB6" s="503">
        <f t="shared" ref="DB6:DB28" si="22">E6+J6+O6+T6+Y6+AD6+AI6+AN6+AS6+AX6+BC6+BH6+BM6+BR6+BW6+CB6+CG6+CL6+CQ6+CV6</f>
        <v>0</v>
      </c>
      <c r="DC6" s="163">
        <f>CZ6+DA6+DB6</f>
        <v>0</v>
      </c>
      <c r="DD6" s="643"/>
      <c r="DE6" s="412" t="s">
        <v>3008</v>
      </c>
      <c r="DU6" s="32">
        <v>31</v>
      </c>
    </row>
    <row r="7" spans="1:157" x14ac:dyDescent="0.25">
      <c r="A7" s="431" t="s">
        <v>2045</v>
      </c>
      <c r="B7" s="182" t="s">
        <v>243</v>
      </c>
      <c r="C7" s="487"/>
      <c r="D7" s="753"/>
      <c r="E7" s="510"/>
      <c r="F7" s="212">
        <f t="shared" si="0"/>
        <v>0</v>
      </c>
      <c r="G7" s="643"/>
      <c r="H7" s="753"/>
      <c r="I7" s="753"/>
      <c r="J7" s="492"/>
      <c r="K7" s="212">
        <f t="shared" si="1"/>
        <v>0</v>
      </c>
      <c r="L7" s="643"/>
      <c r="M7" s="753"/>
      <c r="N7" s="753"/>
      <c r="O7" s="496"/>
      <c r="P7" s="212">
        <f t="shared" si="2"/>
        <v>0</v>
      </c>
      <c r="Q7" s="643"/>
      <c r="R7" s="753"/>
      <c r="S7" s="753"/>
      <c r="T7" s="499"/>
      <c r="U7" s="212">
        <f t="shared" si="3"/>
        <v>0</v>
      </c>
      <c r="V7" s="643"/>
      <c r="W7" s="753"/>
      <c r="X7" s="753"/>
      <c r="Y7" s="502"/>
      <c r="Z7" s="212">
        <f t="shared" si="4"/>
        <v>0</v>
      </c>
      <c r="AA7" s="643"/>
      <c r="AB7" s="753"/>
      <c r="AC7" s="753"/>
      <c r="AD7" s="30"/>
      <c r="AE7" s="212">
        <f t="shared" si="5"/>
        <v>0</v>
      </c>
      <c r="AF7" s="643"/>
      <c r="AG7" s="753"/>
      <c r="AH7" s="753"/>
      <c r="AI7" s="30"/>
      <c r="AJ7" s="212">
        <f t="shared" si="6"/>
        <v>0</v>
      </c>
      <c r="AK7" s="643"/>
      <c r="AL7" s="753"/>
      <c r="AM7" s="753"/>
      <c r="AN7" s="30"/>
      <c r="AO7" s="212">
        <f t="shared" si="7"/>
        <v>0</v>
      </c>
      <c r="AP7" s="643"/>
      <c r="AQ7" s="753"/>
      <c r="AR7" s="753"/>
      <c r="AS7" s="30"/>
      <c r="AT7" s="212">
        <f t="shared" si="8"/>
        <v>0</v>
      </c>
      <c r="AU7" s="643"/>
      <c r="AV7" s="753"/>
      <c r="AW7" s="753"/>
      <c r="AX7" s="30"/>
      <c r="AY7" s="212">
        <f t="shared" si="9"/>
        <v>0</v>
      </c>
      <c r="AZ7" s="643"/>
      <c r="BA7" s="753"/>
      <c r="BB7" s="753"/>
      <c r="BC7" s="30"/>
      <c r="BD7" s="212">
        <f t="shared" si="10"/>
        <v>0</v>
      </c>
      <c r="BE7" s="643"/>
      <c r="BF7" s="753"/>
      <c r="BG7" s="753"/>
      <c r="BH7" s="30"/>
      <c r="BI7" s="212">
        <f t="shared" si="11"/>
        <v>0</v>
      </c>
      <c r="BJ7" s="643"/>
      <c r="BK7" s="753"/>
      <c r="BL7" s="753"/>
      <c r="BM7" s="30"/>
      <c r="BN7" s="212">
        <f t="shared" si="12"/>
        <v>0</v>
      </c>
      <c r="BO7" s="643"/>
      <c r="BP7" s="753"/>
      <c r="BQ7" s="753"/>
      <c r="BR7" s="30"/>
      <c r="BS7" s="212">
        <f t="shared" si="13"/>
        <v>0</v>
      </c>
      <c r="BT7" s="643"/>
      <c r="BU7" s="753"/>
      <c r="BV7" s="753"/>
      <c r="BW7" s="30"/>
      <c r="BX7" s="212">
        <f t="shared" si="14"/>
        <v>0</v>
      </c>
      <c r="BY7" s="643"/>
      <c r="BZ7" s="753"/>
      <c r="CA7" s="753"/>
      <c r="CB7" s="30"/>
      <c r="CC7" s="212">
        <f t="shared" si="15"/>
        <v>0</v>
      </c>
      <c r="CD7" s="643"/>
      <c r="CE7" s="753"/>
      <c r="CF7" s="753"/>
      <c r="CG7" s="30"/>
      <c r="CH7" s="212">
        <f t="shared" si="16"/>
        <v>0</v>
      </c>
      <c r="CI7" s="643"/>
      <c r="CJ7" s="753"/>
      <c r="CK7" s="753"/>
      <c r="CL7" s="30"/>
      <c r="CM7" s="212">
        <f t="shared" si="17"/>
        <v>0</v>
      </c>
      <c r="CN7" s="643"/>
      <c r="CO7" s="753"/>
      <c r="CP7" s="753"/>
      <c r="CQ7" s="30"/>
      <c r="CR7" s="212">
        <f t="shared" si="18"/>
        <v>0</v>
      </c>
      <c r="CS7" s="643"/>
      <c r="CT7" s="753"/>
      <c r="CU7" s="753"/>
      <c r="CV7" s="30"/>
      <c r="CW7" s="212">
        <f t="shared" si="19"/>
        <v>0</v>
      </c>
      <c r="CX7" s="643"/>
      <c r="CY7" s="44"/>
      <c r="CZ7" s="50">
        <f t="shared" si="20"/>
        <v>0</v>
      </c>
      <c r="DA7" s="50">
        <f t="shared" si="21"/>
        <v>0</v>
      </c>
      <c r="DB7" s="50">
        <f t="shared" si="22"/>
        <v>0</v>
      </c>
      <c r="DC7" s="163">
        <f t="shared" ref="DC7:DC28" si="23">CZ7+DA7+DB7</f>
        <v>0</v>
      </c>
      <c r="DD7" s="643"/>
      <c r="DE7" s="412" t="s">
        <v>1999</v>
      </c>
      <c r="DU7" s="32">
        <v>31</v>
      </c>
    </row>
    <row r="8" spans="1:157" x14ac:dyDescent="0.25">
      <c r="A8" s="431" t="s">
        <v>2046</v>
      </c>
      <c r="B8" s="182" t="s">
        <v>5</v>
      </c>
      <c r="C8" s="753"/>
      <c r="D8" s="753"/>
      <c r="E8" s="510"/>
      <c r="F8" s="212">
        <f t="shared" si="0"/>
        <v>0</v>
      </c>
      <c r="G8" s="643"/>
      <c r="H8" s="753"/>
      <c r="I8" s="753"/>
      <c r="J8" s="492"/>
      <c r="K8" s="212">
        <f t="shared" si="1"/>
        <v>0</v>
      </c>
      <c r="L8" s="643"/>
      <c r="M8" s="753"/>
      <c r="N8" s="753"/>
      <c r="O8" s="496"/>
      <c r="P8" s="212">
        <f t="shared" si="2"/>
        <v>0</v>
      </c>
      <c r="Q8" s="643"/>
      <c r="R8" s="753"/>
      <c r="S8" s="753"/>
      <c r="T8" s="753"/>
      <c r="U8" s="212">
        <f t="shared" si="3"/>
        <v>0</v>
      </c>
      <c r="V8" s="643"/>
      <c r="W8" s="753"/>
      <c r="X8" s="753"/>
      <c r="Y8" s="753"/>
      <c r="Z8" s="212">
        <f t="shared" si="4"/>
        <v>0</v>
      </c>
      <c r="AA8" s="643"/>
      <c r="AB8" s="753"/>
      <c r="AC8" s="753"/>
      <c r="AD8" s="753"/>
      <c r="AE8" s="212">
        <f t="shared" si="5"/>
        <v>0</v>
      </c>
      <c r="AF8" s="643"/>
      <c r="AG8" s="753"/>
      <c r="AH8" s="753"/>
      <c r="AI8" s="753"/>
      <c r="AJ8" s="212">
        <f t="shared" si="6"/>
        <v>0</v>
      </c>
      <c r="AK8" s="643"/>
      <c r="AL8" s="753"/>
      <c r="AM8" s="753"/>
      <c r="AN8" s="753"/>
      <c r="AO8" s="212">
        <f t="shared" si="7"/>
        <v>0</v>
      </c>
      <c r="AP8" s="643"/>
      <c r="AQ8" s="753"/>
      <c r="AR8" s="753"/>
      <c r="AS8" s="753"/>
      <c r="AT8" s="212">
        <f t="shared" si="8"/>
        <v>0</v>
      </c>
      <c r="AU8" s="643"/>
      <c r="AV8" s="753"/>
      <c r="AW8" s="753"/>
      <c r="AX8" s="753"/>
      <c r="AY8" s="212">
        <f t="shared" si="9"/>
        <v>0</v>
      </c>
      <c r="AZ8" s="643"/>
      <c r="BA8" s="753"/>
      <c r="BB8" s="753"/>
      <c r="BC8" s="753"/>
      <c r="BD8" s="212">
        <f t="shared" si="10"/>
        <v>0</v>
      </c>
      <c r="BE8" s="643"/>
      <c r="BF8" s="753"/>
      <c r="BG8" s="753"/>
      <c r="BH8" s="753"/>
      <c r="BI8" s="212">
        <f t="shared" si="11"/>
        <v>0</v>
      </c>
      <c r="BJ8" s="643"/>
      <c r="BK8" s="753"/>
      <c r="BL8" s="753"/>
      <c r="BM8" s="753"/>
      <c r="BN8" s="212">
        <f t="shared" si="12"/>
        <v>0</v>
      </c>
      <c r="BO8" s="643"/>
      <c r="BP8" s="753"/>
      <c r="BQ8" s="753"/>
      <c r="BR8" s="753"/>
      <c r="BS8" s="212">
        <f t="shared" si="13"/>
        <v>0</v>
      </c>
      <c r="BT8" s="643"/>
      <c r="BU8" s="753"/>
      <c r="BV8" s="753"/>
      <c r="BW8" s="753"/>
      <c r="BX8" s="212">
        <f t="shared" si="14"/>
        <v>0</v>
      </c>
      <c r="BY8" s="643"/>
      <c r="BZ8" s="753"/>
      <c r="CA8" s="753"/>
      <c r="CB8" s="753"/>
      <c r="CC8" s="212">
        <f t="shared" si="15"/>
        <v>0</v>
      </c>
      <c r="CD8" s="643"/>
      <c r="CE8" s="753"/>
      <c r="CF8" s="753"/>
      <c r="CG8" s="753"/>
      <c r="CH8" s="212">
        <f t="shared" si="16"/>
        <v>0</v>
      </c>
      <c r="CI8" s="643"/>
      <c r="CJ8" s="753"/>
      <c r="CK8" s="753"/>
      <c r="CL8" s="753"/>
      <c r="CM8" s="212">
        <f t="shared" si="17"/>
        <v>0</v>
      </c>
      <c r="CN8" s="643"/>
      <c r="CO8" s="753"/>
      <c r="CP8" s="753"/>
      <c r="CQ8" s="753"/>
      <c r="CR8" s="212">
        <f t="shared" si="18"/>
        <v>0</v>
      </c>
      <c r="CS8" s="643"/>
      <c r="CT8" s="753"/>
      <c r="CU8" s="753"/>
      <c r="CV8" s="753"/>
      <c r="CW8" s="212">
        <f t="shared" si="19"/>
        <v>0</v>
      </c>
      <c r="CX8" s="643"/>
      <c r="CY8" s="44"/>
      <c r="CZ8" s="50">
        <f t="shared" si="20"/>
        <v>0</v>
      </c>
      <c r="DA8" s="50">
        <f t="shared" si="21"/>
        <v>0</v>
      </c>
      <c r="DB8" s="50">
        <f t="shared" si="22"/>
        <v>0</v>
      </c>
      <c r="DC8" s="163">
        <f t="shared" si="23"/>
        <v>0</v>
      </c>
      <c r="DD8" s="643"/>
      <c r="DE8" s="412" t="s">
        <v>42</v>
      </c>
      <c r="DU8" s="32">
        <v>32</v>
      </c>
    </row>
    <row r="9" spans="1:157" x14ac:dyDescent="0.25">
      <c r="A9" s="431" t="s">
        <v>2047</v>
      </c>
      <c r="B9" s="182" t="s">
        <v>242</v>
      </c>
      <c r="C9" s="753"/>
      <c r="D9" s="753"/>
      <c r="E9" s="510"/>
      <c r="F9" s="212">
        <f t="shared" si="0"/>
        <v>0</v>
      </c>
      <c r="G9" s="643"/>
      <c r="H9" s="753"/>
      <c r="I9" s="753"/>
      <c r="J9" s="753"/>
      <c r="K9" s="212">
        <f t="shared" si="1"/>
        <v>0</v>
      </c>
      <c r="L9" s="643"/>
      <c r="M9" s="753"/>
      <c r="N9" s="753"/>
      <c r="O9" s="523"/>
      <c r="P9" s="212">
        <f t="shared" si="2"/>
        <v>0</v>
      </c>
      <c r="Q9" s="643"/>
      <c r="R9" s="753"/>
      <c r="S9" s="753"/>
      <c r="T9" s="753"/>
      <c r="U9" s="212">
        <f t="shared" si="3"/>
        <v>0</v>
      </c>
      <c r="V9" s="643"/>
      <c r="W9" s="753"/>
      <c r="X9" s="753"/>
      <c r="Y9" s="753"/>
      <c r="Z9" s="212">
        <f t="shared" si="4"/>
        <v>0</v>
      </c>
      <c r="AA9" s="643"/>
      <c r="AB9" s="753"/>
      <c r="AC9" s="753"/>
      <c r="AD9" s="753"/>
      <c r="AE9" s="212">
        <f t="shared" si="5"/>
        <v>0</v>
      </c>
      <c r="AF9" s="643"/>
      <c r="AG9" s="753"/>
      <c r="AH9" s="753"/>
      <c r="AI9" s="753"/>
      <c r="AJ9" s="212">
        <f t="shared" si="6"/>
        <v>0</v>
      </c>
      <c r="AK9" s="643"/>
      <c r="AL9" s="753"/>
      <c r="AM9" s="753"/>
      <c r="AN9" s="753"/>
      <c r="AO9" s="212">
        <f t="shared" si="7"/>
        <v>0</v>
      </c>
      <c r="AP9" s="643"/>
      <c r="AQ9" s="753"/>
      <c r="AR9" s="753"/>
      <c r="AS9" s="753"/>
      <c r="AT9" s="212">
        <f t="shared" si="8"/>
        <v>0</v>
      </c>
      <c r="AU9" s="643"/>
      <c r="AV9" s="753"/>
      <c r="AW9" s="753"/>
      <c r="AX9" s="753"/>
      <c r="AY9" s="212">
        <f t="shared" si="9"/>
        <v>0</v>
      </c>
      <c r="AZ9" s="643"/>
      <c r="BA9" s="753"/>
      <c r="BB9" s="753"/>
      <c r="BC9" s="753"/>
      <c r="BD9" s="212">
        <f t="shared" si="10"/>
        <v>0</v>
      </c>
      <c r="BE9" s="643"/>
      <c r="BF9" s="753"/>
      <c r="BG9" s="753"/>
      <c r="BH9" s="753"/>
      <c r="BI9" s="212">
        <f t="shared" si="11"/>
        <v>0</v>
      </c>
      <c r="BJ9" s="643"/>
      <c r="BK9" s="753"/>
      <c r="BL9" s="753"/>
      <c r="BM9" s="753"/>
      <c r="BN9" s="212">
        <f t="shared" si="12"/>
        <v>0</v>
      </c>
      <c r="BO9" s="643"/>
      <c r="BP9" s="753"/>
      <c r="BQ9" s="753"/>
      <c r="BR9" s="753"/>
      <c r="BS9" s="212">
        <f t="shared" si="13"/>
        <v>0</v>
      </c>
      <c r="BT9" s="643"/>
      <c r="BU9" s="753"/>
      <c r="BV9" s="753"/>
      <c r="BW9" s="753"/>
      <c r="BX9" s="212">
        <f t="shared" si="14"/>
        <v>0</v>
      </c>
      <c r="BY9" s="643"/>
      <c r="BZ9" s="753"/>
      <c r="CA9" s="753"/>
      <c r="CB9" s="753"/>
      <c r="CC9" s="212">
        <f t="shared" si="15"/>
        <v>0</v>
      </c>
      <c r="CD9" s="643"/>
      <c r="CE9" s="753"/>
      <c r="CF9" s="753"/>
      <c r="CG9" s="753"/>
      <c r="CH9" s="212">
        <f t="shared" si="16"/>
        <v>0</v>
      </c>
      <c r="CI9" s="643"/>
      <c r="CJ9" s="753"/>
      <c r="CK9" s="753"/>
      <c r="CL9" s="753"/>
      <c r="CM9" s="212">
        <f t="shared" si="17"/>
        <v>0</v>
      </c>
      <c r="CN9" s="643"/>
      <c r="CO9" s="753"/>
      <c r="CP9" s="753"/>
      <c r="CQ9" s="753"/>
      <c r="CR9" s="212">
        <f t="shared" si="18"/>
        <v>0</v>
      </c>
      <c r="CS9" s="643"/>
      <c r="CT9" s="753"/>
      <c r="CU9" s="753"/>
      <c r="CV9" s="753"/>
      <c r="CW9" s="212">
        <f t="shared" si="19"/>
        <v>0</v>
      </c>
      <c r="CX9" s="643"/>
      <c r="CY9" s="44"/>
      <c r="CZ9" s="50">
        <f t="shared" si="20"/>
        <v>0</v>
      </c>
      <c r="DA9" s="50">
        <f t="shared" si="21"/>
        <v>0</v>
      </c>
      <c r="DB9" s="50">
        <f t="shared" si="22"/>
        <v>0</v>
      </c>
      <c r="DC9" s="163">
        <f t="shared" si="23"/>
        <v>0</v>
      </c>
      <c r="DD9" s="643"/>
      <c r="DE9" s="412" t="s">
        <v>42</v>
      </c>
      <c r="DU9" s="32">
        <v>32</v>
      </c>
    </row>
    <row r="10" spans="1:157" ht="36" customHeight="1" x14ac:dyDescent="0.25">
      <c r="A10" s="431" t="s">
        <v>2048</v>
      </c>
      <c r="B10" s="716" t="s">
        <v>43</v>
      </c>
      <c r="C10" s="753"/>
      <c r="D10" s="753"/>
      <c r="E10" s="510"/>
      <c r="F10" s="212">
        <f t="shared" si="0"/>
        <v>0</v>
      </c>
      <c r="G10" s="643"/>
      <c r="H10" s="753"/>
      <c r="I10" s="753"/>
      <c r="J10" s="753"/>
      <c r="K10" s="212">
        <f t="shared" si="1"/>
        <v>0</v>
      </c>
      <c r="L10" s="643"/>
      <c r="M10" s="753"/>
      <c r="N10" s="753"/>
      <c r="O10" s="753"/>
      <c r="P10" s="212">
        <f t="shared" si="2"/>
        <v>0</v>
      </c>
      <c r="Q10" s="643"/>
      <c r="R10" s="753"/>
      <c r="S10" s="753"/>
      <c r="T10" s="753"/>
      <c r="U10" s="212">
        <f t="shared" si="3"/>
        <v>0</v>
      </c>
      <c r="V10" s="643"/>
      <c r="W10" s="753"/>
      <c r="X10" s="753"/>
      <c r="Y10" s="753"/>
      <c r="Z10" s="212">
        <f t="shared" si="4"/>
        <v>0</v>
      </c>
      <c r="AA10" s="643"/>
      <c r="AB10" s="753"/>
      <c r="AC10" s="753"/>
      <c r="AD10" s="753"/>
      <c r="AE10" s="212">
        <f t="shared" si="5"/>
        <v>0</v>
      </c>
      <c r="AF10" s="643"/>
      <c r="AG10" s="753"/>
      <c r="AH10" s="753"/>
      <c r="AI10" s="753"/>
      <c r="AJ10" s="212">
        <f t="shared" si="6"/>
        <v>0</v>
      </c>
      <c r="AK10" s="643"/>
      <c r="AL10" s="753"/>
      <c r="AM10" s="753"/>
      <c r="AN10" s="753"/>
      <c r="AO10" s="212">
        <f t="shared" si="7"/>
        <v>0</v>
      </c>
      <c r="AP10" s="643"/>
      <c r="AQ10" s="753"/>
      <c r="AR10" s="753"/>
      <c r="AS10" s="753"/>
      <c r="AT10" s="212">
        <f t="shared" si="8"/>
        <v>0</v>
      </c>
      <c r="AU10" s="643"/>
      <c r="AV10" s="753"/>
      <c r="AW10" s="753"/>
      <c r="AX10" s="753"/>
      <c r="AY10" s="212">
        <f t="shared" si="9"/>
        <v>0</v>
      </c>
      <c r="AZ10" s="643"/>
      <c r="BA10" s="753"/>
      <c r="BB10" s="753"/>
      <c r="BC10" s="753"/>
      <c r="BD10" s="212">
        <f t="shared" si="10"/>
        <v>0</v>
      </c>
      <c r="BE10" s="643"/>
      <c r="BF10" s="753"/>
      <c r="BG10" s="753"/>
      <c r="BH10" s="753"/>
      <c r="BI10" s="212">
        <f t="shared" si="11"/>
        <v>0</v>
      </c>
      <c r="BJ10" s="643"/>
      <c r="BK10" s="753"/>
      <c r="BL10" s="753"/>
      <c r="BM10" s="753"/>
      <c r="BN10" s="212">
        <f t="shared" si="12"/>
        <v>0</v>
      </c>
      <c r="BO10" s="643"/>
      <c r="BP10" s="753"/>
      <c r="BQ10" s="753"/>
      <c r="BR10" s="753"/>
      <c r="BS10" s="212">
        <f t="shared" si="13"/>
        <v>0</v>
      </c>
      <c r="BT10" s="643"/>
      <c r="BU10" s="753"/>
      <c r="BV10" s="753"/>
      <c r="BW10" s="753"/>
      <c r="BX10" s="212">
        <f t="shared" si="14"/>
        <v>0</v>
      </c>
      <c r="BY10" s="643"/>
      <c r="BZ10" s="753"/>
      <c r="CA10" s="753"/>
      <c r="CB10" s="753"/>
      <c r="CC10" s="212">
        <f t="shared" si="15"/>
        <v>0</v>
      </c>
      <c r="CD10" s="643"/>
      <c r="CE10" s="753"/>
      <c r="CF10" s="753"/>
      <c r="CG10" s="753"/>
      <c r="CH10" s="212">
        <f t="shared" si="16"/>
        <v>0</v>
      </c>
      <c r="CI10" s="643"/>
      <c r="CJ10" s="753"/>
      <c r="CK10" s="753"/>
      <c r="CL10" s="753"/>
      <c r="CM10" s="212">
        <f t="shared" si="17"/>
        <v>0</v>
      </c>
      <c r="CN10" s="643"/>
      <c r="CO10" s="753"/>
      <c r="CP10" s="753"/>
      <c r="CQ10" s="753"/>
      <c r="CR10" s="212">
        <f t="shared" si="18"/>
        <v>0</v>
      </c>
      <c r="CS10" s="643"/>
      <c r="CT10" s="753"/>
      <c r="CU10" s="753"/>
      <c r="CV10" s="753"/>
      <c r="CW10" s="212">
        <f t="shared" si="19"/>
        <v>0</v>
      </c>
      <c r="CX10" s="643"/>
      <c r="CY10" s="44"/>
      <c r="CZ10" s="50">
        <f t="shared" si="20"/>
        <v>0</v>
      </c>
      <c r="DA10" s="50">
        <f t="shared" si="21"/>
        <v>0</v>
      </c>
      <c r="DB10" s="50">
        <f t="shared" si="22"/>
        <v>0</v>
      </c>
      <c r="DC10" s="163">
        <f t="shared" si="23"/>
        <v>0</v>
      </c>
      <c r="DD10" s="643"/>
      <c r="DE10" s="412" t="s">
        <v>42</v>
      </c>
    </row>
    <row r="11" spans="1:157" x14ac:dyDescent="0.25">
      <c r="A11" s="431" t="s">
        <v>2049</v>
      </c>
      <c r="B11" s="182" t="s">
        <v>273</v>
      </c>
      <c r="C11" s="753"/>
      <c r="D11" s="753"/>
      <c r="E11" s="510"/>
      <c r="F11" s="212">
        <f t="shared" si="0"/>
        <v>0</v>
      </c>
      <c r="G11" s="643"/>
      <c r="H11" s="753"/>
      <c r="I11" s="753"/>
      <c r="J11" s="753"/>
      <c r="K11" s="212">
        <f t="shared" si="1"/>
        <v>0</v>
      </c>
      <c r="L11" s="643"/>
      <c r="M11" s="753"/>
      <c r="N11" s="753"/>
      <c r="O11" s="753"/>
      <c r="P11" s="212">
        <f t="shared" si="2"/>
        <v>0</v>
      </c>
      <c r="Q11" s="643"/>
      <c r="R11" s="753"/>
      <c r="S11" s="753"/>
      <c r="T11" s="753"/>
      <c r="U11" s="212">
        <f t="shared" si="3"/>
        <v>0</v>
      </c>
      <c r="V11" s="643"/>
      <c r="W11" s="753"/>
      <c r="X11" s="753"/>
      <c r="Y11" s="753"/>
      <c r="Z11" s="212">
        <f t="shared" si="4"/>
        <v>0</v>
      </c>
      <c r="AA11" s="643"/>
      <c r="AB11" s="753"/>
      <c r="AC11" s="753"/>
      <c r="AD11" s="753"/>
      <c r="AE11" s="212">
        <f t="shared" si="5"/>
        <v>0</v>
      </c>
      <c r="AF11" s="643"/>
      <c r="AG11" s="753"/>
      <c r="AH11" s="753"/>
      <c r="AI11" s="753"/>
      <c r="AJ11" s="212">
        <f t="shared" si="6"/>
        <v>0</v>
      </c>
      <c r="AK11" s="643"/>
      <c r="AL11" s="753"/>
      <c r="AM11" s="753"/>
      <c r="AN11" s="753"/>
      <c r="AO11" s="212">
        <f t="shared" si="7"/>
        <v>0</v>
      </c>
      <c r="AP11" s="643"/>
      <c r="AQ11" s="753"/>
      <c r="AR11" s="753"/>
      <c r="AS11" s="753"/>
      <c r="AT11" s="212">
        <f t="shared" si="8"/>
        <v>0</v>
      </c>
      <c r="AU11" s="643"/>
      <c r="AV11" s="753"/>
      <c r="AW11" s="753"/>
      <c r="AX11" s="753"/>
      <c r="AY11" s="212">
        <f t="shared" si="9"/>
        <v>0</v>
      </c>
      <c r="AZ11" s="643"/>
      <c r="BA11" s="753"/>
      <c r="BB11" s="753"/>
      <c r="BC11" s="753"/>
      <c r="BD11" s="212">
        <f t="shared" si="10"/>
        <v>0</v>
      </c>
      <c r="BE11" s="643"/>
      <c r="BF11" s="753"/>
      <c r="BG11" s="753"/>
      <c r="BH11" s="753"/>
      <c r="BI11" s="212">
        <f t="shared" si="11"/>
        <v>0</v>
      </c>
      <c r="BJ11" s="643"/>
      <c r="BK11" s="753"/>
      <c r="BL11" s="753"/>
      <c r="BM11" s="753"/>
      <c r="BN11" s="212">
        <f t="shared" si="12"/>
        <v>0</v>
      </c>
      <c r="BO11" s="643"/>
      <c r="BP11" s="753"/>
      <c r="BQ11" s="753"/>
      <c r="BR11" s="753"/>
      <c r="BS11" s="212">
        <f t="shared" si="13"/>
        <v>0</v>
      </c>
      <c r="BT11" s="643"/>
      <c r="BU11" s="753"/>
      <c r="BV11" s="753"/>
      <c r="BW11" s="753"/>
      <c r="BX11" s="212">
        <f t="shared" si="14"/>
        <v>0</v>
      </c>
      <c r="BY11" s="643"/>
      <c r="BZ11" s="753"/>
      <c r="CA11" s="753"/>
      <c r="CB11" s="753"/>
      <c r="CC11" s="212">
        <f t="shared" si="15"/>
        <v>0</v>
      </c>
      <c r="CD11" s="643"/>
      <c r="CE11" s="753"/>
      <c r="CF11" s="753"/>
      <c r="CG11" s="753"/>
      <c r="CH11" s="212">
        <f t="shared" si="16"/>
        <v>0</v>
      </c>
      <c r="CI11" s="643"/>
      <c r="CJ11" s="753"/>
      <c r="CK11" s="753"/>
      <c r="CL11" s="753"/>
      <c r="CM11" s="212">
        <f t="shared" si="17"/>
        <v>0</v>
      </c>
      <c r="CN11" s="643"/>
      <c r="CO11" s="753"/>
      <c r="CP11" s="753"/>
      <c r="CQ11" s="753"/>
      <c r="CR11" s="212">
        <f t="shared" si="18"/>
        <v>0</v>
      </c>
      <c r="CS11" s="643"/>
      <c r="CT11" s="753"/>
      <c r="CU11" s="753"/>
      <c r="CV11" s="753"/>
      <c r="CW11" s="212">
        <f t="shared" si="19"/>
        <v>0</v>
      </c>
      <c r="CX11" s="643"/>
      <c r="CY11" s="44"/>
      <c r="CZ11" s="50">
        <f t="shared" si="20"/>
        <v>0</v>
      </c>
      <c r="DA11" s="50">
        <f t="shared" si="21"/>
        <v>0</v>
      </c>
      <c r="DB11" s="50">
        <f t="shared" si="22"/>
        <v>0</v>
      </c>
      <c r="DC11" s="163">
        <f t="shared" si="23"/>
        <v>0</v>
      </c>
      <c r="DD11" s="643"/>
      <c r="DE11" s="412" t="s">
        <v>42</v>
      </c>
      <c r="DU11" s="32">
        <v>36</v>
      </c>
    </row>
    <row r="12" spans="1:157" x14ac:dyDescent="0.25">
      <c r="A12" s="431" t="s">
        <v>2050</v>
      </c>
      <c r="B12" s="182" t="s">
        <v>274</v>
      </c>
      <c r="C12" s="753"/>
      <c r="D12" s="753"/>
      <c r="E12" s="510"/>
      <c r="F12" s="212">
        <f t="shared" si="0"/>
        <v>0</v>
      </c>
      <c r="G12" s="643"/>
      <c r="H12" s="753"/>
      <c r="I12" s="753"/>
      <c r="J12" s="753"/>
      <c r="K12" s="212">
        <f t="shared" si="1"/>
        <v>0</v>
      </c>
      <c r="L12" s="643"/>
      <c r="M12" s="753"/>
      <c r="N12" s="753"/>
      <c r="O12" s="753"/>
      <c r="P12" s="212">
        <f t="shared" si="2"/>
        <v>0</v>
      </c>
      <c r="Q12" s="643"/>
      <c r="R12" s="753"/>
      <c r="S12" s="753"/>
      <c r="T12" s="753"/>
      <c r="U12" s="212">
        <f t="shared" si="3"/>
        <v>0</v>
      </c>
      <c r="V12" s="643"/>
      <c r="W12" s="753"/>
      <c r="X12" s="753"/>
      <c r="Y12" s="753"/>
      <c r="Z12" s="212">
        <f t="shared" si="4"/>
        <v>0</v>
      </c>
      <c r="AA12" s="643"/>
      <c r="AB12" s="753"/>
      <c r="AC12" s="753"/>
      <c r="AD12" s="753"/>
      <c r="AE12" s="212">
        <f t="shared" si="5"/>
        <v>0</v>
      </c>
      <c r="AF12" s="643"/>
      <c r="AG12" s="753"/>
      <c r="AH12" s="753"/>
      <c r="AI12" s="753"/>
      <c r="AJ12" s="212">
        <f t="shared" si="6"/>
        <v>0</v>
      </c>
      <c r="AK12" s="643"/>
      <c r="AL12" s="753"/>
      <c r="AM12" s="753"/>
      <c r="AN12" s="753"/>
      <c r="AO12" s="212">
        <f t="shared" si="7"/>
        <v>0</v>
      </c>
      <c r="AP12" s="643"/>
      <c r="AQ12" s="753"/>
      <c r="AR12" s="753"/>
      <c r="AS12" s="753"/>
      <c r="AT12" s="212">
        <f t="shared" si="8"/>
        <v>0</v>
      </c>
      <c r="AU12" s="643"/>
      <c r="AV12" s="753"/>
      <c r="AW12" s="753"/>
      <c r="AX12" s="753"/>
      <c r="AY12" s="212">
        <f t="shared" si="9"/>
        <v>0</v>
      </c>
      <c r="AZ12" s="643"/>
      <c r="BA12" s="753"/>
      <c r="BB12" s="753"/>
      <c r="BC12" s="753"/>
      <c r="BD12" s="212">
        <f t="shared" si="10"/>
        <v>0</v>
      </c>
      <c r="BE12" s="643"/>
      <c r="BF12" s="753"/>
      <c r="BG12" s="753"/>
      <c r="BH12" s="753"/>
      <c r="BI12" s="212">
        <f t="shared" si="11"/>
        <v>0</v>
      </c>
      <c r="BJ12" s="643"/>
      <c r="BK12" s="753"/>
      <c r="BL12" s="753"/>
      <c r="BM12" s="753"/>
      <c r="BN12" s="212">
        <f t="shared" si="12"/>
        <v>0</v>
      </c>
      <c r="BO12" s="643"/>
      <c r="BP12" s="753"/>
      <c r="BQ12" s="753"/>
      <c r="BR12" s="753"/>
      <c r="BS12" s="212">
        <f t="shared" si="13"/>
        <v>0</v>
      </c>
      <c r="BT12" s="643"/>
      <c r="BU12" s="753"/>
      <c r="BV12" s="753"/>
      <c r="BW12" s="753"/>
      <c r="BX12" s="212">
        <f t="shared" si="14"/>
        <v>0</v>
      </c>
      <c r="BY12" s="643"/>
      <c r="BZ12" s="753"/>
      <c r="CA12" s="753"/>
      <c r="CB12" s="753"/>
      <c r="CC12" s="212">
        <f t="shared" si="15"/>
        <v>0</v>
      </c>
      <c r="CD12" s="643"/>
      <c r="CE12" s="753"/>
      <c r="CF12" s="753"/>
      <c r="CG12" s="753"/>
      <c r="CH12" s="212">
        <f t="shared" si="16"/>
        <v>0</v>
      </c>
      <c r="CI12" s="643"/>
      <c r="CJ12" s="753"/>
      <c r="CK12" s="753"/>
      <c r="CL12" s="753"/>
      <c r="CM12" s="212">
        <f t="shared" si="17"/>
        <v>0</v>
      </c>
      <c r="CN12" s="643"/>
      <c r="CO12" s="753"/>
      <c r="CP12" s="753"/>
      <c r="CQ12" s="753"/>
      <c r="CR12" s="212">
        <f t="shared" si="18"/>
        <v>0</v>
      </c>
      <c r="CS12" s="643"/>
      <c r="CT12" s="753"/>
      <c r="CU12" s="753"/>
      <c r="CV12" s="753"/>
      <c r="CW12" s="212">
        <f t="shared" si="19"/>
        <v>0</v>
      </c>
      <c r="CX12" s="643"/>
      <c r="CY12" s="44"/>
      <c r="CZ12" s="50">
        <f t="shared" si="20"/>
        <v>0</v>
      </c>
      <c r="DA12" s="50">
        <f t="shared" si="21"/>
        <v>0</v>
      </c>
      <c r="DB12" s="50">
        <f t="shared" si="22"/>
        <v>0</v>
      </c>
      <c r="DC12" s="163">
        <f t="shared" si="23"/>
        <v>0</v>
      </c>
      <c r="DD12" s="643"/>
      <c r="DE12" s="412" t="s">
        <v>2000</v>
      </c>
      <c r="DU12" s="32">
        <v>36</v>
      </c>
    </row>
    <row r="13" spans="1:157" x14ac:dyDescent="0.25">
      <c r="A13" s="431" t="s">
        <v>2051</v>
      </c>
      <c r="B13" s="182" t="s">
        <v>275</v>
      </c>
      <c r="C13" s="753"/>
      <c r="D13" s="753"/>
      <c r="E13" s="510"/>
      <c r="F13" s="212">
        <f t="shared" si="0"/>
        <v>0</v>
      </c>
      <c r="G13" s="643"/>
      <c r="H13" s="753"/>
      <c r="I13" s="753"/>
      <c r="J13" s="753"/>
      <c r="K13" s="212">
        <f t="shared" si="1"/>
        <v>0</v>
      </c>
      <c r="L13" s="643"/>
      <c r="M13" s="753"/>
      <c r="N13" s="753"/>
      <c r="O13" s="753"/>
      <c r="P13" s="212">
        <f t="shared" si="2"/>
        <v>0</v>
      </c>
      <c r="Q13" s="643"/>
      <c r="R13" s="753"/>
      <c r="S13" s="753"/>
      <c r="T13" s="753"/>
      <c r="U13" s="212">
        <f t="shared" si="3"/>
        <v>0</v>
      </c>
      <c r="V13" s="643"/>
      <c r="W13" s="753"/>
      <c r="X13" s="753"/>
      <c r="Y13" s="753"/>
      <c r="Z13" s="212">
        <f t="shared" si="4"/>
        <v>0</v>
      </c>
      <c r="AA13" s="643"/>
      <c r="AB13" s="753"/>
      <c r="AC13" s="753"/>
      <c r="AD13" s="753"/>
      <c r="AE13" s="212">
        <f t="shared" si="5"/>
        <v>0</v>
      </c>
      <c r="AF13" s="643"/>
      <c r="AG13" s="753"/>
      <c r="AH13" s="753"/>
      <c r="AI13" s="753"/>
      <c r="AJ13" s="212">
        <f t="shared" si="6"/>
        <v>0</v>
      </c>
      <c r="AK13" s="643"/>
      <c r="AL13" s="753"/>
      <c r="AM13" s="753"/>
      <c r="AN13" s="753"/>
      <c r="AO13" s="212">
        <f t="shared" si="7"/>
        <v>0</v>
      </c>
      <c r="AP13" s="643"/>
      <c r="AQ13" s="753"/>
      <c r="AR13" s="753"/>
      <c r="AS13" s="753"/>
      <c r="AT13" s="212">
        <f t="shared" si="8"/>
        <v>0</v>
      </c>
      <c r="AU13" s="643"/>
      <c r="AV13" s="753"/>
      <c r="AW13" s="753"/>
      <c r="AX13" s="753"/>
      <c r="AY13" s="212">
        <f t="shared" si="9"/>
        <v>0</v>
      </c>
      <c r="AZ13" s="643"/>
      <c r="BA13" s="753"/>
      <c r="BB13" s="753"/>
      <c r="BC13" s="753"/>
      <c r="BD13" s="212">
        <f t="shared" si="10"/>
        <v>0</v>
      </c>
      <c r="BE13" s="643"/>
      <c r="BF13" s="753"/>
      <c r="BG13" s="753"/>
      <c r="BH13" s="753"/>
      <c r="BI13" s="212">
        <f t="shared" si="11"/>
        <v>0</v>
      </c>
      <c r="BJ13" s="643"/>
      <c r="BK13" s="753"/>
      <c r="BL13" s="753"/>
      <c r="BM13" s="753"/>
      <c r="BN13" s="212">
        <f t="shared" si="12"/>
        <v>0</v>
      </c>
      <c r="BO13" s="643"/>
      <c r="BP13" s="753"/>
      <c r="BQ13" s="753"/>
      <c r="BR13" s="753"/>
      <c r="BS13" s="212">
        <f t="shared" si="13"/>
        <v>0</v>
      </c>
      <c r="BT13" s="643"/>
      <c r="BU13" s="753"/>
      <c r="BV13" s="753"/>
      <c r="BW13" s="753"/>
      <c r="BX13" s="212">
        <f t="shared" si="14"/>
        <v>0</v>
      </c>
      <c r="BY13" s="643"/>
      <c r="BZ13" s="753"/>
      <c r="CA13" s="753"/>
      <c r="CB13" s="753"/>
      <c r="CC13" s="212">
        <f t="shared" si="15"/>
        <v>0</v>
      </c>
      <c r="CD13" s="643"/>
      <c r="CE13" s="753"/>
      <c r="CF13" s="753"/>
      <c r="CG13" s="753"/>
      <c r="CH13" s="212">
        <f t="shared" si="16"/>
        <v>0</v>
      </c>
      <c r="CI13" s="643"/>
      <c r="CJ13" s="753"/>
      <c r="CK13" s="753"/>
      <c r="CL13" s="753"/>
      <c r="CM13" s="212">
        <f t="shared" si="17"/>
        <v>0</v>
      </c>
      <c r="CN13" s="643"/>
      <c r="CO13" s="753"/>
      <c r="CP13" s="753"/>
      <c r="CQ13" s="753"/>
      <c r="CR13" s="212">
        <f t="shared" si="18"/>
        <v>0</v>
      </c>
      <c r="CS13" s="643"/>
      <c r="CT13" s="753"/>
      <c r="CU13" s="753"/>
      <c r="CV13" s="753"/>
      <c r="CW13" s="212">
        <f t="shared" si="19"/>
        <v>0</v>
      </c>
      <c r="CX13" s="643"/>
      <c r="CY13" s="44"/>
      <c r="CZ13" s="50">
        <f t="shared" si="20"/>
        <v>0</v>
      </c>
      <c r="DA13" s="50">
        <f t="shared" si="21"/>
        <v>0</v>
      </c>
      <c r="DB13" s="50">
        <f t="shared" si="22"/>
        <v>0</v>
      </c>
      <c r="DC13" s="163">
        <f t="shared" si="23"/>
        <v>0</v>
      </c>
      <c r="DD13" s="643"/>
      <c r="DE13" s="412" t="s">
        <v>2001</v>
      </c>
      <c r="DU13" s="32">
        <v>36</v>
      </c>
    </row>
    <row r="14" spans="1:157" ht="28.5" customHeight="1" x14ac:dyDescent="0.25">
      <c r="A14" s="431" t="s">
        <v>2052</v>
      </c>
      <c r="B14" s="182" t="s">
        <v>276</v>
      </c>
      <c r="C14" s="753"/>
      <c r="D14" s="753"/>
      <c r="E14" s="510"/>
      <c r="F14" s="212">
        <f t="shared" si="0"/>
        <v>0</v>
      </c>
      <c r="G14" s="643"/>
      <c r="H14" s="753"/>
      <c r="I14" s="753"/>
      <c r="J14" s="753"/>
      <c r="K14" s="212">
        <f t="shared" si="1"/>
        <v>0</v>
      </c>
      <c r="L14" s="643"/>
      <c r="M14" s="753"/>
      <c r="N14" s="753"/>
      <c r="O14" s="753"/>
      <c r="P14" s="212">
        <f t="shared" si="2"/>
        <v>0</v>
      </c>
      <c r="Q14" s="643"/>
      <c r="R14" s="753"/>
      <c r="S14" s="753"/>
      <c r="T14" s="753"/>
      <c r="U14" s="212">
        <f t="shared" si="3"/>
        <v>0</v>
      </c>
      <c r="V14" s="643"/>
      <c r="W14" s="753"/>
      <c r="X14" s="753"/>
      <c r="Y14" s="753"/>
      <c r="Z14" s="212">
        <f t="shared" si="4"/>
        <v>0</v>
      </c>
      <c r="AA14" s="643"/>
      <c r="AB14" s="753"/>
      <c r="AC14" s="753"/>
      <c r="AD14" s="753"/>
      <c r="AE14" s="212">
        <f t="shared" si="5"/>
        <v>0</v>
      </c>
      <c r="AF14" s="643"/>
      <c r="AG14" s="753"/>
      <c r="AH14" s="753"/>
      <c r="AI14" s="753"/>
      <c r="AJ14" s="212">
        <f t="shared" si="6"/>
        <v>0</v>
      </c>
      <c r="AK14" s="643"/>
      <c r="AL14" s="753"/>
      <c r="AM14" s="753"/>
      <c r="AN14" s="753"/>
      <c r="AO14" s="212">
        <f t="shared" si="7"/>
        <v>0</v>
      </c>
      <c r="AP14" s="643"/>
      <c r="AQ14" s="753"/>
      <c r="AR14" s="753"/>
      <c r="AS14" s="753"/>
      <c r="AT14" s="212">
        <f t="shared" si="8"/>
        <v>0</v>
      </c>
      <c r="AU14" s="643"/>
      <c r="AV14" s="753"/>
      <c r="AW14" s="753"/>
      <c r="AX14" s="753"/>
      <c r="AY14" s="212">
        <f t="shared" si="9"/>
        <v>0</v>
      </c>
      <c r="AZ14" s="643"/>
      <c r="BA14" s="753"/>
      <c r="BB14" s="753"/>
      <c r="BC14" s="753"/>
      <c r="BD14" s="212">
        <f t="shared" si="10"/>
        <v>0</v>
      </c>
      <c r="BE14" s="643"/>
      <c r="BF14" s="753"/>
      <c r="BG14" s="753"/>
      <c r="BH14" s="753"/>
      <c r="BI14" s="212">
        <f t="shared" si="11"/>
        <v>0</v>
      </c>
      <c r="BJ14" s="643"/>
      <c r="BK14" s="753"/>
      <c r="BL14" s="753"/>
      <c r="BM14" s="753"/>
      <c r="BN14" s="212">
        <f t="shared" si="12"/>
        <v>0</v>
      </c>
      <c r="BO14" s="643"/>
      <c r="BP14" s="753"/>
      <c r="BQ14" s="753"/>
      <c r="BR14" s="753"/>
      <c r="BS14" s="212">
        <f t="shared" si="13"/>
        <v>0</v>
      </c>
      <c r="BT14" s="643"/>
      <c r="BU14" s="753"/>
      <c r="BV14" s="753"/>
      <c r="BW14" s="753"/>
      <c r="BX14" s="212">
        <f t="shared" si="14"/>
        <v>0</v>
      </c>
      <c r="BY14" s="643"/>
      <c r="BZ14" s="753"/>
      <c r="CA14" s="753"/>
      <c r="CB14" s="753"/>
      <c r="CC14" s="212">
        <f t="shared" si="15"/>
        <v>0</v>
      </c>
      <c r="CD14" s="643"/>
      <c r="CE14" s="753"/>
      <c r="CF14" s="753"/>
      <c r="CG14" s="753"/>
      <c r="CH14" s="212">
        <f t="shared" si="16"/>
        <v>0</v>
      </c>
      <c r="CI14" s="643"/>
      <c r="CJ14" s="753"/>
      <c r="CK14" s="753"/>
      <c r="CL14" s="753"/>
      <c r="CM14" s="212">
        <f t="shared" si="17"/>
        <v>0</v>
      </c>
      <c r="CN14" s="643"/>
      <c r="CO14" s="753"/>
      <c r="CP14" s="753"/>
      <c r="CQ14" s="753"/>
      <c r="CR14" s="212">
        <f t="shared" si="18"/>
        <v>0</v>
      </c>
      <c r="CS14" s="643"/>
      <c r="CT14" s="753"/>
      <c r="CU14" s="753"/>
      <c r="CV14" s="753"/>
      <c r="CW14" s="212">
        <f t="shared" si="19"/>
        <v>0</v>
      </c>
      <c r="CX14" s="643"/>
      <c r="CY14" s="44"/>
      <c r="CZ14" s="50">
        <f t="shared" si="20"/>
        <v>0</v>
      </c>
      <c r="DA14" s="50">
        <f t="shared" si="21"/>
        <v>0</v>
      </c>
      <c r="DB14" s="50">
        <f t="shared" si="22"/>
        <v>0</v>
      </c>
      <c r="DC14" s="163">
        <f t="shared" si="23"/>
        <v>0</v>
      </c>
      <c r="DD14" s="643"/>
      <c r="DE14" s="412" t="s">
        <v>42</v>
      </c>
      <c r="DU14" s="32" t="s">
        <v>460</v>
      </c>
    </row>
    <row r="15" spans="1:157" x14ac:dyDescent="0.25">
      <c r="A15" s="431" t="s">
        <v>2053</v>
      </c>
      <c r="B15" s="182" t="s">
        <v>2</v>
      </c>
      <c r="C15" s="753"/>
      <c r="D15" s="753"/>
      <c r="E15" s="510"/>
      <c r="F15" s="212">
        <f t="shared" si="0"/>
        <v>0</v>
      </c>
      <c r="G15" s="643"/>
      <c r="H15" s="753"/>
      <c r="I15" s="753"/>
      <c r="J15" s="753"/>
      <c r="K15" s="212">
        <f t="shared" si="1"/>
        <v>0</v>
      </c>
      <c r="L15" s="643"/>
      <c r="M15" s="753"/>
      <c r="N15" s="753"/>
      <c r="O15" s="753"/>
      <c r="P15" s="212">
        <f t="shared" si="2"/>
        <v>0</v>
      </c>
      <c r="Q15" s="643"/>
      <c r="R15" s="753"/>
      <c r="S15" s="753"/>
      <c r="T15" s="753"/>
      <c r="U15" s="212">
        <f t="shared" si="3"/>
        <v>0</v>
      </c>
      <c r="V15" s="643"/>
      <c r="W15" s="753"/>
      <c r="X15" s="753"/>
      <c r="Y15" s="753"/>
      <c r="Z15" s="212">
        <f t="shared" si="4"/>
        <v>0</v>
      </c>
      <c r="AA15" s="643"/>
      <c r="AB15" s="753"/>
      <c r="AC15" s="753"/>
      <c r="AD15" s="753"/>
      <c r="AE15" s="212">
        <f t="shared" si="5"/>
        <v>0</v>
      </c>
      <c r="AF15" s="643"/>
      <c r="AG15" s="753"/>
      <c r="AH15" s="753"/>
      <c r="AI15" s="753"/>
      <c r="AJ15" s="212">
        <f t="shared" si="6"/>
        <v>0</v>
      </c>
      <c r="AK15" s="643"/>
      <c r="AL15" s="753"/>
      <c r="AM15" s="753"/>
      <c r="AN15" s="753"/>
      <c r="AO15" s="212">
        <f t="shared" si="7"/>
        <v>0</v>
      </c>
      <c r="AP15" s="643"/>
      <c r="AQ15" s="753"/>
      <c r="AR15" s="753"/>
      <c r="AS15" s="753"/>
      <c r="AT15" s="212">
        <f t="shared" si="8"/>
        <v>0</v>
      </c>
      <c r="AU15" s="643"/>
      <c r="AV15" s="753"/>
      <c r="AW15" s="753"/>
      <c r="AX15" s="753"/>
      <c r="AY15" s="212">
        <f t="shared" si="9"/>
        <v>0</v>
      </c>
      <c r="AZ15" s="643"/>
      <c r="BA15" s="753"/>
      <c r="BB15" s="753"/>
      <c r="BC15" s="753"/>
      <c r="BD15" s="212">
        <f t="shared" si="10"/>
        <v>0</v>
      </c>
      <c r="BE15" s="643"/>
      <c r="BF15" s="753"/>
      <c r="BG15" s="753"/>
      <c r="BH15" s="753"/>
      <c r="BI15" s="212">
        <f t="shared" si="11"/>
        <v>0</v>
      </c>
      <c r="BJ15" s="643"/>
      <c r="BK15" s="753"/>
      <c r="BL15" s="753"/>
      <c r="BM15" s="753"/>
      <c r="BN15" s="212">
        <f t="shared" si="12"/>
        <v>0</v>
      </c>
      <c r="BO15" s="643"/>
      <c r="BP15" s="753"/>
      <c r="BQ15" s="753"/>
      <c r="BR15" s="753"/>
      <c r="BS15" s="212">
        <f t="shared" si="13"/>
        <v>0</v>
      </c>
      <c r="BT15" s="643"/>
      <c r="BU15" s="753"/>
      <c r="BV15" s="753"/>
      <c r="BW15" s="753"/>
      <c r="BX15" s="212">
        <f t="shared" si="14"/>
        <v>0</v>
      </c>
      <c r="BY15" s="643"/>
      <c r="BZ15" s="753"/>
      <c r="CA15" s="753"/>
      <c r="CB15" s="753"/>
      <c r="CC15" s="212">
        <f t="shared" si="15"/>
        <v>0</v>
      </c>
      <c r="CD15" s="643"/>
      <c r="CE15" s="753"/>
      <c r="CF15" s="753"/>
      <c r="CG15" s="753"/>
      <c r="CH15" s="212">
        <f t="shared" si="16"/>
        <v>0</v>
      </c>
      <c r="CI15" s="643"/>
      <c r="CJ15" s="753"/>
      <c r="CK15" s="753"/>
      <c r="CL15" s="753"/>
      <c r="CM15" s="212">
        <f t="shared" si="17"/>
        <v>0</v>
      </c>
      <c r="CN15" s="643"/>
      <c r="CO15" s="753"/>
      <c r="CP15" s="753"/>
      <c r="CQ15" s="753"/>
      <c r="CR15" s="212">
        <f t="shared" si="18"/>
        <v>0</v>
      </c>
      <c r="CS15" s="643"/>
      <c r="CT15" s="753"/>
      <c r="CU15" s="753"/>
      <c r="CV15" s="753"/>
      <c r="CW15" s="212">
        <f t="shared" si="19"/>
        <v>0</v>
      </c>
      <c r="CX15" s="643"/>
      <c r="CY15" s="44"/>
      <c r="CZ15" s="50">
        <f t="shared" si="20"/>
        <v>0</v>
      </c>
      <c r="DA15" s="50">
        <f t="shared" si="21"/>
        <v>0</v>
      </c>
      <c r="DB15" s="50">
        <f t="shared" si="22"/>
        <v>0</v>
      </c>
      <c r="DC15" s="163">
        <f t="shared" si="23"/>
        <v>0</v>
      </c>
      <c r="DD15" s="643"/>
      <c r="DE15" s="412" t="s">
        <v>42</v>
      </c>
      <c r="DU15" s="32">
        <v>33</v>
      </c>
    </row>
    <row r="16" spans="1:157" ht="30" x14ac:dyDescent="0.25">
      <c r="A16" s="431" t="s">
        <v>2054</v>
      </c>
      <c r="B16" s="182" t="s">
        <v>47</v>
      </c>
      <c r="C16" s="753"/>
      <c r="D16" s="753"/>
      <c r="E16" s="510"/>
      <c r="F16" s="212">
        <f t="shared" si="0"/>
        <v>0</v>
      </c>
      <c r="G16" s="643"/>
      <c r="H16" s="753"/>
      <c r="I16" s="753"/>
      <c r="J16" s="753"/>
      <c r="K16" s="212">
        <f t="shared" si="1"/>
        <v>0</v>
      </c>
      <c r="L16" s="643"/>
      <c r="M16" s="753"/>
      <c r="N16" s="753"/>
      <c r="O16" s="753"/>
      <c r="P16" s="212">
        <f t="shared" si="2"/>
        <v>0</v>
      </c>
      <c r="Q16" s="643"/>
      <c r="R16" s="753"/>
      <c r="S16" s="753"/>
      <c r="T16" s="753"/>
      <c r="U16" s="212">
        <f t="shared" si="3"/>
        <v>0</v>
      </c>
      <c r="V16" s="643"/>
      <c r="W16" s="753"/>
      <c r="X16" s="753"/>
      <c r="Y16" s="753"/>
      <c r="Z16" s="212">
        <f t="shared" si="4"/>
        <v>0</v>
      </c>
      <c r="AA16" s="643"/>
      <c r="AB16" s="753"/>
      <c r="AC16" s="753"/>
      <c r="AD16" s="753"/>
      <c r="AE16" s="212">
        <f t="shared" si="5"/>
        <v>0</v>
      </c>
      <c r="AF16" s="643"/>
      <c r="AG16" s="753"/>
      <c r="AH16" s="753"/>
      <c r="AI16" s="753"/>
      <c r="AJ16" s="212">
        <f t="shared" si="6"/>
        <v>0</v>
      </c>
      <c r="AK16" s="643"/>
      <c r="AL16" s="753"/>
      <c r="AM16" s="753"/>
      <c r="AN16" s="753"/>
      <c r="AO16" s="212">
        <f t="shared" si="7"/>
        <v>0</v>
      </c>
      <c r="AP16" s="643"/>
      <c r="AQ16" s="753"/>
      <c r="AR16" s="753"/>
      <c r="AS16" s="753"/>
      <c r="AT16" s="212">
        <f t="shared" si="8"/>
        <v>0</v>
      </c>
      <c r="AU16" s="643"/>
      <c r="AV16" s="753"/>
      <c r="AW16" s="753"/>
      <c r="AX16" s="753"/>
      <c r="AY16" s="212">
        <f t="shared" si="9"/>
        <v>0</v>
      </c>
      <c r="AZ16" s="643"/>
      <c r="BA16" s="753"/>
      <c r="BB16" s="753"/>
      <c r="BC16" s="753"/>
      <c r="BD16" s="212">
        <f t="shared" si="10"/>
        <v>0</v>
      </c>
      <c r="BE16" s="643"/>
      <c r="BF16" s="753"/>
      <c r="BG16" s="753"/>
      <c r="BH16" s="753"/>
      <c r="BI16" s="212">
        <f t="shared" si="11"/>
        <v>0</v>
      </c>
      <c r="BJ16" s="643"/>
      <c r="BK16" s="753"/>
      <c r="BL16" s="753"/>
      <c r="BM16" s="753"/>
      <c r="BN16" s="212">
        <f t="shared" si="12"/>
        <v>0</v>
      </c>
      <c r="BO16" s="643"/>
      <c r="BP16" s="753"/>
      <c r="BQ16" s="753"/>
      <c r="BR16" s="753"/>
      <c r="BS16" s="212">
        <f t="shared" si="13"/>
        <v>0</v>
      </c>
      <c r="BT16" s="643"/>
      <c r="BU16" s="753"/>
      <c r="BV16" s="753"/>
      <c r="BW16" s="753"/>
      <c r="BX16" s="212">
        <f t="shared" si="14"/>
        <v>0</v>
      </c>
      <c r="BY16" s="643"/>
      <c r="BZ16" s="753"/>
      <c r="CA16" s="753"/>
      <c r="CB16" s="753"/>
      <c r="CC16" s="212">
        <f t="shared" si="15"/>
        <v>0</v>
      </c>
      <c r="CD16" s="643"/>
      <c r="CE16" s="753"/>
      <c r="CF16" s="753"/>
      <c r="CG16" s="753"/>
      <c r="CH16" s="212">
        <f t="shared" si="16"/>
        <v>0</v>
      </c>
      <c r="CI16" s="643"/>
      <c r="CJ16" s="753"/>
      <c r="CK16" s="753"/>
      <c r="CL16" s="753"/>
      <c r="CM16" s="212">
        <f t="shared" si="17"/>
        <v>0</v>
      </c>
      <c r="CN16" s="643"/>
      <c r="CO16" s="753"/>
      <c r="CP16" s="753"/>
      <c r="CQ16" s="753"/>
      <c r="CR16" s="212">
        <f t="shared" si="18"/>
        <v>0</v>
      </c>
      <c r="CS16" s="643"/>
      <c r="CT16" s="753"/>
      <c r="CU16" s="753"/>
      <c r="CV16" s="753"/>
      <c r="CW16" s="212">
        <f t="shared" si="19"/>
        <v>0</v>
      </c>
      <c r="CX16" s="643"/>
      <c r="CY16" s="44"/>
      <c r="CZ16" s="50">
        <f t="shared" si="20"/>
        <v>0</v>
      </c>
      <c r="DA16" s="50">
        <f t="shared" si="21"/>
        <v>0</v>
      </c>
      <c r="DB16" s="50">
        <f t="shared" si="22"/>
        <v>0</v>
      </c>
      <c r="DC16" s="163">
        <f t="shared" si="23"/>
        <v>0</v>
      </c>
      <c r="DD16" s="643"/>
      <c r="DE16" s="412" t="s">
        <v>2002</v>
      </c>
    </row>
    <row r="17" spans="1:157" x14ac:dyDescent="0.25">
      <c r="A17" s="431" t="s">
        <v>2055</v>
      </c>
      <c r="B17" s="182" t="s">
        <v>87</v>
      </c>
      <c r="C17" s="753"/>
      <c r="D17" s="753"/>
      <c r="E17" s="642"/>
      <c r="F17" s="212">
        <f t="shared" si="0"/>
        <v>0</v>
      </c>
      <c r="G17" s="643"/>
      <c r="H17" s="753"/>
      <c r="I17" s="753"/>
      <c r="J17" s="643"/>
      <c r="K17" s="212">
        <f t="shared" si="1"/>
        <v>0</v>
      </c>
      <c r="L17" s="643"/>
      <c r="M17" s="753"/>
      <c r="N17" s="753"/>
      <c r="O17" s="643"/>
      <c r="P17" s="212">
        <f t="shared" si="2"/>
        <v>0</v>
      </c>
      <c r="Q17" s="643"/>
      <c r="R17" s="753"/>
      <c r="S17" s="753"/>
      <c r="T17" s="643"/>
      <c r="U17" s="212">
        <f t="shared" si="3"/>
        <v>0</v>
      </c>
      <c r="V17" s="643"/>
      <c r="W17" s="753"/>
      <c r="X17" s="753"/>
      <c r="Y17" s="643"/>
      <c r="Z17" s="212">
        <f t="shared" si="4"/>
        <v>0</v>
      </c>
      <c r="AA17" s="643"/>
      <c r="AB17" s="753"/>
      <c r="AC17" s="753"/>
      <c r="AD17" s="643"/>
      <c r="AE17" s="212">
        <f t="shared" si="5"/>
        <v>0</v>
      </c>
      <c r="AF17" s="643"/>
      <c r="AG17" s="753"/>
      <c r="AH17" s="753"/>
      <c r="AI17" s="643"/>
      <c r="AJ17" s="212">
        <f t="shared" si="6"/>
        <v>0</v>
      </c>
      <c r="AK17" s="643"/>
      <c r="AL17" s="753"/>
      <c r="AM17" s="753"/>
      <c r="AN17" s="643"/>
      <c r="AO17" s="212">
        <f t="shared" si="7"/>
        <v>0</v>
      </c>
      <c r="AP17" s="643"/>
      <c r="AQ17" s="753"/>
      <c r="AR17" s="753"/>
      <c r="AS17" s="643"/>
      <c r="AT17" s="212">
        <f t="shared" si="8"/>
        <v>0</v>
      </c>
      <c r="AU17" s="643"/>
      <c r="AV17" s="753"/>
      <c r="AW17" s="753"/>
      <c r="AX17" s="643"/>
      <c r="AY17" s="212">
        <f t="shared" si="9"/>
        <v>0</v>
      </c>
      <c r="AZ17" s="643"/>
      <c r="BA17" s="753"/>
      <c r="BB17" s="753"/>
      <c r="BC17" s="643"/>
      <c r="BD17" s="212">
        <f t="shared" si="10"/>
        <v>0</v>
      </c>
      <c r="BE17" s="643"/>
      <c r="BF17" s="753"/>
      <c r="BG17" s="753"/>
      <c r="BH17" s="643"/>
      <c r="BI17" s="212">
        <f t="shared" si="11"/>
        <v>0</v>
      </c>
      <c r="BJ17" s="643"/>
      <c r="BK17" s="753"/>
      <c r="BL17" s="753"/>
      <c r="BM17" s="643"/>
      <c r="BN17" s="212">
        <f t="shared" si="12"/>
        <v>0</v>
      </c>
      <c r="BO17" s="643"/>
      <c r="BP17" s="753"/>
      <c r="BQ17" s="753"/>
      <c r="BR17" s="643"/>
      <c r="BS17" s="212">
        <f t="shared" si="13"/>
        <v>0</v>
      </c>
      <c r="BT17" s="643"/>
      <c r="BU17" s="753"/>
      <c r="BV17" s="753"/>
      <c r="BW17" s="643"/>
      <c r="BX17" s="212">
        <f t="shared" si="14"/>
        <v>0</v>
      </c>
      <c r="BY17" s="643"/>
      <c r="BZ17" s="753"/>
      <c r="CA17" s="753"/>
      <c r="CB17" s="643"/>
      <c r="CC17" s="212">
        <f t="shared" si="15"/>
        <v>0</v>
      </c>
      <c r="CD17" s="643"/>
      <c r="CE17" s="753"/>
      <c r="CF17" s="753"/>
      <c r="CG17" s="643"/>
      <c r="CH17" s="212">
        <f t="shared" si="16"/>
        <v>0</v>
      </c>
      <c r="CI17" s="643"/>
      <c r="CJ17" s="753"/>
      <c r="CK17" s="753"/>
      <c r="CL17" s="643"/>
      <c r="CM17" s="212">
        <f t="shared" si="17"/>
        <v>0</v>
      </c>
      <c r="CN17" s="643"/>
      <c r="CO17" s="753"/>
      <c r="CP17" s="753"/>
      <c r="CQ17" s="643"/>
      <c r="CR17" s="212">
        <f t="shared" si="18"/>
        <v>0</v>
      </c>
      <c r="CS17" s="643"/>
      <c r="CT17" s="753"/>
      <c r="CU17" s="753"/>
      <c r="CV17" s="643"/>
      <c r="CW17" s="212">
        <f t="shared" si="19"/>
        <v>0</v>
      </c>
      <c r="CX17" s="643"/>
      <c r="CY17" s="179"/>
      <c r="CZ17" s="50">
        <f t="shared" si="20"/>
        <v>0</v>
      </c>
      <c r="DA17" s="50">
        <f t="shared" si="21"/>
        <v>0</v>
      </c>
      <c r="DB17" s="503">
        <f t="shared" si="22"/>
        <v>0</v>
      </c>
      <c r="DC17" s="163">
        <f t="shared" si="23"/>
        <v>0</v>
      </c>
      <c r="DD17" s="643"/>
      <c r="DE17" s="412" t="s">
        <v>2005</v>
      </c>
    </row>
    <row r="18" spans="1:157" ht="30" x14ac:dyDescent="0.25">
      <c r="A18" s="431" t="s">
        <v>2056</v>
      </c>
      <c r="B18" s="182" t="s">
        <v>3003</v>
      </c>
      <c r="C18" s="753"/>
      <c r="D18" s="753"/>
      <c r="E18" s="510"/>
      <c r="F18" s="212">
        <f t="shared" si="0"/>
        <v>0</v>
      </c>
      <c r="G18" s="643"/>
      <c r="H18" s="753"/>
      <c r="I18" s="753"/>
      <c r="J18" s="492"/>
      <c r="K18" s="212">
        <f t="shared" si="1"/>
        <v>0</v>
      </c>
      <c r="L18" s="643"/>
      <c r="M18" s="753"/>
      <c r="N18" s="753"/>
      <c r="O18" s="496"/>
      <c r="P18" s="212">
        <f t="shared" si="2"/>
        <v>0</v>
      </c>
      <c r="Q18" s="643"/>
      <c r="R18" s="753"/>
      <c r="S18" s="753"/>
      <c r="T18" s="499"/>
      <c r="U18" s="212">
        <f t="shared" si="3"/>
        <v>0</v>
      </c>
      <c r="V18" s="643"/>
      <c r="W18" s="753"/>
      <c r="X18" s="753"/>
      <c r="Y18" s="502"/>
      <c r="Z18" s="212">
        <f t="shared" si="4"/>
        <v>0</v>
      </c>
      <c r="AA18" s="643"/>
      <c r="AB18" s="753"/>
      <c r="AC18" s="753"/>
      <c r="AD18" s="30"/>
      <c r="AE18" s="212">
        <f t="shared" si="5"/>
        <v>0</v>
      </c>
      <c r="AF18" s="643"/>
      <c r="AG18" s="753"/>
      <c r="AH18" s="753"/>
      <c r="AI18" s="30"/>
      <c r="AJ18" s="212">
        <f t="shared" si="6"/>
        <v>0</v>
      </c>
      <c r="AK18" s="643"/>
      <c r="AL18" s="753"/>
      <c r="AM18" s="753"/>
      <c r="AN18" s="30"/>
      <c r="AO18" s="212">
        <f t="shared" si="7"/>
        <v>0</v>
      </c>
      <c r="AP18" s="643"/>
      <c r="AQ18" s="753"/>
      <c r="AR18" s="753"/>
      <c r="AS18" s="30"/>
      <c r="AT18" s="212">
        <f t="shared" si="8"/>
        <v>0</v>
      </c>
      <c r="AU18" s="643"/>
      <c r="AV18" s="753"/>
      <c r="AW18" s="753"/>
      <c r="AX18" s="30"/>
      <c r="AY18" s="212">
        <f t="shared" si="9"/>
        <v>0</v>
      </c>
      <c r="AZ18" s="643"/>
      <c r="BA18" s="753"/>
      <c r="BB18" s="753"/>
      <c r="BC18" s="30"/>
      <c r="BD18" s="212">
        <f t="shared" si="10"/>
        <v>0</v>
      </c>
      <c r="BE18" s="643"/>
      <c r="BF18" s="753"/>
      <c r="BG18" s="753"/>
      <c r="BH18" s="30"/>
      <c r="BI18" s="212">
        <f t="shared" si="11"/>
        <v>0</v>
      </c>
      <c r="BJ18" s="643"/>
      <c r="BK18" s="753"/>
      <c r="BL18" s="753"/>
      <c r="BM18" s="30"/>
      <c r="BN18" s="212">
        <f t="shared" si="12"/>
        <v>0</v>
      </c>
      <c r="BO18" s="643"/>
      <c r="BP18" s="753"/>
      <c r="BQ18" s="753"/>
      <c r="BR18" s="30"/>
      <c r="BS18" s="212">
        <f t="shared" si="13"/>
        <v>0</v>
      </c>
      <c r="BT18" s="643"/>
      <c r="BU18" s="753"/>
      <c r="BV18" s="753"/>
      <c r="BW18" s="30"/>
      <c r="BX18" s="212">
        <f t="shared" si="14"/>
        <v>0</v>
      </c>
      <c r="BY18" s="643"/>
      <c r="BZ18" s="753"/>
      <c r="CA18" s="753"/>
      <c r="CB18" s="30"/>
      <c r="CC18" s="212">
        <f t="shared" si="15"/>
        <v>0</v>
      </c>
      <c r="CD18" s="643"/>
      <c r="CE18" s="753"/>
      <c r="CF18" s="753"/>
      <c r="CG18" s="30"/>
      <c r="CH18" s="212">
        <f t="shared" si="16"/>
        <v>0</v>
      </c>
      <c r="CI18" s="643"/>
      <c r="CJ18" s="753"/>
      <c r="CK18" s="753"/>
      <c r="CL18" s="30"/>
      <c r="CM18" s="212">
        <f t="shared" si="17"/>
        <v>0</v>
      </c>
      <c r="CN18" s="643"/>
      <c r="CO18" s="753"/>
      <c r="CP18" s="753"/>
      <c r="CQ18" s="30"/>
      <c r="CR18" s="212">
        <f t="shared" si="18"/>
        <v>0</v>
      </c>
      <c r="CS18" s="643"/>
      <c r="CT18" s="753"/>
      <c r="CU18" s="753"/>
      <c r="CV18" s="30"/>
      <c r="CW18" s="212">
        <f t="shared" si="19"/>
        <v>0</v>
      </c>
      <c r="CX18" s="643"/>
      <c r="CY18" s="179"/>
      <c r="CZ18" s="50">
        <f t="shared" si="20"/>
        <v>0</v>
      </c>
      <c r="DA18" s="50">
        <f t="shared" si="21"/>
        <v>0</v>
      </c>
      <c r="DB18" s="503">
        <f t="shared" si="22"/>
        <v>0</v>
      </c>
      <c r="DC18" s="163">
        <f t="shared" si="23"/>
        <v>0</v>
      </c>
      <c r="DD18" s="643"/>
      <c r="DE18" s="412"/>
      <c r="DU18" s="32" t="s">
        <v>48</v>
      </c>
    </row>
    <row r="19" spans="1:157" ht="30" x14ac:dyDescent="0.25">
      <c r="A19" s="431" t="s">
        <v>2057</v>
      </c>
      <c r="B19" s="48" t="s">
        <v>83</v>
      </c>
      <c r="C19" s="753"/>
      <c r="D19" s="753"/>
      <c r="E19" s="642"/>
      <c r="F19" s="212">
        <f t="shared" si="0"/>
        <v>0</v>
      </c>
      <c r="G19" s="643"/>
      <c r="H19" s="753"/>
      <c r="I19" s="753"/>
      <c r="J19" s="643"/>
      <c r="K19" s="212">
        <f t="shared" si="1"/>
        <v>0</v>
      </c>
      <c r="L19" s="643"/>
      <c r="M19" s="753"/>
      <c r="N19" s="753"/>
      <c r="O19" s="643"/>
      <c r="P19" s="212">
        <f t="shared" si="2"/>
        <v>0</v>
      </c>
      <c r="Q19" s="643"/>
      <c r="R19" s="753"/>
      <c r="S19" s="753"/>
      <c r="T19" s="643"/>
      <c r="U19" s="212">
        <f t="shared" si="3"/>
        <v>0</v>
      </c>
      <c r="V19" s="643"/>
      <c r="W19" s="753"/>
      <c r="X19" s="753"/>
      <c r="Y19" s="643"/>
      <c r="Z19" s="212">
        <f t="shared" si="4"/>
        <v>0</v>
      </c>
      <c r="AA19" s="643"/>
      <c r="AB19" s="753"/>
      <c r="AC19" s="753"/>
      <c r="AD19" s="643"/>
      <c r="AE19" s="212">
        <f t="shared" si="5"/>
        <v>0</v>
      </c>
      <c r="AF19" s="643"/>
      <c r="AG19" s="753"/>
      <c r="AH19" s="753"/>
      <c r="AI19" s="643"/>
      <c r="AJ19" s="212">
        <f t="shared" si="6"/>
        <v>0</v>
      </c>
      <c r="AK19" s="643"/>
      <c r="AL19" s="753"/>
      <c r="AM19" s="753"/>
      <c r="AN19" s="643"/>
      <c r="AO19" s="212">
        <f t="shared" si="7"/>
        <v>0</v>
      </c>
      <c r="AP19" s="643"/>
      <c r="AQ19" s="753"/>
      <c r="AR19" s="753"/>
      <c r="AS19" s="643"/>
      <c r="AT19" s="212">
        <f t="shared" si="8"/>
        <v>0</v>
      </c>
      <c r="AU19" s="643"/>
      <c r="AV19" s="753"/>
      <c r="AW19" s="753"/>
      <c r="AX19" s="643"/>
      <c r="AY19" s="212">
        <f t="shared" si="9"/>
        <v>0</v>
      </c>
      <c r="AZ19" s="643"/>
      <c r="BA19" s="753"/>
      <c r="BB19" s="753"/>
      <c r="BC19" s="643"/>
      <c r="BD19" s="212">
        <f t="shared" si="10"/>
        <v>0</v>
      </c>
      <c r="BE19" s="643"/>
      <c r="BF19" s="753"/>
      <c r="BG19" s="753"/>
      <c r="BH19" s="643"/>
      <c r="BI19" s="212">
        <f t="shared" si="11"/>
        <v>0</v>
      </c>
      <c r="BJ19" s="643"/>
      <c r="BK19" s="753"/>
      <c r="BL19" s="753"/>
      <c r="BM19" s="643"/>
      <c r="BN19" s="212">
        <f t="shared" si="12"/>
        <v>0</v>
      </c>
      <c r="BO19" s="643"/>
      <c r="BP19" s="753"/>
      <c r="BQ19" s="753"/>
      <c r="BR19" s="643"/>
      <c r="BS19" s="212">
        <f t="shared" si="13"/>
        <v>0</v>
      </c>
      <c r="BT19" s="643"/>
      <c r="BU19" s="753"/>
      <c r="BV19" s="753"/>
      <c r="BW19" s="643"/>
      <c r="BX19" s="212">
        <f t="shared" si="14"/>
        <v>0</v>
      </c>
      <c r="BY19" s="643"/>
      <c r="BZ19" s="753"/>
      <c r="CA19" s="753"/>
      <c r="CB19" s="643"/>
      <c r="CC19" s="212">
        <f t="shared" si="15"/>
        <v>0</v>
      </c>
      <c r="CD19" s="643"/>
      <c r="CE19" s="753"/>
      <c r="CF19" s="753"/>
      <c r="CG19" s="643"/>
      <c r="CH19" s="212">
        <f t="shared" si="16"/>
        <v>0</v>
      </c>
      <c r="CI19" s="643"/>
      <c r="CJ19" s="753"/>
      <c r="CK19" s="753"/>
      <c r="CL19" s="643"/>
      <c r="CM19" s="212">
        <f t="shared" si="17"/>
        <v>0</v>
      </c>
      <c r="CN19" s="643"/>
      <c r="CO19" s="753"/>
      <c r="CP19" s="753"/>
      <c r="CQ19" s="643"/>
      <c r="CR19" s="212">
        <f t="shared" si="18"/>
        <v>0</v>
      </c>
      <c r="CS19" s="643"/>
      <c r="CT19" s="753"/>
      <c r="CU19" s="753"/>
      <c r="CV19" s="643"/>
      <c r="CW19" s="212">
        <f t="shared" si="19"/>
        <v>0</v>
      </c>
      <c r="CX19" s="643"/>
      <c r="CY19" s="179"/>
      <c r="CZ19" s="50">
        <f t="shared" si="20"/>
        <v>0</v>
      </c>
      <c r="DA19" s="50">
        <f t="shared" si="21"/>
        <v>0</v>
      </c>
      <c r="DB19" s="503">
        <f t="shared" si="22"/>
        <v>0</v>
      </c>
      <c r="DC19" s="163">
        <f t="shared" si="23"/>
        <v>0</v>
      </c>
      <c r="DD19" s="643"/>
      <c r="DE19" s="412" t="s">
        <v>1989</v>
      </c>
    </row>
    <row r="20" spans="1:157" ht="30" x14ac:dyDescent="0.25">
      <c r="A20" s="431" t="s">
        <v>2058</v>
      </c>
      <c r="B20" s="182" t="s">
        <v>91</v>
      </c>
      <c r="C20" s="753"/>
      <c r="D20" s="753"/>
      <c r="E20" s="510"/>
      <c r="F20" s="212">
        <f t="shared" si="0"/>
        <v>0</v>
      </c>
      <c r="G20" s="643"/>
      <c r="H20" s="753"/>
      <c r="I20" s="753"/>
      <c r="J20" s="492"/>
      <c r="K20" s="212">
        <f t="shared" si="1"/>
        <v>0</v>
      </c>
      <c r="L20" s="643"/>
      <c r="M20" s="753"/>
      <c r="N20" s="753"/>
      <c r="O20" s="496"/>
      <c r="P20" s="212">
        <f t="shared" si="2"/>
        <v>0</v>
      </c>
      <c r="Q20" s="643"/>
      <c r="R20" s="753"/>
      <c r="S20" s="753"/>
      <c r="T20" s="499"/>
      <c r="U20" s="212">
        <f t="shared" si="3"/>
        <v>0</v>
      </c>
      <c r="V20" s="643"/>
      <c r="W20" s="753"/>
      <c r="X20" s="753"/>
      <c r="Y20" s="502"/>
      <c r="Z20" s="212">
        <f t="shared" si="4"/>
        <v>0</v>
      </c>
      <c r="AA20" s="643"/>
      <c r="AB20" s="753"/>
      <c r="AC20" s="753"/>
      <c r="AD20" s="30"/>
      <c r="AE20" s="212">
        <f t="shared" si="5"/>
        <v>0</v>
      </c>
      <c r="AF20" s="643"/>
      <c r="AG20" s="753"/>
      <c r="AH20" s="753"/>
      <c r="AI20" s="30"/>
      <c r="AJ20" s="212">
        <f t="shared" si="6"/>
        <v>0</v>
      </c>
      <c r="AK20" s="643"/>
      <c r="AL20" s="753"/>
      <c r="AM20" s="753"/>
      <c r="AN20" s="30"/>
      <c r="AO20" s="212">
        <f t="shared" si="7"/>
        <v>0</v>
      </c>
      <c r="AP20" s="643"/>
      <c r="AQ20" s="753"/>
      <c r="AR20" s="753"/>
      <c r="AS20" s="30"/>
      <c r="AT20" s="212">
        <f t="shared" si="8"/>
        <v>0</v>
      </c>
      <c r="AU20" s="643"/>
      <c r="AV20" s="753"/>
      <c r="AW20" s="753"/>
      <c r="AX20" s="30"/>
      <c r="AY20" s="212">
        <f t="shared" si="9"/>
        <v>0</v>
      </c>
      <c r="AZ20" s="643"/>
      <c r="BA20" s="753"/>
      <c r="BB20" s="753"/>
      <c r="BC20" s="30"/>
      <c r="BD20" s="212">
        <f t="shared" si="10"/>
        <v>0</v>
      </c>
      <c r="BE20" s="643"/>
      <c r="BF20" s="753"/>
      <c r="BG20" s="753"/>
      <c r="BH20" s="30"/>
      <c r="BI20" s="212">
        <f t="shared" si="11"/>
        <v>0</v>
      </c>
      <c r="BJ20" s="643"/>
      <c r="BK20" s="753"/>
      <c r="BL20" s="753"/>
      <c r="BM20" s="30"/>
      <c r="BN20" s="212">
        <f t="shared" si="12"/>
        <v>0</v>
      </c>
      <c r="BO20" s="643"/>
      <c r="BP20" s="753"/>
      <c r="BQ20" s="753"/>
      <c r="BR20" s="30"/>
      <c r="BS20" s="212">
        <f t="shared" si="13"/>
        <v>0</v>
      </c>
      <c r="BT20" s="643"/>
      <c r="BU20" s="753"/>
      <c r="BV20" s="753"/>
      <c r="BW20" s="30"/>
      <c r="BX20" s="212">
        <f t="shared" si="14"/>
        <v>0</v>
      </c>
      <c r="BY20" s="643"/>
      <c r="BZ20" s="753"/>
      <c r="CA20" s="753"/>
      <c r="CB20" s="30"/>
      <c r="CC20" s="212">
        <f t="shared" si="15"/>
        <v>0</v>
      </c>
      <c r="CD20" s="643"/>
      <c r="CE20" s="753"/>
      <c r="CF20" s="753"/>
      <c r="CG20" s="30"/>
      <c r="CH20" s="212">
        <f t="shared" si="16"/>
        <v>0</v>
      </c>
      <c r="CI20" s="643"/>
      <c r="CJ20" s="753"/>
      <c r="CK20" s="753"/>
      <c r="CL20" s="30"/>
      <c r="CM20" s="212">
        <f t="shared" si="17"/>
        <v>0</v>
      </c>
      <c r="CN20" s="643"/>
      <c r="CO20" s="753"/>
      <c r="CP20" s="753"/>
      <c r="CQ20" s="30"/>
      <c r="CR20" s="212">
        <f t="shared" si="18"/>
        <v>0</v>
      </c>
      <c r="CS20" s="643"/>
      <c r="CT20" s="753"/>
      <c r="CU20" s="753"/>
      <c r="CV20" s="30"/>
      <c r="CW20" s="212">
        <f t="shared" si="19"/>
        <v>0</v>
      </c>
      <c r="CX20" s="643"/>
      <c r="CY20" s="179"/>
      <c r="CZ20" s="50">
        <f t="shared" si="20"/>
        <v>0</v>
      </c>
      <c r="DA20" s="50">
        <f t="shared" si="21"/>
        <v>0</v>
      </c>
      <c r="DB20" s="50">
        <f t="shared" si="22"/>
        <v>0</v>
      </c>
      <c r="DC20" s="163">
        <f t="shared" si="23"/>
        <v>0</v>
      </c>
      <c r="DD20" s="643"/>
      <c r="DE20" s="412" t="s">
        <v>42</v>
      </c>
      <c r="DU20" s="32" t="s">
        <v>49</v>
      </c>
    </row>
    <row r="21" spans="1:157" ht="18.75" customHeight="1" x14ac:dyDescent="0.25">
      <c r="A21" s="431" t="s">
        <v>2059</v>
      </c>
      <c r="B21" s="182" t="s">
        <v>3</v>
      </c>
      <c r="C21" s="753"/>
      <c r="D21" s="753"/>
      <c r="E21" s="510"/>
      <c r="F21" s="212">
        <f t="shared" si="0"/>
        <v>0</v>
      </c>
      <c r="G21" s="643"/>
      <c r="H21" s="753"/>
      <c r="I21" s="753"/>
      <c r="J21" s="753"/>
      <c r="K21" s="212">
        <f t="shared" si="1"/>
        <v>0</v>
      </c>
      <c r="L21" s="643"/>
      <c r="M21" s="753"/>
      <c r="N21" s="753"/>
      <c r="O21" s="753"/>
      <c r="P21" s="212">
        <f t="shared" si="2"/>
        <v>0</v>
      </c>
      <c r="Q21" s="643"/>
      <c r="R21" s="753"/>
      <c r="S21" s="753"/>
      <c r="T21" s="753"/>
      <c r="U21" s="212">
        <f t="shared" si="3"/>
        <v>0</v>
      </c>
      <c r="V21" s="643"/>
      <c r="W21" s="753"/>
      <c r="X21" s="753"/>
      <c r="Y21" s="753"/>
      <c r="Z21" s="212">
        <f t="shared" si="4"/>
        <v>0</v>
      </c>
      <c r="AA21" s="643"/>
      <c r="AB21" s="753"/>
      <c r="AC21" s="753"/>
      <c r="AD21" s="753"/>
      <c r="AE21" s="212">
        <f t="shared" si="5"/>
        <v>0</v>
      </c>
      <c r="AF21" s="643"/>
      <c r="AG21" s="753"/>
      <c r="AH21" s="753"/>
      <c r="AI21" s="753"/>
      <c r="AJ21" s="212">
        <f t="shared" si="6"/>
        <v>0</v>
      </c>
      <c r="AK21" s="643"/>
      <c r="AL21" s="753"/>
      <c r="AM21" s="753"/>
      <c r="AN21" s="753"/>
      <c r="AO21" s="212">
        <f t="shared" si="7"/>
        <v>0</v>
      </c>
      <c r="AP21" s="643"/>
      <c r="AQ21" s="753"/>
      <c r="AR21" s="753"/>
      <c r="AS21" s="753"/>
      <c r="AT21" s="212">
        <f t="shared" si="8"/>
        <v>0</v>
      </c>
      <c r="AU21" s="643"/>
      <c r="AV21" s="753"/>
      <c r="AW21" s="753"/>
      <c r="AX21" s="753"/>
      <c r="AY21" s="212">
        <f t="shared" si="9"/>
        <v>0</v>
      </c>
      <c r="AZ21" s="643"/>
      <c r="BA21" s="753"/>
      <c r="BB21" s="753"/>
      <c r="BC21" s="753"/>
      <c r="BD21" s="212">
        <f t="shared" si="10"/>
        <v>0</v>
      </c>
      <c r="BE21" s="643"/>
      <c r="BF21" s="753"/>
      <c r="BG21" s="753"/>
      <c r="BH21" s="753"/>
      <c r="BI21" s="212">
        <f t="shared" si="11"/>
        <v>0</v>
      </c>
      <c r="BJ21" s="643"/>
      <c r="BK21" s="753"/>
      <c r="BL21" s="753"/>
      <c r="BM21" s="753"/>
      <c r="BN21" s="212">
        <f t="shared" si="12"/>
        <v>0</v>
      </c>
      <c r="BO21" s="643"/>
      <c r="BP21" s="753"/>
      <c r="BQ21" s="753"/>
      <c r="BR21" s="753"/>
      <c r="BS21" s="212">
        <f t="shared" si="13"/>
        <v>0</v>
      </c>
      <c r="BT21" s="643"/>
      <c r="BU21" s="753"/>
      <c r="BV21" s="753"/>
      <c r="BW21" s="753"/>
      <c r="BX21" s="212">
        <f t="shared" si="14"/>
        <v>0</v>
      </c>
      <c r="BY21" s="643"/>
      <c r="BZ21" s="753"/>
      <c r="CA21" s="753"/>
      <c r="CB21" s="753"/>
      <c r="CC21" s="212">
        <f t="shared" si="15"/>
        <v>0</v>
      </c>
      <c r="CD21" s="643"/>
      <c r="CE21" s="753"/>
      <c r="CF21" s="753"/>
      <c r="CG21" s="753"/>
      <c r="CH21" s="212">
        <f t="shared" si="16"/>
        <v>0</v>
      </c>
      <c r="CI21" s="643"/>
      <c r="CJ21" s="753"/>
      <c r="CK21" s="753"/>
      <c r="CL21" s="753"/>
      <c r="CM21" s="212">
        <f t="shared" si="17"/>
        <v>0</v>
      </c>
      <c r="CN21" s="643"/>
      <c r="CO21" s="753"/>
      <c r="CP21" s="753"/>
      <c r="CQ21" s="753"/>
      <c r="CR21" s="212">
        <f t="shared" si="18"/>
        <v>0</v>
      </c>
      <c r="CS21" s="643"/>
      <c r="CT21" s="753"/>
      <c r="CU21" s="753"/>
      <c r="CV21" s="753"/>
      <c r="CW21" s="212">
        <f t="shared" si="19"/>
        <v>0</v>
      </c>
      <c r="CX21" s="643"/>
      <c r="CY21" s="179"/>
      <c r="CZ21" s="50">
        <f t="shared" si="20"/>
        <v>0</v>
      </c>
      <c r="DA21" s="50">
        <f t="shared" si="21"/>
        <v>0</v>
      </c>
      <c r="DB21" s="50">
        <f t="shared" si="22"/>
        <v>0</v>
      </c>
      <c r="DC21" s="163">
        <f t="shared" si="23"/>
        <v>0</v>
      </c>
      <c r="DD21" s="643"/>
      <c r="DE21" s="412" t="s">
        <v>42</v>
      </c>
    </row>
    <row r="22" spans="1:157" ht="17.25" customHeight="1" x14ac:dyDescent="0.25">
      <c r="A22" s="431" t="s">
        <v>2060</v>
      </c>
      <c r="B22" s="182" t="s">
        <v>4</v>
      </c>
      <c r="C22" s="753"/>
      <c r="D22" s="753"/>
      <c r="E22" s="510"/>
      <c r="F22" s="212">
        <f t="shared" si="0"/>
        <v>0</v>
      </c>
      <c r="G22" s="643"/>
      <c r="H22" s="753"/>
      <c r="I22" s="753"/>
      <c r="J22" s="753"/>
      <c r="K22" s="212">
        <f t="shared" si="1"/>
        <v>0</v>
      </c>
      <c r="L22" s="643"/>
      <c r="M22" s="753"/>
      <c r="N22" s="753"/>
      <c r="O22" s="753"/>
      <c r="P22" s="212">
        <f t="shared" si="2"/>
        <v>0</v>
      </c>
      <c r="Q22" s="643"/>
      <c r="R22" s="753"/>
      <c r="S22" s="753"/>
      <c r="T22" s="753"/>
      <c r="U22" s="212">
        <f t="shared" si="3"/>
        <v>0</v>
      </c>
      <c r="V22" s="643"/>
      <c r="W22" s="753"/>
      <c r="X22" s="753"/>
      <c r="Y22" s="753"/>
      <c r="Z22" s="212">
        <f t="shared" si="4"/>
        <v>0</v>
      </c>
      <c r="AA22" s="643"/>
      <c r="AB22" s="753"/>
      <c r="AC22" s="753"/>
      <c r="AD22" s="753"/>
      <c r="AE22" s="212">
        <f t="shared" si="5"/>
        <v>0</v>
      </c>
      <c r="AF22" s="643"/>
      <c r="AG22" s="753"/>
      <c r="AH22" s="753"/>
      <c r="AI22" s="753"/>
      <c r="AJ22" s="212">
        <f t="shared" si="6"/>
        <v>0</v>
      </c>
      <c r="AK22" s="643"/>
      <c r="AL22" s="753"/>
      <c r="AM22" s="753"/>
      <c r="AN22" s="753"/>
      <c r="AO22" s="212">
        <f t="shared" si="7"/>
        <v>0</v>
      </c>
      <c r="AP22" s="643"/>
      <c r="AQ22" s="753"/>
      <c r="AR22" s="753"/>
      <c r="AS22" s="753"/>
      <c r="AT22" s="212">
        <f t="shared" si="8"/>
        <v>0</v>
      </c>
      <c r="AU22" s="643"/>
      <c r="AV22" s="753"/>
      <c r="AW22" s="753"/>
      <c r="AX22" s="753"/>
      <c r="AY22" s="212">
        <f t="shared" si="9"/>
        <v>0</v>
      </c>
      <c r="AZ22" s="643"/>
      <c r="BA22" s="753"/>
      <c r="BB22" s="753"/>
      <c r="BC22" s="753"/>
      <c r="BD22" s="212">
        <f t="shared" si="10"/>
        <v>0</v>
      </c>
      <c r="BE22" s="643"/>
      <c r="BF22" s="753"/>
      <c r="BG22" s="753"/>
      <c r="BH22" s="753"/>
      <c r="BI22" s="212">
        <f t="shared" si="11"/>
        <v>0</v>
      </c>
      <c r="BJ22" s="643"/>
      <c r="BK22" s="753"/>
      <c r="BL22" s="753"/>
      <c r="BM22" s="753"/>
      <c r="BN22" s="212">
        <f t="shared" si="12"/>
        <v>0</v>
      </c>
      <c r="BO22" s="643"/>
      <c r="BP22" s="753"/>
      <c r="BQ22" s="753"/>
      <c r="BR22" s="753"/>
      <c r="BS22" s="212">
        <f t="shared" si="13"/>
        <v>0</v>
      </c>
      <c r="BT22" s="643"/>
      <c r="BU22" s="753"/>
      <c r="BV22" s="753"/>
      <c r="BW22" s="753"/>
      <c r="BX22" s="212">
        <f t="shared" si="14"/>
        <v>0</v>
      </c>
      <c r="BY22" s="643"/>
      <c r="BZ22" s="753"/>
      <c r="CA22" s="753"/>
      <c r="CB22" s="753"/>
      <c r="CC22" s="212">
        <f t="shared" si="15"/>
        <v>0</v>
      </c>
      <c r="CD22" s="643"/>
      <c r="CE22" s="753"/>
      <c r="CF22" s="753"/>
      <c r="CG22" s="753"/>
      <c r="CH22" s="212">
        <f t="shared" si="16"/>
        <v>0</v>
      </c>
      <c r="CI22" s="643"/>
      <c r="CJ22" s="753"/>
      <c r="CK22" s="753"/>
      <c r="CL22" s="753"/>
      <c r="CM22" s="212">
        <f t="shared" si="17"/>
        <v>0</v>
      </c>
      <c r="CN22" s="643"/>
      <c r="CO22" s="753"/>
      <c r="CP22" s="753"/>
      <c r="CQ22" s="753"/>
      <c r="CR22" s="212">
        <f t="shared" si="18"/>
        <v>0</v>
      </c>
      <c r="CS22" s="643"/>
      <c r="CT22" s="753"/>
      <c r="CU22" s="753"/>
      <c r="CV22" s="753"/>
      <c r="CW22" s="212">
        <f t="shared" si="19"/>
        <v>0</v>
      </c>
      <c r="CX22" s="643"/>
      <c r="CY22" s="179"/>
      <c r="CZ22" s="50">
        <f t="shared" si="20"/>
        <v>0</v>
      </c>
      <c r="DA22" s="50">
        <f t="shared" si="21"/>
        <v>0</v>
      </c>
      <c r="DB22" s="50">
        <f t="shared" si="22"/>
        <v>0</v>
      </c>
      <c r="DC22" s="163">
        <f t="shared" si="23"/>
        <v>0</v>
      </c>
      <c r="DD22" s="643"/>
      <c r="DE22" s="412" t="s">
        <v>42</v>
      </c>
    </row>
    <row r="23" spans="1:157" ht="30" x14ac:dyDescent="0.25">
      <c r="A23" s="431" t="s">
        <v>2061</v>
      </c>
      <c r="B23" s="182" t="s">
        <v>458</v>
      </c>
      <c r="C23" s="753"/>
      <c r="D23" s="753"/>
      <c r="E23" s="510"/>
      <c r="F23" s="212">
        <f t="shared" si="0"/>
        <v>0</v>
      </c>
      <c r="G23" s="643"/>
      <c r="H23" s="753"/>
      <c r="I23" s="753"/>
      <c r="J23" s="753"/>
      <c r="K23" s="212">
        <f t="shared" si="1"/>
        <v>0</v>
      </c>
      <c r="L23" s="643"/>
      <c r="M23" s="753"/>
      <c r="N23" s="753"/>
      <c r="O23" s="753"/>
      <c r="P23" s="212">
        <f t="shared" si="2"/>
        <v>0</v>
      </c>
      <c r="Q23" s="643"/>
      <c r="R23" s="753"/>
      <c r="S23" s="753"/>
      <c r="T23" s="753"/>
      <c r="U23" s="212">
        <f t="shared" si="3"/>
        <v>0</v>
      </c>
      <c r="V23" s="643"/>
      <c r="W23" s="753"/>
      <c r="X23" s="753"/>
      <c r="Y23" s="753"/>
      <c r="Z23" s="212">
        <f t="shared" si="4"/>
        <v>0</v>
      </c>
      <c r="AA23" s="643"/>
      <c r="AB23" s="753"/>
      <c r="AC23" s="753"/>
      <c r="AD23" s="753"/>
      <c r="AE23" s="212">
        <f t="shared" si="5"/>
        <v>0</v>
      </c>
      <c r="AF23" s="643"/>
      <c r="AG23" s="753"/>
      <c r="AH23" s="753"/>
      <c r="AI23" s="753"/>
      <c r="AJ23" s="212">
        <f t="shared" si="6"/>
        <v>0</v>
      </c>
      <c r="AK23" s="643"/>
      <c r="AL23" s="753"/>
      <c r="AM23" s="753"/>
      <c r="AN23" s="753"/>
      <c r="AO23" s="212">
        <f t="shared" si="7"/>
        <v>0</v>
      </c>
      <c r="AP23" s="643"/>
      <c r="AQ23" s="753"/>
      <c r="AR23" s="753"/>
      <c r="AS23" s="753"/>
      <c r="AT23" s="212">
        <f t="shared" si="8"/>
        <v>0</v>
      </c>
      <c r="AU23" s="643"/>
      <c r="AV23" s="753"/>
      <c r="AW23" s="753"/>
      <c r="AX23" s="753"/>
      <c r="AY23" s="212">
        <f t="shared" si="9"/>
        <v>0</v>
      </c>
      <c r="AZ23" s="643"/>
      <c r="BA23" s="753"/>
      <c r="BB23" s="753"/>
      <c r="BC23" s="753"/>
      <c r="BD23" s="212">
        <f t="shared" si="10"/>
        <v>0</v>
      </c>
      <c r="BE23" s="643"/>
      <c r="BF23" s="753"/>
      <c r="BG23" s="753"/>
      <c r="BH23" s="753"/>
      <c r="BI23" s="212">
        <f t="shared" si="11"/>
        <v>0</v>
      </c>
      <c r="BJ23" s="643"/>
      <c r="BK23" s="753"/>
      <c r="BL23" s="753"/>
      <c r="BM23" s="753"/>
      <c r="BN23" s="212">
        <f t="shared" si="12"/>
        <v>0</v>
      </c>
      <c r="BO23" s="643"/>
      <c r="BP23" s="753"/>
      <c r="BQ23" s="753"/>
      <c r="BR23" s="753"/>
      <c r="BS23" s="212">
        <f t="shared" si="13"/>
        <v>0</v>
      </c>
      <c r="BT23" s="643"/>
      <c r="BU23" s="753"/>
      <c r="BV23" s="753"/>
      <c r="BW23" s="753"/>
      <c r="BX23" s="212">
        <f t="shared" si="14"/>
        <v>0</v>
      </c>
      <c r="BY23" s="643"/>
      <c r="BZ23" s="753"/>
      <c r="CA23" s="753"/>
      <c r="CB23" s="753"/>
      <c r="CC23" s="212">
        <f t="shared" si="15"/>
        <v>0</v>
      </c>
      <c r="CD23" s="643"/>
      <c r="CE23" s="753"/>
      <c r="CF23" s="753"/>
      <c r="CG23" s="753"/>
      <c r="CH23" s="212">
        <f t="shared" si="16"/>
        <v>0</v>
      </c>
      <c r="CI23" s="643"/>
      <c r="CJ23" s="753"/>
      <c r="CK23" s="753"/>
      <c r="CL23" s="753"/>
      <c r="CM23" s="212">
        <f t="shared" si="17"/>
        <v>0</v>
      </c>
      <c r="CN23" s="643"/>
      <c r="CO23" s="753"/>
      <c r="CP23" s="753"/>
      <c r="CQ23" s="753"/>
      <c r="CR23" s="212">
        <f t="shared" si="18"/>
        <v>0</v>
      </c>
      <c r="CS23" s="643"/>
      <c r="CT23" s="753"/>
      <c r="CU23" s="753"/>
      <c r="CV23" s="753"/>
      <c r="CW23" s="212">
        <f t="shared" si="19"/>
        <v>0</v>
      </c>
      <c r="CX23" s="643"/>
      <c r="CY23" s="179"/>
      <c r="CZ23" s="50">
        <f t="shared" si="20"/>
        <v>0</v>
      </c>
      <c r="DA23" s="50">
        <f t="shared" si="21"/>
        <v>0</v>
      </c>
      <c r="DB23" s="50">
        <f t="shared" si="22"/>
        <v>0</v>
      </c>
      <c r="DC23" s="163">
        <f t="shared" si="23"/>
        <v>0</v>
      </c>
      <c r="DD23" s="643"/>
      <c r="DE23" s="412" t="s">
        <v>42</v>
      </c>
    </row>
    <row r="24" spans="1:157" ht="30" x14ac:dyDescent="0.25">
      <c r="A24" s="431" t="s">
        <v>2062</v>
      </c>
      <c r="B24" s="182" t="s">
        <v>457</v>
      </c>
      <c r="C24" s="753"/>
      <c r="D24" s="753"/>
      <c r="E24" s="510"/>
      <c r="F24" s="212">
        <f t="shared" si="0"/>
        <v>0</v>
      </c>
      <c r="G24" s="643"/>
      <c r="H24" s="753"/>
      <c r="I24" s="753"/>
      <c r="J24" s="753"/>
      <c r="K24" s="212">
        <f t="shared" si="1"/>
        <v>0</v>
      </c>
      <c r="L24" s="643"/>
      <c r="M24" s="753"/>
      <c r="N24" s="753"/>
      <c r="O24" s="753"/>
      <c r="P24" s="212">
        <f t="shared" si="2"/>
        <v>0</v>
      </c>
      <c r="Q24" s="643"/>
      <c r="R24" s="753"/>
      <c r="S24" s="753"/>
      <c r="T24" s="753"/>
      <c r="U24" s="212">
        <f t="shared" si="3"/>
        <v>0</v>
      </c>
      <c r="V24" s="643"/>
      <c r="W24" s="753"/>
      <c r="X24" s="753"/>
      <c r="Y24" s="753"/>
      <c r="Z24" s="212">
        <f t="shared" si="4"/>
        <v>0</v>
      </c>
      <c r="AA24" s="643"/>
      <c r="AB24" s="753"/>
      <c r="AC24" s="753"/>
      <c r="AD24" s="753"/>
      <c r="AE24" s="212">
        <f t="shared" si="5"/>
        <v>0</v>
      </c>
      <c r="AF24" s="643"/>
      <c r="AG24" s="753"/>
      <c r="AH24" s="753"/>
      <c r="AI24" s="753"/>
      <c r="AJ24" s="212">
        <f t="shared" si="6"/>
        <v>0</v>
      </c>
      <c r="AK24" s="643"/>
      <c r="AL24" s="753"/>
      <c r="AM24" s="753"/>
      <c r="AN24" s="753"/>
      <c r="AO24" s="212">
        <f t="shared" si="7"/>
        <v>0</v>
      </c>
      <c r="AP24" s="643"/>
      <c r="AQ24" s="753"/>
      <c r="AR24" s="753"/>
      <c r="AS24" s="753"/>
      <c r="AT24" s="212">
        <f t="shared" si="8"/>
        <v>0</v>
      </c>
      <c r="AU24" s="643"/>
      <c r="AV24" s="753"/>
      <c r="AW24" s="753"/>
      <c r="AX24" s="753"/>
      <c r="AY24" s="212">
        <f t="shared" si="9"/>
        <v>0</v>
      </c>
      <c r="AZ24" s="643"/>
      <c r="BA24" s="753"/>
      <c r="BB24" s="753"/>
      <c r="BC24" s="753"/>
      <c r="BD24" s="212">
        <f t="shared" si="10"/>
        <v>0</v>
      </c>
      <c r="BE24" s="643"/>
      <c r="BF24" s="753"/>
      <c r="BG24" s="753"/>
      <c r="BH24" s="753"/>
      <c r="BI24" s="212">
        <f t="shared" si="11"/>
        <v>0</v>
      </c>
      <c r="BJ24" s="643"/>
      <c r="BK24" s="753"/>
      <c r="BL24" s="753"/>
      <c r="BM24" s="753"/>
      <c r="BN24" s="212">
        <f t="shared" si="12"/>
        <v>0</v>
      </c>
      <c r="BO24" s="643"/>
      <c r="BP24" s="753"/>
      <c r="BQ24" s="753"/>
      <c r="BR24" s="753"/>
      <c r="BS24" s="212">
        <f t="shared" si="13"/>
        <v>0</v>
      </c>
      <c r="BT24" s="643"/>
      <c r="BU24" s="753"/>
      <c r="BV24" s="753"/>
      <c r="BW24" s="753"/>
      <c r="BX24" s="212">
        <f t="shared" si="14"/>
        <v>0</v>
      </c>
      <c r="BY24" s="643"/>
      <c r="BZ24" s="753"/>
      <c r="CA24" s="753"/>
      <c r="CB24" s="753"/>
      <c r="CC24" s="212">
        <f t="shared" si="15"/>
        <v>0</v>
      </c>
      <c r="CD24" s="643"/>
      <c r="CE24" s="753"/>
      <c r="CF24" s="753"/>
      <c r="CG24" s="753"/>
      <c r="CH24" s="212">
        <f t="shared" si="16"/>
        <v>0</v>
      </c>
      <c r="CI24" s="643"/>
      <c r="CJ24" s="753"/>
      <c r="CK24" s="753"/>
      <c r="CL24" s="753"/>
      <c r="CM24" s="212">
        <f t="shared" si="17"/>
        <v>0</v>
      </c>
      <c r="CN24" s="643"/>
      <c r="CO24" s="753"/>
      <c r="CP24" s="753"/>
      <c r="CQ24" s="753"/>
      <c r="CR24" s="212">
        <f t="shared" si="18"/>
        <v>0</v>
      </c>
      <c r="CS24" s="643"/>
      <c r="CT24" s="753"/>
      <c r="CU24" s="753"/>
      <c r="CV24" s="753"/>
      <c r="CW24" s="212">
        <f t="shared" si="19"/>
        <v>0</v>
      </c>
      <c r="CX24" s="643"/>
      <c r="CY24" s="179"/>
      <c r="CZ24" s="50">
        <f t="shared" si="20"/>
        <v>0</v>
      </c>
      <c r="DA24" s="50">
        <f t="shared" si="21"/>
        <v>0</v>
      </c>
      <c r="DB24" s="50">
        <f t="shared" si="22"/>
        <v>0</v>
      </c>
      <c r="DC24" s="163">
        <f t="shared" si="23"/>
        <v>0</v>
      </c>
      <c r="DD24" s="643"/>
      <c r="DE24" s="412" t="s">
        <v>42</v>
      </c>
    </row>
    <row r="25" spans="1:157" s="415" customFormat="1" x14ac:dyDescent="0.25">
      <c r="A25" s="431" t="s">
        <v>2064</v>
      </c>
      <c r="B25" s="434" t="s">
        <v>2040</v>
      </c>
      <c r="C25" s="753"/>
      <c r="D25" s="753"/>
      <c r="E25" s="510"/>
      <c r="F25" s="215">
        <f t="shared" si="0"/>
        <v>0</v>
      </c>
      <c r="G25" s="643"/>
      <c r="H25" s="753"/>
      <c r="I25" s="753"/>
      <c r="J25" s="753"/>
      <c r="K25" s="212">
        <f t="shared" si="1"/>
        <v>0</v>
      </c>
      <c r="L25" s="643"/>
      <c r="M25" s="753"/>
      <c r="N25" s="753"/>
      <c r="O25" s="753"/>
      <c r="P25" s="212">
        <f t="shared" si="2"/>
        <v>0</v>
      </c>
      <c r="Q25" s="643"/>
      <c r="R25" s="753"/>
      <c r="S25" s="753"/>
      <c r="T25" s="753"/>
      <c r="U25" s="212">
        <f t="shared" si="3"/>
        <v>0</v>
      </c>
      <c r="V25" s="643"/>
      <c r="W25" s="753"/>
      <c r="X25" s="753"/>
      <c r="Y25" s="753"/>
      <c r="Z25" s="212">
        <f t="shared" si="4"/>
        <v>0</v>
      </c>
      <c r="AA25" s="643"/>
      <c r="AB25" s="753"/>
      <c r="AC25" s="753"/>
      <c r="AD25" s="753"/>
      <c r="AE25" s="212">
        <f t="shared" si="5"/>
        <v>0</v>
      </c>
      <c r="AF25" s="643"/>
      <c r="AG25" s="753"/>
      <c r="AH25" s="753"/>
      <c r="AI25" s="753"/>
      <c r="AJ25" s="212">
        <f t="shared" si="6"/>
        <v>0</v>
      </c>
      <c r="AK25" s="643"/>
      <c r="AL25" s="753"/>
      <c r="AM25" s="753"/>
      <c r="AN25" s="753"/>
      <c r="AO25" s="212">
        <f t="shared" si="7"/>
        <v>0</v>
      </c>
      <c r="AP25" s="643"/>
      <c r="AQ25" s="753"/>
      <c r="AR25" s="753"/>
      <c r="AS25" s="753"/>
      <c r="AT25" s="212">
        <f t="shared" si="8"/>
        <v>0</v>
      </c>
      <c r="AU25" s="643"/>
      <c r="AV25" s="753"/>
      <c r="AW25" s="753"/>
      <c r="AX25" s="753"/>
      <c r="AY25" s="212">
        <f t="shared" si="9"/>
        <v>0</v>
      </c>
      <c r="AZ25" s="643"/>
      <c r="BA25" s="753"/>
      <c r="BB25" s="753"/>
      <c r="BC25" s="753"/>
      <c r="BD25" s="212">
        <f t="shared" si="10"/>
        <v>0</v>
      </c>
      <c r="BE25" s="643"/>
      <c r="BF25" s="753"/>
      <c r="BG25" s="753"/>
      <c r="BH25" s="753"/>
      <c r="BI25" s="212">
        <f t="shared" si="11"/>
        <v>0</v>
      </c>
      <c r="BJ25" s="643"/>
      <c r="BK25" s="753"/>
      <c r="BL25" s="753"/>
      <c r="BM25" s="753"/>
      <c r="BN25" s="212">
        <f t="shared" si="12"/>
        <v>0</v>
      </c>
      <c r="BO25" s="643"/>
      <c r="BP25" s="753"/>
      <c r="BQ25" s="753"/>
      <c r="BR25" s="753"/>
      <c r="BS25" s="212">
        <f t="shared" si="13"/>
        <v>0</v>
      </c>
      <c r="BT25" s="643"/>
      <c r="BU25" s="753"/>
      <c r="BV25" s="753"/>
      <c r="BW25" s="753"/>
      <c r="BX25" s="212">
        <f t="shared" si="14"/>
        <v>0</v>
      </c>
      <c r="BY25" s="643"/>
      <c r="BZ25" s="753"/>
      <c r="CA25" s="753"/>
      <c r="CB25" s="753"/>
      <c r="CC25" s="212">
        <f t="shared" si="15"/>
        <v>0</v>
      </c>
      <c r="CD25" s="643"/>
      <c r="CE25" s="753"/>
      <c r="CF25" s="753"/>
      <c r="CG25" s="753"/>
      <c r="CH25" s="212">
        <f t="shared" si="16"/>
        <v>0</v>
      </c>
      <c r="CI25" s="643"/>
      <c r="CJ25" s="753"/>
      <c r="CK25" s="753"/>
      <c r="CL25" s="753"/>
      <c r="CM25" s="212">
        <f t="shared" si="17"/>
        <v>0</v>
      </c>
      <c r="CN25" s="643"/>
      <c r="CO25" s="753"/>
      <c r="CP25" s="753"/>
      <c r="CQ25" s="753"/>
      <c r="CR25" s="212">
        <f t="shared" si="18"/>
        <v>0</v>
      </c>
      <c r="CS25" s="643"/>
      <c r="CT25" s="753"/>
      <c r="CU25" s="753"/>
      <c r="CV25" s="753"/>
      <c r="CW25" s="212">
        <f t="shared" si="19"/>
        <v>0</v>
      </c>
      <c r="CX25" s="643"/>
      <c r="CY25" s="179"/>
      <c r="CZ25" s="503">
        <f t="shared" si="20"/>
        <v>0</v>
      </c>
      <c r="DA25" s="503">
        <f t="shared" si="21"/>
        <v>0</v>
      </c>
      <c r="DB25" s="503">
        <f t="shared" si="22"/>
        <v>0</v>
      </c>
      <c r="DC25" s="525">
        <f>CZ25+DA25+DB25</f>
        <v>0</v>
      </c>
      <c r="DD25" s="643"/>
      <c r="DE25" s="41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row>
    <row r="26" spans="1:157" ht="24" customHeight="1" x14ac:dyDescent="0.25">
      <c r="A26" s="431" t="s">
        <v>2063</v>
      </c>
      <c r="B26" s="182" t="s">
        <v>6</v>
      </c>
      <c r="C26" s="753"/>
      <c r="D26" s="753"/>
      <c r="E26" s="510"/>
      <c r="F26" s="212">
        <f t="shared" si="0"/>
        <v>0</v>
      </c>
      <c r="G26" s="643"/>
      <c r="H26" s="753"/>
      <c r="I26" s="753"/>
      <c r="J26" s="753"/>
      <c r="K26" s="212">
        <f t="shared" si="1"/>
        <v>0</v>
      </c>
      <c r="L26" s="643"/>
      <c r="M26" s="753"/>
      <c r="N26" s="753"/>
      <c r="O26" s="753"/>
      <c r="P26" s="212">
        <f t="shared" si="2"/>
        <v>0</v>
      </c>
      <c r="Q26" s="643"/>
      <c r="R26" s="753"/>
      <c r="S26" s="753"/>
      <c r="T26" s="753"/>
      <c r="U26" s="212">
        <f t="shared" si="3"/>
        <v>0</v>
      </c>
      <c r="V26" s="643"/>
      <c r="W26" s="753"/>
      <c r="X26" s="753"/>
      <c r="Y26" s="753"/>
      <c r="Z26" s="212">
        <f t="shared" si="4"/>
        <v>0</v>
      </c>
      <c r="AA26" s="643"/>
      <c r="AB26" s="753"/>
      <c r="AC26" s="753"/>
      <c r="AD26" s="753"/>
      <c r="AE26" s="212">
        <f t="shared" si="5"/>
        <v>0</v>
      </c>
      <c r="AF26" s="643"/>
      <c r="AG26" s="753"/>
      <c r="AH26" s="753"/>
      <c r="AI26" s="753"/>
      <c r="AJ26" s="212">
        <f t="shared" si="6"/>
        <v>0</v>
      </c>
      <c r="AK26" s="643"/>
      <c r="AL26" s="753"/>
      <c r="AM26" s="753"/>
      <c r="AN26" s="753"/>
      <c r="AO26" s="212">
        <f t="shared" si="7"/>
        <v>0</v>
      </c>
      <c r="AP26" s="643"/>
      <c r="AQ26" s="753"/>
      <c r="AR26" s="753"/>
      <c r="AS26" s="753"/>
      <c r="AT26" s="212">
        <f t="shared" si="8"/>
        <v>0</v>
      </c>
      <c r="AU26" s="643"/>
      <c r="AV26" s="753"/>
      <c r="AW26" s="753"/>
      <c r="AX26" s="753"/>
      <c r="AY26" s="212">
        <f t="shared" si="9"/>
        <v>0</v>
      </c>
      <c r="AZ26" s="643"/>
      <c r="BA26" s="753"/>
      <c r="BB26" s="753"/>
      <c r="BC26" s="753"/>
      <c r="BD26" s="212">
        <f t="shared" si="10"/>
        <v>0</v>
      </c>
      <c r="BE26" s="643"/>
      <c r="BF26" s="753"/>
      <c r="BG26" s="753"/>
      <c r="BH26" s="753"/>
      <c r="BI26" s="212">
        <f t="shared" si="11"/>
        <v>0</v>
      </c>
      <c r="BJ26" s="643"/>
      <c r="BK26" s="753"/>
      <c r="BL26" s="753"/>
      <c r="BM26" s="753"/>
      <c r="BN26" s="212">
        <f t="shared" si="12"/>
        <v>0</v>
      </c>
      <c r="BO26" s="643"/>
      <c r="BP26" s="753"/>
      <c r="BQ26" s="753"/>
      <c r="BR26" s="753"/>
      <c r="BS26" s="212">
        <f t="shared" si="13"/>
        <v>0</v>
      </c>
      <c r="BT26" s="643"/>
      <c r="BU26" s="753"/>
      <c r="BV26" s="753"/>
      <c r="BW26" s="753"/>
      <c r="BX26" s="212">
        <f t="shared" si="14"/>
        <v>0</v>
      </c>
      <c r="BY26" s="643"/>
      <c r="BZ26" s="753"/>
      <c r="CA26" s="753"/>
      <c r="CB26" s="753"/>
      <c r="CC26" s="212">
        <f t="shared" si="15"/>
        <v>0</v>
      </c>
      <c r="CD26" s="643"/>
      <c r="CE26" s="753"/>
      <c r="CF26" s="753"/>
      <c r="CG26" s="753"/>
      <c r="CH26" s="212">
        <f t="shared" si="16"/>
        <v>0</v>
      </c>
      <c r="CI26" s="643"/>
      <c r="CJ26" s="753"/>
      <c r="CK26" s="753"/>
      <c r="CL26" s="753"/>
      <c r="CM26" s="212">
        <f t="shared" si="17"/>
        <v>0</v>
      </c>
      <c r="CN26" s="643"/>
      <c r="CO26" s="753"/>
      <c r="CP26" s="753"/>
      <c r="CQ26" s="753"/>
      <c r="CR26" s="212">
        <f t="shared" si="18"/>
        <v>0</v>
      </c>
      <c r="CS26" s="643"/>
      <c r="CT26" s="753"/>
      <c r="CU26" s="753"/>
      <c r="CV26" s="753"/>
      <c r="CW26" s="212">
        <f t="shared" si="19"/>
        <v>0</v>
      </c>
      <c r="CX26" s="643"/>
      <c r="CY26" s="179"/>
      <c r="CZ26" s="50">
        <f t="shared" si="20"/>
        <v>0</v>
      </c>
      <c r="DA26" s="50">
        <f t="shared" si="21"/>
        <v>0</v>
      </c>
      <c r="DB26" s="50">
        <f t="shared" si="22"/>
        <v>0</v>
      </c>
      <c r="DC26" s="163">
        <f t="shared" si="23"/>
        <v>0</v>
      </c>
      <c r="DD26" s="643"/>
      <c r="DE26" s="412" t="s">
        <v>42</v>
      </c>
    </row>
    <row r="27" spans="1:157" ht="110.25" customHeight="1" thickBot="1" x14ac:dyDescent="0.3">
      <c r="A27" s="431" t="s">
        <v>2065</v>
      </c>
      <c r="B27" s="434" t="s">
        <v>3311</v>
      </c>
      <c r="C27" s="753"/>
      <c r="D27" s="753"/>
      <c r="E27" s="510"/>
      <c r="F27" s="215">
        <f t="shared" si="0"/>
        <v>0</v>
      </c>
      <c r="G27" s="643"/>
      <c r="H27" s="753"/>
      <c r="I27" s="753"/>
      <c r="J27" s="753"/>
      <c r="K27" s="215">
        <f t="shared" si="1"/>
        <v>0</v>
      </c>
      <c r="L27" s="643"/>
      <c r="M27" s="753"/>
      <c r="N27" s="753"/>
      <c r="O27" s="753"/>
      <c r="P27" s="215">
        <f t="shared" si="2"/>
        <v>0</v>
      </c>
      <c r="Q27" s="643"/>
      <c r="R27" s="753"/>
      <c r="S27" s="753"/>
      <c r="T27" s="753"/>
      <c r="U27" s="215">
        <f t="shared" si="3"/>
        <v>0</v>
      </c>
      <c r="V27" s="643"/>
      <c r="W27" s="753"/>
      <c r="X27" s="753"/>
      <c r="Y27" s="753"/>
      <c r="Z27" s="215">
        <f t="shared" si="4"/>
        <v>0</v>
      </c>
      <c r="AA27" s="643"/>
      <c r="AB27" s="753"/>
      <c r="AC27" s="753"/>
      <c r="AD27" s="753"/>
      <c r="AE27" s="215">
        <f t="shared" si="5"/>
        <v>0</v>
      </c>
      <c r="AF27" s="643"/>
      <c r="AG27" s="753"/>
      <c r="AH27" s="753"/>
      <c r="AI27" s="753"/>
      <c r="AJ27" s="215">
        <f t="shared" si="6"/>
        <v>0</v>
      </c>
      <c r="AK27" s="643"/>
      <c r="AL27" s="753"/>
      <c r="AM27" s="753"/>
      <c r="AN27" s="753"/>
      <c r="AO27" s="215">
        <f t="shared" si="7"/>
        <v>0</v>
      </c>
      <c r="AP27" s="643"/>
      <c r="AQ27" s="753"/>
      <c r="AR27" s="753"/>
      <c r="AS27" s="753"/>
      <c r="AT27" s="215">
        <f t="shared" si="8"/>
        <v>0</v>
      </c>
      <c r="AU27" s="643"/>
      <c r="AV27" s="753"/>
      <c r="AW27" s="753"/>
      <c r="AX27" s="753"/>
      <c r="AY27" s="215">
        <f t="shared" si="9"/>
        <v>0</v>
      </c>
      <c r="AZ27" s="643"/>
      <c r="BA27" s="753"/>
      <c r="BB27" s="753"/>
      <c r="BC27" s="753"/>
      <c r="BD27" s="215">
        <f t="shared" si="10"/>
        <v>0</v>
      </c>
      <c r="BE27" s="643"/>
      <c r="BF27" s="753"/>
      <c r="BG27" s="753"/>
      <c r="BH27" s="753"/>
      <c r="BI27" s="215">
        <f t="shared" si="11"/>
        <v>0</v>
      </c>
      <c r="BJ27" s="643"/>
      <c r="BK27" s="753"/>
      <c r="BL27" s="753"/>
      <c r="BM27" s="753"/>
      <c r="BN27" s="215">
        <f t="shared" si="12"/>
        <v>0</v>
      </c>
      <c r="BO27" s="643"/>
      <c r="BP27" s="753"/>
      <c r="BQ27" s="753"/>
      <c r="BR27" s="753"/>
      <c r="BS27" s="215">
        <f t="shared" si="13"/>
        <v>0</v>
      </c>
      <c r="BT27" s="643"/>
      <c r="BU27" s="753"/>
      <c r="BV27" s="753"/>
      <c r="BW27" s="753"/>
      <c r="BX27" s="215">
        <f t="shared" si="14"/>
        <v>0</v>
      </c>
      <c r="BY27" s="643"/>
      <c r="BZ27" s="753"/>
      <c r="CA27" s="753"/>
      <c r="CB27" s="753"/>
      <c r="CC27" s="215">
        <f t="shared" si="15"/>
        <v>0</v>
      </c>
      <c r="CD27" s="643"/>
      <c r="CE27" s="753"/>
      <c r="CF27" s="753"/>
      <c r="CG27" s="753"/>
      <c r="CH27" s="215">
        <f t="shared" si="16"/>
        <v>0</v>
      </c>
      <c r="CI27" s="643"/>
      <c r="CJ27" s="753"/>
      <c r="CK27" s="753"/>
      <c r="CL27" s="753"/>
      <c r="CM27" s="215">
        <f t="shared" si="17"/>
        <v>0</v>
      </c>
      <c r="CN27" s="643"/>
      <c r="CO27" s="753"/>
      <c r="CP27" s="753"/>
      <c r="CQ27" s="753"/>
      <c r="CR27" s="215">
        <f t="shared" si="18"/>
        <v>0</v>
      </c>
      <c r="CS27" s="643"/>
      <c r="CT27" s="753"/>
      <c r="CU27" s="753"/>
      <c r="CV27" s="753"/>
      <c r="CW27" s="215">
        <f t="shared" si="19"/>
        <v>0</v>
      </c>
      <c r="CX27" s="643"/>
      <c r="CY27" s="179"/>
      <c r="CZ27" s="216">
        <f t="shared" si="20"/>
        <v>0</v>
      </c>
      <c r="DA27" s="216">
        <f t="shared" si="21"/>
        <v>0</v>
      </c>
      <c r="DB27" s="216">
        <f t="shared" si="22"/>
        <v>0</v>
      </c>
      <c r="DC27" s="61">
        <f t="shared" si="23"/>
        <v>0</v>
      </c>
      <c r="DD27" s="643"/>
      <c r="DE27" s="412" t="s">
        <v>42</v>
      </c>
      <c r="DU27" s="32" t="s">
        <v>461</v>
      </c>
    </row>
    <row r="28" spans="1:157" ht="15.75" thickBot="1" x14ac:dyDescent="0.3">
      <c r="A28" s="431"/>
      <c r="B28" s="168" t="s">
        <v>7</v>
      </c>
      <c r="C28" s="169">
        <f>SUM(C6:C27)</f>
        <v>0</v>
      </c>
      <c r="D28" s="169">
        <f>SUM(D6:D27)</f>
        <v>0</v>
      </c>
      <c r="E28" s="615">
        <f>SUM(E6:E27)</f>
        <v>0</v>
      </c>
      <c r="F28" s="169">
        <f>SUM(F6:F27)</f>
        <v>0</v>
      </c>
      <c r="G28" s="64"/>
      <c r="H28" s="169">
        <f>SUM(H6:H27)</f>
        <v>0</v>
      </c>
      <c r="I28" s="169">
        <f>SUM(I6:I27)</f>
        <v>0</v>
      </c>
      <c r="J28" s="169">
        <f>SUM(J6:J27)</f>
        <v>0</v>
      </c>
      <c r="K28" s="169">
        <f>SUM(K6:K27)</f>
        <v>0</v>
      </c>
      <c r="L28" s="64"/>
      <c r="M28" s="169">
        <f>SUM(M6:M27)</f>
        <v>0</v>
      </c>
      <c r="N28" s="169">
        <f>SUM(N6:N27)</f>
        <v>0</v>
      </c>
      <c r="O28" s="169">
        <f>SUM(O6:O27)</f>
        <v>0</v>
      </c>
      <c r="P28" s="169">
        <f>SUM(P6:P27)</f>
        <v>0</v>
      </c>
      <c r="Q28" s="64"/>
      <c r="R28" s="169">
        <f>SUM(R6:R27)</f>
        <v>0</v>
      </c>
      <c r="S28" s="169">
        <f>SUM(S6:S27)</f>
        <v>0</v>
      </c>
      <c r="T28" s="169">
        <f>SUM(T6:T27)</f>
        <v>0</v>
      </c>
      <c r="U28" s="169">
        <f>SUM(U6:U27)</f>
        <v>0</v>
      </c>
      <c r="V28" s="64"/>
      <c r="W28" s="169">
        <f>SUM(W6:W27)</f>
        <v>0</v>
      </c>
      <c r="X28" s="169">
        <f>SUM(X6:X27)</f>
        <v>0</v>
      </c>
      <c r="Y28" s="169">
        <f>SUM(Y6:Y27)</f>
        <v>0</v>
      </c>
      <c r="Z28" s="169">
        <f>SUM(Z6:Z27)</f>
        <v>0</v>
      </c>
      <c r="AA28" s="64"/>
      <c r="AB28" s="169">
        <f>SUM(AB6:AB27)</f>
        <v>0</v>
      </c>
      <c r="AC28" s="169">
        <f>SUM(AC6:AC27)</f>
        <v>0</v>
      </c>
      <c r="AD28" s="169">
        <f>SUM(AD6:AD27)</f>
        <v>0</v>
      </c>
      <c r="AE28" s="169">
        <f>SUM(AE6:AE27)</f>
        <v>0</v>
      </c>
      <c r="AF28" s="64"/>
      <c r="AG28" s="169">
        <f>SUM(AG6:AG27)</f>
        <v>0</v>
      </c>
      <c r="AH28" s="169">
        <f>SUM(AH6:AH27)</f>
        <v>0</v>
      </c>
      <c r="AI28" s="169">
        <f>SUM(AI6:AI27)</f>
        <v>0</v>
      </c>
      <c r="AJ28" s="169">
        <f>SUM(AJ6:AJ27)</f>
        <v>0</v>
      </c>
      <c r="AK28" s="64"/>
      <c r="AL28" s="169">
        <f>SUM(AL6:AL27)</f>
        <v>0</v>
      </c>
      <c r="AM28" s="169">
        <f>SUM(AM6:AM27)</f>
        <v>0</v>
      </c>
      <c r="AN28" s="169">
        <f>SUM(AN6:AN27)</f>
        <v>0</v>
      </c>
      <c r="AO28" s="169">
        <f>SUM(AO6:AO27)</f>
        <v>0</v>
      </c>
      <c r="AP28" s="64"/>
      <c r="AQ28" s="169">
        <f>SUM(AQ6:AQ27)</f>
        <v>0</v>
      </c>
      <c r="AR28" s="169">
        <f>SUM(AR6:AR27)</f>
        <v>0</v>
      </c>
      <c r="AS28" s="169">
        <f>SUM(AS6:AS27)</f>
        <v>0</v>
      </c>
      <c r="AT28" s="169">
        <f>SUM(AT6:AT27)</f>
        <v>0</v>
      </c>
      <c r="AU28" s="64"/>
      <c r="AV28" s="169">
        <f>SUM(AV6:AV27)</f>
        <v>0</v>
      </c>
      <c r="AW28" s="169">
        <f>SUM(AW6:AW27)</f>
        <v>0</v>
      </c>
      <c r="AX28" s="169">
        <f>SUM(AX6:AX27)</f>
        <v>0</v>
      </c>
      <c r="AY28" s="169">
        <f>SUM(AY6:AY27)</f>
        <v>0</v>
      </c>
      <c r="AZ28" s="64"/>
      <c r="BA28" s="169">
        <f>SUM(BA6:BA27)</f>
        <v>0</v>
      </c>
      <c r="BB28" s="169">
        <f>SUM(BB6:BB27)</f>
        <v>0</v>
      </c>
      <c r="BC28" s="169">
        <f>SUM(BC6:BC27)</f>
        <v>0</v>
      </c>
      <c r="BD28" s="169">
        <f>SUM(BD6:BD27)</f>
        <v>0</v>
      </c>
      <c r="BE28" s="64"/>
      <c r="BF28" s="169">
        <f>SUM(BF6:BF27)</f>
        <v>0</v>
      </c>
      <c r="BG28" s="169">
        <f>SUM(BG6:BG27)</f>
        <v>0</v>
      </c>
      <c r="BH28" s="169">
        <f>SUM(BH6:BH27)</f>
        <v>0</v>
      </c>
      <c r="BI28" s="169">
        <f>SUM(BI6:BI27)</f>
        <v>0</v>
      </c>
      <c r="BJ28" s="64"/>
      <c r="BK28" s="169">
        <f>SUM(BK6:BK27)</f>
        <v>0</v>
      </c>
      <c r="BL28" s="169">
        <f>SUM(BL6:BL27)</f>
        <v>0</v>
      </c>
      <c r="BM28" s="169">
        <f>SUM(BM6:BM27)</f>
        <v>0</v>
      </c>
      <c r="BN28" s="169">
        <f>SUM(BN6:BN27)</f>
        <v>0</v>
      </c>
      <c r="BO28" s="64"/>
      <c r="BP28" s="169">
        <f>SUM(BP6:BP27)</f>
        <v>0</v>
      </c>
      <c r="BQ28" s="169">
        <f>SUM(BQ6:BQ27)</f>
        <v>0</v>
      </c>
      <c r="BR28" s="169">
        <f>SUM(BR6:BR27)</f>
        <v>0</v>
      </c>
      <c r="BS28" s="169">
        <f>SUM(BS6:BS27)</f>
        <v>0</v>
      </c>
      <c r="BT28" s="64"/>
      <c r="BU28" s="169">
        <f>SUM(BU6:BU27)</f>
        <v>0</v>
      </c>
      <c r="BV28" s="169">
        <f>SUM(BV6:BV27)</f>
        <v>0</v>
      </c>
      <c r="BW28" s="169">
        <f>SUM(BW6:BW27)</f>
        <v>0</v>
      </c>
      <c r="BX28" s="169">
        <f>SUM(BX6:BX27)</f>
        <v>0</v>
      </c>
      <c r="BY28" s="64"/>
      <c r="BZ28" s="169">
        <f>SUM(BZ6:BZ27)</f>
        <v>0</v>
      </c>
      <c r="CA28" s="169">
        <f>SUM(CA6:CA27)</f>
        <v>0</v>
      </c>
      <c r="CB28" s="169">
        <f>SUM(CB6:CB27)</f>
        <v>0</v>
      </c>
      <c r="CC28" s="169">
        <f>SUM(CC6:CC27)</f>
        <v>0</v>
      </c>
      <c r="CD28" s="64"/>
      <c r="CE28" s="169">
        <f>SUM(CE6:CE27)</f>
        <v>0</v>
      </c>
      <c r="CF28" s="169">
        <f>SUM(CF6:CF27)</f>
        <v>0</v>
      </c>
      <c r="CG28" s="169">
        <f>SUM(CG6:CG27)</f>
        <v>0</v>
      </c>
      <c r="CH28" s="169">
        <f>SUM(CH6:CH27)</f>
        <v>0</v>
      </c>
      <c r="CI28" s="64"/>
      <c r="CJ28" s="169">
        <f>SUM(CJ6:CJ27)</f>
        <v>0</v>
      </c>
      <c r="CK28" s="169">
        <f>SUM(CK6:CK27)</f>
        <v>0</v>
      </c>
      <c r="CL28" s="169">
        <f>SUM(CL6:CL27)</f>
        <v>0</v>
      </c>
      <c r="CM28" s="169">
        <f>SUM(CM6:CM27)</f>
        <v>0</v>
      </c>
      <c r="CN28" s="64"/>
      <c r="CO28" s="169">
        <f>SUM(CO6:CO27)</f>
        <v>0</v>
      </c>
      <c r="CP28" s="169">
        <f>SUM(CP6:CP27)</f>
        <v>0</v>
      </c>
      <c r="CQ28" s="169">
        <f>SUM(CQ6:CQ27)</f>
        <v>0</v>
      </c>
      <c r="CR28" s="169">
        <f>SUM(CR6:CR27)</f>
        <v>0</v>
      </c>
      <c r="CS28" s="64"/>
      <c r="CT28" s="169">
        <f>SUM(CT6:CT27)</f>
        <v>0</v>
      </c>
      <c r="CU28" s="169">
        <f>SUM(CU6:CU27)</f>
        <v>0</v>
      </c>
      <c r="CV28" s="169">
        <f>SUM(CV6:CV27)</f>
        <v>0</v>
      </c>
      <c r="CW28" s="169">
        <f>SUM(CW6:CW27)</f>
        <v>0</v>
      </c>
      <c r="CX28" s="503"/>
      <c r="CY28" s="217"/>
      <c r="CZ28" s="218">
        <f t="shared" si="20"/>
        <v>0</v>
      </c>
      <c r="DA28" s="218">
        <f t="shared" si="21"/>
        <v>0</v>
      </c>
      <c r="DB28" s="218">
        <f t="shared" si="22"/>
        <v>0</v>
      </c>
      <c r="DC28" s="219">
        <f t="shared" si="23"/>
        <v>0</v>
      </c>
      <c r="DD28" s="652"/>
      <c r="DE28" s="412"/>
    </row>
    <row r="29" spans="1:157" x14ac:dyDescent="0.25">
      <c r="A29" s="431"/>
      <c r="B29" s="48"/>
      <c r="C29" s="44"/>
      <c r="D29" s="44"/>
      <c r="E29" s="412"/>
      <c r="F29" s="220"/>
      <c r="G29" s="179"/>
      <c r="H29" s="44"/>
      <c r="I29" s="44"/>
      <c r="J29" s="44"/>
      <c r="K29" s="220"/>
      <c r="L29" s="179"/>
      <c r="M29" s="44"/>
      <c r="N29" s="44"/>
      <c r="O29" s="44"/>
      <c r="P29" s="220"/>
      <c r="Q29" s="179"/>
      <c r="R29" s="44"/>
      <c r="S29" s="44"/>
      <c r="T29" s="44"/>
      <c r="U29" s="220"/>
      <c r="V29" s="179"/>
      <c r="W29" s="44"/>
      <c r="X29" s="44"/>
      <c r="Y29" s="44"/>
      <c r="Z29" s="220"/>
      <c r="AA29" s="179"/>
      <c r="AB29" s="44"/>
      <c r="AC29" s="44"/>
      <c r="AD29" s="44"/>
      <c r="AE29" s="220"/>
      <c r="AF29" s="179"/>
      <c r="AG29" s="44"/>
      <c r="AH29" s="44"/>
      <c r="AI29" s="44"/>
      <c r="AJ29" s="220"/>
      <c r="AK29" s="179"/>
      <c r="AL29" s="44"/>
      <c r="AM29" s="44"/>
      <c r="AN29" s="44"/>
      <c r="AO29" s="220"/>
      <c r="AP29" s="179"/>
      <c r="AQ29" s="44"/>
      <c r="AR29" s="44"/>
      <c r="AS29" s="44"/>
      <c r="AT29" s="220"/>
      <c r="AU29" s="179"/>
      <c r="AV29" s="44"/>
      <c r="AW29" s="44"/>
      <c r="AX29" s="44"/>
      <c r="AY29" s="220"/>
      <c r="AZ29" s="179"/>
      <c r="BA29" s="44"/>
      <c r="BB29" s="44"/>
      <c r="BC29" s="44"/>
      <c r="BD29" s="220"/>
      <c r="BE29" s="179"/>
      <c r="BF29" s="44"/>
      <c r="BG29" s="44"/>
      <c r="BH29" s="44"/>
      <c r="BI29" s="220"/>
      <c r="BJ29" s="179"/>
      <c r="BK29" s="44"/>
      <c r="BL29" s="44"/>
      <c r="BM29" s="44"/>
      <c r="BN29" s="220"/>
      <c r="BO29" s="179"/>
      <c r="BP29" s="44"/>
      <c r="BQ29" s="44"/>
      <c r="BR29" s="44"/>
      <c r="BS29" s="220"/>
      <c r="BT29" s="179"/>
      <c r="BU29" s="44"/>
      <c r="BV29" s="44"/>
      <c r="BW29" s="44"/>
      <c r="BX29" s="220"/>
      <c r="BY29" s="179"/>
      <c r="BZ29" s="44"/>
      <c r="CA29" s="44"/>
      <c r="CB29" s="44"/>
      <c r="CC29" s="220"/>
      <c r="CD29" s="179"/>
      <c r="CE29" s="44"/>
      <c r="CF29" s="44"/>
      <c r="CG29" s="44"/>
      <c r="CH29" s="220"/>
      <c r="CI29" s="179"/>
      <c r="CJ29" s="44"/>
      <c r="CK29" s="44"/>
      <c r="CL29" s="44"/>
      <c r="CM29" s="220"/>
      <c r="CN29" s="179"/>
      <c r="CO29" s="44"/>
      <c r="CP29" s="44"/>
      <c r="CQ29" s="44"/>
      <c r="CR29" s="220"/>
      <c r="CS29" s="179"/>
      <c r="CT29" s="44"/>
      <c r="CU29" s="44"/>
      <c r="CV29" s="44"/>
      <c r="CW29" s="220"/>
      <c r="CX29" s="179"/>
      <c r="CY29" s="180"/>
      <c r="CZ29" s="221"/>
      <c r="DA29" s="221"/>
      <c r="DB29" s="221"/>
      <c r="DC29" s="70"/>
      <c r="DD29" s="44"/>
      <c r="DE29" s="412"/>
    </row>
    <row r="30" spans="1:157" x14ac:dyDescent="0.25">
      <c r="A30" s="431"/>
      <c r="B30" s="48"/>
      <c r="C30" s="172"/>
      <c r="D30" s="44"/>
      <c r="E30" s="412"/>
      <c r="F30" s="222"/>
      <c r="G30" s="179"/>
      <c r="H30" s="44"/>
      <c r="I30" s="44"/>
      <c r="J30" s="44"/>
      <c r="K30" s="222"/>
      <c r="L30" s="179"/>
      <c r="M30" s="44"/>
      <c r="N30" s="44"/>
      <c r="O30" s="44"/>
      <c r="P30" s="222"/>
      <c r="Q30" s="179"/>
      <c r="R30" s="44"/>
      <c r="S30" s="44"/>
      <c r="T30" s="44"/>
      <c r="U30" s="222"/>
      <c r="V30" s="179"/>
      <c r="W30" s="44"/>
      <c r="X30" s="44"/>
      <c r="Y30" s="44"/>
      <c r="Z30" s="222"/>
      <c r="AA30" s="179"/>
      <c r="AB30" s="44"/>
      <c r="AC30" s="44"/>
      <c r="AD30" s="44"/>
      <c r="AE30" s="222"/>
      <c r="AF30" s="179"/>
      <c r="AG30" s="44"/>
      <c r="AH30" s="44"/>
      <c r="AI30" s="44"/>
      <c r="AJ30" s="222"/>
      <c r="AK30" s="179"/>
      <c r="AL30" s="44"/>
      <c r="AM30" s="44"/>
      <c r="AN30" s="44"/>
      <c r="AO30" s="222"/>
      <c r="AP30" s="179"/>
      <c r="AQ30" s="44"/>
      <c r="AR30" s="44"/>
      <c r="AS30" s="44"/>
      <c r="AT30" s="222"/>
      <c r="AU30" s="179"/>
      <c r="AV30" s="44"/>
      <c r="AW30" s="44"/>
      <c r="AX30" s="44"/>
      <c r="AY30" s="222"/>
      <c r="AZ30" s="179"/>
      <c r="BA30" s="44"/>
      <c r="BB30" s="44"/>
      <c r="BC30" s="44"/>
      <c r="BD30" s="222"/>
      <c r="BE30" s="179"/>
      <c r="BF30" s="44"/>
      <c r="BG30" s="44"/>
      <c r="BH30" s="44"/>
      <c r="BI30" s="222"/>
      <c r="BJ30" s="179"/>
      <c r="BK30" s="44"/>
      <c r="BL30" s="44"/>
      <c r="BM30" s="44"/>
      <c r="BN30" s="222"/>
      <c r="BO30" s="179"/>
      <c r="BP30" s="44"/>
      <c r="BQ30" s="44"/>
      <c r="BR30" s="44"/>
      <c r="BS30" s="222"/>
      <c r="BT30" s="179"/>
      <c r="BU30" s="44"/>
      <c r="BV30" s="44"/>
      <c r="BW30" s="44"/>
      <c r="BX30" s="222"/>
      <c r="BY30" s="179"/>
      <c r="BZ30" s="44"/>
      <c r="CA30" s="44"/>
      <c r="CB30" s="44"/>
      <c r="CC30" s="222"/>
      <c r="CD30" s="179"/>
      <c r="CE30" s="44"/>
      <c r="CF30" s="44"/>
      <c r="CG30" s="44"/>
      <c r="CH30" s="222"/>
      <c r="CI30" s="179"/>
      <c r="CJ30" s="44"/>
      <c r="CK30" s="44"/>
      <c r="CL30" s="44"/>
      <c r="CM30" s="222"/>
      <c r="CN30" s="179"/>
      <c r="CO30" s="44"/>
      <c r="CP30" s="44"/>
      <c r="CQ30" s="44"/>
      <c r="CR30" s="222"/>
      <c r="CS30" s="179"/>
      <c r="CT30" s="44"/>
      <c r="CU30" s="44"/>
      <c r="CV30" s="44"/>
      <c r="CW30" s="222"/>
      <c r="CX30" s="179"/>
      <c r="CY30" s="1123"/>
      <c r="CZ30" s="1123"/>
      <c r="DA30" s="1123"/>
      <c r="DB30" s="1123"/>
      <c r="DC30" s="44"/>
      <c r="DD30" s="44"/>
      <c r="DE30" s="412"/>
    </row>
    <row r="31" spans="1:157" ht="18.75" x14ac:dyDescent="0.3">
      <c r="A31" s="431"/>
      <c r="B31" s="174" t="s">
        <v>40</v>
      </c>
      <c r="C31" s="175"/>
      <c r="D31" s="44"/>
      <c r="E31" s="412"/>
      <c r="F31" s="222"/>
      <c r="G31" s="44"/>
      <c r="H31" s="56"/>
      <c r="I31" s="56"/>
      <c r="J31" s="56"/>
      <c r="K31" s="222"/>
      <c r="L31" s="44"/>
      <c r="M31" s="56"/>
      <c r="N31" s="56"/>
      <c r="O31" s="56"/>
      <c r="P31" s="222"/>
      <c r="Q31" s="44"/>
      <c r="R31" s="56"/>
      <c r="S31" s="56"/>
      <c r="T31" s="56"/>
      <c r="U31" s="222"/>
      <c r="V31" s="44"/>
      <c r="W31" s="56"/>
      <c r="X31" s="56"/>
      <c r="Y31" s="56"/>
      <c r="Z31" s="222"/>
      <c r="AA31" s="44"/>
      <c r="AB31" s="56"/>
      <c r="AC31" s="56"/>
      <c r="AD31" s="56"/>
      <c r="AE31" s="222"/>
      <c r="AF31" s="44"/>
      <c r="AG31" s="56"/>
      <c r="AH31" s="56"/>
      <c r="AI31" s="56"/>
      <c r="AJ31" s="222"/>
      <c r="AK31" s="44"/>
      <c r="AL31" s="56"/>
      <c r="AM31" s="56"/>
      <c r="AN31" s="56"/>
      <c r="AO31" s="222"/>
      <c r="AP31" s="44"/>
      <c r="AQ31" s="56"/>
      <c r="AR31" s="56"/>
      <c r="AS31" s="56"/>
      <c r="AT31" s="222"/>
      <c r="AU31" s="44"/>
      <c r="AV31" s="56"/>
      <c r="AW31" s="56"/>
      <c r="AX31" s="56"/>
      <c r="AY31" s="222"/>
      <c r="AZ31" s="44"/>
      <c r="BA31" s="56"/>
      <c r="BB31" s="56"/>
      <c r="BC31" s="56"/>
      <c r="BD31" s="222"/>
      <c r="BE31" s="44"/>
      <c r="BF31" s="56"/>
      <c r="BG31" s="56"/>
      <c r="BH31" s="56"/>
      <c r="BI31" s="222"/>
      <c r="BJ31" s="44"/>
      <c r="BK31" s="56"/>
      <c r="BL31" s="56"/>
      <c r="BM31" s="56"/>
      <c r="BN31" s="222"/>
      <c r="BO31" s="44"/>
      <c r="BP31" s="56"/>
      <c r="BQ31" s="56"/>
      <c r="BR31" s="56"/>
      <c r="BS31" s="222"/>
      <c r="BT31" s="44"/>
      <c r="BU31" s="56"/>
      <c r="BV31" s="56"/>
      <c r="BW31" s="56"/>
      <c r="BX31" s="222"/>
      <c r="BY31" s="44"/>
      <c r="BZ31" s="56"/>
      <c r="CA31" s="56"/>
      <c r="CB31" s="56"/>
      <c r="CC31" s="222"/>
      <c r="CD31" s="44"/>
      <c r="CE31" s="56"/>
      <c r="CF31" s="56"/>
      <c r="CG31" s="56"/>
      <c r="CH31" s="222"/>
      <c r="CI31" s="44"/>
      <c r="CJ31" s="56"/>
      <c r="CK31" s="56"/>
      <c r="CL31" s="56"/>
      <c r="CM31" s="222"/>
      <c r="CN31" s="44"/>
      <c r="CO31" s="56"/>
      <c r="CP31" s="56"/>
      <c r="CQ31" s="56"/>
      <c r="CR31" s="222"/>
      <c r="CS31" s="44"/>
      <c r="CT31" s="56"/>
      <c r="CU31" s="56"/>
      <c r="CV31" s="56"/>
      <c r="CW31" s="222"/>
      <c r="CX31" s="223"/>
      <c r="CY31" s="167"/>
      <c r="CZ31" s="223"/>
      <c r="DA31" s="223"/>
      <c r="DB31" s="223"/>
      <c r="DC31" s="44"/>
      <c r="DD31" s="44"/>
      <c r="DE31" s="412"/>
    </row>
    <row r="32" spans="1:157" ht="26.25" x14ac:dyDescent="0.25">
      <c r="A32" s="431"/>
      <c r="B32" s="176" t="s">
        <v>8</v>
      </c>
      <c r="C32" s="177"/>
      <c r="D32" s="179"/>
      <c r="E32" s="423"/>
      <c r="F32" s="224" t="str">
        <f>C3</f>
        <v>Gov. Fund # 1</v>
      </c>
      <c r="G32" s="179"/>
      <c r="H32" s="179"/>
      <c r="I32" s="179"/>
      <c r="J32" s="179"/>
      <c r="K32" s="224" t="str">
        <f>H3</f>
        <v>Gov. Fund # 2</v>
      </c>
      <c r="L32" s="179"/>
      <c r="M32" s="179"/>
      <c r="N32" s="179"/>
      <c r="O32" s="179"/>
      <c r="P32" s="224" t="str">
        <f>M3</f>
        <v>Gov. Fund # 3</v>
      </c>
      <c r="Q32" s="179"/>
      <c r="R32" s="179"/>
      <c r="S32" s="179"/>
      <c r="T32" s="179"/>
      <c r="U32" s="224" t="str">
        <f>R3</f>
        <v>Gov. Fund # 4</v>
      </c>
      <c r="V32" s="179"/>
      <c r="W32" s="179"/>
      <c r="X32" s="179"/>
      <c r="Y32" s="179"/>
      <c r="Z32" s="224" t="str">
        <f>W3</f>
        <v>Gov. Fund # 5</v>
      </c>
      <c r="AA32" s="179"/>
      <c r="AB32" s="179"/>
      <c r="AC32" s="179"/>
      <c r="AD32" s="179"/>
      <c r="AE32" s="224" t="str">
        <f>AB3</f>
        <v>Gov. Fund # 6</v>
      </c>
      <c r="AF32" s="179"/>
      <c r="AG32" s="179"/>
      <c r="AH32" s="179"/>
      <c r="AI32" s="179"/>
      <c r="AJ32" s="224" t="str">
        <f>AG3</f>
        <v>Gov. Fund # 7</v>
      </c>
      <c r="AK32" s="179"/>
      <c r="AL32" s="179"/>
      <c r="AM32" s="179"/>
      <c r="AN32" s="179"/>
      <c r="AO32" s="224" t="str">
        <f>AL3</f>
        <v>Gov. Fund # 8</v>
      </c>
      <c r="AP32" s="179"/>
      <c r="AQ32" s="179"/>
      <c r="AR32" s="179"/>
      <c r="AS32" s="179"/>
      <c r="AT32" s="224" t="str">
        <f>AQ3</f>
        <v>Gov. Fund # 9</v>
      </c>
      <c r="AU32" s="179"/>
      <c r="AV32" s="179"/>
      <c r="AW32" s="179"/>
      <c r="AX32" s="179"/>
      <c r="AY32" s="224" t="str">
        <f>AV3</f>
        <v>Gov. Fund # 10</v>
      </c>
      <c r="AZ32" s="179"/>
      <c r="BA32" s="179"/>
      <c r="BB32" s="179"/>
      <c r="BC32" s="179"/>
      <c r="BD32" s="224" t="str">
        <f>BA3</f>
        <v>Gov. Fund # 11</v>
      </c>
      <c r="BE32" s="179"/>
      <c r="BF32" s="179"/>
      <c r="BG32" s="179"/>
      <c r="BH32" s="179"/>
      <c r="BI32" s="224" t="str">
        <f>BF3</f>
        <v>Gov. Fund # 12</v>
      </c>
      <c r="BJ32" s="179"/>
      <c r="BK32" s="179"/>
      <c r="BL32" s="179"/>
      <c r="BM32" s="179"/>
      <c r="BN32" s="224" t="str">
        <f>BK3</f>
        <v>Gov. Fund # 13</v>
      </c>
      <c r="BO32" s="179"/>
      <c r="BP32" s="179"/>
      <c r="BQ32" s="179"/>
      <c r="BR32" s="179"/>
      <c r="BS32" s="224" t="str">
        <f>BP3</f>
        <v>Gov. Fund # 14</v>
      </c>
      <c r="BT32" s="179"/>
      <c r="BU32" s="179"/>
      <c r="BV32" s="179"/>
      <c r="BW32" s="179"/>
      <c r="BX32" s="224" t="str">
        <f>BU3</f>
        <v>Gov. Fund # 15</v>
      </c>
      <c r="BY32" s="179"/>
      <c r="BZ32" s="179"/>
      <c r="CA32" s="179"/>
      <c r="CB32" s="179"/>
      <c r="CC32" s="224" t="str">
        <f>BZ3</f>
        <v>Gov. Fund # 16</v>
      </c>
      <c r="CD32" s="179"/>
      <c r="CE32" s="179"/>
      <c r="CF32" s="179"/>
      <c r="CG32" s="179"/>
      <c r="CH32" s="224" t="str">
        <f>CE3</f>
        <v>Gov. Fund # 17</v>
      </c>
      <c r="CI32" s="179"/>
      <c r="CJ32" s="179"/>
      <c r="CK32" s="179"/>
      <c r="CL32" s="179"/>
      <c r="CM32" s="224" t="s">
        <v>69</v>
      </c>
      <c r="CN32" s="179"/>
      <c r="CO32" s="179"/>
      <c r="CP32" s="179"/>
      <c r="CQ32" s="179"/>
      <c r="CR32" s="224" t="str">
        <f>CO3</f>
        <v>Gov. Fund # 19</v>
      </c>
      <c r="CS32" s="179"/>
      <c r="CT32" s="179"/>
      <c r="CU32" s="179"/>
      <c r="CV32" s="179"/>
      <c r="CW32" s="224" t="str">
        <f>CT3</f>
        <v>Gov. Fund # 20</v>
      </c>
      <c r="CX32" s="179"/>
      <c r="CY32" s="178"/>
      <c r="CZ32" s="179"/>
      <c r="DA32" s="179"/>
      <c r="DB32" s="179"/>
      <c r="DC32" s="225" t="s">
        <v>55</v>
      </c>
      <c r="DD32" s="226"/>
      <c r="DE32" s="540"/>
      <c r="DF32" s="85"/>
      <c r="DG32" s="85"/>
      <c r="DH32" s="85"/>
      <c r="DI32" s="86"/>
    </row>
    <row r="33" spans="1:109" x14ac:dyDescent="0.25">
      <c r="A33" s="431" t="s">
        <v>2067</v>
      </c>
      <c r="B33" s="48" t="s">
        <v>3199</v>
      </c>
      <c r="C33" s="644"/>
      <c r="D33" s="646"/>
      <c r="E33" s="761"/>
      <c r="F33" s="489"/>
      <c r="G33" s="646"/>
      <c r="H33" s="646"/>
      <c r="I33" s="646"/>
      <c r="J33" s="650"/>
      <c r="K33" s="520"/>
      <c r="L33" s="646"/>
      <c r="M33" s="646"/>
      <c r="N33" s="646"/>
      <c r="O33" s="650"/>
      <c r="P33" s="520"/>
      <c r="Q33" s="646"/>
      <c r="R33" s="646"/>
      <c r="S33" s="646"/>
      <c r="T33" s="650"/>
      <c r="U33" s="520"/>
      <c r="V33" s="646"/>
      <c r="W33" s="646"/>
      <c r="X33" s="646"/>
      <c r="Y33" s="650"/>
      <c r="Z33" s="520"/>
      <c r="AA33" s="646"/>
      <c r="AB33" s="646"/>
      <c r="AC33" s="646"/>
      <c r="AD33" s="650"/>
      <c r="AE33" s="520"/>
      <c r="AF33" s="646"/>
      <c r="AG33" s="646"/>
      <c r="AH33" s="646"/>
      <c r="AI33" s="650"/>
      <c r="AJ33" s="520"/>
      <c r="AK33" s="646"/>
      <c r="AL33" s="646"/>
      <c r="AM33" s="646"/>
      <c r="AN33" s="650"/>
      <c r="AO33" s="520"/>
      <c r="AP33" s="646"/>
      <c r="AQ33" s="646"/>
      <c r="AR33" s="646"/>
      <c r="AS33" s="650"/>
      <c r="AT33" s="520"/>
      <c r="AU33" s="646"/>
      <c r="AV33" s="646"/>
      <c r="AW33" s="646"/>
      <c r="AX33" s="650"/>
      <c r="AY33" s="520"/>
      <c r="AZ33" s="646"/>
      <c r="BA33" s="646"/>
      <c r="BB33" s="646"/>
      <c r="BC33" s="650"/>
      <c r="BD33" s="520"/>
      <c r="BE33" s="646"/>
      <c r="BF33" s="646"/>
      <c r="BG33" s="646"/>
      <c r="BH33" s="650"/>
      <c r="BI33" s="520"/>
      <c r="BJ33" s="646"/>
      <c r="BK33" s="646"/>
      <c r="BL33" s="646"/>
      <c r="BM33" s="650"/>
      <c r="BN33" s="520"/>
      <c r="BO33" s="646"/>
      <c r="BP33" s="646"/>
      <c r="BQ33" s="646"/>
      <c r="BR33" s="650"/>
      <c r="BS33" s="520"/>
      <c r="BT33" s="646"/>
      <c r="BU33" s="646"/>
      <c r="BV33" s="646"/>
      <c r="BW33" s="650"/>
      <c r="BX33" s="520"/>
      <c r="BY33" s="646"/>
      <c r="BZ33" s="646"/>
      <c r="CA33" s="646"/>
      <c r="CB33" s="650"/>
      <c r="CC33" s="520"/>
      <c r="CD33" s="646"/>
      <c r="CE33" s="646"/>
      <c r="CF33" s="646"/>
      <c r="CG33" s="650"/>
      <c r="CH33" s="520"/>
      <c r="CI33" s="646"/>
      <c r="CJ33" s="646"/>
      <c r="CK33" s="646"/>
      <c r="CL33" s="650"/>
      <c r="CM33" s="520"/>
      <c r="CN33" s="646"/>
      <c r="CO33" s="646"/>
      <c r="CP33" s="646"/>
      <c r="CQ33" s="650"/>
      <c r="CR33" s="520"/>
      <c r="CS33" s="646"/>
      <c r="CT33" s="646"/>
      <c r="CU33" s="646"/>
      <c r="CV33" s="650"/>
      <c r="CW33" s="520"/>
      <c r="CX33" s="646"/>
      <c r="CY33" s="179"/>
      <c r="CZ33" s="645"/>
      <c r="DA33" s="647"/>
      <c r="DB33" s="646"/>
      <c r="DC33" s="163">
        <f t="shared" ref="DC33:DC44" si="24">F33+K33+P33+U33+Z33+AE33+AJ33+AO33+AT33+AY33+BD33+BI33+BN33+BS33+BX33+CC33+CH33+CM33+CR33+CW33</f>
        <v>0</v>
      </c>
      <c r="DD33" s="44"/>
      <c r="DE33" s="412" t="s">
        <v>42</v>
      </c>
    </row>
    <row r="34" spans="1:109" x14ac:dyDescent="0.25">
      <c r="A34" s="431" t="s">
        <v>2068</v>
      </c>
      <c r="B34" s="48" t="s">
        <v>9</v>
      </c>
      <c r="C34" s="644"/>
      <c r="D34" s="646"/>
      <c r="E34" s="761"/>
      <c r="F34" s="520"/>
      <c r="G34" s="646"/>
      <c r="H34" s="646"/>
      <c r="I34" s="646"/>
      <c r="J34" s="650"/>
      <c r="K34" s="520"/>
      <c r="L34" s="646"/>
      <c r="M34" s="646"/>
      <c r="N34" s="646"/>
      <c r="O34" s="650"/>
      <c r="P34" s="520"/>
      <c r="Q34" s="646"/>
      <c r="R34" s="646"/>
      <c r="S34" s="646"/>
      <c r="T34" s="650"/>
      <c r="U34" s="520"/>
      <c r="V34" s="646"/>
      <c r="W34" s="646"/>
      <c r="X34" s="646"/>
      <c r="Y34" s="650"/>
      <c r="Z34" s="520"/>
      <c r="AA34" s="646"/>
      <c r="AB34" s="646"/>
      <c r="AC34" s="646"/>
      <c r="AD34" s="650"/>
      <c r="AE34" s="520"/>
      <c r="AF34" s="646"/>
      <c r="AG34" s="646"/>
      <c r="AH34" s="646"/>
      <c r="AI34" s="650"/>
      <c r="AJ34" s="520"/>
      <c r="AK34" s="646"/>
      <c r="AL34" s="646"/>
      <c r="AM34" s="646"/>
      <c r="AN34" s="650"/>
      <c r="AO34" s="520"/>
      <c r="AP34" s="646"/>
      <c r="AQ34" s="646"/>
      <c r="AR34" s="646"/>
      <c r="AS34" s="650"/>
      <c r="AT34" s="520"/>
      <c r="AU34" s="646"/>
      <c r="AV34" s="646"/>
      <c r="AW34" s="646"/>
      <c r="AX34" s="650"/>
      <c r="AY34" s="520"/>
      <c r="AZ34" s="646"/>
      <c r="BA34" s="646"/>
      <c r="BB34" s="646"/>
      <c r="BC34" s="650"/>
      <c r="BD34" s="520"/>
      <c r="BE34" s="646"/>
      <c r="BF34" s="646"/>
      <c r="BG34" s="646"/>
      <c r="BH34" s="650"/>
      <c r="BI34" s="520"/>
      <c r="BJ34" s="646"/>
      <c r="BK34" s="646"/>
      <c r="BL34" s="646"/>
      <c r="BM34" s="650"/>
      <c r="BN34" s="520"/>
      <c r="BO34" s="646"/>
      <c r="BP34" s="646"/>
      <c r="BQ34" s="646"/>
      <c r="BR34" s="650"/>
      <c r="BS34" s="520"/>
      <c r="BT34" s="646"/>
      <c r="BU34" s="646"/>
      <c r="BV34" s="646"/>
      <c r="BW34" s="650"/>
      <c r="BX34" s="520"/>
      <c r="BY34" s="646"/>
      <c r="BZ34" s="646"/>
      <c r="CA34" s="646"/>
      <c r="CB34" s="650"/>
      <c r="CC34" s="520"/>
      <c r="CD34" s="646"/>
      <c r="CE34" s="646"/>
      <c r="CF34" s="646"/>
      <c r="CG34" s="650"/>
      <c r="CH34" s="520"/>
      <c r="CI34" s="646"/>
      <c r="CJ34" s="646"/>
      <c r="CK34" s="646"/>
      <c r="CL34" s="650"/>
      <c r="CM34" s="520"/>
      <c r="CN34" s="646"/>
      <c r="CO34" s="646"/>
      <c r="CP34" s="646"/>
      <c r="CQ34" s="650"/>
      <c r="CR34" s="520"/>
      <c r="CS34" s="646"/>
      <c r="CT34" s="646"/>
      <c r="CU34" s="646"/>
      <c r="CV34" s="650"/>
      <c r="CW34" s="520"/>
      <c r="CX34" s="646"/>
      <c r="CY34" s="179"/>
      <c r="CZ34" s="645"/>
      <c r="DA34" s="647"/>
      <c r="DB34" s="646"/>
      <c r="DC34" s="163">
        <f t="shared" si="24"/>
        <v>0</v>
      </c>
      <c r="DD34" s="44"/>
      <c r="DE34" s="412" t="s">
        <v>2004</v>
      </c>
    </row>
    <row r="35" spans="1:109" ht="57.75" customHeight="1" x14ac:dyDescent="0.25">
      <c r="A35" s="431" t="s">
        <v>2069</v>
      </c>
      <c r="B35" s="181" t="s">
        <v>326</v>
      </c>
      <c r="C35" s="644"/>
      <c r="D35" s="646"/>
      <c r="E35" s="761"/>
      <c r="F35" s="520"/>
      <c r="G35" s="646"/>
      <c r="H35" s="646"/>
      <c r="I35" s="646"/>
      <c r="J35" s="650"/>
      <c r="K35" s="520"/>
      <c r="L35" s="646"/>
      <c r="M35" s="646"/>
      <c r="N35" s="646"/>
      <c r="O35" s="650"/>
      <c r="P35" s="520"/>
      <c r="Q35" s="646"/>
      <c r="R35" s="646"/>
      <c r="S35" s="646"/>
      <c r="T35" s="650"/>
      <c r="U35" s="520"/>
      <c r="V35" s="646"/>
      <c r="W35" s="646"/>
      <c r="X35" s="646"/>
      <c r="Y35" s="650"/>
      <c r="Z35" s="520"/>
      <c r="AA35" s="646"/>
      <c r="AB35" s="646"/>
      <c r="AC35" s="646"/>
      <c r="AD35" s="650"/>
      <c r="AE35" s="520"/>
      <c r="AF35" s="646"/>
      <c r="AG35" s="646"/>
      <c r="AH35" s="646"/>
      <c r="AI35" s="650"/>
      <c r="AJ35" s="520"/>
      <c r="AK35" s="646"/>
      <c r="AL35" s="646"/>
      <c r="AM35" s="646"/>
      <c r="AN35" s="650"/>
      <c r="AO35" s="520"/>
      <c r="AP35" s="646"/>
      <c r="AQ35" s="646"/>
      <c r="AR35" s="646"/>
      <c r="AS35" s="650"/>
      <c r="AT35" s="520"/>
      <c r="AU35" s="646"/>
      <c r="AV35" s="646"/>
      <c r="AW35" s="646"/>
      <c r="AX35" s="650"/>
      <c r="AY35" s="520"/>
      <c r="AZ35" s="646"/>
      <c r="BA35" s="646"/>
      <c r="BB35" s="646"/>
      <c r="BC35" s="650"/>
      <c r="BD35" s="520"/>
      <c r="BE35" s="646"/>
      <c r="BF35" s="646"/>
      <c r="BG35" s="646"/>
      <c r="BH35" s="650"/>
      <c r="BI35" s="520"/>
      <c r="BJ35" s="646"/>
      <c r="BK35" s="646"/>
      <c r="BL35" s="646"/>
      <c r="BM35" s="650"/>
      <c r="BN35" s="520"/>
      <c r="BO35" s="646"/>
      <c r="BP35" s="646"/>
      <c r="BQ35" s="646"/>
      <c r="BR35" s="650"/>
      <c r="BS35" s="520"/>
      <c r="BT35" s="646"/>
      <c r="BU35" s="646"/>
      <c r="BV35" s="646"/>
      <c r="BW35" s="650"/>
      <c r="BX35" s="520"/>
      <c r="BY35" s="646"/>
      <c r="BZ35" s="646"/>
      <c r="CA35" s="646"/>
      <c r="CB35" s="650"/>
      <c r="CC35" s="520"/>
      <c r="CD35" s="646"/>
      <c r="CE35" s="646"/>
      <c r="CF35" s="646"/>
      <c r="CG35" s="650"/>
      <c r="CH35" s="520"/>
      <c r="CI35" s="646"/>
      <c r="CJ35" s="646"/>
      <c r="CK35" s="646"/>
      <c r="CL35" s="650"/>
      <c r="CM35" s="520"/>
      <c r="CN35" s="646"/>
      <c r="CO35" s="646"/>
      <c r="CP35" s="646"/>
      <c r="CQ35" s="650"/>
      <c r="CR35" s="520"/>
      <c r="CS35" s="646"/>
      <c r="CT35" s="646"/>
      <c r="CU35" s="646"/>
      <c r="CV35" s="650"/>
      <c r="CW35" s="520"/>
      <c r="CX35" s="646"/>
      <c r="CY35" s="179"/>
      <c r="CZ35" s="645"/>
      <c r="DA35" s="647"/>
      <c r="DB35" s="646"/>
      <c r="DC35" s="163">
        <f t="shared" si="24"/>
        <v>0</v>
      </c>
      <c r="DD35" s="44"/>
      <c r="DE35" s="412"/>
    </row>
    <row r="36" spans="1:109" x14ac:dyDescent="0.25">
      <c r="A36" s="431" t="s">
        <v>2070</v>
      </c>
      <c r="B36" s="48" t="s">
        <v>10</v>
      </c>
      <c r="C36" s="644"/>
      <c r="D36" s="646"/>
      <c r="E36" s="761"/>
      <c r="F36" s="520"/>
      <c r="G36" s="646"/>
      <c r="H36" s="646"/>
      <c r="I36" s="646"/>
      <c r="J36" s="650"/>
      <c r="K36" s="520"/>
      <c r="L36" s="646"/>
      <c r="M36" s="646"/>
      <c r="N36" s="646"/>
      <c r="O36" s="650"/>
      <c r="P36" s="520"/>
      <c r="Q36" s="646"/>
      <c r="R36" s="646"/>
      <c r="S36" s="646"/>
      <c r="T36" s="650"/>
      <c r="U36" s="520"/>
      <c r="V36" s="646"/>
      <c r="W36" s="646"/>
      <c r="X36" s="646"/>
      <c r="Y36" s="650"/>
      <c r="Z36" s="520"/>
      <c r="AA36" s="646"/>
      <c r="AB36" s="646"/>
      <c r="AC36" s="646"/>
      <c r="AD36" s="650"/>
      <c r="AE36" s="520"/>
      <c r="AF36" s="646"/>
      <c r="AG36" s="646"/>
      <c r="AH36" s="646"/>
      <c r="AI36" s="650"/>
      <c r="AJ36" s="520"/>
      <c r="AK36" s="646"/>
      <c r="AL36" s="646"/>
      <c r="AM36" s="646"/>
      <c r="AN36" s="650"/>
      <c r="AO36" s="520"/>
      <c r="AP36" s="646"/>
      <c r="AQ36" s="646"/>
      <c r="AR36" s="646"/>
      <c r="AS36" s="650"/>
      <c r="AT36" s="520"/>
      <c r="AU36" s="646"/>
      <c r="AV36" s="646"/>
      <c r="AW36" s="646"/>
      <c r="AX36" s="650"/>
      <c r="AY36" s="520"/>
      <c r="AZ36" s="646"/>
      <c r="BA36" s="646"/>
      <c r="BB36" s="646"/>
      <c r="BC36" s="650"/>
      <c r="BD36" s="520"/>
      <c r="BE36" s="646"/>
      <c r="BF36" s="646"/>
      <c r="BG36" s="646"/>
      <c r="BH36" s="650"/>
      <c r="BI36" s="520"/>
      <c r="BJ36" s="646"/>
      <c r="BK36" s="646"/>
      <c r="BL36" s="646"/>
      <c r="BM36" s="650"/>
      <c r="BN36" s="520"/>
      <c r="BO36" s="646"/>
      <c r="BP36" s="646"/>
      <c r="BQ36" s="646"/>
      <c r="BR36" s="650"/>
      <c r="BS36" s="520"/>
      <c r="BT36" s="646"/>
      <c r="BU36" s="646"/>
      <c r="BV36" s="646"/>
      <c r="BW36" s="650"/>
      <c r="BX36" s="520"/>
      <c r="BY36" s="646"/>
      <c r="BZ36" s="646"/>
      <c r="CA36" s="646"/>
      <c r="CB36" s="650"/>
      <c r="CC36" s="520"/>
      <c r="CD36" s="646"/>
      <c r="CE36" s="646"/>
      <c r="CF36" s="646"/>
      <c r="CG36" s="650"/>
      <c r="CH36" s="520"/>
      <c r="CI36" s="646"/>
      <c r="CJ36" s="646"/>
      <c r="CK36" s="646"/>
      <c r="CL36" s="650"/>
      <c r="CM36" s="520"/>
      <c r="CN36" s="646"/>
      <c r="CO36" s="646"/>
      <c r="CP36" s="646"/>
      <c r="CQ36" s="650"/>
      <c r="CR36" s="520"/>
      <c r="CS36" s="646"/>
      <c r="CT36" s="646"/>
      <c r="CU36" s="646"/>
      <c r="CV36" s="650"/>
      <c r="CW36" s="520"/>
      <c r="CX36" s="646"/>
      <c r="CY36" s="179"/>
      <c r="CZ36" s="645"/>
      <c r="DA36" s="647"/>
      <c r="DB36" s="646"/>
      <c r="DC36" s="163">
        <f t="shared" si="24"/>
        <v>0</v>
      </c>
      <c r="DD36" s="44"/>
      <c r="DE36" s="412" t="s">
        <v>2005</v>
      </c>
    </row>
    <row r="37" spans="1:109" x14ac:dyDescent="0.25">
      <c r="A37" s="431" t="s">
        <v>2071</v>
      </c>
      <c r="B37" s="48" t="s">
        <v>11</v>
      </c>
      <c r="C37" s="644"/>
      <c r="D37" s="646"/>
      <c r="E37" s="761"/>
      <c r="F37" s="520"/>
      <c r="G37" s="646"/>
      <c r="H37" s="646"/>
      <c r="I37" s="646"/>
      <c r="J37" s="650"/>
      <c r="K37" s="520"/>
      <c r="L37" s="646"/>
      <c r="M37" s="646"/>
      <c r="N37" s="646"/>
      <c r="O37" s="650"/>
      <c r="P37" s="520"/>
      <c r="Q37" s="646"/>
      <c r="R37" s="646"/>
      <c r="S37" s="646"/>
      <c r="T37" s="650"/>
      <c r="U37" s="520"/>
      <c r="V37" s="646"/>
      <c r="W37" s="646"/>
      <c r="X37" s="646"/>
      <c r="Y37" s="650"/>
      <c r="Z37" s="520"/>
      <c r="AA37" s="646"/>
      <c r="AB37" s="646"/>
      <c r="AC37" s="646"/>
      <c r="AD37" s="650"/>
      <c r="AE37" s="520"/>
      <c r="AF37" s="646"/>
      <c r="AG37" s="646"/>
      <c r="AH37" s="646"/>
      <c r="AI37" s="650"/>
      <c r="AJ37" s="520"/>
      <c r="AK37" s="646"/>
      <c r="AL37" s="646"/>
      <c r="AM37" s="646"/>
      <c r="AN37" s="650"/>
      <c r="AO37" s="520"/>
      <c r="AP37" s="646"/>
      <c r="AQ37" s="646"/>
      <c r="AR37" s="646"/>
      <c r="AS37" s="650"/>
      <c r="AT37" s="520"/>
      <c r="AU37" s="646"/>
      <c r="AV37" s="646"/>
      <c r="AW37" s="646"/>
      <c r="AX37" s="650"/>
      <c r="AY37" s="520"/>
      <c r="AZ37" s="646"/>
      <c r="BA37" s="646"/>
      <c r="BB37" s="646"/>
      <c r="BC37" s="650"/>
      <c r="BD37" s="520"/>
      <c r="BE37" s="646"/>
      <c r="BF37" s="646"/>
      <c r="BG37" s="646"/>
      <c r="BH37" s="650"/>
      <c r="BI37" s="520"/>
      <c r="BJ37" s="646"/>
      <c r="BK37" s="646"/>
      <c r="BL37" s="646"/>
      <c r="BM37" s="650"/>
      <c r="BN37" s="520"/>
      <c r="BO37" s="646"/>
      <c r="BP37" s="646"/>
      <c r="BQ37" s="646"/>
      <c r="BR37" s="650"/>
      <c r="BS37" s="520"/>
      <c r="BT37" s="646"/>
      <c r="BU37" s="646"/>
      <c r="BV37" s="646"/>
      <c r="BW37" s="650"/>
      <c r="BX37" s="520"/>
      <c r="BY37" s="646"/>
      <c r="BZ37" s="646"/>
      <c r="CA37" s="646"/>
      <c r="CB37" s="650"/>
      <c r="CC37" s="520"/>
      <c r="CD37" s="646"/>
      <c r="CE37" s="646"/>
      <c r="CF37" s="646"/>
      <c r="CG37" s="650"/>
      <c r="CH37" s="520"/>
      <c r="CI37" s="646"/>
      <c r="CJ37" s="646"/>
      <c r="CK37" s="646"/>
      <c r="CL37" s="650"/>
      <c r="CM37" s="520"/>
      <c r="CN37" s="646"/>
      <c r="CO37" s="646"/>
      <c r="CP37" s="646"/>
      <c r="CQ37" s="650"/>
      <c r="CR37" s="520"/>
      <c r="CS37" s="646"/>
      <c r="CT37" s="646"/>
      <c r="CU37" s="646"/>
      <c r="CV37" s="650"/>
      <c r="CW37" s="520"/>
      <c r="CX37" s="646"/>
      <c r="CY37" s="179"/>
      <c r="CZ37" s="645"/>
      <c r="DA37" s="647"/>
      <c r="DB37" s="646"/>
      <c r="DC37" s="163">
        <f t="shared" si="24"/>
        <v>0</v>
      </c>
      <c r="DD37" s="44"/>
      <c r="DE37" s="412" t="s">
        <v>2005</v>
      </c>
    </row>
    <row r="38" spans="1:109" x14ac:dyDescent="0.25">
      <c r="A38" s="431" t="s">
        <v>2072</v>
      </c>
      <c r="B38" s="3" t="s">
        <v>12</v>
      </c>
      <c r="C38" s="644"/>
      <c r="D38" s="646"/>
      <c r="E38" s="761"/>
      <c r="F38" s="520"/>
      <c r="G38" s="646"/>
      <c r="H38" s="646"/>
      <c r="I38" s="646"/>
      <c r="J38" s="846"/>
      <c r="K38" s="520"/>
      <c r="L38" s="646"/>
      <c r="M38" s="646"/>
      <c r="N38" s="646"/>
      <c r="O38" s="846"/>
      <c r="P38" s="520"/>
      <c r="Q38" s="646"/>
      <c r="R38" s="646"/>
      <c r="S38" s="646"/>
      <c r="T38" s="846"/>
      <c r="U38" s="520"/>
      <c r="V38" s="646"/>
      <c r="W38" s="646"/>
      <c r="X38" s="646"/>
      <c r="Y38" s="846"/>
      <c r="Z38" s="520"/>
      <c r="AA38" s="646"/>
      <c r="AB38" s="646"/>
      <c r="AC38" s="646"/>
      <c r="AD38" s="846"/>
      <c r="AE38" s="520"/>
      <c r="AF38" s="646"/>
      <c r="AG38" s="646"/>
      <c r="AH38" s="646"/>
      <c r="AI38" s="846"/>
      <c r="AJ38" s="520"/>
      <c r="AK38" s="646"/>
      <c r="AL38" s="646"/>
      <c r="AM38" s="646"/>
      <c r="AN38" s="846"/>
      <c r="AO38" s="520"/>
      <c r="AP38" s="646"/>
      <c r="AQ38" s="646"/>
      <c r="AR38" s="646"/>
      <c r="AS38" s="846"/>
      <c r="AT38" s="520"/>
      <c r="AU38" s="646"/>
      <c r="AV38" s="646"/>
      <c r="AW38" s="646"/>
      <c r="AX38" s="846"/>
      <c r="AY38" s="520"/>
      <c r="AZ38" s="646"/>
      <c r="BA38" s="646"/>
      <c r="BB38" s="646"/>
      <c r="BC38" s="846"/>
      <c r="BD38" s="520"/>
      <c r="BE38" s="646"/>
      <c r="BF38" s="646"/>
      <c r="BG38" s="646"/>
      <c r="BH38" s="846"/>
      <c r="BI38" s="520"/>
      <c r="BJ38" s="646"/>
      <c r="BK38" s="646"/>
      <c r="BL38" s="646"/>
      <c r="BM38" s="846"/>
      <c r="BN38" s="520"/>
      <c r="BO38" s="646"/>
      <c r="BP38" s="646"/>
      <c r="BQ38" s="646"/>
      <c r="BR38" s="846"/>
      <c r="BS38" s="520"/>
      <c r="BT38" s="646"/>
      <c r="BU38" s="646"/>
      <c r="BV38" s="646"/>
      <c r="BW38" s="846"/>
      <c r="BX38" s="520"/>
      <c r="BY38" s="646"/>
      <c r="BZ38" s="646"/>
      <c r="CA38" s="646"/>
      <c r="CB38" s="846"/>
      <c r="CC38" s="520"/>
      <c r="CD38" s="646"/>
      <c r="CE38" s="646"/>
      <c r="CF38" s="646"/>
      <c r="CG38" s="846"/>
      <c r="CH38" s="520"/>
      <c r="CI38" s="646"/>
      <c r="CJ38" s="646"/>
      <c r="CK38" s="646"/>
      <c r="CL38" s="846"/>
      <c r="CM38" s="520"/>
      <c r="CN38" s="646"/>
      <c r="CO38" s="646"/>
      <c r="CP38" s="646"/>
      <c r="CQ38" s="846"/>
      <c r="CR38" s="520"/>
      <c r="CS38" s="646"/>
      <c r="CT38" s="646"/>
      <c r="CU38" s="646"/>
      <c r="CV38" s="846"/>
      <c r="CW38" s="520"/>
      <c r="CX38" s="646"/>
      <c r="CY38" s="179"/>
      <c r="CZ38" s="645"/>
      <c r="DA38" s="647"/>
      <c r="DB38" s="646"/>
      <c r="DC38" s="163">
        <f t="shared" si="24"/>
        <v>0</v>
      </c>
      <c r="DD38" s="44"/>
      <c r="DE38" s="412" t="s">
        <v>42</v>
      </c>
    </row>
    <row r="39" spans="1:109" x14ac:dyDescent="0.25">
      <c r="A39" s="431" t="s">
        <v>2073</v>
      </c>
      <c r="B39" s="48" t="s">
        <v>13</v>
      </c>
      <c r="C39" s="644"/>
      <c r="D39" s="646"/>
      <c r="E39" s="761"/>
      <c r="F39" s="520"/>
      <c r="G39" s="646"/>
      <c r="H39" s="646"/>
      <c r="I39" s="646"/>
      <c r="J39" s="650"/>
      <c r="K39" s="520"/>
      <c r="L39" s="646"/>
      <c r="M39" s="646"/>
      <c r="N39" s="646"/>
      <c r="O39" s="650"/>
      <c r="P39" s="520"/>
      <c r="Q39" s="646"/>
      <c r="R39" s="646"/>
      <c r="S39" s="646"/>
      <c r="T39" s="650"/>
      <c r="U39" s="520"/>
      <c r="V39" s="646"/>
      <c r="W39" s="646"/>
      <c r="X39" s="646"/>
      <c r="Y39" s="650"/>
      <c r="Z39" s="520"/>
      <c r="AA39" s="646"/>
      <c r="AB39" s="646"/>
      <c r="AC39" s="646"/>
      <c r="AD39" s="650"/>
      <c r="AE39" s="520"/>
      <c r="AF39" s="646"/>
      <c r="AG39" s="646"/>
      <c r="AH39" s="646"/>
      <c r="AI39" s="650"/>
      <c r="AJ39" s="520"/>
      <c r="AK39" s="646"/>
      <c r="AL39" s="646"/>
      <c r="AM39" s="646"/>
      <c r="AN39" s="650"/>
      <c r="AO39" s="520"/>
      <c r="AP39" s="646"/>
      <c r="AQ39" s="646"/>
      <c r="AR39" s="646"/>
      <c r="AS39" s="650"/>
      <c r="AT39" s="520"/>
      <c r="AU39" s="646"/>
      <c r="AV39" s="646"/>
      <c r="AW39" s="646"/>
      <c r="AX39" s="650"/>
      <c r="AY39" s="520"/>
      <c r="AZ39" s="646"/>
      <c r="BA39" s="646"/>
      <c r="BB39" s="646"/>
      <c r="BC39" s="650"/>
      <c r="BD39" s="520"/>
      <c r="BE39" s="646"/>
      <c r="BF39" s="646"/>
      <c r="BG39" s="646"/>
      <c r="BH39" s="650"/>
      <c r="BI39" s="520"/>
      <c r="BJ39" s="646"/>
      <c r="BK39" s="646"/>
      <c r="BL39" s="646"/>
      <c r="BM39" s="650"/>
      <c r="BN39" s="520"/>
      <c r="BO39" s="646"/>
      <c r="BP39" s="646"/>
      <c r="BQ39" s="646"/>
      <c r="BR39" s="650"/>
      <c r="BS39" s="520"/>
      <c r="BT39" s="646"/>
      <c r="BU39" s="646"/>
      <c r="BV39" s="646"/>
      <c r="BW39" s="650"/>
      <c r="BX39" s="520"/>
      <c r="BY39" s="646"/>
      <c r="BZ39" s="646"/>
      <c r="CA39" s="646"/>
      <c r="CB39" s="650"/>
      <c r="CC39" s="520"/>
      <c r="CD39" s="646"/>
      <c r="CE39" s="646"/>
      <c r="CF39" s="646"/>
      <c r="CG39" s="650"/>
      <c r="CH39" s="520"/>
      <c r="CI39" s="646"/>
      <c r="CJ39" s="646"/>
      <c r="CK39" s="646"/>
      <c r="CL39" s="650"/>
      <c r="CM39" s="520"/>
      <c r="CN39" s="646"/>
      <c r="CO39" s="646"/>
      <c r="CP39" s="646"/>
      <c r="CQ39" s="650"/>
      <c r="CR39" s="520"/>
      <c r="CS39" s="646"/>
      <c r="CT39" s="646"/>
      <c r="CU39" s="646"/>
      <c r="CV39" s="650"/>
      <c r="CW39" s="520"/>
      <c r="CX39" s="646"/>
      <c r="CY39" s="179"/>
      <c r="CZ39" s="645"/>
      <c r="DA39" s="647"/>
      <c r="DB39" s="646"/>
      <c r="DC39" s="163">
        <f t="shared" si="24"/>
        <v>0</v>
      </c>
      <c r="DD39" s="44"/>
      <c r="DE39" s="412" t="s">
        <v>2005</v>
      </c>
    </row>
    <row r="40" spans="1:109" ht="22.5" customHeight="1" x14ac:dyDescent="0.25">
      <c r="A40" s="431" t="s">
        <v>2074</v>
      </c>
      <c r="B40" s="423" t="s">
        <v>3310</v>
      </c>
      <c r="C40" s="644"/>
      <c r="D40" s="646"/>
      <c r="E40" s="761"/>
      <c r="F40" s="520"/>
      <c r="G40" s="646"/>
      <c r="H40" s="646"/>
      <c r="I40" s="646"/>
      <c r="J40" s="761"/>
      <c r="K40" s="520"/>
      <c r="L40" s="646"/>
      <c r="M40" s="646"/>
      <c r="N40" s="646"/>
      <c r="O40" s="761"/>
      <c r="P40" s="520"/>
      <c r="Q40" s="646"/>
      <c r="R40" s="646"/>
      <c r="S40" s="646"/>
      <c r="T40" s="761"/>
      <c r="U40" s="520"/>
      <c r="V40" s="646"/>
      <c r="W40" s="646"/>
      <c r="X40" s="646"/>
      <c r="Y40" s="761"/>
      <c r="Z40" s="520"/>
      <c r="AA40" s="646"/>
      <c r="AB40" s="646"/>
      <c r="AC40" s="646"/>
      <c r="AD40" s="761"/>
      <c r="AE40" s="520"/>
      <c r="AF40" s="646"/>
      <c r="AG40" s="646"/>
      <c r="AH40" s="646"/>
      <c r="AI40" s="761"/>
      <c r="AJ40" s="520"/>
      <c r="AK40" s="646"/>
      <c r="AL40" s="646"/>
      <c r="AM40" s="646"/>
      <c r="AN40" s="761"/>
      <c r="AO40" s="520"/>
      <c r="AP40" s="646"/>
      <c r="AQ40" s="646"/>
      <c r="AR40" s="646"/>
      <c r="AS40" s="761"/>
      <c r="AT40" s="520"/>
      <c r="AU40" s="646"/>
      <c r="AV40" s="646"/>
      <c r="AW40" s="646"/>
      <c r="AX40" s="761"/>
      <c r="AY40" s="520"/>
      <c r="AZ40" s="646"/>
      <c r="BA40" s="646"/>
      <c r="BB40" s="646"/>
      <c r="BC40" s="761"/>
      <c r="BD40" s="520"/>
      <c r="BE40" s="646"/>
      <c r="BF40" s="646"/>
      <c r="BG40" s="646"/>
      <c r="BH40" s="761"/>
      <c r="BI40" s="520"/>
      <c r="BJ40" s="646"/>
      <c r="BK40" s="646"/>
      <c r="BL40" s="646"/>
      <c r="BM40" s="761"/>
      <c r="BN40" s="520"/>
      <c r="BO40" s="646"/>
      <c r="BP40" s="646"/>
      <c r="BQ40" s="646"/>
      <c r="BR40" s="761"/>
      <c r="BS40" s="520"/>
      <c r="BT40" s="646"/>
      <c r="BU40" s="646"/>
      <c r="BV40" s="646"/>
      <c r="BW40" s="761"/>
      <c r="BX40" s="520"/>
      <c r="BY40" s="646"/>
      <c r="BZ40" s="646"/>
      <c r="CA40" s="646"/>
      <c r="CB40" s="761"/>
      <c r="CC40" s="520"/>
      <c r="CD40" s="646"/>
      <c r="CE40" s="646"/>
      <c r="CF40" s="646"/>
      <c r="CG40" s="761"/>
      <c r="CH40" s="520"/>
      <c r="CI40" s="646"/>
      <c r="CJ40" s="646"/>
      <c r="CK40" s="646"/>
      <c r="CL40" s="761"/>
      <c r="CM40" s="520"/>
      <c r="CN40" s="646"/>
      <c r="CO40" s="646"/>
      <c r="CP40" s="646"/>
      <c r="CQ40" s="761"/>
      <c r="CR40" s="520"/>
      <c r="CS40" s="646"/>
      <c r="CT40" s="646"/>
      <c r="CU40" s="646"/>
      <c r="CV40" s="761"/>
      <c r="CW40" s="520"/>
      <c r="CX40" s="646"/>
      <c r="CY40" s="179"/>
      <c r="CZ40" s="645"/>
      <c r="DA40" s="647"/>
      <c r="DB40" s="646"/>
      <c r="DC40" s="163">
        <f t="shared" si="24"/>
        <v>0</v>
      </c>
      <c r="DD40" s="44"/>
      <c r="DE40" s="412" t="s">
        <v>42</v>
      </c>
    </row>
    <row r="41" spans="1:109" ht="24.75" customHeight="1" x14ac:dyDescent="0.25">
      <c r="A41" s="431" t="s">
        <v>2075</v>
      </c>
      <c r="B41" s="717" t="s">
        <v>14</v>
      </c>
      <c r="C41" s="644"/>
      <c r="D41" s="646"/>
      <c r="E41" s="845"/>
      <c r="F41" s="520"/>
      <c r="G41" s="646"/>
      <c r="H41" s="646"/>
      <c r="I41" s="646"/>
      <c r="J41" s="650"/>
      <c r="K41" s="520"/>
      <c r="L41" s="646"/>
      <c r="M41" s="646"/>
      <c r="N41" s="646"/>
      <c r="O41" s="650"/>
      <c r="P41" s="520"/>
      <c r="Q41" s="646"/>
      <c r="R41" s="646"/>
      <c r="S41" s="646"/>
      <c r="T41" s="650"/>
      <c r="U41" s="520"/>
      <c r="V41" s="646"/>
      <c r="W41" s="646"/>
      <c r="X41" s="646"/>
      <c r="Y41" s="650"/>
      <c r="Z41" s="520"/>
      <c r="AA41" s="646"/>
      <c r="AB41" s="646"/>
      <c r="AC41" s="646"/>
      <c r="AD41" s="650"/>
      <c r="AE41" s="520"/>
      <c r="AF41" s="646"/>
      <c r="AG41" s="646"/>
      <c r="AH41" s="646"/>
      <c r="AI41" s="650"/>
      <c r="AJ41" s="520"/>
      <c r="AK41" s="646"/>
      <c r="AL41" s="646"/>
      <c r="AM41" s="646"/>
      <c r="AN41" s="847"/>
      <c r="AO41" s="520"/>
      <c r="AP41" s="646"/>
      <c r="AQ41" s="646"/>
      <c r="AR41" s="646"/>
      <c r="AS41" s="650"/>
      <c r="AT41" s="520"/>
      <c r="AU41" s="646"/>
      <c r="AV41" s="646"/>
      <c r="AW41" s="646"/>
      <c r="AX41" s="650"/>
      <c r="AY41" s="520"/>
      <c r="AZ41" s="646"/>
      <c r="BA41" s="646"/>
      <c r="BB41" s="646"/>
      <c r="BC41" s="650"/>
      <c r="BD41" s="520"/>
      <c r="BE41" s="646"/>
      <c r="BF41" s="646"/>
      <c r="BG41" s="646"/>
      <c r="BH41" s="650"/>
      <c r="BI41" s="520"/>
      <c r="BJ41" s="646"/>
      <c r="BK41" s="646"/>
      <c r="BL41" s="646"/>
      <c r="BM41" s="650"/>
      <c r="BN41" s="520"/>
      <c r="BO41" s="646"/>
      <c r="BP41" s="646"/>
      <c r="BQ41" s="646"/>
      <c r="BR41" s="650"/>
      <c r="BS41" s="520"/>
      <c r="BT41" s="646"/>
      <c r="BU41" s="646"/>
      <c r="BV41" s="646"/>
      <c r="BW41" s="650"/>
      <c r="BX41" s="520"/>
      <c r="BY41" s="646"/>
      <c r="BZ41" s="646"/>
      <c r="CA41" s="646"/>
      <c r="CB41" s="650"/>
      <c r="CC41" s="520"/>
      <c r="CD41" s="646"/>
      <c r="CE41" s="646"/>
      <c r="CF41" s="646"/>
      <c r="CG41" s="650"/>
      <c r="CH41" s="520"/>
      <c r="CI41" s="646"/>
      <c r="CJ41" s="646"/>
      <c r="CK41" s="646"/>
      <c r="CL41" s="650"/>
      <c r="CM41" s="520"/>
      <c r="CN41" s="646"/>
      <c r="CO41" s="646"/>
      <c r="CP41" s="646"/>
      <c r="CQ41" s="650"/>
      <c r="CR41" s="520"/>
      <c r="CS41" s="646"/>
      <c r="CT41" s="646"/>
      <c r="CU41" s="646"/>
      <c r="CV41" s="650"/>
      <c r="CW41" s="520"/>
      <c r="CX41" s="646"/>
      <c r="CY41" s="179"/>
      <c r="CZ41" s="645"/>
      <c r="DA41" s="647"/>
      <c r="DB41" s="646"/>
      <c r="DC41" s="163">
        <f t="shared" si="24"/>
        <v>0</v>
      </c>
      <c r="DD41" s="44"/>
      <c r="DE41" s="412" t="s">
        <v>2003</v>
      </c>
    </row>
    <row r="42" spans="1:109" x14ac:dyDescent="0.25">
      <c r="A42" s="431" t="s">
        <v>2076</v>
      </c>
      <c r="B42" s="48" t="s">
        <v>18</v>
      </c>
      <c r="C42" s="644"/>
      <c r="D42" s="646"/>
      <c r="E42" s="761"/>
      <c r="F42" s="520"/>
      <c r="G42" s="646"/>
      <c r="H42" s="646"/>
      <c r="I42" s="646"/>
      <c r="J42" s="650"/>
      <c r="K42" s="520"/>
      <c r="L42" s="646"/>
      <c r="M42" s="646"/>
      <c r="N42" s="646"/>
      <c r="O42" s="650"/>
      <c r="P42" s="520"/>
      <c r="Q42" s="646"/>
      <c r="R42" s="646"/>
      <c r="S42" s="646"/>
      <c r="T42" s="650"/>
      <c r="U42" s="520"/>
      <c r="V42" s="646"/>
      <c r="W42" s="646"/>
      <c r="X42" s="646"/>
      <c r="Y42" s="650"/>
      <c r="Z42" s="520"/>
      <c r="AA42" s="646"/>
      <c r="AB42" s="646"/>
      <c r="AC42" s="646"/>
      <c r="AD42" s="650"/>
      <c r="AE42" s="520"/>
      <c r="AF42" s="646"/>
      <c r="AG42" s="646"/>
      <c r="AH42" s="646"/>
      <c r="AI42" s="650"/>
      <c r="AJ42" s="520"/>
      <c r="AK42" s="646"/>
      <c r="AL42" s="646"/>
      <c r="AM42" s="646"/>
      <c r="AN42" s="650"/>
      <c r="AO42" s="520"/>
      <c r="AP42" s="646"/>
      <c r="AQ42" s="646"/>
      <c r="AR42" s="646"/>
      <c r="AS42" s="650"/>
      <c r="AT42" s="520"/>
      <c r="AU42" s="646"/>
      <c r="AV42" s="646"/>
      <c r="AW42" s="646"/>
      <c r="AX42" s="650"/>
      <c r="AY42" s="520"/>
      <c r="AZ42" s="646"/>
      <c r="BA42" s="646"/>
      <c r="BB42" s="646"/>
      <c r="BC42" s="650"/>
      <c r="BD42" s="520"/>
      <c r="BE42" s="646"/>
      <c r="BF42" s="646"/>
      <c r="BG42" s="646"/>
      <c r="BH42" s="650"/>
      <c r="BI42" s="520"/>
      <c r="BJ42" s="646"/>
      <c r="BK42" s="646"/>
      <c r="BL42" s="646"/>
      <c r="BM42" s="650"/>
      <c r="BN42" s="520"/>
      <c r="BO42" s="646"/>
      <c r="BP42" s="646"/>
      <c r="BQ42" s="646"/>
      <c r="BR42" s="650"/>
      <c r="BS42" s="520"/>
      <c r="BT42" s="646"/>
      <c r="BU42" s="646"/>
      <c r="BV42" s="646"/>
      <c r="BW42" s="650"/>
      <c r="BX42" s="520"/>
      <c r="BY42" s="646"/>
      <c r="BZ42" s="646"/>
      <c r="CA42" s="646"/>
      <c r="CB42" s="650"/>
      <c r="CC42" s="520"/>
      <c r="CD42" s="646"/>
      <c r="CE42" s="646"/>
      <c r="CF42" s="646"/>
      <c r="CG42" s="650"/>
      <c r="CH42" s="520"/>
      <c r="CI42" s="646"/>
      <c r="CJ42" s="646"/>
      <c r="CK42" s="646"/>
      <c r="CL42" s="650"/>
      <c r="CM42" s="520"/>
      <c r="CN42" s="646"/>
      <c r="CO42" s="646"/>
      <c r="CP42" s="646"/>
      <c r="CQ42" s="650"/>
      <c r="CR42" s="520"/>
      <c r="CS42" s="646"/>
      <c r="CT42" s="646"/>
      <c r="CU42" s="646"/>
      <c r="CV42" s="650"/>
      <c r="CW42" s="520"/>
      <c r="CX42" s="646"/>
      <c r="CY42" s="179"/>
      <c r="CZ42" s="645"/>
      <c r="DA42" s="647"/>
      <c r="DB42" s="646"/>
      <c r="DC42" s="163">
        <f t="shared" si="24"/>
        <v>0</v>
      </c>
      <c r="DD42" s="44"/>
      <c r="DE42" s="412" t="s">
        <v>2003</v>
      </c>
    </row>
    <row r="43" spans="1:109" x14ac:dyDescent="0.25">
      <c r="A43" s="431" t="s">
        <v>2077</v>
      </c>
      <c r="B43" s="48" t="s">
        <v>184</v>
      </c>
      <c r="C43" s="644"/>
      <c r="D43" s="646"/>
      <c r="E43" s="761"/>
      <c r="F43" s="520"/>
      <c r="G43" s="646"/>
      <c r="H43" s="646"/>
      <c r="I43" s="646"/>
      <c r="J43" s="650"/>
      <c r="K43" s="520"/>
      <c r="L43" s="646"/>
      <c r="M43" s="646"/>
      <c r="N43" s="646"/>
      <c r="O43" s="650"/>
      <c r="P43" s="520"/>
      <c r="Q43" s="646"/>
      <c r="R43" s="646"/>
      <c r="S43" s="646"/>
      <c r="T43" s="650"/>
      <c r="U43" s="520"/>
      <c r="V43" s="646"/>
      <c r="W43" s="646"/>
      <c r="X43" s="646"/>
      <c r="Y43" s="650"/>
      <c r="Z43" s="520"/>
      <c r="AA43" s="646"/>
      <c r="AB43" s="646"/>
      <c r="AC43" s="646"/>
      <c r="AD43" s="650"/>
      <c r="AE43" s="520"/>
      <c r="AF43" s="646"/>
      <c r="AG43" s="646"/>
      <c r="AH43" s="646"/>
      <c r="AI43" s="650"/>
      <c r="AJ43" s="520"/>
      <c r="AK43" s="646"/>
      <c r="AL43" s="646"/>
      <c r="AM43" s="646"/>
      <c r="AN43" s="650"/>
      <c r="AO43" s="520"/>
      <c r="AP43" s="646"/>
      <c r="AQ43" s="646"/>
      <c r="AR43" s="646"/>
      <c r="AS43" s="650"/>
      <c r="AT43" s="520"/>
      <c r="AU43" s="646"/>
      <c r="AV43" s="646"/>
      <c r="AW43" s="646"/>
      <c r="AX43" s="650"/>
      <c r="AY43" s="520"/>
      <c r="AZ43" s="646"/>
      <c r="BA43" s="646"/>
      <c r="BB43" s="646"/>
      <c r="BC43" s="650"/>
      <c r="BD43" s="520"/>
      <c r="BE43" s="646"/>
      <c r="BF43" s="646"/>
      <c r="BG43" s="646"/>
      <c r="BH43" s="650"/>
      <c r="BI43" s="520"/>
      <c r="BJ43" s="646"/>
      <c r="BK43" s="646"/>
      <c r="BL43" s="646"/>
      <c r="BM43" s="650"/>
      <c r="BN43" s="520"/>
      <c r="BO43" s="646"/>
      <c r="BP43" s="646"/>
      <c r="BQ43" s="646"/>
      <c r="BR43" s="650"/>
      <c r="BS43" s="520"/>
      <c r="BT43" s="646"/>
      <c r="BU43" s="646"/>
      <c r="BV43" s="646"/>
      <c r="BW43" s="650"/>
      <c r="BX43" s="520"/>
      <c r="BY43" s="646"/>
      <c r="BZ43" s="646"/>
      <c r="CA43" s="646"/>
      <c r="CB43" s="650"/>
      <c r="CC43" s="520"/>
      <c r="CD43" s="646"/>
      <c r="CE43" s="646"/>
      <c r="CF43" s="646"/>
      <c r="CG43" s="650"/>
      <c r="CH43" s="520"/>
      <c r="CI43" s="646"/>
      <c r="CJ43" s="646"/>
      <c r="CK43" s="646"/>
      <c r="CL43" s="650"/>
      <c r="CM43" s="520"/>
      <c r="CN43" s="646"/>
      <c r="CO43" s="646"/>
      <c r="CP43" s="646"/>
      <c r="CQ43" s="650"/>
      <c r="CR43" s="520"/>
      <c r="CS43" s="646"/>
      <c r="CT43" s="646"/>
      <c r="CU43" s="646"/>
      <c r="CV43" s="650"/>
      <c r="CW43" s="520"/>
      <c r="CX43" s="646"/>
      <c r="CY43" s="179"/>
      <c r="CZ43" s="645"/>
      <c r="DA43" s="647"/>
      <c r="DB43" s="646"/>
      <c r="DC43" s="764">
        <f t="shared" si="24"/>
        <v>0</v>
      </c>
      <c r="DD43" s="44"/>
      <c r="DE43" s="412" t="s">
        <v>2003</v>
      </c>
    </row>
    <row r="44" spans="1:109" ht="30" x14ac:dyDescent="0.25">
      <c r="A44" s="431" t="s">
        <v>2078</v>
      </c>
      <c r="B44" s="639" t="s">
        <v>3022</v>
      </c>
      <c r="C44" s="644"/>
      <c r="D44" s="646"/>
      <c r="E44" s="761"/>
      <c r="F44" s="520"/>
      <c r="G44" s="646"/>
      <c r="H44" s="646"/>
      <c r="I44" s="646"/>
      <c r="J44" s="650"/>
      <c r="K44" s="520"/>
      <c r="L44" s="646"/>
      <c r="M44" s="646"/>
      <c r="N44" s="646"/>
      <c r="O44" s="650"/>
      <c r="P44" s="520"/>
      <c r="Q44" s="646"/>
      <c r="R44" s="646"/>
      <c r="S44" s="646"/>
      <c r="T44" s="650"/>
      <c r="U44" s="520"/>
      <c r="V44" s="646"/>
      <c r="W44" s="646"/>
      <c r="X44" s="646"/>
      <c r="Y44" s="650"/>
      <c r="Z44" s="520"/>
      <c r="AA44" s="646"/>
      <c r="AB44" s="646"/>
      <c r="AC44" s="646"/>
      <c r="AD44" s="650"/>
      <c r="AE44" s="520"/>
      <c r="AF44" s="646"/>
      <c r="AG44" s="646"/>
      <c r="AH44" s="646"/>
      <c r="AI44" s="650"/>
      <c r="AJ44" s="520"/>
      <c r="AK44" s="646"/>
      <c r="AL44" s="646"/>
      <c r="AM44" s="646"/>
      <c r="AN44" s="650"/>
      <c r="AO44" s="520"/>
      <c r="AP44" s="646"/>
      <c r="AQ44" s="646"/>
      <c r="AR44" s="646"/>
      <c r="AS44" s="650"/>
      <c r="AT44" s="520"/>
      <c r="AU44" s="646"/>
      <c r="AV44" s="646"/>
      <c r="AW44" s="646"/>
      <c r="AX44" s="650"/>
      <c r="AY44" s="520"/>
      <c r="AZ44" s="646"/>
      <c r="BA44" s="646"/>
      <c r="BB44" s="646"/>
      <c r="BC44" s="650"/>
      <c r="BD44" s="520"/>
      <c r="BE44" s="646"/>
      <c r="BF44" s="646"/>
      <c r="BG44" s="646"/>
      <c r="BH44" s="650"/>
      <c r="BI44" s="520"/>
      <c r="BJ44" s="646"/>
      <c r="BK44" s="646"/>
      <c r="BL44" s="646"/>
      <c r="BM44" s="650"/>
      <c r="BN44" s="520"/>
      <c r="BO44" s="646"/>
      <c r="BP44" s="646"/>
      <c r="BQ44" s="646"/>
      <c r="BR44" s="650"/>
      <c r="BS44" s="520"/>
      <c r="BT44" s="646"/>
      <c r="BU44" s="646"/>
      <c r="BV44" s="646"/>
      <c r="BW44" s="650"/>
      <c r="BX44" s="520"/>
      <c r="BY44" s="646"/>
      <c r="BZ44" s="646"/>
      <c r="CA44" s="646"/>
      <c r="CB44" s="650"/>
      <c r="CC44" s="520"/>
      <c r="CD44" s="646"/>
      <c r="CE44" s="646"/>
      <c r="CF44" s="646"/>
      <c r="CG44" s="650"/>
      <c r="CH44" s="520"/>
      <c r="CI44" s="646"/>
      <c r="CJ44" s="646"/>
      <c r="CK44" s="646"/>
      <c r="CL44" s="650"/>
      <c r="CM44" s="520"/>
      <c r="CN44" s="646"/>
      <c r="CO44" s="646"/>
      <c r="CP44" s="646"/>
      <c r="CQ44" s="650"/>
      <c r="CR44" s="520"/>
      <c r="CS44" s="646"/>
      <c r="CT44" s="646"/>
      <c r="CU44" s="646"/>
      <c r="CV44" s="650"/>
      <c r="CW44" s="520"/>
      <c r="CX44" s="646"/>
      <c r="CY44" s="179"/>
      <c r="CZ44" s="645"/>
      <c r="DA44" s="647"/>
      <c r="DB44" s="646"/>
      <c r="DC44" s="764">
        <f t="shared" si="24"/>
        <v>0</v>
      </c>
      <c r="DD44" s="44"/>
      <c r="DE44" s="412" t="s">
        <v>42</v>
      </c>
    </row>
    <row r="45" spans="1:109" ht="15.75" x14ac:dyDescent="0.25">
      <c r="A45" s="431" t="s">
        <v>2304</v>
      </c>
      <c r="B45" s="49" t="s">
        <v>239</v>
      </c>
      <c r="C45" s="644"/>
      <c r="D45" s="646"/>
      <c r="E45" s="761"/>
      <c r="F45" s="649"/>
      <c r="G45" s="646"/>
      <c r="H45" s="646"/>
      <c r="I45" s="646"/>
      <c r="J45" s="650"/>
      <c r="K45" s="649"/>
      <c r="L45" s="646"/>
      <c r="M45" s="646"/>
      <c r="N45" s="646"/>
      <c r="O45" s="650"/>
      <c r="P45" s="649"/>
      <c r="Q45" s="646"/>
      <c r="R45" s="646"/>
      <c r="S45" s="646"/>
      <c r="T45" s="650"/>
      <c r="U45" s="649"/>
      <c r="V45" s="646"/>
      <c r="W45" s="646"/>
      <c r="X45" s="646"/>
      <c r="Y45" s="650"/>
      <c r="Z45" s="649"/>
      <c r="AA45" s="646"/>
      <c r="AB45" s="646"/>
      <c r="AC45" s="646"/>
      <c r="AD45" s="650"/>
      <c r="AE45" s="649"/>
      <c r="AF45" s="646"/>
      <c r="AG45" s="646"/>
      <c r="AH45" s="646"/>
      <c r="AI45" s="650"/>
      <c r="AJ45" s="649"/>
      <c r="AK45" s="646"/>
      <c r="AL45" s="646"/>
      <c r="AM45" s="646"/>
      <c r="AN45" s="650"/>
      <c r="AO45" s="649"/>
      <c r="AP45" s="646"/>
      <c r="AQ45" s="646"/>
      <c r="AR45" s="646"/>
      <c r="AS45" s="650"/>
      <c r="AT45" s="649"/>
      <c r="AU45" s="646"/>
      <c r="AV45" s="646"/>
      <c r="AW45" s="646"/>
      <c r="AX45" s="650"/>
      <c r="AY45" s="649"/>
      <c r="AZ45" s="646"/>
      <c r="BA45" s="646"/>
      <c r="BB45" s="646"/>
      <c r="BC45" s="650"/>
      <c r="BD45" s="649"/>
      <c r="BE45" s="646"/>
      <c r="BF45" s="646"/>
      <c r="BG45" s="646"/>
      <c r="BH45" s="650"/>
      <c r="BI45" s="649"/>
      <c r="BJ45" s="646"/>
      <c r="BK45" s="646"/>
      <c r="BL45" s="646"/>
      <c r="BM45" s="650"/>
      <c r="BN45" s="649"/>
      <c r="BO45" s="646"/>
      <c r="BP45" s="646"/>
      <c r="BQ45" s="646"/>
      <c r="BR45" s="650"/>
      <c r="BS45" s="649"/>
      <c r="BT45" s="646"/>
      <c r="BU45" s="646"/>
      <c r="BV45" s="646"/>
      <c r="BW45" s="650"/>
      <c r="BX45" s="649"/>
      <c r="BY45" s="646"/>
      <c r="BZ45" s="646"/>
      <c r="CA45" s="646"/>
      <c r="CB45" s="650"/>
      <c r="CC45" s="649"/>
      <c r="CD45" s="646"/>
      <c r="CE45" s="646"/>
      <c r="CF45" s="646"/>
      <c r="CG45" s="650"/>
      <c r="CH45" s="649"/>
      <c r="CI45" s="646"/>
      <c r="CJ45" s="646"/>
      <c r="CK45" s="646"/>
      <c r="CL45" s="650"/>
      <c r="CM45" s="649"/>
      <c r="CN45" s="646"/>
      <c r="CO45" s="646"/>
      <c r="CP45" s="646"/>
      <c r="CQ45" s="650"/>
      <c r="CR45" s="649"/>
      <c r="CS45" s="646"/>
      <c r="CT45" s="646"/>
      <c r="CU45" s="646"/>
      <c r="CV45" s="650"/>
      <c r="CW45" s="649"/>
      <c r="CX45" s="646"/>
      <c r="CY45" s="179"/>
      <c r="CZ45" s="645"/>
      <c r="DA45" s="647"/>
      <c r="DB45" s="646"/>
      <c r="DC45" s="643"/>
      <c r="DD45" s="44"/>
      <c r="DE45" s="412"/>
    </row>
    <row r="46" spans="1:109" x14ac:dyDescent="0.25">
      <c r="A46" s="431" t="s">
        <v>2079</v>
      </c>
      <c r="B46" s="48" t="s">
        <v>3</v>
      </c>
      <c r="C46" s="644"/>
      <c r="D46" s="646"/>
      <c r="E46" s="761"/>
      <c r="F46" s="520"/>
      <c r="G46" s="646"/>
      <c r="H46" s="646"/>
      <c r="I46" s="646"/>
      <c r="J46" s="650"/>
      <c r="K46" s="520"/>
      <c r="L46" s="646"/>
      <c r="M46" s="646"/>
      <c r="N46" s="646"/>
      <c r="O46" s="650"/>
      <c r="P46" s="520"/>
      <c r="Q46" s="646"/>
      <c r="R46" s="646"/>
      <c r="S46" s="646"/>
      <c r="T46" s="650"/>
      <c r="U46" s="526"/>
      <c r="V46" s="646"/>
      <c r="W46" s="646"/>
      <c r="X46" s="646"/>
      <c r="Y46" s="650"/>
      <c r="Z46" s="526"/>
      <c r="AA46" s="646"/>
      <c r="AB46" s="646"/>
      <c r="AC46" s="646"/>
      <c r="AD46" s="650"/>
      <c r="AE46" s="526"/>
      <c r="AF46" s="646"/>
      <c r="AG46" s="646"/>
      <c r="AH46" s="646"/>
      <c r="AI46" s="650"/>
      <c r="AJ46" s="520"/>
      <c r="AK46" s="646"/>
      <c r="AL46" s="646"/>
      <c r="AM46" s="646"/>
      <c r="AN46" s="650"/>
      <c r="AO46" s="520"/>
      <c r="AP46" s="646"/>
      <c r="AQ46" s="646"/>
      <c r="AR46" s="646"/>
      <c r="AS46" s="650"/>
      <c r="AT46" s="520"/>
      <c r="AU46" s="646"/>
      <c r="AV46" s="646"/>
      <c r="AW46" s="646"/>
      <c r="AX46" s="650"/>
      <c r="AY46" s="520"/>
      <c r="AZ46" s="646"/>
      <c r="BA46" s="646"/>
      <c r="BB46" s="646"/>
      <c r="BC46" s="650"/>
      <c r="BD46" s="520"/>
      <c r="BE46" s="646"/>
      <c r="BF46" s="646"/>
      <c r="BG46" s="646"/>
      <c r="BH46" s="650"/>
      <c r="BI46" s="520"/>
      <c r="BJ46" s="646"/>
      <c r="BK46" s="646"/>
      <c r="BL46" s="646"/>
      <c r="BM46" s="650"/>
      <c r="BN46" s="520"/>
      <c r="BO46" s="646"/>
      <c r="BP46" s="646"/>
      <c r="BQ46" s="646"/>
      <c r="BR46" s="650"/>
      <c r="BS46" s="520"/>
      <c r="BT46" s="646"/>
      <c r="BU46" s="646"/>
      <c r="BV46" s="646"/>
      <c r="BW46" s="650"/>
      <c r="BX46" s="520"/>
      <c r="BY46" s="646"/>
      <c r="BZ46" s="646"/>
      <c r="CA46" s="646"/>
      <c r="CB46" s="650"/>
      <c r="CC46" s="520"/>
      <c r="CD46" s="646"/>
      <c r="CE46" s="646"/>
      <c r="CF46" s="646"/>
      <c r="CG46" s="650"/>
      <c r="CH46" s="520"/>
      <c r="CI46" s="646"/>
      <c r="CJ46" s="646"/>
      <c r="CK46" s="646"/>
      <c r="CL46" s="650"/>
      <c r="CM46" s="520"/>
      <c r="CN46" s="646"/>
      <c r="CO46" s="646"/>
      <c r="CP46" s="646"/>
      <c r="CQ46" s="650"/>
      <c r="CR46" s="520"/>
      <c r="CS46" s="646"/>
      <c r="CT46" s="646"/>
      <c r="CU46" s="646"/>
      <c r="CV46" s="650"/>
      <c r="CW46" s="520"/>
      <c r="CX46" s="646"/>
      <c r="CY46" s="179"/>
      <c r="CZ46" s="645"/>
      <c r="DA46" s="647"/>
      <c r="DB46" s="646"/>
      <c r="DC46" s="163">
        <f t="shared" ref="DC46:DC74" si="25">F46+K46+P46+U46+Z46+AE46+AJ46+AO46+AT46+AY46+BD46+BI46+BN46+BS46+BX46+CC46+CH46+CM46+CR46+CW46</f>
        <v>0</v>
      </c>
      <c r="DD46" s="44"/>
      <c r="DE46" s="412" t="s">
        <v>42</v>
      </c>
    </row>
    <row r="47" spans="1:109" x14ac:dyDescent="0.25">
      <c r="A47" s="431" t="s">
        <v>2080</v>
      </c>
      <c r="B47" s="48" t="s">
        <v>44</v>
      </c>
      <c r="C47" s="644"/>
      <c r="D47" s="646"/>
      <c r="E47" s="761"/>
      <c r="F47" s="520"/>
      <c r="G47" s="646"/>
      <c r="H47" s="646"/>
      <c r="I47" s="646"/>
      <c r="J47" s="650"/>
      <c r="K47" s="520"/>
      <c r="L47" s="646"/>
      <c r="M47" s="646"/>
      <c r="N47" s="646"/>
      <c r="O47" s="650"/>
      <c r="P47" s="520"/>
      <c r="Q47" s="646"/>
      <c r="R47" s="646"/>
      <c r="S47" s="646"/>
      <c r="T47" s="650"/>
      <c r="U47" s="526"/>
      <c r="V47" s="646"/>
      <c r="W47" s="646"/>
      <c r="X47" s="646"/>
      <c r="Y47" s="650"/>
      <c r="Z47" s="526"/>
      <c r="AA47" s="646"/>
      <c r="AB47" s="646"/>
      <c r="AC47" s="646"/>
      <c r="AD47" s="650"/>
      <c r="AE47" s="526"/>
      <c r="AF47" s="646"/>
      <c r="AG47" s="646"/>
      <c r="AH47" s="646"/>
      <c r="AI47" s="650"/>
      <c r="AJ47" s="520"/>
      <c r="AK47" s="646"/>
      <c r="AL47" s="646"/>
      <c r="AM47" s="646"/>
      <c r="AN47" s="650"/>
      <c r="AO47" s="520"/>
      <c r="AP47" s="646"/>
      <c r="AQ47" s="646"/>
      <c r="AR47" s="646"/>
      <c r="AS47" s="650"/>
      <c r="AT47" s="520"/>
      <c r="AU47" s="646"/>
      <c r="AV47" s="646"/>
      <c r="AW47" s="646"/>
      <c r="AX47" s="650"/>
      <c r="AY47" s="520"/>
      <c r="AZ47" s="646"/>
      <c r="BA47" s="646"/>
      <c r="BB47" s="646"/>
      <c r="BC47" s="650"/>
      <c r="BD47" s="520"/>
      <c r="BE47" s="646"/>
      <c r="BF47" s="646"/>
      <c r="BG47" s="646"/>
      <c r="BH47" s="650"/>
      <c r="BI47" s="520"/>
      <c r="BJ47" s="646"/>
      <c r="BK47" s="646"/>
      <c r="BL47" s="646"/>
      <c r="BM47" s="650"/>
      <c r="BN47" s="520"/>
      <c r="BO47" s="646"/>
      <c r="BP47" s="646"/>
      <c r="BQ47" s="646"/>
      <c r="BR47" s="650"/>
      <c r="BS47" s="520"/>
      <c r="BT47" s="646"/>
      <c r="BU47" s="646"/>
      <c r="BV47" s="646"/>
      <c r="BW47" s="650"/>
      <c r="BX47" s="520"/>
      <c r="BY47" s="646"/>
      <c r="BZ47" s="646"/>
      <c r="CA47" s="646"/>
      <c r="CB47" s="650"/>
      <c r="CC47" s="520"/>
      <c r="CD47" s="646"/>
      <c r="CE47" s="646"/>
      <c r="CF47" s="646"/>
      <c r="CG47" s="650"/>
      <c r="CH47" s="520"/>
      <c r="CI47" s="646"/>
      <c r="CJ47" s="646"/>
      <c r="CK47" s="646"/>
      <c r="CL47" s="650"/>
      <c r="CM47" s="520"/>
      <c r="CN47" s="646"/>
      <c r="CO47" s="646"/>
      <c r="CP47" s="646"/>
      <c r="CQ47" s="650"/>
      <c r="CR47" s="520"/>
      <c r="CS47" s="646"/>
      <c r="CT47" s="646"/>
      <c r="CU47" s="646"/>
      <c r="CV47" s="650"/>
      <c r="CW47" s="520"/>
      <c r="CX47" s="646"/>
      <c r="CY47" s="179"/>
      <c r="CZ47" s="645"/>
      <c r="DA47" s="647"/>
      <c r="DB47" s="646"/>
      <c r="DC47" s="163">
        <f t="shared" si="25"/>
        <v>0</v>
      </c>
      <c r="DD47" s="44"/>
      <c r="DE47" s="412" t="s">
        <v>42</v>
      </c>
    </row>
    <row r="48" spans="1:109" x14ac:dyDescent="0.25">
      <c r="A48" s="431" t="s">
        <v>2081</v>
      </c>
      <c r="B48" s="48" t="s">
        <v>28</v>
      </c>
      <c r="C48" s="644"/>
      <c r="D48" s="646"/>
      <c r="E48" s="761"/>
      <c r="F48" s="520"/>
      <c r="G48" s="646"/>
      <c r="H48" s="646"/>
      <c r="I48" s="646"/>
      <c r="J48" s="650"/>
      <c r="K48" s="520"/>
      <c r="L48" s="646"/>
      <c r="M48" s="646"/>
      <c r="N48" s="646"/>
      <c r="O48" s="650"/>
      <c r="P48" s="520"/>
      <c r="Q48" s="646"/>
      <c r="R48" s="646"/>
      <c r="S48" s="646"/>
      <c r="T48" s="650"/>
      <c r="U48" s="526"/>
      <c r="V48" s="646"/>
      <c r="W48" s="646"/>
      <c r="X48" s="646"/>
      <c r="Y48" s="650"/>
      <c r="Z48" s="526"/>
      <c r="AA48" s="646"/>
      <c r="AB48" s="646"/>
      <c r="AC48" s="646"/>
      <c r="AD48" s="650"/>
      <c r="AE48" s="526"/>
      <c r="AF48" s="646"/>
      <c r="AG48" s="646"/>
      <c r="AH48" s="646"/>
      <c r="AI48" s="650"/>
      <c r="AJ48" s="520"/>
      <c r="AK48" s="646"/>
      <c r="AL48" s="646"/>
      <c r="AM48" s="646"/>
      <c r="AN48" s="650"/>
      <c r="AO48" s="520"/>
      <c r="AP48" s="646"/>
      <c r="AQ48" s="646"/>
      <c r="AR48" s="646"/>
      <c r="AS48" s="650"/>
      <c r="AT48" s="520"/>
      <c r="AU48" s="646"/>
      <c r="AV48" s="646"/>
      <c r="AW48" s="646"/>
      <c r="AX48" s="650"/>
      <c r="AY48" s="520"/>
      <c r="AZ48" s="646"/>
      <c r="BA48" s="646"/>
      <c r="BB48" s="646"/>
      <c r="BC48" s="650"/>
      <c r="BD48" s="520"/>
      <c r="BE48" s="646"/>
      <c r="BF48" s="646"/>
      <c r="BG48" s="646"/>
      <c r="BH48" s="650"/>
      <c r="BI48" s="520"/>
      <c r="BJ48" s="646"/>
      <c r="BK48" s="646"/>
      <c r="BL48" s="646"/>
      <c r="BM48" s="650"/>
      <c r="BN48" s="520"/>
      <c r="BO48" s="646"/>
      <c r="BP48" s="646"/>
      <c r="BQ48" s="646"/>
      <c r="BR48" s="650"/>
      <c r="BS48" s="520"/>
      <c r="BT48" s="646"/>
      <c r="BU48" s="646"/>
      <c r="BV48" s="646"/>
      <c r="BW48" s="650"/>
      <c r="BX48" s="520"/>
      <c r="BY48" s="646"/>
      <c r="BZ48" s="646"/>
      <c r="CA48" s="646"/>
      <c r="CB48" s="650"/>
      <c r="CC48" s="520"/>
      <c r="CD48" s="646"/>
      <c r="CE48" s="646"/>
      <c r="CF48" s="646"/>
      <c r="CG48" s="650"/>
      <c r="CH48" s="520"/>
      <c r="CI48" s="646"/>
      <c r="CJ48" s="646"/>
      <c r="CK48" s="646"/>
      <c r="CL48" s="650"/>
      <c r="CM48" s="520"/>
      <c r="CN48" s="646"/>
      <c r="CO48" s="646"/>
      <c r="CP48" s="646"/>
      <c r="CQ48" s="650"/>
      <c r="CR48" s="520"/>
      <c r="CS48" s="646"/>
      <c r="CT48" s="646"/>
      <c r="CU48" s="646"/>
      <c r="CV48" s="650"/>
      <c r="CW48" s="520"/>
      <c r="CX48" s="646"/>
      <c r="CY48" s="179"/>
      <c r="CZ48" s="645"/>
      <c r="DA48" s="647"/>
      <c r="DB48" s="646"/>
      <c r="DC48" s="163">
        <f t="shared" si="25"/>
        <v>0</v>
      </c>
      <c r="DD48" s="44"/>
      <c r="DE48" s="412" t="s">
        <v>42</v>
      </c>
    </row>
    <row r="49" spans="1:157" x14ac:dyDescent="0.25">
      <c r="A49" s="431" t="s">
        <v>2082</v>
      </c>
      <c r="B49" s="48" t="s">
        <v>29</v>
      </c>
      <c r="C49" s="644"/>
      <c r="D49" s="646"/>
      <c r="E49" s="761"/>
      <c r="F49" s="520"/>
      <c r="G49" s="646"/>
      <c r="H49" s="646"/>
      <c r="I49" s="646"/>
      <c r="J49" s="650"/>
      <c r="K49" s="520"/>
      <c r="L49" s="646"/>
      <c r="M49" s="646"/>
      <c r="N49" s="646"/>
      <c r="O49" s="650"/>
      <c r="P49" s="520"/>
      <c r="Q49" s="646"/>
      <c r="R49" s="646"/>
      <c r="S49" s="646"/>
      <c r="T49" s="650"/>
      <c r="U49" s="526"/>
      <c r="V49" s="646"/>
      <c r="W49" s="646"/>
      <c r="X49" s="646"/>
      <c r="Y49" s="650"/>
      <c r="Z49" s="526"/>
      <c r="AA49" s="646"/>
      <c r="AB49" s="646"/>
      <c r="AC49" s="646"/>
      <c r="AD49" s="650"/>
      <c r="AE49" s="526"/>
      <c r="AF49" s="646"/>
      <c r="AG49" s="646"/>
      <c r="AH49" s="646"/>
      <c r="AI49" s="650"/>
      <c r="AJ49" s="520"/>
      <c r="AK49" s="646"/>
      <c r="AL49" s="646"/>
      <c r="AM49" s="646"/>
      <c r="AN49" s="650"/>
      <c r="AO49" s="520"/>
      <c r="AP49" s="646"/>
      <c r="AQ49" s="646"/>
      <c r="AR49" s="646"/>
      <c r="AS49" s="650"/>
      <c r="AT49" s="520"/>
      <c r="AU49" s="646"/>
      <c r="AV49" s="646"/>
      <c r="AW49" s="646"/>
      <c r="AX49" s="650"/>
      <c r="AY49" s="520"/>
      <c r="AZ49" s="646"/>
      <c r="BA49" s="646"/>
      <c r="BB49" s="646"/>
      <c r="BC49" s="650"/>
      <c r="BD49" s="520"/>
      <c r="BE49" s="646"/>
      <c r="BF49" s="646"/>
      <c r="BG49" s="646"/>
      <c r="BH49" s="650"/>
      <c r="BI49" s="520"/>
      <c r="BJ49" s="646"/>
      <c r="BK49" s="646"/>
      <c r="BL49" s="646"/>
      <c r="BM49" s="650"/>
      <c r="BN49" s="520"/>
      <c r="BO49" s="646"/>
      <c r="BP49" s="646"/>
      <c r="BQ49" s="646"/>
      <c r="BR49" s="650"/>
      <c r="BS49" s="520"/>
      <c r="BT49" s="646"/>
      <c r="BU49" s="646"/>
      <c r="BV49" s="646"/>
      <c r="BW49" s="650"/>
      <c r="BX49" s="520"/>
      <c r="BY49" s="646"/>
      <c r="BZ49" s="646"/>
      <c r="CA49" s="646"/>
      <c r="CB49" s="650"/>
      <c r="CC49" s="520"/>
      <c r="CD49" s="646"/>
      <c r="CE49" s="646"/>
      <c r="CF49" s="646"/>
      <c r="CG49" s="650"/>
      <c r="CH49" s="520"/>
      <c r="CI49" s="646"/>
      <c r="CJ49" s="646"/>
      <c r="CK49" s="646"/>
      <c r="CL49" s="650"/>
      <c r="CM49" s="520"/>
      <c r="CN49" s="646"/>
      <c r="CO49" s="646"/>
      <c r="CP49" s="646"/>
      <c r="CQ49" s="650"/>
      <c r="CR49" s="520"/>
      <c r="CS49" s="646"/>
      <c r="CT49" s="646"/>
      <c r="CU49" s="646"/>
      <c r="CV49" s="650"/>
      <c r="CW49" s="520"/>
      <c r="CX49" s="646"/>
      <c r="CY49" s="179"/>
      <c r="CZ49" s="645"/>
      <c r="DA49" s="647"/>
      <c r="DB49" s="646"/>
      <c r="DC49" s="163">
        <f t="shared" si="25"/>
        <v>0</v>
      </c>
      <c r="DD49" s="44"/>
      <c r="DE49" s="412" t="s">
        <v>42</v>
      </c>
    </row>
    <row r="50" spans="1:157" x14ac:dyDescent="0.25">
      <c r="A50" s="431" t="s">
        <v>2083</v>
      </c>
      <c r="B50" s="48" t="s">
        <v>27</v>
      </c>
      <c r="C50" s="644"/>
      <c r="D50" s="646"/>
      <c r="E50" s="761"/>
      <c r="F50" s="520"/>
      <c r="G50" s="646"/>
      <c r="H50" s="646"/>
      <c r="I50" s="646"/>
      <c r="J50" s="846"/>
      <c r="K50" s="520"/>
      <c r="L50" s="646"/>
      <c r="M50" s="646"/>
      <c r="N50" s="646"/>
      <c r="O50" s="846"/>
      <c r="P50" s="520"/>
      <c r="Q50" s="646"/>
      <c r="R50" s="646"/>
      <c r="S50" s="646"/>
      <c r="T50" s="846"/>
      <c r="U50" s="526"/>
      <c r="V50" s="646"/>
      <c r="W50" s="646"/>
      <c r="X50" s="646"/>
      <c r="Y50" s="846"/>
      <c r="Z50" s="526"/>
      <c r="AA50" s="646"/>
      <c r="AB50" s="646"/>
      <c r="AC50" s="646"/>
      <c r="AD50" s="846"/>
      <c r="AE50" s="526"/>
      <c r="AF50" s="646"/>
      <c r="AG50" s="646"/>
      <c r="AH50" s="646"/>
      <c r="AI50" s="846"/>
      <c r="AJ50" s="520"/>
      <c r="AK50" s="646"/>
      <c r="AL50" s="646"/>
      <c r="AM50" s="646"/>
      <c r="AN50" s="846"/>
      <c r="AO50" s="520"/>
      <c r="AP50" s="646"/>
      <c r="AQ50" s="646"/>
      <c r="AR50" s="646"/>
      <c r="AS50" s="846"/>
      <c r="AT50" s="520"/>
      <c r="AU50" s="646"/>
      <c r="AV50" s="646"/>
      <c r="AW50" s="646"/>
      <c r="AX50" s="846"/>
      <c r="AY50" s="520"/>
      <c r="AZ50" s="646"/>
      <c r="BA50" s="646"/>
      <c r="BB50" s="646"/>
      <c r="BC50" s="846"/>
      <c r="BD50" s="520"/>
      <c r="BE50" s="646"/>
      <c r="BF50" s="646"/>
      <c r="BG50" s="646"/>
      <c r="BH50" s="846"/>
      <c r="BI50" s="520"/>
      <c r="BJ50" s="646"/>
      <c r="BK50" s="646"/>
      <c r="BL50" s="646"/>
      <c r="BM50" s="846"/>
      <c r="BN50" s="520"/>
      <c r="BO50" s="646"/>
      <c r="BP50" s="646"/>
      <c r="BQ50" s="646"/>
      <c r="BR50" s="846"/>
      <c r="BS50" s="520"/>
      <c r="BT50" s="646"/>
      <c r="BU50" s="646"/>
      <c r="BV50" s="646"/>
      <c r="BW50" s="846"/>
      <c r="BX50" s="520"/>
      <c r="BY50" s="646"/>
      <c r="BZ50" s="646"/>
      <c r="CA50" s="646"/>
      <c r="CB50" s="846"/>
      <c r="CC50" s="520"/>
      <c r="CD50" s="646"/>
      <c r="CE50" s="646"/>
      <c r="CF50" s="646"/>
      <c r="CG50" s="846"/>
      <c r="CH50" s="520"/>
      <c r="CI50" s="646"/>
      <c r="CJ50" s="646"/>
      <c r="CK50" s="646"/>
      <c r="CL50" s="846"/>
      <c r="CM50" s="520"/>
      <c r="CN50" s="646"/>
      <c r="CO50" s="646"/>
      <c r="CP50" s="646"/>
      <c r="CQ50" s="846"/>
      <c r="CR50" s="520"/>
      <c r="CS50" s="646"/>
      <c r="CT50" s="646"/>
      <c r="CU50" s="646"/>
      <c r="CV50" s="846"/>
      <c r="CW50" s="520"/>
      <c r="CX50" s="646"/>
      <c r="CY50" s="179"/>
      <c r="CZ50" s="645"/>
      <c r="DA50" s="647"/>
      <c r="DB50" s="646"/>
      <c r="DC50" s="163">
        <f t="shared" si="25"/>
        <v>0</v>
      </c>
      <c r="DD50" s="44"/>
      <c r="DE50" s="412" t="s">
        <v>2006</v>
      </c>
    </row>
    <row r="51" spans="1:157" x14ac:dyDescent="0.25">
      <c r="A51" s="431" t="s">
        <v>2304</v>
      </c>
      <c r="B51" s="183" t="s">
        <v>3007</v>
      </c>
      <c r="C51" s="644"/>
      <c r="D51" s="646"/>
      <c r="E51" s="761"/>
      <c r="F51" s="649"/>
      <c r="G51" s="646"/>
      <c r="H51" s="646"/>
      <c r="I51" s="646"/>
      <c r="J51" s="650"/>
      <c r="K51" s="649"/>
      <c r="L51" s="646"/>
      <c r="M51" s="646"/>
      <c r="N51" s="646"/>
      <c r="O51" s="650"/>
      <c r="P51" s="649"/>
      <c r="Q51" s="646"/>
      <c r="R51" s="646"/>
      <c r="S51" s="646"/>
      <c r="T51" s="650"/>
      <c r="U51" s="649"/>
      <c r="V51" s="646"/>
      <c r="W51" s="646"/>
      <c r="X51" s="646"/>
      <c r="Y51" s="650"/>
      <c r="Z51" s="649"/>
      <c r="AA51" s="646"/>
      <c r="AB51" s="646"/>
      <c r="AC51" s="646"/>
      <c r="AD51" s="650"/>
      <c r="AE51" s="649"/>
      <c r="AF51" s="646"/>
      <c r="AG51" s="646"/>
      <c r="AH51" s="646"/>
      <c r="AI51" s="650"/>
      <c r="AJ51" s="649"/>
      <c r="AK51" s="646"/>
      <c r="AL51" s="646"/>
      <c r="AM51" s="646"/>
      <c r="AN51" s="650"/>
      <c r="AO51" s="649"/>
      <c r="AP51" s="646"/>
      <c r="AQ51" s="646"/>
      <c r="AR51" s="646"/>
      <c r="AS51" s="650"/>
      <c r="AT51" s="649"/>
      <c r="AU51" s="646"/>
      <c r="AV51" s="646"/>
      <c r="AW51" s="646"/>
      <c r="AX51" s="650"/>
      <c r="AY51" s="649"/>
      <c r="AZ51" s="646"/>
      <c r="BA51" s="646"/>
      <c r="BB51" s="646"/>
      <c r="BC51" s="650"/>
      <c r="BD51" s="649"/>
      <c r="BE51" s="646"/>
      <c r="BF51" s="646"/>
      <c r="BG51" s="646"/>
      <c r="BH51" s="650"/>
      <c r="BI51" s="649"/>
      <c r="BJ51" s="646"/>
      <c r="BK51" s="646"/>
      <c r="BL51" s="646"/>
      <c r="BM51" s="650"/>
      <c r="BN51" s="649"/>
      <c r="BO51" s="646"/>
      <c r="BP51" s="646"/>
      <c r="BQ51" s="646"/>
      <c r="BR51" s="650"/>
      <c r="BS51" s="649"/>
      <c r="BT51" s="646"/>
      <c r="BU51" s="646"/>
      <c r="BV51" s="646"/>
      <c r="BW51" s="650"/>
      <c r="BX51" s="649"/>
      <c r="BY51" s="646"/>
      <c r="BZ51" s="646"/>
      <c r="CA51" s="646"/>
      <c r="CB51" s="650"/>
      <c r="CC51" s="649"/>
      <c r="CD51" s="646"/>
      <c r="CE51" s="646"/>
      <c r="CF51" s="646"/>
      <c r="CG51" s="650"/>
      <c r="CH51" s="649"/>
      <c r="CI51" s="646"/>
      <c r="CJ51" s="646"/>
      <c r="CK51" s="646"/>
      <c r="CL51" s="650"/>
      <c r="CM51" s="649"/>
      <c r="CN51" s="646"/>
      <c r="CO51" s="646"/>
      <c r="CP51" s="646"/>
      <c r="CQ51" s="650"/>
      <c r="CR51" s="649"/>
      <c r="CS51" s="646"/>
      <c r="CT51" s="646"/>
      <c r="CU51" s="646"/>
      <c r="CV51" s="650"/>
      <c r="CW51" s="649"/>
      <c r="CX51" s="646"/>
      <c r="CY51" s="179"/>
      <c r="CZ51" s="645"/>
      <c r="DA51" s="647"/>
      <c r="DB51" s="646"/>
      <c r="DC51" s="643">
        <f t="shared" si="25"/>
        <v>0</v>
      </c>
      <c r="DD51" s="44"/>
      <c r="DE51" s="412"/>
    </row>
    <row r="52" spans="1:157" ht="15.75" x14ac:dyDescent="0.25">
      <c r="A52" s="431" t="s">
        <v>2304</v>
      </c>
      <c r="B52" s="176" t="s">
        <v>20</v>
      </c>
      <c r="C52" s="644"/>
      <c r="D52" s="646"/>
      <c r="E52" s="761"/>
      <c r="F52" s="649"/>
      <c r="G52" s="646"/>
      <c r="H52" s="646"/>
      <c r="I52" s="646"/>
      <c r="J52" s="650"/>
      <c r="K52" s="649"/>
      <c r="L52" s="646"/>
      <c r="M52" s="646"/>
      <c r="N52" s="646"/>
      <c r="O52" s="650"/>
      <c r="P52" s="649"/>
      <c r="Q52" s="646"/>
      <c r="R52" s="646"/>
      <c r="S52" s="646"/>
      <c r="T52" s="650"/>
      <c r="U52" s="649"/>
      <c r="V52" s="646"/>
      <c r="W52" s="646"/>
      <c r="X52" s="646"/>
      <c r="Y52" s="650"/>
      <c r="Z52" s="649"/>
      <c r="AA52" s="646"/>
      <c r="AB52" s="646"/>
      <c r="AC52" s="646"/>
      <c r="AD52" s="650"/>
      <c r="AE52" s="649"/>
      <c r="AF52" s="646"/>
      <c r="AG52" s="646"/>
      <c r="AH52" s="646"/>
      <c r="AI52" s="650"/>
      <c r="AJ52" s="649"/>
      <c r="AK52" s="646"/>
      <c r="AL52" s="646"/>
      <c r="AM52" s="646"/>
      <c r="AN52" s="650"/>
      <c r="AO52" s="649"/>
      <c r="AP52" s="646"/>
      <c r="AQ52" s="646"/>
      <c r="AR52" s="646"/>
      <c r="AS52" s="650"/>
      <c r="AT52" s="649"/>
      <c r="AU52" s="646"/>
      <c r="AV52" s="646"/>
      <c r="AW52" s="646"/>
      <c r="AX52" s="650"/>
      <c r="AY52" s="649"/>
      <c r="AZ52" s="646"/>
      <c r="BA52" s="646"/>
      <c r="BB52" s="646"/>
      <c r="BC52" s="650"/>
      <c r="BD52" s="649"/>
      <c r="BE52" s="646"/>
      <c r="BF52" s="646"/>
      <c r="BG52" s="646"/>
      <c r="BH52" s="650"/>
      <c r="BI52" s="649"/>
      <c r="BJ52" s="646"/>
      <c r="BK52" s="646"/>
      <c r="BL52" s="646"/>
      <c r="BM52" s="650"/>
      <c r="BN52" s="649"/>
      <c r="BO52" s="646"/>
      <c r="BP52" s="646"/>
      <c r="BQ52" s="646"/>
      <c r="BR52" s="650"/>
      <c r="BS52" s="649"/>
      <c r="BT52" s="646"/>
      <c r="BU52" s="646"/>
      <c r="BV52" s="646"/>
      <c r="BW52" s="650"/>
      <c r="BX52" s="649"/>
      <c r="BY52" s="646"/>
      <c r="BZ52" s="646"/>
      <c r="CA52" s="646"/>
      <c r="CB52" s="650"/>
      <c r="CC52" s="649"/>
      <c r="CD52" s="646"/>
      <c r="CE52" s="646"/>
      <c r="CF52" s="646"/>
      <c r="CG52" s="650"/>
      <c r="CH52" s="649"/>
      <c r="CI52" s="646"/>
      <c r="CJ52" s="646"/>
      <c r="CK52" s="646"/>
      <c r="CL52" s="650"/>
      <c r="CM52" s="649"/>
      <c r="CN52" s="646"/>
      <c r="CO52" s="646"/>
      <c r="CP52" s="646"/>
      <c r="CQ52" s="650"/>
      <c r="CR52" s="649"/>
      <c r="CS52" s="646"/>
      <c r="CT52" s="646"/>
      <c r="CU52" s="646"/>
      <c r="CV52" s="650"/>
      <c r="CW52" s="649"/>
      <c r="CX52" s="646"/>
      <c r="CY52" s="179"/>
      <c r="CZ52" s="645"/>
      <c r="DA52" s="647"/>
      <c r="DB52" s="646"/>
      <c r="DC52" s="643">
        <f t="shared" si="25"/>
        <v>0</v>
      </c>
      <c r="DD52" s="44"/>
      <c r="DE52" s="412"/>
    </row>
    <row r="53" spans="1:157" ht="47.25" x14ac:dyDescent="0.25">
      <c r="A53" s="431" t="s">
        <v>2084</v>
      </c>
      <c r="B53" s="184" t="s">
        <v>3089</v>
      </c>
      <c r="C53" s="644"/>
      <c r="D53" s="646"/>
      <c r="E53" s="761"/>
      <c r="F53" s="520"/>
      <c r="G53" s="646"/>
      <c r="H53" s="646"/>
      <c r="I53" s="646"/>
      <c r="J53" s="650"/>
      <c r="K53" s="520"/>
      <c r="L53" s="646"/>
      <c r="M53" s="646"/>
      <c r="N53" s="646"/>
      <c r="O53" s="650"/>
      <c r="P53" s="520"/>
      <c r="Q53" s="646"/>
      <c r="R53" s="646"/>
      <c r="S53" s="646"/>
      <c r="T53" s="650"/>
      <c r="U53" s="526"/>
      <c r="V53" s="646"/>
      <c r="W53" s="646"/>
      <c r="X53" s="646"/>
      <c r="Y53" s="650"/>
      <c r="Z53" s="526"/>
      <c r="AA53" s="646"/>
      <c r="AB53" s="646"/>
      <c r="AC53" s="646"/>
      <c r="AD53" s="650"/>
      <c r="AE53" s="526"/>
      <c r="AF53" s="646"/>
      <c r="AG53" s="646"/>
      <c r="AH53" s="646"/>
      <c r="AI53" s="650"/>
      <c r="AJ53" s="520"/>
      <c r="AK53" s="646"/>
      <c r="AL53" s="646"/>
      <c r="AM53" s="646"/>
      <c r="AN53" s="650"/>
      <c r="AO53" s="520"/>
      <c r="AP53" s="646"/>
      <c r="AQ53" s="646"/>
      <c r="AR53" s="646"/>
      <c r="AS53" s="650"/>
      <c r="AT53" s="520"/>
      <c r="AU53" s="646"/>
      <c r="AV53" s="646"/>
      <c r="AW53" s="646"/>
      <c r="AX53" s="650"/>
      <c r="AY53" s="520"/>
      <c r="AZ53" s="646"/>
      <c r="BA53" s="646"/>
      <c r="BB53" s="646"/>
      <c r="BC53" s="650"/>
      <c r="BD53" s="520"/>
      <c r="BE53" s="646"/>
      <c r="BF53" s="646"/>
      <c r="BG53" s="646"/>
      <c r="BH53" s="650"/>
      <c r="BI53" s="520"/>
      <c r="BJ53" s="646"/>
      <c r="BK53" s="646"/>
      <c r="BL53" s="646"/>
      <c r="BM53" s="650"/>
      <c r="BN53" s="520"/>
      <c r="BO53" s="646"/>
      <c r="BP53" s="646"/>
      <c r="BQ53" s="646"/>
      <c r="BR53" s="650"/>
      <c r="BS53" s="520"/>
      <c r="BT53" s="646"/>
      <c r="BU53" s="646"/>
      <c r="BV53" s="646"/>
      <c r="BW53" s="650"/>
      <c r="BX53" s="520"/>
      <c r="BY53" s="646"/>
      <c r="BZ53" s="646"/>
      <c r="CA53" s="646"/>
      <c r="CB53" s="650"/>
      <c r="CC53" s="520"/>
      <c r="CD53" s="646"/>
      <c r="CE53" s="646"/>
      <c r="CF53" s="646"/>
      <c r="CG53" s="650"/>
      <c r="CH53" s="520"/>
      <c r="CI53" s="646"/>
      <c r="CJ53" s="646"/>
      <c r="CK53" s="646"/>
      <c r="CL53" s="650"/>
      <c r="CM53" s="520"/>
      <c r="CN53" s="646"/>
      <c r="CO53" s="646"/>
      <c r="CP53" s="646"/>
      <c r="CQ53" s="650"/>
      <c r="CR53" s="520"/>
      <c r="CS53" s="646"/>
      <c r="CT53" s="646"/>
      <c r="CU53" s="646"/>
      <c r="CV53" s="650"/>
      <c r="CW53" s="520"/>
      <c r="CX53" s="646"/>
      <c r="CY53" s="179"/>
      <c r="CZ53" s="645"/>
      <c r="DA53" s="647"/>
      <c r="DB53" s="646"/>
      <c r="DC53" s="163">
        <f t="shared" si="25"/>
        <v>0</v>
      </c>
      <c r="DD53" s="44"/>
      <c r="DE53" s="412" t="s">
        <v>42</v>
      </c>
    </row>
    <row r="54" spans="1:157" s="5" customFormat="1" ht="15.75" x14ac:dyDescent="0.25">
      <c r="A54" s="437">
        <v>10840</v>
      </c>
      <c r="B54" s="184" t="s">
        <v>3088</v>
      </c>
      <c r="C54" s="644"/>
      <c r="D54" s="646"/>
      <c r="E54" s="761"/>
      <c r="F54" s="520"/>
      <c r="G54" s="646"/>
      <c r="H54" s="644"/>
      <c r="I54" s="646"/>
      <c r="J54" s="761"/>
      <c r="K54" s="520"/>
      <c r="L54" s="646"/>
      <c r="M54" s="644"/>
      <c r="N54" s="646"/>
      <c r="O54" s="761"/>
      <c r="P54" s="520"/>
      <c r="Q54" s="646"/>
      <c r="R54" s="644"/>
      <c r="S54" s="646"/>
      <c r="T54" s="761"/>
      <c r="U54" s="526"/>
      <c r="V54" s="646"/>
      <c r="W54" s="644"/>
      <c r="X54" s="646"/>
      <c r="Y54" s="761"/>
      <c r="Z54" s="526"/>
      <c r="AA54" s="646"/>
      <c r="AB54" s="644"/>
      <c r="AC54" s="646"/>
      <c r="AD54" s="761"/>
      <c r="AE54" s="526"/>
      <c r="AF54" s="646"/>
      <c r="AG54" s="644"/>
      <c r="AH54" s="646"/>
      <c r="AI54" s="761"/>
      <c r="AJ54" s="520"/>
      <c r="AK54" s="646"/>
      <c r="AL54" s="644"/>
      <c r="AM54" s="646"/>
      <c r="AN54" s="761"/>
      <c r="AO54" s="520"/>
      <c r="AP54" s="646"/>
      <c r="AQ54" s="644"/>
      <c r="AR54" s="646"/>
      <c r="AS54" s="761"/>
      <c r="AT54" s="520"/>
      <c r="AU54" s="646"/>
      <c r="AV54" s="644"/>
      <c r="AW54" s="646"/>
      <c r="AX54" s="761"/>
      <c r="AY54" s="520"/>
      <c r="AZ54" s="646"/>
      <c r="BA54" s="644"/>
      <c r="BB54" s="646"/>
      <c r="BC54" s="761"/>
      <c r="BD54" s="520"/>
      <c r="BE54" s="646"/>
      <c r="BF54" s="646"/>
      <c r="BG54" s="646"/>
      <c r="BH54" s="650"/>
      <c r="BI54" s="520"/>
      <c r="BJ54" s="646"/>
      <c r="BK54" s="644"/>
      <c r="BL54" s="646"/>
      <c r="BM54" s="761"/>
      <c r="BN54" s="526"/>
      <c r="BO54" s="646"/>
      <c r="BP54" s="644"/>
      <c r="BQ54" s="646"/>
      <c r="BR54" s="761"/>
      <c r="BS54" s="520"/>
      <c r="BT54" s="646"/>
      <c r="BU54" s="644"/>
      <c r="BV54" s="646"/>
      <c r="BW54" s="761"/>
      <c r="BX54" s="520"/>
      <c r="BY54" s="646"/>
      <c r="BZ54" s="644"/>
      <c r="CA54" s="646"/>
      <c r="CB54" s="761"/>
      <c r="CC54" s="520"/>
      <c r="CD54" s="646"/>
      <c r="CE54" s="644"/>
      <c r="CF54" s="646"/>
      <c r="CG54" s="761"/>
      <c r="CH54" s="520"/>
      <c r="CI54" s="646"/>
      <c r="CJ54" s="644"/>
      <c r="CK54" s="646"/>
      <c r="CL54" s="761"/>
      <c r="CM54" s="520"/>
      <c r="CN54" s="646"/>
      <c r="CO54" s="644"/>
      <c r="CP54" s="646"/>
      <c r="CQ54" s="761"/>
      <c r="CR54" s="520"/>
      <c r="CS54" s="646"/>
      <c r="CT54" s="644"/>
      <c r="CU54" s="646"/>
      <c r="CV54" s="761"/>
      <c r="CW54" s="520"/>
      <c r="CX54" s="646"/>
      <c r="CY54" s="179"/>
      <c r="CZ54" s="645"/>
      <c r="DA54" s="647"/>
      <c r="DB54" s="646"/>
      <c r="DC54" s="763">
        <f t="shared" si="25"/>
        <v>0</v>
      </c>
      <c r="DD54" s="179"/>
      <c r="DE54" s="423" t="s">
        <v>3136</v>
      </c>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row>
    <row r="55" spans="1:157" x14ac:dyDescent="0.25">
      <c r="A55" s="431" t="s">
        <v>2085</v>
      </c>
      <c r="B55" s="48" t="s">
        <v>21</v>
      </c>
      <c r="C55" s="644"/>
      <c r="D55" s="646"/>
      <c r="E55" s="761"/>
      <c r="F55" s="520"/>
      <c r="G55" s="646"/>
      <c r="H55" s="646"/>
      <c r="I55" s="646"/>
      <c r="J55" s="650"/>
      <c r="K55" s="520"/>
      <c r="L55" s="646"/>
      <c r="M55" s="646"/>
      <c r="N55" s="646"/>
      <c r="O55" s="650"/>
      <c r="P55" s="520"/>
      <c r="Q55" s="646"/>
      <c r="R55" s="646"/>
      <c r="S55" s="646"/>
      <c r="T55" s="650"/>
      <c r="U55" s="526"/>
      <c r="V55" s="646"/>
      <c r="W55" s="646"/>
      <c r="X55" s="646"/>
      <c r="Y55" s="650"/>
      <c r="Z55" s="526"/>
      <c r="AA55" s="646"/>
      <c r="AB55" s="646"/>
      <c r="AC55" s="646"/>
      <c r="AD55" s="650"/>
      <c r="AE55" s="526"/>
      <c r="AF55" s="646"/>
      <c r="AG55" s="646"/>
      <c r="AH55" s="646"/>
      <c r="AI55" s="650"/>
      <c r="AJ55" s="520"/>
      <c r="AK55" s="646"/>
      <c r="AL55" s="646"/>
      <c r="AM55" s="646"/>
      <c r="AN55" s="650"/>
      <c r="AO55" s="520"/>
      <c r="AP55" s="646"/>
      <c r="AQ55" s="646"/>
      <c r="AR55" s="646"/>
      <c r="AS55" s="650"/>
      <c r="AT55" s="520"/>
      <c r="AU55" s="646"/>
      <c r="AV55" s="646"/>
      <c r="AW55" s="646"/>
      <c r="AX55" s="650"/>
      <c r="AY55" s="520"/>
      <c r="AZ55" s="646"/>
      <c r="BA55" s="646"/>
      <c r="BB55" s="646"/>
      <c r="BC55" s="650"/>
      <c r="BD55" s="520"/>
      <c r="BE55" s="646"/>
      <c r="BF55" s="646"/>
      <c r="BG55" s="646"/>
      <c r="BH55" s="650"/>
      <c r="BI55" s="520"/>
      <c r="BJ55" s="646"/>
      <c r="BK55" s="646"/>
      <c r="BL55" s="646"/>
      <c r="BM55" s="650"/>
      <c r="BN55" s="520"/>
      <c r="BO55" s="646"/>
      <c r="BP55" s="646"/>
      <c r="BQ55" s="646"/>
      <c r="BR55" s="650"/>
      <c r="BS55" s="520"/>
      <c r="BT55" s="646"/>
      <c r="BU55" s="646"/>
      <c r="BV55" s="646"/>
      <c r="BW55" s="650"/>
      <c r="BX55" s="520"/>
      <c r="BY55" s="646"/>
      <c r="BZ55" s="646"/>
      <c r="CA55" s="646"/>
      <c r="CB55" s="650"/>
      <c r="CC55" s="520"/>
      <c r="CD55" s="646"/>
      <c r="CE55" s="646"/>
      <c r="CF55" s="646"/>
      <c r="CG55" s="650"/>
      <c r="CH55" s="520"/>
      <c r="CI55" s="646"/>
      <c r="CJ55" s="646"/>
      <c r="CK55" s="646"/>
      <c r="CL55" s="650"/>
      <c r="CM55" s="520"/>
      <c r="CN55" s="646"/>
      <c r="CO55" s="646"/>
      <c r="CP55" s="646"/>
      <c r="CQ55" s="650"/>
      <c r="CR55" s="520"/>
      <c r="CS55" s="646"/>
      <c r="CT55" s="646"/>
      <c r="CU55" s="646"/>
      <c r="CV55" s="650"/>
      <c r="CW55" s="520"/>
      <c r="CX55" s="646"/>
      <c r="CY55" s="179"/>
      <c r="CZ55" s="645"/>
      <c r="DA55" s="647"/>
      <c r="DB55" s="646"/>
      <c r="DC55" s="163">
        <f t="shared" si="25"/>
        <v>0</v>
      </c>
      <c r="DD55" s="44"/>
      <c r="DE55" s="412" t="s">
        <v>42</v>
      </c>
    </row>
    <row r="56" spans="1:157" x14ac:dyDescent="0.25">
      <c r="A56" s="431" t="s">
        <v>2086</v>
      </c>
      <c r="B56" s="48" t="s">
        <v>295</v>
      </c>
      <c r="C56" s="644"/>
      <c r="D56" s="646"/>
      <c r="E56" s="761"/>
      <c r="F56" s="520"/>
      <c r="G56" s="646"/>
      <c r="H56" s="646"/>
      <c r="I56" s="646"/>
      <c r="J56" s="650"/>
      <c r="K56" s="520"/>
      <c r="L56" s="646"/>
      <c r="M56" s="646"/>
      <c r="N56" s="646"/>
      <c r="O56" s="650"/>
      <c r="P56" s="520"/>
      <c r="Q56" s="646"/>
      <c r="R56" s="646"/>
      <c r="S56" s="646"/>
      <c r="T56" s="650"/>
      <c r="U56" s="526"/>
      <c r="V56" s="646"/>
      <c r="W56" s="646"/>
      <c r="X56" s="646"/>
      <c r="Y56" s="650"/>
      <c r="Z56" s="526"/>
      <c r="AA56" s="646"/>
      <c r="AB56" s="646"/>
      <c r="AC56" s="646"/>
      <c r="AD56" s="650"/>
      <c r="AE56" s="526"/>
      <c r="AF56" s="646"/>
      <c r="AG56" s="646"/>
      <c r="AH56" s="646"/>
      <c r="AI56" s="650"/>
      <c r="AJ56" s="520"/>
      <c r="AK56" s="646"/>
      <c r="AL56" s="646"/>
      <c r="AM56" s="646"/>
      <c r="AN56" s="650"/>
      <c r="AO56" s="520"/>
      <c r="AP56" s="646"/>
      <c r="AQ56" s="646"/>
      <c r="AR56" s="646"/>
      <c r="AS56" s="650"/>
      <c r="AT56" s="520"/>
      <c r="AU56" s="646"/>
      <c r="AV56" s="646"/>
      <c r="AW56" s="646"/>
      <c r="AX56" s="650"/>
      <c r="AY56" s="520"/>
      <c r="AZ56" s="646"/>
      <c r="BA56" s="646"/>
      <c r="BB56" s="646"/>
      <c r="BC56" s="650"/>
      <c r="BD56" s="520"/>
      <c r="BE56" s="646"/>
      <c r="BF56" s="646"/>
      <c r="BG56" s="646"/>
      <c r="BH56" s="650"/>
      <c r="BI56" s="520"/>
      <c r="BJ56" s="646"/>
      <c r="BK56" s="646"/>
      <c r="BL56" s="646"/>
      <c r="BM56" s="650"/>
      <c r="BN56" s="520"/>
      <c r="BO56" s="646"/>
      <c r="BP56" s="646"/>
      <c r="BQ56" s="646"/>
      <c r="BR56" s="650"/>
      <c r="BS56" s="520"/>
      <c r="BT56" s="646"/>
      <c r="BU56" s="646"/>
      <c r="BV56" s="646"/>
      <c r="BW56" s="650"/>
      <c r="BX56" s="520"/>
      <c r="BY56" s="646"/>
      <c r="BZ56" s="646"/>
      <c r="CA56" s="646"/>
      <c r="CB56" s="650"/>
      <c r="CC56" s="520"/>
      <c r="CD56" s="646"/>
      <c r="CE56" s="646"/>
      <c r="CF56" s="646"/>
      <c r="CG56" s="650"/>
      <c r="CH56" s="520"/>
      <c r="CI56" s="646"/>
      <c r="CJ56" s="646"/>
      <c r="CK56" s="646"/>
      <c r="CL56" s="650"/>
      <c r="CM56" s="520"/>
      <c r="CN56" s="646"/>
      <c r="CO56" s="646"/>
      <c r="CP56" s="646"/>
      <c r="CQ56" s="650"/>
      <c r="CR56" s="520"/>
      <c r="CS56" s="646"/>
      <c r="CT56" s="646"/>
      <c r="CU56" s="646"/>
      <c r="CV56" s="650"/>
      <c r="CW56" s="520"/>
      <c r="CX56" s="646"/>
      <c r="CY56" s="179"/>
      <c r="CZ56" s="645"/>
      <c r="DA56" s="647"/>
      <c r="DB56" s="646"/>
      <c r="DC56" s="163">
        <f t="shared" si="25"/>
        <v>0</v>
      </c>
      <c r="DD56" s="44"/>
      <c r="DE56" s="412" t="s">
        <v>42</v>
      </c>
    </row>
    <row r="57" spans="1:157" x14ac:dyDescent="0.25">
      <c r="A57" s="431" t="s">
        <v>2087</v>
      </c>
      <c r="B57" s="48" t="s">
        <v>22</v>
      </c>
      <c r="C57" s="644"/>
      <c r="D57" s="646"/>
      <c r="E57" s="761"/>
      <c r="F57" s="520"/>
      <c r="G57" s="646"/>
      <c r="H57" s="646"/>
      <c r="I57" s="646"/>
      <c r="J57" s="650"/>
      <c r="K57" s="520"/>
      <c r="L57" s="646"/>
      <c r="M57" s="646"/>
      <c r="N57" s="646"/>
      <c r="O57" s="650"/>
      <c r="P57" s="520"/>
      <c r="Q57" s="646"/>
      <c r="R57" s="646"/>
      <c r="S57" s="646"/>
      <c r="T57" s="650"/>
      <c r="U57" s="526"/>
      <c r="V57" s="646"/>
      <c r="W57" s="646"/>
      <c r="X57" s="646"/>
      <c r="Y57" s="650"/>
      <c r="Z57" s="526"/>
      <c r="AA57" s="646"/>
      <c r="AB57" s="646"/>
      <c r="AC57" s="646"/>
      <c r="AD57" s="650"/>
      <c r="AE57" s="526"/>
      <c r="AF57" s="646"/>
      <c r="AG57" s="646"/>
      <c r="AH57" s="646"/>
      <c r="AI57" s="650"/>
      <c r="AJ57" s="520"/>
      <c r="AK57" s="646"/>
      <c r="AL57" s="646"/>
      <c r="AM57" s="646"/>
      <c r="AN57" s="650"/>
      <c r="AO57" s="520"/>
      <c r="AP57" s="646"/>
      <c r="AQ57" s="646"/>
      <c r="AR57" s="646"/>
      <c r="AS57" s="650"/>
      <c r="AT57" s="520"/>
      <c r="AU57" s="646"/>
      <c r="AV57" s="646"/>
      <c r="AW57" s="646"/>
      <c r="AX57" s="650"/>
      <c r="AY57" s="520"/>
      <c r="AZ57" s="646"/>
      <c r="BA57" s="646"/>
      <c r="BB57" s="646"/>
      <c r="BC57" s="650"/>
      <c r="BD57" s="520"/>
      <c r="BE57" s="646"/>
      <c r="BF57" s="646"/>
      <c r="BG57" s="646"/>
      <c r="BH57" s="650"/>
      <c r="BI57" s="520"/>
      <c r="BJ57" s="646"/>
      <c r="BK57" s="646"/>
      <c r="BL57" s="646"/>
      <c r="BM57" s="650"/>
      <c r="BN57" s="520"/>
      <c r="BO57" s="646"/>
      <c r="BP57" s="646"/>
      <c r="BQ57" s="646"/>
      <c r="BR57" s="650"/>
      <c r="BS57" s="520"/>
      <c r="BT57" s="646"/>
      <c r="BU57" s="646"/>
      <c r="BV57" s="646"/>
      <c r="BW57" s="650"/>
      <c r="BX57" s="520"/>
      <c r="BY57" s="646"/>
      <c r="BZ57" s="646"/>
      <c r="CA57" s="646"/>
      <c r="CB57" s="650"/>
      <c r="CC57" s="520"/>
      <c r="CD57" s="646"/>
      <c r="CE57" s="646"/>
      <c r="CF57" s="646"/>
      <c r="CG57" s="650"/>
      <c r="CH57" s="520"/>
      <c r="CI57" s="646"/>
      <c r="CJ57" s="646"/>
      <c r="CK57" s="646"/>
      <c r="CL57" s="650"/>
      <c r="CM57" s="520"/>
      <c r="CN57" s="646"/>
      <c r="CO57" s="646"/>
      <c r="CP57" s="646"/>
      <c r="CQ57" s="650"/>
      <c r="CR57" s="520"/>
      <c r="CS57" s="646"/>
      <c r="CT57" s="646"/>
      <c r="CU57" s="646"/>
      <c r="CV57" s="650"/>
      <c r="CW57" s="520"/>
      <c r="CX57" s="646"/>
      <c r="CY57" s="179"/>
      <c r="CZ57" s="645"/>
      <c r="DA57" s="647"/>
      <c r="DB57" s="646"/>
      <c r="DC57" s="163">
        <f t="shared" si="25"/>
        <v>0</v>
      </c>
      <c r="DD57" s="44"/>
      <c r="DE57" s="412" t="s">
        <v>42</v>
      </c>
    </row>
    <row r="58" spans="1:157" x14ac:dyDescent="0.25">
      <c r="A58" s="431" t="s">
        <v>2088</v>
      </c>
      <c r="B58" s="48" t="s">
        <v>23</v>
      </c>
      <c r="C58" s="644"/>
      <c r="D58" s="646"/>
      <c r="E58" s="761"/>
      <c r="F58" s="520"/>
      <c r="G58" s="646"/>
      <c r="H58" s="646"/>
      <c r="I58" s="646"/>
      <c r="J58" s="650"/>
      <c r="K58" s="520"/>
      <c r="L58" s="646"/>
      <c r="M58" s="646"/>
      <c r="N58" s="646"/>
      <c r="O58" s="650"/>
      <c r="P58" s="520"/>
      <c r="Q58" s="646"/>
      <c r="R58" s="646"/>
      <c r="S58" s="646"/>
      <c r="T58" s="650"/>
      <c r="U58" s="526"/>
      <c r="V58" s="646"/>
      <c r="W58" s="646"/>
      <c r="X58" s="646"/>
      <c r="Y58" s="650"/>
      <c r="Z58" s="526"/>
      <c r="AA58" s="646"/>
      <c r="AB58" s="646"/>
      <c r="AC58" s="646"/>
      <c r="AD58" s="650"/>
      <c r="AE58" s="526"/>
      <c r="AF58" s="646"/>
      <c r="AG58" s="646"/>
      <c r="AH58" s="646"/>
      <c r="AI58" s="650"/>
      <c r="AJ58" s="520"/>
      <c r="AK58" s="646"/>
      <c r="AL58" s="646"/>
      <c r="AM58" s="646"/>
      <c r="AN58" s="650"/>
      <c r="AO58" s="520"/>
      <c r="AP58" s="646"/>
      <c r="AQ58" s="646"/>
      <c r="AR58" s="646"/>
      <c r="AS58" s="650"/>
      <c r="AT58" s="520"/>
      <c r="AU58" s="646"/>
      <c r="AV58" s="646"/>
      <c r="AW58" s="646"/>
      <c r="AX58" s="650"/>
      <c r="AY58" s="520"/>
      <c r="AZ58" s="646"/>
      <c r="BA58" s="646"/>
      <c r="BB58" s="646"/>
      <c r="BC58" s="650"/>
      <c r="BD58" s="520"/>
      <c r="BE58" s="646"/>
      <c r="BF58" s="646"/>
      <c r="BG58" s="646"/>
      <c r="BH58" s="650"/>
      <c r="BI58" s="520"/>
      <c r="BJ58" s="646"/>
      <c r="BK58" s="646"/>
      <c r="BL58" s="646"/>
      <c r="BM58" s="650"/>
      <c r="BN58" s="520"/>
      <c r="BO58" s="646"/>
      <c r="BP58" s="646"/>
      <c r="BQ58" s="646"/>
      <c r="BR58" s="650"/>
      <c r="BS58" s="520"/>
      <c r="BT58" s="646"/>
      <c r="BU58" s="646"/>
      <c r="BV58" s="646"/>
      <c r="BW58" s="650"/>
      <c r="BX58" s="520"/>
      <c r="BY58" s="646"/>
      <c r="BZ58" s="646"/>
      <c r="CA58" s="646"/>
      <c r="CB58" s="650"/>
      <c r="CC58" s="520"/>
      <c r="CD58" s="646"/>
      <c r="CE58" s="646"/>
      <c r="CF58" s="646"/>
      <c r="CG58" s="650"/>
      <c r="CH58" s="520"/>
      <c r="CI58" s="646"/>
      <c r="CJ58" s="646"/>
      <c r="CK58" s="646"/>
      <c r="CL58" s="650"/>
      <c r="CM58" s="520"/>
      <c r="CN58" s="646"/>
      <c r="CO58" s="646"/>
      <c r="CP58" s="646"/>
      <c r="CQ58" s="650"/>
      <c r="CR58" s="520"/>
      <c r="CS58" s="646"/>
      <c r="CT58" s="646"/>
      <c r="CU58" s="646"/>
      <c r="CV58" s="650"/>
      <c r="CW58" s="520"/>
      <c r="CX58" s="646"/>
      <c r="CY58" s="179"/>
      <c r="CZ58" s="645"/>
      <c r="DA58" s="647"/>
      <c r="DB58" s="646"/>
      <c r="DC58" s="163">
        <f t="shared" si="25"/>
        <v>0</v>
      </c>
      <c r="DD58" s="44"/>
      <c r="DE58" s="412" t="s">
        <v>42</v>
      </c>
    </row>
    <row r="59" spans="1:157" x14ac:dyDescent="0.25">
      <c r="A59" s="431" t="s">
        <v>2089</v>
      </c>
      <c r="B59" s="48" t="s">
        <v>24</v>
      </c>
      <c r="C59" s="644"/>
      <c r="D59" s="646"/>
      <c r="E59" s="761"/>
      <c r="F59" s="520"/>
      <c r="G59" s="646"/>
      <c r="H59" s="646"/>
      <c r="I59" s="646"/>
      <c r="J59" s="650"/>
      <c r="K59" s="520"/>
      <c r="L59" s="646"/>
      <c r="M59" s="646"/>
      <c r="N59" s="646"/>
      <c r="O59" s="650"/>
      <c r="P59" s="520"/>
      <c r="Q59" s="646"/>
      <c r="R59" s="646"/>
      <c r="S59" s="646"/>
      <c r="T59" s="650"/>
      <c r="U59" s="526"/>
      <c r="V59" s="646"/>
      <c r="W59" s="646"/>
      <c r="X59" s="646"/>
      <c r="Y59" s="650"/>
      <c r="Z59" s="526"/>
      <c r="AA59" s="646"/>
      <c r="AB59" s="646"/>
      <c r="AC59" s="646"/>
      <c r="AD59" s="650"/>
      <c r="AE59" s="526"/>
      <c r="AF59" s="646"/>
      <c r="AG59" s="646"/>
      <c r="AH59" s="646"/>
      <c r="AI59" s="650"/>
      <c r="AJ59" s="520"/>
      <c r="AK59" s="646"/>
      <c r="AL59" s="646"/>
      <c r="AM59" s="646"/>
      <c r="AN59" s="650"/>
      <c r="AO59" s="520"/>
      <c r="AP59" s="646"/>
      <c r="AQ59" s="646"/>
      <c r="AR59" s="646"/>
      <c r="AS59" s="650"/>
      <c r="AT59" s="520"/>
      <c r="AU59" s="646"/>
      <c r="AV59" s="646"/>
      <c r="AW59" s="646"/>
      <c r="AX59" s="650"/>
      <c r="AY59" s="520"/>
      <c r="AZ59" s="646"/>
      <c r="BA59" s="646"/>
      <c r="BB59" s="646"/>
      <c r="BC59" s="650"/>
      <c r="BD59" s="520"/>
      <c r="BE59" s="646"/>
      <c r="BF59" s="646"/>
      <c r="BG59" s="646"/>
      <c r="BH59" s="650"/>
      <c r="BI59" s="520"/>
      <c r="BJ59" s="646"/>
      <c r="BK59" s="646"/>
      <c r="BL59" s="646"/>
      <c r="BM59" s="650"/>
      <c r="BN59" s="520"/>
      <c r="BO59" s="646"/>
      <c r="BP59" s="646"/>
      <c r="BQ59" s="646"/>
      <c r="BR59" s="650"/>
      <c r="BS59" s="520"/>
      <c r="BT59" s="646"/>
      <c r="BU59" s="646"/>
      <c r="BV59" s="646"/>
      <c r="BW59" s="650"/>
      <c r="BX59" s="520"/>
      <c r="BY59" s="646"/>
      <c r="BZ59" s="646"/>
      <c r="CA59" s="646"/>
      <c r="CB59" s="650"/>
      <c r="CC59" s="520"/>
      <c r="CD59" s="646"/>
      <c r="CE59" s="646"/>
      <c r="CF59" s="646"/>
      <c r="CG59" s="650"/>
      <c r="CH59" s="520"/>
      <c r="CI59" s="646"/>
      <c r="CJ59" s="646"/>
      <c r="CK59" s="646"/>
      <c r="CL59" s="650"/>
      <c r="CM59" s="520"/>
      <c r="CN59" s="646"/>
      <c r="CO59" s="646"/>
      <c r="CP59" s="646"/>
      <c r="CQ59" s="650"/>
      <c r="CR59" s="520"/>
      <c r="CS59" s="646"/>
      <c r="CT59" s="646"/>
      <c r="CU59" s="646"/>
      <c r="CV59" s="650"/>
      <c r="CW59" s="520"/>
      <c r="CX59" s="646"/>
      <c r="CY59" s="179"/>
      <c r="CZ59" s="645"/>
      <c r="DA59" s="647"/>
      <c r="DB59" s="646"/>
      <c r="DC59" s="163">
        <f t="shared" si="25"/>
        <v>0</v>
      </c>
      <c r="DD59" s="44"/>
      <c r="DE59" s="412" t="s">
        <v>42</v>
      </c>
    </row>
    <row r="60" spans="1:157" x14ac:dyDescent="0.25">
      <c r="A60" s="431" t="s">
        <v>2090</v>
      </c>
      <c r="B60" s="48" t="s">
        <v>25</v>
      </c>
      <c r="C60" s="644"/>
      <c r="D60" s="646"/>
      <c r="E60" s="761"/>
      <c r="F60" s="520"/>
      <c r="G60" s="646"/>
      <c r="H60" s="646"/>
      <c r="I60" s="646"/>
      <c r="J60" s="650"/>
      <c r="K60" s="520"/>
      <c r="L60" s="646"/>
      <c r="M60" s="646"/>
      <c r="N60" s="646"/>
      <c r="O60" s="650"/>
      <c r="P60" s="520"/>
      <c r="Q60" s="646"/>
      <c r="R60" s="646"/>
      <c r="S60" s="646"/>
      <c r="T60" s="650"/>
      <c r="U60" s="526"/>
      <c r="V60" s="646"/>
      <c r="W60" s="646"/>
      <c r="X60" s="646"/>
      <c r="Y60" s="650"/>
      <c r="Z60" s="526"/>
      <c r="AA60" s="646"/>
      <c r="AB60" s="646"/>
      <c r="AC60" s="646"/>
      <c r="AD60" s="650"/>
      <c r="AE60" s="526"/>
      <c r="AF60" s="646"/>
      <c r="AG60" s="646"/>
      <c r="AH60" s="646"/>
      <c r="AI60" s="650"/>
      <c r="AJ60" s="520"/>
      <c r="AK60" s="646"/>
      <c r="AL60" s="646"/>
      <c r="AM60" s="646"/>
      <c r="AN60" s="650"/>
      <c r="AO60" s="520"/>
      <c r="AP60" s="646"/>
      <c r="AQ60" s="646"/>
      <c r="AR60" s="646"/>
      <c r="AS60" s="650"/>
      <c r="AT60" s="520"/>
      <c r="AU60" s="646"/>
      <c r="AV60" s="646"/>
      <c r="AW60" s="646"/>
      <c r="AX60" s="650"/>
      <c r="AY60" s="520"/>
      <c r="AZ60" s="646"/>
      <c r="BA60" s="646"/>
      <c r="BB60" s="646"/>
      <c r="BC60" s="650"/>
      <c r="BD60" s="520"/>
      <c r="BE60" s="646"/>
      <c r="BF60" s="646"/>
      <c r="BG60" s="646"/>
      <c r="BH60" s="650"/>
      <c r="BI60" s="520"/>
      <c r="BJ60" s="646"/>
      <c r="BK60" s="646"/>
      <c r="BL60" s="646"/>
      <c r="BM60" s="650"/>
      <c r="BN60" s="520"/>
      <c r="BO60" s="646"/>
      <c r="BP60" s="646"/>
      <c r="BQ60" s="646"/>
      <c r="BR60" s="650"/>
      <c r="BS60" s="520"/>
      <c r="BT60" s="646"/>
      <c r="BU60" s="646"/>
      <c r="BV60" s="646"/>
      <c r="BW60" s="650"/>
      <c r="BX60" s="520"/>
      <c r="BY60" s="646"/>
      <c r="BZ60" s="646"/>
      <c r="CA60" s="646"/>
      <c r="CB60" s="650"/>
      <c r="CC60" s="520"/>
      <c r="CD60" s="646"/>
      <c r="CE60" s="646"/>
      <c r="CF60" s="646"/>
      <c r="CG60" s="650"/>
      <c r="CH60" s="520"/>
      <c r="CI60" s="646"/>
      <c r="CJ60" s="646"/>
      <c r="CK60" s="646"/>
      <c r="CL60" s="650"/>
      <c r="CM60" s="520"/>
      <c r="CN60" s="646"/>
      <c r="CO60" s="646"/>
      <c r="CP60" s="646"/>
      <c r="CQ60" s="650"/>
      <c r="CR60" s="520"/>
      <c r="CS60" s="646"/>
      <c r="CT60" s="646"/>
      <c r="CU60" s="646"/>
      <c r="CV60" s="650"/>
      <c r="CW60" s="520"/>
      <c r="CX60" s="646"/>
      <c r="CY60" s="179"/>
      <c r="CZ60" s="645"/>
      <c r="DA60" s="647"/>
      <c r="DB60" s="646"/>
      <c r="DC60" s="163">
        <f t="shared" si="25"/>
        <v>0</v>
      </c>
      <c r="DD60" s="44"/>
      <c r="DE60" s="412" t="s">
        <v>42</v>
      </c>
    </row>
    <row r="61" spans="1:157" x14ac:dyDescent="0.25">
      <c r="A61" s="431" t="s">
        <v>2091</v>
      </c>
      <c r="B61" s="48" t="s">
        <v>34</v>
      </c>
      <c r="C61" s="644"/>
      <c r="D61" s="646"/>
      <c r="E61" s="761"/>
      <c r="F61" s="520"/>
      <c r="G61" s="646"/>
      <c r="H61" s="646"/>
      <c r="I61" s="646"/>
      <c r="J61" s="650"/>
      <c r="K61" s="520"/>
      <c r="L61" s="646"/>
      <c r="M61" s="646"/>
      <c r="N61" s="646"/>
      <c r="O61" s="650"/>
      <c r="P61" s="520"/>
      <c r="Q61" s="646"/>
      <c r="R61" s="646"/>
      <c r="S61" s="646"/>
      <c r="T61" s="650"/>
      <c r="U61" s="526"/>
      <c r="V61" s="646"/>
      <c r="W61" s="646"/>
      <c r="X61" s="646"/>
      <c r="Y61" s="650"/>
      <c r="Z61" s="526"/>
      <c r="AA61" s="646"/>
      <c r="AB61" s="646"/>
      <c r="AC61" s="646"/>
      <c r="AD61" s="650"/>
      <c r="AE61" s="526"/>
      <c r="AF61" s="646"/>
      <c r="AG61" s="646"/>
      <c r="AH61" s="646"/>
      <c r="AI61" s="650"/>
      <c r="AJ61" s="520"/>
      <c r="AK61" s="646"/>
      <c r="AL61" s="646"/>
      <c r="AM61" s="646"/>
      <c r="AN61" s="650"/>
      <c r="AO61" s="520"/>
      <c r="AP61" s="646"/>
      <c r="AQ61" s="646"/>
      <c r="AR61" s="646"/>
      <c r="AS61" s="650"/>
      <c r="AT61" s="520"/>
      <c r="AU61" s="646"/>
      <c r="AV61" s="646"/>
      <c r="AW61" s="646"/>
      <c r="AX61" s="650"/>
      <c r="AY61" s="520"/>
      <c r="AZ61" s="646"/>
      <c r="BA61" s="646"/>
      <c r="BB61" s="646"/>
      <c r="BC61" s="650"/>
      <c r="BD61" s="520"/>
      <c r="BE61" s="646"/>
      <c r="BF61" s="646"/>
      <c r="BG61" s="646"/>
      <c r="BH61" s="650"/>
      <c r="BI61" s="520"/>
      <c r="BJ61" s="646"/>
      <c r="BK61" s="646"/>
      <c r="BL61" s="646"/>
      <c r="BM61" s="650"/>
      <c r="BN61" s="520"/>
      <c r="BO61" s="646"/>
      <c r="BP61" s="646"/>
      <c r="BQ61" s="646"/>
      <c r="BR61" s="650"/>
      <c r="BS61" s="520"/>
      <c r="BT61" s="646"/>
      <c r="BU61" s="646"/>
      <c r="BV61" s="646"/>
      <c r="BW61" s="650"/>
      <c r="BX61" s="520"/>
      <c r="BY61" s="646"/>
      <c r="BZ61" s="646"/>
      <c r="CA61" s="646"/>
      <c r="CB61" s="650"/>
      <c r="CC61" s="520"/>
      <c r="CD61" s="646"/>
      <c r="CE61" s="646"/>
      <c r="CF61" s="646"/>
      <c r="CG61" s="650"/>
      <c r="CH61" s="520"/>
      <c r="CI61" s="646"/>
      <c r="CJ61" s="646"/>
      <c r="CK61" s="646"/>
      <c r="CL61" s="650"/>
      <c r="CM61" s="520"/>
      <c r="CN61" s="646"/>
      <c r="CO61" s="646"/>
      <c r="CP61" s="646"/>
      <c r="CQ61" s="650"/>
      <c r="CR61" s="520"/>
      <c r="CS61" s="646"/>
      <c r="CT61" s="646"/>
      <c r="CU61" s="646"/>
      <c r="CV61" s="650"/>
      <c r="CW61" s="520"/>
      <c r="CX61" s="646"/>
      <c r="CY61" s="179"/>
      <c r="CZ61" s="645"/>
      <c r="DA61" s="647"/>
      <c r="DB61" s="646"/>
      <c r="DC61" s="163">
        <f t="shared" si="25"/>
        <v>0</v>
      </c>
      <c r="DD61" s="44"/>
      <c r="DE61" s="412" t="s">
        <v>2024</v>
      </c>
    </row>
    <row r="62" spans="1:157" ht="30" x14ac:dyDescent="0.25">
      <c r="A62" s="431" t="s">
        <v>2092</v>
      </c>
      <c r="B62" s="48" t="s">
        <v>26</v>
      </c>
      <c r="C62" s="644"/>
      <c r="D62" s="646"/>
      <c r="E62" s="761"/>
      <c r="F62" s="520"/>
      <c r="G62" s="646"/>
      <c r="H62" s="646"/>
      <c r="I62" s="646"/>
      <c r="J62" s="650"/>
      <c r="K62" s="520"/>
      <c r="L62" s="646"/>
      <c r="M62" s="646"/>
      <c r="N62" s="646"/>
      <c r="O62" s="650"/>
      <c r="P62" s="520"/>
      <c r="Q62" s="646"/>
      <c r="R62" s="646"/>
      <c r="S62" s="646"/>
      <c r="T62" s="650"/>
      <c r="U62" s="526"/>
      <c r="V62" s="646"/>
      <c r="W62" s="646"/>
      <c r="X62" s="646"/>
      <c r="Y62" s="650"/>
      <c r="Z62" s="526"/>
      <c r="AA62" s="646"/>
      <c r="AB62" s="646"/>
      <c r="AC62" s="646"/>
      <c r="AD62" s="650"/>
      <c r="AE62" s="526"/>
      <c r="AF62" s="646"/>
      <c r="AG62" s="646"/>
      <c r="AH62" s="646"/>
      <c r="AI62" s="650"/>
      <c r="AJ62" s="520"/>
      <c r="AK62" s="646"/>
      <c r="AL62" s="646"/>
      <c r="AM62" s="646"/>
      <c r="AN62" s="650"/>
      <c r="AO62" s="520"/>
      <c r="AP62" s="646"/>
      <c r="AQ62" s="646"/>
      <c r="AR62" s="646"/>
      <c r="AS62" s="650"/>
      <c r="AT62" s="520"/>
      <c r="AU62" s="646"/>
      <c r="AV62" s="646"/>
      <c r="AW62" s="646"/>
      <c r="AX62" s="650"/>
      <c r="AY62" s="520"/>
      <c r="AZ62" s="646"/>
      <c r="BA62" s="646"/>
      <c r="BB62" s="646"/>
      <c r="BC62" s="650"/>
      <c r="BD62" s="520"/>
      <c r="BE62" s="646"/>
      <c r="BF62" s="646"/>
      <c r="BG62" s="646"/>
      <c r="BH62" s="650"/>
      <c r="BI62" s="520"/>
      <c r="BJ62" s="646"/>
      <c r="BK62" s="646"/>
      <c r="BL62" s="646"/>
      <c r="BM62" s="650"/>
      <c r="BN62" s="520"/>
      <c r="BO62" s="646"/>
      <c r="BP62" s="646"/>
      <c r="BQ62" s="646"/>
      <c r="BR62" s="650"/>
      <c r="BS62" s="520"/>
      <c r="BT62" s="646"/>
      <c r="BU62" s="646"/>
      <c r="BV62" s="646"/>
      <c r="BW62" s="650"/>
      <c r="BX62" s="520"/>
      <c r="BY62" s="646"/>
      <c r="BZ62" s="646"/>
      <c r="CA62" s="646"/>
      <c r="CB62" s="650"/>
      <c r="CC62" s="520"/>
      <c r="CD62" s="646"/>
      <c r="CE62" s="646"/>
      <c r="CF62" s="646"/>
      <c r="CG62" s="650"/>
      <c r="CH62" s="520"/>
      <c r="CI62" s="646"/>
      <c r="CJ62" s="646"/>
      <c r="CK62" s="646"/>
      <c r="CL62" s="650"/>
      <c r="CM62" s="520"/>
      <c r="CN62" s="646"/>
      <c r="CO62" s="646"/>
      <c r="CP62" s="646"/>
      <c r="CQ62" s="650"/>
      <c r="CR62" s="520"/>
      <c r="CS62" s="646"/>
      <c r="CT62" s="646"/>
      <c r="CU62" s="646"/>
      <c r="CV62" s="650"/>
      <c r="CW62" s="520"/>
      <c r="CX62" s="646"/>
      <c r="CY62" s="179"/>
      <c r="CZ62" s="645"/>
      <c r="DA62" s="647"/>
      <c r="DB62" s="646"/>
      <c r="DC62" s="163">
        <f t="shared" si="25"/>
        <v>0</v>
      </c>
      <c r="DD62" s="44"/>
      <c r="DE62" s="412" t="s">
        <v>42</v>
      </c>
    </row>
    <row r="63" spans="1:157" x14ac:dyDescent="0.25">
      <c r="A63" s="431" t="s">
        <v>2093</v>
      </c>
      <c r="B63" s="48" t="s">
        <v>41</v>
      </c>
      <c r="C63" s="644"/>
      <c r="D63" s="646"/>
      <c r="E63" s="761"/>
      <c r="F63" s="520"/>
      <c r="G63" s="646"/>
      <c r="H63" s="646"/>
      <c r="I63" s="646"/>
      <c r="J63" s="650"/>
      <c r="K63" s="520"/>
      <c r="L63" s="646"/>
      <c r="M63" s="646"/>
      <c r="N63" s="646"/>
      <c r="O63" s="650"/>
      <c r="P63" s="520"/>
      <c r="Q63" s="646"/>
      <c r="R63" s="646"/>
      <c r="S63" s="646"/>
      <c r="T63" s="650"/>
      <c r="U63" s="526"/>
      <c r="V63" s="646"/>
      <c r="W63" s="646"/>
      <c r="X63" s="646"/>
      <c r="Y63" s="650"/>
      <c r="Z63" s="526"/>
      <c r="AA63" s="646"/>
      <c r="AB63" s="646"/>
      <c r="AC63" s="646"/>
      <c r="AD63" s="650"/>
      <c r="AE63" s="526"/>
      <c r="AF63" s="646"/>
      <c r="AG63" s="646"/>
      <c r="AH63" s="646"/>
      <c r="AI63" s="650"/>
      <c r="AJ63" s="520"/>
      <c r="AK63" s="646"/>
      <c r="AL63" s="646"/>
      <c r="AM63" s="646"/>
      <c r="AN63" s="650"/>
      <c r="AO63" s="520"/>
      <c r="AP63" s="646"/>
      <c r="AQ63" s="646"/>
      <c r="AR63" s="646"/>
      <c r="AS63" s="650"/>
      <c r="AT63" s="520"/>
      <c r="AU63" s="646"/>
      <c r="AV63" s="646"/>
      <c r="AW63" s="646"/>
      <c r="AX63" s="650"/>
      <c r="AY63" s="520"/>
      <c r="AZ63" s="646"/>
      <c r="BA63" s="646"/>
      <c r="BB63" s="646"/>
      <c r="BC63" s="650"/>
      <c r="BD63" s="520"/>
      <c r="BE63" s="646"/>
      <c r="BF63" s="646"/>
      <c r="BG63" s="646"/>
      <c r="BH63" s="650"/>
      <c r="BI63" s="520"/>
      <c r="BJ63" s="646"/>
      <c r="BK63" s="646"/>
      <c r="BL63" s="646"/>
      <c r="BM63" s="650"/>
      <c r="BN63" s="520"/>
      <c r="BO63" s="646"/>
      <c r="BP63" s="646"/>
      <c r="BQ63" s="646"/>
      <c r="BR63" s="650"/>
      <c r="BS63" s="520"/>
      <c r="BT63" s="646"/>
      <c r="BU63" s="646"/>
      <c r="BV63" s="646"/>
      <c r="BW63" s="650"/>
      <c r="BX63" s="520"/>
      <c r="BY63" s="646"/>
      <c r="BZ63" s="646"/>
      <c r="CA63" s="646"/>
      <c r="CB63" s="650"/>
      <c r="CC63" s="520"/>
      <c r="CD63" s="646"/>
      <c r="CE63" s="646"/>
      <c r="CF63" s="646"/>
      <c r="CG63" s="650"/>
      <c r="CH63" s="520"/>
      <c r="CI63" s="646"/>
      <c r="CJ63" s="646"/>
      <c r="CK63" s="646"/>
      <c r="CL63" s="650"/>
      <c r="CM63" s="520"/>
      <c r="CN63" s="646"/>
      <c r="CO63" s="646"/>
      <c r="CP63" s="646"/>
      <c r="CQ63" s="650"/>
      <c r="CR63" s="520"/>
      <c r="CS63" s="646"/>
      <c r="CT63" s="646"/>
      <c r="CU63" s="646"/>
      <c r="CV63" s="650"/>
      <c r="CW63" s="520"/>
      <c r="CX63" s="646"/>
      <c r="CY63" s="179"/>
      <c r="CZ63" s="645"/>
      <c r="DA63" s="647"/>
      <c r="DB63" s="646"/>
      <c r="DC63" s="163">
        <f t="shared" si="25"/>
        <v>0</v>
      </c>
      <c r="DD63" s="44"/>
      <c r="DE63" s="423" t="s">
        <v>41</v>
      </c>
    </row>
    <row r="64" spans="1:157" x14ac:dyDescent="0.25">
      <c r="A64" s="431" t="s">
        <v>2094</v>
      </c>
      <c r="B64" s="48" t="s">
        <v>187</v>
      </c>
      <c r="C64" s="644"/>
      <c r="D64" s="646"/>
      <c r="E64" s="761"/>
      <c r="F64" s="520"/>
      <c r="G64" s="646"/>
      <c r="H64" s="646"/>
      <c r="I64" s="646"/>
      <c r="J64" s="650"/>
      <c r="K64" s="520"/>
      <c r="L64" s="646"/>
      <c r="M64" s="646"/>
      <c r="N64" s="646"/>
      <c r="O64" s="650"/>
      <c r="P64" s="520"/>
      <c r="Q64" s="646"/>
      <c r="R64" s="646"/>
      <c r="S64" s="646"/>
      <c r="T64" s="650"/>
      <c r="U64" s="526"/>
      <c r="V64" s="646"/>
      <c r="W64" s="646"/>
      <c r="X64" s="646"/>
      <c r="Y64" s="650"/>
      <c r="Z64" s="526"/>
      <c r="AA64" s="646"/>
      <c r="AB64" s="646"/>
      <c r="AC64" s="646"/>
      <c r="AD64" s="650"/>
      <c r="AE64" s="526"/>
      <c r="AF64" s="646"/>
      <c r="AG64" s="646"/>
      <c r="AH64" s="646"/>
      <c r="AI64" s="650"/>
      <c r="AJ64" s="520"/>
      <c r="AK64" s="646"/>
      <c r="AL64" s="646"/>
      <c r="AM64" s="646"/>
      <c r="AN64" s="650"/>
      <c r="AO64" s="520"/>
      <c r="AP64" s="646"/>
      <c r="AQ64" s="646"/>
      <c r="AR64" s="646"/>
      <c r="AS64" s="650"/>
      <c r="AT64" s="520"/>
      <c r="AU64" s="646"/>
      <c r="AV64" s="646"/>
      <c r="AW64" s="646"/>
      <c r="AX64" s="650"/>
      <c r="AY64" s="520"/>
      <c r="AZ64" s="646"/>
      <c r="BA64" s="646"/>
      <c r="BB64" s="646"/>
      <c r="BC64" s="650"/>
      <c r="BD64" s="520"/>
      <c r="BE64" s="646"/>
      <c r="BF64" s="646"/>
      <c r="BG64" s="646"/>
      <c r="BH64" s="650"/>
      <c r="BI64" s="520"/>
      <c r="BJ64" s="646"/>
      <c r="BK64" s="646"/>
      <c r="BL64" s="646"/>
      <c r="BM64" s="650"/>
      <c r="BN64" s="520"/>
      <c r="BO64" s="646"/>
      <c r="BP64" s="646"/>
      <c r="BQ64" s="646"/>
      <c r="BR64" s="650"/>
      <c r="BS64" s="520"/>
      <c r="BT64" s="646"/>
      <c r="BU64" s="646"/>
      <c r="BV64" s="646"/>
      <c r="BW64" s="650"/>
      <c r="BX64" s="520"/>
      <c r="BY64" s="646"/>
      <c r="BZ64" s="646"/>
      <c r="CA64" s="646"/>
      <c r="CB64" s="650"/>
      <c r="CC64" s="520"/>
      <c r="CD64" s="646"/>
      <c r="CE64" s="646"/>
      <c r="CF64" s="646"/>
      <c r="CG64" s="650"/>
      <c r="CH64" s="520"/>
      <c r="CI64" s="646"/>
      <c r="CJ64" s="646"/>
      <c r="CK64" s="646"/>
      <c r="CL64" s="650"/>
      <c r="CM64" s="520"/>
      <c r="CN64" s="646"/>
      <c r="CO64" s="646"/>
      <c r="CP64" s="646"/>
      <c r="CQ64" s="650"/>
      <c r="CR64" s="520"/>
      <c r="CS64" s="646"/>
      <c r="CT64" s="646"/>
      <c r="CU64" s="646"/>
      <c r="CV64" s="650"/>
      <c r="CW64" s="520"/>
      <c r="CX64" s="646"/>
      <c r="CY64" s="179"/>
      <c r="CZ64" s="645"/>
      <c r="DA64" s="647"/>
      <c r="DB64" s="646"/>
      <c r="DC64" s="163">
        <f t="shared" si="25"/>
        <v>0</v>
      </c>
      <c r="DD64" s="44"/>
      <c r="DE64" s="412" t="s">
        <v>42</v>
      </c>
    </row>
    <row r="65" spans="1:109" x14ac:dyDescent="0.25">
      <c r="A65" s="431" t="s">
        <v>2095</v>
      </c>
      <c r="B65" s="48" t="s">
        <v>30</v>
      </c>
      <c r="C65" s="644"/>
      <c r="D65" s="646"/>
      <c r="E65" s="761"/>
      <c r="F65" s="520"/>
      <c r="G65" s="646"/>
      <c r="H65" s="646"/>
      <c r="I65" s="646"/>
      <c r="J65" s="650"/>
      <c r="K65" s="520"/>
      <c r="L65" s="646"/>
      <c r="M65" s="646"/>
      <c r="N65" s="646"/>
      <c r="O65" s="650"/>
      <c r="P65" s="520"/>
      <c r="Q65" s="646"/>
      <c r="R65" s="646"/>
      <c r="S65" s="646"/>
      <c r="T65" s="650"/>
      <c r="U65" s="526"/>
      <c r="V65" s="646"/>
      <c r="W65" s="646"/>
      <c r="X65" s="646"/>
      <c r="Y65" s="650"/>
      <c r="Z65" s="526"/>
      <c r="AA65" s="646"/>
      <c r="AB65" s="646"/>
      <c r="AC65" s="646"/>
      <c r="AD65" s="650"/>
      <c r="AE65" s="526"/>
      <c r="AF65" s="646"/>
      <c r="AG65" s="646"/>
      <c r="AH65" s="646"/>
      <c r="AI65" s="650"/>
      <c r="AJ65" s="520"/>
      <c r="AK65" s="646"/>
      <c r="AL65" s="646"/>
      <c r="AM65" s="646"/>
      <c r="AN65" s="650"/>
      <c r="AO65" s="520"/>
      <c r="AP65" s="646"/>
      <c r="AQ65" s="646"/>
      <c r="AR65" s="646"/>
      <c r="AS65" s="650"/>
      <c r="AT65" s="520"/>
      <c r="AU65" s="646"/>
      <c r="AV65" s="646"/>
      <c r="AW65" s="646"/>
      <c r="AX65" s="650"/>
      <c r="AY65" s="520"/>
      <c r="AZ65" s="646"/>
      <c r="BA65" s="646"/>
      <c r="BB65" s="646"/>
      <c r="BC65" s="650"/>
      <c r="BD65" s="520"/>
      <c r="BE65" s="646"/>
      <c r="BF65" s="646"/>
      <c r="BG65" s="646"/>
      <c r="BH65" s="650"/>
      <c r="BI65" s="520"/>
      <c r="BJ65" s="646"/>
      <c r="BK65" s="646"/>
      <c r="BL65" s="646"/>
      <c r="BM65" s="650"/>
      <c r="BN65" s="520"/>
      <c r="BO65" s="646"/>
      <c r="BP65" s="646"/>
      <c r="BQ65" s="646"/>
      <c r="BR65" s="650"/>
      <c r="BS65" s="520"/>
      <c r="BT65" s="646"/>
      <c r="BU65" s="646"/>
      <c r="BV65" s="646"/>
      <c r="BW65" s="650"/>
      <c r="BX65" s="520"/>
      <c r="BY65" s="646"/>
      <c r="BZ65" s="646"/>
      <c r="CA65" s="646"/>
      <c r="CB65" s="650"/>
      <c r="CC65" s="520"/>
      <c r="CD65" s="646"/>
      <c r="CE65" s="646"/>
      <c r="CF65" s="646"/>
      <c r="CG65" s="650"/>
      <c r="CH65" s="520"/>
      <c r="CI65" s="646"/>
      <c r="CJ65" s="646"/>
      <c r="CK65" s="646"/>
      <c r="CL65" s="650"/>
      <c r="CM65" s="520"/>
      <c r="CN65" s="646"/>
      <c r="CO65" s="646"/>
      <c r="CP65" s="646"/>
      <c r="CQ65" s="650"/>
      <c r="CR65" s="520"/>
      <c r="CS65" s="646"/>
      <c r="CT65" s="646"/>
      <c r="CU65" s="646"/>
      <c r="CV65" s="650"/>
      <c r="CW65" s="520"/>
      <c r="CX65" s="646"/>
      <c r="CY65" s="179"/>
      <c r="CZ65" s="645"/>
      <c r="DA65" s="647"/>
      <c r="DB65" s="646"/>
      <c r="DC65" s="163">
        <f t="shared" si="25"/>
        <v>0</v>
      </c>
      <c r="DD65" s="44"/>
      <c r="DE65" s="412" t="s">
        <v>42</v>
      </c>
    </row>
    <row r="66" spans="1:109" ht="30" x14ac:dyDescent="0.25">
      <c r="A66" s="431" t="s">
        <v>2096</v>
      </c>
      <c r="B66" s="48" t="s">
        <v>297</v>
      </c>
      <c r="C66" s="644"/>
      <c r="D66" s="646"/>
      <c r="E66" s="761"/>
      <c r="F66" s="520"/>
      <c r="G66" s="646"/>
      <c r="H66" s="646"/>
      <c r="I66" s="646"/>
      <c r="J66" s="650"/>
      <c r="K66" s="520"/>
      <c r="L66" s="646"/>
      <c r="M66" s="646"/>
      <c r="N66" s="646"/>
      <c r="O66" s="650"/>
      <c r="P66" s="520"/>
      <c r="Q66" s="646"/>
      <c r="R66" s="646"/>
      <c r="S66" s="646"/>
      <c r="T66" s="650"/>
      <c r="U66" s="526"/>
      <c r="V66" s="646"/>
      <c r="W66" s="646"/>
      <c r="X66" s="646"/>
      <c r="Y66" s="650"/>
      <c r="Z66" s="526"/>
      <c r="AA66" s="646"/>
      <c r="AB66" s="646"/>
      <c r="AC66" s="646"/>
      <c r="AD66" s="650"/>
      <c r="AE66" s="526"/>
      <c r="AF66" s="646"/>
      <c r="AG66" s="646"/>
      <c r="AH66" s="646"/>
      <c r="AI66" s="650"/>
      <c r="AJ66" s="520"/>
      <c r="AK66" s="646"/>
      <c r="AL66" s="646"/>
      <c r="AM66" s="646"/>
      <c r="AN66" s="650"/>
      <c r="AO66" s="520"/>
      <c r="AP66" s="646"/>
      <c r="AQ66" s="646"/>
      <c r="AR66" s="646"/>
      <c r="AS66" s="650"/>
      <c r="AT66" s="520"/>
      <c r="AU66" s="646"/>
      <c r="AV66" s="646"/>
      <c r="AW66" s="646"/>
      <c r="AX66" s="650"/>
      <c r="AY66" s="520"/>
      <c r="AZ66" s="646"/>
      <c r="BA66" s="646"/>
      <c r="BB66" s="646"/>
      <c r="BC66" s="650"/>
      <c r="BD66" s="520"/>
      <c r="BE66" s="646"/>
      <c r="BF66" s="646"/>
      <c r="BG66" s="646"/>
      <c r="BH66" s="650"/>
      <c r="BI66" s="520"/>
      <c r="BJ66" s="646"/>
      <c r="BK66" s="646"/>
      <c r="BL66" s="646"/>
      <c r="BM66" s="650"/>
      <c r="BN66" s="520"/>
      <c r="BO66" s="646"/>
      <c r="BP66" s="646"/>
      <c r="BQ66" s="646"/>
      <c r="BR66" s="650"/>
      <c r="BS66" s="520"/>
      <c r="BT66" s="646"/>
      <c r="BU66" s="646"/>
      <c r="BV66" s="646"/>
      <c r="BW66" s="650"/>
      <c r="BX66" s="520"/>
      <c r="BY66" s="646"/>
      <c r="BZ66" s="646"/>
      <c r="CA66" s="646"/>
      <c r="CB66" s="650"/>
      <c r="CC66" s="520"/>
      <c r="CD66" s="646"/>
      <c r="CE66" s="646"/>
      <c r="CF66" s="646"/>
      <c r="CG66" s="650"/>
      <c r="CH66" s="520"/>
      <c r="CI66" s="646"/>
      <c r="CJ66" s="646"/>
      <c r="CK66" s="646"/>
      <c r="CL66" s="650"/>
      <c r="CM66" s="520"/>
      <c r="CN66" s="646"/>
      <c r="CO66" s="646"/>
      <c r="CP66" s="646"/>
      <c r="CQ66" s="650"/>
      <c r="CR66" s="520"/>
      <c r="CS66" s="646"/>
      <c r="CT66" s="646"/>
      <c r="CU66" s="646"/>
      <c r="CV66" s="650"/>
      <c r="CW66" s="520"/>
      <c r="CX66" s="646"/>
      <c r="CY66" s="179"/>
      <c r="CZ66" s="645"/>
      <c r="DA66" s="647"/>
      <c r="DB66" s="646"/>
      <c r="DC66" s="163">
        <f t="shared" si="25"/>
        <v>0</v>
      </c>
      <c r="DD66" s="44"/>
      <c r="DE66" s="412" t="s">
        <v>2007</v>
      </c>
    </row>
    <row r="67" spans="1:109" x14ac:dyDescent="0.25">
      <c r="A67" s="431" t="s">
        <v>2097</v>
      </c>
      <c r="B67" s="48" t="s">
        <v>298</v>
      </c>
      <c r="C67" s="644"/>
      <c r="D67" s="646"/>
      <c r="E67" s="761"/>
      <c r="F67" s="520"/>
      <c r="G67" s="646"/>
      <c r="H67" s="646"/>
      <c r="I67" s="646"/>
      <c r="J67" s="650"/>
      <c r="K67" s="520"/>
      <c r="L67" s="646"/>
      <c r="M67" s="646"/>
      <c r="N67" s="646"/>
      <c r="O67" s="650"/>
      <c r="P67" s="520"/>
      <c r="Q67" s="646"/>
      <c r="R67" s="646"/>
      <c r="S67" s="646"/>
      <c r="T67" s="650"/>
      <c r="U67" s="526"/>
      <c r="V67" s="646"/>
      <c r="W67" s="646"/>
      <c r="X67" s="646"/>
      <c r="Y67" s="650"/>
      <c r="Z67" s="526"/>
      <c r="AA67" s="646"/>
      <c r="AB67" s="646"/>
      <c r="AC67" s="646"/>
      <c r="AD67" s="650"/>
      <c r="AE67" s="526"/>
      <c r="AF67" s="646"/>
      <c r="AG67" s="646"/>
      <c r="AH67" s="646"/>
      <c r="AI67" s="650"/>
      <c r="AJ67" s="520"/>
      <c r="AK67" s="646"/>
      <c r="AL67" s="646"/>
      <c r="AM67" s="646"/>
      <c r="AN67" s="650"/>
      <c r="AO67" s="520"/>
      <c r="AP67" s="646"/>
      <c r="AQ67" s="646"/>
      <c r="AR67" s="646"/>
      <c r="AS67" s="650"/>
      <c r="AT67" s="520"/>
      <c r="AU67" s="646"/>
      <c r="AV67" s="646"/>
      <c r="AW67" s="646"/>
      <c r="AX67" s="650"/>
      <c r="AY67" s="520"/>
      <c r="AZ67" s="646"/>
      <c r="BA67" s="646"/>
      <c r="BB67" s="646"/>
      <c r="BC67" s="650"/>
      <c r="BD67" s="520"/>
      <c r="BE67" s="646"/>
      <c r="BF67" s="646"/>
      <c r="BG67" s="646"/>
      <c r="BH67" s="650"/>
      <c r="BI67" s="520"/>
      <c r="BJ67" s="646"/>
      <c r="BK67" s="646"/>
      <c r="BL67" s="646"/>
      <c r="BM67" s="650"/>
      <c r="BN67" s="520"/>
      <c r="BO67" s="646"/>
      <c r="BP67" s="646"/>
      <c r="BQ67" s="646"/>
      <c r="BR67" s="650"/>
      <c r="BS67" s="520"/>
      <c r="BT67" s="646"/>
      <c r="BU67" s="646"/>
      <c r="BV67" s="646"/>
      <c r="BW67" s="650"/>
      <c r="BX67" s="520"/>
      <c r="BY67" s="646"/>
      <c r="BZ67" s="646"/>
      <c r="CA67" s="646"/>
      <c r="CB67" s="650"/>
      <c r="CC67" s="520"/>
      <c r="CD67" s="646"/>
      <c r="CE67" s="646"/>
      <c r="CF67" s="646"/>
      <c r="CG67" s="650"/>
      <c r="CH67" s="520"/>
      <c r="CI67" s="646"/>
      <c r="CJ67" s="646"/>
      <c r="CK67" s="646"/>
      <c r="CL67" s="650"/>
      <c r="CM67" s="520"/>
      <c r="CN67" s="646"/>
      <c r="CO67" s="646"/>
      <c r="CP67" s="646"/>
      <c r="CQ67" s="650"/>
      <c r="CR67" s="520"/>
      <c r="CS67" s="646"/>
      <c r="CT67" s="646"/>
      <c r="CU67" s="646"/>
      <c r="CV67" s="650"/>
      <c r="CW67" s="520"/>
      <c r="CX67" s="646"/>
      <c r="CY67" s="179"/>
      <c r="CZ67" s="645"/>
      <c r="DA67" s="647"/>
      <c r="DB67" s="646"/>
      <c r="DC67" s="163">
        <f t="shared" si="25"/>
        <v>0</v>
      </c>
      <c r="DD67" s="44"/>
      <c r="DE67" s="412" t="s">
        <v>42</v>
      </c>
    </row>
    <row r="68" spans="1:109" ht="30" x14ac:dyDescent="0.25">
      <c r="A68" s="431" t="s">
        <v>2098</v>
      </c>
      <c r="B68" s="48" t="s">
        <v>299</v>
      </c>
      <c r="C68" s="644"/>
      <c r="D68" s="646"/>
      <c r="E68" s="761"/>
      <c r="F68" s="520"/>
      <c r="G68" s="646"/>
      <c r="H68" s="646"/>
      <c r="I68" s="646"/>
      <c r="J68" s="650"/>
      <c r="K68" s="520"/>
      <c r="L68" s="646"/>
      <c r="M68" s="646"/>
      <c r="N68" s="646"/>
      <c r="O68" s="650"/>
      <c r="P68" s="520"/>
      <c r="Q68" s="646"/>
      <c r="R68" s="646"/>
      <c r="S68" s="646"/>
      <c r="T68" s="650"/>
      <c r="U68" s="526"/>
      <c r="V68" s="646"/>
      <c r="W68" s="646"/>
      <c r="X68" s="646"/>
      <c r="Y68" s="650"/>
      <c r="Z68" s="526"/>
      <c r="AA68" s="646"/>
      <c r="AB68" s="646"/>
      <c r="AC68" s="646"/>
      <c r="AD68" s="650"/>
      <c r="AE68" s="526"/>
      <c r="AF68" s="646"/>
      <c r="AG68" s="646"/>
      <c r="AH68" s="646"/>
      <c r="AI68" s="650"/>
      <c r="AJ68" s="520"/>
      <c r="AK68" s="646"/>
      <c r="AL68" s="646"/>
      <c r="AM68" s="646"/>
      <c r="AN68" s="650"/>
      <c r="AO68" s="520"/>
      <c r="AP68" s="646"/>
      <c r="AQ68" s="646"/>
      <c r="AR68" s="646"/>
      <c r="AS68" s="650"/>
      <c r="AT68" s="520"/>
      <c r="AU68" s="646"/>
      <c r="AV68" s="646"/>
      <c r="AW68" s="646"/>
      <c r="AX68" s="650"/>
      <c r="AY68" s="520"/>
      <c r="AZ68" s="646"/>
      <c r="BA68" s="646"/>
      <c r="BB68" s="646"/>
      <c r="BC68" s="650"/>
      <c r="BD68" s="520"/>
      <c r="BE68" s="646"/>
      <c r="BF68" s="646"/>
      <c r="BG68" s="646"/>
      <c r="BH68" s="650"/>
      <c r="BI68" s="520"/>
      <c r="BJ68" s="646"/>
      <c r="BK68" s="646"/>
      <c r="BL68" s="646"/>
      <c r="BM68" s="650"/>
      <c r="BN68" s="520"/>
      <c r="BO68" s="646"/>
      <c r="BP68" s="646"/>
      <c r="BQ68" s="646"/>
      <c r="BR68" s="650"/>
      <c r="BS68" s="520"/>
      <c r="BT68" s="646"/>
      <c r="BU68" s="646"/>
      <c r="BV68" s="646"/>
      <c r="BW68" s="650"/>
      <c r="BX68" s="520"/>
      <c r="BY68" s="646"/>
      <c r="BZ68" s="646"/>
      <c r="CA68" s="646"/>
      <c r="CB68" s="650"/>
      <c r="CC68" s="520"/>
      <c r="CD68" s="646"/>
      <c r="CE68" s="646"/>
      <c r="CF68" s="646"/>
      <c r="CG68" s="650"/>
      <c r="CH68" s="520"/>
      <c r="CI68" s="646"/>
      <c r="CJ68" s="646"/>
      <c r="CK68" s="646"/>
      <c r="CL68" s="650"/>
      <c r="CM68" s="520"/>
      <c r="CN68" s="646"/>
      <c r="CO68" s="646"/>
      <c r="CP68" s="646"/>
      <c r="CQ68" s="650"/>
      <c r="CR68" s="520"/>
      <c r="CS68" s="646"/>
      <c r="CT68" s="646"/>
      <c r="CU68" s="646"/>
      <c r="CV68" s="650"/>
      <c r="CW68" s="520"/>
      <c r="CX68" s="646"/>
      <c r="CY68" s="179"/>
      <c r="CZ68" s="645"/>
      <c r="DA68" s="647"/>
      <c r="DB68" s="646"/>
      <c r="DC68" s="163">
        <f t="shared" si="25"/>
        <v>0</v>
      </c>
      <c r="DD68" s="44"/>
      <c r="DE68" s="412" t="s">
        <v>2003</v>
      </c>
    </row>
    <row r="69" spans="1:109" ht="30" x14ac:dyDescent="0.25">
      <c r="A69" s="431" t="s">
        <v>2099</v>
      </c>
      <c r="B69" s="48" t="s">
        <v>300</v>
      </c>
      <c r="C69" s="644"/>
      <c r="D69" s="646"/>
      <c r="E69" s="761"/>
      <c r="F69" s="520"/>
      <c r="G69" s="646"/>
      <c r="H69" s="646"/>
      <c r="I69" s="646"/>
      <c r="J69" s="650"/>
      <c r="K69" s="520"/>
      <c r="L69" s="646"/>
      <c r="M69" s="646"/>
      <c r="N69" s="646"/>
      <c r="O69" s="650"/>
      <c r="P69" s="520"/>
      <c r="Q69" s="646"/>
      <c r="R69" s="646"/>
      <c r="S69" s="646"/>
      <c r="T69" s="650"/>
      <c r="U69" s="526"/>
      <c r="V69" s="646"/>
      <c r="W69" s="646"/>
      <c r="X69" s="646"/>
      <c r="Y69" s="650"/>
      <c r="Z69" s="526"/>
      <c r="AA69" s="646"/>
      <c r="AB69" s="646"/>
      <c r="AC69" s="646"/>
      <c r="AD69" s="650"/>
      <c r="AE69" s="526"/>
      <c r="AF69" s="646"/>
      <c r="AG69" s="646"/>
      <c r="AH69" s="646"/>
      <c r="AI69" s="650"/>
      <c r="AJ69" s="520"/>
      <c r="AK69" s="646"/>
      <c r="AL69" s="646"/>
      <c r="AM69" s="646"/>
      <c r="AN69" s="650"/>
      <c r="AO69" s="520"/>
      <c r="AP69" s="646"/>
      <c r="AQ69" s="646"/>
      <c r="AR69" s="646"/>
      <c r="AS69" s="650"/>
      <c r="AT69" s="520"/>
      <c r="AU69" s="646"/>
      <c r="AV69" s="646"/>
      <c r="AW69" s="646"/>
      <c r="AX69" s="650"/>
      <c r="AY69" s="520"/>
      <c r="AZ69" s="646"/>
      <c r="BA69" s="646"/>
      <c r="BB69" s="646"/>
      <c r="BC69" s="650"/>
      <c r="BD69" s="520"/>
      <c r="BE69" s="646"/>
      <c r="BF69" s="646"/>
      <c r="BG69" s="646"/>
      <c r="BH69" s="650"/>
      <c r="BI69" s="520"/>
      <c r="BJ69" s="646"/>
      <c r="BK69" s="646"/>
      <c r="BL69" s="646"/>
      <c r="BM69" s="650"/>
      <c r="BN69" s="520"/>
      <c r="BO69" s="646"/>
      <c r="BP69" s="646"/>
      <c r="BQ69" s="646"/>
      <c r="BR69" s="650"/>
      <c r="BS69" s="520"/>
      <c r="BT69" s="646"/>
      <c r="BU69" s="646"/>
      <c r="BV69" s="646"/>
      <c r="BW69" s="650"/>
      <c r="BX69" s="520"/>
      <c r="BY69" s="646"/>
      <c r="BZ69" s="646"/>
      <c r="CA69" s="646"/>
      <c r="CB69" s="650"/>
      <c r="CC69" s="520"/>
      <c r="CD69" s="646"/>
      <c r="CE69" s="646"/>
      <c r="CF69" s="646"/>
      <c r="CG69" s="650"/>
      <c r="CH69" s="520"/>
      <c r="CI69" s="646"/>
      <c r="CJ69" s="646"/>
      <c r="CK69" s="646"/>
      <c r="CL69" s="650"/>
      <c r="CM69" s="520"/>
      <c r="CN69" s="646"/>
      <c r="CO69" s="646"/>
      <c r="CP69" s="646"/>
      <c r="CQ69" s="650"/>
      <c r="CR69" s="520"/>
      <c r="CS69" s="646"/>
      <c r="CT69" s="646"/>
      <c r="CU69" s="646"/>
      <c r="CV69" s="650"/>
      <c r="CW69" s="520"/>
      <c r="CX69" s="646"/>
      <c r="CY69" s="179"/>
      <c r="CZ69" s="645"/>
      <c r="DA69" s="647"/>
      <c r="DB69" s="646"/>
      <c r="DC69" s="163">
        <f t="shared" si="25"/>
        <v>0</v>
      </c>
      <c r="DD69" s="44"/>
      <c r="DE69" s="412" t="s">
        <v>2003</v>
      </c>
    </row>
    <row r="70" spans="1:109" x14ac:dyDescent="0.25">
      <c r="A70" s="431" t="s">
        <v>2100</v>
      </c>
      <c r="B70" s="48" t="s">
        <v>50</v>
      </c>
      <c r="C70" s="644"/>
      <c r="D70" s="646"/>
      <c r="E70" s="761"/>
      <c r="F70" s="520"/>
      <c r="G70" s="646"/>
      <c r="H70" s="646"/>
      <c r="I70" s="646"/>
      <c r="J70" s="650"/>
      <c r="K70" s="520"/>
      <c r="L70" s="646"/>
      <c r="M70" s="646"/>
      <c r="N70" s="646"/>
      <c r="O70" s="650"/>
      <c r="P70" s="520"/>
      <c r="Q70" s="646"/>
      <c r="R70" s="646"/>
      <c r="S70" s="646"/>
      <c r="T70" s="650"/>
      <c r="U70" s="526"/>
      <c r="V70" s="646"/>
      <c r="W70" s="646"/>
      <c r="X70" s="646"/>
      <c r="Y70" s="650"/>
      <c r="Z70" s="526"/>
      <c r="AA70" s="646"/>
      <c r="AB70" s="646"/>
      <c r="AC70" s="646"/>
      <c r="AD70" s="650"/>
      <c r="AE70" s="526"/>
      <c r="AF70" s="646"/>
      <c r="AG70" s="646"/>
      <c r="AH70" s="646"/>
      <c r="AI70" s="650"/>
      <c r="AJ70" s="520"/>
      <c r="AK70" s="646"/>
      <c r="AL70" s="646"/>
      <c r="AM70" s="646"/>
      <c r="AN70" s="650"/>
      <c r="AO70" s="520"/>
      <c r="AP70" s="646"/>
      <c r="AQ70" s="646"/>
      <c r="AR70" s="646"/>
      <c r="AS70" s="650"/>
      <c r="AT70" s="520"/>
      <c r="AU70" s="646"/>
      <c r="AV70" s="646"/>
      <c r="AW70" s="646"/>
      <c r="AX70" s="650"/>
      <c r="AY70" s="520"/>
      <c r="AZ70" s="646"/>
      <c r="BA70" s="646"/>
      <c r="BB70" s="646"/>
      <c r="BC70" s="650"/>
      <c r="BD70" s="520"/>
      <c r="BE70" s="646"/>
      <c r="BF70" s="646"/>
      <c r="BG70" s="646"/>
      <c r="BH70" s="650"/>
      <c r="BI70" s="520"/>
      <c r="BJ70" s="646"/>
      <c r="BK70" s="646"/>
      <c r="BL70" s="646"/>
      <c r="BM70" s="650"/>
      <c r="BN70" s="520"/>
      <c r="BO70" s="646"/>
      <c r="BP70" s="646"/>
      <c r="BQ70" s="646"/>
      <c r="BR70" s="650"/>
      <c r="BS70" s="520"/>
      <c r="BT70" s="646"/>
      <c r="BU70" s="646"/>
      <c r="BV70" s="646"/>
      <c r="BW70" s="650"/>
      <c r="BX70" s="520"/>
      <c r="BY70" s="646"/>
      <c r="BZ70" s="646"/>
      <c r="CA70" s="646"/>
      <c r="CB70" s="650"/>
      <c r="CC70" s="520"/>
      <c r="CD70" s="646"/>
      <c r="CE70" s="646"/>
      <c r="CF70" s="646"/>
      <c r="CG70" s="650"/>
      <c r="CH70" s="520"/>
      <c r="CI70" s="646"/>
      <c r="CJ70" s="646"/>
      <c r="CK70" s="646"/>
      <c r="CL70" s="650"/>
      <c r="CM70" s="520"/>
      <c r="CN70" s="646"/>
      <c r="CO70" s="646"/>
      <c r="CP70" s="646"/>
      <c r="CQ70" s="650"/>
      <c r="CR70" s="520"/>
      <c r="CS70" s="646"/>
      <c r="CT70" s="646"/>
      <c r="CU70" s="646"/>
      <c r="CV70" s="650"/>
      <c r="CW70" s="520"/>
      <c r="CX70" s="646"/>
      <c r="CY70" s="179"/>
      <c r="CZ70" s="645"/>
      <c r="DA70" s="647"/>
      <c r="DB70" s="646"/>
      <c r="DC70" s="163">
        <f t="shared" si="25"/>
        <v>0</v>
      </c>
      <c r="DD70" s="44"/>
      <c r="DE70" s="412" t="s">
        <v>2003</v>
      </c>
    </row>
    <row r="71" spans="1:109" x14ac:dyDescent="0.25">
      <c r="A71" s="431" t="s">
        <v>2101</v>
      </c>
      <c r="B71" s="48" t="s">
        <v>35</v>
      </c>
      <c r="C71" s="644"/>
      <c r="D71" s="646"/>
      <c r="E71" s="761"/>
      <c r="F71" s="520"/>
      <c r="G71" s="646"/>
      <c r="H71" s="646"/>
      <c r="I71" s="646"/>
      <c r="J71" s="650"/>
      <c r="K71" s="520"/>
      <c r="L71" s="646"/>
      <c r="M71" s="646"/>
      <c r="N71" s="646"/>
      <c r="O71" s="650"/>
      <c r="P71" s="520"/>
      <c r="Q71" s="646"/>
      <c r="R71" s="646"/>
      <c r="S71" s="646"/>
      <c r="T71" s="650"/>
      <c r="U71" s="526"/>
      <c r="V71" s="646"/>
      <c r="W71" s="646"/>
      <c r="X71" s="646"/>
      <c r="Y71" s="650"/>
      <c r="Z71" s="526"/>
      <c r="AA71" s="646"/>
      <c r="AB71" s="646"/>
      <c r="AC71" s="646"/>
      <c r="AD71" s="650"/>
      <c r="AE71" s="526"/>
      <c r="AF71" s="646"/>
      <c r="AG71" s="646"/>
      <c r="AH71" s="646"/>
      <c r="AI71" s="650"/>
      <c r="AJ71" s="520"/>
      <c r="AK71" s="646"/>
      <c r="AL71" s="646"/>
      <c r="AM71" s="646"/>
      <c r="AN71" s="650"/>
      <c r="AO71" s="520"/>
      <c r="AP71" s="646"/>
      <c r="AQ71" s="646"/>
      <c r="AR71" s="646"/>
      <c r="AS71" s="650"/>
      <c r="AT71" s="520"/>
      <c r="AU71" s="646"/>
      <c r="AV71" s="646"/>
      <c r="AW71" s="646"/>
      <c r="AX71" s="650"/>
      <c r="AY71" s="520"/>
      <c r="AZ71" s="646"/>
      <c r="BA71" s="646"/>
      <c r="BB71" s="646"/>
      <c r="BC71" s="650"/>
      <c r="BD71" s="520"/>
      <c r="BE71" s="646"/>
      <c r="BF71" s="646"/>
      <c r="BG71" s="646"/>
      <c r="BH71" s="650"/>
      <c r="BI71" s="520"/>
      <c r="BJ71" s="646"/>
      <c r="BK71" s="646"/>
      <c r="BL71" s="646"/>
      <c r="BM71" s="650"/>
      <c r="BN71" s="520"/>
      <c r="BO71" s="646"/>
      <c r="BP71" s="646"/>
      <c r="BQ71" s="646"/>
      <c r="BR71" s="650"/>
      <c r="BS71" s="520"/>
      <c r="BT71" s="646"/>
      <c r="BU71" s="646"/>
      <c r="BV71" s="646"/>
      <c r="BW71" s="650"/>
      <c r="BX71" s="520"/>
      <c r="BY71" s="646"/>
      <c r="BZ71" s="646"/>
      <c r="CA71" s="646"/>
      <c r="CB71" s="650"/>
      <c r="CC71" s="520"/>
      <c r="CD71" s="646"/>
      <c r="CE71" s="646"/>
      <c r="CF71" s="646"/>
      <c r="CG71" s="650"/>
      <c r="CH71" s="520"/>
      <c r="CI71" s="646"/>
      <c r="CJ71" s="646"/>
      <c r="CK71" s="646"/>
      <c r="CL71" s="650"/>
      <c r="CM71" s="520"/>
      <c r="CN71" s="646"/>
      <c r="CO71" s="646"/>
      <c r="CP71" s="646"/>
      <c r="CQ71" s="650"/>
      <c r="CR71" s="520"/>
      <c r="CS71" s="646"/>
      <c r="CT71" s="646"/>
      <c r="CU71" s="646"/>
      <c r="CV71" s="650"/>
      <c r="CW71" s="520"/>
      <c r="CX71" s="646"/>
      <c r="CY71" s="179"/>
      <c r="CZ71" s="645"/>
      <c r="DA71" s="647"/>
      <c r="DB71" s="646"/>
      <c r="DC71" s="163">
        <f t="shared" si="25"/>
        <v>0</v>
      </c>
      <c r="DD71" s="44"/>
      <c r="DE71" s="412" t="s">
        <v>2003</v>
      </c>
    </row>
    <row r="72" spans="1:109" x14ac:dyDescent="0.25">
      <c r="A72" s="431" t="s">
        <v>2102</v>
      </c>
      <c r="B72" s="48" t="s">
        <v>45</v>
      </c>
      <c r="C72" s="644"/>
      <c r="D72" s="646"/>
      <c r="E72" s="761"/>
      <c r="F72" s="520"/>
      <c r="G72" s="646"/>
      <c r="H72" s="646"/>
      <c r="I72" s="646"/>
      <c r="J72" s="650"/>
      <c r="K72" s="520"/>
      <c r="L72" s="646"/>
      <c r="M72" s="646"/>
      <c r="N72" s="646"/>
      <c r="O72" s="650"/>
      <c r="P72" s="520"/>
      <c r="Q72" s="646"/>
      <c r="R72" s="646"/>
      <c r="S72" s="646"/>
      <c r="T72" s="650"/>
      <c r="U72" s="526"/>
      <c r="V72" s="646"/>
      <c r="W72" s="646"/>
      <c r="X72" s="646"/>
      <c r="Y72" s="650"/>
      <c r="Z72" s="526"/>
      <c r="AA72" s="646"/>
      <c r="AB72" s="646"/>
      <c r="AC72" s="646"/>
      <c r="AD72" s="650"/>
      <c r="AE72" s="526"/>
      <c r="AF72" s="646"/>
      <c r="AG72" s="646"/>
      <c r="AH72" s="646"/>
      <c r="AI72" s="650"/>
      <c r="AJ72" s="520"/>
      <c r="AK72" s="646"/>
      <c r="AL72" s="646"/>
      <c r="AM72" s="646"/>
      <c r="AN72" s="650"/>
      <c r="AO72" s="520"/>
      <c r="AP72" s="646"/>
      <c r="AQ72" s="646"/>
      <c r="AR72" s="646"/>
      <c r="AS72" s="650"/>
      <c r="AT72" s="520"/>
      <c r="AU72" s="646"/>
      <c r="AV72" s="646"/>
      <c r="AW72" s="646"/>
      <c r="AX72" s="650"/>
      <c r="AY72" s="520"/>
      <c r="AZ72" s="646"/>
      <c r="BA72" s="646"/>
      <c r="BB72" s="646"/>
      <c r="BC72" s="650"/>
      <c r="BD72" s="520"/>
      <c r="BE72" s="646"/>
      <c r="BF72" s="646"/>
      <c r="BG72" s="646"/>
      <c r="BH72" s="650"/>
      <c r="BI72" s="520"/>
      <c r="BJ72" s="646"/>
      <c r="BK72" s="646"/>
      <c r="BL72" s="646"/>
      <c r="BM72" s="650"/>
      <c r="BN72" s="520"/>
      <c r="BO72" s="646"/>
      <c r="BP72" s="646"/>
      <c r="BQ72" s="646"/>
      <c r="BR72" s="650"/>
      <c r="BS72" s="520"/>
      <c r="BT72" s="646"/>
      <c r="BU72" s="646"/>
      <c r="BV72" s="646"/>
      <c r="BW72" s="650"/>
      <c r="BX72" s="520"/>
      <c r="BY72" s="646"/>
      <c r="BZ72" s="646"/>
      <c r="CA72" s="646"/>
      <c r="CB72" s="650"/>
      <c r="CC72" s="520"/>
      <c r="CD72" s="646"/>
      <c r="CE72" s="646"/>
      <c r="CF72" s="646"/>
      <c r="CG72" s="650"/>
      <c r="CH72" s="520"/>
      <c r="CI72" s="646"/>
      <c r="CJ72" s="646"/>
      <c r="CK72" s="646"/>
      <c r="CL72" s="650"/>
      <c r="CM72" s="520"/>
      <c r="CN72" s="646"/>
      <c r="CO72" s="646"/>
      <c r="CP72" s="646"/>
      <c r="CQ72" s="650"/>
      <c r="CR72" s="520"/>
      <c r="CS72" s="646"/>
      <c r="CT72" s="646"/>
      <c r="CU72" s="646"/>
      <c r="CV72" s="650"/>
      <c r="CW72" s="520"/>
      <c r="CX72" s="646"/>
      <c r="CY72" s="179"/>
      <c r="CZ72" s="645"/>
      <c r="DA72" s="647"/>
      <c r="DB72" s="646"/>
      <c r="DC72" s="163">
        <f t="shared" si="25"/>
        <v>0</v>
      </c>
      <c r="DD72" s="44"/>
      <c r="DE72" s="412" t="s">
        <v>42</v>
      </c>
    </row>
    <row r="73" spans="1:109" x14ac:dyDescent="0.25">
      <c r="A73" s="431" t="s">
        <v>2103</v>
      </c>
      <c r="B73" s="48" t="s">
        <v>46</v>
      </c>
      <c r="C73" s="644"/>
      <c r="D73" s="646"/>
      <c r="E73" s="761"/>
      <c r="F73" s="520"/>
      <c r="G73" s="646"/>
      <c r="H73" s="646"/>
      <c r="I73" s="646"/>
      <c r="J73" s="650"/>
      <c r="K73" s="520"/>
      <c r="L73" s="646"/>
      <c r="M73" s="646"/>
      <c r="N73" s="646"/>
      <c r="O73" s="650"/>
      <c r="P73" s="520"/>
      <c r="Q73" s="646"/>
      <c r="R73" s="646"/>
      <c r="S73" s="646"/>
      <c r="T73" s="650"/>
      <c r="U73" s="526"/>
      <c r="V73" s="646"/>
      <c r="W73" s="646"/>
      <c r="X73" s="646"/>
      <c r="Y73" s="650"/>
      <c r="Z73" s="526"/>
      <c r="AA73" s="646"/>
      <c r="AB73" s="646"/>
      <c r="AC73" s="646"/>
      <c r="AD73" s="650"/>
      <c r="AE73" s="526"/>
      <c r="AF73" s="646"/>
      <c r="AG73" s="646"/>
      <c r="AH73" s="646"/>
      <c r="AI73" s="650"/>
      <c r="AJ73" s="520"/>
      <c r="AK73" s="646"/>
      <c r="AL73" s="646"/>
      <c r="AM73" s="646"/>
      <c r="AN73" s="650"/>
      <c r="AO73" s="520"/>
      <c r="AP73" s="646"/>
      <c r="AQ73" s="646"/>
      <c r="AR73" s="646"/>
      <c r="AS73" s="650"/>
      <c r="AT73" s="520"/>
      <c r="AU73" s="646"/>
      <c r="AV73" s="646"/>
      <c r="AW73" s="646"/>
      <c r="AX73" s="650"/>
      <c r="AY73" s="520"/>
      <c r="AZ73" s="646"/>
      <c r="BA73" s="646"/>
      <c r="BB73" s="646"/>
      <c r="BC73" s="650"/>
      <c r="BD73" s="520"/>
      <c r="BE73" s="646"/>
      <c r="BF73" s="646"/>
      <c r="BG73" s="646"/>
      <c r="BH73" s="650"/>
      <c r="BI73" s="520"/>
      <c r="BJ73" s="646"/>
      <c r="BK73" s="646"/>
      <c r="BL73" s="646"/>
      <c r="BM73" s="650"/>
      <c r="BN73" s="520"/>
      <c r="BO73" s="646"/>
      <c r="BP73" s="646"/>
      <c r="BQ73" s="646"/>
      <c r="BR73" s="650"/>
      <c r="BS73" s="520"/>
      <c r="BT73" s="646"/>
      <c r="BU73" s="646"/>
      <c r="BV73" s="646"/>
      <c r="BW73" s="650"/>
      <c r="BX73" s="520"/>
      <c r="BY73" s="646"/>
      <c r="BZ73" s="646"/>
      <c r="CA73" s="646"/>
      <c r="CB73" s="650"/>
      <c r="CC73" s="520"/>
      <c r="CD73" s="646"/>
      <c r="CE73" s="646"/>
      <c r="CF73" s="646"/>
      <c r="CG73" s="650"/>
      <c r="CH73" s="520"/>
      <c r="CI73" s="646"/>
      <c r="CJ73" s="646"/>
      <c r="CK73" s="646"/>
      <c r="CL73" s="650"/>
      <c r="CM73" s="520"/>
      <c r="CN73" s="646"/>
      <c r="CO73" s="646"/>
      <c r="CP73" s="646"/>
      <c r="CQ73" s="650"/>
      <c r="CR73" s="520"/>
      <c r="CS73" s="646"/>
      <c r="CT73" s="646"/>
      <c r="CU73" s="646"/>
      <c r="CV73" s="650"/>
      <c r="CW73" s="520"/>
      <c r="CX73" s="646"/>
      <c r="CY73" s="179"/>
      <c r="CZ73" s="645"/>
      <c r="DA73" s="647"/>
      <c r="DB73" s="646"/>
      <c r="DC73" s="163">
        <f t="shared" si="25"/>
        <v>0</v>
      </c>
      <c r="DD73" s="44"/>
      <c r="DE73" s="412" t="s">
        <v>42</v>
      </c>
    </row>
    <row r="74" spans="1:109" ht="30" x14ac:dyDescent="0.25">
      <c r="A74" s="431" t="s">
        <v>2104</v>
      </c>
      <c r="B74" s="48" t="s">
        <v>3066</v>
      </c>
      <c r="C74" s="644"/>
      <c r="D74" s="646"/>
      <c r="E74" s="761"/>
      <c r="F74" s="520"/>
      <c r="G74" s="646"/>
      <c r="H74" s="646"/>
      <c r="I74" s="646"/>
      <c r="J74" s="761"/>
      <c r="K74" s="520"/>
      <c r="L74" s="646"/>
      <c r="M74" s="646"/>
      <c r="N74" s="646"/>
      <c r="O74" s="761"/>
      <c r="P74" s="520"/>
      <c r="Q74" s="646"/>
      <c r="R74" s="646"/>
      <c r="S74" s="646"/>
      <c r="T74" s="761"/>
      <c r="U74" s="526"/>
      <c r="V74" s="646"/>
      <c r="W74" s="646"/>
      <c r="X74" s="646"/>
      <c r="Y74" s="761"/>
      <c r="Z74" s="526"/>
      <c r="AA74" s="646"/>
      <c r="AB74" s="646"/>
      <c r="AC74" s="646"/>
      <c r="AD74" s="761"/>
      <c r="AE74" s="526"/>
      <c r="AF74" s="646"/>
      <c r="AG74" s="646"/>
      <c r="AH74" s="646"/>
      <c r="AI74" s="761"/>
      <c r="AJ74" s="520"/>
      <c r="AK74" s="646"/>
      <c r="AL74" s="646"/>
      <c r="AM74" s="646"/>
      <c r="AN74" s="761"/>
      <c r="AO74" s="520"/>
      <c r="AP74" s="646"/>
      <c r="AQ74" s="646"/>
      <c r="AR74" s="646"/>
      <c r="AS74" s="761"/>
      <c r="AT74" s="520"/>
      <c r="AU74" s="646"/>
      <c r="AV74" s="646"/>
      <c r="AW74" s="646"/>
      <c r="AX74" s="761"/>
      <c r="AY74" s="520"/>
      <c r="AZ74" s="646"/>
      <c r="BA74" s="646"/>
      <c r="BB74" s="646"/>
      <c r="BC74" s="761"/>
      <c r="BD74" s="520"/>
      <c r="BE74" s="646"/>
      <c r="BF74" s="646"/>
      <c r="BG74" s="646"/>
      <c r="BH74" s="761"/>
      <c r="BI74" s="520"/>
      <c r="BJ74" s="646"/>
      <c r="BK74" s="646"/>
      <c r="BL74" s="646"/>
      <c r="BM74" s="761"/>
      <c r="BN74" s="520"/>
      <c r="BO74" s="646"/>
      <c r="BP74" s="646"/>
      <c r="BQ74" s="646"/>
      <c r="BR74" s="761"/>
      <c r="BS74" s="520"/>
      <c r="BT74" s="646"/>
      <c r="BU74" s="646"/>
      <c r="BV74" s="646"/>
      <c r="BW74" s="761"/>
      <c r="BX74" s="520"/>
      <c r="BY74" s="646"/>
      <c r="BZ74" s="646"/>
      <c r="CA74" s="646"/>
      <c r="CB74" s="761"/>
      <c r="CC74" s="520"/>
      <c r="CD74" s="646"/>
      <c r="CE74" s="646"/>
      <c r="CF74" s="646"/>
      <c r="CG74" s="761"/>
      <c r="CH74" s="520"/>
      <c r="CI74" s="646"/>
      <c r="CJ74" s="646"/>
      <c r="CK74" s="646"/>
      <c r="CL74" s="761"/>
      <c r="CM74" s="520"/>
      <c r="CN74" s="646"/>
      <c r="CO74" s="646"/>
      <c r="CP74" s="646"/>
      <c r="CQ74" s="761"/>
      <c r="CR74" s="526"/>
      <c r="CS74" s="646"/>
      <c r="CT74" s="646"/>
      <c r="CU74" s="646"/>
      <c r="CV74" s="847"/>
      <c r="CW74" s="520"/>
      <c r="CX74" s="646"/>
      <c r="CY74" s="179"/>
      <c r="CZ74" s="645"/>
      <c r="DA74" s="647"/>
      <c r="DB74" s="646"/>
      <c r="DC74" s="163">
        <f t="shared" si="25"/>
        <v>0</v>
      </c>
      <c r="DD74" s="44"/>
      <c r="DE74" s="412" t="s">
        <v>42</v>
      </c>
    </row>
    <row r="75" spans="1:109" ht="31.5" x14ac:dyDescent="0.25">
      <c r="A75" s="431" t="s">
        <v>2304</v>
      </c>
      <c r="B75" s="49" t="s">
        <v>240</v>
      </c>
      <c r="C75" s="644"/>
      <c r="D75" s="646"/>
      <c r="E75" s="761"/>
      <c r="F75" s="649"/>
      <c r="G75" s="646"/>
      <c r="H75" s="646"/>
      <c r="I75" s="646"/>
      <c r="J75" s="650"/>
      <c r="K75" s="649"/>
      <c r="L75" s="646"/>
      <c r="M75" s="646"/>
      <c r="N75" s="646"/>
      <c r="O75" s="650"/>
      <c r="P75" s="649"/>
      <c r="Q75" s="646"/>
      <c r="R75" s="646"/>
      <c r="S75" s="646"/>
      <c r="T75" s="650"/>
      <c r="U75" s="649"/>
      <c r="V75" s="646"/>
      <c r="W75" s="646"/>
      <c r="X75" s="646"/>
      <c r="Y75" s="650"/>
      <c r="Z75" s="649"/>
      <c r="AA75" s="646"/>
      <c r="AB75" s="646"/>
      <c r="AC75" s="646"/>
      <c r="AD75" s="650"/>
      <c r="AE75" s="649"/>
      <c r="AF75" s="646"/>
      <c r="AG75" s="646"/>
      <c r="AH75" s="646"/>
      <c r="AI75" s="650"/>
      <c r="AJ75" s="649"/>
      <c r="AK75" s="646"/>
      <c r="AL75" s="646"/>
      <c r="AM75" s="646"/>
      <c r="AN75" s="650"/>
      <c r="AO75" s="649"/>
      <c r="AP75" s="646"/>
      <c r="AQ75" s="646"/>
      <c r="AR75" s="646"/>
      <c r="AS75" s="650"/>
      <c r="AT75" s="649"/>
      <c r="AU75" s="646"/>
      <c r="AV75" s="646"/>
      <c r="AW75" s="646"/>
      <c r="AX75" s="650"/>
      <c r="AY75" s="649"/>
      <c r="AZ75" s="646"/>
      <c r="BA75" s="646"/>
      <c r="BB75" s="646"/>
      <c r="BC75" s="650"/>
      <c r="BD75" s="649"/>
      <c r="BE75" s="646"/>
      <c r="BF75" s="646"/>
      <c r="BG75" s="646"/>
      <c r="BH75" s="650"/>
      <c r="BI75" s="649"/>
      <c r="BJ75" s="646"/>
      <c r="BK75" s="646"/>
      <c r="BL75" s="646"/>
      <c r="BM75" s="650"/>
      <c r="BN75" s="649"/>
      <c r="BO75" s="646"/>
      <c r="BP75" s="646"/>
      <c r="BQ75" s="646"/>
      <c r="BR75" s="650"/>
      <c r="BS75" s="649"/>
      <c r="BT75" s="646"/>
      <c r="BU75" s="646"/>
      <c r="BV75" s="646"/>
      <c r="BW75" s="650"/>
      <c r="BX75" s="649"/>
      <c r="BY75" s="646"/>
      <c r="BZ75" s="646"/>
      <c r="CA75" s="646"/>
      <c r="CB75" s="650"/>
      <c r="CC75" s="649"/>
      <c r="CD75" s="646"/>
      <c r="CE75" s="646"/>
      <c r="CF75" s="646"/>
      <c r="CG75" s="650"/>
      <c r="CH75" s="649"/>
      <c r="CI75" s="646"/>
      <c r="CJ75" s="646"/>
      <c r="CK75" s="646"/>
      <c r="CL75" s="650"/>
      <c r="CM75" s="649"/>
      <c r="CN75" s="646"/>
      <c r="CO75" s="646"/>
      <c r="CP75" s="646"/>
      <c r="CQ75" s="650"/>
      <c r="CR75" s="649"/>
      <c r="CS75" s="646"/>
      <c r="CT75" s="646"/>
      <c r="CU75" s="646"/>
      <c r="CV75" s="650"/>
      <c r="CW75" s="649"/>
      <c r="CX75" s="646"/>
      <c r="CY75" s="179"/>
      <c r="CZ75" s="645"/>
      <c r="DA75" s="647"/>
      <c r="DB75" s="646"/>
      <c r="DC75" s="643"/>
      <c r="DD75" s="44"/>
      <c r="DE75" s="412"/>
    </row>
    <row r="76" spans="1:109" x14ac:dyDescent="0.25">
      <c r="A76" s="431" t="s">
        <v>2105</v>
      </c>
      <c r="B76" s="48" t="s">
        <v>36</v>
      </c>
      <c r="C76" s="644"/>
      <c r="D76" s="646"/>
      <c r="E76" s="761"/>
      <c r="F76" s="520"/>
      <c r="G76" s="646"/>
      <c r="H76" s="646"/>
      <c r="I76" s="646"/>
      <c r="J76" s="650"/>
      <c r="K76" s="520"/>
      <c r="L76" s="646"/>
      <c r="M76" s="646"/>
      <c r="N76" s="646"/>
      <c r="O76" s="650"/>
      <c r="P76" s="520"/>
      <c r="Q76" s="646"/>
      <c r="R76" s="646"/>
      <c r="S76" s="646"/>
      <c r="T76" s="650"/>
      <c r="U76" s="526"/>
      <c r="V76" s="646"/>
      <c r="W76" s="646"/>
      <c r="X76" s="646"/>
      <c r="Y76" s="650"/>
      <c r="Z76" s="526"/>
      <c r="AA76" s="646"/>
      <c r="AB76" s="646"/>
      <c r="AC76" s="646"/>
      <c r="AD76" s="650"/>
      <c r="AE76" s="526"/>
      <c r="AF76" s="646"/>
      <c r="AG76" s="646"/>
      <c r="AH76" s="646"/>
      <c r="AI76" s="650"/>
      <c r="AJ76" s="520"/>
      <c r="AK76" s="646"/>
      <c r="AL76" s="646"/>
      <c r="AM76" s="646"/>
      <c r="AN76" s="650"/>
      <c r="AO76" s="520"/>
      <c r="AP76" s="646"/>
      <c r="AQ76" s="646"/>
      <c r="AR76" s="646"/>
      <c r="AS76" s="650"/>
      <c r="AT76" s="520"/>
      <c r="AU76" s="646"/>
      <c r="AV76" s="646"/>
      <c r="AW76" s="646"/>
      <c r="AX76" s="650"/>
      <c r="AY76" s="520"/>
      <c r="AZ76" s="646"/>
      <c r="BA76" s="646"/>
      <c r="BB76" s="646"/>
      <c r="BC76" s="650"/>
      <c r="BD76" s="520"/>
      <c r="BE76" s="646"/>
      <c r="BF76" s="646"/>
      <c r="BG76" s="646"/>
      <c r="BH76" s="650"/>
      <c r="BI76" s="520"/>
      <c r="BJ76" s="646"/>
      <c r="BK76" s="646"/>
      <c r="BL76" s="646"/>
      <c r="BM76" s="650"/>
      <c r="BN76" s="520"/>
      <c r="BO76" s="646"/>
      <c r="BP76" s="646"/>
      <c r="BQ76" s="646"/>
      <c r="BR76" s="650"/>
      <c r="BS76" s="520"/>
      <c r="BT76" s="646"/>
      <c r="BU76" s="646"/>
      <c r="BV76" s="646"/>
      <c r="BW76" s="650"/>
      <c r="BX76" s="520"/>
      <c r="BY76" s="646"/>
      <c r="BZ76" s="646"/>
      <c r="CA76" s="646"/>
      <c r="CB76" s="650"/>
      <c r="CC76" s="520"/>
      <c r="CD76" s="646"/>
      <c r="CE76" s="646"/>
      <c r="CF76" s="646"/>
      <c r="CG76" s="650"/>
      <c r="CH76" s="520"/>
      <c r="CI76" s="646"/>
      <c r="CJ76" s="646"/>
      <c r="CK76" s="646"/>
      <c r="CL76" s="650"/>
      <c r="CM76" s="520"/>
      <c r="CN76" s="646"/>
      <c r="CO76" s="646"/>
      <c r="CP76" s="646"/>
      <c r="CQ76" s="650"/>
      <c r="CR76" s="520"/>
      <c r="CS76" s="646"/>
      <c r="CT76" s="646"/>
      <c r="CU76" s="646"/>
      <c r="CV76" s="650"/>
      <c r="CW76" s="520"/>
      <c r="CX76" s="646"/>
      <c r="CY76" s="179"/>
      <c r="CZ76" s="645"/>
      <c r="DA76" s="647"/>
      <c r="DB76" s="646"/>
      <c r="DC76" s="163">
        <f t="shared" ref="DC76:DC88" si="26">F76+K76+P76+U76+Z76+AE76+AJ76+AO76+AT76+AY76+BD76+BI76+BN76+BS76+BX76+CC76+CH76+CM76+CR76+CW76</f>
        <v>0</v>
      </c>
      <c r="DD76" s="44"/>
      <c r="DE76" s="412" t="s">
        <v>42</v>
      </c>
    </row>
    <row r="77" spans="1:109" x14ac:dyDescent="0.25">
      <c r="A77" s="431" t="s">
        <v>2106</v>
      </c>
      <c r="B77" s="48" t="s">
        <v>247</v>
      </c>
      <c r="C77" s="644"/>
      <c r="D77" s="646"/>
      <c r="E77" s="761"/>
      <c r="F77" s="520"/>
      <c r="G77" s="646"/>
      <c r="H77" s="646"/>
      <c r="I77" s="646"/>
      <c r="J77" s="650"/>
      <c r="K77" s="520"/>
      <c r="L77" s="646"/>
      <c r="M77" s="646"/>
      <c r="N77" s="646"/>
      <c r="O77" s="650"/>
      <c r="P77" s="520"/>
      <c r="Q77" s="646"/>
      <c r="R77" s="646"/>
      <c r="S77" s="646"/>
      <c r="T77" s="650"/>
      <c r="U77" s="526"/>
      <c r="V77" s="646"/>
      <c r="W77" s="646"/>
      <c r="X77" s="646"/>
      <c r="Y77" s="650"/>
      <c r="Z77" s="526"/>
      <c r="AA77" s="646"/>
      <c r="AB77" s="646"/>
      <c r="AC77" s="646"/>
      <c r="AD77" s="650"/>
      <c r="AE77" s="526"/>
      <c r="AF77" s="646"/>
      <c r="AG77" s="646"/>
      <c r="AH77" s="646"/>
      <c r="AI77" s="650"/>
      <c r="AJ77" s="520"/>
      <c r="AK77" s="646"/>
      <c r="AL77" s="646"/>
      <c r="AM77" s="646"/>
      <c r="AN77" s="650"/>
      <c r="AO77" s="520"/>
      <c r="AP77" s="646"/>
      <c r="AQ77" s="646"/>
      <c r="AR77" s="646"/>
      <c r="AS77" s="650"/>
      <c r="AT77" s="520"/>
      <c r="AU77" s="646"/>
      <c r="AV77" s="646"/>
      <c r="AW77" s="646"/>
      <c r="AX77" s="650"/>
      <c r="AY77" s="520"/>
      <c r="AZ77" s="646"/>
      <c r="BA77" s="646"/>
      <c r="BB77" s="646"/>
      <c r="BC77" s="650"/>
      <c r="BD77" s="520"/>
      <c r="BE77" s="646"/>
      <c r="BF77" s="646"/>
      <c r="BG77" s="646"/>
      <c r="BH77" s="650"/>
      <c r="BI77" s="520"/>
      <c r="BJ77" s="646"/>
      <c r="BK77" s="646"/>
      <c r="BL77" s="646"/>
      <c r="BM77" s="650"/>
      <c r="BN77" s="520"/>
      <c r="BO77" s="646"/>
      <c r="BP77" s="646"/>
      <c r="BQ77" s="646"/>
      <c r="BR77" s="650"/>
      <c r="BS77" s="520"/>
      <c r="BT77" s="646"/>
      <c r="BU77" s="646"/>
      <c r="BV77" s="646"/>
      <c r="BW77" s="650"/>
      <c r="BX77" s="520"/>
      <c r="BY77" s="646"/>
      <c r="BZ77" s="646"/>
      <c r="CA77" s="646"/>
      <c r="CB77" s="650"/>
      <c r="CC77" s="520"/>
      <c r="CD77" s="646"/>
      <c r="CE77" s="646"/>
      <c r="CF77" s="646"/>
      <c r="CG77" s="650"/>
      <c r="CH77" s="520"/>
      <c r="CI77" s="646"/>
      <c r="CJ77" s="646"/>
      <c r="CK77" s="646"/>
      <c r="CL77" s="650"/>
      <c r="CM77" s="520"/>
      <c r="CN77" s="646"/>
      <c r="CO77" s="646"/>
      <c r="CP77" s="646"/>
      <c r="CQ77" s="650"/>
      <c r="CR77" s="520"/>
      <c r="CS77" s="646"/>
      <c r="CT77" s="646"/>
      <c r="CU77" s="646"/>
      <c r="CV77" s="650"/>
      <c r="CW77" s="520"/>
      <c r="CX77" s="646"/>
      <c r="CY77" s="179"/>
      <c r="CZ77" s="645"/>
      <c r="DA77" s="647"/>
      <c r="DB77" s="646"/>
      <c r="DC77" s="163">
        <f t="shared" si="26"/>
        <v>0</v>
      </c>
      <c r="DD77" s="44"/>
      <c r="DE77" s="412" t="s">
        <v>42</v>
      </c>
    </row>
    <row r="78" spans="1:109" x14ac:dyDescent="0.25">
      <c r="A78" s="431" t="s">
        <v>2107</v>
      </c>
      <c r="B78" s="48" t="s">
        <v>51</v>
      </c>
      <c r="C78" s="644"/>
      <c r="D78" s="646"/>
      <c r="E78" s="761"/>
      <c r="F78" s="520"/>
      <c r="G78" s="646"/>
      <c r="H78" s="646"/>
      <c r="I78" s="646"/>
      <c r="J78" s="846"/>
      <c r="K78" s="520"/>
      <c r="L78" s="646"/>
      <c r="M78" s="646"/>
      <c r="N78" s="646"/>
      <c r="O78" s="846"/>
      <c r="P78" s="520"/>
      <c r="Q78" s="646"/>
      <c r="R78" s="646"/>
      <c r="S78" s="646"/>
      <c r="T78" s="846"/>
      <c r="U78" s="526"/>
      <c r="V78" s="646"/>
      <c r="W78" s="646"/>
      <c r="X78" s="646"/>
      <c r="Y78" s="846"/>
      <c r="Z78" s="526"/>
      <c r="AA78" s="646"/>
      <c r="AB78" s="646"/>
      <c r="AC78" s="646"/>
      <c r="AD78" s="846"/>
      <c r="AE78" s="526"/>
      <c r="AF78" s="646"/>
      <c r="AG78" s="646"/>
      <c r="AH78" s="646"/>
      <c r="AI78" s="846"/>
      <c r="AJ78" s="520"/>
      <c r="AK78" s="646"/>
      <c r="AL78" s="646"/>
      <c r="AM78" s="646"/>
      <c r="AN78" s="846"/>
      <c r="AO78" s="520"/>
      <c r="AP78" s="646"/>
      <c r="AQ78" s="646"/>
      <c r="AR78" s="646"/>
      <c r="AS78" s="846"/>
      <c r="AT78" s="520"/>
      <c r="AU78" s="646"/>
      <c r="AV78" s="646"/>
      <c r="AW78" s="646"/>
      <c r="AX78" s="846"/>
      <c r="AY78" s="520"/>
      <c r="AZ78" s="646"/>
      <c r="BA78" s="646"/>
      <c r="BB78" s="646"/>
      <c r="BC78" s="846"/>
      <c r="BD78" s="520"/>
      <c r="BE78" s="646"/>
      <c r="BF78" s="646"/>
      <c r="BG78" s="646"/>
      <c r="BH78" s="846"/>
      <c r="BI78" s="520"/>
      <c r="BJ78" s="646"/>
      <c r="BK78" s="646"/>
      <c r="BL78" s="646"/>
      <c r="BM78" s="846"/>
      <c r="BN78" s="520"/>
      <c r="BO78" s="646"/>
      <c r="BP78" s="646"/>
      <c r="BQ78" s="646"/>
      <c r="BR78" s="846"/>
      <c r="BS78" s="520"/>
      <c r="BT78" s="646"/>
      <c r="BU78" s="646"/>
      <c r="BV78" s="646"/>
      <c r="BW78" s="846"/>
      <c r="BX78" s="520"/>
      <c r="BY78" s="646"/>
      <c r="BZ78" s="646"/>
      <c r="CA78" s="646"/>
      <c r="CB78" s="846"/>
      <c r="CC78" s="520"/>
      <c r="CD78" s="646"/>
      <c r="CE78" s="646"/>
      <c r="CF78" s="646"/>
      <c r="CG78" s="846"/>
      <c r="CH78" s="520"/>
      <c r="CI78" s="646"/>
      <c r="CJ78" s="646"/>
      <c r="CK78" s="646"/>
      <c r="CL78" s="846"/>
      <c r="CM78" s="520"/>
      <c r="CN78" s="646"/>
      <c r="CO78" s="646"/>
      <c r="CP78" s="646"/>
      <c r="CQ78" s="846"/>
      <c r="CR78" s="520"/>
      <c r="CS78" s="646"/>
      <c r="CT78" s="646"/>
      <c r="CU78" s="646"/>
      <c r="CV78" s="846"/>
      <c r="CW78" s="520"/>
      <c r="CX78" s="646"/>
      <c r="CY78" s="179"/>
      <c r="CZ78" s="645"/>
      <c r="DA78" s="647"/>
      <c r="DB78" s="646"/>
      <c r="DC78" s="163">
        <f t="shared" si="26"/>
        <v>0</v>
      </c>
      <c r="DD78" s="44"/>
      <c r="DE78" s="412" t="s">
        <v>2008</v>
      </c>
    </row>
    <row r="79" spans="1:109" x14ac:dyDescent="0.25">
      <c r="A79" s="431" t="s">
        <v>2108</v>
      </c>
      <c r="B79" s="48" t="s">
        <v>248</v>
      </c>
      <c r="C79" s="644"/>
      <c r="D79" s="646"/>
      <c r="E79" s="761"/>
      <c r="F79" s="520"/>
      <c r="G79" s="646"/>
      <c r="H79" s="646"/>
      <c r="I79" s="646"/>
      <c r="J79" s="650"/>
      <c r="K79" s="520"/>
      <c r="L79" s="646"/>
      <c r="M79" s="646"/>
      <c r="N79" s="646"/>
      <c r="O79" s="650"/>
      <c r="P79" s="520"/>
      <c r="Q79" s="646"/>
      <c r="R79" s="646"/>
      <c r="S79" s="646"/>
      <c r="T79" s="650"/>
      <c r="U79" s="526"/>
      <c r="V79" s="646"/>
      <c r="W79" s="646"/>
      <c r="X79" s="646"/>
      <c r="Y79" s="650"/>
      <c r="Z79" s="526"/>
      <c r="AA79" s="646"/>
      <c r="AB79" s="646"/>
      <c r="AC79" s="646"/>
      <c r="AD79" s="650"/>
      <c r="AE79" s="526"/>
      <c r="AF79" s="646"/>
      <c r="AG79" s="646"/>
      <c r="AH79" s="646"/>
      <c r="AI79" s="650"/>
      <c r="AJ79" s="520"/>
      <c r="AK79" s="646"/>
      <c r="AL79" s="646"/>
      <c r="AM79" s="646"/>
      <c r="AN79" s="650"/>
      <c r="AO79" s="520"/>
      <c r="AP79" s="646"/>
      <c r="AQ79" s="646"/>
      <c r="AR79" s="646"/>
      <c r="AS79" s="650"/>
      <c r="AT79" s="520"/>
      <c r="AU79" s="646"/>
      <c r="AV79" s="646"/>
      <c r="AW79" s="646"/>
      <c r="AX79" s="650"/>
      <c r="AY79" s="520"/>
      <c r="AZ79" s="646"/>
      <c r="BA79" s="646"/>
      <c r="BB79" s="646"/>
      <c r="BC79" s="650"/>
      <c r="BD79" s="520"/>
      <c r="BE79" s="646"/>
      <c r="BF79" s="646"/>
      <c r="BG79" s="646"/>
      <c r="BH79" s="650"/>
      <c r="BI79" s="520"/>
      <c r="BJ79" s="646"/>
      <c r="BK79" s="646"/>
      <c r="BL79" s="646"/>
      <c r="BM79" s="650"/>
      <c r="BN79" s="520"/>
      <c r="BO79" s="646"/>
      <c r="BP79" s="646"/>
      <c r="BQ79" s="646"/>
      <c r="BR79" s="650"/>
      <c r="BS79" s="520"/>
      <c r="BT79" s="646"/>
      <c r="BU79" s="646"/>
      <c r="BV79" s="646"/>
      <c r="BW79" s="650"/>
      <c r="BX79" s="520"/>
      <c r="BY79" s="646"/>
      <c r="BZ79" s="646"/>
      <c r="CA79" s="646"/>
      <c r="CB79" s="650"/>
      <c r="CC79" s="520"/>
      <c r="CD79" s="646"/>
      <c r="CE79" s="646"/>
      <c r="CF79" s="646"/>
      <c r="CG79" s="650"/>
      <c r="CH79" s="520"/>
      <c r="CI79" s="646"/>
      <c r="CJ79" s="646"/>
      <c r="CK79" s="646"/>
      <c r="CL79" s="650"/>
      <c r="CM79" s="520"/>
      <c r="CN79" s="646"/>
      <c r="CO79" s="646"/>
      <c r="CP79" s="646"/>
      <c r="CQ79" s="650"/>
      <c r="CR79" s="520"/>
      <c r="CS79" s="646"/>
      <c r="CT79" s="646"/>
      <c r="CU79" s="646"/>
      <c r="CV79" s="650"/>
      <c r="CW79" s="520"/>
      <c r="CX79" s="646"/>
      <c r="CY79" s="179"/>
      <c r="CZ79" s="645"/>
      <c r="DA79" s="647"/>
      <c r="DB79" s="646"/>
      <c r="DC79" s="163">
        <f t="shared" si="26"/>
        <v>0</v>
      </c>
      <c r="DD79" s="44"/>
      <c r="DE79" s="412" t="s">
        <v>42</v>
      </c>
    </row>
    <row r="80" spans="1:109" x14ac:dyDescent="0.25">
      <c r="A80" s="431" t="s">
        <v>2109</v>
      </c>
      <c r="B80" s="48" t="s">
        <v>33</v>
      </c>
      <c r="C80" s="644"/>
      <c r="D80" s="646"/>
      <c r="E80" s="761"/>
      <c r="F80" s="520"/>
      <c r="G80" s="646"/>
      <c r="H80" s="646"/>
      <c r="I80" s="646"/>
      <c r="J80" s="650"/>
      <c r="K80" s="520"/>
      <c r="L80" s="646"/>
      <c r="M80" s="646"/>
      <c r="N80" s="646"/>
      <c r="O80" s="650"/>
      <c r="P80" s="520"/>
      <c r="Q80" s="646"/>
      <c r="R80" s="646"/>
      <c r="S80" s="646"/>
      <c r="T80" s="650"/>
      <c r="U80" s="526"/>
      <c r="V80" s="646"/>
      <c r="W80" s="646"/>
      <c r="X80" s="646"/>
      <c r="Y80" s="650"/>
      <c r="Z80" s="526"/>
      <c r="AA80" s="646"/>
      <c r="AB80" s="646"/>
      <c r="AC80" s="646"/>
      <c r="AD80" s="650"/>
      <c r="AE80" s="526"/>
      <c r="AF80" s="646"/>
      <c r="AG80" s="646"/>
      <c r="AH80" s="646"/>
      <c r="AI80" s="650"/>
      <c r="AJ80" s="520"/>
      <c r="AK80" s="646"/>
      <c r="AL80" s="646"/>
      <c r="AM80" s="646"/>
      <c r="AN80" s="650"/>
      <c r="AO80" s="520"/>
      <c r="AP80" s="646"/>
      <c r="AQ80" s="646"/>
      <c r="AR80" s="646"/>
      <c r="AS80" s="650"/>
      <c r="AT80" s="520"/>
      <c r="AU80" s="646"/>
      <c r="AV80" s="646"/>
      <c r="AW80" s="646"/>
      <c r="AX80" s="650"/>
      <c r="AY80" s="520"/>
      <c r="AZ80" s="646"/>
      <c r="BA80" s="646"/>
      <c r="BB80" s="646"/>
      <c r="BC80" s="650"/>
      <c r="BD80" s="520"/>
      <c r="BE80" s="646"/>
      <c r="BF80" s="646"/>
      <c r="BG80" s="646"/>
      <c r="BH80" s="650"/>
      <c r="BI80" s="520"/>
      <c r="BJ80" s="646"/>
      <c r="BK80" s="646"/>
      <c r="BL80" s="646"/>
      <c r="BM80" s="650"/>
      <c r="BN80" s="520"/>
      <c r="BO80" s="646"/>
      <c r="BP80" s="646"/>
      <c r="BQ80" s="646"/>
      <c r="BR80" s="650"/>
      <c r="BS80" s="520"/>
      <c r="BT80" s="646"/>
      <c r="BU80" s="646"/>
      <c r="BV80" s="646"/>
      <c r="BW80" s="650"/>
      <c r="BX80" s="520"/>
      <c r="BY80" s="646"/>
      <c r="BZ80" s="646"/>
      <c r="CA80" s="646"/>
      <c r="CB80" s="650"/>
      <c r="CC80" s="520"/>
      <c r="CD80" s="646"/>
      <c r="CE80" s="646"/>
      <c r="CF80" s="646"/>
      <c r="CG80" s="650"/>
      <c r="CH80" s="520"/>
      <c r="CI80" s="646"/>
      <c r="CJ80" s="646"/>
      <c r="CK80" s="646"/>
      <c r="CL80" s="650"/>
      <c r="CM80" s="520"/>
      <c r="CN80" s="646"/>
      <c r="CO80" s="646"/>
      <c r="CP80" s="646"/>
      <c r="CQ80" s="650"/>
      <c r="CR80" s="520"/>
      <c r="CS80" s="646"/>
      <c r="CT80" s="646"/>
      <c r="CU80" s="646"/>
      <c r="CV80" s="650"/>
      <c r="CW80" s="520"/>
      <c r="CX80" s="646"/>
      <c r="CY80" s="179"/>
      <c r="CZ80" s="645"/>
      <c r="DA80" s="647"/>
      <c r="DB80" s="646"/>
      <c r="DC80" s="163">
        <f t="shared" si="26"/>
        <v>0</v>
      </c>
      <c r="DD80" s="44"/>
      <c r="DE80" s="412" t="s">
        <v>2003</v>
      </c>
    </row>
    <row r="81" spans="1:109" x14ac:dyDescent="0.25">
      <c r="A81" s="431" t="s">
        <v>2110</v>
      </c>
      <c r="B81" s="48" t="s">
        <v>31</v>
      </c>
      <c r="C81" s="644"/>
      <c r="D81" s="646"/>
      <c r="E81" s="761"/>
      <c r="F81" s="520"/>
      <c r="G81" s="646"/>
      <c r="H81" s="646"/>
      <c r="I81" s="646"/>
      <c r="J81" s="650"/>
      <c r="K81" s="520"/>
      <c r="L81" s="646"/>
      <c r="M81" s="646"/>
      <c r="N81" s="646"/>
      <c r="O81" s="650"/>
      <c r="P81" s="520"/>
      <c r="Q81" s="646"/>
      <c r="R81" s="646"/>
      <c r="S81" s="646"/>
      <c r="T81" s="650"/>
      <c r="U81" s="526"/>
      <c r="V81" s="646"/>
      <c r="W81" s="646"/>
      <c r="X81" s="646"/>
      <c r="Y81" s="650"/>
      <c r="Z81" s="526"/>
      <c r="AA81" s="646"/>
      <c r="AB81" s="646"/>
      <c r="AC81" s="646"/>
      <c r="AD81" s="650"/>
      <c r="AE81" s="526"/>
      <c r="AF81" s="646"/>
      <c r="AG81" s="646"/>
      <c r="AH81" s="646"/>
      <c r="AI81" s="650"/>
      <c r="AJ81" s="520"/>
      <c r="AK81" s="646"/>
      <c r="AL81" s="646"/>
      <c r="AM81" s="646"/>
      <c r="AN81" s="650"/>
      <c r="AO81" s="520"/>
      <c r="AP81" s="646"/>
      <c r="AQ81" s="646"/>
      <c r="AR81" s="646"/>
      <c r="AS81" s="650"/>
      <c r="AT81" s="520"/>
      <c r="AU81" s="646"/>
      <c r="AV81" s="646"/>
      <c r="AW81" s="646"/>
      <c r="AX81" s="650"/>
      <c r="AY81" s="520"/>
      <c r="AZ81" s="646"/>
      <c r="BA81" s="646"/>
      <c r="BB81" s="646"/>
      <c r="BC81" s="650"/>
      <c r="BD81" s="520"/>
      <c r="BE81" s="646"/>
      <c r="BF81" s="646"/>
      <c r="BG81" s="646"/>
      <c r="BH81" s="650"/>
      <c r="BI81" s="520"/>
      <c r="BJ81" s="646"/>
      <c r="BK81" s="646"/>
      <c r="BL81" s="646"/>
      <c r="BM81" s="650"/>
      <c r="BN81" s="520"/>
      <c r="BO81" s="646"/>
      <c r="BP81" s="646"/>
      <c r="BQ81" s="646"/>
      <c r="BR81" s="650"/>
      <c r="BS81" s="520"/>
      <c r="BT81" s="646"/>
      <c r="BU81" s="646"/>
      <c r="BV81" s="646"/>
      <c r="BW81" s="650"/>
      <c r="BX81" s="520"/>
      <c r="BY81" s="646"/>
      <c r="BZ81" s="646"/>
      <c r="CA81" s="646"/>
      <c r="CB81" s="650"/>
      <c r="CC81" s="520"/>
      <c r="CD81" s="646"/>
      <c r="CE81" s="646"/>
      <c r="CF81" s="646"/>
      <c r="CG81" s="650"/>
      <c r="CH81" s="520"/>
      <c r="CI81" s="646"/>
      <c r="CJ81" s="646"/>
      <c r="CK81" s="646"/>
      <c r="CL81" s="650"/>
      <c r="CM81" s="520"/>
      <c r="CN81" s="646"/>
      <c r="CO81" s="646"/>
      <c r="CP81" s="646"/>
      <c r="CQ81" s="650"/>
      <c r="CR81" s="520"/>
      <c r="CS81" s="646"/>
      <c r="CT81" s="646"/>
      <c r="CU81" s="646"/>
      <c r="CV81" s="650"/>
      <c r="CW81" s="520"/>
      <c r="CX81" s="646"/>
      <c r="CY81" s="179"/>
      <c r="CZ81" s="645"/>
      <c r="DA81" s="647"/>
      <c r="DB81" s="646"/>
      <c r="DC81" s="163">
        <f t="shared" si="26"/>
        <v>0</v>
      </c>
      <c r="DD81" s="44"/>
      <c r="DE81" s="412" t="s">
        <v>2003</v>
      </c>
    </row>
    <row r="82" spans="1:109" x14ac:dyDescent="0.25">
      <c r="A82" s="431" t="s">
        <v>2111</v>
      </c>
      <c r="B82" s="48" t="s">
        <v>32</v>
      </c>
      <c r="C82" s="644"/>
      <c r="D82" s="646"/>
      <c r="E82" s="761"/>
      <c r="F82" s="520"/>
      <c r="G82" s="646"/>
      <c r="H82" s="646"/>
      <c r="I82" s="646"/>
      <c r="J82" s="650"/>
      <c r="K82" s="520"/>
      <c r="L82" s="646"/>
      <c r="M82" s="646"/>
      <c r="N82" s="646"/>
      <c r="O82" s="650"/>
      <c r="P82" s="520"/>
      <c r="Q82" s="646"/>
      <c r="R82" s="646"/>
      <c r="S82" s="646"/>
      <c r="T82" s="650"/>
      <c r="U82" s="526"/>
      <c r="V82" s="646"/>
      <c r="W82" s="646"/>
      <c r="X82" s="646"/>
      <c r="Y82" s="650"/>
      <c r="Z82" s="526"/>
      <c r="AA82" s="646"/>
      <c r="AB82" s="646"/>
      <c r="AC82" s="646"/>
      <c r="AD82" s="650"/>
      <c r="AE82" s="526"/>
      <c r="AF82" s="646"/>
      <c r="AG82" s="646"/>
      <c r="AH82" s="646"/>
      <c r="AI82" s="650"/>
      <c r="AJ82" s="520"/>
      <c r="AK82" s="646"/>
      <c r="AL82" s="646"/>
      <c r="AM82" s="646"/>
      <c r="AN82" s="650"/>
      <c r="AO82" s="520"/>
      <c r="AP82" s="646"/>
      <c r="AQ82" s="646"/>
      <c r="AR82" s="646"/>
      <c r="AS82" s="650"/>
      <c r="AT82" s="520"/>
      <c r="AU82" s="646"/>
      <c r="AV82" s="646"/>
      <c r="AW82" s="646"/>
      <c r="AX82" s="650"/>
      <c r="AY82" s="520"/>
      <c r="AZ82" s="646"/>
      <c r="BA82" s="646"/>
      <c r="BB82" s="646"/>
      <c r="BC82" s="650"/>
      <c r="BD82" s="520"/>
      <c r="BE82" s="646"/>
      <c r="BF82" s="646"/>
      <c r="BG82" s="646"/>
      <c r="BH82" s="650"/>
      <c r="BI82" s="520"/>
      <c r="BJ82" s="646"/>
      <c r="BK82" s="646"/>
      <c r="BL82" s="646"/>
      <c r="BM82" s="650"/>
      <c r="BN82" s="520"/>
      <c r="BO82" s="646"/>
      <c r="BP82" s="646"/>
      <c r="BQ82" s="646"/>
      <c r="BR82" s="650"/>
      <c r="BS82" s="520"/>
      <c r="BT82" s="646"/>
      <c r="BU82" s="646"/>
      <c r="BV82" s="646"/>
      <c r="BW82" s="650"/>
      <c r="BX82" s="520"/>
      <c r="BY82" s="646"/>
      <c r="BZ82" s="646"/>
      <c r="CA82" s="646"/>
      <c r="CB82" s="650"/>
      <c r="CC82" s="520"/>
      <c r="CD82" s="646"/>
      <c r="CE82" s="646"/>
      <c r="CF82" s="646"/>
      <c r="CG82" s="650"/>
      <c r="CH82" s="520"/>
      <c r="CI82" s="646"/>
      <c r="CJ82" s="646"/>
      <c r="CK82" s="646"/>
      <c r="CL82" s="650"/>
      <c r="CM82" s="520"/>
      <c r="CN82" s="646"/>
      <c r="CO82" s="646"/>
      <c r="CP82" s="646"/>
      <c r="CQ82" s="650"/>
      <c r="CR82" s="520"/>
      <c r="CS82" s="646"/>
      <c r="CT82" s="646"/>
      <c r="CU82" s="646"/>
      <c r="CV82" s="650"/>
      <c r="CW82" s="520"/>
      <c r="CX82" s="646"/>
      <c r="CY82" s="179"/>
      <c r="CZ82" s="645"/>
      <c r="DA82" s="647"/>
      <c r="DB82" s="646"/>
      <c r="DC82" s="163">
        <f t="shared" si="26"/>
        <v>0</v>
      </c>
      <c r="DD82" s="44"/>
      <c r="DE82" s="412" t="s">
        <v>2003</v>
      </c>
    </row>
    <row r="83" spans="1:109" x14ac:dyDescent="0.25">
      <c r="A83" s="431" t="s">
        <v>2112</v>
      </c>
      <c r="B83" s="48" t="s">
        <v>329</v>
      </c>
      <c r="C83" s="644"/>
      <c r="D83" s="646"/>
      <c r="E83" s="761"/>
      <c r="F83" s="520"/>
      <c r="G83" s="646"/>
      <c r="H83" s="646"/>
      <c r="I83" s="646"/>
      <c r="J83" s="846"/>
      <c r="K83" s="520"/>
      <c r="L83" s="646"/>
      <c r="M83" s="646"/>
      <c r="N83" s="646"/>
      <c r="O83" s="846"/>
      <c r="P83" s="520"/>
      <c r="Q83" s="646"/>
      <c r="R83" s="646"/>
      <c r="S83" s="646"/>
      <c r="T83" s="846"/>
      <c r="U83" s="526"/>
      <c r="V83" s="646"/>
      <c r="W83" s="646"/>
      <c r="X83" s="646"/>
      <c r="Y83" s="846"/>
      <c r="Z83" s="526"/>
      <c r="AA83" s="646"/>
      <c r="AB83" s="646"/>
      <c r="AC83" s="646"/>
      <c r="AD83" s="846"/>
      <c r="AE83" s="526"/>
      <c r="AF83" s="646"/>
      <c r="AG83" s="646"/>
      <c r="AH83" s="646"/>
      <c r="AI83" s="846"/>
      <c r="AJ83" s="520"/>
      <c r="AK83" s="646"/>
      <c r="AL83" s="646"/>
      <c r="AM83" s="646"/>
      <c r="AN83" s="846"/>
      <c r="AO83" s="520"/>
      <c r="AP83" s="646"/>
      <c r="AQ83" s="646"/>
      <c r="AR83" s="646"/>
      <c r="AS83" s="846"/>
      <c r="AT83" s="520"/>
      <c r="AU83" s="646"/>
      <c r="AV83" s="646"/>
      <c r="AW83" s="646"/>
      <c r="AX83" s="846"/>
      <c r="AY83" s="520"/>
      <c r="AZ83" s="646"/>
      <c r="BA83" s="646"/>
      <c r="BB83" s="646"/>
      <c r="BC83" s="846"/>
      <c r="BD83" s="520"/>
      <c r="BE83" s="646"/>
      <c r="BF83" s="646"/>
      <c r="BG83" s="646"/>
      <c r="BH83" s="846"/>
      <c r="BI83" s="520"/>
      <c r="BJ83" s="646"/>
      <c r="BK83" s="646"/>
      <c r="BL83" s="646"/>
      <c r="BM83" s="846"/>
      <c r="BN83" s="520"/>
      <c r="BO83" s="646"/>
      <c r="BP83" s="646"/>
      <c r="BQ83" s="646"/>
      <c r="BR83" s="846"/>
      <c r="BS83" s="520"/>
      <c r="BT83" s="646"/>
      <c r="BU83" s="646"/>
      <c r="BV83" s="646"/>
      <c r="BW83" s="846"/>
      <c r="BX83" s="520"/>
      <c r="BY83" s="646"/>
      <c r="BZ83" s="646"/>
      <c r="CA83" s="646"/>
      <c r="CB83" s="846"/>
      <c r="CC83" s="520"/>
      <c r="CD83" s="646"/>
      <c r="CE83" s="646"/>
      <c r="CF83" s="646"/>
      <c r="CG83" s="846"/>
      <c r="CH83" s="520"/>
      <c r="CI83" s="646"/>
      <c r="CJ83" s="646"/>
      <c r="CK83" s="646"/>
      <c r="CL83" s="846"/>
      <c r="CM83" s="520"/>
      <c r="CN83" s="646"/>
      <c r="CO83" s="646"/>
      <c r="CP83" s="646"/>
      <c r="CQ83" s="846"/>
      <c r="CR83" s="520"/>
      <c r="CS83" s="646"/>
      <c r="CT83" s="646"/>
      <c r="CU83" s="646"/>
      <c r="CV83" s="846"/>
      <c r="CW83" s="520"/>
      <c r="CX83" s="646"/>
      <c r="CY83" s="179"/>
      <c r="CZ83" s="645"/>
      <c r="DA83" s="647"/>
      <c r="DB83" s="646"/>
      <c r="DC83" s="163">
        <f t="shared" si="26"/>
        <v>0</v>
      </c>
      <c r="DD83" s="44"/>
      <c r="DE83" s="412" t="s">
        <v>42</v>
      </c>
    </row>
    <row r="84" spans="1:109" x14ac:dyDescent="0.25">
      <c r="A84" s="431" t="s">
        <v>2113</v>
      </c>
      <c r="B84" s="185" t="s">
        <v>15</v>
      </c>
      <c r="C84" s="644"/>
      <c r="D84" s="646"/>
      <c r="E84" s="761"/>
      <c r="F84" s="520"/>
      <c r="G84" s="646"/>
      <c r="H84" s="646"/>
      <c r="I84" s="646"/>
      <c r="J84" s="650"/>
      <c r="K84" s="520"/>
      <c r="L84" s="646"/>
      <c r="M84" s="646"/>
      <c r="N84" s="646"/>
      <c r="O84" s="650"/>
      <c r="P84" s="520"/>
      <c r="Q84" s="646"/>
      <c r="R84" s="646"/>
      <c r="S84" s="646"/>
      <c r="T84" s="650"/>
      <c r="U84" s="526"/>
      <c r="V84" s="646"/>
      <c r="W84" s="646"/>
      <c r="X84" s="646"/>
      <c r="Y84" s="650"/>
      <c r="Z84" s="526"/>
      <c r="AA84" s="646"/>
      <c r="AB84" s="646"/>
      <c r="AC84" s="646"/>
      <c r="AD84" s="650"/>
      <c r="AE84" s="526"/>
      <c r="AF84" s="646"/>
      <c r="AG84" s="646"/>
      <c r="AH84" s="646"/>
      <c r="AI84" s="650"/>
      <c r="AJ84" s="520"/>
      <c r="AK84" s="646"/>
      <c r="AL84" s="646"/>
      <c r="AM84" s="646"/>
      <c r="AN84" s="650"/>
      <c r="AO84" s="520"/>
      <c r="AP84" s="646"/>
      <c r="AQ84" s="646"/>
      <c r="AR84" s="646"/>
      <c r="AS84" s="650"/>
      <c r="AT84" s="520"/>
      <c r="AU84" s="646"/>
      <c r="AV84" s="646"/>
      <c r="AW84" s="646"/>
      <c r="AX84" s="650"/>
      <c r="AY84" s="520"/>
      <c r="AZ84" s="646"/>
      <c r="BA84" s="646"/>
      <c r="BB84" s="646"/>
      <c r="BC84" s="650"/>
      <c r="BD84" s="520"/>
      <c r="BE84" s="646"/>
      <c r="BF84" s="646"/>
      <c r="BG84" s="646"/>
      <c r="BH84" s="650"/>
      <c r="BI84" s="520"/>
      <c r="BJ84" s="646"/>
      <c r="BK84" s="646"/>
      <c r="BL84" s="646"/>
      <c r="BM84" s="650"/>
      <c r="BN84" s="520"/>
      <c r="BO84" s="646"/>
      <c r="BP84" s="646"/>
      <c r="BQ84" s="646"/>
      <c r="BR84" s="650"/>
      <c r="BS84" s="520"/>
      <c r="BT84" s="646"/>
      <c r="BU84" s="646"/>
      <c r="BV84" s="646"/>
      <c r="BW84" s="650"/>
      <c r="BX84" s="520"/>
      <c r="BY84" s="646"/>
      <c r="BZ84" s="646"/>
      <c r="CA84" s="646"/>
      <c r="CB84" s="650"/>
      <c r="CC84" s="520"/>
      <c r="CD84" s="646"/>
      <c r="CE84" s="646"/>
      <c r="CF84" s="646"/>
      <c r="CG84" s="650"/>
      <c r="CH84" s="520"/>
      <c r="CI84" s="646"/>
      <c r="CJ84" s="646"/>
      <c r="CK84" s="646"/>
      <c r="CL84" s="650"/>
      <c r="CM84" s="520"/>
      <c r="CN84" s="646"/>
      <c r="CO84" s="646"/>
      <c r="CP84" s="646"/>
      <c r="CQ84" s="650"/>
      <c r="CR84" s="520"/>
      <c r="CS84" s="646"/>
      <c r="CT84" s="646"/>
      <c r="CU84" s="646"/>
      <c r="CV84" s="650"/>
      <c r="CW84" s="520"/>
      <c r="CX84" s="646"/>
      <c r="CY84" s="179"/>
      <c r="CZ84" s="645"/>
      <c r="DA84" s="647"/>
      <c r="DB84" s="646"/>
      <c r="DC84" s="163">
        <f t="shared" si="26"/>
        <v>0</v>
      </c>
      <c r="DD84" s="44"/>
      <c r="DE84" s="412" t="s">
        <v>2009</v>
      </c>
    </row>
    <row r="85" spans="1:109" x14ac:dyDescent="0.25">
      <c r="A85" s="431" t="s">
        <v>2114</v>
      </c>
      <c r="B85" s="51" t="s">
        <v>3004</v>
      </c>
      <c r="C85" s="644"/>
      <c r="D85" s="646"/>
      <c r="E85" s="761"/>
      <c r="F85" s="520"/>
      <c r="G85" s="646"/>
      <c r="H85" s="646"/>
      <c r="I85" s="646"/>
      <c r="J85" s="650"/>
      <c r="K85" s="520"/>
      <c r="L85" s="646"/>
      <c r="M85" s="646"/>
      <c r="N85" s="646"/>
      <c r="O85" s="650"/>
      <c r="P85" s="520"/>
      <c r="Q85" s="646"/>
      <c r="R85" s="646"/>
      <c r="S85" s="646"/>
      <c r="T85" s="650"/>
      <c r="U85" s="526"/>
      <c r="V85" s="646"/>
      <c r="W85" s="646"/>
      <c r="X85" s="646"/>
      <c r="Y85" s="650"/>
      <c r="Z85" s="526"/>
      <c r="AA85" s="646"/>
      <c r="AB85" s="646"/>
      <c r="AC85" s="646"/>
      <c r="AD85" s="650"/>
      <c r="AE85" s="526"/>
      <c r="AF85" s="646"/>
      <c r="AG85" s="646"/>
      <c r="AH85" s="646"/>
      <c r="AI85" s="650"/>
      <c r="AJ85" s="520"/>
      <c r="AK85" s="646"/>
      <c r="AL85" s="646"/>
      <c r="AM85" s="646"/>
      <c r="AN85" s="650"/>
      <c r="AO85" s="520"/>
      <c r="AP85" s="646"/>
      <c r="AQ85" s="646"/>
      <c r="AR85" s="646"/>
      <c r="AS85" s="650"/>
      <c r="AT85" s="520"/>
      <c r="AU85" s="646"/>
      <c r="AV85" s="646"/>
      <c r="AW85" s="646"/>
      <c r="AX85" s="650"/>
      <c r="AY85" s="520"/>
      <c r="AZ85" s="646"/>
      <c r="BA85" s="646"/>
      <c r="BB85" s="646"/>
      <c r="BC85" s="650"/>
      <c r="BD85" s="520"/>
      <c r="BE85" s="646"/>
      <c r="BF85" s="646"/>
      <c r="BG85" s="646"/>
      <c r="BH85" s="650"/>
      <c r="BI85" s="520"/>
      <c r="BJ85" s="646"/>
      <c r="BK85" s="646"/>
      <c r="BL85" s="646"/>
      <c r="BM85" s="650"/>
      <c r="BN85" s="520"/>
      <c r="BO85" s="646"/>
      <c r="BP85" s="646"/>
      <c r="BQ85" s="646"/>
      <c r="BR85" s="650"/>
      <c r="BS85" s="520"/>
      <c r="BT85" s="646"/>
      <c r="BU85" s="646"/>
      <c r="BV85" s="646"/>
      <c r="BW85" s="650"/>
      <c r="BX85" s="520"/>
      <c r="BY85" s="646"/>
      <c r="BZ85" s="646"/>
      <c r="CA85" s="646"/>
      <c r="CB85" s="650"/>
      <c r="CC85" s="520"/>
      <c r="CD85" s="646"/>
      <c r="CE85" s="646"/>
      <c r="CF85" s="646"/>
      <c r="CG85" s="650"/>
      <c r="CH85" s="520"/>
      <c r="CI85" s="646"/>
      <c r="CJ85" s="646"/>
      <c r="CK85" s="646"/>
      <c r="CL85" s="650"/>
      <c r="CM85" s="520"/>
      <c r="CN85" s="646"/>
      <c r="CO85" s="646"/>
      <c r="CP85" s="646"/>
      <c r="CQ85" s="650"/>
      <c r="CR85" s="520"/>
      <c r="CS85" s="646"/>
      <c r="CT85" s="646"/>
      <c r="CU85" s="646"/>
      <c r="CV85" s="650"/>
      <c r="CW85" s="520"/>
      <c r="CX85" s="646"/>
      <c r="CY85" s="179"/>
      <c r="CZ85" s="645"/>
      <c r="DA85" s="647"/>
      <c r="DB85" s="646"/>
      <c r="DC85" s="163">
        <f t="shared" si="26"/>
        <v>0</v>
      </c>
      <c r="DD85" s="44"/>
      <c r="DE85" s="412" t="s">
        <v>42</v>
      </c>
    </row>
    <row r="86" spans="1:109" x14ac:dyDescent="0.25">
      <c r="A86" s="431" t="s">
        <v>2115</v>
      </c>
      <c r="B86" s="51" t="s">
        <v>3060</v>
      </c>
      <c r="C86" s="644"/>
      <c r="D86" s="646"/>
      <c r="E86" s="761"/>
      <c r="F86" s="520"/>
      <c r="G86" s="646"/>
      <c r="H86" s="646"/>
      <c r="I86" s="646"/>
      <c r="J86" s="650"/>
      <c r="K86" s="520"/>
      <c r="L86" s="646"/>
      <c r="M86" s="646"/>
      <c r="N86" s="646"/>
      <c r="O86" s="650"/>
      <c r="P86" s="520"/>
      <c r="Q86" s="646"/>
      <c r="R86" s="646"/>
      <c r="S86" s="646"/>
      <c r="T86" s="650"/>
      <c r="U86" s="526"/>
      <c r="V86" s="646"/>
      <c r="W86" s="646"/>
      <c r="X86" s="646"/>
      <c r="Y86" s="650"/>
      <c r="Z86" s="526"/>
      <c r="AA86" s="646"/>
      <c r="AB86" s="646"/>
      <c r="AC86" s="646"/>
      <c r="AD86" s="650"/>
      <c r="AE86" s="526"/>
      <c r="AF86" s="646"/>
      <c r="AG86" s="646"/>
      <c r="AH86" s="646"/>
      <c r="AI86" s="650"/>
      <c r="AJ86" s="520"/>
      <c r="AK86" s="646"/>
      <c r="AL86" s="646"/>
      <c r="AM86" s="646"/>
      <c r="AN86" s="650"/>
      <c r="AO86" s="520"/>
      <c r="AP86" s="646"/>
      <c r="AQ86" s="646"/>
      <c r="AR86" s="646"/>
      <c r="AS86" s="650"/>
      <c r="AT86" s="520"/>
      <c r="AU86" s="646"/>
      <c r="AV86" s="646"/>
      <c r="AW86" s="646"/>
      <c r="AX86" s="650"/>
      <c r="AY86" s="520"/>
      <c r="AZ86" s="646"/>
      <c r="BA86" s="646"/>
      <c r="BB86" s="646"/>
      <c r="BC86" s="650"/>
      <c r="BD86" s="520"/>
      <c r="BE86" s="646"/>
      <c r="BF86" s="646"/>
      <c r="BG86" s="646"/>
      <c r="BH86" s="650"/>
      <c r="BI86" s="520"/>
      <c r="BJ86" s="646"/>
      <c r="BK86" s="646"/>
      <c r="BL86" s="646"/>
      <c r="BM86" s="650"/>
      <c r="BN86" s="520"/>
      <c r="BO86" s="646"/>
      <c r="BP86" s="646"/>
      <c r="BQ86" s="646"/>
      <c r="BR86" s="650"/>
      <c r="BS86" s="520"/>
      <c r="BT86" s="646"/>
      <c r="BU86" s="646"/>
      <c r="BV86" s="646"/>
      <c r="BW86" s="650"/>
      <c r="BX86" s="520"/>
      <c r="BY86" s="646"/>
      <c r="BZ86" s="646"/>
      <c r="CA86" s="646"/>
      <c r="CB86" s="650"/>
      <c r="CC86" s="520"/>
      <c r="CD86" s="646"/>
      <c r="CE86" s="646"/>
      <c r="CF86" s="646"/>
      <c r="CG86" s="650"/>
      <c r="CH86" s="520"/>
      <c r="CI86" s="646"/>
      <c r="CJ86" s="646"/>
      <c r="CK86" s="646"/>
      <c r="CL86" s="650"/>
      <c r="CM86" s="520"/>
      <c r="CN86" s="646"/>
      <c r="CO86" s="646"/>
      <c r="CP86" s="646"/>
      <c r="CQ86" s="650"/>
      <c r="CR86" s="520"/>
      <c r="CS86" s="646"/>
      <c r="CT86" s="646"/>
      <c r="CU86" s="646"/>
      <c r="CV86" s="650"/>
      <c r="CW86" s="520"/>
      <c r="CX86" s="646"/>
      <c r="CY86" s="179"/>
      <c r="CZ86" s="645"/>
      <c r="DA86" s="647"/>
      <c r="DB86" s="646"/>
      <c r="DC86" s="163">
        <f t="shared" si="26"/>
        <v>0</v>
      </c>
      <c r="DD86" s="44"/>
      <c r="DE86" s="412" t="s">
        <v>42</v>
      </c>
    </row>
    <row r="87" spans="1:109" x14ac:dyDescent="0.25">
      <c r="A87" s="431" t="s">
        <v>2116</v>
      </c>
      <c r="B87" s="48" t="s">
        <v>38</v>
      </c>
      <c r="C87" s="644"/>
      <c r="D87" s="646"/>
      <c r="E87" s="761"/>
      <c r="F87" s="520"/>
      <c r="G87" s="646"/>
      <c r="H87" s="646"/>
      <c r="I87" s="646"/>
      <c r="J87" s="650"/>
      <c r="K87" s="520"/>
      <c r="L87" s="646"/>
      <c r="M87" s="646"/>
      <c r="N87" s="646"/>
      <c r="O87" s="650"/>
      <c r="P87" s="520"/>
      <c r="Q87" s="646"/>
      <c r="R87" s="646"/>
      <c r="S87" s="646"/>
      <c r="T87" s="650"/>
      <c r="U87" s="526"/>
      <c r="V87" s="646"/>
      <c r="W87" s="646"/>
      <c r="X87" s="646"/>
      <c r="Y87" s="650"/>
      <c r="Z87" s="526"/>
      <c r="AA87" s="646"/>
      <c r="AB87" s="646"/>
      <c r="AC87" s="646"/>
      <c r="AD87" s="650"/>
      <c r="AE87" s="526"/>
      <c r="AF87" s="646"/>
      <c r="AG87" s="646"/>
      <c r="AH87" s="646"/>
      <c r="AI87" s="650"/>
      <c r="AJ87" s="520"/>
      <c r="AK87" s="646"/>
      <c r="AL87" s="646"/>
      <c r="AM87" s="646"/>
      <c r="AN87" s="650"/>
      <c r="AO87" s="520"/>
      <c r="AP87" s="646"/>
      <c r="AQ87" s="646"/>
      <c r="AR87" s="646"/>
      <c r="AS87" s="650"/>
      <c r="AT87" s="520"/>
      <c r="AU87" s="646"/>
      <c r="AV87" s="646"/>
      <c r="AW87" s="646"/>
      <c r="AX87" s="650"/>
      <c r="AY87" s="520"/>
      <c r="AZ87" s="646"/>
      <c r="BA87" s="646"/>
      <c r="BB87" s="646"/>
      <c r="BC87" s="650"/>
      <c r="BD87" s="520"/>
      <c r="BE87" s="646"/>
      <c r="BF87" s="646"/>
      <c r="BG87" s="646"/>
      <c r="BH87" s="650"/>
      <c r="BI87" s="520"/>
      <c r="BJ87" s="646"/>
      <c r="BK87" s="646"/>
      <c r="BL87" s="646"/>
      <c r="BM87" s="650"/>
      <c r="BN87" s="520"/>
      <c r="BO87" s="646"/>
      <c r="BP87" s="646"/>
      <c r="BQ87" s="646"/>
      <c r="BR87" s="650"/>
      <c r="BS87" s="520"/>
      <c r="BT87" s="646"/>
      <c r="BU87" s="646"/>
      <c r="BV87" s="646"/>
      <c r="BW87" s="650"/>
      <c r="BX87" s="520"/>
      <c r="BY87" s="646"/>
      <c r="BZ87" s="646"/>
      <c r="CA87" s="646"/>
      <c r="CB87" s="650"/>
      <c r="CC87" s="520"/>
      <c r="CD87" s="646"/>
      <c r="CE87" s="646"/>
      <c r="CF87" s="646"/>
      <c r="CG87" s="650"/>
      <c r="CH87" s="520"/>
      <c r="CI87" s="646"/>
      <c r="CJ87" s="646"/>
      <c r="CK87" s="646"/>
      <c r="CL87" s="650"/>
      <c r="CM87" s="520"/>
      <c r="CN87" s="646"/>
      <c r="CO87" s="646"/>
      <c r="CP87" s="646"/>
      <c r="CQ87" s="650"/>
      <c r="CR87" s="520"/>
      <c r="CS87" s="646"/>
      <c r="CT87" s="646"/>
      <c r="CU87" s="646"/>
      <c r="CV87" s="650"/>
      <c r="CW87" s="520"/>
      <c r="CX87" s="646"/>
      <c r="CY87" s="179"/>
      <c r="CZ87" s="645"/>
      <c r="DA87" s="647"/>
      <c r="DB87" s="646"/>
      <c r="DC87" s="163">
        <f t="shared" si="26"/>
        <v>0</v>
      </c>
      <c r="DD87" s="44"/>
      <c r="DE87" s="412" t="s">
        <v>42</v>
      </c>
    </row>
    <row r="88" spans="1:109" ht="30" x14ac:dyDescent="0.25">
      <c r="A88" s="431" t="s">
        <v>2117</v>
      </c>
      <c r="B88" s="48" t="s">
        <v>241</v>
      </c>
      <c r="C88" s="644"/>
      <c r="D88" s="646"/>
      <c r="E88" s="761"/>
      <c r="F88" s="520"/>
      <c r="G88" s="646"/>
      <c r="H88" s="646"/>
      <c r="I88" s="646"/>
      <c r="J88" s="650"/>
      <c r="K88" s="520"/>
      <c r="L88" s="646"/>
      <c r="M88" s="646"/>
      <c r="N88" s="646"/>
      <c r="O88" s="650"/>
      <c r="P88" s="520"/>
      <c r="Q88" s="646"/>
      <c r="R88" s="646"/>
      <c r="S88" s="646"/>
      <c r="T88" s="650"/>
      <c r="U88" s="526"/>
      <c r="V88" s="646"/>
      <c r="W88" s="646"/>
      <c r="X88" s="646"/>
      <c r="Y88" s="650"/>
      <c r="Z88" s="526"/>
      <c r="AA88" s="646"/>
      <c r="AB88" s="646"/>
      <c r="AC88" s="646"/>
      <c r="AD88" s="650"/>
      <c r="AE88" s="526"/>
      <c r="AF88" s="646"/>
      <c r="AG88" s="646"/>
      <c r="AH88" s="646"/>
      <c r="AI88" s="650"/>
      <c r="AJ88" s="520"/>
      <c r="AK88" s="646"/>
      <c r="AL88" s="646"/>
      <c r="AM88" s="646"/>
      <c r="AN88" s="650"/>
      <c r="AO88" s="520"/>
      <c r="AP88" s="646"/>
      <c r="AQ88" s="646"/>
      <c r="AR88" s="646"/>
      <c r="AS88" s="650"/>
      <c r="AT88" s="520"/>
      <c r="AU88" s="646"/>
      <c r="AV88" s="646"/>
      <c r="AW88" s="646"/>
      <c r="AX88" s="650"/>
      <c r="AY88" s="520"/>
      <c r="AZ88" s="646"/>
      <c r="BA88" s="646"/>
      <c r="BB88" s="646"/>
      <c r="BC88" s="650"/>
      <c r="BD88" s="520"/>
      <c r="BE88" s="646"/>
      <c r="BF88" s="646"/>
      <c r="BG88" s="646"/>
      <c r="BH88" s="650"/>
      <c r="BI88" s="520"/>
      <c r="BJ88" s="646"/>
      <c r="BK88" s="646"/>
      <c r="BL88" s="646"/>
      <c r="BM88" s="650"/>
      <c r="BN88" s="520"/>
      <c r="BO88" s="646"/>
      <c r="BP88" s="646"/>
      <c r="BQ88" s="646"/>
      <c r="BR88" s="650"/>
      <c r="BS88" s="520"/>
      <c r="BT88" s="646"/>
      <c r="BU88" s="646"/>
      <c r="BV88" s="646"/>
      <c r="BW88" s="650"/>
      <c r="BX88" s="520"/>
      <c r="BY88" s="646"/>
      <c r="BZ88" s="646"/>
      <c r="CA88" s="646"/>
      <c r="CB88" s="650"/>
      <c r="CC88" s="520"/>
      <c r="CD88" s="646"/>
      <c r="CE88" s="646"/>
      <c r="CF88" s="646"/>
      <c r="CG88" s="650"/>
      <c r="CH88" s="520"/>
      <c r="CI88" s="646"/>
      <c r="CJ88" s="646"/>
      <c r="CK88" s="646"/>
      <c r="CL88" s="650"/>
      <c r="CM88" s="520"/>
      <c r="CN88" s="646"/>
      <c r="CO88" s="646"/>
      <c r="CP88" s="646"/>
      <c r="CQ88" s="650"/>
      <c r="CR88" s="520"/>
      <c r="CS88" s="646"/>
      <c r="CT88" s="646"/>
      <c r="CU88" s="646"/>
      <c r="CV88" s="650"/>
      <c r="CW88" s="520"/>
      <c r="CX88" s="646"/>
      <c r="CY88" s="179"/>
      <c r="CZ88" s="645"/>
      <c r="DA88" s="647"/>
      <c r="DB88" s="646"/>
      <c r="DC88" s="163">
        <f t="shared" si="26"/>
        <v>0</v>
      </c>
      <c r="DD88" s="44"/>
      <c r="DE88" s="412" t="s">
        <v>42</v>
      </c>
    </row>
    <row r="89" spans="1:109" ht="15.75" thickBot="1" x14ac:dyDescent="0.3">
      <c r="A89" s="431"/>
      <c r="B89" s="44"/>
      <c r="C89" s="44"/>
      <c r="D89" s="44"/>
      <c r="E89" s="423"/>
      <c r="F89" s="212"/>
      <c r="G89" s="44"/>
      <c r="H89" s="44"/>
      <c r="I89" s="44"/>
      <c r="J89" s="44"/>
      <c r="K89" s="212"/>
      <c r="L89" s="44"/>
      <c r="M89" s="44"/>
      <c r="N89" s="44"/>
      <c r="O89" s="44"/>
      <c r="P89" s="212"/>
      <c r="Q89" s="44"/>
      <c r="R89" s="44"/>
      <c r="S89" s="44"/>
      <c r="T89" s="44"/>
      <c r="U89" s="212"/>
      <c r="V89" s="44"/>
      <c r="W89" s="44"/>
      <c r="X89" s="44"/>
      <c r="Y89" s="44"/>
      <c r="Z89" s="212"/>
      <c r="AA89" s="44"/>
      <c r="AB89" s="44"/>
      <c r="AC89" s="44"/>
      <c r="AD89" s="44"/>
      <c r="AE89" s="212"/>
      <c r="AF89" s="44"/>
      <c r="AG89" s="44"/>
      <c r="AH89" s="44"/>
      <c r="AI89" s="44"/>
      <c r="AJ89" s="212"/>
      <c r="AK89" s="44"/>
      <c r="AL89" s="44"/>
      <c r="AM89" s="44"/>
      <c r="AN89" s="44"/>
      <c r="AO89" s="212"/>
      <c r="AP89" s="44"/>
      <c r="AQ89" s="44"/>
      <c r="AR89" s="44"/>
      <c r="AS89" s="44"/>
      <c r="AT89" s="212"/>
      <c r="AU89" s="44"/>
      <c r="AV89" s="44"/>
      <c r="AW89" s="44"/>
      <c r="AX89" s="44"/>
      <c r="AY89" s="212"/>
      <c r="AZ89" s="44"/>
      <c r="BA89" s="44"/>
      <c r="BB89" s="44"/>
      <c r="BC89" s="44"/>
      <c r="BD89" s="212"/>
      <c r="BE89" s="44"/>
      <c r="BF89" s="44"/>
      <c r="BG89" s="44"/>
      <c r="BH89" s="44"/>
      <c r="BI89" s="212"/>
      <c r="BJ89" s="44"/>
      <c r="BK89" s="44"/>
      <c r="BL89" s="44"/>
      <c r="BM89" s="44"/>
      <c r="BN89" s="212"/>
      <c r="BO89" s="44"/>
      <c r="BP89" s="44"/>
      <c r="BQ89" s="44"/>
      <c r="BR89" s="44"/>
      <c r="BS89" s="212"/>
      <c r="BT89" s="44"/>
      <c r="BU89" s="44"/>
      <c r="BV89" s="44"/>
      <c r="BW89" s="44"/>
      <c r="BX89" s="212"/>
      <c r="BY89" s="44"/>
      <c r="BZ89" s="44"/>
      <c r="CA89" s="44"/>
      <c r="CB89" s="44"/>
      <c r="CC89" s="212"/>
      <c r="CD89" s="44"/>
      <c r="CE89" s="44"/>
      <c r="CF89" s="44"/>
      <c r="CG89" s="44"/>
      <c r="CH89" s="212"/>
      <c r="CI89" s="44"/>
      <c r="CJ89" s="44"/>
      <c r="CK89" s="44"/>
      <c r="CL89" s="44"/>
      <c r="CM89" s="212"/>
      <c r="CN89" s="44"/>
      <c r="CO89" s="44"/>
      <c r="CP89" s="44"/>
      <c r="CQ89" s="44"/>
      <c r="CR89" s="212"/>
      <c r="CS89" s="44"/>
      <c r="CT89" s="44"/>
      <c r="CU89" s="44"/>
      <c r="CV89" s="44"/>
      <c r="CW89" s="212"/>
      <c r="CX89" s="179"/>
      <c r="CY89" s="180"/>
      <c r="CZ89" s="44"/>
      <c r="DA89" s="44"/>
      <c r="DB89" s="44"/>
      <c r="DC89" s="163"/>
      <c r="DD89" s="44"/>
      <c r="DE89" s="412"/>
    </row>
    <row r="90" spans="1:109" ht="24" thickBot="1" x14ac:dyDescent="0.4">
      <c r="A90" s="186"/>
      <c r="B90" s="166" t="s">
        <v>54</v>
      </c>
      <c r="C90" s="163"/>
      <c r="D90" s="50"/>
      <c r="E90" s="423"/>
      <c r="F90" s="189">
        <f>SUM(F33:F88)+F28</f>
        <v>0</v>
      </c>
      <c r="G90" s="190"/>
      <c r="H90" s="179"/>
      <c r="I90" s="179"/>
      <c r="J90" s="179"/>
      <c r="K90" s="189">
        <f>SUM(K33:K88)+K28</f>
        <v>0</v>
      </c>
      <c r="L90" s="190"/>
      <c r="M90" s="179"/>
      <c r="N90" s="179"/>
      <c r="O90" s="179"/>
      <c r="P90" s="189">
        <f>SUM(P33:P88)+P28</f>
        <v>0</v>
      </c>
      <c r="Q90" s="190"/>
      <c r="R90" s="495"/>
      <c r="S90" s="179"/>
      <c r="T90" s="179"/>
      <c r="U90" s="189">
        <f>SUM(U33:U88)+U28</f>
        <v>0</v>
      </c>
      <c r="V90" s="190"/>
      <c r="W90" s="179"/>
      <c r="X90" s="179"/>
      <c r="Y90" s="179"/>
      <c r="Z90" s="189">
        <f>SUM(Z33:Z88)+Z28</f>
        <v>0</v>
      </c>
      <c r="AA90" s="190"/>
      <c r="AB90" s="179"/>
      <c r="AC90" s="179"/>
      <c r="AD90" s="179"/>
      <c r="AE90" s="189">
        <f>SUM(AE33:AE88)+AE28</f>
        <v>0</v>
      </c>
      <c r="AF90" s="190"/>
      <c r="AG90" s="179"/>
      <c r="AH90" s="179"/>
      <c r="AI90" s="179"/>
      <c r="AJ90" s="189">
        <f>SUM(AJ33:AJ88)+AJ28</f>
        <v>0</v>
      </c>
      <c r="AK90" s="190"/>
      <c r="AL90" s="179"/>
      <c r="AM90" s="179"/>
      <c r="AN90" s="179"/>
      <c r="AO90" s="189">
        <f>SUM(AO33:AO88)+AO28</f>
        <v>0</v>
      </c>
      <c r="AP90" s="190"/>
      <c r="AQ90" s="179"/>
      <c r="AR90" s="179"/>
      <c r="AS90" s="179"/>
      <c r="AT90" s="189">
        <f>SUM(AT33:AT88)+AT28</f>
        <v>0</v>
      </c>
      <c r="AU90" s="190"/>
      <c r="AV90" s="179"/>
      <c r="AW90" s="179"/>
      <c r="AX90" s="179"/>
      <c r="AY90" s="189">
        <f>SUM(AY33:AY88)+AY28</f>
        <v>0</v>
      </c>
      <c r="AZ90" s="190"/>
      <c r="BA90" s="179"/>
      <c r="BB90" s="179"/>
      <c r="BC90" s="179"/>
      <c r="BD90" s="189">
        <f>SUM(BD33:BD88)+BD28</f>
        <v>0</v>
      </c>
      <c r="BE90" s="190"/>
      <c r="BF90" s="179"/>
      <c r="BG90" s="179"/>
      <c r="BH90" s="179"/>
      <c r="BI90" s="189">
        <f>SUM(BI33:BI88)+BI28</f>
        <v>0</v>
      </c>
      <c r="BJ90" s="190"/>
      <c r="BK90" s="179"/>
      <c r="BL90" s="179"/>
      <c r="BM90" s="179"/>
      <c r="BN90" s="189">
        <f>SUM(BN33:BN88)+BN28</f>
        <v>0</v>
      </c>
      <c r="BO90" s="190"/>
      <c r="BP90" s="179"/>
      <c r="BQ90" s="179"/>
      <c r="BR90" s="179"/>
      <c r="BS90" s="189">
        <f>SUM(BS33:BS88)+BS28</f>
        <v>0</v>
      </c>
      <c r="BT90" s="190"/>
      <c r="BU90" s="179"/>
      <c r="BV90" s="179"/>
      <c r="BW90" s="179"/>
      <c r="BX90" s="189">
        <f>SUM(BX33:BX88)+BX28</f>
        <v>0</v>
      </c>
      <c r="BY90" s="190"/>
      <c r="BZ90" s="179"/>
      <c r="CA90" s="179"/>
      <c r="CB90" s="179"/>
      <c r="CC90" s="189">
        <f>SUM(CC33:CC88)+CC28</f>
        <v>0</v>
      </c>
      <c r="CD90" s="190"/>
      <c r="CE90" s="179"/>
      <c r="CF90" s="179"/>
      <c r="CG90" s="179"/>
      <c r="CH90" s="189">
        <f>SUM(CH33:CH88)+CH28</f>
        <v>0</v>
      </c>
      <c r="CI90" s="190"/>
      <c r="CJ90" s="179"/>
      <c r="CK90" s="179"/>
      <c r="CL90" s="179"/>
      <c r="CM90" s="189">
        <f>SUM(CM33:CM88)+CM28</f>
        <v>0</v>
      </c>
      <c r="CN90" s="190"/>
      <c r="CO90" s="179"/>
      <c r="CP90" s="179"/>
      <c r="CQ90" s="179"/>
      <c r="CR90" s="189">
        <f>SUM(CR33:CR88)+CR28</f>
        <v>0</v>
      </c>
      <c r="CS90" s="190"/>
      <c r="CT90" s="179"/>
      <c r="CU90" s="179"/>
      <c r="CV90" s="179"/>
      <c r="CW90" s="189">
        <f>SUM(CW33:CW88)+CW28</f>
        <v>0</v>
      </c>
      <c r="CX90" s="179"/>
      <c r="CY90" s="180"/>
      <c r="CZ90" s="179"/>
      <c r="DA90" s="179"/>
      <c r="DB90" s="179"/>
      <c r="DC90" s="189">
        <f>SUM(DC33:DC88)+DC28</f>
        <v>0</v>
      </c>
      <c r="DD90" s="44"/>
      <c r="DE90" s="412"/>
    </row>
    <row r="91" spans="1:109" ht="60" x14ac:dyDescent="0.25">
      <c r="A91" s="431"/>
      <c r="B91" s="48" t="s">
        <v>462</v>
      </c>
      <c r="C91" s="163"/>
      <c r="D91" s="179"/>
      <c r="E91" s="423"/>
      <c r="F91" s="213"/>
      <c r="G91" s="179"/>
      <c r="H91" s="179"/>
      <c r="I91" s="179"/>
      <c r="J91" s="179"/>
      <c r="K91" s="213"/>
      <c r="L91" s="179"/>
      <c r="M91" s="179"/>
      <c r="N91" s="179"/>
      <c r="O91" s="179"/>
      <c r="P91" s="213"/>
      <c r="Q91" s="179"/>
      <c r="R91" s="179"/>
      <c r="S91" s="179"/>
      <c r="T91" s="179"/>
      <c r="U91" s="213"/>
      <c r="V91" s="179"/>
      <c r="W91" s="179"/>
      <c r="X91" s="179"/>
      <c r="Y91" s="179"/>
      <c r="Z91" s="213"/>
      <c r="AA91" s="179"/>
      <c r="AB91" s="179"/>
      <c r="AC91" s="179"/>
      <c r="AD91" s="179"/>
      <c r="AE91" s="213"/>
      <c r="AF91" s="179"/>
      <c r="AG91" s="179"/>
      <c r="AH91" s="179"/>
      <c r="AI91" s="179"/>
      <c r="AJ91" s="213"/>
      <c r="AK91" s="179"/>
      <c r="AL91" s="179"/>
      <c r="AM91" s="179"/>
      <c r="AN91" s="179"/>
      <c r="AO91" s="213"/>
      <c r="AP91" s="179"/>
      <c r="AQ91" s="179"/>
      <c r="AR91" s="179"/>
      <c r="AS91" s="179"/>
      <c r="AT91" s="213"/>
      <c r="AU91" s="179"/>
      <c r="AV91" s="179"/>
      <c r="AW91" s="179"/>
      <c r="AX91" s="179"/>
      <c r="AY91" s="213"/>
      <c r="AZ91" s="179"/>
      <c r="BA91" s="179"/>
      <c r="BB91" s="179"/>
      <c r="BC91" s="179"/>
      <c r="BD91" s="213"/>
      <c r="BE91" s="179"/>
      <c r="BF91" s="179"/>
      <c r="BG91" s="179"/>
      <c r="BH91" s="179"/>
      <c r="BI91" s="213"/>
      <c r="BJ91" s="179"/>
      <c r="BK91" s="179"/>
      <c r="BL91" s="179"/>
      <c r="BM91" s="179"/>
      <c r="BN91" s="213"/>
      <c r="BO91" s="179"/>
      <c r="BP91" s="179"/>
      <c r="BQ91" s="179"/>
      <c r="BR91" s="179"/>
      <c r="BS91" s="213"/>
      <c r="BT91" s="179"/>
      <c r="BU91" s="179"/>
      <c r="BV91" s="179"/>
      <c r="BW91" s="179"/>
      <c r="BX91" s="213"/>
      <c r="BY91" s="179"/>
      <c r="BZ91" s="179"/>
      <c r="CA91" s="179"/>
      <c r="CB91" s="179"/>
      <c r="CC91" s="213"/>
      <c r="CD91" s="179"/>
      <c r="CE91" s="179"/>
      <c r="CF91" s="179"/>
      <c r="CG91" s="179"/>
      <c r="CH91" s="213"/>
      <c r="CI91" s="179"/>
      <c r="CJ91" s="179"/>
      <c r="CK91" s="179"/>
      <c r="CL91" s="179"/>
      <c r="CM91" s="213"/>
      <c r="CN91" s="179"/>
      <c r="CO91" s="179"/>
      <c r="CP91" s="179"/>
      <c r="CQ91" s="179"/>
      <c r="CR91" s="213"/>
      <c r="CS91" s="179"/>
      <c r="CT91" s="179"/>
      <c r="CU91" s="179"/>
      <c r="CV91" s="179"/>
      <c r="CW91" s="213"/>
      <c r="CX91" s="179"/>
      <c r="CY91" s="180"/>
      <c r="CZ91" s="179"/>
      <c r="DA91" s="179"/>
      <c r="DB91" s="179"/>
      <c r="DC91" s="163"/>
      <c r="DD91" s="44"/>
      <c r="DE91" s="412"/>
    </row>
    <row r="92" spans="1:109" x14ac:dyDescent="0.25">
      <c r="A92" s="431"/>
      <c r="B92" s="48"/>
      <c r="C92" s="163"/>
      <c r="D92" s="179"/>
      <c r="E92" s="423"/>
      <c r="F92" s="214"/>
      <c r="G92" s="179"/>
      <c r="H92" s="179"/>
      <c r="I92" s="179"/>
      <c r="J92" s="179"/>
      <c r="K92" s="214"/>
      <c r="L92" s="179"/>
      <c r="M92" s="179"/>
      <c r="N92" s="179"/>
      <c r="O92" s="179"/>
      <c r="P92" s="214"/>
      <c r="Q92" s="179"/>
      <c r="R92" s="179"/>
      <c r="S92" s="179"/>
      <c r="T92" s="179"/>
      <c r="U92" s="214"/>
      <c r="V92" s="179"/>
      <c r="W92" s="179"/>
      <c r="X92" s="179"/>
      <c r="Y92" s="179"/>
      <c r="Z92" s="214"/>
      <c r="AA92" s="179"/>
      <c r="AB92" s="179"/>
      <c r="AC92" s="179"/>
      <c r="AD92" s="179"/>
      <c r="AE92" s="214"/>
      <c r="AF92" s="179"/>
      <c r="AG92" s="179"/>
      <c r="AH92" s="179"/>
      <c r="AI92" s="179"/>
      <c r="AJ92" s="214"/>
      <c r="AK92" s="179"/>
      <c r="AL92" s="179"/>
      <c r="AM92" s="179"/>
      <c r="AN92" s="179"/>
      <c r="AO92" s="214"/>
      <c r="AP92" s="179"/>
      <c r="AQ92" s="179"/>
      <c r="AR92" s="179"/>
      <c r="AS92" s="179"/>
      <c r="AT92" s="214"/>
      <c r="AU92" s="179"/>
      <c r="AV92" s="179"/>
      <c r="AW92" s="179"/>
      <c r="AX92" s="179"/>
      <c r="AY92" s="214"/>
      <c r="AZ92" s="179"/>
      <c r="BA92" s="179"/>
      <c r="BB92" s="179"/>
      <c r="BC92" s="179"/>
      <c r="BD92" s="214"/>
      <c r="BE92" s="179"/>
      <c r="BF92" s="179"/>
      <c r="BG92" s="179"/>
      <c r="BH92" s="179"/>
      <c r="BI92" s="214"/>
      <c r="BJ92" s="179"/>
      <c r="BK92" s="179"/>
      <c r="BL92" s="179"/>
      <c r="BM92" s="179"/>
      <c r="BN92" s="214"/>
      <c r="BO92" s="179"/>
      <c r="BP92" s="179"/>
      <c r="BQ92" s="179"/>
      <c r="BR92" s="179"/>
      <c r="BS92" s="214"/>
      <c r="BT92" s="179"/>
      <c r="BU92" s="179"/>
      <c r="BV92" s="179"/>
      <c r="BW92" s="179"/>
      <c r="BX92" s="214"/>
      <c r="BY92" s="179"/>
      <c r="BZ92" s="179"/>
      <c r="CA92" s="179"/>
      <c r="CB92" s="179"/>
      <c r="CC92" s="214"/>
      <c r="CD92" s="179"/>
      <c r="CE92" s="179"/>
      <c r="CF92" s="179"/>
      <c r="CG92" s="179"/>
      <c r="CH92" s="214"/>
      <c r="CI92" s="179"/>
      <c r="CJ92" s="179"/>
      <c r="CK92" s="179"/>
      <c r="CL92" s="179"/>
      <c r="CM92" s="214"/>
      <c r="CN92" s="179"/>
      <c r="CO92" s="179"/>
      <c r="CP92" s="179"/>
      <c r="CQ92" s="179"/>
      <c r="CR92" s="214"/>
      <c r="CS92" s="179"/>
      <c r="CT92" s="179"/>
      <c r="CU92" s="179"/>
      <c r="CV92" s="179"/>
      <c r="CW92" s="214"/>
      <c r="CX92" s="179"/>
      <c r="CY92" s="180"/>
      <c r="CZ92" s="179"/>
      <c r="DA92" s="179"/>
      <c r="DB92" s="179"/>
      <c r="DC92" s="163"/>
      <c r="DD92" s="44"/>
      <c r="DE92" s="412"/>
    </row>
    <row r="93" spans="1:109" ht="23.25" x14ac:dyDescent="0.35">
      <c r="A93" s="431"/>
      <c r="B93" s="187" t="s">
        <v>73</v>
      </c>
      <c r="C93" s="163"/>
      <c r="D93" s="179"/>
      <c r="E93" s="423"/>
      <c r="F93" s="214"/>
      <c r="G93" s="179"/>
      <c r="H93" s="179"/>
      <c r="I93" s="179"/>
      <c r="J93" s="179"/>
      <c r="K93" s="214"/>
      <c r="L93" s="179"/>
      <c r="M93" s="179"/>
      <c r="N93" s="179"/>
      <c r="O93" s="179"/>
      <c r="P93" s="214"/>
      <c r="Q93" s="179"/>
      <c r="R93" s="179"/>
      <c r="S93" s="179"/>
      <c r="T93" s="179"/>
      <c r="U93" s="214"/>
      <c r="V93" s="179"/>
      <c r="W93" s="179"/>
      <c r="X93" s="179"/>
      <c r="Y93" s="179"/>
      <c r="Z93" s="214"/>
      <c r="AA93" s="179"/>
      <c r="AB93" s="179"/>
      <c r="AC93" s="179"/>
      <c r="AD93" s="179"/>
      <c r="AE93" s="214"/>
      <c r="AF93" s="179"/>
      <c r="AG93" s="179"/>
      <c r="AH93" s="179"/>
      <c r="AI93" s="179"/>
      <c r="AJ93" s="214"/>
      <c r="AK93" s="179"/>
      <c r="AL93" s="179"/>
      <c r="AM93" s="179"/>
      <c r="AN93" s="179"/>
      <c r="AO93" s="214"/>
      <c r="AP93" s="179"/>
      <c r="AQ93" s="179"/>
      <c r="AR93" s="179"/>
      <c r="AS93" s="179"/>
      <c r="AT93" s="214"/>
      <c r="AU93" s="179"/>
      <c r="AV93" s="179"/>
      <c r="AW93" s="179"/>
      <c r="AX93" s="179"/>
      <c r="AY93" s="214"/>
      <c r="AZ93" s="179"/>
      <c r="BA93" s="179"/>
      <c r="BB93" s="179"/>
      <c r="BC93" s="179"/>
      <c r="BD93" s="214"/>
      <c r="BE93" s="179"/>
      <c r="BF93" s="179"/>
      <c r="BG93" s="179"/>
      <c r="BH93" s="179"/>
      <c r="BI93" s="214"/>
      <c r="BJ93" s="179"/>
      <c r="BK93" s="179"/>
      <c r="BL93" s="179"/>
      <c r="BM93" s="179"/>
      <c r="BN93" s="214"/>
      <c r="BO93" s="179"/>
      <c r="BP93" s="179"/>
      <c r="BQ93" s="179"/>
      <c r="BR93" s="179"/>
      <c r="BS93" s="214"/>
      <c r="BT93" s="179"/>
      <c r="BU93" s="179"/>
      <c r="BV93" s="179"/>
      <c r="BW93" s="179"/>
      <c r="BX93" s="214"/>
      <c r="BY93" s="179"/>
      <c r="BZ93" s="179"/>
      <c r="CA93" s="179"/>
      <c r="CB93" s="179"/>
      <c r="CC93" s="214"/>
      <c r="CD93" s="179"/>
      <c r="CE93" s="179"/>
      <c r="CF93" s="179"/>
      <c r="CG93" s="179"/>
      <c r="CH93" s="214"/>
      <c r="CI93" s="179"/>
      <c r="CJ93" s="179"/>
      <c r="CK93" s="179"/>
      <c r="CL93" s="179"/>
      <c r="CM93" s="214"/>
      <c r="CN93" s="179"/>
      <c r="CO93" s="179"/>
      <c r="CP93" s="179"/>
      <c r="CQ93" s="179"/>
      <c r="CR93" s="214"/>
      <c r="CS93" s="179"/>
      <c r="CT93" s="179"/>
      <c r="CU93" s="179"/>
      <c r="CV93" s="179"/>
      <c r="CW93" s="214"/>
      <c r="CX93" s="179"/>
      <c r="CY93" s="180"/>
      <c r="CZ93" s="179"/>
      <c r="DA93" s="179"/>
      <c r="DB93" s="179"/>
      <c r="DC93" s="163"/>
      <c r="DD93" s="44"/>
      <c r="DE93" s="412"/>
    </row>
    <row r="94" spans="1:109" x14ac:dyDescent="0.25">
      <c r="A94" s="431"/>
      <c r="B94" s="48"/>
      <c r="C94" s="163"/>
      <c r="D94" s="179"/>
      <c r="E94" s="423"/>
      <c r="F94" s="214"/>
      <c r="G94" s="179"/>
      <c r="H94" s="179"/>
      <c r="I94" s="179"/>
      <c r="J94" s="179"/>
      <c r="K94" s="214"/>
      <c r="L94" s="179"/>
      <c r="M94" s="179"/>
      <c r="N94" s="179"/>
      <c r="O94" s="179"/>
      <c r="P94" s="214"/>
      <c r="Q94" s="179"/>
      <c r="R94" s="179"/>
      <c r="S94" s="179"/>
      <c r="T94" s="179"/>
      <c r="U94" s="214"/>
      <c r="V94" s="179"/>
      <c r="W94" s="179"/>
      <c r="X94" s="179"/>
      <c r="Y94" s="179"/>
      <c r="Z94" s="214"/>
      <c r="AA94" s="179"/>
      <c r="AB94" s="179"/>
      <c r="AC94" s="179"/>
      <c r="AD94" s="179"/>
      <c r="AE94" s="214"/>
      <c r="AF94" s="179"/>
      <c r="AG94" s="179"/>
      <c r="AH94" s="179"/>
      <c r="AI94" s="179"/>
      <c r="AJ94" s="214"/>
      <c r="AK94" s="179"/>
      <c r="AL94" s="179"/>
      <c r="AM94" s="179"/>
      <c r="AN94" s="179"/>
      <c r="AO94" s="214"/>
      <c r="AP94" s="179"/>
      <c r="AQ94" s="179"/>
      <c r="AR94" s="179"/>
      <c r="AS94" s="179"/>
      <c r="AT94" s="214"/>
      <c r="AU94" s="179"/>
      <c r="AV94" s="179"/>
      <c r="AW94" s="179"/>
      <c r="AX94" s="179"/>
      <c r="AY94" s="214"/>
      <c r="AZ94" s="179"/>
      <c r="BA94" s="179"/>
      <c r="BB94" s="179"/>
      <c r="BC94" s="179"/>
      <c r="BD94" s="214"/>
      <c r="BE94" s="179"/>
      <c r="BF94" s="179"/>
      <c r="BG94" s="179"/>
      <c r="BH94" s="179"/>
      <c r="BI94" s="214"/>
      <c r="BJ94" s="179"/>
      <c r="BK94" s="179"/>
      <c r="BL94" s="179"/>
      <c r="BM94" s="179"/>
      <c r="BN94" s="214"/>
      <c r="BO94" s="179"/>
      <c r="BP94" s="179"/>
      <c r="BQ94" s="179"/>
      <c r="BR94" s="179"/>
      <c r="BS94" s="214"/>
      <c r="BT94" s="179"/>
      <c r="BU94" s="179"/>
      <c r="BV94" s="179"/>
      <c r="BW94" s="179"/>
      <c r="BX94" s="214"/>
      <c r="BY94" s="179"/>
      <c r="BZ94" s="179"/>
      <c r="CA94" s="179"/>
      <c r="CB94" s="179"/>
      <c r="CC94" s="214"/>
      <c r="CD94" s="179"/>
      <c r="CE94" s="179"/>
      <c r="CF94" s="179"/>
      <c r="CG94" s="179"/>
      <c r="CH94" s="214"/>
      <c r="CI94" s="179"/>
      <c r="CJ94" s="179"/>
      <c r="CK94" s="179"/>
      <c r="CL94" s="179"/>
      <c r="CM94" s="214"/>
      <c r="CN94" s="179"/>
      <c r="CO94" s="179"/>
      <c r="CP94" s="179"/>
      <c r="CQ94" s="179"/>
      <c r="CR94" s="214"/>
      <c r="CS94" s="179"/>
      <c r="CT94" s="179"/>
      <c r="CU94" s="179"/>
      <c r="CV94" s="179"/>
      <c r="CW94" s="214"/>
      <c r="CX94" s="179"/>
      <c r="CY94" s="180"/>
      <c r="CZ94" s="179"/>
      <c r="DA94" s="179"/>
      <c r="DB94" s="179"/>
      <c r="DC94" s="163"/>
      <c r="DD94" s="44"/>
      <c r="DE94" s="412"/>
    </row>
    <row r="95" spans="1:109" x14ac:dyDescent="0.25">
      <c r="A95" s="431" t="s">
        <v>2118</v>
      </c>
      <c r="B95" s="48" t="s">
        <v>74</v>
      </c>
      <c r="C95" s="760"/>
      <c r="D95" s="646"/>
      <c r="E95" s="844"/>
      <c r="F95" s="520"/>
      <c r="G95" s="646"/>
      <c r="H95" s="646"/>
      <c r="I95" s="646"/>
      <c r="J95" s="646"/>
      <c r="K95" s="520"/>
      <c r="L95" s="646"/>
      <c r="M95" s="646"/>
      <c r="N95" s="646"/>
      <c r="O95" s="646"/>
      <c r="P95" s="520"/>
      <c r="Q95" s="646"/>
      <c r="R95" s="646"/>
      <c r="S95" s="646"/>
      <c r="T95" s="646"/>
      <c r="U95" s="526"/>
      <c r="V95" s="646"/>
      <c r="W95" s="646"/>
      <c r="X95" s="646"/>
      <c r="Y95" s="646"/>
      <c r="Z95" s="526"/>
      <c r="AA95" s="646"/>
      <c r="AB95" s="646"/>
      <c r="AC95" s="646"/>
      <c r="AD95" s="646"/>
      <c r="AE95" s="526"/>
      <c r="AF95" s="646"/>
      <c r="AG95" s="646"/>
      <c r="AH95" s="646"/>
      <c r="AI95" s="646"/>
      <c r="AJ95" s="520"/>
      <c r="AK95" s="646"/>
      <c r="AL95" s="646"/>
      <c r="AM95" s="646"/>
      <c r="AN95" s="646"/>
      <c r="AO95" s="520"/>
      <c r="AP95" s="646"/>
      <c r="AQ95" s="646"/>
      <c r="AR95" s="646"/>
      <c r="AS95" s="646"/>
      <c r="AT95" s="520"/>
      <c r="AU95" s="179"/>
      <c r="AV95" s="179"/>
      <c r="AW95" s="179"/>
      <c r="AX95" s="179"/>
      <c r="AY95" s="520"/>
      <c r="AZ95" s="646"/>
      <c r="BA95" s="646"/>
      <c r="BB95" s="646"/>
      <c r="BC95" s="646"/>
      <c r="BD95" s="520"/>
      <c r="BE95" s="646"/>
      <c r="BF95" s="646"/>
      <c r="BG95" s="646"/>
      <c r="BH95" s="646"/>
      <c r="BI95" s="520"/>
      <c r="BJ95" s="646"/>
      <c r="BK95" s="646"/>
      <c r="BL95" s="646"/>
      <c r="BM95" s="646"/>
      <c r="BN95" s="520"/>
      <c r="BO95" s="646"/>
      <c r="BP95" s="646"/>
      <c r="BQ95" s="646"/>
      <c r="BR95" s="646"/>
      <c r="BS95" s="520"/>
      <c r="BT95" s="646"/>
      <c r="BU95" s="646"/>
      <c r="BV95" s="646"/>
      <c r="BW95" s="646"/>
      <c r="BX95" s="520"/>
      <c r="BY95" s="646"/>
      <c r="BZ95" s="646"/>
      <c r="CA95" s="646"/>
      <c r="CB95" s="646"/>
      <c r="CC95" s="520"/>
      <c r="CD95" s="646"/>
      <c r="CE95" s="646"/>
      <c r="CF95" s="646"/>
      <c r="CG95" s="646"/>
      <c r="CH95" s="520"/>
      <c r="CI95" s="646"/>
      <c r="CJ95" s="646"/>
      <c r="CK95" s="646"/>
      <c r="CL95" s="646"/>
      <c r="CM95" s="520"/>
      <c r="CN95" s="646"/>
      <c r="CO95" s="646"/>
      <c r="CP95" s="646"/>
      <c r="CQ95" s="646"/>
      <c r="CR95" s="520"/>
      <c r="CS95" s="646"/>
      <c r="CT95" s="646"/>
      <c r="CU95" s="646"/>
      <c r="CV95" s="646"/>
      <c r="CW95" s="520"/>
      <c r="CX95" s="646"/>
      <c r="CY95" s="179"/>
      <c r="CZ95" s="647"/>
      <c r="DA95" s="646"/>
      <c r="DB95" s="647"/>
      <c r="DC95" s="163">
        <f>F95+K95+P95+U95+Z95+AE95+AJ95+AO95+AT95+AY95+BD95+BI95+BN95+BS95+BX95+CC95+CH95+CM95+CR95+CW95</f>
        <v>0</v>
      </c>
      <c r="DD95" s="44"/>
      <c r="DE95" s="412" t="s">
        <v>2010</v>
      </c>
    </row>
    <row r="96" spans="1:109" x14ac:dyDescent="0.25">
      <c r="A96" s="431" t="s">
        <v>2119</v>
      </c>
      <c r="B96" s="48" t="s">
        <v>324</v>
      </c>
      <c r="C96" s="644"/>
      <c r="D96" s="646"/>
      <c r="E96" s="761"/>
      <c r="F96" s="520"/>
      <c r="G96" s="646"/>
      <c r="H96" s="646"/>
      <c r="I96" s="646"/>
      <c r="J96" s="644"/>
      <c r="K96" s="520"/>
      <c r="L96" s="646"/>
      <c r="M96" s="646"/>
      <c r="N96" s="646"/>
      <c r="O96" s="644"/>
      <c r="P96" s="520"/>
      <c r="Q96" s="646"/>
      <c r="R96" s="646"/>
      <c r="S96" s="646"/>
      <c r="T96" s="644"/>
      <c r="U96" s="526"/>
      <c r="V96" s="646"/>
      <c r="W96" s="646"/>
      <c r="X96" s="646"/>
      <c r="Y96" s="644"/>
      <c r="Z96" s="526"/>
      <c r="AA96" s="646"/>
      <c r="AB96" s="646"/>
      <c r="AC96" s="646"/>
      <c r="AD96" s="644"/>
      <c r="AE96" s="526"/>
      <c r="AF96" s="646"/>
      <c r="AG96" s="646"/>
      <c r="AH96" s="646"/>
      <c r="AI96" s="644"/>
      <c r="AJ96" s="520"/>
      <c r="AK96" s="646"/>
      <c r="AL96" s="646"/>
      <c r="AM96" s="646"/>
      <c r="AN96" s="644"/>
      <c r="AO96" s="520"/>
      <c r="AP96" s="646"/>
      <c r="AQ96" s="646"/>
      <c r="AR96" s="646"/>
      <c r="AS96" s="644"/>
      <c r="AT96" s="520"/>
      <c r="AU96" s="646"/>
      <c r="AV96" s="646"/>
      <c r="AW96" s="646"/>
      <c r="AX96" s="644"/>
      <c r="AY96" s="520"/>
      <c r="AZ96" s="646"/>
      <c r="BA96" s="646"/>
      <c r="BB96" s="646"/>
      <c r="BC96" s="644"/>
      <c r="BD96" s="520"/>
      <c r="BE96" s="646"/>
      <c r="BF96" s="646"/>
      <c r="BG96" s="646"/>
      <c r="BH96" s="644"/>
      <c r="BI96" s="520"/>
      <c r="BJ96" s="646"/>
      <c r="BK96" s="646"/>
      <c r="BL96" s="646"/>
      <c r="BM96" s="644"/>
      <c r="BN96" s="520"/>
      <c r="BO96" s="646"/>
      <c r="BP96" s="646"/>
      <c r="BQ96" s="646"/>
      <c r="BR96" s="644"/>
      <c r="BS96" s="520"/>
      <c r="BT96" s="646"/>
      <c r="BU96" s="646"/>
      <c r="BV96" s="646"/>
      <c r="BW96" s="644"/>
      <c r="BX96" s="520"/>
      <c r="BY96" s="646"/>
      <c r="BZ96" s="646"/>
      <c r="CA96" s="646"/>
      <c r="CB96" s="644"/>
      <c r="CC96" s="520"/>
      <c r="CD96" s="646"/>
      <c r="CE96" s="646"/>
      <c r="CF96" s="646"/>
      <c r="CG96" s="644"/>
      <c r="CH96" s="520"/>
      <c r="CI96" s="646"/>
      <c r="CJ96" s="646"/>
      <c r="CK96" s="646"/>
      <c r="CL96" s="644"/>
      <c r="CM96" s="520"/>
      <c r="CN96" s="646"/>
      <c r="CO96" s="646"/>
      <c r="CP96" s="646"/>
      <c r="CQ96" s="644"/>
      <c r="CR96" s="520"/>
      <c r="CS96" s="646"/>
      <c r="CT96" s="646"/>
      <c r="CU96" s="646"/>
      <c r="CV96" s="644"/>
      <c r="CW96" s="520"/>
      <c r="CX96" s="646"/>
      <c r="CY96" s="179"/>
      <c r="CZ96" s="645"/>
      <c r="DA96" s="647"/>
      <c r="DB96" s="646"/>
      <c r="DC96" s="163">
        <f>F96+K96+P96+U96+Z96+AE96+AJ96+AO96+AT96+AY96+BD96+BI96+BN96+BS96+BX96+CC96+CH96+CM96+CR96+CW96</f>
        <v>0</v>
      </c>
      <c r="DD96" s="44"/>
      <c r="DE96" s="412" t="s">
        <v>2010</v>
      </c>
    </row>
    <row r="97" spans="1:109" x14ac:dyDescent="0.25">
      <c r="A97" s="431" t="s">
        <v>2120</v>
      </c>
      <c r="B97" s="48" t="s">
        <v>37</v>
      </c>
      <c r="C97" s="644"/>
      <c r="D97" s="646"/>
      <c r="E97" s="761"/>
      <c r="F97" s="520"/>
      <c r="G97" s="646"/>
      <c r="H97" s="646"/>
      <c r="I97" s="646"/>
      <c r="J97" s="644"/>
      <c r="K97" s="520"/>
      <c r="L97" s="646"/>
      <c r="M97" s="646"/>
      <c r="N97" s="646"/>
      <c r="O97" s="644"/>
      <c r="P97" s="520"/>
      <c r="Q97" s="646"/>
      <c r="R97" s="646"/>
      <c r="S97" s="646"/>
      <c r="T97" s="644"/>
      <c r="U97" s="526"/>
      <c r="V97" s="646"/>
      <c r="W97" s="646"/>
      <c r="X97" s="646"/>
      <c r="Y97" s="644"/>
      <c r="Z97" s="526"/>
      <c r="AA97" s="646"/>
      <c r="AB97" s="646"/>
      <c r="AC97" s="646"/>
      <c r="AD97" s="644"/>
      <c r="AE97" s="526"/>
      <c r="AF97" s="646"/>
      <c r="AG97" s="646"/>
      <c r="AH97" s="646"/>
      <c r="AI97" s="644"/>
      <c r="AJ97" s="520"/>
      <c r="AK97" s="646"/>
      <c r="AL97" s="646"/>
      <c r="AM97" s="646"/>
      <c r="AN97" s="644"/>
      <c r="AO97" s="520"/>
      <c r="AP97" s="646"/>
      <c r="AQ97" s="646"/>
      <c r="AR97" s="646"/>
      <c r="AS97" s="644"/>
      <c r="AT97" s="520"/>
      <c r="AU97" s="646"/>
      <c r="AV97" s="646"/>
      <c r="AW97" s="646"/>
      <c r="AX97" s="644"/>
      <c r="AY97" s="520"/>
      <c r="AZ97" s="646"/>
      <c r="BA97" s="646"/>
      <c r="BB97" s="646"/>
      <c r="BC97" s="644"/>
      <c r="BD97" s="520"/>
      <c r="BE97" s="646"/>
      <c r="BF97" s="646"/>
      <c r="BG97" s="646"/>
      <c r="BH97" s="644"/>
      <c r="BI97" s="520"/>
      <c r="BJ97" s="646"/>
      <c r="BK97" s="646"/>
      <c r="BL97" s="646"/>
      <c r="BM97" s="644"/>
      <c r="BN97" s="520"/>
      <c r="BO97" s="646"/>
      <c r="BP97" s="646"/>
      <c r="BQ97" s="646"/>
      <c r="BR97" s="644"/>
      <c r="BS97" s="520"/>
      <c r="BT97" s="646"/>
      <c r="BU97" s="646"/>
      <c r="BV97" s="646"/>
      <c r="BW97" s="644"/>
      <c r="BX97" s="520"/>
      <c r="BY97" s="646"/>
      <c r="BZ97" s="646"/>
      <c r="CA97" s="646"/>
      <c r="CB97" s="644"/>
      <c r="CC97" s="520"/>
      <c r="CD97" s="646"/>
      <c r="CE97" s="646"/>
      <c r="CF97" s="646"/>
      <c r="CG97" s="644"/>
      <c r="CH97" s="520"/>
      <c r="CI97" s="646"/>
      <c r="CJ97" s="646"/>
      <c r="CK97" s="646"/>
      <c r="CL97" s="644"/>
      <c r="CM97" s="520"/>
      <c r="CN97" s="646"/>
      <c r="CO97" s="646"/>
      <c r="CP97" s="646"/>
      <c r="CQ97" s="644"/>
      <c r="CR97" s="520"/>
      <c r="CS97" s="646"/>
      <c r="CT97" s="646"/>
      <c r="CU97" s="646"/>
      <c r="CV97" s="644"/>
      <c r="CW97" s="520"/>
      <c r="CX97" s="646"/>
      <c r="CY97" s="179"/>
      <c r="CZ97" s="645"/>
      <c r="DA97" s="647"/>
      <c r="DB97" s="646"/>
      <c r="DC97" s="163">
        <f>F97+K97+P97+U97+Z97+AE97+AJ97+AO97+AT97+AY97+BD97+BI97+BN97+BS97+BX97+CC97+CH97+CM97+CR97+CW97</f>
        <v>0</v>
      </c>
      <c r="DD97" s="44"/>
      <c r="DE97" s="412" t="s">
        <v>42</v>
      </c>
    </row>
    <row r="98" spans="1:109" ht="30.75" thickBot="1" x14ac:dyDescent="0.3">
      <c r="A98" s="431" t="s">
        <v>2121</v>
      </c>
      <c r="B98" s="748" t="s">
        <v>3063</v>
      </c>
      <c r="C98" s="760"/>
      <c r="D98" s="646"/>
      <c r="E98" s="844"/>
      <c r="F98" s="520"/>
      <c r="G98" s="179"/>
      <c r="H98" s="646"/>
      <c r="I98" s="646"/>
      <c r="J98" s="644"/>
      <c r="K98" s="520"/>
      <c r="L98" s="179"/>
      <c r="M98" s="646"/>
      <c r="N98" s="646"/>
      <c r="O98" s="644"/>
      <c r="P98" s="520"/>
      <c r="Q98" s="179"/>
      <c r="R98" s="179"/>
      <c r="S98" s="646"/>
      <c r="T98" s="644"/>
      <c r="U98" s="526"/>
      <c r="V98" s="179"/>
      <c r="W98" s="646"/>
      <c r="X98" s="646"/>
      <c r="Y98" s="644"/>
      <c r="Z98" s="526"/>
      <c r="AA98" s="179"/>
      <c r="AB98" s="646"/>
      <c r="AC98" s="646"/>
      <c r="AD98" s="644"/>
      <c r="AE98" s="526"/>
      <c r="AF98" s="179"/>
      <c r="AG98" s="646"/>
      <c r="AH98" s="646"/>
      <c r="AI98" s="644"/>
      <c r="AJ98" s="520"/>
      <c r="AK98" s="179"/>
      <c r="AL98" s="646"/>
      <c r="AM98" s="646"/>
      <c r="AN98" s="644"/>
      <c r="AO98" s="520"/>
      <c r="AP98" s="179"/>
      <c r="AQ98" s="646"/>
      <c r="AR98" s="646"/>
      <c r="AS98" s="644"/>
      <c r="AT98" s="520"/>
      <c r="AU98" s="179"/>
      <c r="AV98" s="646"/>
      <c r="AW98" s="646"/>
      <c r="AX98" s="644"/>
      <c r="AY98" s="520"/>
      <c r="AZ98" s="179"/>
      <c r="BA98" s="646"/>
      <c r="BB98" s="646"/>
      <c r="BC98" s="644"/>
      <c r="BD98" s="520"/>
      <c r="BE98" s="179"/>
      <c r="BF98" s="646"/>
      <c r="BG98" s="646"/>
      <c r="BH98" s="644"/>
      <c r="BI98" s="520"/>
      <c r="BJ98" s="179"/>
      <c r="BK98" s="646"/>
      <c r="BL98" s="646"/>
      <c r="BM98" s="644"/>
      <c r="BN98" s="520"/>
      <c r="BO98" s="179"/>
      <c r="BP98" s="646"/>
      <c r="BQ98" s="646"/>
      <c r="BR98" s="644"/>
      <c r="BS98" s="520"/>
      <c r="BT98" s="179"/>
      <c r="BU98" s="646"/>
      <c r="BV98" s="646"/>
      <c r="BW98" s="644"/>
      <c r="BX98" s="520"/>
      <c r="BY98" s="179"/>
      <c r="BZ98" s="646"/>
      <c r="CA98" s="646"/>
      <c r="CB98" s="644"/>
      <c r="CC98" s="520"/>
      <c r="CD98" s="179"/>
      <c r="CE98" s="646"/>
      <c r="CF98" s="646"/>
      <c r="CG98" s="644"/>
      <c r="CH98" s="520"/>
      <c r="CI98" s="179"/>
      <c r="CJ98" s="646"/>
      <c r="CK98" s="646"/>
      <c r="CL98" s="644"/>
      <c r="CM98" s="520"/>
      <c r="CN98" s="179"/>
      <c r="CO98" s="646"/>
      <c r="CP98" s="646"/>
      <c r="CQ98" s="644"/>
      <c r="CR98" s="520"/>
      <c r="CS98" s="179"/>
      <c r="CT98" s="646"/>
      <c r="CU98" s="646"/>
      <c r="CV98" s="644"/>
      <c r="CW98" s="520"/>
      <c r="CX98" s="179"/>
      <c r="CY98" s="180"/>
      <c r="CZ98" s="179"/>
      <c r="DA98" s="179"/>
      <c r="DB98" s="179"/>
      <c r="DC98" s="163">
        <f>F98+K98+P98+U98+Z98+AE98+AJ98+AO98+AT98+AY98+BD98+BI98+BN98+BS98+BX98+CC98+CH98+CM98+CR98+CW98</f>
        <v>0</v>
      </c>
      <c r="DD98" s="44"/>
      <c r="DE98" s="412"/>
    </row>
    <row r="99" spans="1:109" s="32" customFormat="1" ht="24" thickBot="1" x14ac:dyDescent="0.4">
      <c r="A99" s="123"/>
      <c r="B99" s="187" t="s">
        <v>77</v>
      </c>
      <c r="C99" s="163"/>
      <c r="D99" s="179"/>
      <c r="E99" s="423"/>
      <c r="F99" s="189">
        <f>SUM(F95:F98)</f>
        <v>0</v>
      </c>
      <c r="G99" s="190"/>
      <c r="H99" s="179"/>
      <c r="I99" s="179"/>
      <c r="J99" s="179"/>
      <c r="K99" s="189">
        <f>SUM(K95:K98)</f>
        <v>0</v>
      </c>
      <c r="L99" s="190"/>
      <c r="M99" s="179"/>
      <c r="N99" s="179"/>
      <c r="O99" s="179"/>
      <c r="P99" s="189">
        <f>SUM(P95:P98)</f>
        <v>0</v>
      </c>
      <c r="Q99" s="190"/>
      <c r="R99" s="179"/>
      <c r="S99" s="179"/>
      <c r="T99" s="179"/>
      <c r="U99" s="189">
        <f>SUM(U95:U98)</f>
        <v>0</v>
      </c>
      <c r="V99" s="190"/>
      <c r="W99" s="179"/>
      <c r="X99" s="179"/>
      <c r="Y99" s="179"/>
      <c r="Z99" s="189">
        <f>SUM(Z95:Z98)</f>
        <v>0</v>
      </c>
      <c r="AA99" s="190"/>
      <c r="AB99" s="179"/>
      <c r="AC99" s="179"/>
      <c r="AD99" s="179"/>
      <c r="AE99" s="189">
        <f>SUM(AE95:AE98)</f>
        <v>0</v>
      </c>
      <c r="AF99" s="190"/>
      <c r="AG99" s="179"/>
      <c r="AH99" s="179"/>
      <c r="AI99" s="179"/>
      <c r="AJ99" s="189">
        <f>SUM(AJ95:AJ98)</f>
        <v>0</v>
      </c>
      <c r="AK99" s="190"/>
      <c r="AL99" s="179"/>
      <c r="AM99" s="179"/>
      <c r="AN99" s="179"/>
      <c r="AO99" s="189">
        <f>SUM(AO95:AO98)</f>
        <v>0</v>
      </c>
      <c r="AP99" s="190"/>
      <c r="AQ99" s="179"/>
      <c r="AR99" s="179"/>
      <c r="AS99" s="179"/>
      <c r="AT99" s="189">
        <f>SUM(AT95:AT98)</f>
        <v>0</v>
      </c>
      <c r="AU99" s="190"/>
      <c r="AV99" s="179"/>
      <c r="AW99" s="179"/>
      <c r="AX99" s="179"/>
      <c r="AY99" s="189">
        <f>SUM(AY95:AY98)</f>
        <v>0</v>
      </c>
      <c r="AZ99" s="190"/>
      <c r="BA99" s="179"/>
      <c r="BB99" s="179"/>
      <c r="BC99" s="179"/>
      <c r="BD99" s="189">
        <f>SUM(BD95:BD98)</f>
        <v>0</v>
      </c>
      <c r="BE99" s="190"/>
      <c r="BF99" s="179"/>
      <c r="BG99" s="179"/>
      <c r="BH99" s="179"/>
      <c r="BI99" s="189">
        <f>SUM(BI95:BI98)</f>
        <v>0</v>
      </c>
      <c r="BJ99" s="190"/>
      <c r="BK99" s="179"/>
      <c r="BL99" s="179"/>
      <c r="BM99" s="179"/>
      <c r="BN99" s="189">
        <f>SUM(BN95:BN98)</f>
        <v>0</v>
      </c>
      <c r="BO99" s="190"/>
      <c r="BP99" s="179"/>
      <c r="BQ99" s="179"/>
      <c r="BR99" s="179"/>
      <c r="BS99" s="189">
        <f>SUM(BS95:BS98)</f>
        <v>0</v>
      </c>
      <c r="BT99" s="190"/>
      <c r="BU99" s="179"/>
      <c r="BV99" s="179"/>
      <c r="BW99" s="179"/>
      <c r="BX99" s="189">
        <f>SUM(BX95:BX98)</f>
        <v>0</v>
      </c>
      <c r="BY99" s="190"/>
      <c r="BZ99" s="179"/>
      <c r="CA99" s="179"/>
      <c r="CB99" s="179"/>
      <c r="CC99" s="189">
        <f>SUM(CC95:CC98)</f>
        <v>0</v>
      </c>
      <c r="CD99" s="190"/>
      <c r="CE99" s="179"/>
      <c r="CF99" s="179"/>
      <c r="CG99" s="179"/>
      <c r="CH99" s="189">
        <f>SUM(CH95:CH98)</f>
        <v>0</v>
      </c>
      <c r="CI99" s="190"/>
      <c r="CJ99" s="179"/>
      <c r="CK99" s="179"/>
      <c r="CL99" s="179"/>
      <c r="CM99" s="189">
        <f>SUM(CM95:CM98)</f>
        <v>0</v>
      </c>
      <c r="CN99" s="190"/>
      <c r="CO99" s="179"/>
      <c r="CP99" s="179"/>
      <c r="CQ99" s="179"/>
      <c r="CR99" s="189">
        <f>SUM(CR95:CR98)</f>
        <v>0</v>
      </c>
      <c r="CS99" s="190"/>
      <c r="CT99" s="179"/>
      <c r="CU99" s="179"/>
      <c r="CV99" s="179"/>
      <c r="CW99" s="189">
        <f>SUM(CW95:CW98)</f>
        <v>0</v>
      </c>
      <c r="CX99" s="179"/>
      <c r="CY99" s="180"/>
      <c r="CZ99" s="179"/>
      <c r="DA99" s="179"/>
      <c r="DB99" s="179"/>
      <c r="DC99" s="189">
        <f>SUM(DC95:DC98)</f>
        <v>0</v>
      </c>
      <c r="DD99" s="44"/>
      <c r="DE99" s="412"/>
    </row>
    <row r="100" spans="1:109" x14ac:dyDescent="0.25">
      <c r="C100" s="8"/>
      <c r="F100" s="159"/>
      <c r="H100" s="5"/>
      <c r="I100" s="5"/>
      <c r="J100" s="5"/>
      <c r="K100" s="158"/>
      <c r="M100" s="5"/>
      <c r="N100" s="5"/>
      <c r="O100" s="5"/>
      <c r="P100" s="158"/>
      <c r="R100" s="5"/>
      <c r="S100" s="5"/>
      <c r="T100" s="5"/>
      <c r="U100" s="158"/>
      <c r="W100" s="5"/>
      <c r="X100" s="5"/>
      <c r="Y100" s="5"/>
      <c r="Z100" s="158"/>
      <c r="AB100" s="5"/>
      <c r="AC100" s="5"/>
      <c r="AD100" s="5"/>
      <c r="AE100" s="158"/>
      <c r="AG100" s="5"/>
      <c r="AH100" s="5"/>
      <c r="AI100" s="5"/>
      <c r="AJ100" s="158"/>
      <c r="AL100" s="5"/>
      <c r="AM100" s="5"/>
      <c r="AN100" s="5"/>
      <c r="AO100" s="158"/>
      <c r="AQ100" s="5"/>
      <c r="AR100" s="5"/>
      <c r="AS100" s="5"/>
      <c r="AT100" s="158"/>
      <c r="AV100" s="5"/>
      <c r="AW100" s="5"/>
      <c r="AX100" s="5"/>
      <c r="AY100" s="158"/>
      <c r="BA100" s="5"/>
      <c r="BB100" s="5"/>
      <c r="BC100" s="5"/>
      <c r="BD100" s="158"/>
      <c r="BF100" s="5"/>
      <c r="BG100" s="5"/>
      <c r="BH100" s="5"/>
      <c r="BI100" s="158"/>
      <c r="BK100" s="5"/>
      <c r="BL100" s="5"/>
      <c r="BM100" s="5"/>
      <c r="BN100" s="158"/>
      <c r="BP100" s="5"/>
      <c r="BQ100" s="5"/>
      <c r="BR100" s="5"/>
      <c r="BS100" s="158"/>
      <c r="BU100" s="5"/>
      <c r="BV100" s="5"/>
      <c r="BW100" s="5"/>
      <c r="BX100" s="158"/>
      <c r="BZ100" s="5"/>
      <c r="CA100" s="5"/>
      <c r="CB100" s="5"/>
      <c r="CC100" s="158"/>
      <c r="CE100" s="5"/>
      <c r="CF100" s="5"/>
      <c r="CG100" s="5"/>
      <c r="CH100" s="158"/>
      <c r="CJ100" s="5"/>
      <c r="CK100" s="5"/>
      <c r="CL100" s="5"/>
      <c r="CM100" s="158"/>
      <c r="CO100" s="5"/>
      <c r="CP100" s="5"/>
      <c r="CQ100" s="5"/>
      <c r="CR100" s="158"/>
      <c r="CT100" s="5"/>
      <c r="CU100" s="5"/>
      <c r="CV100" s="5"/>
      <c r="CW100" s="158"/>
      <c r="CY100" s="7"/>
      <c r="CZ100" s="5"/>
      <c r="DA100" s="5"/>
      <c r="DB100" s="5"/>
      <c r="DC100" s="144"/>
    </row>
    <row r="101" spans="1:109" s="32" customFormat="1" ht="33" customHeight="1" x14ac:dyDescent="0.25">
      <c r="A101" s="653"/>
      <c r="B101" s="654"/>
      <c r="C101" s="654"/>
      <c r="D101" s="654"/>
      <c r="E101" s="656"/>
      <c r="F101" s="657"/>
      <c r="G101" s="654"/>
      <c r="H101" s="654"/>
      <c r="I101" s="654"/>
      <c r="J101" s="654"/>
      <c r="K101" s="657"/>
      <c r="L101" s="654"/>
      <c r="M101" s="654"/>
      <c r="N101" s="654"/>
      <c r="O101" s="654"/>
      <c r="P101" s="657"/>
      <c r="Q101" s="654"/>
      <c r="R101" s="654"/>
      <c r="S101" s="654"/>
      <c r="T101" s="654"/>
      <c r="U101" s="657"/>
      <c r="V101" s="654"/>
      <c r="W101" s="654"/>
      <c r="X101" s="654"/>
      <c r="Y101" s="654"/>
      <c r="Z101" s="657"/>
      <c r="AA101" s="654"/>
      <c r="AB101" s="654"/>
      <c r="AC101" s="654"/>
      <c r="AD101" s="654"/>
      <c r="AE101" s="657"/>
      <c r="AF101" s="654"/>
      <c r="AG101" s="654"/>
      <c r="AH101" s="654"/>
      <c r="AI101" s="654"/>
      <c r="AJ101" s="658"/>
      <c r="AK101" s="654"/>
      <c r="AL101" s="654"/>
      <c r="AM101" s="654"/>
      <c r="AN101" s="654"/>
      <c r="AO101" s="657"/>
      <c r="AP101" s="654"/>
      <c r="AQ101" s="654"/>
      <c r="AR101" s="654"/>
      <c r="AS101" s="654"/>
      <c r="AT101" s="657"/>
      <c r="AU101" s="654"/>
      <c r="AV101" s="654"/>
      <c r="AW101" s="654"/>
      <c r="AX101" s="654"/>
      <c r="AY101" s="657"/>
      <c r="AZ101" s="654"/>
      <c r="BA101" s="654"/>
      <c r="BB101" s="654"/>
      <c r="BC101" s="654"/>
      <c r="BD101" s="657"/>
      <c r="BE101" s="654"/>
      <c r="BF101" s="654"/>
      <c r="BG101" s="654"/>
      <c r="BH101" s="654"/>
      <c r="BI101" s="657"/>
      <c r="BJ101" s="654"/>
      <c r="BK101" s="654"/>
      <c r="BL101" s="654"/>
      <c r="BM101" s="654"/>
      <c r="BN101" s="657"/>
      <c r="BO101" s="654"/>
      <c r="BP101" s="654"/>
      <c r="BQ101" s="654"/>
      <c r="BR101" s="654"/>
      <c r="BS101" s="657"/>
      <c r="BT101" s="654"/>
      <c r="BU101" s="654"/>
      <c r="BV101" s="654"/>
      <c r="BW101" s="654"/>
      <c r="BX101" s="657"/>
      <c r="BY101" s="654"/>
      <c r="BZ101" s="654"/>
      <c r="CA101" s="654"/>
      <c r="CB101" s="654"/>
      <c r="CC101" s="657"/>
      <c r="CD101" s="654"/>
      <c r="CE101" s="654"/>
      <c r="CF101" s="654"/>
      <c r="CG101" s="654"/>
      <c r="CH101" s="657"/>
      <c r="CI101" s="654"/>
      <c r="CJ101" s="654"/>
      <c r="CK101" s="654"/>
      <c r="CL101" s="654"/>
      <c r="CM101" s="657"/>
      <c r="CN101" s="654"/>
      <c r="CO101" s="654"/>
      <c r="CP101" s="654"/>
      <c r="CQ101" s="654"/>
      <c r="CR101" s="657"/>
      <c r="CS101" s="654"/>
      <c r="CT101" s="654"/>
      <c r="CU101" s="654"/>
      <c r="CV101" s="654"/>
      <c r="CW101" s="657"/>
      <c r="CX101" s="654"/>
      <c r="CY101" s="302"/>
      <c r="CZ101" s="654"/>
      <c r="DA101" s="654"/>
      <c r="DB101" s="654"/>
      <c r="DC101" s="659"/>
      <c r="DD101" s="654"/>
      <c r="DE101" s="656"/>
    </row>
    <row r="102" spans="1:109" s="32" customFormat="1" x14ac:dyDescent="0.25">
      <c r="A102" s="77"/>
      <c r="E102" s="541"/>
      <c r="F102" s="160"/>
      <c r="K102" s="160"/>
      <c r="P102" s="160"/>
      <c r="U102" s="160"/>
      <c r="Z102" s="160"/>
      <c r="AE102" s="160"/>
      <c r="AJ102" s="36"/>
      <c r="AO102" s="160"/>
      <c r="AT102" s="160"/>
      <c r="AY102" s="160"/>
      <c r="BD102" s="160"/>
      <c r="BI102" s="160"/>
      <c r="BN102" s="160"/>
      <c r="BS102" s="160"/>
      <c r="BX102" s="160"/>
      <c r="CC102" s="160"/>
      <c r="CH102" s="160"/>
      <c r="CM102" s="160"/>
      <c r="CR102" s="160"/>
      <c r="CW102" s="160"/>
      <c r="CX102" s="33"/>
      <c r="CY102" s="78"/>
      <c r="DC102" s="146"/>
      <c r="DE102" s="541"/>
    </row>
    <row r="103" spans="1:109" s="32" customFormat="1" x14ac:dyDescent="0.25">
      <c r="A103" s="77"/>
      <c r="E103" s="541"/>
      <c r="F103" s="160"/>
      <c r="K103" s="160"/>
      <c r="P103" s="160"/>
      <c r="U103" s="160"/>
      <c r="Z103" s="160"/>
      <c r="AE103" s="160"/>
      <c r="AJ103" s="36"/>
      <c r="AO103" s="160"/>
      <c r="AT103" s="160"/>
      <c r="AY103" s="160"/>
      <c r="BD103" s="160"/>
      <c r="BI103" s="160"/>
      <c r="BN103" s="160"/>
      <c r="BS103" s="160"/>
      <c r="BX103" s="36"/>
      <c r="CC103" s="36"/>
      <c r="CH103" s="36"/>
      <c r="CM103" s="36"/>
      <c r="CR103" s="36"/>
      <c r="CW103" s="36"/>
      <c r="CX103" s="33"/>
      <c r="CY103" s="78"/>
      <c r="DC103" s="146"/>
      <c r="DE103" s="541"/>
    </row>
    <row r="104" spans="1:109" s="32" customFormat="1" x14ac:dyDescent="0.25">
      <c r="A104" s="77"/>
      <c r="E104" s="541"/>
      <c r="F104" s="160"/>
      <c r="K104" s="160"/>
      <c r="P104" s="36"/>
      <c r="U104" s="36"/>
      <c r="Z104" s="160"/>
      <c r="AE104" s="36"/>
      <c r="AJ104" s="36"/>
      <c r="AO104" s="160"/>
      <c r="AT104" s="160"/>
      <c r="AY104" s="160"/>
      <c r="BD104" s="160"/>
      <c r="BI104" s="160"/>
      <c r="BN104" s="36"/>
      <c r="BS104" s="36"/>
      <c r="BX104" s="36"/>
      <c r="CC104" s="36"/>
      <c r="CH104" s="36"/>
      <c r="CM104" s="36"/>
      <c r="CR104" s="36"/>
      <c r="CW104" s="36"/>
      <c r="CX104" s="33"/>
      <c r="CY104" s="78"/>
      <c r="DC104" s="146"/>
      <c r="DE104" s="541"/>
    </row>
    <row r="105" spans="1:109" s="32" customFormat="1" x14ac:dyDescent="0.25">
      <c r="A105" s="77"/>
      <c r="E105" s="541"/>
      <c r="F105" s="160"/>
      <c r="K105" s="36"/>
      <c r="P105" s="36"/>
      <c r="U105" s="36"/>
      <c r="Z105" s="36"/>
      <c r="AE105" s="36"/>
      <c r="AJ105" s="36"/>
      <c r="AO105" s="160"/>
      <c r="AT105" s="160"/>
      <c r="AY105" s="36"/>
      <c r="BD105" s="160"/>
      <c r="BI105" s="160"/>
      <c r="BN105" s="36"/>
      <c r="BS105" s="36"/>
      <c r="BX105" s="36"/>
      <c r="CC105" s="36"/>
      <c r="CH105" s="36"/>
      <c r="CM105" s="36"/>
      <c r="CR105" s="36"/>
      <c r="CW105" s="36"/>
      <c r="CX105" s="33"/>
      <c r="CY105" s="78"/>
      <c r="DC105" s="146"/>
      <c r="DE105" s="541"/>
    </row>
    <row r="106" spans="1:109" s="32" customFormat="1" x14ac:dyDescent="0.25">
      <c r="A106" s="77"/>
      <c r="E106" s="541"/>
      <c r="F106" s="160"/>
      <c r="K106" s="36"/>
      <c r="P106" s="36"/>
      <c r="U106" s="36"/>
      <c r="Z106" s="36"/>
      <c r="AE106" s="36"/>
      <c r="AJ106" s="36"/>
      <c r="AO106" s="160"/>
      <c r="AT106" s="160"/>
      <c r="AY106" s="36"/>
      <c r="BD106" s="160"/>
      <c r="BI106" s="36"/>
      <c r="BN106" s="36"/>
      <c r="BS106" s="36"/>
      <c r="BX106" s="36"/>
      <c r="CC106" s="36"/>
      <c r="CH106" s="36"/>
      <c r="CM106" s="36"/>
      <c r="CR106" s="36"/>
      <c r="CW106" s="36"/>
      <c r="CX106" s="33"/>
      <c r="CY106" s="78"/>
      <c r="DC106" s="146"/>
      <c r="DE106" s="541"/>
    </row>
    <row r="107" spans="1:109" s="32" customFormat="1" x14ac:dyDescent="0.25">
      <c r="A107" s="77"/>
      <c r="E107" s="541"/>
      <c r="F107" s="160"/>
      <c r="K107" s="36"/>
      <c r="P107" s="36"/>
      <c r="U107" s="36"/>
      <c r="Z107" s="36"/>
      <c r="AE107" s="36"/>
      <c r="AJ107" s="36"/>
      <c r="AO107" s="36"/>
      <c r="AT107" s="36"/>
      <c r="AY107" s="36"/>
      <c r="BD107" s="36"/>
      <c r="BI107" s="36"/>
      <c r="BN107" s="36"/>
      <c r="BS107" s="36"/>
      <c r="BX107" s="36"/>
      <c r="CC107" s="36"/>
      <c r="CH107" s="36"/>
      <c r="CM107" s="36"/>
      <c r="CR107" s="36"/>
      <c r="CW107" s="36"/>
      <c r="CX107" s="33"/>
      <c r="CY107" s="78"/>
      <c r="DC107" s="146"/>
      <c r="DE107" s="541"/>
    </row>
    <row r="108" spans="1:109" s="32" customFormat="1" x14ac:dyDescent="0.25">
      <c r="A108" s="77"/>
      <c r="E108" s="541"/>
      <c r="F108" s="160"/>
      <c r="K108" s="36"/>
      <c r="P108" s="36"/>
      <c r="U108" s="36"/>
      <c r="Z108" s="36"/>
      <c r="AE108" s="36"/>
      <c r="AJ108" s="36"/>
      <c r="AO108" s="36"/>
      <c r="AT108" s="36"/>
      <c r="AY108" s="36"/>
      <c r="BD108" s="36"/>
      <c r="BI108" s="36"/>
      <c r="BN108" s="36"/>
      <c r="BS108" s="36"/>
      <c r="BX108" s="36"/>
      <c r="CC108" s="36"/>
      <c r="CH108" s="36"/>
      <c r="CM108" s="36"/>
      <c r="CR108" s="36"/>
      <c r="CW108" s="36"/>
      <c r="CX108" s="33"/>
      <c r="CY108" s="78"/>
      <c r="DC108" s="146"/>
      <c r="DE108" s="541"/>
    </row>
    <row r="109" spans="1:109" s="32" customFormat="1" x14ac:dyDescent="0.25">
      <c r="A109" s="77"/>
      <c r="E109" s="541"/>
      <c r="F109" s="160"/>
      <c r="K109" s="36"/>
      <c r="P109" s="36"/>
      <c r="U109" s="36"/>
      <c r="Z109" s="36"/>
      <c r="AE109" s="36"/>
      <c r="AJ109" s="36"/>
      <c r="AO109" s="36"/>
      <c r="AT109" s="36"/>
      <c r="AY109" s="36"/>
      <c r="BD109" s="36"/>
      <c r="BI109" s="36"/>
      <c r="BN109" s="36"/>
      <c r="BS109" s="36"/>
      <c r="BX109" s="36"/>
      <c r="CC109" s="36"/>
      <c r="CH109" s="36"/>
      <c r="CM109" s="36"/>
      <c r="CR109" s="36"/>
      <c r="CW109" s="36"/>
      <c r="CX109" s="33"/>
      <c r="CY109" s="78"/>
      <c r="DC109" s="146"/>
      <c r="DE109" s="541"/>
    </row>
    <row r="110" spans="1:109" s="32" customFormat="1" x14ac:dyDescent="0.25">
      <c r="A110" s="77"/>
      <c r="E110" s="541"/>
      <c r="F110" s="160"/>
      <c r="K110" s="36"/>
      <c r="P110" s="36"/>
      <c r="U110" s="36"/>
      <c r="Z110" s="36"/>
      <c r="AE110" s="36"/>
      <c r="AJ110" s="36"/>
      <c r="AO110" s="36"/>
      <c r="AT110" s="36"/>
      <c r="AY110" s="36"/>
      <c r="BD110" s="36"/>
      <c r="BI110" s="36"/>
      <c r="BN110" s="36"/>
      <c r="BS110" s="36"/>
      <c r="BX110" s="36"/>
      <c r="CC110" s="36"/>
      <c r="CH110" s="36"/>
      <c r="CM110" s="36"/>
      <c r="CR110" s="36"/>
      <c r="CW110" s="36"/>
      <c r="CX110" s="33"/>
      <c r="CY110" s="78"/>
      <c r="DC110" s="146"/>
      <c r="DE110" s="541"/>
    </row>
    <row r="111" spans="1:109" s="32" customFormat="1" x14ac:dyDescent="0.25">
      <c r="A111" s="77"/>
      <c r="E111" s="541"/>
      <c r="F111" s="160"/>
      <c r="K111" s="36"/>
      <c r="P111" s="36"/>
      <c r="U111" s="36"/>
      <c r="Z111" s="36"/>
      <c r="AE111" s="36"/>
      <c r="AJ111" s="36"/>
      <c r="AO111" s="36"/>
      <c r="AT111" s="36"/>
      <c r="AY111" s="36"/>
      <c r="BD111" s="36"/>
      <c r="BI111" s="36"/>
      <c r="BN111" s="36"/>
      <c r="BS111" s="36"/>
      <c r="BX111" s="36"/>
      <c r="CC111" s="36"/>
      <c r="CH111" s="36"/>
      <c r="CM111" s="36"/>
      <c r="CR111" s="36"/>
      <c r="CW111" s="36"/>
      <c r="CX111" s="33"/>
      <c r="CY111" s="78"/>
      <c r="DC111" s="146"/>
      <c r="DE111" s="541"/>
    </row>
    <row r="112" spans="1:109" s="32" customFormat="1" x14ac:dyDescent="0.25">
      <c r="A112" s="77"/>
      <c r="E112" s="541"/>
      <c r="F112" s="36"/>
      <c r="K112" s="36"/>
      <c r="P112" s="36"/>
      <c r="U112" s="36"/>
      <c r="Z112" s="36"/>
      <c r="AE112" s="36"/>
      <c r="AJ112" s="36"/>
      <c r="AO112" s="36"/>
      <c r="AT112" s="36"/>
      <c r="AY112" s="36"/>
      <c r="BD112" s="36"/>
      <c r="BI112" s="36"/>
      <c r="BN112" s="36"/>
      <c r="BS112" s="36"/>
      <c r="BX112" s="36"/>
      <c r="CC112" s="36"/>
      <c r="CH112" s="36"/>
      <c r="CM112" s="36"/>
      <c r="CR112" s="36"/>
      <c r="CW112" s="36"/>
      <c r="CX112" s="33"/>
      <c r="CY112" s="78"/>
      <c r="DC112" s="146"/>
      <c r="DE112" s="541"/>
    </row>
    <row r="113" spans="1:109" s="32" customFormat="1" x14ac:dyDescent="0.25">
      <c r="A113" s="77"/>
      <c r="E113" s="541"/>
      <c r="F113" s="36"/>
      <c r="K113" s="36"/>
      <c r="P113" s="36"/>
      <c r="U113" s="36"/>
      <c r="Z113" s="36"/>
      <c r="AE113" s="36"/>
      <c r="AJ113" s="36"/>
      <c r="AO113" s="36"/>
      <c r="AT113" s="36"/>
      <c r="AY113" s="36"/>
      <c r="BD113" s="36"/>
      <c r="BI113" s="36"/>
      <c r="BN113" s="36"/>
      <c r="BS113" s="36"/>
      <c r="BX113" s="36"/>
      <c r="CC113" s="36"/>
      <c r="CH113" s="36"/>
      <c r="CM113" s="36"/>
      <c r="CR113" s="36"/>
      <c r="CW113" s="36"/>
      <c r="CX113" s="33"/>
      <c r="CY113" s="78"/>
      <c r="DC113" s="146"/>
      <c r="DE113" s="541"/>
    </row>
    <row r="114" spans="1:109" s="32" customFormat="1" x14ac:dyDescent="0.25">
      <c r="A114" s="77"/>
      <c r="E114" s="541"/>
      <c r="F114" s="36"/>
      <c r="K114" s="36"/>
      <c r="P114" s="36"/>
      <c r="U114" s="36"/>
      <c r="Z114" s="36"/>
      <c r="AE114" s="36"/>
      <c r="AJ114" s="36"/>
      <c r="AO114" s="36"/>
      <c r="AT114" s="36"/>
      <c r="AY114" s="36"/>
      <c r="BD114" s="36"/>
      <c r="BI114" s="36"/>
      <c r="BN114" s="36"/>
      <c r="BS114" s="36"/>
      <c r="BX114" s="36"/>
      <c r="CC114" s="36"/>
      <c r="CH114" s="36"/>
      <c r="CM114" s="36"/>
      <c r="CR114" s="36"/>
      <c r="CW114" s="36"/>
      <c r="CX114" s="33"/>
      <c r="CY114" s="78"/>
      <c r="DC114" s="146"/>
      <c r="DE114" s="541"/>
    </row>
    <row r="115" spans="1:109" s="32" customFormat="1" x14ac:dyDescent="0.25">
      <c r="A115" s="77"/>
      <c r="E115" s="541"/>
      <c r="F115" s="36"/>
      <c r="K115" s="36"/>
      <c r="P115" s="36"/>
      <c r="U115" s="36"/>
      <c r="Z115" s="36"/>
      <c r="AE115" s="36"/>
      <c r="AJ115" s="36"/>
      <c r="AO115" s="36"/>
      <c r="AT115" s="36"/>
      <c r="AY115" s="36"/>
      <c r="BD115" s="36"/>
      <c r="BI115" s="36"/>
      <c r="BN115" s="36"/>
      <c r="BS115" s="36"/>
      <c r="BX115" s="36"/>
      <c r="CC115" s="36"/>
      <c r="CH115" s="36"/>
      <c r="CM115" s="36"/>
      <c r="CR115" s="36"/>
      <c r="CW115" s="36"/>
      <c r="CX115" s="33"/>
      <c r="CY115" s="78"/>
      <c r="DC115" s="146"/>
      <c r="DE115" s="541"/>
    </row>
    <row r="116" spans="1:109" s="32" customFormat="1" x14ac:dyDescent="0.25">
      <c r="A116" s="77"/>
      <c r="E116" s="541"/>
      <c r="F116" s="36"/>
      <c r="K116" s="36"/>
      <c r="P116" s="36"/>
      <c r="U116" s="36"/>
      <c r="Z116" s="36"/>
      <c r="AE116" s="36"/>
      <c r="AJ116" s="36"/>
      <c r="AO116" s="36"/>
      <c r="AT116" s="36"/>
      <c r="AY116" s="36"/>
      <c r="BD116" s="36"/>
      <c r="BI116" s="36"/>
      <c r="BN116" s="36"/>
      <c r="BS116" s="36"/>
      <c r="BX116" s="36"/>
      <c r="CC116" s="36"/>
      <c r="CH116" s="36"/>
      <c r="CM116" s="36"/>
      <c r="CR116" s="36"/>
      <c r="CW116" s="36"/>
      <c r="CX116" s="33"/>
      <c r="CY116" s="78"/>
      <c r="DC116" s="146"/>
      <c r="DE116" s="541"/>
    </row>
    <row r="117" spans="1:109" s="32" customFormat="1" x14ac:dyDescent="0.25">
      <c r="A117" s="77"/>
      <c r="E117" s="541"/>
      <c r="F117" s="36"/>
      <c r="K117" s="36"/>
      <c r="P117" s="36"/>
      <c r="U117" s="36"/>
      <c r="Z117" s="36"/>
      <c r="AE117" s="36"/>
      <c r="AJ117" s="36"/>
      <c r="AO117" s="36"/>
      <c r="AT117" s="36"/>
      <c r="AY117" s="36"/>
      <c r="BD117" s="36"/>
      <c r="BI117" s="36"/>
      <c r="BN117" s="36"/>
      <c r="BS117" s="36"/>
      <c r="BX117" s="36"/>
      <c r="CC117" s="36"/>
      <c r="CH117" s="36"/>
      <c r="CM117" s="36"/>
      <c r="CR117" s="36"/>
      <c r="CW117" s="36"/>
      <c r="CX117" s="33"/>
      <c r="CY117" s="78"/>
      <c r="DC117" s="146"/>
      <c r="DE117" s="541"/>
    </row>
    <row r="118" spans="1:109" s="32" customFormat="1" x14ac:dyDescent="0.25">
      <c r="A118" s="77"/>
      <c r="E118" s="541"/>
      <c r="F118" s="36"/>
      <c r="K118" s="36"/>
      <c r="P118" s="36"/>
      <c r="U118" s="36"/>
      <c r="Z118" s="36"/>
      <c r="AE118" s="36"/>
      <c r="AJ118" s="36"/>
      <c r="AO118" s="36"/>
      <c r="AT118" s="36"/>
      <c r="AY118" s="36"/>
      <c r="BD118" s="36"/>
      <c r="BI118" s="36"/>
      <c r="BN118" s="36"/>
      <c r="BS118" s="36"/>
      <c r="BX118" s="36"/>
      <c r="CC118" s="36"/>
      <c r="CH118" s="36"/>
      <c r="CM118" s="36"/>
      <c r="CR118" s="36"/>
      <c r="CW118" s="36"/>
      <c r="CX118" s="33"/>
      <c r="CY118" s="78"/>
      <c r="DC118" s="146"/>
      <c r="DE118" s="541"/>
    </row>
    <row r="119" spans="1:109" s="32" customFormat="1" x14ac:dyDescent="0.25">
      <c r="A119" s="77"/>
      <c r="E119" s="541"/>
      <c r="F119" s="36"/>
      <c r="K119" s="36"/>
      <c r="P119" s="36"/>
      <c r="U119" s="36"/>
      <c r="Z119" s="36"/>
      <c r="AE119" s="36"/>
      <c r="AJ119" s="36"/>
      <c r="AO119" s="36"/>
      <c r="AT119" s="36"/>
      <c r="AY119" s="36"/>
      <c r="BD119" s="36"/>
      <c r="BI119" s="36"/>
      <c r="BN119" s="36"/>
      <c r="BS119" s="36"/>
      <c r="BX119" s="36"/>
      <c r="CC119" s="36"/>
      <c r="CH119" s="36"/>
      <c r="CM119" s="36"/>
      <c r="CR119" s="36"/>
      <c r="CW119" s="36"/>
      <c r="CX119" s="33"/>
      <c r="CY119" s="78"/>
      <c r="DC119" s="146"/>
      <c r="DE119" s="541"/>
    </row>
    <row r="120" spans="1:109" s="32" customFormat="1" x14ac:dyDescent="0.25">
      <c r="A120" s="77"/>
      <c r="E120" s="541"/>
      <c r="F120" s="36"/>
      <c r="K120" s="36"/>
      <c r="P120" s="36"/>
      <c r="U120" s="36"/>
      <c r="Z120" s="36"/>
      <c r="AE120" s="36"/>
      <c r="AJ120" s="36"/>
      <c r="AO120" s="36"/>
      <c r="AT120" s="36"/>
      <c r="AY120" s="36"/>
      <c r="BD120" s="36"/>
      <c r="BI120" s="36"/>
      <c r="BN120" s="36"/>
      <c r="BS120" s="36"/>
      <c r="BX120" s="36"/>
      <c r="CC120" s="36"/>
      <c r="CH120" s="36"/>
      <c r="CM120" s="36"/>
      <c r="CR120" s="36"/>
      <c r="CW120" s="36"/>
      <c r="CX120" s="33"/>
      <c r="CY120" s="78"/>
      <c r="DC120" s="146"/>
      <c r="DE120" s="541"/>
    </row>
    <row r="121" spans="1:109" s="32" customFormat="1" x14ac:dyDescent="0.25">
      <c r="A121" s="77"/>
      <c r="E121" s="541"/>
      <c r="F121" s="36"/>
      <c r="K121" s="36"/>
      <c r="P121" s="36"/>
      <c r="U121" s="36"/>
      <c r="Z121" s="36"/>
      <c r="AE121" s="36"/>
      <c r="AJ121" s="36"/>
      <c r="AO121" s="36"/>
      <c r="AT121" s="36"/>
      <c r="AY121" s="36"/>
      <c r="BD121" s="36"/>
      <c r="BI121" s="36"/>
      <c r="BN121" s="36"/>
      <c r="BS121" s="36"/>
      <c r="BX121" s="36"/>
      <c r="CC121" s="36"/>
      <c r="CH121" s="36"/>
      <c r="CM121" s="36"/>
      <c r="CR121" s="36"/>
      <c r="CW121" s="36"/>
      <c r="CX121" s="33"/>
      <c r="CY121" s="78"/>
      <c r="DC121" s="146"/>
      <c r="DE121" s="541"/>
    </row>
    <row r="122" spans="1:109" s="32" customFormat="1" x14ac:dyDescent="0.25">
      <c r="A122" s="77"/>
      <c r="E122" s="541"/>
      <c r="F122" s="36"/>
      <c r="K122" s="36"/>
      <c r="P122" s="36"/>
      <c r="U122" s="36"/>
      <c r="Z122" s="36"/>
      <c r="AE122" s="36"/>
      <c r="AJ122" s="36"/>
      <c r="AO122" s="36"/>
      <c r="AT122" s="36"/>
      <c r="AY122" s="36"/>
      <c r="BD122" s="36"/>
      <c r="BI122" s="36"/>
      <c r="BN122" s="36"/>
      <c r="BS122" s="36"/>
      <c r="BX122" s="36"/>
      <c r="CC122" s="36"/>
      <c r="CH122" s="36"/>
      <c r="CM122" s="36"/>
      <c r="CR122" s="36"/>
      <c r="CW122" s="36"/>
      <c r="CX122" s="33"/>
      <c r="CY122" s="78"/>
      <c r="DC122" s="146"/>
      <c r="DE122" s="541"/>
    </row>
    <row r="123" spans="1:109" s="32" customFormat="1" x14ac:dyDescent="0.25">
      <c r="A123" s="77"/>
      <c r="E123" s="541"/>
      <c r="F123" s="36"/>
      <c r="K123" s="36"/>
      <c r="P123" s="36"/>
      <c r="U123" s="36"/>
      <c r="Z123" s="36"/>
      <c r="AE123" s="36"/>
      <c r="AJ123" s="36"/>
      <c r="AO123" s="36"/>
      <c r="AT123" s="36"/>
      <c r="AY123" s="36"/>
      <c r="BD123" s="36"/>
      <c r="BI123" s="36"/>
      <c r="BN123" s="36"/>
      <c r="BS123" s="36"/>
      <c r="BX123" s="36"/>
      <c r="CC123" s="36"/>
      <c r="CH123" s="36"/>
      <c r="CM123" s="36"/>
      <c r="CR123" s="36"/>
      <c r="CW123" s="36"/>
      <c r="CX123" s="33"/>
      <c r="CY123" s="78"/>
      <c r="DC123" s="146"/>
      <c r="DE123" s="541"/>
    </row>
    <row r="124" spans="1:109" s="32" customFormat="1" x14ac:dyDescent="0.25">
      <c r="A124" s="77"/>
      <c r="E124" s="541"/>
      <c r="F124" s="36"/>
      <c r="K124" s="36"/>
      <c r="P124" s="36"/>
      <c r="U124" s="36"/>
      <c r="Z124" s="36"/>
      <c r="AE124" s="36"/>
      <c r="AJ124" s="36"/>
      <c r="AO124" s="36"/>
      <c r="AT124" s="36"/>
      <c r="AY124" s="36"/>
      <c r="BD124" s="36"/>
      <c r="BI124" s="36"/>
      <c r="BN124" s="36"/>
      <c r="BS124" s="36"/>
      <c r="BX124" s="36"/>
      <c r="CC124" s="36"/>
      <c r="CH124" s="36"/>
      <c r="CM124" s="36"/>
      <c r="CR124" s="36"/>
      <c r="CW124" s="36"/>
      <c r="CX124" s="33"/>
      <c r="CY124" s="78"/>
      <c r="DC124" s="146"/>
      <c r="DE124" s="541"/>
    </row>
    <row r="125" spans="1:109" s="32" customFormat="1" x14ac:dyDescent="0.25">
      <c r="A125" s="77"/>
      <c r="E125" s="541"/>
      <c r="F125" s="36"/>
      <c r="K125" s="36"/>
      <c r="P125" s="36"/>
      <c r="U125" s="36"/>
      <c r="Z125" s="36"/>
      <c r="AE125" s="36"/>
      <c r="AJ125" s="36"/>
      <c r="AO125" s="36"/>
      <c r="AT125" s="36"/>
      <c r="AY125" s="36"/>
      <c r="BD125" s="36"/>
      <c r="BI125" s="36"/>
      <c r="BN125" s="36"/>
      <c r="BS125" s="36"/>
      <c r="BX125" s="36"/>
      <c r="CC125" s="36"/>
      <c r="CH125" s="36"/>
      <c r="CM125" s="36"/>
      <c r="CR125" s="36"/>
      <c r="CW125" s="36"/>
      <c r="CX125" s="33"/>
      <c r="CY125" s="78"/>
      <c r="DC125" s="146"/>
      <c r="DE125" s="541"/>
    </row>
    <row r="126" spans="1:109" s="32" customFormat="1" x14ac:dyDescent="0.25">
      <c r="A126" s="77"/>
      <c r="E126" s="541"/>
      <c r="F126" s="36"/>
      <c r="K126" s="36"/>
      <c r="P126" s="36"/>
      <c r="U126" s="36"/>
      <c r="Z126" s="36"/>
      <c r="AE126" s="36"/>
      <c r="AJ126" s="36"/>
      <c r="AO126" s="36"/>
      <c r="AT126" s="36"/>
      <c r="AY126" s="36"/>
      <c r="BD126" s="36"/>
      <c r="BI126" s="36"/>
      <c r="BN126" s="36"/>
      <c r="BS126" s="36"/>
      <c r="BX126" s="36"/>
      <c r="CC126" s="36"/>
      <c r="CH126" s="36"/>
      <c r="CM126" s="36"/>
      <c r="CR126" s="36"/>
      <c r="CW126" s="36"/>
      <c r="CX126" s="33"/>
      <c r="CY126" s="78"/>
      <c r="DC126" s="146"/>
      <c r="DE126" s="541"/>
    </row>
    <row r="127" spans="1:109" s="32" customFormat="1" x14ac:dyDescent="0.25">
      <c r="A127" s="77"/>
      <c r="E127" s="541"/>
      <c r="F127" s="36"/>
      <c r="K127" s="36"/>
      <c r="P127" s="36"/>
      <c r="U127" s="36"/>
      <c r="Z127" s="36"/>
      <c r="AE127" s="36"/>
      <c r="AJ127" s="36"/>
      <c r="AO127" s="36"/>
      <c r="AT127" s="36"/>
      <c r="AY127" s="36"/>
      <c r="BD127" s="36"/>
      <c r="BI127" s="36"/>
      <c r="BN127" s="36"/>
      <c r="BS127" s="36"/>
      <c r="BX127" s="36"/>
      <c r="CC127" s="36"/>
      <c r="CH127" s="36"/>
      <c r="CM127" s="36"/>
      <c r="CR127" s="36"/>
      <c r="CW127" s="36"/>
      <c r="CX127" s="33"/>
      <c r="CY127" s="78"/>
      <c r="DC127" s="146"/>
      <c r="DE127" s="541"/>
    </row>
    <row r="128" spans="1:109" s="32" customFormat="1" x14ac:dyDescent="0.25">
      <c r="A128" s="77"/>
      <c r="E128" s="541"/>
      <c r="F128" s="36"/>
      <c r="K128" s="36"/>
      <c r="P128" s="36"/>
      <c r="U128" s="36"/>
      <c r="Z128" s="36"/>
      <c r="AE128" s="36"/>
      <c r="AJ128" s="36"/>
      <c r="AO128" s="36"/>
      <c r="AT128" s="36"/>
      <c r="AY128" s="36"/>
      <c r="BD128" s="36"/>
      <c r="BI128" s="36"/>
      <c r="BN128" s="36"/>
      <c r="BS128" s="36"/>
      <c r="BX128" s="36"/>
      <c r="CC128" s="36"/>
      <c r="CH128" s="36"/>
      <c r="CM128" s="36"/>
      <c r="CR128" s="36"/>
      <c r="CW128" s="36"/>
      <c r="CX128" s="33"/>
      <c r="CY128" s="78"/>
      <c r="DC128" s="146"/>
      <c r="DE128" s="541"/>
    </row>
    <row r="129" spans="1:109" s="32" customFormat="1" x14ac:dyDescent="0.25">
      <c r="A129" s="77"/>
      <c r="E129" s="541"/>
      <c r="F129" s="36"/>
      <c r="K129" s="36"/>
      <c r="P129" s="36"/>
      <c r="U129" s="36"/>
      <c r="Z129" s="36"/>
      <c r="AE129" s="36"/>
      <c r="AJ129" s="36"/>
      <c r="AO129" s="36"/>
      <c r="AT129" s="36"/>
      <c r="AY129" s="36"/>
      <c r="BD129" s="36"/>
      <c r="BI129" s="36"/>
      <c r="BN129" s="36"/>
      <c r="BS129" s="36"/>
      <c r="BX129" s="36"/>
      <c r="CC129" s="36"/>
      <c r="CH129" s="36"/>
      <c r="CM129" s="36"/>
      <c r="CR129" s="36"/>
      <c r="CW129" s="36"/>
      <c r="CX129" s="33"/>
      <c r="CY129" s="78"/>
      <c r="DC129" s="146"/>
      <c r="DE129" s="541"/>
    </row>
    <row r="130" spans="1:109" s="32" customFormat="1" x14ac:dyDescent="0.25">
      <c r="A130" s="77"/>
      <c r="E130" s="541"/>
      <c r="F130" s="36"/>
      <c r="K130" s="36"/>
      <c r="P130" s="36"/>
      <c r="U130" s="36"/>
      <c r="Z130" s="36"/>
      <c r="AE130" s="36"/>
      <c r="AJ130" s="36"/>
      <c r="AO130" s="36"/>
      <c r="AT130" s="36"/>
      <c r="AY130" s="36"/>
      <c r="BD130" s="36"/>
      <c r="BI130" s="36"/>
      <c r="BN130" s="36"/>
      <c r="BS130" s="36"/>
      <c r="BX130" s="36"/>
      <c r="CC130" s="36"/>
      <c r="CH130" s="36"/>
      <c r="CM130" s="36"/>
      <c r="CR130" s="36"/>
      <c r="CW130" s="36"/>
      <c r="CX130" s="33"/>
      <c r="CY130" s="78"/>
      <c r="DC130" s="146"/>
      <c r="DE130" s="541"/>
    </row>
    <row r="131" spans="1:109" s="32" customFormat="1" x14ac:dyDescent="0.25">
      <c r="A131" s="77"/>
      <c r="E131" s="541"/>
      <c r="F131" s="36"/>
      <c r="K131" s="36"/>
      <c r="P131" s="36"/>
      <c r="U131" s="36"/>
      <c r="Z131" s="36"/>
      <c r="AE131" s="36"/>
      <c r="AJ131" s="36"/>
      <c r="AO131" s="36"/>
      <c r="AT131" s="36"/>
      <c r="AY131" s="36"/>
      <c r="BD131" s="36"/>
      <c r="BI131" s="36"/>
      <c r="BN131" s="36"/>
      <c r="BS131" s="36"/>
      <c r="BX131" s="36"/>
      <c r="CC131" s="36"/>
      <c r="CH131" s="36"/>
      <c r="CM131" s="36"/>
      <c r="CR131" s="36"/>
      <c r="CW131" s="36"/>
      <c r="CX131" s="33"/>
      <c r="CY131" s="78"/>
      <c r="DC131" s="146"/>
      <c r="DE131" s="541"/>
    </row>
    <row r="132" spans="1:109" s="32" customFormat="1" x14ac:dyDescent="0.25">
      <c r="A132" s="77"/>
      <c r="E132" s="541"/>
      <c r="F132" s="36"/>
      <c r="K132" s="36"/>
      <c r="P132" s="36"/>
      <c r="U132" s="36"/>
      <c r="Z132" s="36"/>
      <c r="AE132" s="36"/>
      <c r="AJ132" s="36"/>
      <c r="AO132" s="36"/>
      <c r="AT132" s="36"/>
      <c r="AY132" s="36"/>
      <c r="BD132" s="36"/>
      <c r="BI132" s="36"/>
      <c r="BN132" s="36"/>
      <c r="BS132" s="36"/>
      <c r="BX132" s="36"/>
      <c r="CC132" s="36"/>
      <c r="CH132" s="36"/>
      <c r="CM132" s="36"/>
      <c r="CR132" s="36"/>
      <c r="CW132" s="36"/>
      <c r="CX132" s="33"/>
      <c r="CY132" s="78"/>
      <c r="DC132" s="146"/>
      <c r="DE132" s="541"/>
    </row>
    <row r="133" spans="1:109" s="32" customFormat="1" x14ac:dyDescent="0.25">
      <c r="A133" s="77"/>
      <c r="E133" s="541"/>
      <c r="F133" s="36"/>
      <c r="K133" s="36"/>
      <c r="P133" s="36"/>
      <c r="U133" s="36"/>
      <c r="Z133" s="36"/>
      <c r="AE133" s="36"/>
      <c r="AJ133" s="36"/>
      <c r="AO133" s="36"/>
      <c r="AT133" s="36"/>
      <c r="AY133" s="36"/>
      <c r="BD133" s="36"/>
      <c r="BI133" s="36"/>
      <c r="BN133" s="36"/>
      <c r="BS133" s="36"/>
      <c r="BX133" s="36"/>
      <c r="CC133" s="36"/>
      <c r="CH133" s="36"/>
      <c r="CM133" s="36"/>
      <c r="CR133" s="36"/>
      <c r="CW133" s="36"/>
      <c r="CX133" s="33"/>
      <c r="CY133" s="78"/>
      <c r="DC133" s="146"/>
      <c r="DE133" s="541"/>
    </row>
    <row r="134" spans="1:109" s="32" customFormat="1" x14ac:dyDescent="0.25">
      <c r="A134" s="77"/>
      <c r="E134" s="541"/>
      <c r="F134" s="36"/>
      <c r="K134" s="36"/>
      <c r="P134" s="36"/>
      <c r="U134" s="36"/>
      <c r="Z134" s="36"/>
      <c r="AE134" s="36"/>
      <c r="AJ134" s="36"/>
      <c r="AO134" s="36"/>
      <c r="AT134" s="36"/>
      <c r="AY134" s="36"/>
      <c r="BD134" s="36"/>
      <c r="BI134" s="36"/>
      <c r="BN134" s="36"/>
      <c r="BS134" s="36"/>
      <c r="BX134" s="36"/>
      <c r="CC134" s="36"/>
      <c r="CH134" s="36"/>
      <c r="CM134" s="36"/>
      <c r="CR134" s="36"/>
      <c r="CW134" s="36"/>
      <c r="CX134" s="33"/>
      <c r="CY134" s="78"/>
      <c r="DC134" s="146"/>
      <c r="DE134" s="541"/>
    </row>
    <row r="135" spans="1:109" s="32" customFormat="1" x14ac:dyDescent="0.25">
      <c r="A135" s="77"/>
      <c r="E135" s="541"/>
      <c r="F135" s="36"/>
      <c r="K135" s="36"/>
      <c r="P135" s="36"/>
      <c r="U135" s="36"/>
      <c r="Z135" s="36"/>
      <c r="AE135" s="36"/>
      <c r="AJ135" s="36"/>
      <c r="AO135" s="36"/>
      <c r="AT135" s="36"/>
      <c r="AY135" s="36"/>
      <c r="BD135" s="36"/>
      <c r="BI135" s="36"/>
      <c r="BN135" s="36"/>
      <c r="BS135" s="36"/>
      <c r="BX135" s="36"/>
      <c r="CC135" s="36"/>
      <c r="CH135" s="36"/>
      <c r="CM135" s="36"/>
      <c r="CR135" s="36"/>
      <c r="CW135" s="36"/>
      <c r="CX135" s="33"/>
      <c r="CY135" s="78"/>
      <c r="DC135" s="146"/>
      <c r="DE135" s="541"/>
    </row>
    <row r="136" spans="1:109" s="32" customFormat="1" x14ac:dyDescent="0.25">
      <c r="A136" s="77"/>
      <c r="E136" s="541"/>
      <c r="F136" s="36"/>
      <c r="K136" s="36"/>
      <c r="P136" s="36"/>
      <c r="U136" s="36"/>
      <c r="Z136" s="36"/>
      <c r="AE136" s="36"/>
      <c r="AJ136" s="36"/>
      <c r="AO136" s="36"/>
      <c r="AT136" s="36"/>
      <c r="AY136" s="36"/>
      <c r="BD136" s="36"/>
      <c r="BI136" s="36"/>
      <c r="BN136" s="36"/>
      <c r="BS136" s="36"/>
      <c r="BX136" s="36"/>
      <c r="CC136" s="36"/>
      <c r="CH136" s="36"/>
      <c r="CM136" s="36"/>
      <c r="CR136" s="36"/>
      <c r="CW136" s="36"/>
      <c r="CX136" s="33"/>
      <c r="CY136" s="78"/>
      <c r="DC136" s="146"/>
      <c r="DE136" s="541"/>
    </row>
    <row r="137" spans="1:109" s="32" customFormat="1" x14ac:dyDescent="0.25">
      <c r="A137" s="77"/>
      <c r="E137" s="541"/>
      <c r="F137" s="36"/>
      <c r="K137" s="36"/>
      <c r="P137" s="36"/>
      <c r="U137" s="36"/>
      <c r="Z137" s="36"/>
      <c r="AE137" s="36"/>
      <c r="AJ137" s="36"/>
      <c r="AO137" s="36"/>
      <c r="AT137" s="36"/>
      <c r="AY137" s="36"/>
      <c r="BD137" s="36"/>
      <c r="BI137" s="36"/>
      <c r="BN137" s="36"/>
      <c r="BS137" s="36"/>
      <c r="BX137" s="36"/>
      <c r="CC137" s="36"/>
      <c r="CH137" s="36"/>
      <c r="CM137" s="36"/>
      <c r="CR137" s="36"/>
      <c r="CW137" s="36"/>
      <c r="CX137" s="33"/>
      <c r="CY137" s="78"/>
      <c r="DC137" s="146"/>
      <c r="DE137" s="541"/>
    </row>
    <row r="138" spans="1:109" s="32" customFormat="1" x14ac:dyDescent="0.25">
      <c r="A138" s="77"/>
      <c r="E138" s="541"/>
      <c r="F138" s="36"/>
      <c r="K138" s="36"/>
      <c r="P138" s="36"/>
      <c r="U138" s="36"/>
      <c r="Z138" s="36"/>
      <c r="AE138" s="36"/>
      <c r="AJ138" s="36"/>
      <c r="AO138" s="36"/>
      <c r="AT138" s="36"/>
      <c r="AY138" s="36"/>
      <c r="BD138" s="36"/>
      <c r="BI138" s="36"/>
      <c r="BN138" s="36"/>
      <c r="BS138" s="36"/>
      <c r="BX138" s="36"/>
      <c r="CC138" s="36"/>
      <c r="CH138" s="36"/>
      <c r="CM138" s="36"/>
      <c r="CR138" s="36"/>
      <c r="CW138" s="36"/>
      <c r="CX138" s="33"/>
      <c r="CY138" s="78"/>
      <c r="DC138" s="146"/>
      <c r="DE138" s="541"/>
    </row>
    <row r="139" spans="1:109" s="32" customFormat="1" x14ac:dyDescent="0.25">
      <c r="A139" s="77"/>
      <c r="E139" s="541"/>
      <c r="F139" s="36"/>
      <c r="K139" s="36"/>
      <c r="P139" s="36"/>
      <c r="U139" s="36"/>
      <c r="Z139" s="36"/>
      <c r="AE139" s="36"/>
      <c r="AJ139" s="36"/>
      <c r="AO139" s="36"/>
      <c r="AT139" s="36"/>
      <c r="AY139" s="36"/>
      <c r="BD139" s="36"/>
      <c r="BI139" s="36"/>
      <c r="BN139" s="36"/>
      <c r="BS139" s="36"/>
      <c r="BX139" s="36"/>
      <c r="CC139" s="36"/>
      <c r="CH139" s="36"/>
      <c r="CM139" s="36"/>
      <c r="CR139" s="36"/>
      <c r="CW139" s="36"/>
      <c r="CX139" s="33"/>
      <c r="CY139" s="78"/>
      <c r="DC139" s="146"/>
      <c r="DE139" s="541"/>
    </row>
    <row r="140" spans="1:109" s="32" customFormat="1" x14ac:dyDescent="0.25">
      <c r="A140" s="77"/>
      <c r="E140" s="541"/>
      <c r="F140" s="36"/>
      <c r="K140" s="36"/>
      <c r="P140" s="36"/>
      <c r="U140" s="36"/>
      <c r="Z140" s="36"/>
      <c r="AE140" s="36"/>
      <c r="AJ140" s="36"/>
      <c r="AO140" s="36"/>
      <c r="AT140" s="36"/>
      <c r="AY140" s="36"/>
      <c r="BD140" s="36"/>
      <c r="BI140" s="36"/>
      <c r="BN140" s="36"/>
      <c r="BS140" s="36"/>
      <c r="BX140" s="36"/>
      <c r="CC140" s="36"/>
      <c r="CH140" s="36"/>
      <c r="CM140" s="36"/>
      <c r="CR140" s="36"/>
      <c r="CW140" s="36"/>
      <c r="CX140" s="33"/>
      <c r="CY140" s="78"/>
      <c r="DC140" s="146"/>
      <c r="DE140" s="541"/>
    </row>
    <row r="141" spans="1:109" s="32" customFormat="1" x14ac:dyDescent="0.25">
      <c r="A141" s="77"/>
      <c r="E141" s="541"/>
      <c r="F141" s="36"/>
      <c r="K141" s="36"/>
      <c r="P141" s="36"/>
      <c r="U141" s="36"/>
      <c r="Z141" s="36"/>
      <c r="AE141" s="36"/>
      <c r="AJ141" s="36"/>
      <c r="AO141" s="36"/>
      <c r="AT141" s="36"/>
      <c r="AY141" s="36"/>
      <c r="BD141" s="36"/>
      <c r="BI141" s="36"/>
      <c r="BN141" s="36"/>
      <c r="BS141" s="36"/>
      <c r="BX141" s="36"/>
      <c r="CC141" s="36"/>
      <c r="CH141" s="36"/>
      <c r="CM141" s="36"/>
      <c r="CR141" s="36"/>
      <c r="CW141" s="36"/>
      <c r="CX141" s="33"/>
      <c r="CY141" s="78"/>
      <c r="DC141" s="146"/>
      <c r="DE141" s="541"/>
    </row>
    <row r="142" spans="1:109" s="32" customFormat="1" x14ac:dyDescent="0.25">
      <c r="A142" s="77"/>
      <c r="E142" s="541"/>
      <c r="F142" s="36"/>
      <c r="K142" s="36"/>
      <c r="P142" s="36"/>
      <c r="U142" s="36"/>
      <c r="Z142" s="36"/>
      <c r="AE142" s="36"/>
      <c r="AJ142" s="36"/>
      <c r="AO142" s="36"/>
      <c r="AT142" s="36"/>
      <c r="AY142" s="36"/>
      <c r="BD142" s="36"/>
      <c r="BI142" s="36"/>
      <c r="BN142" s="36"/>
      <c r="BS142" s="36"/>
      <c r="BX142" s="36"/>
      <c r="CC142" s="36"/>
      <c r="CH142" s="36"/>
      <c r="CM142" s="36"/>
      <c r="CR142" s="36"/>
      <c r="CW142" s="36"/>
      <c r="CX142" s="33"/>
      <c r="CY142" s="78"/>
      <c r="DC142" s="146"/>
      <c r="DE142" s="541"/>
    </row>
    <row r="143" spans="1:109" s="32" customFormat="1" x14ac:dyDescent="0.25">
      <c r="A143" s="77"/>
      <c r="E143" s="541"/>
      <c r="F143" s="36"/>
      <c r="K143" s="36"/>
      <c r="P143" s="36"/>
      <c r="U143" s="36"/>
      <c r="Z143" s="36"/>
      <c r="AE143" s="36"/>
      <c r="AJ143" s="36"/>
      <c r="AO143" s="36"/>
      <c r="AT143" s="36"/>
      <c r="AY143" s="36"/>
      <c r="BD143" s="36"/>
      <c r="BI143" s="36"/>
      <c r="BN143" s="36"/>
      <c r="BS143" s="36"/>
      <c r="BX143" s="36"/>
      <c r="CC143" s="36"/>
      <c r="CH143" s="36"/>
      <c r="CM143" s="36"/>
      <c r="CR143" s="36"/>
      <c r="CW143" s="36"/>
      <c r="CX143" s="33"/>
      <c r="CY143" s="78"/>
      <c r="DC143" s="146"/>
      <c r="DE143" s="541"/>
    </row>
    <row r="144" spans="1:109" s="32" customFormat="1" x14ac:dyDescent="0.25">
      <c r="A144" s="77"/>
      <c r="E144" s="541"/>
      <c r="F144" s="36"/>
      <c r="K144" s="36"/>
      <c r="P144" s="36"/>
      <c r="U144" s="36"/>
      <c r="Z144" s="36"/>
      <c r="AE144" s="36"/>
      <c r="AJ144" s="36"/>
      <c r="AO144" s="36"/>
      <c r="AT144" s="36"/>
      <c r="AY144" s="36"/>
      <c r="BD144" s="36"/>
      <c r="BI144" s="36"/>
      <c r="BN144" s="36"/>
      <c r="BS144" s="36"/>
      <c r="BX144" s="36"/>
      <c r="CC144" s="36"/>
      <c r="CH144" s="36"/>
      <c r="CM144" s="36"/>
      <c r="CR144" s="36"/>
      <c r="CW144" s="36"/>
      <c r="CX144" s="33"/>
      <c r="CY144" s="78"/>
      <c r="DC144" s="146"/>
      <c r="DE144" s="541"/>
    </row>
    <row r="145" spans="1:109" s="32" customFormat="1" x14ac:dyDescent="0.25">
      <c r="A145" s="77"/>
      <c r="E145" s="541"/>
      <c r="F145" s="36"/>
      <c r="K145" s="36"/>
      <c r="P145" s="36"/>
      <c r="U145" s="36"/>
      <c r="Z145" s="36"/>
      <c r="AE145" s="36"/>
      <c r="AJ145" s="36"/>
      <c r="AO145" s="36"/>
      <c r="AT145" s="36"/>
      <c r="AY145" s="36"/>
      <c r="BD145" s="36"/>
      <c r="BI145" s="36"/>
      <c r="BN145" s="36"/>
      <c r="BS145" s="36"/>
      <c r="BX145" s="36"/>
      <c r="CC145" s="36"/>
      <c r="CH145" s="36"/>
      <c r="CM145" s="36"/>
      <c r="CR145" s="36"/>
      <c r="CW145" s="36"/>
      <c r="CX145" s="33"/>
      <c r="CY145" s="78"/>
      <c r="DC145" s="146"/>
      <c r="DE145" s="541"/>
    </row>
    <row r="146" spans="1:109" s="32" customFormat="1" x14ac:dyDescent="0.25">
      <c r="A146" s="77"/>
      <c r="E146" s="541"/>
      <c r="F146" s="36"/>
      <c r="K146" s="36"/>
      <c r="P146" s="36"/>
      <c r="U146" s="36"/>
      <c r="Z146" s="36"/>
      <c r="AE146" s="36"/>
      <c r="AJ146" s="36"/>
      <c r="AO146" s="36"/>
      <c r="AT146" s="36"/>
      <c r="AY146" s="36"/>
      <c r="BD146" s="36"/>
      <c r="BI146" s="36"/>
      <c r="BN146" s="36"/>
      <c r="BS146" s="36"/>
      <c r="BX146" s="36"/>
      <c r="CC146" s="36"/>
      <c r="CH146" s="36"/>
      <c r="CM146" s="36"/>
      <c r="CR146" s="36"/>
      <c r="CW146" s="36"/>
      <c r="CX146" s="33"/>
      <c r="CY146" s="78"/>
      <c r="DC146" s="146"/>
      <c r="DE146" s="541"/>
    </row>
    <row r="147" spans="1:109" s="32" customFormat="1" x14ac:dyDescent="0.25">
      <c r="A147" s="77"/>
      <c r="E147" s="541"/>
      <c r="F147" s="36"/>
      <c r="K147" s="36"/>
      <c r="P147" s="36"/>
      <c r="U147" s="36"/>
      <c r="Z147" s="36"/>
      <c r="AE147" s="36"/>
      <c r="AJ147" s="36"/>
      <c r="AO147" s="36"/>
      <c r="AT147" s="36"/>
      <c r="AY147" s="36"/>
      <c r="BD147" s="36"/>
      <c r="BI147" s="36"/>
      <c r="BN147" s="36"/>
      <c r="BS147" s="36"/>
      <c r="BX147" s="36"/>
      <c r="CC147" s="36"/>
      <c r="CH147" s="36"/>
      <c r="CM147" s="36"/>
      <c r="CR147" s="36"/>
      <c r="CW147" s="36"/>
      <c r="CX147" s="33"/>
      <c r="CY147" s="78"/>
      <c r="DC147" s="146"/>
      <c r="DE147" s="541"/>
    </row>
    <row r="148" spans="1:109" s="32" customFormat="1" x14ac:dyDescent="0.25">
      <c r="A148" s="77"/>
      <c r="E148" s="541"/>
      <c r="F148" s="36"/>
      <c r="K148" s="36"/>
      <c r="P148" s="36"/>
      <c r="U148" s="36"/>
      <c r="Z148" s="36"/>
      <c r="AE148" s="36"/>
      <c r="AJ148" s="36"/>
      <c r="AO148" s="36"/>
      <c r="AT148" s="36"/>
      <c r="AY148" s="36"/>
      <c r="BD148" s="36"/>
      <c r="BI148" s="36"/>
      <c r="BN148" s="36"/>
      <c r="BS148" s="36"/>
      <c r="BX148" s="36"/>
      <c r="CC148" s="36"/>
      <c r="CH148" s="36"/>
      <c r="CM148" s="36"/>
      <c r="CR148" s="36"/>
      <c r="CW148" s="36"/>
      <c r="CX148" s="33"/>
      <c r="CY148" s="78"/>
      <c r="DC148" s="146"/>
      <c r="DE148" s="541"/>
    </row>
    <row r="149" spans="1:109" s="32" customFormat="1" x14ac:dyDescent="0.25">
      <c r="A149" s="77"/>
      <c r="E149" s="541"/>
      <c r="F149" s="36"/>
      <c r="K149" s="36"/>
      <c r="P149" s="36"/>
      <c r="U149" s="36"/>
      <c r="Z149" s="36"/>
      <c r="AE149" s="36"/>
      <c r="AJ149" s="36"/>
      <c r="AO149" s="36"/>
      <c r="AT149" s="36"/>
      <c r="AY149" s="36"/>
      <c r="BD149" s="36"/>
      <c r="BI149" s="36"/>
      <c r="BN149" s="36"/>
      <c r="BS149" s="36"/>
      <c r="BX149" s="36"/>
      <c r="CC149" s="36"/>
      <c r="CH149" s="36"/>
      <c r="CM149" s="36"/>
      <c r="CR149" s="36"/>
      <c r="CW149" s="36"/>
      <c r="CX149" s="33"/>
      <c r="CY149" s="78"/>
      <c r="DC149" s="146"/>
      <c r="DE149" s="541"/>
    </row>
    <row r="150" spans="1:109" s="32" customFormat="1" x14ac:dyDescent="0.25">
      <c r="A150" s="77"/>
      <c r="E150" s="541"/>
      <c r="F150" s="36"/>
      <c r="K150" s="36"/>
      <c r="P150" s="36"/>
      <c r="U150" s="36"/>
      <c r="Z150" s="36"/>
      <c r="AE150" s="36"/>
      <c r="AJ150" s="36"/>
      <c r="AO150" s="36"/>
      <c r="AT150" s="36"/>
      <c r="AY150" s="36"/>
      <c r="BD150" s="36"/>
      <c r="BI150" s="36"/>
      <c r="BN150" s="36"/>
      <c r="BS150" s="36"/>
      <c r="BX150" s="36"/>
      <c r="CC150" s="36"/>
      <c r="CH150" s="36"/>
      <c r="CM150" s="36"/>
      <c r="CR150" s="36"/>
      <c r="CW150" s="36"/>
      <c r="CX150" s="33"/>
      <c r="CY150" s="78"/>
      <c r="DC150" s="146"/>
      <c r="DE150" s="541"/>
    </row>
    <row r="151" spans="1:109" s="32" customFormat="1" x14ac:dyDescent="0.25">
      <c r="A151" s="77"/>
      <c r="E151" s="541"/>
      <c r="F151" s="36"/>
      <c r="K151" s="36"/>
      <c r="P151" s="36"/>
      <c r="U151" s="36"/>
      <c r="Z151" s="36"/>
      <c r="AE151" s="36"/>
      <c r="AJ151" s="36"/>
      <c r="AO151" s="36"/>
      <c r="AT151" s="36"/>
      <c r="AY151" s="36"/>
      <c r="BD151" s="36"/>
      <c r="BI151" s="36"/>
      <c r="BN151" s="36"/>
      <c r="BS151" s="36"/>
      <c r="BX151" s="36"/>
      <c r="CC151" s="36"/>
      <c r="CH151" s="36"/>
      <c r="CM151" s="36"/>
      <c r="CR151" s="36"/>
      <c r="CW151" s="36"/>
      <c r="CX151" s="33"/>
      <c r="CY151" s="78"/>
      <c r="DC151" s="146"/>
      <c r="DE151" s="541"/>
    </row>
    <row r="152" spans="1:109" s="32" customFormat="1" x14ac:dyDescent="0.25">
      <c r="A152" s="77"/>
      <c r="E152" s="541"/>
      <c r="F152" s="36"/>
      <c r="K152" s="36"/>
      <c r="P152" s="36"/>
      <c r="U152" s="36"/>
      <c r="Z152" s="36"/>
      <c r="AE152" s="36"/>
      <c r="AJ152" s="36"/>
      <c r="AO152" s="36"/>
      <c r="AT152" s="36"/>
      <c r="AY152" s="36"/>
      <c r="BD152" s="36"/>
      <c r="BI152" s="36"/>
      <c r="BN152" s="36"/>
      <c r="BS152" s="36"/>
      <c r="BX152" s="36"/>
      <c r="CC152" s="36"/>
      <c r="CH152" s="36"/>
      <c r="CM152" s="36"/>
      <c r="CR152" s="36"/>
      <c r="CW152" s="36"/>
      <c r="CX152" s="33"/>
      <c r="CY152" s="78"/>
      <c r="DC152" s="146"/>
      <c r="DE152" s="541"/>
    </row>
    <row r="153" spans="1:109" s="32" customFormat="1" x14ac:dyDescent="0.25">
      <c r="A153" s="77"/>
      <c r="E153" s="541"/>
      <c r="F153" s="36"/>
      <c r="K153" s="36"/>
      <c r="P153" s="36"/>
      <c r="U153" s="36"/>
      <c r="Z153" s="36"/>
      <c r="AE153" s="36"/>
      <c r="AJ153" s="36"/>
      <c r="AO153" s="36"/>
      <c r="AT153" s="36"/>
      <c r="AY153" s="36"/>
      <c r="BD153" s="36"/>
      <c r="BI153" s="36"/>
      <c r="BN153" s="36"/>
      <c r="BS153" s="36"/>
      <c r="BX153" s="36"/>
      <c r="CC153" s="36"/>
      <c r="CH153" s="36"/>
      <c r="CM153" s="36"/>
      <c r="CR153" s="36"/>
      <c r="CW153" s="36"/>
      <c r="CX153" s="33"/>
      <c r="CY153" s="78"/>
      <c r="DC153" s="146"/>
      <c r="DE153" s="541"/>
    </row>
    <row r="154" spans="1:109" s="32" customFormat="1" x14ac:dyDescent="0.25">
      <c r="A154" s="77"/>
      <c r="E154" s="541"/>
      <c r="F154" s="36"/>
      <c r="K154" s="36"/>
      <c r="P154" s="36"/>
      <c r="U154" s="36"/>
      <c r="Z154" s="36"/>
      <c r="AE154" s="36"/>
      <c r="AJ154" s="36"/>
      <c r="AO154" s="36"/>
      <c r="AT154" s="36"/>
      <c r="AY154" s="36"/>
      <c r="BD154" s="36"/>
      <c r="BI154" s="36"/>
      <c r="BN154" s="36"/>
      <c r="BS154" s="36"/>
      <c r="BX154" s="36"/>
      <c r="CC154" s="36"/>
      <c r="CH154" s="36"/>
      <c r="CM154" s="36"/>
      <c r="CR154" s="36"/>
      <c r="CW154" s="36"/>
      <c r="CX154" s="33"/>
      <c r="CY154" s="78"/>
      <c r="DC154" s="146"/>
      <c r="DE154" s="541"/>
    </row>
    <row r="155" spans="1:109" s="32" customFormat="1" x14ac:dyDescent="0.25">
      <c r="A155" s="77"/>
      <c r="E155" s="541"/>
      <c r="F155" s="36"/>
      <c r="K155" s="36"/>
      <c r="P155" s="36"/>
      <c r="U155" s="36"/>
      <c r="Z155" s="36"/>
      <c r="AE155" s="36"/>
      <c r="AJ155" s="36"/>
      <c r="AO155" s="36"/>
      <c r="AT155" s="36"/>
      <c r="AY155" s="36"/>
      <c r="BD155" s="36"/>
      <c r="BI155" s="36"/>
      <c r="BN155" s="36"/>
      <c r="BS155" s="36"/>
      <c r="BX155" s="36"/>
      <c r="CC155" s="36"/>
      <c r="CH155" s="36"/>
      <c r="CM155" s="36"/>
      <c r="CR155" s="36"/>
      <c r="CW155" s="36"/>
      <c r="CX155" s="33"/>
      <c r="CY155" s="78"/>
      <c r="DC155" s="146"/>
      <c r="DE155" s="541"/>
    </row>
    <row r="156" spans="1:109" s="32" customFormat="1" x14ac:dyDescent="0.25">
      <c r="A156" s="77"/>
      <c r="E156" s="541"/>
      <c r="F156" s="36"/>
      <c r="K156" s="36"/>
      <c r="P156" s="36"/>
      <c r="U156" s="36"/>
      <c r="Z156" s="36"/>
      <c r="AE156" s="36"/>
      <c r="AJ156" s="36"/>
      <c r="AO156" s="36"/>
      <c r="AT156" s="36"/>
      <c r="AY156" s="36"/>
      <c r="BD156" s="36"/>
      <c r="BI156" s="36"/>
      <c r="BN156" s="36"/>
      <c r="BS156" s="36"/>
      <c r="BX156" s="36"/>
      <c r="CC156" s="36"/>
      <c r="CH156" s="36"/>
      <c r="CM156" s="36"/>
      <c r="CR156" s="36"/>
      <c r="CW156" s="36"/>
      <c r="CX156" s="33"/>
      <c r="CY156" s="78"/>
      <c r="DC156" s="146"/>
      <c r="DE156" s="541"/>
    </row>
    <row r="157" spans="1:109" s="32" customFormat="1" x14ac:dyDescent="0.25">
      <c r="A157" s="77"/>
      <c r="E157" s="541"/>
      <c r="F157" s="36"/>
      <c r="K157" s="36"/>
      <c r="P157" s="36"/>
      <c r="U157" s="36"/>
      <c r="Z157" s="36"/>
      <c r="AE157" s="36"/>
      <c r="AJ157" s="36"/>
      <c r="AO157" s="36"/>
      <c r="AT157" s="36"/>
      <c r="AY157" s="36"/>
      <c r="BD157" s="36"/>
      <c r="BI157" s="36"/>
      <c r="BN157" s="36"/>
      <c r="BS157" s="36"/>
      <c r="BX157" s="36"/>
      <c r="CC157" s="36"/>
      <c r="CH157" s="36"/>
      <c r="CM157" s="36"/>
      <c r="CR157" s="36"/>
      <c r="CW157" s="36"/>
      <c r="CX157" s="33"/>
      <c r="CY157" s="78"/>
      <c r="DC157" s="146"/>
      <c r="DE157" s="541"/>
    </row>
    <row r="158" spans="1:109" s="32" customFormat="1" x14ac:dyDescent="0.25">
      <c r="A158" s="77"/>
      <c r="E158" s="541"/>
      <c r="F158" s="36"/>
      <c r="K158" s="36"/>
      <c r="P158" s="36"/>
      <c r="U158" s="36"/>
      <c r="Z158" s="36"/>
      <c r="AE158" s="36"/>
      <c r="AJ158" s="36"/>
      <c r="AO158" s="36"/>
      <c r="AT158" s="36"/>
      <c r="AY158" s="36"/>
      <c r="BD158" s="36"/>
      <c r="BI158" s="36"/>
      <c r="BN158" s="36"/>
      <c r="BS158" s="36"/>
      <c r="BX158" s="36"/>
      <c r="CC158" s="36"/>
      <c r="CH158" s="36"/>
      <c r="CM158" s="36"/>
      <c r="CR158" s="36"/>
      <c r="CW158" s="36"/>
      <c r="CX158" s="33"/>
      <c r="CY158" s="78"/>
      <c r="DC158" s="146"/>
      <c r="DE158" s="541"/>
    </row>
    <row r="159" spans="1:109" s="32" customFormat="1" x14ac:dyDescent="0.25">
      <c r="A159" s="77"/>
      <c r="E159" s="541"/>
      <c r="F159" s="36"/>
      <c r="K159" s="36"/>
      <c r="P159" s="36"/>
      <c r="U159" s="36"/>
      <c r="Z159" s="36"/>
      <c r="AE159" s="36"/>
      <c r="AJ159" s="36"/>
      <c r="AO159" s="36"/>
      <c r="AT159" s="36"/>
      <c r="AY159" s="36"/>
      <c r="BD159" s="36"/>
      <c r="BI159" s="36"/>
      <c r="BN159" s="36"/>
      <c r="BS159" s="36"/>
      <c r="BX159" s="36"/>
      <c r="CC159" s="36"/>
      <c r="CH159" s="36"/>
      <c r="CM159" s="36"/>
      <c r="CR159" s="36"/>
      <c r="CW159" s="36"/>
      <c r="CX159" s="33"/>
      <c r="CY159" s="78"/>
      <c r="DC159" s="146"/>
      <c r="DE159" s="541"/>
    </row>
    <row r="160" spans="1:109" s="32" customFormat="1" x14ac:dyDescent="0.25">
      <c r="A160" s="77"/>
      <c r="E160" s="541"/>
      <c r="F160" s="36"/>
      <c r="K160" s="36"/>
      <c r="P160" s="36"/>
      <c r="U160" s="36"/>
      <c r="Z160" s="36"/>
      <c r="AE160" s="36"/>
      <c r="AJ160" s="36"/>
      <c r="AO160" s="36"/>
      <c r="AT160" s="36"/>
      <c r="AY160" s="36"/>
      <c r="BD160" s="36"/>
      <c r="BI160" s="36"/>
      <c r="BN160" s="36"/>
      <c r="BS160" s="36"/>
      <c r="BX160" s="36"/>
      <c r="CC160" s="36"/>
      <c r="CH160" s="36"/>
      <c r="CM160" s="36"/>
      <c r="CR160" s="36"/>
      <c r="CW160" s="36"/>
      <c r="CX160" s="33"/>
      <c r="CY160" s="78"/>
      <c r="DC160" s="146"/>
      <c r="DE160" s="541"/>
    </row>
    <row r="161" spans="1:109" s="32" customFormat="1" x14ac:dyDescent="0.25">
      <c r="A161" s="77"/>
      <c r="E161" s="541"/>
      <c r="F161" s="36"/>
      <c r="K161" s="36"/>
      <c r="P161" s="36"/>
      <c r="U161" s="36"/>
      <c r="Z161" s="36"/>
      <c r="AE161" s="36"/>
      <c r="AJ161" s="36"/>
      <c r="AO161" s="36"/>
      <c r="AT161" s="36"/>
      <c r="AY161" s="36"/>
      <c r="BD161" s="36"/>
      <c r="BI161" s="36"/>
      <c r="BN161" s="36"/>
      <c r="BS161" s="36"/>
      <c r="BX161" s="36"/>
      <c r="CC161" s="36"/>
      <c r="CH161" s="36"/>
      <c r="CM161" s="36"/>
      <c r="CR161" s="36"/>
      <c r="CW161" s="36"/>
      <c r="CX161" s="33"/>
      <c r="CY161" s="78"/>
      <c r="DC161" s="146"/>
      <c r="DE161" s="541"/>
    </row>
    <row r="162" spans="1:109" s="32" customFormat="1" x14ac:dyDescent="0.25">
      <c r="A162" s="77"/>
      <c r="E162" s="541"/>
      <c r="F162" s="36"/>
      <c r="K162" s="36"/>
      <c r="P162" s="36"/>
      <c r="U162" s="36"/>
      <c r="Z162" s="36"/>
      <c r="AE162" s="36"/>
      <c r="AJ162" s="36"/>
      <c r="AO162" s="36"/>
      <c r="AT162" s="36"/>
      <c r="AY162" s="36"/>
      <c r="BD162" s="36"/>
      <c r="BI162" s="36"/>
      <c r="BN162" s="36"/>
      <c r="BS162" s="36"/>
      <c r="BX162" s="36"/>
      <c r="CC162" s="36"/>
      <c r="CH162" s="36"/>
      <c r="CM162" s="36"/>
      <c r="CR162" s="36"/>
      <c r="CW162" s="36"/>
      <c r="CX162" s="33"/>
      <c r="CY162" s="78"/>
      <c r="DC162" s="146"/>
      <c r="DE162" s="541"/>
    </row>
    <row r="163" spans="1:109" s="32" customFormat="1" x14ac:dyDescent="0.25">
      <c r="A163" s="77"/>
      <c r="E163" s="541"/>
      <c r="F163" s="36"/>
      <c r="K163" s="36"/>
      <c r="P163" s="36"/>
      <c r="U163" s="36"/>
      <c r="Z163" s="36"/>
      <c r="AE163" s="36"/>
      <c r="AJ163" s="36"/>
      <c r="AO163" s="36"/>
      <c r="AT163" s="36"/>
      <c r="AY163" s="36"/>
      <c r="BD163" s="36"/>
      <c r="BI163" s="36"/>
      <c r="BN163" s="36"/>
      <c r="BS163" s="36"/>
      <c r="BX163" s="36"/>
      <c r="CC163" s="36"/>
      <c r="CH163" s="36"/>
      <c r="CM163" s="36"/>
      <c r="CR163" s="36"/>
      <c r="CW163" s="36"/>
      <c r="CX163" s="33"/>
      <c r="CY163" s="78"/>
      <c r="DC163" s="146"/>
      <c r="DE163" s="541"/>
    </row>
    <row r="164" spans="1:109" s="32" customFormat="1" x14ac:dyDescent="0.25">
      <c r="A164" s="77"/>
      <c r="E164" s="541"/>
      <c r="F164" s="36"/>
      <c r="K164" s="36"/>
      <c r="P164" s="36"/>
      <c r="U164" s="36"/>
      <c r="Z164" s="36"/>
      <c r="AE164" s="36"/>
      <c r="AJ164" s="36"/>
      <c r="AO164" s="36"/>
      <c r="AT164" s="36"/>
      <c r="AY164" s="36"/>
      <c r="BD164" s="36"/>
      <c r="BI164" s="36"/>
      <c r="BN164" s="36"/>
      <c r="BS164" s="36"/>
      <c r="BX164" s="36"/>
      <c r="CC164" s="36"/>
      <c r="CH164" s="36"/>
      <c r="CM164" s="36"/>
      <c r="CR164" s="36"/>
      <c r="CW164" s="36"/>
      <c r="CX164" s="33"/>
      <c r="CY164" s="78"/>
      <c r="DC164" s="146"/>
      <c r="DE164" s="541"/>
    </row>
    <row r="165" spans="1:109" s="32" customFormat="1" x14ac:dyDescent="0.25">
      <c r="A165" s="77"/>
      <c r="E165" s="541"/>
      <c r="F165" s="36"/>
      <c r="K165" s="36"/>
      <c r="P165" s="36"/>
      <c r="U165" s="36"/>
      <c r="Z165" s="36"/>
      <c r="AE165" s="36"/>
      <c r="AJ165" s="36"/>
      <c r="AO165" s="36"/>
      <c r="AT165" s="36"/>
      <c r="AY165" s="36"/>
      <c r="BD165" s="36"/>
      <c r="BI165" s="36"/>
      <c r="BN165" s="36"/>
      <c r="BS165" s="36"/>
      <c r="BX165" s="36"/>
      <c r="CC165" s="36"/>
      <c r="CH165" s="36"/>
      <c r="CM165" s="36"/>
      <c r="CR165" s="36"/>
      <c r="CW165" s="36"/>
      <c r="CX165" s="33"/>
      <c r="CY165" s="78"/>
      <c r="DC165" s="146"/>
      <c r="DE165" s="541"/>
    </row>
    <row r="166" spans="1:109" s="32" customFormat="1" x14ac:dyDescent="0.25">
      <c r="A166" s="77"/>
      <c r="E166" s="541"/>
      <c r="F166" s="36"/>
      <c r="K166" s="36"/>
      <c r="P166" s="36"/>
      <c r="U166" s="36"/>
      <c r="Z166" s="36"/>
      <c r="AE166" s="36"/>
      <c r="AJ166" s="36"/>
      <c r="AO166" s="36"/>
      <c r="AT166" s="36"/>
      <c r="AY166" s="36"/>
      <c r="BD166" s="36"/>
      <c r="BI166" s="36"/>
      <c r="BN166" s="36"/>
      <c r="BS166" s="36"/>
      <c r="BX166" s="36"/>
      <c r="CC166" s="36"/>
      <c r="CH166" s="36"/>
      <c r="CM166" s="36"/>
      <c r="CR166" s="36"/>
      <c r="CW166" s="36"/>
      <c r="CX166" s="33"/>
      <c r="CY166" s="78"/>
      <c r="DC166" s="146"/>
      <c r="DE166" s="541"/>
    </row>
    <row r="167" spans="1:109" s="32" customFormat="1" x14ac:dyDescent="0.25">
      <c r="A167" s="77"/>
      <c r="E167" s="541"/>
      <c r="F167" s="36"/>
      <c r="K167" s="36"/>
      <c r="P167" s="36"/>
      <c r="U167" s="36"/>
      <c r="Z167" s="36"/>
      <c r="AE167" s="36"/>
      <c r="AJ167" s="36"/>
      <c r="AO167" s="36"/>
      <c r="AT167" s="36"/>
      <c r="AY167" s="36"/>
      <c r="BD167" s="36"/>
      <c r="BI167" s="36"/>
      <c r="BN167" s="36"/>
      <c r="BS167" s="36"/>
      <c r="BX167" s="36"/>
      <c r="CC167" s="36"/>
      <c r="CH167" s="36"/>
      <c r="CM167" s="36"/>
      <c r="CR167" s="36"/>
      <c r="CW167" s="36"/>
      <c r="CX167" s="33"/>
      <c r="CY167" s="78"/>
      <c r="DC167" s="146"/>
      <c r="DE167" s="541"/>
    </row>
    <row r="168" spans="1:109" s="32" customFormat="1" x14ac:dyDescent="0.25">
      <c r="A168" s="77"/>
      <c r="E168" s="541"/>
      <c r="F168" s="36"/>
      <c r="K168" s="36"/>
      <c r="P168" s="36"/>
      <c r="U168" s="36"/>
      <c r="Z168" s="36"/>
      <c r="AE168" s="36"/>
      <c r="AJ168" s="36"/>
      <c r="AO168" s="36"/>
      <c r="AT168" s="36"/>
      <c r="AY168" s="36"/>
      <c r="BD168" s="36"/>
      <c r="BI168" s="36"/>
      <c r="BN168" s="36"/>
      <c r="BS168" s="36"/>
      <c r="BX168" s="36"/>
      <c r="CC168" s="36"/>
      <c r="CH168" s="36"/>
      <c r="CM168" s="36"/>
      <c r="CR168" s="36"/>
      <c r="CW168" s="36"/>
      <c r="CX168" s="33"/>
      <c r="CY168" s="78"/>
      <c r="DC168" s="146"/>
      <c r="DE168" s="541"/>
    </row>
    <row r="169" spans="1:109" s="32" customFormat="1" x14ac:dyDescent="0.25">
      <c r="A169" s="77"/>
      <c r="E169" s="541"/>
      <c r="F169" s="36"/>
      <c r="K169" s="36"/>
      <c r="P169" s="36"/>
      <c r="U169" s="36"/>
      <c r="Z169" s="36"/>
      <c r="AE169" s="36"/>
      <c r="AJ169" s="36"/>
      <c r="AO169" s="36"/>
      <c r="AT169" s="36"/>
      <c r="AY169" s="36"/>
      <c r="BD169" s="36"/>
      <c r="BI169" s="36"/>
      <c r="BN169" s="36"/>
      <c r="BS169" s="36"/>
      <c r="BX169" s="36"/>
      <c r="CC169" s="36"/>
      <c r="CH169" s="36"/>
      <c r="CM169" s="36"/>
      <c r="CR169" s="36"/>
      <c r="CW169" s="36"/>
      <c r="CX169" s="33"/>
      <c r="CY169" s="78"/>
      <c r="DC169" s="146"/>
      <c r="DE169" s="541"/>
    </row>
    <row r="170" spans="1:109" s="32" customFormat="1" x14ac:dyDescent="0.25">
      <c r="A170" s="77"/>
      <c r="E170" s="541"/>
      <c r="F170" s="36"/>
      <c r="K170" s="36"/>
      <c r="P170" s="36"/>
      <c r="U170" s="36"/>
      <c r="Z170" s="36"/>
      <c r="AE170" s="36"/>
      <c r="AJ170" s="36"/>
      <c r="AO170" s="36"/>
      <c r="AT170" s="36"/>
      <c r="AY170" s="36"/>
      <c r="BD170" s="36"/>
      <c r="BI170" s="36"/>
      <c r="BN170" s="36"/>
      <c r="BS170" s="36"/>
      <c r="BX170" s="36"/>
      <c r="CC170" s="36"/>
      <c r="CH170" s="36"/>
      <c r="CM170" s="36"/>
      <c r="CR170" s="36"/>
      <c r="CW170" s="36"/>
      <c r="CX170" s="33"/>
      <c r="CY170" s="78"/>
      <c r="DC170" s="146"/>
      <c r="DE170" s="541"/>
    </row>
    <row r="171" spans="1:109" s="32" customFormat="1" x14ac:dyDescent="0.25">
      <c r="A171" s="77"/>
      <c r="E171" s="541"/>
      <c r="F171" s="36"/>
      <c r="K171" s="36"/>
      <c r="P171" s="36"/>
      <c r="U171" s="36"/>
      <c r="Z171" s="36"/>
      <c r="AE171" s="36"/>
      <c r="AJ171" s="36"/>
      <c r="AO171" s="36"/>
      <c r="AT171" s="36"/>
      <c r="AY171" s="36"/>
      <c r="BD171" s="36"/>
      <c r="BI171" s="36"/>
      <c r="BN171" s="36"/>
      <c r="BS171" s="36"/>
      <c r="BX171" s="36"/>
      <c r="CC171" s="36"/>
      <c r="CH171" s="36"/>
      <c r="CM171" s="36"/>
      <c r="CR171" s="36"/>
      <c r="CW171" s="36"/>
      <c r="CX171" s="33"/>
      <c r="CY171" s="78"/>
      <c r="DC171" s="146"/>
      <c r="DE171" s="541"/>
    </row>
    <row r="172" spans="1:109" s="32" customFormat="1" x14ac:dyDescent="0.25">
      <c r="A172" s="77"/>
      <c r="E172" s="541"/>
      <c r="F172" s="36"/>
      <c r="K172" s="36"/>
      <c r="P172" s="36"/>
      <c r="U172" s="36"/>
      <c r="Z172" s="36"/>
      <c r="AE172" s="36"/>
      <c r="AJ172" s="36"/>
      <c r="AO172" s="36"/>
      <c r="AT172" s="36"/>
      <c r="AY172" s="36"/>
      <c r="BD172" s="36"/>
      <c r="BI172" s="36"/>
      <c r="BN172" s="36"/>
      <c r="BS172" s="36"/>
      <c r="BX172" s="36"/>
      <c r="CC172" s="36"/>
      <c r="CH172" s="36"/>
      <c r="CM172" s="36"/>
      <c r="CR172" s="36"/>
      <c r="CW172" s="36"/>
      <c r="CX172" s="33"/>
      <c r="CY172" s="78"/>
      <c r="DC172" s="146"/>
      <c r="DE172" s="541"/>
    </row>
    <row r="173" spans="1:109" s="32" customFormat="1" x14ac:dyDescent="0.25">
      <c r="A173" s="77"/>
      <c r="E173" s="541"/>
      <c r="F173" s="36"/>
      <c r="K173" s="36"/>
      <c r="P173" s="36"/>
      <c r="U173" s="36"/>
      <c r="Z173" s="36"/>
      <c r="AE173" s="36"/>
      <c r="AJ173" s="36"/>
      <c r="AO173" s="36"/>
      <c r="AT173" s="36"/>
      <c r="AY173" s="36"/>
      <c r="BD173" s="36"/>
      <c r="BI173" s="36"/>
      <c r="BN173" s="36"/>
      <c r="BS173" s="36"/>
      <c r="BX173" s="36"/>
      <c r="CC173" s="36"/>
      <c r="CH173" s="36"/>
      <c r="CM173" s="36"/>
      <c r="CR173" s="36"/>
      <c r="CW173" s="36"/>
      <c r="CX173" s="33"/>
      <c r="CY173" s="78"/>
      <c r="DC173" s="146"/>
      <c r="DE173" s="541"/>
    </row>
    <row r="174" spans="1:109" s="32" customFormat="1" x14ac:dyDescent="0.25">
      <c r="A174" s="77"/>
      <c r="E174" s="541"/>
      <c r="F174" s="36"/>
      <c r="K174" s="36"/>
      <c r="P174" s="36"/>
      <c r="U174" s="36"/>
      <c r="Z174" s="36"/>
      <c r="AE174" s="36"/>
      <c r="AJ174" s="36"/>
      <c r="AO174" s="36"/>
      <c r="AT174" s="36"/>
      <c r="AY174" s="36"/>
      <c r="BD174" s="36"/>
      <c r="BI174" s="36"/>
      <c r="BN174" s="36"/>
      <c r="BS174" s="36"/>
      <c r="BX174" s="36"/>
      <c r="CC174" s="36"/>
      <c r="CH174" s="36"/>
      <c r="CM174" s="36"/>
      <c r="CR174" s="36"/>
      <c r="CW174" s="36"/>
      <c r="CX174" s="33"/>
      <c r="CY174" s="78"/>
      <c r="DC174" s="146"/>
      <c r="DE174" s="541"/>
    </row>
    <row r="175" spans="1:109" s="32" customFormat="1" x14ac:dyDescent="0.25">
      <c r="A175" s="77"/>
      <c r="E175" s="541"/>
      <c r="F175" s="36"/>
      <c r="K175" s="36"/>
      <c r="P175" s="36"/>
      <c r="U175" s="36"/>
      <c r="Z175" s="36"/>
      <c r="AE175" s="36"/>
      <c r="AJ175" s="36"/>
      <c r="AO175" s="36"/>
      <c r="AT175" s="36"/>
      <c r="AY175" s="36"/>
      <c r="BD175" s="36"/>
      <c r="BI175" s="36"/>
      <c r="BN175" s="36"/>
      <c r="BS175" s="36"/>
      <c r="BX175" s="36"/>
      <c r="CC175" s="36"/>
      <c r="CH175" s="36"/>
      <c r="CM175" s="36"/>
      <c r="CR175" s="36"/>
      <c r="CW175" s="36"/>
      <c r="CX175" s="33"/>
      <c r="CY175" s="78"/>
      <c r="DC175" s="146"/>
      <c r="DE175" s="541"/>
    </row>
    <row r="176" spans="1:109" s="32" customFormat="1" x14ac:dyDescent="0.25">
      <c r="A176" s="77"/>
      <c r="E176" s="541"/>
      <c r="F176" s="36"/>
      <c r="K176" s="36"/>
      <c r="P176" s="36"/>
      <c r="U176" s="36"/>
      <c r="Z176" s="36"/>
      <c r="AE176" s="36"/>
      <c r="AJ176" s="36"/>
      <c r="AO176" s="36"/>
      <c r="AT176" s="36"/>
      <c r="AY176" s="36"/>
      <c r="BD176" s="36"/>
      <c r="BI176" s="36"/>
      <c r="BN176" s="36"/>
      <c r="BS176" s="36"/>
      <c r="BX176" s="36"/>
      <c r="CC176" s="36"/>
      <c r="CH176" s="36"/>
      <c r="CM176" s="36"/>
      <c r="CR176" s="36"/>
      <c r="CW176" s="36"/>
      <c r="CX176" s="33"/>
      <c r="CY176" s="78"/>
      <c r="DC176" s="146"/>
      <c r="DE176" s="541"/>
    </row>
    <row r="177" spans="1:109" s="32" customFormat="1" x14ac:dyDescent="0.25">
      <c r="A177" s="77"/>
      <c r="E177" s="541"/>
      <c r="F177" s="36"/>
      <c r="K177" s="36"/>
      <c r="P177" s="36"/>
      <c r="U177" s="36"/>
      <c r="Z177" s="36"/>
      <c r="AE177" s="36"/>
      <c r="AJ177" s="36"/>
      <c r="AO177" s="36"/>
      <c r="AT177" s="36"/>
      <c r="AY177" s="36"/>
      <c r="BD177" s="36"/>
      <c r="BI177" s="36"/>
      <c r="BN177" s="36"/>
      <c r="BS177" s="36"/>
      <c r="BX177" s="36"/>
      <c r="CC177" s="36"/>
      <c r="CH177" s="36"/>
      <c r="CM177" s="36"/>
      <c r="CR177" s="36"/>
      <c r="CW177" s="36"/>
      <c r="CX177" s="33"/>
      <c r="CY177" s="78"/>
      <c r="DC177" s="146"/>
      <c r="DE177" s="541"/>
    </row>
    <row r="178" spans="1:109" s="32" customFormat="1" x14ac:dyDescent="0.25">
      <c r="A178" s="77"/>
      <c r="E178" s="541"/>
      <c r="F178" s="36"/>
      <c r="K178" s="36"/>
      <c r="P178" s="36"/>
      <c r="U178" s="36"/>
      <c r="Z178" s="36"/>
      <c r="AE178" s="36"/>
      <c r="AJ178" s="36"/>
      <c r="AO178" s="36"/>
      <c r="AT178" s="36"/>
      <c r="AY178" s="36"/>
      <c r="BD178" s="36"/>
      <c r="BI178" s="36"/>
      <c r="BN178" s="36"/>
      <c r="BS178" s="36"/>
      <c r="BX178" s="36"/>
      <c r="CC178" s="36"/>
      <c r="CH178" s="36"/>
      <c r="CM178" s="36"/>
      <c r="CR178" s="36"/>
      <c r="CW178" s="36"/>
      <c r="CX178" s="33"/>
      <c r="CY178" s="78"/>
      <c r="DC178" s="146"/>
      <c r="DE178" s="541"/>
    </row>
    <row r="179" spans="1:109" s="32" customFormat="1" x14ac:dyDescent="0.25">
      <c r="A179" s="77"/>
      <c r="E179" s="541"/>
      <c r="F179" s="36"/>
      <c r="K179" s="36"/>
      <c r="P179" s="36"/>
      <c r="U179" s="36"/>
      <c r="Z179" s="36"/>
      <c r="AE179" s="36"/>
      <c r="AJ179" s="36"/>
      <c r="AO179" s="36"/>
      <c r="AT179" s="36"/>
      <c r="AY179" s="36"/>
      <c r="BD179" s="36"/>
      <c r="BI179" s="36"/>
      <c r="BN179" s="36"/>
      <c r="BS179" s="36"/>
      <c r="BX179" s="36"/>
      <c r="CC179" s="36"/>
      <c r="CH179" s="36"/>
      <c r="CM179" s="36"/>
      <c r="CR179" s="36"/>
      <c r="CW179" s="36"/>
      <c r="CX179" s="33"/>
      <c r="CY179" s="78"/>
      <c r="DC179" s="146"/>
      <c r="DE179" s="541"/>
    </row>
    <row r="180" spans="1:109" s="32" customFormat="1" x14ac:dyDescent="0.25">
      <c r="A180" s="77"/>
      <c r="E180" s="541"/>
      <c r="F180" s="36"/>
      <c r="K180" s="36"/>
      <c r="P180" s="36"/>
      <c r="U180" s="36"/>
      <c r="Z180" s="36"/>
      <c r="AE180" s="36"/>
      <c r="AJ180" s="36"/>
      <c r="AO180" s="36"/>
      <c r="AT180" s="36"/>
      <c r="AY180" s="36"/>
      <c r="BD180" s="36"/>
      <c r="BI180" s="36"/>
      <c r="BN180" s="36"/>
      <c r="BS180" s="36"/>
      <c r="BX180" s="36"/>
      <c r="CC180" s="36"/>
      <c r="CH180" s="36"/>
      <c r="CM180" s="36"/>
      <c r="CR180" s="36"/>
      <c r="CW180" s="36"/>
      <c r="CX180" s="33"/>
      <c r="CY180" s="78"/>
      <c r="DC180" s="146"/>
      <c r="DE180" s="541"/>
    </row>
    <row r="181" spans="1:109" s="32" customFormat="1" x14ac:dyDescent="0.25">
      <c r="A181" s="77"/>
      <c r="E181" s="541"/>
      <c r="F181" s="36"/>
      <c r="K181" s="36"/>
      <c r="P181" s="36"/>
      <c r="U181" s="36"/>
      <c r="Z181" s="36"/>
      <c r="AE181" s="36"/>
      <c r="AJ181" s="36"/>
      <c r="AO181" s="36"/>
      <c r="AT181" s="36"/>
      <c r="AY181" s="36"/>
      <c r="BD181" s="36"/>
      <c r="BI181" s="36"/>
      <c r="BN181" s="36"/>
      <c r="BS181" s="36"/>
      <c r="BX181" s="36"/>
      <c r="CC181" s="36"/>
      <c r="CH181" s="36"/>
      <c r="CM181" s="36"/>
      <c r="CR181" s="36"/>
      <c r="CW181" s="36"/>
      <c r="CX181" s="33"/>
      <c r="CY181" s="78"/>
      <c r="DC181" s="146"/>
      <c r="DE181" s="541"/>
    </row>
    <row r="182" spans="1:109" s="32" customFormat="1" x14ac:dyDescent="0.25">
      <c r="A182" s="77"/>
      <c r="E182" s="541"/>
      <c r="F182" s="36"/>
      <c r="K182" s="36"/>
      <c r="P182" s="36"/>
      <c r="U182" s="36"/>
      <c r="Z182" s="36"/>
      <c r="AE182" s="36"/>
      <c r="AJ182" s="36"/>
      <c r="AO182" s="36"/>
      <c r="AT182" s="36"/>
      <c r="AY182" s="36"/>
      <c r="BD182" s="36"/>
      <c r="BI182" s="36"/>
      <c r="BN182" s="36"/>
      <c r="BS182" s="36"/>
      <c r="BX182" s="36"/>
      <c r="CC182" s="36"/>
      <c r="CH182" s="36"/>
      <c r="CM182" s="36"/>
      <c r="CR182" s="36"/>
      <c r="CW182" s="36"/>
      <c r="CX182" s="33"/>
      <c r="CY182" s="78"/>
      <c r="DC182" s="146"/>
      <c r="DE182" s="541"/>
    </row>
    <row r="183" spans="1:109" s="32" customFormat="1" x14ac:dyDescent="0.25">
      <c r="A183" s="77"/>
      <c r="E183" s="541"/>
      <c r="F183" s="36"/>
      <c r="K183" s="36"/>
      <c r="P183" s="36"/>
      <c r="U183" s="36"/>
      <c r="Z183" s="36"/>
      <c r="AE183" s="36"/>
      <c r="AJ183" s="36"/>
      <c r="AO183" s="36"/>
      <c r="AT183" s="36"/>
      <c r="AY183" s="36"/>
      <c r="BD183" s="36"/>
      <c r="BI183" s="36"/>
      <c r="BN183" s="36"/>
      <c r="BS183" s="36"/>
      <c r="BX183" s="36"/>
      <c r="CC183" s="36"/>
      <c r="CH183" s="36"/>
      <c r="CM183" s="36"/>
      <c r="CR183" s="36"/>
      <c r="CW183" s="36"/>
      <c r="CX183" s="33"/>
      <c r="CY183" s="78"/>
      <c r="DC183" s="146"/>
      <c r="DE183" s="541"/>
    </row>
    <row r="184" spans="1:109" s="32" customFormat="1" x14ac:dyDescent="0.25">
      <c r="A184" s="77"/>
      <c r="E184" s="541"/>
      <c r="F184" s="36"/>
      <c r="K184" s="36"/>
      <c r="P184" s="36"/>
      <c r="U184" s="36"/>
      <c r="Z184" s="36"/>
      <c r="AE184" s="36"/>
      <c r="AJ184" s="36"/>
      <c r="AO184" s="36"/>
      <c r="AT184" s="36"/>
      <c r="AY184" s="36"/>
      <c r="BD184" s="36"/>
      <c r="BI184" s="36"/>
      <c r="BN184" s="36"/>
      <c r="BS184" s="36"/>
      <c r="BX184" s="36"/>
      <c r="CC184" s="36"/>
      <c r="CH184" s="36"/>
      <c r="CM184" s="36"/>
      <c r="CR184" s="36"/>
      <c r="CW184" s="36"/>
      <c r="CX184" s="33"/>
      <c r="CY184" s="78"/>
      <c r="DC184" s="146"/>
      <c r="DE184" s="541"/>
    </row>
    <row r="185" spans="1:109" s="32" customFormat="1" x14ac:dyDescent="0.25">
      <c r="A185" s="77"/>
      <c r="E185" s="541"/>
      <c r="F185" s="36"/>
      <c r="K185" s="36"/>
      <c r="P185" s="36"/>
      <c r="U185" s="36"/>
      <c r="Z185" s="36"/>
      <c r="AE185" s="36"/>
      <c r="AJ185" s="36"/>
      <c r="AO185" s="36"/>
      <c r="AT185" s="36"/>
      <c r="AY185" s="36"/>
      <c r="BD185" s="36"/>
      <c r="BI185" s="36"/>
      <c r="BN185" s="36"/>
      <c r="BS185" s="36"/>
      <c r="BX185" s="36"/>
      <c r="CC185" s="36"/>
      <c r="CH185" s="36"/>
      <c r="CM185" s="36"/>
      <c r="CR185" s="36"/>
      <c r="CW185" s="36"/>
      <c r="CX185" s="33"/>
      <c r="CY185" s="78"/>
      <c r="DC185" s="146"/>
      <c r="DE185" s="541"/>
    </row>
    <row r="186" spans="1:109" s="32" customFormat="1" x14ac:dyDescent="0.25">
      <c r="A186" s="77"/>
      <c r="E186" s="541"/>
      <c r="F186" s="36"/>
      <c r="K186" s="36"/>
      <c r="P186" s="36"/>
      <c r="U186" s="36"/>
      <c r="Z186" s="36"/>
      <c r="AE186" s="36"/>
      <c r="AJ186" s="36"/>
      <c r="AO186" s="36"/>
      <c r="AT186" s="36"/>
      <c r="AY186" s="36"/>
      <c r="BD186" s="36"/>
      <c r="BI186" s="36"/>
      <c r="BN186" s="36"/>
      <c r="BS186" s="36"/>
      <c r="BX186" s="36"/>
      <c r="CC186" s="36"/>
      <c r="CH186" s="36"/>
      <c r="CM186" s="36"/>
      <c r="CR186" s="36"/>
      <c r="CW186" s="36"/>
      <c r="CX186" s="33"/>
      <c r="CY186" s="78"/>
      <c r="DC186" s="146"/>
      <c r="DE186" s="541"/>
    </row>
    <row r="187" spans="1:109" s="32" customFormat="1" x14ac:dyDescent="0.25">
      <c r="A187" s="77"/>
      <c r="E187" s="541"/>
      <c r="F187" s="36"/>
      <c r="K187" s="36"/>
      <c r="P187" s="36"/>
      <c r="U187" s="36"/>
      <c r="Z187" s="36"/>
      <c r="AE187" s="36"/>
      <c r="AJ187" s="36"/>
      <c r="AO187" s="36"/>
      <c r="AT187" s="36"/>
      <c r="AY187" s="36"/>
      <c r="BD187" s="36"/>
      <c r="BI187" s="36"/>
      <c r="BN187" s="36"/>
      <c r="BS187" s="36"/>
      <c r="BX187" s="36"/>
      <c r="CC187" s="36"/>
      <c r="CH187" s="36"/>
      <c r="CM187" s="36"/>
      <c r="CR187" s="36"/>
      <c r="CW187" s="36"/>
      <c r="CX187" s="33"/>
      <c r="CY187" s="78"/>
      <c r="DC187" s="146"/>
      <c r="DE187" s="541"/>
    </row>
    <row r="188" spans="1:109" s="32" customFormat="1" x14ac:dyDescent="0.25">
      <c r="A188" s="77"/>
      <c r="E188" s="541"/>
      <c r="F188" s="36"/>
      <c r="K188" s="36"/>
      <c r="P188" s="36"/>
      <c r="U188" s="36"/>
      <c r="Z188" s="36"/>
      <c r="AE188" s="36"/>
      <c r="AJ188" s="36"/>
      <c r="AO188" s="36"/>
      <c r="AT188" s="36"/>
      <c r="AY188" s="36"/>
      <c r="BD188" s="36"/>
      <c r="BI188" s="36"/>
      <c r="BN188" s="36"/>
      <c r="BS188" s="36"/>
      <c r="BX188" s="36"/>
      <c r="CC188" s="36"/>
      <c r="CH188" s="36"/>
      <c r="CM188" s="36"/>
      <c r="CR188" s="36"/>
      <c r="CW188" s="36"/>
      <c r="CX188" s="33"/>
      <c r="CY188" s="78"/>
      <c r="DC188" s="146"/>
      <c r="DE188" s="541"/>
    </row>
    <row r="189" spans="1:109" s="32" customFormat="1" x14ac:dyDescent="0.25">
      <c r="A189" s="77"/>
      <c r="E189" s="541"/>
      <c r="F189" s="36"/>
      <c r="K189" s="36"/>
      <c r="P189" s="36"/>
      <c r="U189" s="36"/>
      <c r="Z189" s="36"/>
      <c r="AE189" s="36"/>
      <c r="AJ189" s="36"/>
      <c r="AO189" s="36"/>
      <c r="AT189" s="36"/>
      <c r="AY189" s="36"/>
      <c r="BD189" s="36"/>
      <c r="BI189" s="36"/>
      <c r="BN189" s="36"/>
      <c r="BS189" s="36"/>
      <c r="BX189" s="36"/>
      <c r="CC189" s="36"/>
      <c r="CH189" s="36"/>
      <c r="CM189" s="36"/>
      <c r="CR189" s="36"/>
      <c r="CW189" s="36"/>
      <c r="CX189" s="33"/>
      <c r="CY189" s="78"/>
      <c r="DC189" s="146"/>
      <c r="DE189" s="541"/>
    </row>
    <row r="190" spans="1:109" s="32" customFormat="1" x14ac:dyDescent="0.25">
      <c r="A190" s="77"/>
      <c r="E190" s="541"/>
      <c r="F190" s="36"/>
      <c r="K190" s="36"/>
      <c r="P190" s="36"/>
      <c r="U190" s="36"/>
      <c r="Z190" s="36"/>
      <c r="AE190" s="36"/>
      <c r="AJ190" s="36"/>
      <c r="AO190" s="36"/>
      <c r="AT190" s="36"/>
      <c r="AY190" s="36"/>
      <c r="BD190" s="36"/>
      <c r="BI190" s="36"/>
      <c r="BN190" s="36"/>
      <c r="BS190" s="36"/>
      <c r="BX190" s="36"/>
      <c r="CC190" s="36"/>
      <c r="CH190" s="36"/>
      <c r="CM190" s="36"/>
      <c r="CR190" s="36"/>
      <c r="CW190" s="36"/>
      <c r="CX190" s="33"/>
      <c r="CY190" s="78"/>
      <c r="DC190" s="146"/>
      <c r="DE190" s="541"/>
    </row>
    <row r="191" spans="1:109" s="32" customFormat="1" x14ac:dyDescent="0.25">
      <c r="A191" s="77"/>
      <c r="E191" s="541"/>
      <c r="F191" s="36"/>
      <c r="K191" s="36"/>
      <c r="P191" s="36"/>
      <c r="U191" s="36"/>
      <c r="Z191" s="36"/>
      <c r="AE191" s="36"/>
      <c r="AJ191" s="36"/>
      <c r="AO191" s="36"/>
      <c r="AT191" s="36"/>
      <c r="AY191" s="36"/>
      <c r="BD191" s="36"/>
      <c r="BI191" s="36"/>
      <c r="BN191" s="36"/>
      <c r="BS191" s="36"/>
      <c r="BX191" s="36"/>
      <c r="CC191" s="36"/>
      <c r="CH191" s="36"/>
      <c r="CM191" s="36"/>
      <c r="CR191" s="36"/>
      <c r="CW191" s="36"/>
      <c r="CX191" s="33"/>
      <c r="CY191" s="78"/>
      <c r="DC191" s="146"/>
      <c r="DE191" s="541"/>
    </row>
    <row r="192" spans="1:109" s="32" customFormat="1" x14ac:dyDescent="0.25">
      <c r="A192" s="77"/>
      <c r="E192" s="541"/>
      <c r="F192" s="36"/>
      <c r="K192" s="36"/>
      <c r="P192" s="36"/>
      <c r="U192" s="36"/>
      <c r="Z192" s="36"/>
      <c r="AE192" s="36"/>
      <c r="AJ192" s="36"/>
      <c r="AO192" s="36"/>
      <c r="AT192" s="36"/>
      <c r="AY192" s="36"/>
      <c r="BD192" s="36"/>
      <c r="BI192" s="36"/>
      <c r="BN192" s="36"/>
      <c r="BS192" s="36"/>
      <c r="BX192" s="36"/>
      <c r="CC192" s="36"/>
      <c r="CH192" s="36"/>
      <c r="CM192" s="36"/>
      <c r="CR192" s="36"/>
      <c r="CW192" s="36"/>
      <c r="CX192" s="33"/>
      <c r="CY192" s="78"/>
      <c r="DC192" s="146"/>
      <c r="DE192" s="541"/>
    </row>
    <row r="193" spans="1:109" s="32" customFormat="1" x14ac:dyDescent="0.25">
      <c r="A193" s="77"/>
      <c r="E193" s="541"/>
      <c r="F193" s="36"/>
      <c r="K193" s="36"/>
      <c r="P193" s="36"/>
      <c r="U193" s="36"/>
      <c r="Z193" s="36"/>
      <c r="AE193" s="36"/>
      <c r="AJ193" s="36"/>
      <c r="AO193" s="36"/>
      <c r="AT193" s="36"/>
      <c r="AY193" s="36"/>
      <c r="BD193" s="36"/>
      <c r="BI193" s="36"/>
      <c r="BN193" s="36"/>
      <c r="BS193" s="36"/>
      <c r="BX193" s="36"/>
      <c r="CC193" s="36"/>
      <c r="CH193" s="36"/>
      <c r="CM193" s="36"/>
      <c r="CR193" s="36"/>
      <c r="CW193" s="36"/>
      <c r="CX193" s="33"/>
      <c r="CY193" s="78"/>
      <c r="DC193" s="146"/>
      <c r="DE193" s="541"/>
    </row>
    <row r="194" spans="1:109" s="32" customFormat="1" x14ac:dyDescent="0.25">
      <c r="A194" s="77"/>
      <c r="E194" s="541"/>
      <c r="F194" s="36"/>
      <c r="K194" s="36"/>
      <c r="P194" s="36"/>
      <c r="U194" s="36"/>
      <c r="Z194" s="36"/>
      <c r="AE194" s="36"/>
      <c r="AJ194" s="36"/>
      <c r="AO194" s="36"/>
      <c r="AT194" s="36"/>
      <c r="AY194" s="36"/>
      <c r="BD194" s="36"/>
      <c r="BI194" s="36"/>
      <c r="BN194" s="36"/>
      <c r="BS194" s="36"/>
      <c r="BX194" s="36"/>
      <c r="CC194" s="36"/>
      <c r="CH194" s="36"/>
      <c r="CM194" s="36"/>
      <c r="CR194" s="36"/>
      <c r="CW194" s="36"/>
      <c r="CX194" s="33"/>
      <c r="CY194" s="78"/>
      <c r="DC194" s="146"/>
      <c r="DE194" s="541"/>
    </row>
    <row r="195" spans="1:109" s="32" customFormat="1" x14ac:dyDescent="0.25">
      <c r="A195" s="77"/>
      <c r="E195" s="541"/>
      <c r="F195" s="36"/>
      <c r="K195" s="36"/>
      <c r="P195" s="36"/>
      <c r="U195" s="36"/>
      <c r="Z195" s="36"/>
      <c r="AE195" s="36"/>
      <c r="AJ195" s="36"/>
      <c r="AO195" s="36"/>
      <c r="AT195" s="36"/>
      <c r="AY195" s="36"/>
      <c r="BD195" s="36"/>
      <c r="BI195" s="36"/>
      <c r="BN195" s="36"/>
      <c r="BS195" s="36"/>
      <c r="BX195" s="36"/>
      <c r="CC195" s="36"/>
      <c r="CH195" s="36"/>
      <c r="CM195" s="36"/>
      <c r="CR195" s="36"/>
      <c r="CW195" s="36"/>
      <c r="CX195" s="33"/>
      <c r="CY195" s="78"/>
      <c r="DC195" s="146"/>
      <c r="DE195" s="541"/>
    </row>
    <row r="196" spans="1:109" s="32" customFormat="1" x14ac:dyDescent="0.25">
      <c r="A196" s="77"/>
      <c r="E196" s="541"/>
      <c r="F196" s="36"/>
      <c r="K196" s="36"/>
      <c r="P196" s="36"/>
      <c r="U196" s="36"/>
      <c r="Z196" s="36"/>
      <c r="AE196" s="36"/>
      <c r="AJ196" s="36"/>
      <c r="AO196" s="36"/>
      <c r="AT196" s="36"/>
      <c r="AY196" s="36"/>
      <c r="BD196" s="36"/>
      <c r="BI196" s="36"/>
      <c r="BN196" s="36"/>
      <c r="BS196" s="36"/>
      <c r="BX196" s="36"/>
      <c r="CC196" s="36"/>
      <c r="CH196" s="36"/>
      <c r="CM196" s="36"/>
      <c r="CR196" s="36"/>
      <c r="CW196" s="36"/>
      <c r="CX196" s="33"/>
      <c r="CY196" s="78"/>
      <c r="DC196" s="146"/>
      <c r="DE196" s="541"/>
    </row>
    <row r="197" spans="1:109" s="32" customFormat="1" x14ac:dyDescent="0.25">
      <c r="A197" s="77"/>
      <c r="E197" s="541"/>
      <c r="F197" s="36"/>
      <c r="K197" s="36"/>
      <c r="P197" s="36"/>
      <c r="U197" s="36"/>
      <c r="Z197" s="36"/>
      <c r="AE197" s="36"/>
      <c r="AJ197" s="36"/>
      <c r="AO197" s="36"/>
      <c r="AT197" s="36"/>
      <c r="AY197" s="36"/>
      <c r="BD197" s="36"/>
      <c r="BI197" s="36"/>
      <c r="BN197" s="36"/>
      <c r="BS197" s="36"/>
      <c r="BX197" s="36"/>
      <c r="CC197" s="36"/>
      <c r="CH197" s="36"/>
      <c r="CM197" s="36"/>
      <c r="CR197" s="36"/>
      <c r="CW197" s="36"/>
      <c r="CX197" s="33"/>
      <c r="CY197" s="78"/>
      <c r="DC197" s="146"/>
      <c r="DE197" s="541"/>
    </row>
    <row r="198" spans="1:109" s="32" customFormat="1" x14ac:dyDescent="0.25">
      <c r="A198" s="77"/>
      <c r="E198" s="541"/>
      <c r="F198" s="36"/>
      <c r="K198" s="36"/>
      <c r="P198" s="36"/>
      <c r="U198" s="36"/>
      <c r="Z198" s="36"/>
      <c r="AE198" s="36"/>
      <c r="AJ198" s="36"/>
      <c r="AO198" s="36"/>
      <c r="AT198" s="36"/>
      <c r="AY198" s="36"/>
      <c r="BD198" s="36"/>
      <c r="BI198" s="36"/>
      <c r="BN198" s="36"/>
      <c r="BS198" s="36"/>
      <c r="BX198" s="36"/>
      <c r="CC198" s="36"/>
      <c r="CH198" s="36"/>
      <c r="CM198" s="36"/>
      <c r="CR198" s="36"/>
      <c r="CW198" s="36"/>
      <c r="CX198" s="33"/>
      <c r="CY198" s="78"/>
      <c r="DC198" s="146"/>
      <c r="DE198" s="541"/>
    </row>
    <row r="199" spans="1:109" s="32" customFormat="1" x14ac:dyDescent="0.25">
      <c r="A199" s="77"/>
      <c r="E199" s="541"/>
      <c r="F199" s="36"/>
      <c r="K199" s="36"/>
      <c r="P199" s="36"/>
      <c r="U199" s="36"/>
      <c r="Z199" s="36"/>
      <c r="AE199" s="36"/>
      <c r="AJ199" s="36"/>
      <c r="AO199" s="36"/>
      <c r="AT199" s="36"/>
      <c r="AY199" s="36"/>
      <c r="BD199" s="36"/>
      <c r="BI199" s="36"/>
      <c r="BN199" s="36"/>
      <c r="BS199" s="36"/>
      <c r="BX199" s="36"/>
      <c r="CC199" s="36"/>
      <c r="CH199" s="36"/>
      <c r="CM199" s="36"/>
      <c r="CR199" s="36"/>
      <c r="CW199" s="36"/>
      <c r="CX199" s="33"/>
      <c r="CY199" s="78"/>
      <c r="DC199" s="146"/>
      <c r="DE199" s="541"/>
    </row>
    <row r="200" spans="1:109" s="32" customFormat="1" x14ac:dyDescent="0.25">
      <c r="A200" s="77"/>
      <c r="E200" s="541"/>
      <c r="F200" s="36"/>
      <c r="K200" s="36"/>
      <c r="P200" s="36"/>
      <c r="U200" s="36"/>
      <c r="Z200" s="36"/>
      <c r="AE200" s="36"/>
      <c r="AJ200" s="36"/>
      <c r="AO200" s="36"/>
      <c r="AT200" s="36"/>
      <c r="AY200" s="36"/>
      <c r="BD200" s="36"/>
      <c r="BI200" s="36"/>
      <c r="BN200" s="36"/>
      <c r="BS200" s="36"/>
      <c r="BX200" s="36"/>
      <c r="CC200" s="36"/>
      <c r="CH200" s="36"/>
      <c r="CM200" s="36"/>
      <c r="CR200" s="36"/>
      <c r="CW200" s="36"/>
      <c r="CX200" s="33"/>
      <c r="CY200" s="78"/>
      <c r="DC200" s="146"/>
      <c r="DE200" s="541"/>
    </row>
    <row r="201" spans="1:109" s="32" customFormat="1" x14ac:dyDescent="0.25">
      <c r="A201" s="77"/>
      <c r="E201" s="541"/>
      <c r="F201" s="36"/>
      <c r="K201" s="36"/>
      <c r="P201" s="36"/>
      <c r="U201" s="36"/>
      <c r="Z201" s="36"/>
      <c r="AE201" s="36"/>
      <c r="AJ201" s="36"/>
      <c r="AO201" s="36"/>
      <c r="AT201" s="36"/>
      <c r="AY201" s="36"/>
      <c r="BD201" s="36"/>
      <c r="BI201" s="36"/>
      <c r="BN201" s="36"/>
      <c r="BS201" s="36"/>
      <c r="BX201" s="36"/>
      <c r="CC201" s="36"/>
      <c r="CH201" s="36"/>
      <c r="CM201" s="36"/>
      <c r="CR201" s="36"/>
      <c r="CW201" s="36"/>
      <c r="CX201" s="33"/>
      <c r="CY201" s="78"/>
      <c r="DC201" s="146"/>
      <c r="DE201" s="541"/>
    </row>
    <row r="202" spans="1:109" s="32" customFormat="1" x14ac:dyDescent="0.25">
      <c r="A202" s="77"/>
      <c r="E202" s="541"/>
      <c r="F202" s="36"/>
      <c r="K202" s="36"/>
      <c r="P202" s="36"/>
      <c r="U202" s="36"/>
      <c r="Z202" s="36"/>
      <c r="AE202" s="36"/>
      <c r="AJ202" s="36"/>
      <c r="AO202" s="36"/>
      <c r="AT202" s="36"/>
      <c r="AY202" s="36"/>
      <c r="BD202" s="36"/>
      <c r="BI202" s="36"/>
      <c r="BN202" s="36"/>
      <c r="BS202" s="36"/>
      <c r="BX202" s="36"/>
      <c r="CC202" s="36"/>
      <c r="CH202" s="36"/>
      <c r="CM202" s="36"/>
      <c r="CR202" s="36"/>
      <c r="CW202" s="36"/>
      <c r="CX202" s="33"/>
      <c r="CY202" s="78"/>
      <c r="DC202" s="146"/>
      <c r="DE202" s="541"/>
    </row>
    <row r="203" spans="1:109" s="32" customFormat="1" x14ac:dyDescent="0.25">
      <c r="A203" s="77"/>
      <c r="E203" s="541"/>
      <c r="F203" s="36"/>
      <c r="K203" s="36"/>
      <c r="P203" s="36"/>
      <c r="U203" s="36"/>
      <c r="Z203" s="36"/>
      <c r="AE203" s="36"/>
      <c r="AJ203" s="36"/>
      <c r="AO203" s="36"/>
      <c r="AT203" s="36"/>
      <c r="AY203" s="36"/>
      <c r="BD203" s="36"/>
      <c r="BI203" s="36"/>
      <c r="BN203" s="36"/>
      <c r="BS203" s="36"/>
      <c r="BX203" s="36"/>
      <c r="CC203" s="36"/>
      <c r="CH203" s="36"/>
      <c r="CM203" s="36"/>
      <c r="CR203" s="36"/>
      <c r="CW203" s="36"/>
      <c r="CX203" s="33"/>
      <c r="CY203" s="78"/>
      <c r="DC203" s="146"/>
      <c r="DE203" s="541"/>
    </row>
    <row r="204" spans="1:109" s="32" customFormat="1" x14ac:dyDescent="0.25">
      <c r="A204" s="77"/>
      <c r="E204" s="541"/>
      <c r="F204" s="36"/>
      <c r="K204" s="36"/>
      <c r="P204" s="36"/>
      <c r="U204" s="36"/>
      <c r="Z204" s="36"/>
      <c r="AE204" s="36"/>
      <c r="AJ204" s="36"/>
      <c r="AO204" s="36"/>
      <c r="AT204" s="36"/>
      <c r="AY204" s="36"/>
      <c r="BD204" s="36"/>
      <c r="BI204" s="36"/>
      <c r="BN204" s="36"/>
      <c r="BS204" s="36"/>
      <c r="BX204" s="36"/>
      <c r="CC204" s="36"/>
      <c r="CH204" s="36"/>
      <c r="CM204" s="36"/>
      <c r="CR204" s="36"/>
      <c r="CW204" s="36"/>
      <c r="CX204" s="33"/>
      <c r="CY204" s="78"/>
      <c r="DC204" s="146"/>
      <c r="DE204" s="541"/>
    </row>
    <row r="205" spans="1:109" s="32" customFormat="1" x14ac:dyDescent="0.25">
      <c r="A205" s="77"/>
      <c r="E205" s="541"/>
      <c r="F205" s="36"/>
      <c r="K205" s="36"/>
      <c r="P205" s="36"/>
      <c r="U205" s="36"/>
      <c r="Z205" s="36"/>
      <c r="AE205" s="36"/>
      <c r="AJ205" s="36"/>
      <c r="AO205" s="36"/>
      <c r="AT205" s="36"/>
      <c r="AY205" s="36"/>
      <c r="BD205" s="36"/>
      <c r="BI205" s="36"/>
      <c r="BN205" s="36"/>
      <c r="BS205" s="36"/>
      <c r="BX205" s="36"/>
      <c r="CC205" s="36"/>
      <c r="CH205" s="36"/>
      <c r="CM205" s="36"/>
      <c r="CR205" s="36"/>
      <c r="CW205" s="36"/>
      <c r="CX205" s="33"/>
      <c r="CY205" s="78"/>
      <c r="DC205" s="146"/>
      <c r="DE205" s="541"/>
    </row>
    <row r="206" spans="1:109" s="32" customFormat="1" x14ac:dyDescent="0.25">
      <c r="A206" s="77"/>
      <c r="E206" s="541"/>
      <c r="F206" s="36"/>
      <c r="K206" s="36"/>
      <c r="P206" s="36"/>
      <c r="U206" s="36"/>
      <c r="Z206" s="36"/>
      <c r="AE206" s="36"/>
      <c r="AJ206" s="36"/>
      <c r="AO206" s="36"/>
      <c r="AT206" s="36"/>
      <c r="AY206" s="36"/>
      <c r="BD206" s="36"/>
      <c r="BI206" s="36"/>
      <c r="BN206" s="36"/>
      <c r="BS206" s="36"/>
      <c r="BX206" s="36"/>
      <c r="CC206" s="36"/>
      <c r="CH206" s="36"/>
      <c r="CM206" s="36"/>
      <c r="CR206" s="36"/>
      <c r="CW206" s="36"/>
      <c r="CX206" s="33"/>
      <c r="CY206" s="78"/>
      <c r="DC206" s="146"/>
      <c r="DE206" s="541"/>
    </row>
    <row r="207" spans="1:109" s="32" customFormat="1" x14ac:dyDescent="0.25">
      <c r="A207" s="77"/>
      <c r="E207" s="541"/>
      <c r="F207" s="36"/>
      <c r="K207" s="36"/>
      <c r="P207" s="36"/>
      <c r="U207" s="36"/>
      <c r="Z207" s="36"/>
      <c r="AE207" s="36"/>
      <c r="AJ207" s="36"/>
      <c r="AO207" s="36"/>
      <c r="AT207" s="36"/>
      <c r="AY207" s="36"/>
      <c r="BD207" s="36"/>
      <c r="BI207" s="36"/>
      <c r="BN207" s="36"/>
      <c r="BS207" s="36"/>
      <c r="BX207" s="36"/>
      <c r="CC207" s="36"/>
      <c r="CH207" s="36"/>
      <c r="CM207" s="36"/>
      <c r="CR207" s="36"/>
      <c r="CW207" s="36"/>
      <c r="CX207" s="33"/>
      <c r="CY207" s="78"/>
      <c r="DC207" s="146"/>
      <c r="DE207" s="541"/>
    </row>
    <row r="208" spans="1:109" s="32" customFormat="1" x14ac:dyDescent="0.25">
      <c r="A208" s="77"/>
      <c r="E208" s="541"/>
      <c r="F208" s="36"/>
      <c r="K208" s="36"/>
      <c r="P208" s="36"/>
      <c r="U208" s="36"/>
      <c r="Z208" s="36"/>
      <c r="AE208" s="36"/>
      <c r="AJ208" s="36"/>
      <c r="AO208" s="36"/>
      <c r="AT208" s="36"/>
      <c r="AY208" s="36"/>
      <c r="BD208" s="36"/>
      <c r="BI208" s="36"/>
      <c r="BN208" s="36"/>
      <c r="BS208" s="36"/>
      <c r="BX208" s="36"/>
      <c r="CC208" s="36"/>
      <c r="CH208" s="36"/>
      <c r="CM208" s="36"/>
      <c r="CR208" s="36"/>
      <c r="CW208" s="36"/>
      <c r="CX208" s="33"/>
      <c r="CY208" s="78"/>
      <c r="DC208" s="146"/>
      <c r="DE208" s="541"/>
    </row>
    <row r="209" spans="1:109" s="32" customFormat="1" x14ac:dyDescent="0.25">
      <c r="A209" s="77"/>
      <c r="E209" s="541"/>
      <c r="F209" s="36"/>
      <c r="K209" s="36"/>
      <c r="P209" s="36"/>
      <c r="U209" s="36"/>
      <c r="Z209" s="36"/>
      <c r="AE209" s="36"/>
      <c r="AJ209" s="36"/>
      <c r="AO209" s="36"/>
      <c r="AT209" s="36"/>
      <c r="AY209" s="36"/>
      <c r="BD209" s="36"/>
      <c r="BI209" s="36"/>
      <c r="BN209" s="36"/>
      <c r="BS209" s="36"/>
      <c r="BX209" s="36"/>
      <c r="CC209" s="36"/>
      <c r="CH209" s="36"/>
      <c r="CM209" s="36"/>
      <c r="CR209" s="36"/>
      <c r="CW209" s="36"/>
      <c r="CX209" s="33"/>
      <c r="CY209" s="78"/>
      <c r="DC209" s="146"/>
      <c r="DE209" s="541"/>
    </row>
    <row r="210" spans="1:109" s="32" customFormat="1" x14ac:dyDescent="0.25">
      <c r="A210" s="77"/>
      <c r="E210" s="541"/>
      <c r="F210" s="36"/>
      <c r="K210" s="36"/>
      <c r="P210" s="36"/>
      <c r="U210" s="36"/>
      <c r="Z210" s="36"/>
      <c r="AE210" s="36"/>
      <c r="AJ210" s="36"/>
      <c r="AO210" s="36"/>
      <c r="AT210" s="36"/>
      <c r="AY210" s="36"/>
      <c r="BD210" s="36"/>
      <c r="BI210" s="36"/>
      <c r="BN210" s="36"/>
      <c r="BS210" s="36"/>
      <c r="BX210" s="36"/>
      <c r="CC210" s="36"/>
      <c r="CH210" s="36"/>
      <c r="CM210" s="36"/>
      <c r="CR210" s="36"/>
      <c r="CW210" s="36"/>
      <c r="CX210" s="33"/>
      <c r="CY210" s="78"/>
      <c r="DC210" s="146"/>
      <c r="DE210" s="541"/>
    </row>
    <row r="211" spans="1:109" s="32" customFormat="1" x14ac:dyDescent="0.25">
      <c r="A211" s="77"/>
      <c r="E211" s="541"/>
      <c r="F211" s="36"/>
      <c r="K211" s="36"/>
      <c r="P211" s="36"/>
      <c r="U211" s="36"/>
      <c r="Z211" s="36"/>
      <c r="AE211" s="36"/>
      <c r="AJ211" s="36"/>
      <c r="AO211" s="36"/>
      <c r="AT211" s="36"/>
      <c r="AY211" s="36"/>
      <c r="BD211" s="36"/>
      <c r="BI211" s="36"/>
      <c r="BN211" s="36"/>
      <c r="BS211" s="36"/>
      <c r="BX211" s="36"/>
      <c r="CC211" s="36"/>
      <c r="CH211" s="36"/>
      <c r="CM211" s="36"/>
      <c r="CR211" s="36"/>
      <c r="CW211" s="36"/>
      <c r="CX211" s="33"/>
      <c r="CY211" s="78"/>
      <c r="DC211" s="146"/>
      <c r="DE211" s="541"/>
    </row>
    <row r="212" spans="1:109" s="32" customFormat="1" x14ac:dyDescent="0.25">
      <c r="A212" s="77"/>
      <c r="E212" s="541"/>
      <c r="F212" s="36"/>
      <c r="K212" s="36"/>
      <c r="P212" s="36"/>
      <c r="U212" s="36"/>
      <c r="Z212" s="36"/>
      <c r="AE212" s="36"/>
      <c r="AJ212" s="36"/>
      <c r="AO212" s="36"/>
      <c r="AT212" s="36"/>
      <c r="AY212" s="36"/>
      <c r="BD212" s="36"/>
      <c r="BI212" s="36"/>
      <c r="BN212" s="36"/>
      <c r="BS212" s="36"/>
      <c r="BX212" s="36"/>
      <c r="CC212" s="36"/>
      <c r="CH212" s="36"/>
      <c r="CM212" s="36"/>
      <c r="CR212" s="36"/>
      <c r="CW212" s="36"/>
      <c r="CX212" s="33"/>
      <c r="CY212" s="78"/>
      <c r="DC212" s="146"/>
      <c r="DE212" s="541"/>
    </row>
    <row r="213" spans="1:109" s="32" customFormat="1" x14ac:dyDescent="0.25">
      <c r="A213" s="77"/>
      <c r="E213" s="541"/>
      <c r="F213" s="36"/>
      <c r="K213" s="36"/>
      <c r="P213" s="36"/>
      <c r="U213" s="36"/>
      <c r="Z213" s="36"/>
      <c r="AE213" s="36"/>
      <c r="AJ213" s="36"/>
      <c r="AO213" s="36"/>
      <c r="AT213" s="36"/>
      <c r="AY213" s="36"/>
      <c r="BD213" s="36"/>
      <c r="BI213" s="36"/>
      <c r="BN213" s="36"/>
      <c r="BS213" s="36"/>
      <c r="BX213" s="36"/>
      <c r="CC213" s="36"/>
      <c r="CH213" s="36"/>
      <c r="CM213" s="36"/>
      <c r="CR213" s="36"/>
      <c r="CW213" s="36"/>
      <c r="CX213" s="33"/>
      <c r="CY213" s="78"/>
      <c r="DC213" s="146"/>
      <c r="DE213" s="541"/>
    </row>
    <row r="214" spans="1:109" s="32" customFormat="1" x14ac:dyDescent="0.25">
      <c r="A214" s="77"/>
      <c r="E214" s="541"/>
      <c r="F214" s="36"/>
      <c r="K214" s="36"/>
      <c r="P214" s="36"/>
      <c r="U214" s="36"/>
      <c r="Z214" s="36"/>
      <c r="AE214" s="36"/>
      <c r="AJ214" s="36"/>
      <c r="AO214" s="36"/>
      <c r="AT214" s="36"/>
      <c r="AY214" s="36"/>
      <c r="BD214" s="36"/>
      <c r="BI214" s="36"/>
      <c r="BN214" s="36"/>
      <c r="BS214" s="36"/>
      <c r="BX214" s="36"/>
      <c r="CC214" s="36"/>
      <c r="CH214" s="36"/>
      <c r="CM214" s="36"/>
      <c r="CR214" s="36"/>
      <c r="CW214" s="36"/>
      <c r="CX214" s="33"/>
      <c r="CY214" s="78"/>
      <c r="DC214" s="146"/>
      <c r="DE214" s="541"/>
    </row>
    <row r="215" spans="1:109" s="32" customFormat="1" x14ac:dyDescent="0.25">
      <c r="A215" s="77"/>
      <c r="E215" s="541"/>
      <c r="F215" s="36"/>
      <c r="K215" s="36"/>
      <c r="P215" s="36"/>
      <c r="U215" s="36"/>
      <c r="Z215" s="36"/>
      <c r="AE215" s="36"/>
      <c r="AJ215" s="36"/>
      <c r="AO215" s="36"/>
      <c r="AT215" s="36"/>
      <c r="AY215" s="36"/>
      <c r="BD215" s="36"/>
      <c r="BI215" s="36"/>
      <c r="BN215" s="36"/>
      <c r="BS215" s="36"/>
      <c r="BX215" s="36"/>
      <c r="CC215" s="36"/>
      <c r="CH215" s="36"/>
      <c r="CM215" s="36"/>
      <c r="CR215" s="36"/>
      <c r="CW215" s="36"/>
      <c r="CX215" s="33"/>
      <c r="CY215" s="78"/>
      <c r="DC215" s="146"/>
      <c r="DE215" s="541"/>
    </row>
    <row r="216" spans="1:109" s="32" customFormat="1" x14ac:dyDescent="0.25">
      <c r="A216" s="77"/>
      <c r="E216" s="541"/>
      <c r="F216" s="36"/>
      <c r="K216" s="36"/>
      <c r="P216" s="36"/>
      <c r="U216" s="36"/>
      <c r="Z216" s="36"/>
      <c r="AE216" s="36"/>
      <c r="AJ216" s="36"/>
      <c r="AO216" s="36"/>
      <c r="AT216" s="36"/>
      <c r="AY216" s="36"/>
      <c r="BD216" s="36"/>
      <c r="BI216" s="36"/>
      <c r="BN216" s="36"/>
      <c r="BS216" s="36"/>
      <c r="BX216" s="36"/>
      <c r="CC216" s="36"/>
      <c r="CH216" s="36"/>
      <c r="CM216" s="36"/>
      <c r="CR216" s="36"/>
      <c r="CW216" s="36"/>
      <c r="CX216" s="33"/>
      <c r="CY216" s="78"/>
      <c r="DC216" s="146"/>
      <c r="DE216" s="541"/>
    </row>
    <row r="217" spans="1:109" s="32" customFormat="1" x14ac:dyDescent="0.25">
      <c r="A217" s="77"/>
      <c r="E217" s="541"/>
      <c r="F217" s="36"/>
      <c r="K217" s="36"/>
      <c r="P217" s="36"/>
      <c r="U217" s="36"/>
      <c r="Z217" s="36"/>
      <c r="AE217" s="36"/>
      <c r="AJ217" s="36"/>
      <c r="AO217" s="36"/>
      <c r="AT217" s="36"/>
      <c r="AY217" s="36"/>
      <c r="BD217" s="36"/>
      <c r="BI217" s="36"/>
      <c r="BN217" s="36"/>
      <c r="BS217" s="36"/>
      <c r="BX217" s="36"/>
      <c r="CC217" s="36"/>
      <c r="CH217" s="36"/>
      <c r="CM217" s="36"/>
      <c r="CR217" s="36"/>
      <c r="CW217" s="36"/>
      <c r="CX217" s="33"/>
      <c r="CY217" s="78"/>
      <c r="DC217" s="146"/>
      <c r="DE217" s="541"/>
    </row>
    <row r="218" spans="1:109" s="32" customFormat="1" x14ac:dyDescent="0.25">
      <c r="A218" s="77"/>
      <c r="E218" s="541"/>
      <c r="F218" s="36"/>
      <c r="K218" s="36"/>
      <c r="P218" s="36"/>
      <c r="U218" s="36"/>
      <c r="Z218" s="36"/>
      <c r="AE218" s="36"/>
      <c r="AJ218" s="36"/>
      <c r="AO218" s="36"/>
      <c r="AT218" s="36"/>
      <c r="AY218" s="36"/>
      <c r="BD218" s="36"/>
      <c r="BI218" s="36"/>
      <c r="BN218" s="36"/>
      <c r="BS218" s="36"/>
      <c r="BX218" s="36"/>
      <c r="CC218" s="36"/>
      <c r="CH218" s="36"/>
      <c r="CM218" s="36"/>
      <c r="CR218" s="36"/>
      <c r="CW218" s="36"/>
      <c r="CX218" s="33"/>
      <c r="CY218" s="78"/>
      <c r="DC218" s="146"/>
      <c r="DE218" s="541"/>
    </row>
    <row r="219" spans="1:109" s="32" customFormat="1" x14ac:dyDescent="0.25">
      <c r="A219" s="77"/>
      <c r="E219" s="541"/>
      <c r="F219" s="36"/>
      <c r="K219" s="36"/>
      <c r="P219" s="36"/>
      <c r="U219" s="36"/>
      <c r="Z219" s="36"/>
      <c r="AE219" s="36"/>
      <c r="AJ219" s="36"/>
      <c r="AO219" s="36"/>
      <c r="AT219" s="36"/>
      <c r="AY219" s="36"/>
      <c r="BD219" s="36"/>
      <c r="BI219" s="36"/>
      <c r="BN219" s="36"/>
      <c r="BS219" s="36"/>
      <c r="BX219" s="36"/>
      <c r="CC219" s="36"/>
      <c r="CH219" s="36"/>
      <c r="CM219" s="36"/>
      <c r="CR219" s="36"/>
      <c r="CW219" s="36"/>
      <c r="CX219" s="33"/>
      <c r="CY219" s="78"/>
      <c r="DC219" s="146"/>
      <c r="DE219" s="541"/>
    </row>
    <row r="220" spans="1:109" s="32" customFormat="1" x14ac:dyDescent="0.25">
      <c r="A220" s="77"/>
      <c r="E220" s="541"/>
      <c r="F220" s="36"/>
      <c r="K220" s="36"/>
      <c r="P220" s="36"/>
      <c r="U220" s="36"/>
      <c r="Z220" s="36"/>
      <c r="AE220" s="36"/>
      <c r="AJ220" s="36"/>
      <c r="AO220" s="36"/>
      <c r="AT220" s="36"/>
      <c r="AY220" s="36"/>
      <c r="BD220" s="36"/>
      <c r="BI220" s="36"/>
      <c r="BN220" s="36"/>
      <c r="BS220" s="36"/>
      <c r="BX220" s="36"/>
      <c r="CC220" s="36"/>
      <c r="CH220" s="36"/>
      <c r="CM220" s="36"/>
      <c r="CR220" s="36"/>
      <c r="CW220" s="36"/>
      <c r="CX220" s="33"/>
      <c r="CY220" s="78"/>
      <c r="DC220" s="146"/>
      <c r="DE220" s="541"/>
    </row>
    <row r="221" spans="1:109" s="32" customFormat="1" x14ac:dyDescent="0.25">
      <c r="A221" s="77"/>
      <c r="E221" s="541"/>
      <c r="F221" s="36"/>
      <c r="K221" s="36"/>
      <c r="P221" s="36"/>
      <c r="U221" s="36"/>
      <c r="Z221" s="36"/>
      <c r="AE221" s="36"/>
      <c r="AJ221" s="36"/>
      <c r="AO221" s="36"/>
      <c r="AT221" s="36"/>
      <c r="AY221" s="36"/>
      <c r="BD221" s="36"/>
      <c r="BI221" s="36"/>
      <c r="BN221" s="36"/>
      <c r="BS221" s="36"/>
      <c r="BX221" s="36"/>
      <c r="CC221" s="36"/>
      <c r="CH221" s="36"/>
      <c r="CM221" s="36"/>
      <c r="CR221" s="36"/>
      <c r="CW221" s="36"/>
      <c r="CX221" s="33"/>
      <c r="CY221" s="78"/>
      <c r="DC221" s="146"/>
      <c r="DE221" s="541"/>
    </row>
    <row r="222" spans="1:109" s="32" customFormat="1" x14ac:dyDescent="0.25">
      <c r="A222" s="77"/>
      <c r="E222" s="541"/>
      <c r="F222" s="36"/>
      <c r="K222" s="36"/>
      <c r="P222" s="36"/>
      <c r="U222" s="36"/>
      <c r="Z222" s="36"/>
      <c r="AE222" s="36"/>
      <c r="AJ222" s="36"/>
      <c r="AO222" s="36"/>
      <c r="AT222" s="36"/>
      <c r="AY222" s="36"/>
      <c r="BD222" s="36"/>
      <c r="BI222" s="36"/>
      <c r="BN222" s="36"/>
      <c r="BS222" s="36"/>
      <c r="BX222" s="36"/>
      <c r="CC222" s="36"/>
      <c r="CH222" s="36"/>
      <c r="CM222" s="36"/>
      <c r="CR222" s="36"/>
      <c r="CW222" s="36"/>
      <c r="CX222" s="33"/>
      <c r="CY222" s="78"/>
      <c r="DC222" s="146"/>
      <c r="DE222" s="541"/>
    </row>
    <row r="223" spans="1:109" s="32" customFormat="1" x14ac:dyDescent="0.25">
      <c r="A223" s="77"/>
      <c r="E223" s="541"/>
      <c r="F223" s="36"/>
      <c r="K223" s="36"/>
      <c r="P223" s="36"/>
      <c r="U223" s="36"/>
      <c r="Z223" s="36"/>
      <c r="AE223" s="36"/>
      <c r="AJ223" s="36"/>
      <c r="AO223" s="36"/>
      <c r="AT223" s="36"/>
      <c r="AY223" s="36"/>
      <c r="BD223" s="36"/>
      <c r="BI223" s="36"/>
      <c r="BN223" s="36"/>
      <c r="BS223" s="36"/>
      <c r="BX223" s="36"/>
      <c r="CC223" s="36"/>
      <c r="CH223" s="36"/>
      <c r="CM223" s="36"/>
      <c r="CR223" s="36"/>
      <c r="CW223" s="36"/>
      <c r="CX223" s="33"/>
      <c r="CY223" s="78"/>
      <c r="DC223" s="146"/>
      <c r="DE223" s="541"/>
    </row>
    <row r="224" spans="1:109" s="32" customFormat="1" x14ac:dyDescent="0.25">
      <c r="A224" s="77"/>
      <c r="E224" s="541"/>
      <c r="F224" s="36"/>
      <c r="K224" s="36"/>
      <c r="P224" s="36"/>
      <c r="U224" s="36"/>
      <c r="Z224" s="36"/>
      <c r="AE224" s="36"/>
      <c r="AJ224" s="36"/>
      <c r="AO224" s="36"/>
      <c r="AT224" s="36"/>
      <c r="AY224" s="36"/>
      <c r="BD224" s="36"/>
      <c r="BI224" s="36"/>
      <c r="BN224" s="36"/>
      <c r="BS224" s="36"/>
      <c r="BX224" s="36"/>
      <c r="CC224" s="36"/>
      <c r="CH224" s="36"/>
      <c r="CM224" s="36"/>
      <c r="CR224" s="36"/>
      <c r="CW224" s="36"/>
      <c r="CX224" s="33"/>
      <c r="CY224" s="78"/>
      <c r="DC224" s="146"/>
      <c r="DE224" s="541"/>
    </row>
    <row r="225" spans="1:109" s="32" customFormat="1" x14ac:dyDescent="0.25">
      <c r="A225" s="77"/>
      <c r="E225" s="541"/>
      <c r="F225" s="36"/>
      <c r="K225" s="36"/>
      <c r="P225" s="36"/>
      <c r="U225" s="36"/>
      <c r="Z225" s="36"/>
      <c r="AE225" s="36"/>
      <c r="AJ225" s="36"/>
      <c r="AO225" s="36"/>
      <c r="AT225" s="36"/>
      <c r="AY225" s="36"/>
      <c r="BD225" s="36"/>
      <c r="BI225" s="36"/>
      <c r="BN225" s="36"/>
      <c r="BS225" s="36"/>
      <c r="BX225" s="36"/>
      <c r="CC225" s="36"/>
      <c r="CH225" s="36"/>
      <c r="CM225" s="36"/>
      <c r="CR225" s="36"/>
      <c r="CW225" s="36"/>
      <c r="CX225" s="33"/>
      <c r="CY225" s="78"/>
      <c r="DC225" s="146"/>
      <c r="DE225" s="541"/>
    </row>
    <row r="226" spans="1:109" s="32" customFormat="1" x14ac:dyDescent="0.25">
      <c r="A226" s="77"/>
      <c r="E226" s="541"/>
      <c r="F226" s="36"/>
      <c r="K226" s="36"/>
      <c r="P226" s="36"/>
      <c r="U226" s="36"/>
      <c r="Z226" s="36"/>
      <c r="AE226" s="36"/>
      <c r="AJ226" s="36"/>
      <c r="AO226" s="36"/>
      <c r="AT226" s="36"/>
      <c r="AY226" s="36"/>
      <c r="BD226" s="36"/>
      <c r="BI226" s="36"/>
      <c r="BN226" s="36"/>
      <c r="BS226" s="36"/>
      <c r="BX226" s="36"/>
      <c r="CC226" s="36"/>
      <c r="CH226" s="36"/>
      <c r="CM226" s="36"/>
      <c r="CR226" s="36"/>
      <c r="CW226" s="36"/>
      <c r="CX226" s="33"/>
      <c r="CY226" s="78"/>
      <c r="DC226" s="146"/>
      <c r="DE226" s="541"/>
    </row>
    <row r="227" spans="1:109" s="32" customFormat="1" x14ac:dyDescent="0.25">
      <c r="A227" s="77"/>
      <c r="E227" s="541"/>
      <c r="F227" s="36"/>
      <c r="K227" s="36"/>
      <c r="P227" s="36"/>
      <c r="U227" s="36"/>
      <c r="Z227" s="36"/>
      <c r="AE227" s="36"/>
      <c r="AJ227" s="36"/>
      <c r="AO227" s="36"/>
      <c r="AT227" s="36"/>
      <c r="AY227" s="36"/>
      <c r="BD227" s="36"/>
      <c r="BI227" s="36"/>
      <c r="BN227" s="36"/>
      <c r="BS227" s="36"/>
      <c r="BX227" s="36"/>
      <c r="CC227" s="36"/>
      <c r="CH227" s="36"/>
      <c r="CM227" s="36"/>
      <c r="CR227" s="36"/>
      <c r="CW227" s="36"/>
      <c r="CX227" s="33"/>
      <c r="CY227" s="78"/>
      <c r="DC227" s="146"/>
      <c r="DE227" s="541"/>
    </row>
    <row r="228" spans="1:109" s="32" customFormat="1" x14ac:dyDescent="0.25">
      <c r="A228" s="77"/>
      <c r="E228" s="541"/>
      <c r="F228" s="36"/>
      <c r="K228" s="36"/>
      <c r="P228" s="36"/>
      <c r="U228" s="36"/>
      <c r="Z228" s="36"/>
      <c r="AE228" s="36"/>
      <c r="AJ228" s="36"/>
      <c r="AO228" s="36"/>
      <c r="AT228" s="36"/>
      <c r="AY228" s="36"/>
      <c r="BD228" s="36"/>
      <c r="BI228" s="36"/>
      <c r="BN228" s="36"/>
      <c r="BS228" s="36"/>
      <c r="BX228" s="36"/>
      <c r="CC228" s="36"/>
      <c r="CH228" s="36"/>
      <c r="CM228" s="36"/>
      <c r="CR228" s="36"/>
      <c r="CW228" s="36"/>
      <c r="CX228" s="33"/>
      <c r="CY228" s="78"/>
      <c r="DC228" s="146"/>
      <c r="DE228" s="541"/>
    </row>
    <row r="229" spans="1:109" s="32" customFormat="1" x14ac:dyDescent="0.25">
      <c r="A229" s="77"/>
      <c r="E229" s="541"/>
      <c r="F229" s="36"/>
      <c r="K229" s="36"/>
      <c r="P229" s="36"/>
      <c r="U229" s="36"/>
      <c r="Z229" s="36"/>
      <c r="AE229" s="36"/>
      <c r="AJ229" s="36"/>
      <c r="AO229" s="36"/>
      <c r="AT229" s="36"/>
      <c r="AY229" s="36"/>
      <c r="BD229" s="36"/>
      <c r="BI229" s="36"/>
      <c r="BN229" s="36"/>
      <c r="BS229" s="36"/>
      <c r="BX229" s="36"/>
      <c r="CC229" s="36"/>
      <c r="CH229" s="36"/>
      <c r="CM229" s="36"/>
      <c r="CR229" s="36"/>
      <c r="CW229" s="36"/>
      <c r="CX229" s="33"/>
      <c r="CY229" s="78"/>
      <c r="DC229" s="146"/>
      <c r="DE229" s="541"/>
    </row>
    <row r="230" spans="1:109" s="32" customFormat="1" x14ac:dyDescent="0.25">
      <c r="A230" s="77"/>
      <c r="E230" s="541"/>
      <c r="F230" s="36"/>
      <c r="K230" s="36"/>
      <c r="P230" s="36"/>
      <c r="U230" s="36"/>
      <c r="Z230" s="36"/>
      <c r="AE230" s="36"/>
      <c r="AJ230" s="36"/>
      <c r="AO230" s="36"/>
      <c r="AT230" s="36"/>
      <c r="AY230" s="36"/>
      <c r="BD230" s="36"/>
      <c r="BI230" s="36"/>
      <c r="BN230" s="36"/>
      <c r="BS230" s="36"/>
      <c r="BX230" s="36"/>
      <c r="CC230" s="36"/>
      <c r="CH230" s="36"/>
      <c r="CM230" s="36"/>
      <c r="CR230" s="36"/>
      <c r="CW230" s="36"/>
      <c r="CX230" s="33"/>
      <c r="CY230" s="78"/>
      <c r="DC230" s="146"/>
      <c r="DE230" s="541"/>
    </row>
    <row r="231" spans="1:109" s="32" customFormat="1" x14ac:dyDescent="0.25">
      <c r="A231" s="77"/>
      <c r="E231" s="541"/>
      <c r="F231" s="36"/>
      <c r="K231" s="36"/>
      <c r="P231" s="36"/>
      <c r="U231" s="36"/>
      <c r="Z231" s="36"/>
      <c r="AE231" s="36"/>
      <c r="AJ231" s="36"/>
      <c r="AO231" s="36"/>
      <c r="AT231" s="36"/>
      <c r="AY231" s="36"/>
      <c r="BD231" s="36"/>
      <c r="BI231" s="36"/>
      <c r="BN231" s="36"/>
      <c r="BS231" s="36"/>
      <c r="BX231" s="36"/>
      <c r="CC231" s="36"/>
      <c r="CH231" s="36"/>
      <c r="CM231" s="36"/>
      <c r="CR231" s="36"/>
      <c r="CW231" s="36"/>
      <c r="CX231" s="33"/>
      <c r="CY231" s="78"/>
      <c r="DC231" s="146"/>
      <c r="DE231" s="541"/>
    </row>
    <row r="232" spans="1:109" s="32" customFormat="1" x14ac:dyDescent="0.25">
      <c r="A232" s="77"/>
      <c r="E232" s="541"/>
      <c r="F232" s="36"/>
      <c r="K232" s="36"/>
      <c r="P232" s="36"/>
      <c r="U232" s="36"/>
      <c r="Z232" s="36"/>
      <c r="AE232" s="36"/>
      <c r="AJ232" s="36"/>
      <c r="AO232" s="36"/>
      <c r="AT232" s="36"/>
      <c r="AY232" s="36"/>
      <c r="BD232" s="36"/>
      <c r="BI232" s="36"/>
      <c r="BN232" s="36"/>
      <c r="BS232" s="36"/>
      <c r="BX232" s="36"/>
      <c r="CC232" s="36"/>
      <c r="CH232" s="36"/>
      <c r="CM232" s="36"/>
      <c r="CR232" s="36"/>
      <c r="CW232" s="36"/>
      <c r="CX232" s="33"/>
      <c r="CY232" s="78"/>
      <c r="DC232" s="146"/>
      <c r="DE232" s="541"/>
    </row>
    <row r="233" spans="1:109" s="32" customFormat="1" x14ac:dyDescent="0.25">
      <c r="A233" s="77"/>
      <c r="E233" s="541"/>
      <c r="F233" s="36"/>
      <c r="K233" s="36"/>
      <c r="P233" s="36"/>
      <c r="U233" s="36"/>
      <c r="Z233" s="36"/>
      <c r="AE233" s="36"/>
      <c r="AJ233" s="36"/>
      <c r="AO233" s="36"/>
      <c r="AT233" s="36"/>
      <c r="AY233" s="36"/>
      <c r="BD233" s="36"/>
      <c r="BI233" s="36"/>
      <c r="BN233" s="36"/>
      <c r="BS233" s="36"/>
      <c r="BX233" s="36"/>
      <c r="CC233" s="36"/>
      <c r="CH233" s="36"/>
      <c r="CM233" s="36"/>
      <c r="CR233" s="36"/>
      <c r="CW233" s="36"/>
      <c r="CX233" s="33"/>
      <c r="CY233" s="78"/>
      <c r="DC233" s="146"/>
      <c r="DE233" s="541"/>
    </row>
    <row r="234" spans="1:109" s="32" customFormat="1" x14ac:dyDescent="0.25">
      <c r="A234" s="77"/>
      <c r="E234" s="541"/>
      <c r="F234" s="36"/>
      <c r="K234" s="36"/>
      <c r="P234" s="36"/>
      <c r="U234" s="36"/>
      <c r="Z234" s="36"/>
      <c r="AE234" s="36"/>
      <c r="AJ234" s="36"/>
      <c r="AO234" s="36"/>
      <c r="AT234" s="36"/>
      <c r="AY234" s="36"/>
      <c r="BD234" s="36"/>
      <c r="BI234" s="36"/>
      <c r="BN234" s="36"/>
      <c r="BS234" s="36"/>
      <c r="BX234" s="36"/>
      <c r="CC234" s="36"/>
      <c r="CH234" s="36"/>
      <c r="CM234" s="36"/>
      <c r="CR234" s="36"/>
      <c r="CW234" s="36"/>
      <c r="CX234" s="33"/>
      <c r="CY234" s="78"/>
      <c r="DC234" s="146"/>
      <c r="DE234" s="541"/>
    </row>
    <row r="235" spans="1:109" s="32" customFormat="1" x14ac:dyDescent="0.25">
      <c r="A235" s="77"/>
      <c r="E235" s="541"/>
      <c r="F235" s="36"/>
      <c r="K235" s="36"/>
      <c r="P235" s="36"/>
      <c r="U235" s="36"/>
      <c r="Z235" s="36"/>
      <c r="AE235" s="36"/>
      <c r="AJ235" s="36"/>
      <c r="AO235" s="36"/>
      <c r="AT235" s="36"/>
      <c r="AY235" s="36"/>
      <c r="BD235" s="36"/>
      <c r="BI235" s="36"/>
      <c r="BN235" s="36"/>
      <c r="BS235" s="36"/>
      <c r="BX235" s="36"/>
      <c r="CC235" s="36"/>
      <c r="CH235" s="36"/>
      <c r="CM235" s="36"/>
      <c r="CR235" s="36"/>
      <c r="CW235" s="36"/>
      <c r="CX235" s="33"/>
      <c r="CY235" s="78"/>
      <c r="DC235" s="146"/>
      <c r="DE235" s="541"/>
    </row>
    <row r="236" spans="1:109" s="32" customFormat="1" x14ac:dyDescent="0.25">
      <c r="A236" s="77"/>
      <c r="E236" s="541"/>
      <c r="F236" s="36"/>
      <c r="K236" s="36"/>
      <c r="P236" s="36"/>
      <c r="U236" s="36"/>
      <c r="Z236" s="36"/>
      <c r="AE236" s="36"/>
      <c r="AJ236" s="36"/>
      <c r="AO236" s="36"/>
      <c r="AT236" s="36"/>
      <c r="AY236" s="36"/>
      <c r="BD236" s="36"/>
      <c r="BI236" s="36"/>
      <c r="BN236" s="36"/>
      <c r="BS236" s="36"/>
      <c r="BX236" s="36"/>
      <c r="CC236" s="36"/>
      <c r="CH236" s="36"/>
      <c r="CM236" s="36"/>
      <c r="CR236" s="36"/>
      <c r="CW236" s="36"/>
      <c r="CX236" s="33"/>
      <c r="CY236" s="78"/>
      <c r="DC236" s="146"/>
      <c r="DE236" s="541"/>
    </row>
    <row r="237" spans="1:109" s="32" customFormat="1" x14ac:dyDescent="0.25">
      <c r="A237" s="77"/>
      <c r="E237" s="541"/>
      <c r="F237" s="36"/>
      <c r="K237" s="36"/>
      <c r="P237" s="36"/>
      <c r="U237" s="36"/>
      <c r="Z237" s="36"/>
      <c r="AE237" s="36"/>
      <c r="AJ237" s="36"/>
      <c r="AO237" s="36"/>
      <c r="AT237" s="36"/>
      <c r="AY237" s="36"/>
      <c r="BD237" s="36"/>
      <c r="BI237" s="36"/>
      <c r="BN237" s="36"/>
      <c r="BS237" s="36"/>
      <c r="BX237" s="36"/>
      <c r="CC237" s="36"/>
      <c r="CH237" s="36"/>
      <c r="CM237" s="36"/>
      <c r="CR237" s="36"/>
      <c r="CW237" s="36"/>
      <c r="CX237" s="33"/>
      <c r="CY237" s="78"/>
      <c r="DC237" s="146"/>
      <c r="DE237" s="541"/>
    </row>
    <row r="238" spans="1:109" s="32" customFormat="1" x14ac:dyDescent="0.25">
      <c r="A238" s="77"/>
      <c r="E238" s="541"/>
      <c r="F238" s="36"/>
      <c r="K238" s="36"/>
      <c r="P238" s="36"/>
      <c r="U238" s="36"/>
      <c r="Z238" s="36"/>
      <c r="AE238" s="36"/>
      <c r="AJ238" s="36"/>
      <c r="AO238" s="36"/>
      <c r="AT238" s="36"/>
      <c r="AY238" s="36"/>
      <c r="BD238" s="36"/>
      <c r="BI238" s="36"/>
      <c r="BN238" s="36"/>
      <c r="BS238" s="36"/>
      <c r="BX238" s="36"/>
      <c r="CC238" s="36"/>
      <c r="CH238" s="36"/>
      <c r="CM238" s="36"/>
      <c r="CR238" s="36"/>
      <c r="CW238" s="36"/>
      <c r="CX238" s="33"/>
      <c r="CY238" s="78"/>
      <c r="DC238" s="146"/>
      <c r="DE238" s="541"/>
    </row>
    <row r="239" spans="1:109" s="32" customFormat="1" x14ac:dyDescent="0.25">
      <c r="A239" s="77"/>
      <c r="E239" s="541"/>
      <c r="F239" s="36"/>
      <c r="K239" s="36"/>
      <c r="P239" s="36"/>
      <c r="U239" s="36"/>
      <c r="Z239" s="36"/>
      <c r="AE239" s="36"/>
      <c r="AJ239" s="36"/>
      <c r="AO239" s="36"/>
      <c r="AT239" s="36"/>
      <c r="AY239" s="36"/>
      <c r="BD239" s="36"/>
      <c r="BI239" s="36"/>
      <c r="BN239" s="36"/>
      <c r="BS239" s="36"/>
      <c r="BX239" s="36"/>
      <c r="CC239" s="36"/>
      <c r="CH239" s="36"/>
      <c r="CM239" s="36"/>
      <c r="CR239" s="36"/>
      <c r="CW239" s="36"/>
      <c r="CX239" s="33"/>
      <c r="CY239" s="78"/>
      <c r="DC239" s="146"/>
      <c r="DE239" s="541"/>
    </row>
    <row r="240" spans="1:109" s="32" customFormat="1" x14ac:dyDescent="0.25">
      <c r="A240" s="77"/>
      <c r="E240" s="541"/>
      <c r="F240" s="36"/>
      <c r="K240" s="36"/>
      <c r="P240" s="36"/>
      <c r="U240" s="36"/>
      <c r="Z240" s="36"/>
      <c r="AE240" s="36"/>
      <c r="AJ240" s="36"/>
      <c r="AO240" s="36"/>
      <c r="AT240" s="36"/>
      <c r="AY240" s="36"/>
      <c r="BD240" s="36"/>
      <c r="BI240" s="36"/>
      <c r="BN240" s="36"/>
      <c r="BS240" s="36"/>
      <c r="BX240" s="36"/>
      <c r="CC240" s="36"/>
      <c r="CH240" s="36"/>
      <c r="CM240" s="36"/>
      <c r="CR240" s="36"/>
      <c r="CW240" s="36"/>
      <c r="CX240" s="33"/>
      <c r="CY240" s="78"/>
      <c r="DC240" s="146"/>
      <c r="DE240" s="541"/>
    </row>
    <row r="241" spans="1:109" s="32" customFormat="1" x14ac:dyDescent="0.25">
      <c r="A241" s="77"/>
      <c r="E241" s="541"/>
      <c r="F241" s="36"/>
      <c r="K241" s="36"/>
      <c r="P241" s="36"/>
      <c r="U241" s="36"/>
      <c r="Z241" s="36"/>
      <c r="AE241" s="36"/>
      <c r="AJ241" s="36"/>
      <c r="AO241" s="36"/>
      <c r="AT241" s="36"/>
      <c r="AY241" s="36"/>
      <c r="BD241" s="36"/>
      <c r="BI241" s="36"/>
      <c r="BN241" s="36"/>
      <c r="BS241" s="36"/>
      <c r="BX241" s="36"/>
      <c r="CC241" s="36"/>
      <c r="CH241" s="36"/>
      <c r="CM241" s="36"/>
      <c r="CR241" s="36"/>
      <c r="CW241" s="36"/>
      <c r="CX241" s="33"/>
      <c r="CY241" s="78"/>
      <c r="DC241" s="146"/>
      <c r="DE241" s="541"/>
    </row>
    <row r="242" spans="1:109" s="32" customFormat="1" x14ac:dyDescent="0.25">
      <c r="A242" s="77"/>
      <c r="E242" s="541"/>
      <c r="F242" s="36"/>
      <c r="K242" s="36"/>
      <c r="P242" s="36"/>
      <c r="U242" s="36"/>
      <c r="Z242" s="36"/>
      <c r="AE242" s="36"/>
      <c r="AJ242" s="36"/>
      <c r="AO242" s="36"/>
      <c r="AT242" s="36"/>
      <c r="AY242" s="36"/>
      <c r="BD242" s="36"/>
      <c r="BI242" s="36"/>
      <c r="BN242" s="36"/>
      <c r="BS242" s="36"/>
      <c r="BX242" s="36"/>
      <c r="CC242" s="36"/>
      <c r="CH242" s="36"/>
      <c r="CM242" s="36"/>
      <c r="CR242" s="36"/>
      <c r="CW242" s="36"/>
      <c r="CX242" s="33"/>
      <c r="CY242" s="78"/>
      <c r="DC242" s="146"/>
      <c r="DE242" s="541"/>
    </row>
    <row r="243" spans="1:109" s="32" customFormat="1" x14ac:dyDescent="0.25">
      <c r="A243" s="77"/>
      <c r="E243" s="541"/>
      <c r="F243" s="36"/>
      <c r="K243" s="36"/>
      <c r="P243" s="36"/>
      <c r="U243" s="36"/>
      <c r="Z243" s="36"/>
      <c r="AE243" s="36"/>
      <c r="AJ243" s="36"/>
      <c r="AO243" s="36"/>
      <c r="AT243" s="36"/>
      <c r="AY243" s="36"/>
      <c r="BD243" s="36"/>
      <c r="BI243" s="36"/>
      <c r="BN243" s="36"/>
      <c r="BS243" s="36"/>
      <c r="BX243" s="36"/>
      <c r="CC243" s="36"/>
      <c r="CH243" s="36"/>
      <c r="CM243" s="36"/>
      <c r="CR243" s="36"/>
      <c r="CW243" s="36"/>
      <c r="CX243" s="33"/>
      <c r="CY243" s="78"/>
      <c r="DE243" s="541"/>
    </row>
    <row r="244" spans="1:109" s="32" customFormat="1" x14ac:dyDescent="0.25">
      <c r="A244" s="77"/>
      <c r="E244" s="541"/>
      <c r="F244" s="36"/>
      <c r="K244" s="36"/>
      <c r="P244" s="36"/>
      <c r="U244" s="36"/>
      <c r="Z244" s="36"/>
      <c r="AE244" s="36"/>
      <c r="AJ244" s="36"/>
      <c r="AO244" s="36"/>
      <c r="AT244" s="36"/>
      <c r="AY244" s="36"/>
      <c r="BD244" s="36"/>
      <c r="BI244" s="36"/>
      <c r="BN244" s="36"/>
      <c r="BS244" s="36"/>
      <c r="BX244" s="36"/>
      <c r="CC244" s="36"/>
      <c r="CH244" s="36"/>
      <c r="CM244" s="36"/>
      <c r="CR244" s="36"/>
      <c r="CW244" s="36"/>
      <c r="CX244" s="33"/>
      <c r="CY244" s="78"/>
      <c r="DE244" s="541"/>
    </row>
    <row r="245" spans="1:109" s="32" customFormat="1" x14ac:dyDescent="0.25">
      <c r="A245" s="77"/>
      <c r="E245" s="541"/>
      <c r="F245" s="36"/>
      <c r="K245" s="36"/>
      <c r="P245" s="36"/>
      <c r="U245" s="36"/>
      <c r="Z245" s="36"/>
      <c r="AE245" s="36"/>
      <c r="AJ245" s="36"/>
      <c r="AO245" s="36"/>
      <c r="AT245" s="36"/>
      <c r="AY245" s="36"/>
      <c r="BD245" s="36"/>
      <c r="BI245" s="36"/>
      <c r="BN245" s="36"/>
      <c r="BS245" s="36"/>
      <c r="BX245" s="36"/>
      <c r="CC245" s="36"/>
      <c r="CH245" s="36"/>
      <c r="CM245" s="36"/>
      <c r="CR245" s="36"/>
      <c r="CW245" s="36"/>
      <c r="CX245" s="33"/>
      <c r="CY245" s="78"/>
      <c r="DE245" s="541"/>
    </row>
    <row r="246" spans="1:109" s="32" customFormat="1" x14ac:dyDescent="0.25">
      <c r="A246" s="77"/>
      <c r="E246" s="541"/>
      <c r="F246" s="36"/>
      <c r="K246" s="36"/>
      <c r="P246" s="36"/>
      <c r="U246" s="36"/>
      <c r="Z246" s="36"/>
      <c r="AE246" s="36"/>
      <c r="AJ246" s="36"/>
      <c r="AO246" s="36"/>
      <c r="AT246" s="36"/>
      <c r="AY246" s="36"/>
      <c r="BD246" s="36"/>
      <c r="BI246" s="36"/>
      <c r="BN246" s="36"/>
      <c r="BS246" s="36"/>
      <c r="BX246" s="36"/>
      <c r="CC246" s="36"/>
      <c r="CH246" s="36"/>
      <c r="CM246" s="36"/>
      <c r="CR246" s="36"/>
      <c r="CW246" s="36"/>
      <c r="CX246" s="33"/>
      <c r="CY246" s="78"/>
      <c r="DE246" s="541"/>
    </row>
    <row r="247" spans="1:109" s="32" customFormat="1" x14ac:dyDescent="0.25">
      <c r="A247" s="77"/>
      <c r="E247" s="541"/>
      <c r="F247" s="36"/>
      <c r="K247" s="36"/>
      <c r="P247" s="36"/>
      <c r="U247" s="36"/>
      <c r="Z247" s="36"/>
      <c r="AE247" s="36"/>
      <c r="AJ247" s="36"/>
      <c r="AO247" s="36"/>
      <c r="AT247" s="36"/>
      <c r="AY247" s="36"/>
      <c r="BD247" s="36"/>
      <c r="BI247" s="36"/>
      <c r="BN247" s="36"/>
      <c r="BS247" s="36"/>
      <c r="BX247" s="36"/>
      <c r="CC247" s="36"/>
      <c r="CH247" s="36"/>
      <c r="CM247" s="36"/>
      <c r="CR247" s="36"/>
      <c r="CW247" s="36"/>
      <c r="CX247" s="33"/>
      <c r="CY247" s="78"/>
      <c r="DE247" s="541"/>
    </row>
    <row r="248" spans="1:109" s="32" customFormat="1" x14ac:dyDescent="0.25">
      <c r="A248" s="77"/>
      <c r="E248" s="541"/>
      <c r="F248" s="36"/>
      <c r="K248" s="36"/>
      <c r="P248" s="36"/>
      <c r="U248" s="36"/>
      <c r="Z248" s="36"/>
      <c r="AE248" s="36"/>
      <c r="AJ248" s="36"/>
      <c r="AO248" s="36"/>
      <c r="AT248" s="36"/>
      <c r="AY248" s="36"/>
      <c r="BD248" s="36"/>
      <c r="BI248" s="36"/>
      <c r="BN248" s="36"/>
      <c r="BS248" s="36"/>
      <c r="BX248" s="36"/>
      <c r="CC248" s="36"/>
      <c r="CH248" s="36"/>
      <c r="CM248" s="36"/>
      <c r="CR248" s="36"/>
      <c r="CW248" s="36"/>
      <c r="CX248" s="33"/>
      <c r="CY248" s="78"/>
      <c r="DE248" s="541"/>
    </row>
    <row r="249" spans="1:109" s="32" customFormat="1" x14ac:dyDescent="0.25">
      <c r="A249" s="77"/>
      <c r="E249" s="541"/>
      <c r="F249" s="36"/>
      <c r="K249" s="36"/>
      <c r="P249" s="36"/>
      <c r="U249" s="36"/>
      <c r="Z249" s="36"/>
      <c r="AE249" s="36"/>
      <c r="AJ249" s="36"/>
      <c r="AO249" s="36"/>
      <c r="AT249" s="36"/>
      <c r="AY249" s="36"/>
      <c r="BD249" s="36"/>
      <c r="BI249" s="36"/>
      <c r="BN249" s="36"/>
      <c r="BS249" s="36"/>
      <c r="BX249" s="36"/>
      <c r="CC249" s="36"/>
      <c r="CH249" s="36"/>
      <c r="CM249" s="36"/>
      <c r="CR249" s="36"/>
      <c r="CW249" s="36"/>
      <c r="CX249" s="33"/>
      <c r="CY249" s="78"/>
      <c r="DE249" s="541"/>
    </row>
    <row r="250" spans="1:109" s="32" customFormat="1" x14ac:dyDescent="0.25">
      <c r="A250" s="77"/>
      <c r="E250" s="541"/>
      <c r="F250" s="36"/>
      <c r="K250" s="36"/>
      <c r="P250" s="36"/>
      <c r="U250" s="36"/>
      <c r="Z250" s="36"/>
      <c r="AE250" s="36"/>
      <c r="AJ250" s="36"/>
      <c r="AO250" s="36"/>
      <c r="AT250" s="36"/>
      <c r="AY250" s="36"/>
      <c r="BD250" s="36"/>
      <c r="BI250" s="36"/>
      <c r="BN250" s="36"/>
      <c r="BS250" s="36"/>
      <c r="BX250" s="36"/>
      <c r="CC250" s="36"/>
      <c r="CH250" s="36"/>
      <c r="CM250" s="36"/>
      <c r="CR250" s="36"/>
      <c r="CW250" s="36"/>
      <c r="CX250" s="33"/>
      <c r="CY250" s="78"/>
      <c r="DE250" s="541"/>
    </row>
    <row r="251" spans="1:109" s="32" customFormat="1" x14ac:dyDescent="0.25">
      <c r="A251" s="77"/>
      <c r="E251" s="541"/>
      <c r="F251" s="36"/>
      <c r="K251" s="36"/>
      <c r="P251" s="36"/>
      <c r="U251" s="36"/>
      <c r="Z251" s="36"/>
      <c r="AE251" s="36"/>
      <c r="AJ251" s="36"/>
      <c r="AO251" s="36"/>
      <c r="AT251" s="36"/>
      <c r="AY251" s="36"/>
      <c r="BD251" s="36"/>
      <c r="BI251" s="36"/>
      <c r="BN251" s="36"/>
      <c r="BS251" s="36"/>
      <c r="BX251" s="36"/>
      <c r="CC251" s="36"/>
      <c r="CH251" s="36"/>
      <c r="CM251" s="36"/>
      <c r="CR251" s="36"/>
      <c r="CW251" s="36"/>
      <c r="CX251" s="33"/>
      <c r="CY251" s="78"/>
      <c r="DE251" s="541"/>
    </row>
    <row r="252" spans="1:109" s="32" customFormat="1" x14ac:dyDescent="0.25">
      <c r="A252" s="77"/>
      <c r="E252" s="541"/>
      <c r="F252" s="36"/>
      <c r="K252" s="36"/>
      <c r="P252" s="36"/>
      <c r="U252" s="36"/>
      <c r="Z252" s="36"/>
      <c r="AE252" s="36"/>
      <c r="AJ252" s="36"/>
      <c r="AO252" s="36"/>
      <c r="AT252" s="36"/>
      <c r="AY252" s="36"/>
      <c r="BD252" s="36"/>
      <c r="BI252" s="36"/>
      <c r="BN252" s="36"/>
      <c r="BS252" s="36"/>
      <c r="BX252" s="36"/>
      <c r="CC252" s="36"/>
      <c r="CH252" s="36"/>
      <c r="CM252" s="36"/>
      <c r="CR252" s="36"/>
      <c r="CW252" s="36"/>
      <c r="CX252" s="33"/>
      <c r="CY252" s="78"/>
      <c r="DE252" s="541"/>
    </row>
    <row r="253" spans="1:109" s="32" customFormat="1" x14ac:dyDescent="0.25">
      <c r="A253" s="77"/>
      <c r="E253" s="541"/>
      <c r="F253" s="36"/>
      <c r="K253" s="36"/>
      <c r="P253" s="36"/>
      <c r="U253" s="36"/>
      <c r="Z253" s="36"/>
      <c r="AE253" s="36"/>
      <c r="AJ253" s="36"/>
      <c r="AO253" s="36"/>
      <c r="AT253" s="36"/>
      <c r="AY253" s="36"/>
      <c r="BD253" s="36"/>
      <c r="BI253" s="36"/>
      <c r="BN253" s="36"/>
      <c r="BS253" s="36"/>
      <c r="BX253" s="36"/>
      <c r="CC253" s="36"/>
      <c r="CH253" s="36"/>
      <c r="CM253" s="36"/>
      <c r="CR253" s="36"/>
      <c r="CW253" s="36"/>
      <c r="CX253" s="33"/>
      <c r="CY253" s="78"/>
      <c r="DE253" s="541"/>
    </row>
    <row r="254" spans="1:109" s="32" customFormat="1" x14ac:dyDescent="0.25">
      <c r="A254" s="77"/>
      <c r="E254" s="541"/>
      <c r="F254" s="36"/>
      <c r="K254" s="36"/>
      <c r="P254" s="36"/>
      <c r="U254" s="36"/>
      <c r="Z254" s="36"/>
      <c r="AE254" s="36"/>
      <c r="AJ254" s="36"/>
      <c r="AO254" s="36"/>
      <c r="AT254" s="36"/>
      <c r="AY254" s="36"/>
      <c r="BD254" s="36"/>
      <c r="BI254" s="36"/>
      <c r="BN254" s="36"/>
      <c r="BS254" s="36"/>
      <c r="BX254" s="36"/>
      <c r="CC254" s="36"/>
      <c r="CH254" s="36"/>
      <c r="CM254" s="36"/>
      <c r="CR254" s="36"/>
      <c r="CW254" s="36"/>
      <c r="CX254" s="33"/>
      <c r="CY254" s="78"/>
      <c r="DE254" s="541"/>
    </row>
    <row r="255" spans="1:109" s="32" customFormat="1" x14ac:dyDescent="0.25">
      <c r="A255" s="77"/>
      <c r="E255" s="541"/>
      <c r="F255" s="36"/>
      <c r="K255" s="36"/>
      <c r="P255" s="36"/>
      <c r="U255" s="36"/>
      <c r="Z255" s="36"/>
      <c r="AE255" s="36"/>
      <c r="AJ255" s="36"/>
      <c r="AO255" s="36"/>
      <c r="AT255" s="36"/>
      <c r="AY255" s="36"/>
      <c r="BD255" s="36"/>
      <c r="BI255" s="36"/>
      <c r="BN255" s="36"/>
      <c r="BS255" s="36"/>
      <c r="BX255" s="36"/>
      <c r="CC255" s="36"/>
      <c r="CH255" s="36"/>
      <c r="CM255" s="36"/>
      <c r="CR255" s="36"/>
      <c r="CW255" s="36"/>
      <c r="CX255" s="33"/>
      <c r="CY255" s="78"/>
      <c r="DE255" s="541"/>
    </row>
    <row r="256" spans="1:109" s="32" customFormat="1" x14ac:dyDescent="0.25">
      <c r="A256" s="77"/>
      <c r="E256" s="541"/>
      <c r="F256" s="36"/>
      <c r="K256" s="36"/>
      <c r="P256" s="36"/>
      <c r="U256" s="36"/>
      <c r="Z256" s="36"/>
      <c r="AE256" s="36"/>
      <c r="AJ256" s="36"/>
      <c r="AO256" s="36"/>
      <c r="AT256" s="36"/>
      <c r="AY256" s="36"/>
      <c r="BD256" s="36"/>
      <c r="BI256" s="36"/>
      <c r="BN256" s="36"/>
      <c r="BS256" s="36"/>
      <c r="BX256" s="36"/>
      <c r="CC256" s="36"/>
      <c r="CH256" s="36"/>
      <c r="CM256" s="36"/>
      <c r="CR256" s="36"/>
      <c r="CW256" s="36"/>
      <c r="CX256" s="33"/>
      <c r="CY256" s="78"/>
      <c r="DE256" s="541"/>
    </row>
    <row r="257" spans="1:109" s="32" customFormat="1" x14ac:dyDescent="0.25">
      <c r="A257" s="77"/>
      <c r="E257" s="541"/>
      <c r="F257" s="36"/>
      <c r="K257" s="36"/>
      <c r="P257" s="36"/>
      <c r="U257" s="36"/>
      <c r="Z257" s="36"/>
      <c r="AE257" s="36"/>
      <c r="AJ257" s="36"/>
      <c r="AO257" s="36"/>
      <c r="AT257" s="36"/>
      <c r="AY257" s="36"/>
      <c r="BD257" s="36"/>
      <c r="BI257" s="36"/>
      <c r="BN257" s="36"/>
      <c r="BS257" s="36"/>
      <c r="BX257" s="36"/>
      <c r="CC257" s="36"/>
      <c r="CH257" s="36"/>
      <c r="CM257" s="36"/>
      <c r="CR257" s="36"/>
      <c r="CW257" s="36"/>
      <c r="CX257" s="33"/>
      <c r="CY257" s="78"/>
      <c r="DE257" s="541"/>
    </row>
    <row r="258" spans="1:109" s="32" customFormat="1" x14ac:dyDescent="0.25">
      <c r="A258" s="77"/>
      <c r="E258" s="541"/>
      <c r="F258" s="36"/>
      <c r="K258" s="36"/>
      <c r="P258" s="36"/>
      <c r="U258" s="36"/>
      <c r="Z258" s="36"/>
      <c r="AE258" s="36"/>
      <c r="AJ258" s="36"/>
      <c r="AO258" s="36"/>
      <c r="AT258" s="36"/>
      <c r="AY258" s="36"/>
      <c r="BD258" s="36"/>
      <c r="BI258" s="36"/>
      <c r="BN258" s="36"/>
      <c r="BS258" s="36"/>
      <c r="BX258" s="36"/>
      <c r="CC258" s="36"/>
      <c r="CH258" s="36"/>
      <c r="CM258" s="36"/>
      <c r="CR258" s="36"/>
      <c r="CW258" s="36"/>
      <c r="CX258" s="33"/>
      <c r="CY258" s="78"/>
      <c r="DE258" s="541"/>
    </row>
    <row r="259" spans="1:109" s="32" customFormat="1" x14ac:dyDescent="0.25">
      <c r="A259" s="77"/>
      <c r="E259" s="541"/>
      <c r="F259" s="36"/>
      <c r="K259" s="36"/>
      <c r="P259" s="36"/>
      <c r="U259" s="36"/>
      <c r="Z259" s="36"/>
      <c r="AE259" s="36"/>
      <c r="AJ259" s="36"/>
      <c r="AO259" s="36"/>
      <c r="AT259" s="36"/>
      <c r="AY259" s="36"/>
      <c r="BD259" s="36"/>
      <c r="BI259" s="36"/>
      <c r="BN259" s="36"/>
      <c r="BS259" s="36"/>
      <c r="BX259" s="36"/>
      <c r="CC259" s="36"/>
      <c r="CH259" s="36"/>
      <c r="CM259" s="36"/>
      <c r="CR259" s="36"/>
      <c r="CW259" s="36"/>
      <c r="CX259" s="33"/>
      <c r="CY259" s="78"/>
      <c r="DE259" s="541"/>
    </row>
    <row r="260" spans="1:109" s="32" customFormat="1" x14ac:dyDescent="0.25">
      <c r="A260" s="77"/>
      <c r="E260" s="541"/>
      <c r="F260" s="36"/>
      <c r="K260" s="36"/>
      <c r="P260" s="36"/>
      <c r="U260" s="36"/>
      <c r="Z260" s="36"/>
      <c r="AE260" s="36"/>
      <c r="AJ260" s="36"/>
      <c r="AO260" s="36"/>
      <c r="AT260" s="36"/>
      <c r="AY260" s="36"/>
      <c r="BD260" s="36"/>
      <c r="BI260" s="36"/>
      <c r="BN260" s="36"/>
      <c r="BS260" s="36"/>
      <c r="BX260" s="36"/>
      <c r="CC260" s="36"/>
      <c r="CH260" s="36"/>
      <c r="CM260" s="36"/>
      <c r="CR260" s="36"/>
      <c r="CW260" s="36"/>
      <c r="CX260" s="33"/>
      <c r="CY260" s="78"/>
      <c r="DE260" s="541"/>
    </row>
    <row r="261" spans="1:109" s="32" customFormat="1" x14ac:dyDescent="0.25">
      <c r="A261" s="77"/>
      <c r="E261" s="541"/>
      <c r="F261" s="36"/>
      <c r="K261" s="36"/>
      <c r="P261" s="36"/>
      <c r="U261" s="36"/>
      <c r="Z261" s="36"/>
      <c r="AE261" s="36"/>
      <c r="AJ261" s="36"/>
      <c r="AO261" s="36"/>
      <c r="AT261" s="36"/>
      <c r="AY261" s="36"/>
      <c r="BD261" s="36"/>
      <c r="BI261" s="36"/>
      <c r="BN261" s="36"/>
      <c r="BS261" s="36"/>
      <c r="BX261" s="36"/>
      <c r="CC261" s="36"/>
      <c r="CH261" s="36"/>
      <c r="CM261" s="36"/>
      <c r="CR261" s="36"/>
      <c r="CW261" s="36"/>
      <c r="CX261" s="33"/>
      <c r="CY261" s="78"/>
      <c r="DE261" s="541"/>
    </row>
    <row r="262" spans="1:109" s="32" customFormat="1" x14ac:dyDescent="0.25">
      <c r="A262" s="77"/>
      <c r="E262" s="541"/>
      <c r="F262" s="36"/>
      <c r="K262" s="36"/>
      <c r="P262" s="36"/>
      <c r="U262" s="36"/>
      <c r="Z262" s="36"/>
      <c r="AE262" s="36"/>
      <c r="AJ262" s="36"/>
      <c r="AO262" s="36"/>
      <c r="AT262" s="36"/>
      <c r="AY262" s="36"/>
      <c r="BD262" s="36"/>
      <c r="BI262" s="36"/>
      <c r="BN262" s="36"/>
      <c r="BS262" s="36"/>
      <c r="BX262" s="36"/>
      <c r="CC262" s="36"/>
      <c r="CH262" s="36"/>
      <c r="CM262" s="36"/>
      <c r="CR262" s="36"/>
      <c r="CW262" s="36"/>
      <c r="CX262" s="33"/>
      <c r="CY262" s="78"/>
      <c r="DE262" s="541"/>
    </row>
    <row r="263" spans="1:109" s="32" customFormat="1" x14ac:dyDescent="0.25">
      <c r="A263" s="77"/>
      <c r="E263" s="541"/>
      <c r="F263" s="36"/>
      <c r="K263" s="36"/>
      <c r="P263" s="36"/>
      <c r="U263" s="36"/>
      <c r="Z263" s="36"/>
      <c r="AE263" s="36"/>
      <c r="AJ263" s="36"/>
      <c r="AO263" s="36"/>
      <c r="AT263" s="36"/>
      <c r="AY263" s="36"/>
      <c r="BD263" s="36"/>
      <c r="BI263" s="36"/>
      <c r="BN263" s="36"/>
      <c r="BS263" s="36"/>
      <c r="BX263" s="36"/>
      <c r="CC263" s="36"/>
      <c r="CH263" s="36"/>
      <c r="CM263" s="36"/>
      <c r="CR263" s="36"/>
      <c r="CW263" s="36"/>
      <c r="CX263" s="33"/>
      <c r="CY263" s="78"/>
      <c r="DE263" s="541"/>
    </row>
    <row r="264" spans="1:109" s="32" customFormat="1" x14ac:dyDescent="0.25">
      <c r="A264" s="77"/>
      <c r="E264" s="541"/>
      <c r="F264" s="36"/>
      <c r="K264" s="36"/>
      <c r="P264" s="36"/>
      <c r="U264" s="36"/>
      <c r="Z264" s="36"/>
      <c r="AE264" s="36"/>
      <c r="AJ264" s="36"/>
      <c r="AO264" s="36"/>
      <c r="AT264" s="36"/>
      <c r="AY264" s="36"/>
      <c r="BD264" s="36"/>
      <c r="BI264" s="36"/>
      <c r="BN264" s="36"/>
      <c r="BS264" s="36"/>
      <c r="BX264" s="36"/>
      <c r="CC264" s="36"/>
      <c r="CH264" s="36"/>
      <c r="CM264" s="36"/>
      <c r="CR264" s="36"/>
      <c r="CW264" s="36"/>
      <c r="CX264" s="33"/>
      <c r="CY264" s="78"/>
      <c r="DE264" s="541"/>
    </row>
    <row r="265" spans="1:109" s="32" customFormat="1" x14ac:dyDescent="0.25">
      <c r="A265" s="77"/>
      <c r="E265" s="541"/>
      <c r="F265" s="36"/>
      <c r="K265" s="36"/>
      <c r="P265" s="36"/>
      <c r="U265" s="36"/>
      <c r="Z265" s="36"/>
      <c r="AE265" s="36"/>
      <c r="AJ265" s="36"/>
      <c r="AO265" s="36"/>
      <c r="AT265" s="36"/>
      <c r="AY265" s="36"/>
      <c r="BD265" s="36"/>
      <c r="BI265" s="36"/>
      <c r="BN265" s="36"/>
      <c r="BS265" s="36"/>
      <c r="BX265" s="36"/>
      <c r="CC265" s="36"/>
      <c r="CH265" s="36"/>
      <c r="CM265" s="36"/>
      <c r="CR265" s="36"/>
      <c r="CW265" s="36"/>
      <c r="CX265" s="33"/>
      <c r="CY265" s="78"/>
      <c r="DE265" s="541"/>
    </row>
    <row r="266" spans="1:109" s="32" customFormat="1" x14ac:dyDescent="0.25">
      <c r="A266" s="77"/>
      <c r="E266" s="541"/>
      <c r="F266" s="36"/>
      <c r="K266" s="36"/>
      <c r="P266" s="36"/>
      <c r="U266" s="36"/>
      <c r="Z266" s="36"/>
      <c r="AE266" s="36"/>
      <c r="AJ266" s="36"/>
      <c r="AO266" s="36"/>
      <c r="AT266" s="36"/>
      <c r="AY266" s="36"/>
      <c r="BD266" s="36"/>
      <c r="BI266" s="36"/>
      <c r="BN266" s="36"/>
      <c r="BS266" s="36"/>
      <c r="BX266" s="36"/>
      <c r="CC266" s="36"/>
      <c r="CH266" s="36"/>
      <c r="CM266" s="36"/>
      <c r="CR266" s="36"/>
      <c r="CW266" s="36"/>
      <c r="CX266" s="33"/>
      <c r="CY266" s="78"/>
      <c r="DE266" s="541"/>
    </row>
    <row r="267" spans="1:109" s="32" customFormat="1" x14ac:dyDescent="0.25">
      <c r="A267" s="77"/>
      <c r="E267" s="541"/>
      <c r="F267" s="36"/>
      <c r="K267" s="36"/>
      <c r="P267" s="36"/>
      <c r="U267" s="36"/>
      <c r="Z267" s="36"/>
      <c r="AE267" s="36"/>
      <c r="AJ267" s="36"/>
      <c r="AO267" s="36"/>
      <c r="AT267" s="36"/>
      <c r="AY267" s="36"/>
      <c r="BD267" s="36"/>
      <c r="BI267" s="36"/>
      <c r="BN267" s="36"/>
      <c r="BS267" s="36"/>
      <c r="BX267" s="36"/>
      <c r="CC267" s="36"/>
      <c r="CH267" s="36"/>
      <c r="CM267" s="36"/>
      <c r="CR267" s="36"/>
      <c r="CW267" s="36"/>
      <c r="CX267" s="33"/>
      <c r="CY267" s="78"/>
      <c r="DE267" s="541"/>
    </row>
    <row r="268" spans="1:109" s="32" customFormat="1" x14ac:dyDescent="0.25">
      <c r="A268" s="77"/>
      <c r="E268" s="541"/>
      <c r="F268" s="36"/>
      <c r="K268" s="36"/>
      <c r="P268" s="36"/>
      <c r="U268" s="36"/>
      <c r="Z268" s="36"/>
      <c r="AE268" s="36"/>
      <c r="AJ268" s="36"/>
      <c r="AO268" s="36"/>
      <c r="AT268" s="36"/>
      <c r="AY268" s="36"/>
      <c r="BD268" s="36"/>
      <c r="BI268" s="36"/>
      <c r="BN268" s="36"/>
      <c r="BS268" s="36"/>
      <c r="BX268" s="36"/>
      <c r="CC268" s="36"/>
      <c r="CH268" s="36"/>
      <c r="CM268" s="36"/>
      <c r="CR268" s="36"/>
      <c r="CW268" s="36"/>
      <c r="CX268" s="33"/>
      <c r="CY268" s="78"/>
      <c r="DE268" s="541"/>
    </row>
    <row r="269" spans="1:109" s="32" customFormat="1" x14ac:dyDescent="0.25">
      <c r="A269" s="77"/>
      <c r="E269" s="541"/>
      <c r="F269" s="36"/>
      <c r="K269" s="36"/>
      <c r="P269" s="36"/>
      <c r="U269" s="36"/>
      <c r="Z269" s="36"/>
      <c r="AE269" s="36"/>
      <c r="AJ269" s="36"/>
      <c r="AO269" s="36"/>
      <c r="AT269" s="36"/>
      <c r="AY269" s="36"/>
      <c r="BD269" s="36"/>
      <c r="BI269" s="36"/>
      <c r="BN269" s="36"/>
      <c r="BS269" s="36"/>
      <c r="BX269" s="36"/>
      <c r="CC269" s="36"/>
      <c r="CH269" s="36"/>
      <c r="CM269" s="36"/>
      <c r="CR269" s="36"/>
      <c r="CW269" s="36"/>
      <c r="CX269" s="33"/>
      <c r="CY269" s="78"/>
      <c r="DE269" s="541"/>
    </row>
    <row r="270" spans="1:109" s="32" customFormat="1" x14ac:dyDescent="0.25">
      <c r="A270" s="77"/>
      <c r="E270" s="541"/>
      <c r="F270" s="36"/>
      <c r="K270" s="36"/>
      <c r="P270" s="36"/>
      <c r="U270" s="36"/>
      <c r="Z270" s="36"/>
      <c r="AE270" s="36"/>
      <c r="AJ270" s="36"/>
      <c r="AO270" s="36"/>
      <c r="AT270" s="36"/>
      <c r="AY270" s="36"/>
      <c r="BD270" s="36"/>
      <c r="BI270" s="36"/>
      <c r="BN270" s="36"/>
      <c r="BS270" s="36"/>
      <c r="BX270" s="36"/>
      <c r="CC270" s="36"/>
      <c r="CH270" s="36"/>
      <c r="CM270" s="36"/>
      <c r="CR270" s="36"/>
      <c r="CW270" s="36"/>
      <c r="CX270" s="33"/>
      <c r="CY270" s="78"/>
      <c r="DE270" s="541"/>
    </row>
    <row r="271" spans="1:109" s="32" customFormat="1" x14ac:dyDescent="0.25">
      <c r="A271" s="77"/>
      <c r="E271" s="541"/>
      <c r="F271" s="36"/>
      <c r="K271" s="36"/>
      <c r="P271" s="36"/>
      <c r="U271" s="36"/>
      <c r="Z271" s="36"/>
      <c r="AE271" s="36"/>
      <c r="AJ271" s="36"/>
      <c r="AO271" s="36"/>
      <c r="AT271" s="36"/>
      <c r="AY271" s="36"/>
      <c r="BD271" s="36"/>
      <c r="BI271" s="36"/>
      <c r="BN271" s="36"/>
      <c r="BS271" s="36"/>
      <c r="BX271" s="36"/>
      <c r="CC271" s="36"/>
      <c r="CH271" s="36"/>
      <c r="CM271" s="36"/>
      <c r="CR271" s="36"/>
      <c r="CW271" s="36"/>
      <c r="CX271" s="33"/>
      <c r="CY271" s="78"/>
      <c r="DE271" s="541"/>
    </row>
    <row r="272" spans="1:109" s="32" customFormat="1" x14ac:dyDescent="0.25">
      <c r="A272" s="77"/>
      <c r="E272" s="541"/>
      <c r="F272" s="36"/>
      <c r="K272" s="36"/>
      <c r="P272" s="36"/>
      <c r="U272" s="36"/>
      <c r="Z272" s="36"/>
      <c r="AE272" s="36"/>
      <c r="AJ272" s="36"/>
      <c r="AO272" s="36"/>
      <c r="AT272" s="36"/>
      <c r="AY272" s="36"/>
      <c r="BD272" s="36"/>
      <c r="BI272" s="36"/>
      <c r="BN272" s="36"/>
      <c r="BS272" s="36"/>
      <c r="BX272" s="36"/>
      <c r="CC272" s="36"/>
      <c r="CH272" s="36"/>
      <c r="CM272" s="36"/>
      <c r="CR272" s="36"/>
      <c r="CW272" s="36"/>
      <c r="CX272" s="33"/>
      <c r="CY272" s="78"/>
      <c r="DE272" s="541"/>
    </row>
    <row r="273" spans="1:109" s="32" customFormat="1" x14ac:dyDescent="0.25">
      <c r="A273" s="77"/>
      <c r="E273" s="541"/>
      <c r="F273" s="36"/>
      <c r="K273" s="36"/>
      <c r="P273" s="36"/>
      <c r="U273" s="36"/>
      <c r="Z273" s="36"/>
      <c r="AE273" s="36"/>
      <c r="AJ273" s="36"/>
      <c r="AO273" s="36"/>
      <c r="AT273" s="36"/>
      <c r="AY273" s="36"/>
      <c r="BD273" s="36"/>
      <c r="BI273" s="36"/>
      <c r="BN273" s="36"/>
      <c r="BS273" s="36"/>
      <c r="BX273" s="36"/>
      <c r="CC273" s="36"/>
      <c r="CH273" s="36"/>
      <c r="CM273" s="36"/>
      <c r="CR273" s="36"/>
      <c r="CW273" s="36"/>
      <c r="CX273" s="33"/>
      <c r="CY273" s="78"/>
      <c r="DE273" s="541"/>
    </row>
    <row r="274" spans="1:109" s="32" customFormat="1" x14ac:dyDescent="0.25">
      <c r="A274" s="77"/>
      <c r="E274" s="541"/>
      <c r="F274" s="36"/>
      <c r="K274" s="36"/>
      <c r="P274" s="36"/>
      <c r="U274" s="36"/>
      <c r="Z274" s="36"/>
      <c r="AE274" s="36"/>
      <c r="AJ274" s="36"/>
      <c r="AO274" s="36"/>
      <c r="AT274" s="36"/>
      <c r="AY274" s="36"/>
      <c r="BD274" s="36"/>
      <c r="BI274" s="36"/>
      <c r="BN274" s="36"/>
      <c r="BS274" s="36"/>
      <c r="BX274" s="36"/>
      <c r="CC274" s="36"/>
      <c r="CH274" s="36"/>
      <c r="CM274" s="36"/>
      <c r="CR274" s="36"/>
      <c r="CW274" s="36"/>
      <c r="CX274" s="33"/>
      <c r="CY274" s="78"/>
      <c r="DE274" s="541"/>
    </row>
    <row r="275" spans="1:109" s="32" customFormat="1" x14ac:dyDescent="0.25">
      <c r="A275" s="77"/>
      <c r="E275" s="541"/>
      <c r="F275" s="36"/>
      <c r="K275" s="36"/>
      <c r="P275" s="36"/>
      <c r="U275" s="36"/>
      <c r="Z275" s="36"/>
      <c r="AE275" s="36"/>
      <c r="AJ275" s="36"/>
      <c r="AO275" s="36"/>
      <c r="AT275" s="36"/>
      <c r="AY275" s="36"/>
      <c r="BD275" s="36"/>
      <c r="BI275" s="36"/>
      <c r="BN275" s="36"/>
      <c r="BS275" s="36"/>
      <c r="BX275" s="36"/>
      <c r="CC275" s="36"/>
      <c r="CH275" s="36"/>
      <c r="CM275" s="36"/>
      <c r="CR275" s="36"/>
      <c r="CW275" s="36"/>
      <c r="CX275" s="33"/>
      <c r="CY275" s="78"/>
      <c r="DE275" s="541"/>
    </row>
    <row r="276" spans="1:109" s="32" customFormat="1" x14ac:dyDescent="0.25">
      <c r="A276" s="77"/>
      <c r="E276" s="541"/>
      <c r="F276" s="36"/>
      <c r="K276" s="36"/>
      <c r="P276" s="36"/>
      <c r="U276" s="36"/>
      <c r="Z276" s="36"/>
      <c r="AE276" s="36"/>
      <c r="AJ276" s="36"/>
      <c r="AO276" s="36"/>
      <c r="AT276" s="36"/>
      <c r="AY276" s="36"/>
      <c r="BD276" s="36"/>
      <c r="BI276" s="36"/>
      <c r="BN276" s="36"/>
      <c r="BS276" s="36"/>
      <c r="BX276" s="36"/>
      <c r="CC276" s="36"/>
      <c r="CH276" s="36"/>
      <c r="CM276" s="36"/>
      <c r="CR276" s="36"/>
      <c r="CW276" s="36"/>
      <c r="CX276" s="33"/>
      <c r="CY276" s="78"/>
      <c r="DE276" s="541"/>
    </row>
    <row r="277" spans="1:109" s="32" customFormat="1" x14ac:dyDescent="0.25">
      <c r="A277" s="77"/>
      <c r="E277" s="541"/>
      <c r="F277" s="36"/>
      <c r="K277" s="36"/>
      <c r="P277" s="36"/>
      <c r="U277" s="36"/>
      <c r="Z277" s="36"/>
      <c r="AE277" s="36"/>
      <c r="AJ277" s="36"/>
      <c r="AO277" s="36"/>
      <c r="AT277" s="36"/>
      <c r="AY277" s="36"/>
      <c r="BD277" s="36"/>
      <c r="BI277" s="36"/>
      <c r="BN277" s="36"/>
      <c r="BS277" s="36"/>
      <c r="BX277" s="36"/>
      <c r="CC277" s="36"/>
      <c r="CH277" s="36"/>
      <c r="CM277" s="36"/>
      <c r="CR277" s="36"/>
      <c r="CW277" s="36"/>
      <c r="CX277" s="33"/>
      <c r="CY277" s="78"/>
      <c r="DE277" s="541"/>
    </row>
    <row r="278" spans="1:109" s="32" customFormat="1" x14ac:dyDescent="0.25">
      <c r="A278" s="77"/>
      <c r="E278" s="541"/>
      <c r="F278" s="36"/>
      <c r="K278" s="36"/>
      <c r="P278" s="36"/>
      <c r="U278" s="36"/>
      <c r="Z278" s="36"/>
      <c r="AE278" s="36"/>
      <c r="AJ278" s="36"/>
      <c r="AO278" s="36"/>
      <c r="AT278" s="36"/>
      <c r="AY278" s="36"/>
      <c r="BD278" s="36"/>
      <c r="BI278" s="36"/>
      <c r="BN278" s="36"/>
      <c r="BS278" s="36"/>
      <c r="BX278" s="36"/>
      <c r="CC278" s="36"/>
      <c r="CH278" s="36"/>
      <c r="CM278" s="36"/>
      <c r="CR278" s="36"/>
      <c r="CW278" s="36"/>
      <c r="CX278" s="33"/>
      <c r="CY278" s="78"/>
      <c r="DE278" s="541"/>
    </row>
    <row r="279" spans="1:109" s="32" customFormat="1" x14ac:dyDescent="0.25">
      <c r="A279" s="77"/>
      <c r="E279" s="541"/>
      <c r="F279" s="36"/>
      <c r="K279" s="36"/>
      <c r="P279" s="36"/>
      <c r="U279" s="36"/>
      <c r="Z279" s="36"/>
      <c r="AE279" s="36"/>
      <c r="AJ279" s="36"/>
      <c r="AO279" s="36"/>
      <c r="AT279" s="36"/>
      <c r="AY279" s="36"/>
      <c r="BD279" s="36"/>
      <c r="BI279" s="36"/>
      <c r="BN279" s="36"/>
      <c r="BS279" s="36"/>
      <c r="BX279" s="36"/>
      <c r="CC279" s="36"/>
      <c r="CH279" s="36"/>
      <c r="CM279" s="36"/>
      <c r="CR279" s="36"/>
      <c r="CW279" s="36"/>
      <c r="CX279" s="33"/>
      <c r="CY279" s="78"/>
      <c r="DE279" s="541"/>
    </row>
    <row r="280" spans="1:109" s="32" customFormat="1" x14ac:dyDescent="0.25">
      <c r="A280" s="77"/>
      <c r="E280" s="541"/>
      <c r="F280" s="36"/>
      <c r="K280" s="36"/>
      <c r="P280" s="36"/>
      <c r="U280" s="36"/>
      <c r="Z280" s="36"/>
      <c r="AE280" s="36"/>
      <c r="AJ280" s="36"/>
      <c r="AO280" s="36"/>
      <c r="AT280" s="36"/>
      <c r="AY280" s="36"/>
      <c r="BD280" s="36"/>
      <c r="BI280" s="36"/>
      <c r="BN280" s="36"/>
      <c r="BS280" s="36"/>
      <c r="BX280" s="36"/>
      <c r="CC280" s="36"/>
      <c r="CH280" s="36"/>
      <c r="CM280" s="36"/>
      <c r="CR280" s="36"/>
      <c r="CW280" s="36"/>
      <c r="CX280" s="33"/>
      <c r="CY280" s="78"/>
      <c r="DE280" s="541"/>
    </row>
    <row r="281" spans="1:109" s="32" customFormat="1" x14ac:dyDescent="0.25">
      <c r="A281" s="77"/>
      <c r="E281" s="541"/>
      <c r="F281" s="36"/>
      <c r="K281" s="36"/>
      <c r="P281" s="36"/>
      <c r="U281" s="36"/>
      <c r="Z281" s="36"/>
      <c r="AE281" s="36"/>
      <c r="AJ281" s="36"/>
      <c r="AO281" s="36"/>
      <c r="AT281" s="36"/>
      <c r="AY281" s="36"/>
      <c r="BD281" s="36"/>
      <c r="BI281" s="36"/>
      <c r="BN281" s="36"/>
      <c r="BS281" s="36"/>
      <c r="BX281" s="36"/>
      <c r="CC281" s="36"/>
      <c r="CH281" s="36"/>
      <c r="CM281" s="36"/>
      <c r="CR281" s="36"/>
      <c r="CW281" s="36"/>
      <c r="CX281" s="33"/>
      <c r="CY281" s="78"/>
      <c r="DE281" s="541"/>
    </row>
    <row r="282" spans="1:109" s="32" customFormat="1" x14ac:dyDescent="0.25">
      <c r="A282" s="77"/>
      <c r="E282" s="541"/>
      <c r="F282" s="36"/>
      <c r="K282" s="36"/>
      <c r="P282" s="36"/>
      <c r="U282" s="36"/>
      <c r="Z282" s="36"/>
      <c r="AE282" s="36"/>
      <c r="AJ282" s="36"/>
      <c r="AO282" s="36"/>
      <c r="AT282" s="36"/>
      <c r="AY282" s="36"/>
      <c r="BD282" s="36"/>
      <c r="BI282" s="36"/>
      <c r="BN282" s="36"/>
      <c r="BS282" s="36"/>
      <c r="BX282" s="36"/>
      <c r="CC282" s="36"/>
      <c r="CH282" s="36"/>
      <c r="CM282" s="36"/>
      <c r="CR282" s="36"/>
      <c r="CW282" s="36"/>
      <c r="CX282" s="33"/>
      <c r="CY282" s="78"/>
      <c r="DE282" s="541"/>
    </row>
    <row r="283" spans="1:109" s="32" customFormat="1" x14ac:dyDescent="0.25">
      <c r="A283" s="77"/>
      <c r="E283" s="541"/>
      <c r="F283" s="36"/>
      <c r="K283" s="36"/>
      <c r="P283" s="36"/>
      <c r="U283" s="36"/>
      <c r="Z283" s="36"/>
      <c r="AE283" s="36"/>
      <c r="AJ283" s="36"/>
      <c r="AO283" s="36"/>
      <c r="AT283" s="36"/>
      <c r="AY283" s="36"/>
      <c r="BD283" s="36"/>
      <c r="BI283" s="36"/>
      <c r="BN283" s="36"/>
      <c r="BS283" s="36"/>
      <c r="BX283" s="36"/>
      <c r="CC283" s="36"/>
      <c r="CH283" s="36"/>
      <c r="CM283" s="36"/>
      <c r="CR283" s="36"/>
      <c r="CW283" s="36"/>
      <c r="CX283" s="33"/>
      <c r="CY283" s="78"/>
      <c r="DE283" s="541"/>
    </row>
    <row r="284" spans="1:109" s="32" customFormat="1" x14ac:dyDescent="0.25">
      <c r="A284" s="77"/>
      <c r="E284" s="541"/>
      <c r="F284" s="36"/>
      <c r="K284" s="36"/>
      <c r="P284" s="36"/>
      <c r="U284" s="36"/>
      <c r="Z284" s="36"/>
      <c r="AE284" s="36"/>
      <c r="AJ284" s="36"/>
      <c r="AO284" s="36"/>
      <c r="AT284" s="36"/>
      <c r="AY284" s="36"/>
      <c r="BD284" s="36"/>
      <c r="BI284" s="36"/>
      <c r="BN284" s="36"/>
      <c r="BS284" s="36"/>
      <c r="BX284" s="36"/>
      <c r="CC284" s="36"/>
      <c r="CH284" s="36"/>
      <c r="CM284" s="36"/>
      <c r="CR284" s="36"/>
      <c r="CW284" s="36"/>
      <c r="CX284" s="33"/>
      <c r="CY284" s="78"/>
      <c r="DE284" s="541"/>
    </row>
    <row r="285" spans="1:109" s="32" customFormat="1" x14ac:dyDescent="0.25">
      <c r="A285" s="77"/>
      <c r="E285" s="541"/>
      <c r="F285" s="36"/>
      <c r="K285" s="36"/>
      <c r="P285" s="36"/>
      <c r="U285" s="36"/>
      <c r="Z285" s="36"/>
      <c r="AE285" s="36"/>
      <c r="AJ285" s="36"/>
      <c r="AO285" s="36"/>
      <c r="AT285" s="36"/>
      <c r="AY285" s="36"/>
      <c r="BD285" s="36"/>
      <c r="BI285" s="36"/>
      <c r="BN285" s="36"/>
      <c r="BS285" s="36"/>
      <c r="BX285" s="36"/>
      <c r="CC285" s="36"/>
      <c r="CH285" s="36"/>
      <c r="CM285" s="36"/>
      <c r="CR285" s="36"/>
      <c r="CW285" s="36"/>
      <c r="CX285" s="33"/>
      <c r="CY285" s="78"/>
      <c r="DE285" s="541"/>
    </row>
    <row r="286" spans="1:109" s="32" customFormat="1" x14ac:dyDescent="0.25">
      <c r="A286" s="77"/>
      <c r="E286" s="541"/>
      <c r="F286" s="36"/>
      <c r="K286" s="36"/>
      <c r="P286" s="36"/>
      <c r="U286" s="36"/>
      <c r="Z286" s="36"/>
      <c r="AE286" s="36"/>
      <c r="AJ286" s="36"/>
      <c r="AO286" s="36"/>
      <c r="AT286" s="36"/>
      <c r="AY286" s="36"/>
      <c r="BD286" s="36"/>
      <c r="BI286" s="36"/>
      <c r="BN286" s="36"/>
      <c r="BS286" s="36"/>
      <c r="BX286" s="36"/>
      <c r="CC286" s="36"/>
      <c r="CH286" s="36"/>
      <c r="CM286" s="36"/>
      <c r="CR286" s="36"/>
      <c r="CW286" s="36"/>
      <c r="CX286" s="33"/>
      <c r="CY286" s="78"/>
      <c r="DE286" s="541"/>
    </row>
    <row r="287" spans="1:109" s="32" customFormat="1" x14ac:dyDescent="0.25">
      <c r="A287" s="77"/>
      <c r="E287" s="541"/>
      <c r="F287" s="36"/>
      <c r="K287" s="36"/>
      <c r="P287" s="36"/>
      <c r="U287" s="36"/>
      <c r="Z287" s="36"/>
      <c r="AE287" s="36"/>
      <c r="AJ287" s="36"/>
      <c r="AO287" s="36"/>
      <c r="AT287" s="36"/>
      <c r="AY287" s="36"/>
      <c r="BD287" s="36"/>
      <c r="BI287" s="36"/>
      <c r="BN287" s="36"/>
      <c r="BS287" s="36"/>
      <c r="BX287" s="36"/>
      <c r="CC287" s="36"/>
      <c r="CH287" s="36"/>
      <c r="CM287" s="36"/>
      <c r="CR287" s="36"/>
      <c r="CW287" s="36"/>
      <c r="CX287" s="33"/>
      <c r="CY287" s="78"/>
      <c r="DE287" s="541"/>
    </row>
    <row r="288" spans="1:109" s="32" customFormat="1" x14ac:dyDescent="0.25">
      <c r="A288" s="77"/>
      <c r="E288" s="541"/>
      <c r="F288" s="36"/>
      <c r="K288" s="36"/>
      <c r="P288" s="36"/>
      <c r="U288" s="36"/>
      <c r="Z288" s="36"/>
      <c r="AE288" s="36"/>
      <c r="AJ288" s="36"/>
      <c r="AO288" s="36"/>
      <c r="AT288" s="36"/>
      <c r="AY288" s="36"/>
      <c r="BD288" s="36"/>
      <c r="BI288" s="36"/>
      <c r="BN288" s="36"/>
      <c r="BS288" s="36"/>
      <c r="BX288" s="36"/>
      <c r="CC288" s="36"/>
      <c r="CH288" s="36"/>
      <c r="CM288" s="36"/>
      <c r="CR288" s="36"/>
      <c r="CW288" s="36"/>
      <c r="CX288" s="33"/>
      <c r="CY288" s="78"/>
      <c r="DE288" s="541"/>
    </row>
    <row r="289" spans="1:109" s="32" customFormat="1" x14ac:dyDescent="0.25">
      <c r="A289" s="77"/>
      <c r="E289" s="541"/>
      <c r="F289" s="36"/>
      <c r="K289" s="36"/>
      <c r="P289" s="36"/>
      <c r="U289" s="36"/>
      <c r="Z289" s="36"/>
      <c r="AE289" s="36"/>
      <c r="AJ289" s="36"/>
      <c r="AO289" s="36"/>
      <c r="AT289" s="36"/>
      <c r="AY289" s="36"/>
      <c r="BD289" s="36"/>
      <c r="BI289" s="36"/>
      <c r="BN289" s="36"/>
      <c r="BS289" s="36"/>
      <c r="BX289" s="36"/>
      <c r="CC289" s="36"/>
      <c r="CH289" s="36"/>
      <c r="CM289" s="36"/>
      <c r="CR289" s="36"/>
      <c r="CW289" s="36"/>
      <c r="CX289" s="33"/>
      <c r="CY289" s="78"/>
      <c r="DE289" s="541"/>
    </row>
    <row r="290" spans="1:109" s="32" customFormat="1" x14ac:dyDescent="0.25">
      <c r="A290" s="77"/>
      <c r="E290" s="541"/>
      <c r="F290" s="36"/>
      <c r="K290" s="36"/>
      <c r="P290" s="36"/>
      <c r="U290" s="36"/>
      <c r="Z290" s="36"/>
      <c r="AE290" s="36"/>
      <c r="AJ290" s="36"/>
      <c r="AO290" s="36"/>
      <c r="AT290" s="36"/>
      <c r="AY290" s="36"/>
      <c r="BD290" s="36"/>
      <c r="BI290" s="36"/>
      <c r="BN290" s="36"/>
      <c r="BS290" s="36"/>
      <c r="BX290" s="36"/>
      <c r="CC290" s="36"/>
      <c r="CH290" s="36"/>
      <c r="CM290" s="36"/>
      <c r="CR290" s="36"/>
      <c r="CW290" s="36"/>
      <c r="CX290" s="33"/>
      <c r="CY290" s="78"/>
      <c r="DE290" s="541"/>
    </row>
  </sheetData>
  <sheetProtection algorithmName="SHA-512" hashValue="GKFzUext2cDDhZbJKm+51YaVMSTXssJY81zOo6/Fy4w8G3R6UPj8c+MWX/ZhwVXuvwHl4/rqAdkf+GwzBZPYTw==" saltValue="s9hTyYNHh9eTRYi+z4rRIw==" spinCount="100000" sheet="1" formatCells="0" formatColumns="0" formatRows="0"/>
  <customSheetViews>
    <customSheetView guid="{841B5921-E88B-4B2E-8CB4-8DBE5547EC4F}" showPageBreaks="1" fitToPage="1">
      <pane xSplit="2" ySplit="6" topLeftCell="C31" activePane="bottomRight" state="frozen"/>
      <selection pane="bottomRight" activeCell="B44" sqref="B44"/>
      <rowBreaks count="4" manualBreakCount="4">
        <brk id="27" max="16383" man="1"/>
        <brk id="31" max="16383" man="1"/>
        <brk id="53" max="16383" man="1"/>
        <brk id="61" max="16383" man="1"/>
      </rowBreaks>
      <colBreaks count="1" manualBreakCount="1">
        <brk id="9" max="1048575" man="1"/>
      </colBreaks>
      <pageMargins left="0.7" right="0.7" top="0.75" bottom="0.75" header="0.3" footer="0.3"/>
      <printOptions gridLines="1"/>
      <pageSetup paperSize="5" scale="10" fitToHeight="0" orientation="portrait" horizontalDpi="0" verticalDpi="0" r:id="rId1"/>
    </customSheetView>
  </customSheetViews>
  <mergeCells count="23">
    <mergeCell ref="CY30:DB30"/>
    <mergeCell ref="CE3:CH3"/>
    <mergeCell ref="CJ3:CM3"/>
    <mergeCell ref="CO3:CR3"/>
    <mergeCell ref="CT3:CW3"/>
    <mergeCell ref="CZ3:DC3"/>
    <mergeCell ref="BZ3:CC3"/>
    <mergeCell ref="BP3:BS3"/>
    <mergeCell ref="BU3:BX3"/>
    <mergeCell ref="BK3:BN3"/>
    <mergeCell ref="BA3:BD3"/>
    <mergeCell ref="B2:F2"/>
    <mergeCell ref="BF3:BI3"/>
    <mergeCell ref="AB3:AE3"/>
    <mergeCell ref="AQ3:AT3"/>
    <mergeCell ref="AV3:AY3"/>
    <mergeCell ref="C3:F3"/>
    <mergeCell ref="H3:K3"/>
    <mergeCell ref="M3:P3"/>
    <mergeCell ref="R3:U3"/>
    <mergeCell ref="W3:Z3"/>
    <mergeCell ref="AG3:AJ3"/>
    <mergeCell ref="AL3:AO3"/>
  </mergeCells>
  <dataValidations count="2">
    <dataValidation type="whole" operator="notEqual" allowBlank="1" showInputMessage="1" showErrorMessage="1" prompt="Please use whole numbers" sqref="BA6:BC27 AL6:AN27 AQ6:AS27 AV6:AX27 BF6:BH27 BK6:BM27 BP6:BR27 BU6:BW27 BZ6:CB27 CE6:CG27 CJ6:CL27" xr:uid="{00000000-0002-0000-0500-000000000000}">
      <formula1>0</formula1>
    </dataValidation>
    <dataValidation type="whole" operator="notEqual" allowBlank="1" showInputMessage="1" showErrorMessage="1" prompt="Please enter whole numbers" sqref="C6:E27 H6:J27 M6:O27 R6:T27 W6:Y27 AB6:AD27 AG6:AI27 F33:F88 F95:F98 K95:K98 K33:K88 P33:P88 P95:P98 U95:U98 Z95:Z98 U33:U88 Z33:Z88 AE95:AE98 AJ95:AJ98 AE33:AE88 AJ33:AJ88 AO95:AO98 AO33:AO88 AT33:AT88 AT95:AT98 AY95:AY98 BD95:BD98 AY33:AY88 BD33:BD88 BI95:BI98 BN95:BN98 CW95:CW98 BN33:BN88 BS95:BS98 BX95:BX98 BS33:BS88 BX33:BX88 CC95:CC98 CH95:CH98 CC33:CC88 CH33:CH88 CM33:CM88 CM95:CM98 CR95:CR98 CR33:CR88 CW33:CW88 BI33:BI88 CO6:CQ27 CT6:CV27" xr:uid="{00000000-0002-0000-0500-000001000000}">
      <formula1>0</formula1>
    </dataValidation>
  </dataValidations>
  <printOptions gridLines="1"/>
  <pageMargins left="0.7" right="0.7" top="0.75" bottom="0.75" header="0.3" footer="0.3"/>
  <pageSetup scale="86" fitToHeight="0" orientation="landscape" cellComments="atEnd" r:id="rId2"/>
  <headerFooter>
    <oddFooter>&amp;R&amp;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U298"/>
  <sheetViews>
    <sheetView zoomScale="85" zoomScaleNormal="85" workbookViewId="0">
      <pane xSplit="3" ySplit="5" topLeftCell="D6" activePane="bottomRight" state="frozen"/>
      <selection activeCell="A2" sqref="A2"/>
      <selection pane="topRight" activeCell="A2" sqref="A2"/>
      <selection pane="bottomLeft" activeCell="A2" sqref="A2"/>
      <selection pane="bottomRight" activeCell="D6" sqref="D6"/>
    </sheetView>
  </sheetViews>
  <sheetFormatPr defaultColWidth="9.140625" defaultRowHeight="15" x14ac:dyDescent="0.25"/>
  <cols>
    <col min="1" max="1" width="8.140625" style="27" customWidth="1"/>
    <col min="2" max="2" width="45" style="5" customWidth="1"/>
    <col min="3" max="3" width="3.42578125" style="6" customWidth="1"/>
    <col min="4" max="4" width="17.28515625" style="1" customWidth="1"/>
    <col min="5" max="5" width="17.7109375" style="1" customWidth="1"/>
    <col min="6" max="6" width="15.28515625" style="1" customWidth="1"/>
    <col min="7" max="9" width="17.85546875" style="1" customWidth="1"/>
    <col min="10" max="10" width="3.42578125" style="6" customWidth="1"/>
    <col min="11" max="11" width="17.28515625" style="1" customWidth="1"/>
    <col min="12" max="12" width="17.7109375" style="1" customWidth="1"/>
    <col min="13" max="13" width="15.28515625" style="1" customWidth="1"/>
    <col min="14" max="16" width="17.85546875" style="1" customWidth="1"/>
    <col min="17" max="17" width="3.42578125" style="6" customWidth="1"/>
    <col min="18" max="18" width="17.28515625" style="1" customWidth="1"/>
    <col min="19" max="19" width="17.7109375" style="1" customWidth="1"/>
    <col min="20" max="20" width="15.28515625" style="1" customWidth="1"/>
    <col min="21" max="23" width="17.85546875" style="1" customWidth="1"/>
    <col min="24" max="24" width="3.42578125" style="6" customWidth="1"/>
    <col min="25" max="25" width="17.28515625" style="1" customWidth="1"/>
    <col min="26" max="26" width="17.7109375" style="1" customWidth="1"/>
    <col min="27" max="27" width="15.28515625" style="1" customWidth="1"/>
    <col min="28" max="30" width="17.85546875" style="1" customWidth="1"/>
    <col min="31" max="31" width="3.42578125" style="6" customWidth="1"/>
    <col min="32" max="32" width="17.28515625" style="1" customWidth="1"/>
    <col min="33" max="33" width="17.7109375" style="1" customWidth="1"/>
    <col min="34" max="34" width="15.28515625" style="1" customWidth="1"/>
    <col min="35" max="37" width="17.85546875" style="1" customWidth="1"/>
    <col min="38" max="38" width="3.42578125" style="6" customWidth="1"/>
    <col min="39" max="39" width="17.28515625" style="1" customWidth="1"/>
    <col min="40" max="40" width="17.7109375" style="1" customWidth="1"/>
    <col min="41" max="41" width="15.28515625" style="1" customWidth="1"/>
    <col min="42" max="44" width="17.85546875" style="1" customWidth="1"/>
    <col min="45" max="45" width="3.42578125" style="6" customWidth="1"/>
    <col min="46" max="46" width="17.28515625" style="1" customWidth="1"/>
    <col min="47" max="47" width="17.7109375" style="1" customWidth="1"/>
    <col min="48" max="48" width="15.28515625" style="1" customWidth="1"/>
    <col min="49" max="51" width="17.85546875" style="1" customWidth="1"/>
    <col min="52" max="52" width="3.42578125" style="6" customWidth="1"/>
    <col min="53" max="53" width="17.28515625" style="1" customWidth="1"/>
    <col min="54" max="54" width="17.7109375" style="1" customWidth="1"/>
    <col min="55" max="55" width="15.28515625" style="1" customWidth="1"/>
    <col min="56" max="58" width="17.85546875" style="1" customWidth="1"/>
    <col min="59" max="59" width="3.42578125" style="6" customWidth="1"/>
    <col min="60" max="60" width="17.28515625" style="1" customWidth="1"/>
    <col min="61" max="61" width="17.7109375" style="1" customWidth="1"/>
    <col min="62" max="62" width="15.28515625" style="1" customWidth="1"/>
    <col min="63" max="65" width="17.85546875" style="1" customWidth="1"/>
    <col min="66" max="66" width="3.42578125" style="6" customWidth="1"/>
    <col min="67" max="67" width="17.28515625" style="1" customWidth="1"/>
    <col min="68" max="68" width="17.7109375" style="1" customWidth="1"/>
    <col min="69" max="69" width="15.28515625" style="1" customWidth="1"/>
    <col min="70" max="72" width="17.85546875" style="1" customWidth="1"/>
    <col min="73" max="73" width="3.42578125" style="6" customWidth="1"/>
    <col min="74" max="74" width="17.28515625" style="1" customWidth="1"/>
    <col min="75" max="75" width="17.7109375" style="1" customWidth="1"/>
    <col min="76" max="76" width="15.28515625" style="1" customWidth="1"/>
    <col min="77" max="79" width="17.85546875" style="1" customWidth="1"/>
    <col min="80" max="80" width="3.42578125" style="6" customWidth="1"/>
    <col min="81" max="81" width="17.28515625" style="1" customWidth="1"/>
    <col min="82" max="82" width="17.7109375" style="1" customWidth="1"/>
    <col min="83" max="83" width="15.28515625" style="1" customWidth="1"/>
    <col min="84" max="86" width="17.85546875" style="1" customWidth="1"/>
    <col min="87" max="87" width="3.42578125" style="6" customWidth="1"/>
    <col min="88" max="88" width="17.28515625" style="1" customWidth="1"/>
    <col min="89" max="89" width="17.7109375" style="1" customWidth="1"/>
    <col min="90" max="90" width="15.28515625" style="1" customWidth="1"/>
    <col min="91" max="93" width="17.85546875" style="1" customWidth="1"/>
    <col min="94" max="94" width="3.42578125" style="6" customWidth="1"/>
    <col min="95" max="95" width="17.28515625" style="1" customWidth="1"/>
    <col min="96" max="96" width="17.7109375" style="1" customWidth="1"/>
    <col min="97" max="97" width="15.28515625" style="1" customWidth="1"/>
    <col min="98" max="100" width="17.85546875" style="1" customWidth="1"/>
    <col min="101" max="101" width="3.42578125" style="6" customWidth="1"/>
    <col min="102" max="102" width="17.28515625" style="1" customWidth="1"/>
    <col min="103" max="103" width="17.7109375" style="1" customWidth="1"/>
    <col min="104" max="104" width="15.28515625" style="1" customWidth="1"/>
    <col min="105" max="107" width="17.85546875" style="1" customWidth="1"/>
    <col min="108" max="108" width="3.42578125" style="6" customWidth="1"/>
    <col min="109" max="109" width="17.28515625" style="1" customWidth="1"/>
    <col min="110" max="110" width="17.7109375" style="1" customWidth="1"/>
    <col min="111" max="111" width="15.28515625" style="1" customWidth="1"/>
    <col min="112" max="114" width="17.85546875" style="1" customWidth="1"/>
    <col min="115" max="115" width="3.42578125" style="6" customWidth="1"/>
    <col min="116" max="116" width="17.28515625" style="1" customWidth="1"/>
    <col min="117" max="117" width="17.7109375" style="1" customWidth="1"/>
    <col min="118" max="118" width="15.28515625" style="1" customWidth="1"/>
    <col min="119" max="121" width="17.85546875" style="1" customWidth="1"/>
    <col min="122" max="122" width="3.42578125" style="6" customWidth="1"/>
    <col min="123" max="123" width="17.28515625" style="1" customWidth="1"/>
    <col min="124" max="124" width="17.7109375" style="1" customWidth="1"/>
    <col min="125" max="125" width="15.28515625" style="1" customWidth="1"/>
    <col min="126" max="128" width="17.85546875" style="1" customWidth="1"/>
    <col min="129" max="129" width="3.42578125" style="6" customWidth="1"/>
    <col min="130" max="130" width="17.28515625" style="1" customWidth="1"/>
    <col min="131" max="131" width="17.7109375" style="1" customWidth="1"/>
    <col min="132" max="132" width="15.28515625" style="1" customWidth="1"/>
    <col min="133" max="135" width="17.85546875" style="1" customWidth="1"/>
    <col min="136" max="136" width="3.42578125" style="6" customWidth="1"/>
    <col min="137" max="137" width="17.28515625" style="1" customWidth="1"/>
    <col min="138" max="138" width="17.7109375" style="1" customWidth="1"/>
    <col min="139" max="139" width="15.28515625" style="1" customWidth="1"/>
    <col min="140" max="142" width="17.85546875" style="1" customWidth="1"/>
    <col min="143" max="143" width="3.42578125" style="6" customWidth="1"/>
    <col min="144" max="144" width="20.42578125" style="1" customWidth="1"/>
    <col min="145" max="145" width="23.140625" style="1" customWidth="1"/>
    <col min="146" max="146" width="13.140625" style="1" customWidth="1"/>
    <col min="147" max="149" width="17.85546875" style="1" customWidth="1"/>
    <col min="150" max="150" width="4.85546875" style="1" customWidth="1"/>
    <col min="151" max="151" width="45" style="165" customWidth="1"/>
    <col min="152" max="182" width="9.140625" style="32"/>
    <col min="183" max="16384" width="9.140625" style="1"/>
  </cols>
  <sheetData>
    <row r="1" spans="1:202" ht="57.75" customHeight="1" thickBot="1" x14ac:dyDescent="0.4">
      <c r="A1" s="1143" t="s">
        <v>3202</v>
      </c>
      <c r="B1" s="1144"/>
      <c r="C1" s="1144"/>
      <c r="D1" s="1144"/>
      <c r="E1" s="1144"/>
      <c r="F1" s="1144"/>
      <c r="G1" s="1144"/>
      <c r="H1" s="1144"/>
      <c r="I1" s="1145"/>
      <c r="J1" s="45"/>
      <c r="K1" s="1133"/>
      <c r="L1" s="1138"/>
      <c r="M1" s="1138"/>
      <c r="N1" s="1138"/>
      <c r="O1" s="1138"/>
      <c r="P1" s="1139"/>
      <c r="Q1" s="45"/>
      <c r="R1" s="1133"/>
      <c r="S1" s="1138"/>
      <c r="T1" s="1138"/>
      <c r="U1" s="1138"/>
      <c r="V1" s="1138"/>
      <c r="W1" s="1139"/>
      <c r="X1" s="45"/>
      <c r="Y1" s="1133"/>
      <c r="Z1" s="1138"/>
      <c r="AA1" s="1138"/>
      <c r="AB1" s="1138"/>
      <c r="AC1" s="1138"/>
      <c r="AD1" s="1139"/>
      <c r="AE1" s="45"/>
      <c r="AF1" s="1133"/>
      <c r="AG1" s="1138"/>
      <c r="AH1" s="1138"/>
      <c r="AI1" s="1138"/>
      <c r="AJ1" s="1138"/>
      <c r="AK1" s="1139"/>
      <c r="AL1" s="45"/>
      <c r="AM1" s="1133"/>
      <c r="AN1" s="1138"/>
      <c r="AO1" s="1138"/>
      <c r="AP1" s="1138"/>
      <c r="AQ1" s="1138"/>
      <c r="AR1" s="1139"/>
      <c r="AS1" s="45"/>
      <c r="AT1" s="1133"/>
      <c r="AU1" s="1138"/>
      <c r="AV1" s="1138"/>
      <c r="AW1" s="1138"/>
      <c r="AX1" s="1138"/>
      <c r="AY1" s="1139"/>
      <c r="AZ1" s="45"/>
      <c r="BA1" s="1133"/>
      <c r="BB1" s="1138"/>
      <c r="BC1" s="1138"/>
      <c r="BD1" s="1138"/>
      <c r="BE1" s="1138"/>
      <c r="BF1" s="1139"/>
      <c r="BG1" s="45"/>
      <c r="BH1" s="1133"/>
      <c r="BI1" s="1138"/>
      <c r="BJ1" s="1138"/>
      <c r="BK1" s="1138"/>
      <c r="BL1" s="1138"/>
      <c r="BM1" s="1139"/>
      <c r="BN1" s="45"/>
      <c r="BO1" s="1133"/>
      <c r="BP1" s="1134"/>
      <c r="BQ1" s="1134"/>
      <c r="BR1" s="1134"/>
      <c r="BS1" s="1134"/>
      <c r="BT1" s="1135"/>
      <c r="BU1" s="45"/>
      <c r="BV1" s="1133"/>
      <c r="BW1" s="1134"/>
      <c r="BX1" s="1134"/>
      <c r="BY1" s="1134"/>
      <c r="BZ1" s="1134"/>
      <c r="CA1" s="1135"/>
      <c r="CB1" s="45"/>
      <c r="CC1" s="1133"/>
      <c r="CD1" s="1134"/>
      <c r="CE1" s="1134"/>
      <c r="CF1" s="1134"/>
      <c r="CG1" s="1134"/>
      <c r="CH1" s="1135"/>
      <c r="CI1" s="45"/>
      <c r="CJ1" s="1133"/>
      <c r="CK1" s="1134"/>
      <c r="CL1" s="1134"/>
      <c r="CM1" s="1134"/>
      <c r="CN1" s="1134"/>
      <c r="CO1" s="1135"/>
      <c r="CP1" s="45"/>
      <c r="CQ1" s="1133"/>
      <c r="CR1" s="1134"/>
      <c r="CS1" s="1134"/>
      <c r="CT1" s="1134"/>
      <c r="CU1" s="1134"/>
      <c r="CV1" s="1135"/>
      <c r="CW1" s="45"/>
      <c r="CX1" s="1133"/>
      <c r="CY1" s="1134"/>
      <c r="CZ1" s="1134"/>
      <c r="DA1" s="1134"/>
      <c r="DB1" s="1134"/>
      <c r="DC1" s="1135"/>
      <c r="DD1" s="45"/>
      <c r="DE1" s="1133"/>
      <c r="DF1" s="1134"/>
      <c r="DG1" s="1134"/>
      <c r="DH1" s="1134"/>
      <c r="DI1" s="1134"/>
      <c r="DJ1" s="1135"/>
      <c r="DK1" s="45"/>
      <c r="DL1" s="1133"/>
      <c r="DM1" s="1134"/>
      <c r="DN1" s="1134"/>
      <c r="DO1" s="1134"/>
      <c r="DP1" s="1134"/>
      <c r="DQ1" s="1135"/>
      <c r="DR1" s="45"/>
      <c r="DS1" s="1133"/>
      <c r="DT1" s="1134"/>
      <c r="DU1" s="1134"/>
      <c r="DV1" s="1134"/>
      <c r="DW1" s="1134"/>
      <c r="DX1" s="1135"/>
      <c r="DY1" s="45"/>
      <c r="DZ1" s="1133"/>
      <c r="EA1" s="1134"/>
      <c r="EB1" s="1134"/>
      <c r="EC1" s="1134"/>
      <c r="ED1" s="1134"/>
      <c r="EE1" s="1135"/>
      <c r="EF1" s="45"/>
      <c r="EG1" s="1133"/>
      <c r="EH1" s="1134"/>
      <c r="EI1" s="1134"/>
      <c r="EJ1" s="1134"/>
      <c r="EK1" s="1134"/>
      <c r="EL1" s="1135"/>
      <c r="EM1" s="45"/>
      <c r="EN1" s="1127"/>
      <c r="EO1" s="1127"/>
      <c r="EP1" s="1127"/>
      <c r="EQ1" s="1127"/>
      <c r="ER1" s="1127"/>
      <c r="ES1" s="1127"/>
      <c r="ET1" s="45"/>
      <c r="EU1" s="45"/>
      <c r="EV1" s="34"/>
      <c r="EW1" s="34"/>
      <c r="EX1" s="34"/>
      <c r="EY1" s="34"/>
      <c r="EZ1" s="34"/>
      <c r="FA1" s="34"/>
      <c r="FB1" s="34"/>
      <c r="FC1" s="34"/>
      <c r="FD1" s="34"/>
      <c r="FE1" s="79"/>
      <c r="FF1" s="33"/>
      <c r="FG1" s="33"/>
      <c r="FH1" s="33"/>
      <c r="FI1" s="33"/>
      <c r="FJ1" s="33"/>
      <c r="FK1" s="33"/>
      <c r="FL1" s="33"/>
      <c r="FM1" s="33"/>
      <c r="FN1" s="33"/>
      <c r="FO1" s="33"/>
      <c r="FP1" s="33"/>
      <c r="FQ1" s="33"/>
      <c r="FR1" s="33"/>
      <c r="FS1" s="33"/>
      <c r="FT1" s="33"/>
      <c r="FU1" s="33"/>
      <c r="FV1" s="33"/>
      <c r="FW1" s="33"/>
      <c r="FX1" s="33"/>
      <c r="FY1" s="33"/>
      <c r="FZ1" s="33"/>
    </row>
    <row r="2" spans="1:202" ht="42.75" customHeight="1" thickBot="1" x14ac:dyDescent="0.4">
      <c r="A2" s="1146" t="s">
        <v>3203</v>
      </c>
      <c r="B2" s="1147"/>
      <c r="C2" s="1147"/>
      <c r="D2" s="1147"/>
      <c r="E2" s="1147"/>
      <c r="F2" s="1147"/>
      <c r="G2" s="1147"/>
      <c r="H2" s="1147"/>
      <c r="I2" s="1148"/>
      <c r="J2" s="46"/>
      <c r="K2" s="1140"/>
      <c r="L2" s="1141"/>
      <c r="M2" s="1141"/>
      <c r="N2" s="1141"/>
      <c r="O2" s="1141"/>
      <c r="P2" s="1142"/>
      <c r="Q2" s="46"/>
      <c r="R2" s="1140"/>
      <c r="S2" s="1141"/>
      <c r="T2" s="1141"/>
      <c r="U2" s="1141"/>
      <c r="V2" s="1141"/>
      <c r="W2" s="1142"/>
      <c r="X2" s="46"/>
      <c r="Y2" s="1140"/>
      <c r="Z2" s="1141"/>
      <c r="AA2" s="1141"/>
      <c r="AB2" s="1141"/>
      <c r="AC2" s="1141"/>
      <c r="AD2" s="1142"/>
      <c r="AE2" s="46"/>
      <c r="AF2" s="1140"/>
      <c r="AG2" s="1141"/>
      <c r="AH2" s="1141"/>
      <c r="AI2" s="1141"/>
      <c r="AJ2" s="1141"/>
      <c r="AK2" s="1142"/>
      <c r="AL2" s="46"/>
      <c r="AM2" s="1140"/>
      <c r="AN2" s="1141"/>
      <c r="AO2" s="1141"/>
      <c r="AP2" s="1141"/>
      <c r="AQ2" s="1141"/>
      <c r="AR2" s="1142"/>
      <c r="AS2" s="46"/>
      <c r="AT2" s="1140"/>
      <c r="AU2" s="1141"/>
      <c r="AV2" s="1141"/>
      <c r="AW2" s="1141"/>
      <c r="AX2" s="1141"/>
      <c r="AY2" s="1142"/>
      <c r="AZ2" s="46"/>
      <c r="BA2" s="1140"/>
      <c r="BB2" s="1141"/>
      <c r="BC2" s="1141"/>
      <c r="BD2" s="1141"/>
      <c r="BE2" s="1141"/>
      <c r="BF2" s="1142"/>
      <c r="BG2" s="46"/>
      <c r="BH2" s="1140"/>
      <c r="BI2" s="1141"/>
      <c r="BJ2" s="1141"/>
      <c r="BK2" s="1141"/>
      <c r="BL2" s="1141"/>
      <c r="BM2" s="1142"/>
      <c r="BN2" s="46"/>
      <c r="BO2" s="1140"/>
      <c r="BP2" s="1151"/>
      <c r="BQ2" s="1151"/>
      <c r="BR2" s="1151"/>
      <c r="BS2" s="1151"/>
      <c r="BT2" s="1152"/>
      <c r="BU2" s="46"/>
      <c r="BV2" s="1140"/>
      <c r="BW2" s="1151"/>
      <c r="BX2" s="1151"/>
      <c r="BY2" s="1151"/>
      <c r="BZ2" s="1151"/>
      <c r="CA2" s="1152"/>
      <c r="CB2" s="46"/>
      <c r="CC2" s="1140"/>
      <c r="CD2" s="1151"/>
      <c r="CE2" s="1151"/>
      <c r="CF2" s="1151"/>
      <c r="CG2" s="1151"/>
      <c r="CH2" s="1152"/>
      <c r="CI2" s="46"/>
      <c r="CJ2" s="1140"/>
      <c r="CK2" s="1151"/>
      <c r="CL2" s="1151"/>
      <c r="CM2" s="1151"/>
      <c r="CN2" s="1151"/>
      <c r="CO2" s="1152"/>
      <c r="CP2" s="46"/>
      <c r="CQ2" s="1140"/>
      <c r="CR2" s="1151"/>
      <c r="CS2" s="1151"/>
      <c r="CT2" s="1151"/>
      <c r="CU2" s="1151"/>
      <c r="CV2" s="1152"/>
      <c r="CW2" s="46"/>
      <c r="CX2" s="1140"/>
      <c r="CY2" s="1151"/>
      <c r="CZ2" s="1151"/>
      <c r="DA2" s="1151"/>
      <c r="DB2" s="1151"/>
      <c r="DC2" s="1152"/>
      <c r="DD2" s="46"/>
      <c r="DE2" s="1140"/>
      <c r="DF2" s="1151"/>
      <c r="DG2" s="1151"/>
      <c r="DH2" s="1151"/>
      <c r="DI2" s="1151"/>
      <c r="DJ2" s="1152"/>
      <c r="DK2" s="46"/>
      <c r="DL2" s="1140"/>
      <c r="DM2" s="1151"/>
      <c r="DN2" s="1151"/>
      <c r="DO2" s="1151"/>
      <c r="DP2" s="1151"/>
      <c r="DQ2" s="1152"/>
      <c r="DR2" s="46"/>
      <c r="DS2" s="1140"/>
      <c r="DT2" s="1151"/>
      <c r="DU2" s="1151"/>
      <c r="DV2" s="1151"/>
      <c r="DW2" s="1151"/>
      <c r="DX2" s="1152"/>
      <c r="DY2" s="46"/>
      <c r="DZ2" s="1140"/>
      <c r="EA2" s="1151"/>
      <c r="EB2" s="1151"/>
      <c r="EC2" s="1151"/>
      <c r="ED2" s="1151"/>
      <c r="EE2" s="1152"/>
      <c r="EF2" s="46"/>
      <c r="EG2" s="1140"/>
      <c r="EH2" s="1151"/>
      <c r="EI2" s="1151"/>
      <c r="EJ2" s="1151"/>
      <c r="EK2" s="1151"/>
      <c r="EL2" s="1152"/>
      <c r="EM2" s="46"/>
      <c r="EN2" s="1127"/>
      <c r="EO2" s="1127"/>
      <c r="EP2" s="1127"/>
      <c r="EQ2" s="1127"/>
      <c r="ER2" s="1127"/>
      <c r="ES2" s="1127"/>
      <c r="ET2" s="46"/>
      <c r="EU2" s="46"/>
      <c r="EV2" s="35"/>
      <c r="EW2" s="35"/>
      <c r="EX2" s="35"/>
      <c r="EY2" s="35"/>
      <c r="EZ2" s="35"/>
      <c r="FA2" s="35"/>
      <c r="FB2" s="35"/>
      <c r="FC2" s="35"/>
      <c r="FD2" s="35"/>
      <c r="FE2" s="80"/>
      <c r="FF2" s="33"/>
      <c r="FG2" s="33"/>
      <c r="FH2" s="33"/>
      <c r="FI2" s="33"/>
      <c r="FJ2" s="33"/>
      <c r="FK2" s="33"/>
      <c r="FL2" s="33"/>
      <c r="FM2" s="33"/>
      <c r="FN2" s="33"/>
      <c r="FO2" s="33"/>
      <c r="FP2" s="33"/>
      <c r="FQ2" s="33"/>
      <c r="FR2" s="33"/>
      <c r="FS2" s="33"/>
      <c r="FT2" s="33"/>
      <c r="FU2" s="33"/>
      <c r="FV2" s="33"/>
      <c r="FW2" s="33"/>
      <c r="FX2" s="33"/>
      <c r="FY2" s="33"/>
      <c r="FZ2" s="33"/>
    </row>
    <row r="3" spans="1:202" s="140" customFormat="1" ht="18" customHeight="1" thickBot="1" x14ac:dyDescent="0.25">
      <c r="A3" s="230"/>
      <c r="B3" s="204" t="s">
        <v>249</v>
      </c>
      <c r="C3" s="152"/>
      <c r="D3" s="1136" t="str">
        <f>'Gov. Revenue'!C3</f>
        <v>Gov. Fund # 1</v>
      </c>
      <c r="E3" s="1136"/>
      <c r="F3" s="1136"/>
      <c r="G3" s="1136"/>
      <c r="H3" s="1136"/>
      <c r="I3" s="1137"/>
      <c r="J3" s="152"/>
      <c r="K3" s="1136" t="str">
        <f>'Gov. Revenue'!H3</f>
        <v>Gov. Fund # 2</v>
      </c>
      <c r="L3" s="1136"/>
      <c r="M3" s="1136"/>
      <c r="N3" s="1136"/>
      <c r="O3" s="1136"/>
      <c r="P3" s="1137"/>
      <c r="Q3" s="152"/>
      <c r="R3" s="1153" t="str">
        <f>'Gov. Revenue'!M3</f>
        <v>Gov. Fund # 3</v>
      </c>
      <c r="S3" s="1153"/>
      <c r="T3" s="1153"/>
      <c r="U3" s="1153"/>
      <c r="V3" s="1153"/>
      <c r="W3" s="1154"/>
      <c r="X3" s="152"/>
      <c r="Y3" s="1153" t="str">
        <f>'Gov. Revenue'!R3</f>
        <v>Gov. Fund # 4</v>
      </c>
      <c r="Z3" s="1153"/>
      <c r="AA3" s="1153"/>
      <c r="AB3" s="1153"/>
      <c r="AC3" s="1153"/>
      <c r="AD3" s="1154"/>
      <c r="AE3" s="152"/>
      <c r="AF3" s="1153" t="str">
        <f>'Gov. Revenue'!W3</f>
        <v>Gov. Fund # 5</v>
      </c>
      <c r="AG3" s="1153"/>
      <c r="AH3" s="1153"/>
      <c r="AI3" s="1153"/>
      <c r="AJ3" s="1153"/>
      <c r="AK3" s="1154"/>
      <c r="AL3" s="152"/>
      <c r="AM3" s="1153" t="str">
        <f>'Gov. Revenue'!AB3</f>
        <v>Gov. Fund # 6</v>
      </c>
      <c r="AN3" s="1153"/>
      <c r="AO3" s="1153"/>
      <c r="AP3" s="1153"/>
      <c r="AQ3" s="1153"/>
      <c r="AR3" s="1154"/>
      <c r="AS3" s="152"/>
      <c r="AT3" s="1153" t="str">
        <f>'Gov. Revenue'!AG3</f>
        <v>Gov. Fund # 7</v>
      </c>
      <c r="AU3" s="1153"/>
      <c r="AV3" s="1153"/>
      <c r="AW3" s="1153"/>
      <c r="AX3" s="1153"/>
      <c r="AY3" s="1154"/>
      <c r="AZ3" s="152"/>
      <c r="BA3" s="1153" t="str">
        <f>'Gov. Revenue'!AL3</f>
        <v>Gov. Fund # 8</v>
      </c>
      <c r="BB3" s="1153"/>
      <c r="BC3" s="1153"/>
      <c r="BD3" s="1153"/>
      <c r="BE3" s="1153"/>
      <c r="BF3" s="1154"/>
      <c r="BG3" s="152"/>
      <c r="BH3" s="1153" t="str">
        <f>'Gov. Revenue'!AQ3</f>
        <v>Gov. Fund # 9</v>
      </c>
      <c r="BI3" s="1153"/>
      <c r="BJ3" s="1153"/>
      <c r="BK3" s="1153"/>
      <c r="BL3" s="1153"/>
      <c r="BM3" s="1154"/>
      <c r="BN3" s="152"/>
      <c r="BO3" s="1136" t="str">
        <f>'Gov. Revenue'!AV3</f>
        <v>Gov. Fund # 10</v>
      </c>
      <c r="BP3" s="1136"/>
      <c r="BQ3" s="1136"/>
      <c r="BR3" s="1136"/>
      <c r="BS3" s="1136"/>
      <c r="BT3" s="1137"/>
      <c r="BU3" s="152"/>
      <c r="BV3" s="1136" t="str">
        <f>'Gov. Revenue'!BA3</f>
        <v>Gov. Fund # 11</v>
      </c>
      <c r="BW3" s="1136"/>
      <c r="BX3" s="1136"/>
      <c r="BY3" s="1136"/>
      <c r="BZ3" s="1136"/>
      <c r="CA3" s="1137"/>
      <c r="CB3" s="152"/>
      <c r="CC3" s="1136" t="str">
        <f>'Gov. Revenue'!BF3</f>
        <v>Gov. Fund # 12</v>
      </c>
      <c r="CD3" s="1136"/>
      <c r="CE3" s="1136"/>
      <c r="CF3" s="1136"/>
      <c r="CG3" s="1136"/>
      <c r="CH3" s="1137"/>
      <c r="CI3" s="152"/>
      <c r="CJ3" s="1136" t="str">
        <f>'Gov. Revenue'!BK3</f>
        <v>Gov. Fund # 13</v>
      </c>
      <c r="CK3" s="1136"/>
      <c r="CL3" s="1136"/>
      <c r="CM3" s="1136"/>
      <c r="CN3" s="1136"/>
      <c r="CO3" s="1137"/>
      <c r="CP3" s="152"/>
      <c r="CQ3" s="1136" t="str">
        <f>'Gov. Revenue'!BP3</f>
        <v>Gov. Fund # 14</v>
      </c>
      <c r="CR3" s="1136"/>
      <c r="CS3" s="1136"/>
      <c r="CT3" s="1136"/>
      <c r="CU3" s="1136"/>
      <c r="CV3" s="1137"/>
      <c r="CW3" s="152"/>
      <c r="CX3" s="1136" t="str">
        <f>'Gov. Revenue'!BU3</f>
        <v>Gov. Fund # 15</v>
      </c>
      <c r="CY3" s="1136"/>
      <c r="CZ3" s="1136"/>
      <c r="DA3" s="1136"/>
      <c r="DB3" s="1136"/>
      <c r="DC3" s="1137"/>
      <c r="DD3" s="152"/>
      <c r="DE3" s="1136" t="str">
        <f>'Gov. Revenue'!BZ3</f>
        <v>Gov. Fund # 16</v>
      </c>
      <c r="DF3" s="1136"/>
      <c r="DG3" s="1136"/>
      <c r="DH3" s="1136"/>
      <c r="DI3" s="1136"/>
      <c r="DJ3" s="1137"/>
      <c r="DK3" s="152"/>
      <c r="DL3" s="1136" t="str">
        <f>'Gov. Revenue'!CE3</f>
        <v>Gov. Fund # 17</v>
      </c>
      <c r="DM3" s="1136"/>
      <c r="DN3" s="1136"/>
      <c r="DO3" s="1136"/>
      <c r="DP3" s="1136"/>
      <c r="DQ3" s="1137"/>
      <c r="DR3" s="152"/>
      <c r="DS3" s="1136" t="str">
        <f>'Gov. Revenue'!CJ3</f>
        <v>Gov. Fund # 18</v>
      </c>
      <c r="DT3" s="1136"/>
      <c r="DU3" s="1136"/>
      <c r="DV3" s="1136"/>
      <c r="DW3" s="1136"/>
      <c r="DX3" s="1137"/>
      <c r="DY3" s="152"/>
      <c r="DZ3" s="1136" t="str">
        <f>'Gov. Revenue'!CO3</f>
        <v>Gov. Fund # 19</v>
      </c>
      <c r="EA3" s="1136"/>
      <c r="EB3" s="1136"/>
      <c r="EC3" s="1136"/>
      <c r="ED3" s="1136"/>
      <c r="EE3" s="1137"/>
      <c r="EF3" s="152"/>
      <c r="EG3" s="1136" t="str">
        <f>'Gov. Revenue'!CT3</f>
        <v>Gov. Fund # 20</v>
      </c>
      <c r="EH3" s="1136"/>
      <c r="EI3" s="1136"/>
      <c r="EJ3" s="1136"/>
      <c r="EK3" s="1136"/>
      <c r="EL3" s="1137"/>
      <c r="EM3" s="231"/>
      <c r="EN3" s="1149" t="s">
        <v>3026</v>
      </c>
      <c r="EO3" s="1149"/>
      <c r="EP3" s="1149"/>
      <c r="EQ3" s="1149"/>
      <c r="ER3" s="1149"/>
      <c r="ES3" s="1150"/>
      <c r="ET3" s="151"/>
      <c r="EU3" s="573"/>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row>
    <row r="4" spans="1:202" s="25" customFormat="1" ht="16.5" customHeight="1" x14ac:dyDescent="0.25">
      <c r="A4" s="232"/>
      <c r="B4" s="233"/>
      <c r="C4" s="234"/>
      <c r="D4" s="1131" t="s">
        <v>145</v>
      </c>
      <c r="E4" s="1132"/>
      <c r="F4" s="1128" t="s">
        <v>100</v>
      </c>
      <c r="G4" s="1129"/>
      <c r="H4" s="1130"/>
      <c r="I4" s="235"/>
      <c r="J4" s="234"/>
      <c r="K4" s="1131" t="s">
        <v>145</v>
      </c>
      <c r="L4" s="1132"/>
      <c r="M4" s="1128" t="s">
        <v>100</v>
      </c>
      <c r="N4" s="1129"/>
      <c r="O4" s="1130"/>
      <c r="P4" s="235"/>
      <c r="Q4" s="234"/>
      <c r="R4" s="1131" t="s">
        <v>145</v>
      </c>
      <c r="S4" s="1132"/>
      <c r="T4" s="1128" t="s">
        <v>100</v>
      </c>
      <c r="U4" s="1129"/>
      <c r="V4" s="1130"/>
      <c r="W4" s="236"/>
      <c r="X4" s="235"/>
      <c r="Y4" s="1131" t="s">
        <v>145</v>
      </c>
      <c r="Z4" s="1132"/>
      <c r="AA4" s="1128" t="s">
        <v>100</v>
      </c>
      <c r="AB4" s="1129"/>
      <c r="AC4" s="1130"/>
      <c r="AD4" s="237"/>
      <c r="AE4" s="236"/>
      <c r="AF4" s="1131" t="s">
        <v>145</v>
      </c>
      <c r="AG4" s="1132"/>
      <c r="AH4" s="1128" t="s">
        <v>100</v>
      </c>
      <c r="AI4" s="1129"/>
      <c r="AJ4" s="1130"/>
      <c r="AK4" s="235"/>
      <c r="AL4" s="234"/>
      <c r="AM4" s="1131" t="s">
        <v>145</v>
      </c>
      <c r="AN4" s="1132"/>
      <c r="AO4" s="1128" t="s">
        <v>100</v>
      </c>
      <c r="AP4" s="1129"/>
      <c r="AQ4" s="1130"/>
      <c r="AR4" s="237"/>
      <c r="AS4" s="235"/>
      <c r="AT4" s="1131" t="s">
        <v>145</v>
      </c>
      <c r="AU4" s="1132"/>
      <c r="AV4" s="1128" t="s">
        <v>100</v>
      </c>
      <c r="AW4" s="1129"/>
      <c r="AX4" s="1130"/>
      <c r="AY4" s="235"/>
      <c r="AZ4" s="234"/>
      <c r="BA4" s="1131" t="s">
        <v>145</v>
      </c>
      <c r="BB4" s="1132"/>
      <c r="BC4" s="1128" t="s">
        <v>100</v>
      </c>
      <c r="BD4" s="1129"/>
      <c r="BE4" s="1130"/>
      <c r="BF4" s="235"/>
      <c r="BG4" s="234"/>
      <c r="BH4" s="1131" t="s">
        <v>145</v>
      </c>
      <c r="BI4" s="1132"/>
      <c r="BJ4" s="1128" t="s">
        <v>100</v>
      </c>
      <c r="BK4" s="1129"/>
      <c r="BL4" s="1130"/>
      <c r="BM4" s="235"/>
      <c r="BN4" s="234"/>
      <c r="BO4" s="1131" t="s">
        <v>145</v>
      </c>
      <c r="BP4" s="1132"/>
      <c r="BQ4" s="1128" t="s">
        <v>100</v>
      </c>
      <c r="BR4" s="1129"/>
      <c r="BS4" s="1130"/>
      <c r="BT4" s="235"/>
      <c r="BU4" s="234"/>
      <c r="BV4" s="1131" t="s">
        <v>145</v>
      </c>
      <c r="BW4" s="1132"/>
      <c r="BX4" s="1128" t="s">
        <v>100</v>
      </c>
      <c r="BY4" s="1129"/>
      <c r="BZ4" s="1130"/>
      <c r="CA4" s="236"/>
      <c r="CB4" s="235"/>
      <c r="CC4" s="1131" t="s">
        <v>145</v>
      </c>
      <c r="CD4" s="1132"/>
      <c r="CE4" s="1128" t="s">
        <v>100</v>
      </c>
      <c r="CF4" s="1129"/>
      <c r="CG4" s="1130"/>
      <c r="CH4" s="237"/>
      <c r="CI4" s="236"/>
      <c r="CJ4" s="1131" t="s">
        <v>145</v>
      </c>
      <c r="CK4" s="1132"/>
      <c r="CL4" s="1128" t="s">
        <v>100</v>
      </c>
      <c r="CM4" s="1129"/>
      <c r="CN4" s="1130"/>
      <c r="CO4" s="235"/>
      <c r="CP4" s="234"/>
      <c r="CQ4" s="1131" t="s">
        <v>145</v>
      </c>
      <c r="CR4" s="1132"/>
      <c r="CS4" s="1128" t="s">
        <v>100</v>
      </c>
      <c r="CT4" s="1129"/>
      <c r="CU4" s="1130"/>
      <c r="CV4" s="237"/>
      <c r="CW4" s="235"/>
      <c r="CX4" s="1131" t="s">
        <v>145</v>
      </c>
      <c r="CY4" s="1132"/>
      <c r="CZ4" s="1128" t="s">
        <v>100</v>
      </c>
      <c r="DA4" s="1129"/>
      <c r="DB4" s="1130"/>
      <c r="DC4" s="235"/>
      <c r="DD4" s="234"/>
      <c r="DE4" s="1131" t="s">
        <v>145</v>
      </c>
      <c r="DF4" s="1132"/>
      <c r="DG4" s="1128" t="s">
        <v>100</v>
      </c>
      <c r="DH4" s="1129"/>
      <c r="DI4" s="1130"/>
      <c r="DJ4" s="235"/>
      <c r="DK4" s="234"/>
      <c r="DL4" s="1131" t="s">
        <v>145</v>
      </c>
      <c r="DM4" s="1132"/>
      <c r="DN4" s="1128" t="s">
        <v>100</v>
      </c>
      <c r="DO4" s="1129"/>
      <c r="DP4" s="1130"/>
      <c r="DQ4" s="235"/>
      <c r="DR4" s="234"/>
      <c r="DS4" s="1131" t="s">
        <v>145</v>
      </c>
      <c r="DT4" s="1132"/>
      <c r="DU4" s="1128" t="s">
        <v>100</v>
      </c>
      <c r="DV4" s="1129"/>
      <c r="DW4" s="1130"/>
      <c r="DX4" s="235"/>
      <c r="DY4" s="234"/>
      <c r="DZ4" s="1131" t="s">
        <v>145</v>
      </c>
      <c r="EA4" s="1132"/>
      <c r="EB4" s="1128" t="s">
        <v>100</v>
      </c>
      <c r="EC4" s="1129"/>
      <c r="ED4" s="1130"/>
      <c r="EE4" s="236"/>
      <c r="EF4" s="235"/>
      <c r="EG4" s="1131" t="s">
        <v>145</v>
      </c>
      <c r="EH4" s="1132"/>
      <c r="EI4" s="1128" t="s">
        <v>100</v>
      </c>
      <c r="EJ4" s="1129"/>
      <c r="EK4" s="1130"/>
      <c r="EL4" s="235"/>
      <c r="EM4" s="235"/>
      <c r="EN4" s="1131" t="s">
        <v>145</v>
      </c>
      <c r="EO4" s="1132"/>
      <c r="EP4" s="1128" t="s">
        <v>100</v>
      </c>
      <c r="EQ4" s="1129"/>
      <c r="ER4" s="1130"/>
      <c r="ES4" s="235"/>
      <c r="ET4" s="238"/>
      <c r="EU4" s="574"/>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row>
    <row r="5" spans="1:202" s="138" customFormat="1" ht="61.5" customHeight="1" x14ac:dyDescent="0.2">
      <c r="A5" s="239" t="s">
        <v>252</v>
      </c>
      <c r="B5" s="240" t="s">
        <v>152</v>
      </c>
      <c r="C5" s="172"/>
      <c r="D5" s="241" t="s">
        <v>1940</v>
      </c>
      <c r="E5" s="241" t="s">
        <v>1941</v>
      </c>
      <c r="F5" s="175" t="s">
        <v>3307</v>
      </c>
      <c r="G5" s="175" t="s">
        <v>3308</v>
      </c>
      <c r="H5" s="175" t="s">
        <v>3309</v>
      </c>
      <c r="I5" s="242" t="s">
        <v>94</v>
      </c>
      <c r="J5" s="172"/>
      <c r="K5" s="241" t="s">
        <v>1940</v>
      </c>
      <c r="L5" s="241" t="s">
        <v>1941</v>
      </c>
      <c r="M5" s="175" t="s">
        <v>3307</v>
      </c>
      <c r="N5" s="175" t="s">
        <v>3308</v>
      </c>
      <c r="O5" s="175" t="s">
        <v>3309</v>
      </c>
      <c r="P5" s="242" t="s">
        <v>94</v>
      </c>
      <c r="Q5" s="172"/>
      <c r="R5" s="241" t="s">
        <v>1940</v>
      </c>
      <c r="S5" s="241" t="s">
        <v>1941</v>
      </c>
      <c r="T5" s="175" t="s">
        <v>3307</v>
      </c>
      <c r="U5" s="175" t="s">
        <v>3308</v>
      </c>
      <c r="V5" s="175" t="s">
        <v>3309</v>
      </c>
      <c r="W5" s="242" t="s">
        <v>94</v>
      </c>
      <c r="X5" s="172"/>
      <c r="Y5" s="241" t="s">
        <v>1940</v>
      </c>
      <c r="Z5" s="241" t="s">
        <v>1941</v>
      </c>
      <c r="AA5" s="175" t="s">
        <v>3307</v>
      </c>
      <c r="AB5" s="175" t="s">
        <v>3308</v>
      </c>
      <c r="AC5" s="175" t="s">
        <v>3309</v>
      </c>
      <c r="AD5" s="242" t="s">
        <v>94</v>
      </c>
      <c r="AE5" s="172"/>
      <c r="AF5" s="241" t="s">
        <v>1940</v>
      </c>
      <c r="AG5" s="241" t="s">
        <v>1941</v>
      </c>
      <c r="AH5" s="175" t="s">
        <v>3307</v>
      </c>
      <c r="AI5" s="175" t="s">
        <v>3308</v>
      </c>
      <c r="AJ5" s="175" t="s">
        <v>3309</v>
      </c>
      <c r="AK5" s="242" t="s">
        <v>94</v>
      </c>
      <c r="AL5" s="172"/>
      <c r="AM5" s="241" t="s">
        <v>1940</v>
      </c>
      <c r="AN5" s="241" t="s">
        <v>1941</v>
      </c>
      <c r="AO5" s="175" t="s">
        <v>3307</v>
      </c>
      <c r="AP5" s="175" t="s">
        <v>3308</v>
      </c>
      <c r="AQ5" s="175" t="s">
        <v>3309</v>
      </c>
      <c r="AR5" s="242" t="s">
        <v>94</v>
      </c>
      <c r="AS5" s="172"/>
      <c r="AT5" s="241" t="s">
        <v>1940</v>
      </c>
      <c r="AU5" s="241" t="s">
        <v>1941</v>
      </c>
      <c r="AV5" s="175" t="s">
        <v>3307</v>
      </c>
      <c r="AW5" s="175" t="s">
        <v>3308</v>
      </c>
      <c r="AX5" s="175" t="s">
        <v>3309</v>
      </c>
      <c r="AY5" s="242" t="s">
        <v>94</v>
      </c>
      <c r="AZ5" s="172"/>
      <c r="BA5" s="241" t="s">
        <v>1940</v>
      </c>
      <c r="BB5" s="241" t="s">
        <v>1941</v>
      </c>
      <c r="BC5" s="175" t="s">
        <v>3307</v>
      </c>
      <c r="BD5" s="175" t="s">
        <v>3308</v>
      </c>
      <c r="BE5" s="175" t="s">
        <v>3309</v>
      </c>
      <c r="BF5" s="242" t="s">
        <v>94</v>
      </c>
      <c r="BG5" s="172"/>
      <c r="BH5" s="241" t="s">
        <v>1940</v>
      </c>
      <c r="BI5" s="241" t="s">
        <v>1941</v>
      </c>
      <c r="BJ5" s="175" t="s">
        <v>3307</v>
      </c>
      <c r="BK5" s="175" t="s">
        <v>3308</v>
      </c>
      <c r="BL5" s="175" t="s">
        <v>3309</v>
      </c>
      <c r="BM5" s="242" t="s">
        <v>94</v>
      </c>
      <c r="BN5" s="172"/>
      <c r="BO5" s="241" t="s">
        <v>1940</v>
      </c>
      <c r="BP5" s="241" t="s">
        <v>1941</v>
      </c>
      <c r="BQ5" s="175" t="s">
        <v>3307</v>
      </c>
      <c r="BR5" s="175" t="s">
        <v>3308</v>
      </c>
      <c r="BS5" s="175" t="s">
        <v>3309</v>
      </c>
      <c r="BT5" s="242" t="s">
        <v>94</v>
      </c>
      <c r="BU5" s="172"/>
      <c r="BV5" s="241" t="s">
        <v>1940</v>
      </c>
      <c r="BW5" s="241" t="s">
        <v>1941</v>
      </c>
      <c r="BX5" s="175" t="s">
        <v>3307</v>
      </c>
      <c r="BY5" s="175" t="s">
        <v>3308</v>
      </c>
      <c r="BZ5" s="175" t="s">
        <v>3309</v>
      </c>
      <c r="CA5" s="242" t="s">
        <v>94</v>
      </c>
      <c r="CB5" s="172"/>
      <c r="CC5" s="241" t="s">
        <v>1940</v>
      </c>
      <c r="CD5" s="241" t="s">
        <v>1941</v>
      </c>
      <c r="CE5" s="175" t="s">
        <v>3307</v>
      </c>
      <c r="CF5" s="175" t="s">
        <v>3308</v>
      </c>
      <c r="CG5" s="175" t="s">
        <v>3309</v>
      </c>
      <c r="CH5" s="242" t="s">
        <v>94</v>
      </c>
      <c r="CI5" s="172"/>
      <c r="CJ5" s="241" t="s">
        <v>1940</v>
      </c>
      <c r="CK5" s="241" t="s">
        <v>1941</v>
      </c>
      <c r="CL5" s="175" t="s">
        <v>3307</v>
      </c>
      <c r="CM5" s="175" t="s">
        <v>3308</v>
      </c>
      <c r="CN5" s="175" t="s">
        <v>3309</v>
      </c>
      <c r="CO5" s="242" t="s">
        <v>94</v>
      </c>
      <c r="CP5" s="172"/>
      <c r="CQ5" s="241" t="s">
        <v>1940</v>
      </c>
      <c r="CR5" s="241" t="s">
        <v>1941</v>
      </c>
      <c r="CS5" s="175" t="s">
        <v>3307</v>
      </c>
      <c r="CT5" s="175" t="s">
        <v>3308</v>
      </c>
      <c r="CU5" s="175" t="s">
        <v>3309</v>
      </c>
      <c r="CV5" s="242" t="s">
        <v>94</v>
      </c>
      <c r="CW5" s="172"/>
      <c r="CX5" s="241" t="s">
        <v>1940</v>
      </c>
      <c r="CY5" s="241" t="s">
        <v>1941</v>
      </c>
      <c r="CZ5" s="175" t="s">
        <v>3307</v>
      </c>
      <c r="DA5" s="175" t="s">
        <v>3308</v>
      </c>
      <c r="DB5" s="175" t="s">
        <v>3309</v>
      </c>
      <c r="DC5" s="242" t="s">
        <v>94</v>
      </c>
      <c r="DD5" s="172"/>
      <c r="DE5" s="241" t="s">
        <v>1940</v>
      </c>
      <c r="DF5" s="241" t="s">
        <v>1941</v>
      </c>
      <c r="DG5" s="175" t="s">
        <v>3307</v>
      </c>
      <c r="DH5" s="175" t="s">
        <v>3308</v>
      </c>
      <c r="DI5" s="175" t="s">
        <v>3309</v>
      </c>
      <c r="DJ5" s="242" t="s">
        <v>94</v>
      </c>
      <c r="DK5" s="172"/>
      <c r="DL5" s="241" t="s">
        <v>1940</v>
      </c>
      <c r="DM5" s="241" t="s">
        <v>1941</v>
      </c>
      <c r="DN5" s="175" t="s">
        <v>3307</v>
      </c>
      <c r="DO5" s="175" t="s">
        <v>3308</v>
      </c>
      <c r="DP5" s="175" t="s">
        <v>3309</v>
      </c>
      <c r="DQ5" s="242" t="s">
        <v>94</v>
      </c>
      <c r="DR5" s="172"/>
      <c r="DS5" s="241" t="s">
        <v>1940</v>
      </c>
      <c r="DT5" s="241" t="s">
        <v>1941</v>
      </c>
      <c r="DU5" s="175" t="s">
        <v>3307</v>
      </c>
      <c r="DV5" s="175" t="s">
        <v>3308</v>
      </c>
      <c r="DW5" s="175" t="s">
        <v>3309</v>
      </c>
      <c r="DX5" s="242" t="s">
        <v>94</v>
      </c>
      <c r="DY5" s="172"/>
      <c r="DZ5" s="241" t="s">
        <v>1940</v>
      </c>
      <c r="EA5" s="241" t="s">
        <v>1941</v>
      </c>
      <c r="EB5" s="175" t="s">
        <v>3307</v>
      </c>
      <c r="EC5" s="175" t="s">
        <v>3308</v>
      </c>
      <c r="ED5" s="175" t="s">
        <v>3309</v>
      </c>
      <c r="EE5" s="242" t="s">
        <v>94</v>
      </c>
      <c r="EF5" s="172"/>
      <c r="EG5" s="241" t="s">
        <v>1940</v>
      </c>
      <c r="EH5" s="241" t="s">
        <v>1941</v>
      </c>
      <c r="EI5" s="175" t="s">
        <v>3307</v>
      </c>
      <c r="EJ5" s="175" t="s">
        <v>3308</v>
      </c>
      <c r="EK5" s="175" t="s">
        <v>3309</v>
      </c>
      <c r="EL5" s="242" t="s">
        <v>94</v>
      </c>
      <c r="EM5" s="172"/>
      <c r="EN5" s="241" t="s">
        <v>1940</v>
      </c>
      <c r="EO5" s="241" t="s">
        <v>1941</v>
      </c>
      <c r="EP5" s="175" t="s">
        <v>3307</v>
      </c>
      <c r="EQ5" s="175" t="s">
        <v>3308</v>
      </c>
      <c r="ER5" s="175" t="s">
        <v>3309</v>
      </c>
      <c r="ES5" s="242" t="s">
        <v>94</v>
      </c>
      <c r="ET5" s="243"/>
      <c r="EU5" s="244" t="s">
        <v>52</v>
      </c>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row>
    <row r="6" spans="1:202" ht="32.25" customHeight="1" x14ac:dyDescent="0.25">
      <c r="A6" s="123"/>
      <c r="B6" s="49" t="s">
        <v>101</v>
      </c>
      <c r="C6" s="47"/>
      <c r="D6" s="646"/>
      <c r="E6" s="646"/>
      <c r="F6" s="646"/>
      <c r="G6" s="646"/>
      <c r="H6" s="646"/>
      <c r="I6" s="646"/>
      <c r="J6" s="47"/>
      <c r="K6" s="646"/>
      <c r="L6" s="646"/>
      <c r="M6" s="646"/>
      <c r="N6" s="646"/>
      <c r="O6" s="646"/>
      <c r="P6" s="646"/>
      <c r="Q6" s="47"/>
      <c r="R6" s="646"/>
      <c r="S6" s="646"/>
      <c r="T6" s="646"/>
      <c r="U6" s="646"/>
      <c r="V6" s="646"/>
      <c r="W6" s="646"/>
      <c r="X6" s="47"/>
      <c r="Y6" s="646"/>
      <c r="Z6" s="646"/>
      <c r="AA6" s="646"/>
      <c r="AB6" s="646"/>
      <c r="AC6" s="646"/>
      <c r="AD6" s="646"/>
      <c r="AE6" s="47"/>
      <c r="AF6" s="646"/>
      <c r="AG6" s="646"/>
      <c r="AH6" s="646"/>
      <c r="AI6" s="646"/>
      <c r="AJ6" s="646"/>
      <c r="AK6" s="646"/>
      <c r="AL6" s="47"/>
      <c r="AM6" s="646"/>
      <c r="AN6" s="646"/>
      <c r="AO6" s="646"/>
      <c r="AP6" s="646"/>
      <c r="AQ6" s="646"/>
      <c r="AR6" s="646"/>
      <c r="AS6" s="47"/>
      <c r="AT6" s="646"/>
      <c r="AU6" s="646"/>
      <c r="AV6" s="646"/>
      <c r="AW6" s="646"/>
      <c r="AX6" s="646"/>
      <c r="AY6" s="646"/>
      <c r="AZ6" s="47"/>
      <c r="BA6" s="646"/>
      <c r="BB6" s="646"/>
      <c r="BC6" s="646"/>
      <c r="BD6" s="646"/>
      <c r="BE6" s="646"/>
      <c r="BF6" s="646"/>
      <c r="BG6" s="47"/>
      <c r="BH6" s="646"/>
      <c r="BI6" s="646"/>
      <c r="BJ6" s="646"/>
      <c r="BK6" s="646"/>
      <c r="BL6" s="646"/>
      <c r="BM6" s="646"/>
      <c r="BN6" s="47"/>
      <c r="BO6" s="646"/>
      <c r="BP6" s="646"/>
      <c r="BQ6" s="646"/>
      <c r="BR6" s="646"/>
      <c r="BS6" s="646"/>
      <c r="BT6" s="646"/>
      <c r="BU6" s="47"/>
      <c r="BV6" s="646"/>
      <c r="BW6" s="646"/>
      <c r="BX6" s="646"/>
      <c r="BY6" s="646"/>
      <c r="BZ6" s="646"/>
      <c r="CA6" s="646"/>
      <c r="CB6" s="47"/>
      <c r="CC6" s="646"/>
      <c r="CD6" s="646"/>
      <c r="CE6" s="646"/>
      <c r="CF6" s="646"/>
      <c r="CG6" s="646"/>
      <c r="CH6" s="646"/>
      <c r="CI6" s="47"/>
      <c r="CJ6" s="646"/>
      <c r="CK6" s="646"/>
      <c r="CL6" s="646"/>
      <c r="CM6" s="646"/>
      <c r="CN6" s="646"/>
      <c r="CO6" s="646"/>
      <c r="CP6" s="47"/>
      <c r="CQ6" s="646"/>
      <c r="CR6" s="646"/>
      <c r="CS6" s="646"/>
      <c r="CT6" s="646"/>
      <c r="CU6" s="646"/>
      <c r="CV6" s="646"/>
      <c r="CW6" s="47"/>
      <c r="CX6" s="646"/>
      <c r="CY6" s="646"/>
      <c r="CZ6" s="646"/>
      <c r="DA6" s="646"/>
      <c r="DB6" s="646"/>
      <c r="DC6" s="646"/>
      <c r="DD6" s="47"/>
      <c r="DE6" s="646"/>
      <c r="DF6" s="646"/>
      <c r="DG6" s="646"/>
      <c r="DH6" s="646"/>
      <c r="DI6" s="646"/>
      <c r="DJ6" s="646"/>
      <c r="DK6" s="47"/>
      <c r="DL6" s="646"/>
      <c r="DM6" s="646"/>
      <c r="DN6" s="646"/>
      <c r="DO6" s="646"/>
      <c r="DP6" s="646"/>
      <c r="DQ6" s="646"/>
      <c r="DR6" s="47"/>
      <c r="DS6" s="646"/>
      <c r="DT6" s="646"/>
      <c r="DU6" s="646"/>
      <c r="DV6" s="646"/>
      <c r="DW6" s="646"/>
      <c r="DX6" s="646"/>
      <c r="DY6" s="47"/>
      <c r="DZ6" s="646"/>
      <c r="EA6" s="646"/>
      <c r="EB6" s="646"/>
      <c r="EC6" s="646"/>
      <c r="ED6" s="646"/>
      <c r="EE6" s="646"/>
      <c r="EF6" s="47"/>
      <c r="EG6" s="646"/>
      <c r="EH6" s="646"/>
      <c r="EI6" s="646"/>
      <c r="EJ6" s="646"/>
      <c r="EK6" s="646"/>
      <c r="EL6" s="646"/>
      <c r="EM6" s="47"/>
      <c r="EN6" s="44"/>
      <c r="EO6" s="44"/>
      <c r="EP6" s="44"/>
      <c r="EQ6" s="44"/>
      <c r="ER6" s="44"/>
      <c r="ES6" s="44"/>
      <c r="ET6" s="646"/>
      <c r="EU6" s="412"/>
    </row>
    <row r="7" spans="1:202" ht="32.25" customHeight="1" x14ac:dyDescent="0.25">
      <c r="A7" s="431" t="s">
        <v>2122</v>
      </c>
      <c r="B7" s="48" t="s">
        <v>119</v>
      </c>
      <c r="C7" s="648"/>
      <c r="D7" s="516"/>
      <c r="E7" s="753"/>
      <c r="F7" s="753"/>
      <c r="G7" s="753"/>
      <c r="H7" s="753"/>
      <c r="I7" s="163">
        <f t="shared" ref="I7:I13" si="0">SUM(D7:H7)</f>
        <v>0</v>
      </c>
      <c r="J7" s="665"/>
      <c r="K7" s="753"/>
      <c r="L7" s="753"/>
      <c r="M7" s="753"/>
      <c r="N7" s="753"/>
      <c r="O7" s="753"/>
      <c r="P7" s="163">
        <f t="shared" ref="P7:P13" si="1">SUM(K7:O7)</f>
        <v>0</v>
      </c>
      <c r="Q7" s="665"/>
      <c r="R7" s="753"/>
      <c r="S7" s="753"/>
      <c r="T7" s="753"/>
      <c r="U7" s="753"/>
      <c r="V7" s="753"/>
      <c r="W7" s="163">
        <f t="shared" ref="W7:W13" si="2">SUM(R7:V7)</f>
        <v>0</v>
      </c>
      <c r="X7" s="665"/>
      <c r="Y7" s="753"/>
      <c r="Z7" s="753"/>
      <c r="AA7" s="753"/>
      <c r="AB7" s="753"/>
      <c r="AC7" s="753"/>
      <c r="AD7" s="163">
        <f t="shared" ref="AD7:AD13" si="3">SUM(Y7:AC7)</f>
        <v>0</v>
      </c>
      <c r="AE7" s="665"/>
      <c r="AF7" s="753"/>
      <c r="AG7" s="753"/>
      <c r="AH7" s="753"/>
      <c r="AI7" s="753"/>
      <c r="AJ7" s="753"/>
      <c r="AK7" s="163">
        <f t="shared" ref="AK7:AK13" si="4">SUM(AF7:AJ7)</f>
        <v>0</v>
      </c>
      <c r="AL7" s="665"/>
      <c r="AM7" s="753"/>
      <c r="AN7" s="753"/>
      <c r="AO7" s="753"/>
      <c r="AP7" s="753"/>
      <c r="AQ7" s="753"/>
      <c r="AR7" s="163">
        <f t="shared" ref="AR7:AR13" si="5">SUM(AM7:AQ7)</f>
        <v>0</v>
      </c>
      <c r="AS7" s="665"/>
      <c r="AT7" s="30"/>
      <c r="AU7" s="753"/>
      <c r="AV7" s="753"/>
      <c r="AW7" s="753"/>
      <c r="AX7" s="753"/>
      <c r="AY7" s="163">
        <f t="shared" ref="AY7:AY13" si="6">SUM(AT7:AX7)</f>
        <v>0</v>
      </c>
      <c r="AZ7" s="665"/>
      <c r="BA7" s="753"/>
      <c r="BB7" s="753"/>
      <c r="BC7" s="753"/>
      <c r="BD7" s="753"/>
      <c r="BE7" s="753"/>
      <c r="BF7" s="163">
        <f t="shared" ref="BF7:BF13" si="7">SUM(BA7:BE7)</f>
        <v>0</v>
      </c>
      <c r="BG7" s="665"/>
      <c r="BH7" s="753"/>
      <c r="BI7" s="753"/>
      <c r="BJ7" s="753"/>
      <c r="BK7" s="753"/>
      <c r="BL7" s="753"/>
      <c r="BM7" s="163">
        <f t="shared" ref="BM7:BM13" si="8">SUM(BH7:BL7)</f>
        <v>0</v>
      </c>
      <c r="BN7" s="665"/>
      <c r="BO7" s="753"/>
      <c r="BP7" s="753"/>
      <c r="BQ7" s="753"/>
      <c r="BR7" s="753"/>
      <c r="BS7" s="753"/>
      <c r="BT7" s="163">
        <f t="shared" ref="BT7:BT13" si="9">SUM(BO7:BS7)</f>
        <v>0</v>
      </c>
      <c r="BU7" s="665"/>
      <c r="BV7" s="753"/>
      <c r="BW7" s="753"/>
      <c r="BX7" s="753"/>
      <c r="BY7" s="753"/>
      <c r="BZ7" s="753"/>
      <c r="CA7" s="163">
        <f t="shared" ref="CA7:CA13" si="10">SUM(BV7:BZ7)</f>
        <v>0</v>
      </c>
      <c r="CB7" s="665"/>
      <c r="CC7" s="753"/>
      <c r="CD7" s="753"/>
      <c r="CE7" s="753"/>
      <c r="CF7" s="753"/>
      <c r="CG7" s="753"/>
      <c r="CH7" s="163">
        <f t="shared" ref="CH7:CH13" si="11">SUM(CC7:CG7)</f>
        <v>0</v>
      </c>
      <c r="CI7" s="665"/>
      <c r="CJ7" s="753"/>
      <c r="CK7" s="753"/>
      <c r="CL7" s="753"/>
      <c r="CM7" s="753"/>
      <c r="CN7" s="753"/>
      <c r="CO7" s="163">
        <f t="shared" ref="CO7:CO13" si="12">SUM(CJ7:CN7)</f>
        <v>0</v>
      </c>
      <c r="CP7" s="665"/>
      <c r="CQ7" s="753"/>
      <c r="CR7" s="753"/>
      <c r="CS7" s="753"/>
      <c r="CT7" s="753"/>
      <c r="CU7" s="753"/>
      <c r="CV7" s="163">
        <f t="shared" ref="CV7:CV13" si="13">SUM(CQ7:CU7)</f>
        <v>0</v>
      </c>
      <c r="CW7" s="665"/>
      <c r="CX7" s="753"/>
      <c r="CY7" s="753"/>
      <c r="CZ7" s="753"/>
      <c r="DA7" s="753"/>
      <c r="DB7" s="753"/>
      <c r="DC7" s="163">
        <f t="shared" ref="DC7:DC13" si="14">SUM(CX7:DB7)</f>
        <v>0</v>
      </c>
      <c r="DD7" s="665"/>
      <c r="DE7" s="753"/>
      <c r="DF7" s="753"/>
      <c r="DG7" s="753"/>
      <c r="DH7" s="753"/>
      <c r="DI7" s="753"/>
      <c r="DJ7" s="163">
        <f t="shared" ref="DJ7:DJ13" si="15">SUM(DE7:DI7)</f>
        <v>0</v>
      </c>
      <c r="DK7" s="665"/>
      <c r="DL7" s="30"/>
      <c r="DM7" s="753"/>
      <c r="DN7" s="753"/>
      <c r="DO7" s="753"/>
      <c r="DP7" s="753"/>
      <c r="DQ7" s="163">
        <f t="shared" ref="DQ7:DQ13" si="16">SUM(DL7:DP7)</f>
        <v>0</v>
      </c>
      <c r="DR7" s="665"/>
      <c r="DS7" s="753"/>
      <c r="DT7" s="753"/>
      <c r="DU7" s="753"/>
      <c r="DV7" s="753"/>
      <c r="DW7" s="753"/>
      <c r="DX7" s="163">
        <f t="shared" ref="DX7:DX13" si="17">SUM(DS7:DW7)</f>
        <v>0</v>
      </c>
      <c r="DY7" s="665"/>
      <c r="DZ7" s="753"/>
      <c r="EA7" s="753"/>
      <c r="EB7" s="753"/>
      <c r="EC7" s="753"/>
      <c r="ED7" s="753"/>
      <c r="EE7" s="163">
        <f t="shared" ref="EE7:EE13" si="18">SUM(DZ7:ED7)</f>
        <v>0</v>
      </c>
      <c r="EF7" s="665"/>
      <c r="EG7" s="753"/>
      <c r="EH7" s="753"/>
      <c r="EI7" s="753"/>
      <c r="EJ7" s="753"/>
      <c r="EK7" s="753"/>
      <c r="EL7" s="163">
        <f t="shared" ref="EL7:EL13" si="19">SUM(EG7:EK7)</f>
        <v>0</v>
      </c>
      <c r="EM7" s="245"/>
      <c r="EN7" s="50">
        <f t="shared" ref="EN7:ER11" si="20">D7+K7+R7+Y7+AF7+AM7+AT7+BA7+BH7+BO7+BV7+CC7+CJ7+CQ7+CX7+DE7+DL7+DS7+DZ7+EG7</f>
        <v>0</v>
      </c>
      <c r="EO7" s="50">
        <f t="shared" si="20"/>
        <v>0</v>
      </c>
      <c r="EP7" s="50">
        <f t="shared" si="20"/>
        <v>0</v>
      </c>
      <c r="EQ7" s="50">
        <f t="shared" si="20"/>
        <v>0</v>
      </c>
      <c r="ER7" s="50">
        <f t="shared" si="20"/>
        <v>0</v>
      </c>
      <c r="ES7" s="163">
        <f>ER7+EQ7+EP7+EO7+EN7</f>
        <v>0</v>
      </c>
      <c r="ET7" s="643"/>
      <c r="EU7" s="572" t="s">
        <v>42</v>
      </c>
      <c r="EV7" s="146"/>
      <c r="EW7" s="146"/>
      <c r="EX7" s="146"/>
      <c r="EY7" s="146"/>
      <c r="EZ7" s="146"/>
      <c r="FA7" s="146"/>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6"/>
      <c r="FZ7" s="146"/>
      <c r="GA7" s="144"/>
      <c r="GB7" s="144"/>
      <c r="GC7" s="144"/>
      <c r="GD7" s="144"/>
      <c r="GE7" s="144"/>
      <c r="GF7" s="144"/>
      <c r="GG7" s="144"/>
      <c r="GH7" s="144"/>
      <c r="GI7" s="144"/>
      <c r="GJ7" s="144"/>
      <c r="GK7" s="144"/>
      <c r="GL7" s="144"/>
      <c r="GM7" s="144"/>
      <c r="GN7" s="144"/>
      <c r="GO7" s="144"/>
      <c r="GP7" s="144"/>
      <c r="GQ7" s="144"/>
      <c r="GR7" s="144"/>
      <c r="GS7" s="144"/>
      <c r="GT7" s="144"/>
    </row>
    <row r="8" spans="1:202" ht="32.25" customHeight="1" x14ac:dyDescent="0.25">
      <c r="A8" s="431" t="s">
        <v>2123</v>
      </c>
      <c r="B8" s="48" t="s">
        <v>113</v>
      </c>
      <c r="C8" s="648"/>
      <c r="D8" s="753"/>
      <c r="E8" s="753"/>
      <c r="F8" s="753"/>
      <c r="G8" s="753"/>
      <c r="H8" s="753"/>
      <c r="I8" s="163">
        <f t="shared" si="0"/>
        <v>0</v>
      </c>
      <c r="J8" s="665"/>
      <c r="K8" s="753"/>
      <c r="L8" s="753"/>
      <c r="M8" s="753"/>
      <c r="N8" s="753"/>
      <c r="O8" s="753"/>
      <c r="P8" s="163">
        <f t="shared" si="1"/>
        <v>0</v>
      </c>
      <c r="Q8" s="665"/>
      <c r="R8" s="753"/>
      <c r="S8" s="753"/>
      <c r="T8" s="753"/>
      <c r="U8" s="753"/>
      <c r="V8" s="753"/>
      <c r="W8" s="163">
        <f t="shared" si="2"/>
        <v>0</v>
      </c>
      <c r="X8" s="665"/>
      <c r="Y8" s="753"/>
      <c r="Z8" s="753"/>
      <c r="AA8" s="753"/>
      <c r="AB8" s="753"/>
      <c r="AC8" s="753"/>
      <c r="AD8" s="163">
        <f t="shared" si="3"/>
        <v>0</v>
      </c>
      <c r="AE8" s="665"/>
      <c r="AF8" s="753"/>
      <c r="AG8" s="753"/>
      <c r="AH8" s="753"/>
      <c r="AI8" s="753"/>
      <c r="AJ8" s="753"/>
      <c r="AK8" s="163">
        <f t="shared" si="4"/>
        <v>0</v>
      </c>
      <c r="AL8" s="665"/>
      <c r="AM8" s="753"/>
      <c r="AN8" s="753"/>
      <c r="AO8" s="753"/>
      <c r="AP8" s="753"/>
      <c r="AQ8" s="753"/>
      <c r="AR8" s="163">
        <f t="shared" si="5"/>
        <v>0</v>
      </c>
      <c r="AS8" s="665"/>
      <c r="AT8" s="753"/>
      <c r="AU8" s="753"/>
      <c r="AV8" s="753"/>
      <c r="AW8" s="753"/>
      <c r="AX8" s="753"/>
      <c r="AY8" s="163">
        <f t="shared" si="6"/>
        <v>0</v>
      </c>
      <c r="AZ8" s="665"/>
      <c r="BA8" s="753"/>
      <c r="BB8" s="753"/>
      <c r="BC8" s="753"/>
      <c r="BD8" s="753"/>
      <c r="BE8" s="753"/>
      <c r="BF8" s="163">
        <f t="shared" si="7"/>
        <v>0</v>
      </c>
      <c r="BG8" s="665"/>
      <c r="BH8" s="753"/>
      <c r="BI8" s="753"/>
      <c r="BJ8" s="753"/>
      <c r="BK8" s="753"/>
      <c r="BL8" s="753"/>
      <c r="BM8" s="163">
        <f t="shared" si="8"/>
        <v>0</v>
      </c>
      <c r="BN8" s="665"/>
      <c r="BO8" s="753"/>
      <c r="BP8" s="753"/>
      <c r="BQ8" s="753"/>
      <c r="BR8" s="753"/>
      <c r="BS8" s="753"/>
      <c r="BT8" s="163">
        <f t="shared" si="9"/>
        <v>0</v>
      </c>
      <c r="BU8" s="665"/>
      <c r="BV8" s="753"/>
      <c r="BW8" s="753"/>
      <c r="BX8" s="753"/>
      <c r="BY8" s="753"/>
      <c r="BZ8" s="753"/>
      <c r="CA8" s="163">
        <f t="shared" si="10"/>
        <v>0</v>
      </c>
      <c r="CB8" s="665"/>
      <c r="CC8" s="753"/>
      <c r="CD8" s="753"/>
      <c r="CE8" s="753"/>
      <c r="CF8" s="753"/>
      <c r="CG8" s="753"/>
      <c r="CH8" s="163">
        <f t="shared" si="11"/>
        <v>0</v>
      </c>
      <c r="CI8" s="665"/>
      <c r="CJ8" s="753"/>
      <c r="CK8" s="753"/>
      <c r="CL8" s="753"/>
      <c r="CM8" s="753"/>
      <c r="CN8" s="753"/>
      <c r="CO8" s="163">
        <f t="shared" si="12"/>
        <v>0</v>
      </c>
      <c r="CP8" s="665"/>
      <c r="CQ8" s="753"/>
      <c r="CR8" s="753"/>
      <c r="CS8" s="753"/>
      <c r="CT8" s="753"/>
      <c r="CU8" s="753"/>
      <c r="CV8" s="163">
        <f t="shared" si="13"/>
        <v>0</v>
      </c>
      <c r="CW8" s="665"/>
      <c r="CX8" s="753"/>
      <c r="CY8" s="753"/>
      <c r="CZ8" s="753"/>
      <c r="DA8" s="753"/>
      <c r="DB8" s="753"/>
      <c r="DC8" s="163">
        <f t="shared" si="14"/>
        <v>0</v>
      </c>
      <c r="DD8" s="665"/>
      <c r="DE8" s="753"/>
      <c r="DF8" s="753"/>
      <c r="DG8" s="753"/>
      <c r="DH8" s="753"/>
      <c r="DI8" s="753"/>
      <c r="DJ8" s="163">
        <f t="shared" si="15"/>
        <v>0</v>
      </c>
      <c r="DK8" s="665"/>
      <c r="DL8" s="753"/>
      <c r="DM8" s="753"/>
      <c r="DN8" s="753"/>
      <c r="DO8" s="753"/>
      <c r="DP8" s="753"/>
      <c r="DQ8" s="163">
        <f t="shared" si="16"/>
        <v>0</v>
      </c>
      <c r="DR8" s="665"/>
      <c r="DS8" s="753"/>
      <c r="DT8" s="753"/>
      <c r="DU8" s="753"/>
      <c r="DV8" s="753"/>
      <c r="DW8" s="753"/>
      <c r="DX8" s="163">
        <f t="shared" si="17"/>
        <v>0</v>
      </c>
      <c r="DY8" s="665"/>
      <c r="DZ8" s="753"/>
      <c r="EA8" s="753"/>
      <c r="EB8" s="753"/>
      <c r="EC8" s="753"/>
      <c r="ED8" s="753"/>
      <c r="EE8" s="163">
        <f t="shared" si="18"/>
        <v>0</v>
      </c>
      <c r="EF8" s="665"/>
      <c r="EG8" s="753"/>
      <c r="EH8" s="753"/>
      <c r="EI8" s="753"/>
      <c r="EJ8" s="753"/>
      <c r="EK8" s="753"/>
      <c r="EL8" s="163">
        <f t="shared" si="19"/>
        <v>0</v>
      </c>
      <c r="EM8" s="245"/>
      <c r="EN8" s="503">
        <f t="shared" si="20"/>
        <v>0</v>
      </c>
      <c r="EO8" s="503">
        <f t="shared" si="20"/>
        <v>0</v>
      </c>
      <c r="EP8" s="503">
        <f t="shared" si="20"/>
        <v>0</v>
      </c>
      <c r="EQ8" s="503">
        <f t="shared" si="20"/>
        <v>0</v>
      </c>
      <c r="ER8" s="503">
        <f t="shared" si="20"/>
        <v>0</v>
      </c>
      <c r="ES8" s="163">
        <f t="shared" ref="ES8:ES62" si="21">ER8+EQ8+EP8+EO8+EN8</f>
        <v>0</v>
      </c>
      <c r="ET8" s="643"/>
      <c r="EU8" s="572" t="s">
        <v>42</v>
      </c>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6"/>
      <c r="FZ8" s="146"/>
      <c r="GA8" s="144"/>
      <c r="GB8" s="144"/>
      <c r="GC8" s="144"/>
      <c r="GD8" s="144"/>
      <c r="GE8" s="144"/>
      <c r="GF8" s="144"/>
      <c r="GG8" s="144"/>
      <c r="GH8" s="144"/>
      <c r="GI8" s="144"/>
      <c r="GJ8" s="144"/>
      <c r="GK8" s="144"/>
      <c r="GL8" s="144"/>
      <c r="GM8" s="144"/>
      <c r="GN8" s="144"/>
      <c r="GO8" s="144"/>
      <c r="GP8" s="144"/>
      <c r="GQ8" s="144"/>
      <c r="GR8" s="144"/>
      <c r="GS8" s="144"/>
      <c r="GT8" s="144"/>
    </row>
    <row r="9" spans="1:202" ht="32.25" customHeight="1" x14ac:dyDescent="0.25">
      <c r="A9" s="431" t="s">
        <v>2124</v>
      </c>
      <c r="B9" s="48" t="s">
        <v>102</v>
      </c>
      <c r="C9" s="648"/>
      <c r="D9" s="753"/>
      <c r="E9" s="753"/>
      <c r="F9" s="753"/>
      <c r="G9" s="753"/>
      <c r="H9" s="753"/>
      <c r="I9" s="163">
        <f t="shared" si="0"/>
        <v>0</v>
      </c>
      <c r="J9" s="665"/>
      <c r="K9" s="753"/>
      <c r="L9" s="753"/>
      <c r="M9" s="753"/>
      <c r="N9" s="753"/>
      <c r="O9" s="753"/>
      <c r="P9" s="163">
        <f t="shared" si="1"/>
        <v>0</v>
      </c>
      <c r="Q9" s="665"/>
      <c r="R9" s="753"/>
      <c r="S9" s="753"/>
      <c r="T9" s="753"/>
      <c r="U9" s="753"/>
      <c r="V9" s="753"/>
      <c r="W9" s="163">
        <f t="shared" si="2"/>
        <v>0</v>
      </c>
      <c r="X9" s="665"/>
      <c r="Y9" s="753"/>
      <c r="Z9" s="753"/>
      <c r="AA9" s="753"/>
      <c r="AB9" s="753"/>
      <c r="AC9" s="753"/>
      <c r="AD9" s="163">
        <f t="shared" si="3"/>
        <v>0</v>
      </c>
      <c r="AE9" s="665"/>
      <c r="AF9" s="753"/>
      <c r="AG9" s="753"/>
      <c r="AH9" s="753"/>
      <c r="AI9" s="753"/>
      <c r="AJ9" s="753"/>
      <c r="AK9" s="163">
        <f t="shared" si="4"/>
        <v>0</v>
      </c>
      <c r="AL9" s="665"/>
      <c r="AM9" s="753"/>
      <c r="AN9" s="753"/>
      <c r="AO9" s="753"/>
      <c r="AP9" s="753"/>
      <c r="AQ9" s="753"/>
      <c r="AR9" s="163">
        <f t="shared" si="5"/>
        <v>0</v>
      </c>
      <c r="AS9" s="665"/>
      <c r="AT9" s="753"/>
      <c r="AU9" s="753"/>
      <c r="AV9" s="753"/>
      <c r="AW9" s="753"/>
      <c r="AX9" s="753"/>
      <c r="AY9" s="163">
        <f t="shared" si="6"/>
        <v>0</v>
      </c>
      <c r="AZ9" s="665"/>
      <c r="BA9" s="753"/>
      <c r="BB9" s="753"/>
      <c r="BC9" s="753"/>
      <c r="BD9" s="753"/>
      <c r="BE9" s="753"/>
      <c r="BF9" s="163">
        <f t="shared" si="7"/>
        <v>0</v>
      </c>
      <c r="BG9" s="665"/>
      <c r="BH9" s="753"/>
      <c r="BI9" s="753"/>
      <c r="BJ9" s="753"/>
      <c r="BK9" s="753"/>
      <c r="BL9" s="753"/>
      <c r="BM9" s="163">
        <f t="shared" si="8"/>
        <v>0</v>
      </c>
      <c r="BN9" s="665"/>
      <c r="BO9" s="753"/>
      <c r="BP9" s="753"/>
      <c r="BQ9" s="753"/>
      <c r="BR9" s="753"/>
      <c r="BS9" s="753"/>
      <c r="BT9" s="163">
        <f t="shared" si="9"/>
        <v>0</v>
      </c>
      <c r="BU9" s="665"/>
      <c r="BV9" s="753"/>
      <c r="BW9" s="753"/>
      <c r="BX9" s="753"/>
      <c r="BY9" s="753"/>
      <c r="BZ9" s="753"/>
      <c r="CA9" s="163">
        <f t="shared" si="10"/>
        <v>0</v>
      </c>
      <c r="CB9" s="665"/>
      <c r="CC9" s="753"/>
      <c r="CD9" s="753"/>
      <c r="CE9" s="753"/>
      <c r="CF9" s="753"/>
      <c r="CG9" s="753"/>
      <c r="CH9" s="163">
        <f t="shared" si="11"/>
        <v>0</v>
      </c>
      <c r="CI9" s="665"/>
      <c r="CJ9" s="753"/>
      <c r="CK9" s="753"/>
      <c r="CL9" s="753"/>
      <c r="CM9" s="753"/>
      <c r="CN9" s="753"/>
      <c r="CO9" s="163">
        <f t="shared" si="12"/>
        <v>0</v>
      </c>
      <c r="CP9" s="665"/>
      <c r="CQ9" s="753"/>
      <c r="CR9" s="753"/>
      <c r="CS9" s="753"/>
      <c r="CT9" s="753"/>
      <c r="CU9" s="753"/>
      <c r="CV9" s="163">
        <f t="shared" si="13"/>
        <v>0</v>
      </c>
      <c r="CW9" s="665"/>
      <c r="CX9" s="753"/>
      <c r="CY9" s="753"/>
      <c r="CZ9" s="753"/>
      <c r="DA9" s="753"/>
      <c r="DB9" s="753"/>
      <c r="DC9" s="163">
        <f t="shared" si="14"/>
        <v>0</v>
      </c>
      <c r="DD9" s="665"/>
      <c r="DE9" s="753"/>
      <c r="DF9" s="753"/>
      <c r="DG9" s="753"/>
      <c r="DH9" s="753"/>
      <c r="DI9" s="753"/>
      <c r="DJ9" s="163">
        <f t="shared" si="15"/>
        <v>0</v>
      </c>
      <c r="DK9" s="665"/>
      <c r="DL9" s="753"/>
      <c r="DM9" s="753"/>
      <c r="DN9" s="753"/>
      <c r="DO9" s="753"/>
      <c r="DP9" s="753"/>
      <c r="DQ9" s="163">
        <f t="shared" si="16"/>
        <v>0</v>
      </c>
      <c r="DR9" s="665"/>
      <c r="DS9" s="753"/>
      <c r="DT9" s="753"/>
      <c r="DU9" s="753"/>
      <c r="DV9" s="753"/>
      <c r="DW9" s="753"/>
      <c r="DX9" s="163">
        <f t="shared" si="17"/>
        <v>0</v>
      </c>
      <c r="DY9" s="665"/>
      <c r="DZ9" s="753"/>
      <c r="EA9" s="753"/>
      <c r="EB9" s="753"/>
      <c r="EC9" s="753"/>
      <c r="ED9" s="753"/>
      <c r="EE9" s="163">
        <f t="shared" si="18"/>
        <v>0</v>
      </c>
      <c r="EF9" s="665"/>
      <c r="EG9" s="753"/>
      <c r="EH9" s="753"/>
      <c r="EI9" s="753"/>
      <c r="EJ9" s="753"/>
      <c r="EK9" s="753"/>
      <c r="EL9" s="163">
        <f t="shared" si="19"/>
        <v>0</v>
      </c>
      <c r="EM9" s="245"/>
      <c r="EN9" s="503">
        <f t="shared" si="20"/>
        <v>0</v>
      </c>
      <c r="EO9" s="503">
        <f t="shared" si="20"/>
        <v>0</v>
      </c>
      <c r="EP9" s="503">
        <f t="shared" si="20"/>
        <v>0</v>
      </c>
      <c r="EQ9" s="503">
        <f t="shared" si="20"/>
        <v>0</v>
      </c>
      <c r="ER9" s="503">
        <f t="shared" si="20"/>
        <v>0</v>
      </c>
      <c r="ES9" s="163">
        <f t="shared" si="21"/>
        <v>0</v>
      </c>
      <c r="ET9" s="643"/>
      <c r="EU9" s="572" t="s">
        <v>2011</v>
      </c>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4"/>
      <c r="GB9" s="144"/>
      <c r="GC9" s="144"/>
      <c r="GD9" s="144"/>
      <c r="GE9" s="144"/>
      <c r="GF9" s="144"/>
      <c r="GG9" s="144"/>
      <c r="GH9" s="144"/>
      <c r="GI9" s="144"/>
      <c r="GJ9" s="144"/>
      <c r="GK9" s="144"/>
      <c r="GL9" s="144"/>
      <c r="GM9" s="144"/>
      <c r="GN9" s="144"/>
      <c r="GO9" s="144"/>
      <c r="GP9" s="144"/>
      <c r="GQ9" s="144"/>
      <c r="GR9" s="144"/>
      <c r="GS9" s="144"/>
      <c r="GT9" s="144"/>
    </row>
    <row r="10" spans="1:202" ht="88.5" customHeight="1" x14ac:dyDescent="0.25">
      <c r="A10" s="431" t="s">
        <v>2125</v>
      </c>
      <c r="B10" s="48" t="s">
        <v>116</v>
      </c>
      <c r="C10" s="648"/>
      <c r="D10" s="753"/>
      <c r="E10" s="753"/>
      <c r="F10" s="753"/>
      <c r="G10" s="753"/>
      <c r="H10" s="753"/>
      <c r="I10" s="163">
        <f t="shared" si="0"/>
        <v>0</v>
      </c>
      <c r="J10" s="665"/>
      <c r="K10" s="753"/>
      <c r="L10" s="753"/>
      <c r="M10" s="753"/>
      <c r="N10" s="753"/>
      <c r="O10" s="753"/>
      <c r="P10" s="163">
        <f t="shared" si="1"/>
        <v>0</v>
      </c>
      <c r="Q10" s="665"/>
      <c r="R10" s="753"/>
      <c r="S10" s="753"/>
      <c r="T10" s="753"/>
      <c r="U10" s="753"/>
      <c r="V10" s="753"/>
      <c r="W10" s="163">
        <f t="shared" si="2"/>
        <v>0</v>
      </c>
      <c r="X10" s="665"/>
      <c r="Y10" s="753"/>
      <c r="Z10" s="753"/>
      <c r="AA10" s="753"/>
      <c r="AB10" s="753"/>
      <c r="AC10" s="753"/>
      <c r="AD10" s="163">
        <f t="shared" si="3"/>
        <v>0</v>
      </c>
      <c r="AE10" s="665"/>
      <c r="AF10" s="753"/>
      <c r="AG10" s="753"/>
      <c r="AH10" s="753"/>
      <c r="AI10" s="753"/>
      <c r="AJ10" s="753"/>
      <c r="AK10" s="163">
        <f t="shared" si="4"/>
        <v>0</v>
      </c>
      <c r="AL10" s="665"/>
      <c r="AM10" s="753"/>
      <c r="AN10" s="753"/>
      <c r="AO10" s="753"/>
      <c r="AP10" s="753"/>
      <c r="AQ10" s="753"/>
      <c r="AR10" s="163">
        <f t="shared" si="5"/>
        <v>0</v>
      </c>
      <c r="AS10" s="665"/>
      <c r="AT10" s="753"/>
      <c r="AU10" s="753"/>
      <c r="AV10" s="753"/>
      <c r="AW10" s="753"/>
      <c r="AX10" s="753"/>
      <c r="AY10" s="163">
        <f t="shared" si="6"/>
        <v>0</v>
      </c>
      <c r="AZ10" s="665"/>
      <c r="BA10" s="753"/>
      <c r="BB10" s="753"/>
      <c r="BC10" s="753"/>
      <c r="BD10" s="753"/>
      <c r="BE10" s="753"/>
      <c r="BF10" s="163">
        <f t="shared" si="7"/>
        <v>0</v>
      </c>
      <c r="BG10" s="665"/>
      <c r="BH10" s="753"/>
      <c r="BI10" s="753"/>
      <c r="BJ10" s="753"/>
      <c r="BK10" s="753"/>
      <c r="BL10" s="753"/>
      <c r="BM10" s="163">
        <f t="shared" si="8"/>
        <v>0</v>
      </c>
      <c r="BN10" s="665"/>
      <c r="BO10" s="753"/>
      <c r="BP10" s="753"/>
      <c r="BQ10" s="753"/>
      <c r="BR10" s="753"/>
      <c r="BS10" s="753"/>
      <c r="BT10" s="163">
        <f t="shared" si="9"/>
        <v>0</v>
      </c>
      <c r="BU10" s="665"/>
      <c r="BV10" s="753"/>
      <c r="BW10" s="753"/>
      <c r="BX10" s="753"/>
      <c r="BY10" s="753"/>
      <c r="BZ10" s="753"/>
      <c r="CA10" s="163">
        <f t="shared" si="10"/>
        <v>0</v>
      </c>
      <c r="CB10" s="665"/>
      <c r="CC10" s="753"/>
      <c r="CD10" s="753"/>
      <c r="CE10" s="753"/>
      <c r="CF10" s="753"/>
      <c r="CG10" s="753"/>
      <c r="CH10" s="163">
        <f t="shared" si="11"/>
        <v>0</v>
      </c>
      <c r="CI10" s="665"/>
      <c r="CJ10" s="753"/>
      <c r="CK10" s="753"/>
      <c r="CL10" s="753"/>
      <c r="CM10" s="753"/>
      <c r="CN10" s="753"/>
      <c r="CO10" s="163">
        <f t="shared" si="12"/>
        <v>0</v>
      </c>
      <c r="CP10" s="665"/>
      <c r="CQ10" s="753"/>
      <c r="CR10" s="753"/>
      <c r="CS10" s="753"/>
      <c r="CT10" s="753"/>
      <c r="CU10" s="753"/>
      <c r="CV10" s="163">
        <f t="shared" si="13"/>
        <v>0</v>
      </c>
      <c r="CW10" s="665"/>
      <c r="CX10" s="753"/>
      <c r="CY10" s="753"/>
      <c r="CZ10" s="753"/>
      <c r="DA10" s="753"/>
      <c r="DB10" s="753"/>
      <c r="DC10" s="163">
        <f t="shared" si="14"/>
        <v>0</v>
      </c>
      <c r="DD10" s="665"/>
      <c r="DE10" s="753"/>
      <c r="DF10" s="753"/>
      <c r="DG10" s="753"/>
      <c r="DH10" s="753"/>
      <c r="DI10" s="753"/>
      <c r="DJ10" s="163">
        <f t="shared" si="15"/>
        <v>0</v>
      </c>
      <c r="DK10" s="665"/>
      <c r="DL10" s="753"/>
      <c r="DM10" s="753"/>
      <c r="DN10" s="753"/>
      <c r="DO10" s="753"/>
      <c r="DP10" s="753"/>
      <c r="DQ10" s="163">
        <f t="shared" si="16"/>
        <v>0</v>
      </c>
      <c r="DR10" s="665"/>
      <c r="DS10" s="753"/>
      <c r="DT10" s="753"/>
      <c r="DU10" s="753"/>
      <c r="DV10" s="753"/>
      <c r="DW10" s="753"/>
      <c r="DX10" s="163">
        <f t="shared" si="17"/>
        <v>0</v>
      </c>
      <c r="DY10" s="665"/>
      <c r="DZ10" s="753"/>
      <c r="EA10" s="753"/>
      <c r="EB10" s="753"/>
      <c r="EC10" s="753"/>
      <c r="ED10" s="753"/>
      <c r="EE10" s="163">
        <f t="shared" si="18"/>
        <v>0</v>
      </c>
      <c r="EF10" s="665"/>
      <c r="EG10" s="753"/>
      <c r="EH10" s="753"/>
      <c r="EI10" s="753"/>
      <c r="EJ10" s="753"/>
      <c r="EK10" s="753"/>
      <c r="EL10" s="163">
        <f t="shared" si="19"/>
        <v>0</v>
      </c>
      <c r="EM10" s="245"/>
      <c r="EN10" s="503">
        <f t="shared" si="20"/>
        <v>0</v>
      </c>
      <c r="EO10" s="503">
        <f t="shared" si="20"/>
        <v>0</v>
      </c>
      <c r="EP10" s="503">
        <f t="shared" si="20"/>
        <v>0</v>
      </c>
      <c r="EQ10" s="503">
        <f t="shared" si="20"/>
        <v>0</v>
      </c>
      <c r="ER10" s="503">
        <f t="shared" si="20"/>
        <v>0</v>
      </c>
      <c r="ES10" s="163">
        <f t="shared" si="21"/>
        <v>0</v>
      </c>
      <c r="ET10" s="643"/>
      <c r="EU10" s="572" t="s">
        <v>42</v>
      </c>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6"/>
      <c r="FZ10" s="146"/>
      <c r="GA10" s="144"/>
      <c r="GB10" s="144"/>
      <c r="GC10" s="144"/>
      <c r="GD10" s="144"/>
      <c r="GE10" s="144"/>
      <c r="GF10" s="144"/>
      <c r="GG10" s="144"/>
      <c r="GH10" s="144"/>
      <c r="GI10" s="144"/>
      <c r="GJ10" s="144"/>
      <c r="GK10" s="144"/>
      <c r="GL10" s="144"/>
      <c r="GM10" s="144"/>
      <c r="GN10" s="144"/>
      <c r="GO10" s="144"/>
      <c r="GP10" s="144"/>
      <c r="GQ10" s="144"/>
      <c r="GR10" s="144"/>
      <c r="GS10" s="144"/>
      <c r="GT10" s="144"/>
    </row>
    <row r="11" spans="1:202" ht="32.25" customHeight="1" x14ac:dyDescent="0.25">
      <c r="A11" s="431" t="s">
        <v>2126</v>
      </c>
      <c r="B11" s="48" t="s">
        <v>103</v>
      </c>
      <c r="C11" s="648"/>
      <c r="D11" s="753"/>
      <c r="E11" s="753"/>
      <c r="F11" s="753"/>
      <c r="G11" s="753"/>
      <c r="H11" s="753"/>
      <c r="I11" s="163">
        <f t="shared" si="0"/>
        <v>0</v>
      </c>
      <c r="J11" s="665"/>
      <c r="K11" s="753"/>
      <c r="L11" s="753"/>
      <c r="M11" s="753"/>
      <c r="N11" s="753"/>
      <c r="O11" s="753"/>
      <c r="P11" s="163">
        <f t="shared" si="1"/>
        <v>0</v>
      </c>
      <c r="Q11" s="665"/>
      <c r="R11" s="753"/>
      <c r="S11" s="753"/>
      <c r="T11" s="753"/>
      <c r="U11" s="753"/>
      <c r="V11" s="753"/>
      <c r="W11" s="163">
        <f t="shared" si="2"/>
        <v>0</v>
      </c>
      <c r="X11" s="665"/>
      <c r="Y11" s="753"/>
      <c r="Z11" s="753"/>
      <c r="AA11" s="753"/>
      <c r="AB11" s="753"/>
      <c r="AC11" s="753"/>
      <c r="AD11" s="163">
        <f t="shared" si="3"/>
        <v>0</v>
      </c>
      <c r="AE11" s="665"/>
      <c r="AF11" s="753"/>
      <c r="AG11" s="753"/>
      <c r="AH11" s="753"/>
      <c r="AI11" s="753"/>
      <c r="AJ11" s="753"/>
      <c r="AK11" s="163">
        <f t="shared" si="4"/>
        <v>0</v>
      </c>
      <c r="AL11" s="665"/>
      <c r="AM11" s="753"/>
      <c r="AN11" s="753"/>
      <c r="AO11" s="753"/>
      <c r="AP11" s="753"/>
      <c r="AQ11" s="753"/>
      <c r="AR11" s="163">
        <f t="shared" si="5"/>
        <v>0</v>
      </c>
      <c r="AS11" s="665"/>
      <c r="AT11" s="753"/>
      <c r="AU11" s="753"/>
      <c r="AV11" s="753"/>
      <c r="AW11" s="753"/>
      <c r="AX11" s="753"/>
      <c r="AY11" s="163">
        <f t="shared" si="6"/>
        <v>0</v>
      </c>
      <c r="AZ11" s="665"/>
      <c r="BA11" s="753"/>
      <c r="BB11" s="753"/>
      <c r="BC11" s="753"/>
      <c r="BD11" s="753"/>
      <c r="BE11" s="753"/>
      <c r="BF11" s="163">
        <f t="shared" si="7"/>
        <v>0</v>
      </c>
      <c r="BG11" s="665"/>
      <c r="BH11" s="753"/>
      <c r="BI11" s="753"/>
      <c r="BJ11" s="753"/>
      <c r="BK11" s="753"/>
      <c r="BL11" s="753"/>
      <c r="BM11" s="163">
        <f t="shared" si="8"/>
        <v>0</v>
      </c>
      <c r="BN11" s="665"/>
      <c r="BO11" s="753"/>
      <c r="BP11" s="753"/>
      <c r="BQ11" s="753"/>
      <c r="BR11" s="753"/>
      <c r="BS11" s="753"/>
      <c r="BT11" s="163">
        <f t="shared" si="9"/>
        <v>0</v>
      </c>
      <c r="BU11" s="665"/>
      <c r="BV11" s="753"/>
      <c r="BW11" s="753"/>
      <c r="BX11" s="753"/>
      <c r="BY11" s="753"/>
      <c r="BZ11" s="753"/>
      <c r="CA11" s="163">
        <f t="shared" si="10"/>
        <v>0</v>
      </c>
      <c r="CB11" s="665"/>
      <c r="CC11" s="753"/>
      <c r="CD11" s="753"/>
      <c r="CE11" s="753"/>
      <c r="CF11" s="753"/>
      <c r="CG11" s="753"/>
      <c r="CH11" s="163">
        <f t="shared" si="11"/>
        <v>0</v>
      </c>
      <c r="CI11" s="665"/>
      <c r="CJ11" s="753"/>
      <c r="CK11" s="753"/>
      <c r="CL11" s="753"/>
      <c r="CM11" s="753"/>
      <c r="CN11" s="753"/>
      <c r="CO11" s="163">
        <f t="shared" si="12"/>
        <v>0</v>
      </c>
      <c r="CP11" s="665"/>
      <c r="CQ11" s="753"/>
      <c r="CR11" s="753"/>
      <c r="CS11" s="753"/>
      <c r="CT11" s="753"/>
      <c r="CU11" s="753"/>
      <c r="CV11" s="163">
        <f t="shared" si="13"/>
        <v>0</v>
      </c>
      <c r="CW11" s="665"/>
      <c r="CX11" s="753"/>
      <c r="CY11" s="753"/>
      <c r="CZ11" s="753"/>
      <c r="DA11" s="753"/>
      <c r="DB11" s="753"/>
      <c r="DC11" s="163">
        <f t="shared" si="14"/>
        <v>0</v>
      </c>
      <c r="DD11" s="665"/>
      <c r="DE11" s="753"/>
      <c r="DF11" s="753"/>
      <c r="DG11" s="753"/>
      <c r="DH11" s="753"/>
      <c r="DI11" s="753"/>
      <c r="DJ11" s="163">
        <f t="shared" si="15"/>
        <v>0</v>
      </c>
      <c r="DK11" s="665"/>
      <c r="DL11" s="753"/>
      <c r="DM11" s="753"/>
      <c r="DN11" s="753"/>
      <c r="DO11" s="753"/>
      <c r="DP11" s="753"/>
      <c r="DQ11" s="163">
        <f t="shared" si="16"/>
        <v>0</v>
      </c>
      <c r="DR11" s="665"/>
      <c r="DS11" s="753"/>
      <c r="DT11" s="753"/>
      <c r="DU11" s="753"/>
      <c r="DV11" s="753"/>
      <c r="DW11" s="753"/>
      <c r="DX11" s="163">
        <f t="shared" si="17"/>
        <v>0</v>
      </c>
      <c r="DY11" s="665"/>
      <c r="DZ11" s="753"/>
      <c r="EA11" s="753"/>
      <c r="EB11" s="753"/>
      <c r="EC11" s="753"/>
      <c r="ED11" s="753"/>
      <c r="EE11" s="163">
        <f t="shared" si="18"/>
        <v>0</v>
      </c>
      <c r="EF11" s="665"/>
      <c r="EG11" s="753"/>
      <c r="EH11" s="753"/>
      <c r="EI11" s="753"/>
      <c r="EJ11" s="753"/>
      <c r="EK11" s="753"/>
      <c r="EL11" s="163">
        <f t="shared" si="19"/>
        <v>0</v>
      </c>
      <c r="EM11" s="245"/>
      <c r="EN11" s="503">
        <f t="shared" si="20"/>
        <v>0</v>
      </c>
      <c r="EO11" s="503">
        <f t="shared" si="20"/>
        <v>0</v>
      </c>
      <c r="EP11" s="503">
        <f t="shared" si="20"/>
        <v>0</v>
      </c>
      <c r="EQ11" s="503">
        <f t="shared" si="20"/>
        <v>0</v>
      </c>
      <c r="ER11" s="503">
        <f t="shared" si="20"/>
        <v>0</v>
      </c>
      <c r="ES11" s="163">
        <f t="shared" si="21"/>
        <v>0</v>
      </c>
      <c r="ET11" s="643"/>
      <c r="EU11" s="572" t="s">
        <v>42</v>
      </c>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6"/>
      <c r="FZ11" s="146"/>
      <c r="GA11" s="144"/>
      <c r="GB11" s="144"/>
      <c r="GC11" s="144"/>
      <c r="GD11" s="144"/>
      <c r="GE11" s="144"/>
      <c r="GF11" s="144"/>
      <c r="GG11" s="144"/>
      <c r="GH11" s="144"/>
      <c r="GI11" s="144"/>
      <c r="GJ11" s="144"/>
      <c r="GK11" s="144"/>
      <c r="GL11" s="144"/>
      <c r="GM11" s="144"/>
      <c r="GN11" s="144"/>
      <c r="GO11" s="144"/>
      <c r="GP11" s="144"/>
      <c r="GQ11" s="144"/>
      <c r="GR11" s="144"/>
      <c r="GS11" s="144"/>
      <c r="GT11" s="144"/>
    </row>
    <row r="12" spans="1:202" ht="32.25" customHeight="1" x14ac:dyDescent="0.25">
      <c r="A12" s="431" t="s">
        <v>2134</v>
      </c>
      <c r="B12" s="48" t="s">
        <v>3067</v>
      </c>
      <c r="C12" s="648"/>
      <c r="D12" s="753"/>
      <c r="E12" s="753"/>
      <c r="F12" s="753"/>
      <c r="G12" s="753"/>
      <c r="H12" s="753"/>
      <c r="I12" s="163">
        <f t="shared" si="0"/>
        <v>0</v>
      </c>
      <c r="J12" s="665"/>
      <c r="K12" s="753"/>
      <c r="L12" s="753"/>
      <c r="M12" s="753"/>
      <c r="N12" s="753"/>
      <c r="O12" s="753"/>
      <c r="P12" s="163">
        <f t="shared" si="1"/>
        <v>0</v>
      </c>
      <c r="Q12" s="665"/>
      <c r="R12" s="753"/>
      <c r="S12" s="753"/>
      <c r="T12" s="753"/>
      <c r="U12" s="753"/>
      <c r="V12" s="753"/>
      <c r="W12" s="163">
        <f t="shared" si="2"/>
        <v>0</v>
      </c>
      <c r="X12" s="665"/>
      <c r="Y12" s="753"/>
      <c r="Z12" s="753"/>
      <c r="AA12" s="753"/>
      <c r="AB12" s="753"/>
      <c r="AC12" s="753"/>
      <c r="AD12" s="163">
        <f t="shared" si="3"/>
        <v>0</v>
      </c>
      <c r="AE12" s="665"/>
      <c r="AF12" s="753"/>
      <c r="AG12" s="753"/>
      <c r="AH12" s="753"/>
      <c r="AI12" s="753"/>
      <c r="AJ12" s="753"/>
      <c r="AK12" s="163">
        <f t="shared" si="4"/>
        <v>0</v>
      </c>
      <c r="AL12" s="665"/>
      <c r="AM12" s="753"/>
      <c r="AN12" s="753"/>
      <c r="AO12" s="753"/>
      <c r="AP12" s="753"/>
      <c r="AQ12" s="753"/>
      <c r="AR12" s="163">
        <f t="shared" si="5"/>
        <v>0</v>
      </c>
      <c r="AS12" s="665"/>
      <c r="AT12" s="753"/>
      <c r="AU12" s="753"/>
      <c r="AV12" s="753"/>
      <c r="AW12" s="753"/>
      <c r="AX12" s="753"/>
      <c r="AY12" s="163">
        <f t="shared" si="6"/>
        <v>0</v>
      </c>
      <c r="AZ12" s="665"/>
      <c r="BA12" s="753"/>
      <c r="BB12" s="753"/>
      <c r="BC12" s="753"/>
      <c r="BD12" s="753"/>
      <c r="BE12" s="753"/>
      <c r="BF12" s="163">
        <f t="shared" si="7"/>
        <v>0</v>
      </c>
      <c r="BG12" s="665"/>
      <c r="BH12" s="753"/>
      <c r="BI12" s="753"/>
      <c r="BJ12" s="753"/>
      <c r="BK12" s="753"/>
      <c r="BL12" s="753"/>
      <c r="BM12" s="163">
        <f t="shared" si="8"/>
        <v>0</v>
      </c>
      <c r="BN12" s="665"/>
      <c r="BO12" s="753"/>
      <c r="BP12" s="753"/>
      <c r="BQ12" s="753"/>
      <c r="BR12" s="753"/>
      <c r="BS12" s="753"/>
      <c r="BT12" s="163">
        <f t="shared" si="9"/>
        <v>0</v>
      </c>
      <c r="BU12" s="665"/>
      <c r="BV12" s="753"/>
      <c r="BW12" s="753"/>
      <c r="BX12" s="753"/>
      <c r="BY12" s="753"/>
      <c r="BZ12" s="753"/>
      <c r="CA12" s="163">
        <f t="shared" si="10"/>
        <v>0</v>
      </c>
      <c r="CB12" s="665"/>
      <c r="CC12" s="753"/>
      <c r="CD12" s="753"/>
      <c r="CE12" s="753"/>
      <c r="CF12" s="753"/>
      <c r="CG12" s="753"/>
      <c r="CH12" s="163">
        <f t="shared" si="11"/>
        <v>0</v>
      </c>
      <c r="CI12" s="665"/>
      <c r="CJ12" s="753"/>
      <c r="CK12" s="753"/>
      <c r="CL12" s="753"/>
      <c r="CM12" s="753"/>
      <c r="CN12" s="753"/>
      <c r="CO12" s="163">
        <f t="shared" si="12"/>
        <v>0</v>
      </c>
      <c r="CP12" s="665"/>
      <c r="CQ12" s="753"/>
      <c r="CR12" s="753"/>
      <c r="CS12" s="753"/>
      <c r="CT12" s="753"/>
      <c r="CU12" s="753"/>
      <c r="CV12" s="163">
        <f t="shared" si="13"/>
        <v>0</v>
      </c>
      <c r="CW12" s="665"/>
      <c r="CX12" s="753"/>
      <c r="CY12" s="753"/>
      <c r="CZ12" s="753"/>
      <c r="DA12" s="753"/>
      <c r="DB12" s="753"/>
      <c r="DC12" s="163">
        <f t="shared" si="14"/>
        <v>0</v>
      </c>
      <c r="DD12" s="665"/>
      <c r="DE12" s="753"/>
      <c r="DF12" s="753"/>
      <c r="DG12" s="753"/>
      <c r="DH12" s="753"/>
      <c r="DI12" s="753"/>
      <c r="DJ12" s="163">
        <f t="shared" si="15"/>
        <v>0</v>
      </c>
      <c r="DK12" s="665"/>
      <c r="DL12" s="753"/>
      <c r="DM12" s="753"/>
      <c r="DN12" s="753"/>
      <c r="DO12" s="753"/>
      <c r="DP12" s="753"/>
      <c r="DQ12" s="163">
        <f t="shared" si="16"/>
        <v>0</v>
      </c>
      <c r="DR12" s="665"/>
      <c r="DS12" s="753"/>
      <c r="DT12" s="753"/>
      <c r="DU12" s="753"/>
      <c r="DV12" s="753"/>
      <c r="DW12" s="753"/>
      <c r="DX12" s="163">
        <f t="shared" si="17"/>
        <v>0</v>
      </c>
      <c r="DY12" s="665"/>
      <c r="DZ12" s="753"/>
      <c r="EA12" s="753"/>
      <c r="EB12" s="753"/>
      <c r="EC12" s="753"/>
      <c r="ED12" s="753"/>
      <c r="EE12" s="163">
        <f t="shared" si="18"/>
        <v>0</v>
      </c>
      <c r="EF12" s="665"/>
      <c r="EG12" s="753"/>
      <c r="EH12" s="753"/>
      <c r="EI12" s="753"/>
      <c r="EJ12" s="753"/>
      <c r="EK12" s="753"/>
      <c r="EL12" s="163">
        <f t="shared" si="19"/>
        <v>0</v>
      </c>
      <c r="EM12" s="245"/>
      <c r="EN12" s="50">
        <f t="shared" ref="EN12:ER13" si="22">D12+K12+R12+Y12+AF12+AM12+AT12+BA12+BH12+BO12+BV12+CC12+CJ12+CQ12+CX12+DE12+DL12+DS12+DZ12+EG12</f>
        <v>0</v>
      </c>
      <c r="EO12" s="50">
        <f t="shared" si="22"/>
        <v>0</v>
      </c>
      <c r="EP12" s="50">
        <f t="shared" si="22"/>
        <v>0</v>
      </c>
      <c r="EQ12" s="50">
        <f t="shared" si="22"/>
        <v>0</v>
      </c>
      <c r="ER12" s="50">
        <f t="shared" si="22"/>
        <v>0</v>
      </c>
      <c r="ES12" s="163">
        <f>ER12+EQ12+EP12+EO12+EN12</f>
        <v>0</v>
      </c>
      <c r="ET12" s="643"/>
      <c r="EU12" s="170" t="s">
        <v>2012</v>
      </c>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6"/>
      <c r="FZ12" s="146"/>
      <c r="GA12" s="144"/>
      <c r="GB12" s="144"/>
      <c r="GC12" s="144"/>
      <c r="GD12" s="144"/>
      <c r="GE12" s="144"/>
      <c r="GF12" s="144"/>
      <c r="GG12" s="144"/>
      <c r="GH12" s="144"/>
      <c r="GI12" s="144"/>
      <c r="GJ12" s="144"/>
      <c r="GK12" s="144"/>
      <c r="GL12" s="144"/>
      <c r="GM12" s="144"/>
      <c r="GN12" s="144"/>
      <c r="GO12" s="144"/>
      <c r="GP12" s="144"/>
      <c r="GQ12" s="144"/>
      <c r="GR12" s="144"/>
      <c r="GS12" s="144"/>
      <c r="GT12" s="144"/>
    </row>
    <row r="13" spans="1:202" s="751" customFormat="1" ht="32.25" customHeight="1" x14ac:dyDescent="0.25">
      <c r="A13" s="757" t="s">
        <v>2127</v>
      </c>
      <c r="B13" s="756" t="s">
        <v>3071</v>
      </c>
      <c r="C13" s="761"/>
      <c r="D13" s="753"/>
      <c r="E13" s="753"/>
      <c r="F13" s="753"/>
      <c r="G13" s="753"/>
      <c r="H13" s="753"/>
      <c r="I13" s="764">
        <f t="shared" si="0"/>
        <v>0</v>
      </c>
      <c r="J13" s="762"/>
      <c r="K13" s="753"/>
      <c r="L13" s="753"/>
      <c r="M13" s="753"/>
      <c r="N13" s="753"/>
      <c r="O13" s="753"/>
      <c r="P13" s="764">
        <f t="shared" si="1"/>
        <v>0</v>
      </c>
      <c r="Q13" s="762"/>
      <c r="R13" s="753"/>
      <c r="S13" s="753"/>
      <c r="T13" s="753"/>
      <c r="U13" s="753"/>
      <c r="V13" s="753"/>
      <c r="W13" s="764">
        <f t="shared" si="2"/>
        <v>0</v>
      </c>
      <c r="X13" s="762"/>
      <c r="Y13" s="753"/>
      <c r="Z13" s="753"/>
      <c r="AA13" s="753"/>
      <c r="AB13" s="753"/>
      <c r="AC13" s="753"/>
      <c r="AD13" s="764">
        <f t="shared" si="3"/>
        <v>0</v>
      </c>
      <c r="AE13" s="762"/>
      <c r="AF13" s="753"/>
      <c r="AG13" s="753"/>
      <c r="AH13" s="753"/>
      <c r="AI13" s="753"/>
      <c r="AJ13" s="753"/>
      <c r="AK13" s="764">
        <f t="shared" si="4"/>
        <v>0</v>
      </c>
      <c r="AL13" s="762"/>
      <c r="AM13" s="753"/>
      <c r="AN13" s="753"/>
      <c r="AO13" s="753"/>
      <c r="AP13" s="753"/>
      <c r="AQ13" s="753"/>
      <c r="AR13" s="764">
        <f t="shared" si="5"/>
        <v>0</v>
      </c>
      <c r="AS13" s="762"/>
      <c r="AT13" s="753"/>
      <c r="AU13" s="753"/>
      <c r="AV13" s="753"/>
      <c r="AW13" s="753"/>
      <c r="AX13" s="753"/>
      <c r="AY13" s="764">
        <f t="shared" si="6"/>
        <v>0</v>
      </c>
      <c r="AZ13" s="762"/>
      <c r="BA13" s="753"/>
      <c r="BB13" s="753"/>
      <c r="BC13" s="753"/>
      <c r="BD13" s="753"/>
      <c r="BE13" s="753"/>
      <c r="BF13" s="764">
        <f t="shared" si="7"/>
        <v>0</v>
      </c>
      <c r="BG13" s="762"/>
      <c r="BH13" s="753"/>
      <c r="BI13" s="753"/>
      <c r="BJ13" s="753"/>
      <c r="BK13" s="753"/>
      <c r="BL13" s="753"/>
      <c r="BM13" s="764">
        <f t="shared" si="8"/>
        <v>0</v>
      </c>
      <c r="BN13" s="762"/>
      <c r="BO13" s="753"/>
      <c r="BP13" s="753"/>
      <c r="BQ13" s="753"/>
      <c r="BR13" s="753"/>
      <c r="BS13" s="753"/>
      <c r="BT13" s="764">
        <f t="shared" si="9"/>
        <v>0</v>
      </c>
      <c r="BU13" s="762"/>
      <c r="BV13" s="753"/>
      <c r="BW13" s="753"/>
      <c r="BX13" s="753"/>
      <c r="BY13" s="753"/>
      <c r="BZ13" s="753"/>
      <c r="CA13" s="764">
        <f t="shared" si="10"/>
        <v>0</v>
      </c>
      <c r="CB13" s="762"/>
      <c r="CC13" s="753"/>
      <c r="CD13" s="753"/>
      <c r="CE13" s="753"/>
      <c r="CF13" s="753"/>
      <c r="CG13" s="753"/>
      <c r="CH13" s="764">
        <f t="shared" si="11"/>
        <v>0</v>
      </c>
      <c r="CI13" s="762"/>
      <c r="CJ13" s="753"/>
      <c r="CK13" s="753"/>
      <c r="CL13" s="753"/>
      <c r="CM13" s="753"/>
      <c r="CN13" s="753"/>
      <c r="CO13" s="764">
        <f t="shared" si="12"/>
        <v>0</v>
      </c>
      <c r="CP13" s="762"/>
      <c r="CQ13" s="753"/>
      <c r="CR13" s="753"/>
      <c r="CS13" s="753"/>
      <c r="CT13" s="753"/>
      <c r="CU13" s="753"/>
      <c r="CV13" s="764">
        <f t="shared" si="13"/>
        <v>0</v>
      </c>
      <c r="CW13" s="762"/>
      <c r="CX13" s="753"/>
      <c r="CY13" s="753"/>
      <c r="CZ13" s="753"/>
      <c r="DA13" s="753"/>
      <c r="DB13" s="753"/>
      <c r="DC13" s="764">
        <f t="shared" si="14"/>
        <v>0</v>
      </c>
      <c r="DD13" s="762"/>
      <c r="DE13" s="753"/>
      <c r="DF13" s="753"/>
      <c r="DG13" s="753"/>
      <c r="DH13" s="753"/>
      <c r="DI13" s="753"/>
      <c r="DJ13" s="764">
        <f t="shared" si="15"/>
        <v>0</v>
      </c>
      <c r="DK13" s="762"/>
      <c r="DL13" s="753"/>
      <c r="DM13" s="753"/>
      <c r="DN13" s="753"/>
      <c r="DO13" s="753"/>
      <c r="DP13" s="753"/>
      <c r="DQ13" s="764">
        <f t="shared" si="16"/>
        <v>0</v>
      </c>
      <c r="DR13" s="762"/>
      <c r="DS13" s="753"/>
      <c r="DT13" s="753"/>
      <c r="DU13" s="753"/>
      <c r="DV13" s="753"/>
      <c r="DW13" s="753"/>
      <c r="DX13" s="764">
        <f t="shared" si="17"/>
        <v>0</v>
      </c>
      <c r="DY13" s="762"/>
      <c r="DZ13" s="753"/>
      <c r="EA13" s="753"/>
      <c r="EB13" s="753"/>
      <c r="EC13" s="753"/>
      <c r="ED13" s="753"/>
      <c r="EE13" s="764">
        <f t="shared" si="18"/>
        <v>0</v>
      </c>
      <c r="EF13" s="762"/>
      <c r="EG13" s="753"/>
      <c r="EH13" s="753"/>
      <c r="EI13" s="753"/>
      <c r="EJ13" s="753"/>
      <c r="EK13" s="753"/>
      <c r="EL13" s="764">
        <f t="shared" si="19"/>
        <v>0</v>
      </c>
      <c r="EM13" s="758"/>
      <c r="EN13" s="763">
        <f t="shared" si="22"/>
        <v>0</v>
      </c>
      <c r="EO13" s="763">
        <f t="shared" si="22"/>
        <v>0</v>
      </c>
      <c r="EP13" s="763">
        <f t="shared" si="22"/>
        <v>0</v>
      </c>
      <c r="EQ13" s="763">
        <f t="shared" si="22"/>
        <v>0</v>
      </c>
      <c r="ER13" s="763">
        <f t="shared" si="22"/>
        <v>0</v>
      </c>
      <c r="ES13" s="764">
        <f>ER13+EQ13+EP13+EO13+EN13</f>
        <v>0</v>
      </c>
      <c r="ET13" s="760"/>
      <c r="EU13" s="759"/>
      <c r="EV13" s="754"/>
      <c r="EW13" s="754"/>
      <c r="EX13" s="754"/>
      <c r="EY13" s="754"/>
      <c r="EZ13" s="754"/>
      <c r="FA13" s="754"/>
      <c r="FB13" s="754"/>
      <c r="FC13" s="754"/>
      <c r="FD13" s="754"/>
      <c r="FE13" s="754"/>
      <c r="FF13" s="754"/>
      <c r="FG13" s="754"/>
      <c r="FH13" s="754"/>
      <c r="FI13" s="754"/>
      <c r="FJ13" s="754"/>
      <c r="FK13" s="754"/>
      <c r="FL13" s="754"/>
      <c r="FM13" s="754"/>
      <c r="FN13" s="754"/>
      <c r="FO13" s="754"/>
      <c r="FP13" s="754"/>
      <c r="FQ13" s="754"/>
      <c r="FR13" s="754"/>
      <c r="FS13" s="754"/>
      <c r="FT13" s="754"/>
      <c r="FU13" s="754"/>
      <c r="FV13" s="754"/>
      <c r="FW13" s="754"/>
      <c r="FX13" s="754"/>
      <c r="FY13" s="754"/>
      <c r="FZ13" s="754"/>
      <c r="GA13" s="752"/>
      <c r="GB13" s="752"/>
      <c r="GC13" s="752"/>
      <c r="GD13" s="752"/>
      <c r="GE13" s="752"/>
      <c r="GF13" s="752"/>
      <c r="GG13" s="752"/>
      <c r="GH13" s="752"/>
      <c r="GI13" s="752"/>
      <c r="GJ13" s="752"/>
      <c r="GK13" s="752"/>
      <c r="GL13" s="752"/>
      <c r="GM13" s="752"/>
      <c r="GN13" s="752"/>
      <c r="GO13" s="752"/>
      <c r="GP13" s="752"/>
      <c r="GQ13" s="752"/>
      <c r="GR13" s="752"/>
      <c r="GS13" s="752"/>
      <c r="GT13" s="752"/>
    </row>
    <row r="14" spans="1:202" ht="32.25" customHeight="1" x14ac:dyDescent="0.25">
      <c r="A14" s="431"/>
      <c r="B14" s="49" t="s">
        <v>50</v>
      </c>
      <c r="C14" s="648"/>
      <c r="D14" s="643"/>
      <c r="E14" s="643"/>
      <c r="F14" s="643"/>
      <c r="G14" s="643"/>
      <c r="H14" s="643"/>
      <c r="I14" s="643"/>
      <c r="J14" s="665"/>
      <c r="K14" s="643"/>
      <c r="L14" s="643"/>
      <c r="M14" s="643"/>
      <c r="N14" s="643"/>
      <c r="O14" s="643"/>
      <c r="P14" s="643"/>
      <c r="Q14" s="665"/>
      <c r="R14" s="643"/>
      <c r="S14" s="643"/>
      <c r="T14" s="643"/>
      <c r="U14" s="643"/>
      <c r="V14" s="643"/>
      <c r="W14" s="643"/>
      <c r="X14" s="665"/>
      <c r="Y14" s="643"/>
      <c r="Z14" s="643"/>
      <c r="AA14" s="643"/>
      <c r="AB14" s="643"/>
      <c r="AC14" s="643"/>
      <c r="AD14" s="643"/>
      <c r="AE14" s="665"/>
      <c r="AF14" s="643"/>
      <c r="AG14" s="643"/>
      <c r="AH14" s="643"/>
      <c r="AI14" s="643"/>
      <c r="AJ14" s="643"/>
      <c r="AK14" s="643"/>
      <c r="AL14" s="665"/>
      <c r="AM14" s="643"/>
      <c r="AN14" s="643"/>
      <c r="AO14" s="643"/>
      <c r="AP14" s="643"/>
      <c r="AQ14" s="643"/>
      <c r="AR14" s="643"/>
      <c r="AS14" s="665"/>
      <c r="AT14" s="643"/>
      <c r="AU14" s="643"/>
      <c r="AV14" s="643"/>
      <c r="AW14" s="643"/>
      <c r="AX14" s="643"/>
      <c r="AY14" s="643"/>
      <c r="AZ14" s="665"/>
      <c r="BA14" s="643"/>
      <c r="BB14" s="643"/>
      <c r="BC14" s="643"/>
      <c r="BD14" s="643"/>
      <c r="BE14" s="643"/>
      <c r="BF14" s="643"/>
      <c r="BG14" s="665"/>
      <c r="BH14" s="643"/>
      <c r="BI14" s="643"/>
      <c r="BJ14" s="643"/>
      <c r="BK14" s="643"/>
      <c r="BL14" s="643"/>
      <c r="BM14" s="643"/>
      <c r="BN14" s="665"/>
      <c r="BO14" s="643"/>
      <c r="BP14" s="643"/>
      <c r="BQ14" s="643"/>
      <c r="BR14" s="643"/>
      <c r="BS14" s="643"/>
      <c r="BT14" s="643"/>
      <c r="BU14" s="665"/>
      <c r="BV14" s="643"/>
      <c r="BW14" s="643"/>
      <c r="BX14" s="643"/>
      <c r="BY14" s="643"/>
      <c r="BZ14" s="643"/>
      <c r="CA14" s="643"/>
      <c r="CB14" s="665"/>
      <c r="CC14" s="643"/>
      <c r="CD14" s="643"/>
      <c r="CE14" s="643"/>
      <c r="CF14" s="643"/>
      <c r="CG14" s="643"/>
      <c r="CH14" s="643"/>
      <c r="CI14" s="665"/>
      <c r="CJ14" s="643"/>
      <c r="CK14" s="643"/>
      <c r="CL14" s="643"/>
      <c r="CM14" s="643"/>
      <c r="CN14" s="643"/>
      <c r="CO14" s="643"/>
      <c r="CP14" s="665"/>
      <c r="CQ14" s="643"/>
      <c r="CR14" s="643"/>
      <c r="CS14" s="643"/>
      <c r="CT14" s="643"/>
      <c r="CU14" s="643"/>
      <c r="CV14" s="643"/>
      <c r="CW14" s="665"/>
      <c r="CX14" s="643"/>
      <c r="CY14" s="643"/>
      <c r="CZ14" s="643"/>
      <c r="DA14" s="643"/>
      <c r="DB14" s="643"/>
      <c r="DC14" s="643"/>
      <c r="DD14" s="665"/>
      <c r="DE14" s="643"/>
      <c r="DF14" s="643"/>
      <c r="DG14" s="643"/>
      <c r="DH14" s="643"/>
      <c r="DI14" s="643"/>
      <c r="DJ14" s="643"/>
      <c r="DK14" s="665"/>
      <c r="DL14" s="643"/>
      <c r="DM14" s="643"/>
      <c r="DN14" s="643"/>
      <c r="DO14" s="643"/>
      <c r="DP14" s="643"/>
      <c r="DQ14" s="643"/>
      <c r="DR14" s="665"/>
      <c r="DS14" s="643"/>
      <c r="DT14" s="643"/>
      <c r="DU14" s="643"/>
      <c r="DV14" s="643"/>
      <c r="DW14" s="643"/>
      <c r="DX14" s="643"/>
      <c r="DY14" s="665"/>
      <c r="DZ14" s="643"/>
      <c r="EA14" s="643"/>
      <c r="EB14" s="643"/>
      <c r="EC14" s="643"/>
      <c r="ED14" s="643"/>
      <c r="EE14" s="643"/>
      <c r="EF14" s="665"/>
      <c r="EG14" s="643"/>
      <c r="EH14" s="643"/>
      <c r="EI14" s="643"/>
      <c r="EJ14" s="643"/>
      <c r="EK14" s="643"/>
      <c r="EL14" s="643"/>
      <c r="EM14" s="245"/>
      <c r="EN14" s="643"/>
      <c r="EO14" s="643"/>
      <c r="EP14" s="643"/>
      <c r="EQ14" s="643"/>
      <c r="ER14" s="643"/>
      <c r="ES14" s="643"/>
      <c r="ET14" s="643"/>
      <c r="EU14" s="575"/>
      <c r="EV14" s="146"/>
      <c r="EW14" s="146"/>
      <c r="EX14" s="146"/>
      <c r="EY14" s="146"/>
      <c r="EZ14" s="146"/>
      <c r="FA14" s="146"/>
      <c r="FB14" s="146"/>
      <c r="FC14" s="146"/>
      <c r="FD14" s="146"/>
      <c r="FE14" s="146"/>
      <c r="FF14" s="146"/>
      <c r="FG14" s="146"/>
      <c r="FH14" s="146"/>
      <c r="FI14" s="146"/>
      <c r="FJ14" s="146"/>
      <c r="FK14" s="146"/>
      <c r="FL14" s="146"/>
      <c r="FM14" s="146"/>
      <c r="FN14" s="146"/>
      <c r="FO14" s="146"/>
      <c r="FP14" s="146"/>
      <c r="FQ14" s="146"/>
      <c r="FR14" s="146"/>
      <c r="FS14" s="146"/>
      <c r="FT14" s="146"/>
      <c r="FU14" s="146"/>
      <c r="FV14" s="146"/>
      <c r="FW14" s="146"/>
      <c r="FX14" s="146"/>
      <c r="FY14" s="146"/>
      <c r="FZ14" s="146"/>
      <c r="GA14" s="144"/>
      <c r="GB14" s="144"/>
      <c r="GC14" s="144"/>
      <c r="GD14" s="144"/>
      <c r="GE14" s="144"/>
      <c r="GF14" s="144"/>
      <c r="GG14" s="144"/>
      <c r="GH14" s="144"/>
      <c r="GI14" s="144"/>
      <c r="GJ14" s="144"/>
      <c r="GK14" s="144"/>
      <c r="GL14" s="144"/>
      <c r="GM14" s="144"/>
      <c r="GN14" s="144"/>
      <c r="GO14" s="144"/>
      <c r="GP14" s="144"/>
      <c r="GQ14" s="144"/>
      <c r="GR14" s="144"/>
      <c r="GS14" s="144"/>
      <c r="GT14" s="144"/>
    </row>
    <row r="15" spans="1:202" ht="50.25" customHeight="1" x14ac:dyDescent="0.25">
      <c r="A15" s="431" t="s">
        <v>2128</v>
      </c>
      <c r="B15" s="110" t="s">
        <v>495</v>
      </c>
      <c r="C15" s="648"/>
      <c r="D15" s="753"/>
      <c r="E15" s="753"/>
      <c r="F15" s="753"/>
      <c r="G15" s="753"/>
      <c r="H15" s="753"/>
      <c r="I15" s="163">
        <f t="shared" ref="I15:I23" si="23">SUM(D15:H15)</f>
        <v>0</v>
      </c>
      <c r="J15" s="665"/>
      <c r="K15" s="753"/>
      <c r="L15" s="753"/>
      <c r="M15" s="753"/>
      <c r="N15" s="753"/>
      <c r="O15" s="753"/>
      <c r="P15" s="163">
        <f t="shared" ref="P15:P23" si="24">SUM(K15:O15)</f>
        <v>0</v>
      </c>
      <c r="Q15" s="665"/>
      <c r="R15" s="753"/>
      <c r="S15" s="753"/>
      <c r="T15" s="753"/>
      <c r="U15" s="753"/>
      <c r="V15" s="753"/>
      <c r="W15" s="163">
        <f t="shared" ref="W15:W23" si="25">SUM(R15:V15)</f>
        <v>0</v>
      </c>
      <c r="X15" s="665"/>
      <c r="Y15" s="753"/>
      <c r="Z15" s="753"/>
      <c r="AA15" s="753"/>
      <c r="AB15" s="753"/>
      <c r="AC15" s="753"/>
      <c r="AD15" s="163">
        <f t="shared" ref="AD15:AD23" si="26">SUM(Y15:AC15)</f>
        <v>0</v>
      </c>
      <c r="AE15" s="665"/>
      <c r="AF15" s="753"/>
      <c r="AG15" s="753"/>
      <c r="AH15" s="753"/>
      <c r="AI15" s="753"/>
      <c r="AJ15" s="753"/>
      <c r="AK15" s="163">
        <f t="shared" ref="AK15:AK23" si="27">SUM(AF15:AJ15)</f>
        <v>0</v>
      </c>
      <c r="AL15" s="665"/>
      <c r="AM15" s="753"/>
      <c r="AN15" s="753"/>
      <c r="AO15" s="753"/>
      <c r="AP15" s="753"/>
      <c r="AQ15" s="753"/>
      <c r="AR15" s="163">
        <f t="shared" ref="AR15:AR23" si="28">SUM(AM15:AQ15)</f>
        <v>0</v>
      </c>
      <c r="AS15" s="665"/>
      <c r="AT15" s="753"/>
      <c r="AU15" s="753"/>
      <c r="AV15" s="753"/>
      <c r="AW15" s="753"/>
      <c r="AX15" s="753"/>
      <c r="AY15" s="163">
        <f t="shared" ref="AY15:AY23" si="29">SUM(AT15:AX15)</f>
        <v>0</v>
      </c>
      <c r="AZ15" s="665"/>
      <c r="BA15" s="753"/>
      <c r="BB15" s="753"/>
      <c r="BC15" s="753"/>
      <c r="BD15" s="753"/>
      <c r="BE15" s="753"/>
      <c r="BF15" s="163">
        <f t="shared" ref="BF15:BF23" si="30">SUM(BA15:BE15)</f>
        <v>0</v>
      </c>
      <c r="BG15" s="665"/>
      <c r="BH15" s="753"/>
      <c r="BI15" s="753"/>
      <c r="BJ15" s="753"/>
      <c r="BK15" s="753"/>
      <c r="BL15" s="753"/>
      <c r="BM15" s="163">
        <f t="shared" ref="BM15:BM23" si="31">SUM(BH15:BL15)</f>
        <v>0</v>
      </c>
      <c r="BN15" s="665"/>
      <c r="BO15" s="753"/>
      <c r="BP15" s="753"/>
      <c r="BQ15" s="753"/>
      <c r="BR15" s="753"/>
      <c r="BS15" s="753"/>
      <c r="BT15" s="163">
        <f t="shared" ref="BT15:BT23" si="32">SUM(BO15:BS15)</f>
        <v>0</v>
      </c>
      <c r="BU15" s="665"/>
      <c r="BV15" s="753"/>
      <c r="BW15" s="753"/>
      <c r="BX15" s="753"/>
      <c r="BY15" s="753"/>
      <c r="BZ15" s="753"/>
      <c r="CA15" s="163">
        <f t="shared" ref="CA15:CA23" si="33">SUM(BV15:BZ15)</f>
        <v>0</v>
      </c>
      <c r="CB15" s="665"/>
      <c r="CC15" s="753"/>
      <c r="CD15" s="753"/>
      <c r="CE15" s="753"/>
      <c r="CF15" s="753"/>
      <c r="CG15" s="753"/>
      <c r="CH15" s="163">
        <f t="shared" ref="CH15:CH23" si="34">SUM(CC15:CG15)</f>
        <v>0</v>
      </c>
      <c r="CI15" s="665"/>
      <c r="CJ15" s="753"/>
      <c r="CK15" s="753"/>
      <c r="CL15" s="753"/>
      <c r="CM15" s="753"/>
      <c r="CN15" s="753"/>
      <c r="CO15" s="163">
        <f t="shared" ref="CO15:CO23" si="35">SUM(CJ15:CN15)</f>
        <v>0</v>
      </c>
      <c r="CP15" s="665"/>
      <c r="CQ15" s="753"/>
      <c r="CR15" s="753"/>
      <c r="CS15" s="753"/>
      <c r="CT15" s="753"/>
      <c r="CU15" s="753"/>
      <c r="CV15" s="163">
        <f t="shared" ref="CV15:CV23" si="36">SUM(CQ15:CU15)</f>
        <v>0</v>
      </c>
      <c r="CW15" s="665"/>
      <c r="CX15" s="753"/>
      <c r="CY15" s="753"/>
      <c r="CZ15" s="753"/>
      <c r="DA15" s="753"/>
      <c r="DB15" s="753"/>
      <c r="DC15" s="163">
        <f t="shared" ref="DC15:DC23" si="37">SUM(CX15:DB15)</f>
        <v>0</v>
      </c>
      <c r="DD15" s="665"/>
      <c r="DE15" s="753"/>
      <c r="DF15" s="753"/>
      <c r="DG15" s="753"/>
      <c r="DH15" s="753"/>
      <c r="DI15" s="753"/>
      <c r="DJ15" s="163">
        <f t="shared" ref="DJ15:DJ23" si="38">SUM(DE15:DI15)</f>
        <v>0</v>
      </c>
      <c r="DK15" s="665"/>
      <c r="DL15" s="753"/>
      <c r="DM15" s="753"/>
      <c r="DN15" s="753"/>
      <c r="DO15" s="753"/>
      <c r="DP15" s="753"/>
      <c r="DQ15" s="163">
        <f t="shared" ref="DQ15:DQ23" si="39">SUM(DL15:DP15)</f>
        <v>0</v>
      </c>
      <c r="DR15" s="665"/>
      <c r="DS15" s="753"/>
      <c r="DT15" s="753"/>
      <c r="DU15" s="753"/>
      <c r="DV15" s="753"/>
      <c r="DW15" s="753"/>
      <c r="DX15" s="163">
        <f t="shared" ref="DX15:DX23" si="40">SUM(DS15:DW15)</f>
        <v>0</v>
      </c>
      <c r="DY15" s="665"/>
      <c r="DZ15" s="753"/>
      <c r="EA15" s="753"/>
      <c r="EB15" s="753"/>
      <c r="EC15" s="753"/>
      <c r="ED15" s="753"/>
      <c r="EE15" s="163">
        <f t="shared" ref="EE15:EE23" si="41">SUM(DZ15:ED15)</f>
        <v>0</v>
      </c>
      <c r="EF15" s="665"/>
      <c r="EG15" s="753"/>
      <c r="EH15" s="753"/>
      <c r="EI15" s="753"/>
      <c r="EJ15" s="753"/>
      <c r="EK15" s="753"/>
      <c r="EL15" s="163">
        <f t="shared" ref="EL15:EL23" si="42">SUM(EG15:EK15)</f>
        <v>0</v>
      </c>
      <c r="EM15" s="245"/>
      <c r="EN15" s="50">
        <f t="shared" ref="EN15:EN62" si="43">D15+K15+R15+Y15+AF15+AM15+AT15+BA15+BH15+BO15+BV15+CC15+CJ15+CQ15+CX15+DE15+DL15+DS15+DZ15+EG15</f>
        <v>0</v>
      </c>
      <c r="EO15" s="50">
        <f t="shared" ref="EO15:EO62" si="44">E15+L15+S15+Z15+AG15+AN15+AU15+BB15+BI15+BP15+BW15+CD15+CK15+CR15+CY15+DF15+DM15+DT15+EA15+EH15</f>
        <v>0</v>
      </c>
      <c r="EP15" s="50">
        <f t="shared" ref="EP15:EP71" si="45">F15+M15+T15+AA15+AH15+AO15+AV15+BC15+BJ15+BQ15+BX15+CE15+CL15+CS15+CZ15+DG15+DN15+DU15+EB15+EI15</f>
        <v>0</v>
      </c>
      <c r="EQ15" s="50">
        <f t="shared" ref="EQ15:EQ71" si="46">G15+N15+U15+AB15+AI15+AP15+AW15+BD15+BK15+BR15+BY15+CF15+CM15+CT15+DA15+DH15+DO15+DV15+EC15+EJ15</f>
        <v>0</v>
      </c>
      <c r="ER15" s="50">
        <f t="shared" ref="ER15:ER62" si="47">H15+O15+V15+AC15+AJ15+AQ15+AX15+BE15+BL15+BS15+BZ15+CG15+CN15+CU15+DB15+DI15+DP15+DW15+ED15+EK15</f>
        <v>0</v>
      </c>
      <c r="ES15" s="163">
        <f t="shared" si="21"/>
        <v>0</v>
      </c>
      <c r="ET15" s="643"/>
      <c r="EU15" s="170" t="s">
        <v>2012</v>
      </c>
      <c r="EV15" s="146"/>
      <c r="EW15" s="146"/>
      <c r="EX15" s="146"/>
      <c r="EY15" s="146"/>
      <c r="EZ15" s="146"/>
      <c r="FA15" s="146"/>
      <c r="FB15" s="146"/>
      <c r="FC15" s="146"/>
      <c r="FD15" s="146"/>
      <c r="FE15" s="146"/>
      <c r="FF15" s="146"/>
      <c r="FG15" s="146"/>
      <c r="FH15" s="146"/>
      <c r="FI15" s="146"/>
      <c r="FJ15" s="146"/>
      <c r="FK15" s="146"/>
      <c r="FL15" s="146"/>
      <c r="FM15" s="146"/>
      <c r="FN15" s="146"/>
      <c r="FO15" s="146"/>
      <c r="FP15" s="146"/>
      <c r="FQ15" s="146"/>
      <c r="FR15" s="146"/>
      <c r="FS15" s="146"/>
      <c r="FT15" s="146"/>
      <c r="FU15" s="146"/>
      <c r="FV15" s="146"/>
      <c r="FW15" s="146"/>
      <c r="FX15" s="146"/>
      <c r="FY15" s="146"/>
      <c r="FZ15" s="146"/>
      <c r="GA15" s="144"/>
      <c r="GB15" s="144"/>
      <c r="GC15" s="144"/>
      <c r="GD15" s="144"/>
      <c r="GE15" s="144"/>
      <c r="GF15" s="144"/>
      <c r="GG15" s="144"/>
      <c r="GH15" s="144"/>
      <c r="GI15" s="144"/>
      <c r="GJ15" s="144"/>
      <c r="GK15" s="144"/>
      <c r="GL15" s="144"/>
      <c r="GM15" s="144"/>
      <c r="GN15" s="144"/>
      <c r="GO15" s="144"/>
      <c r="GP15" s="144"/>
      <c r="GQ15" s="144"/>
      <c r="GR15" s="144"/>
      <c r="GS15" s="144"/>
      <c r="GT15" s="144"/>
    </row>
    <row r="16" spans="1:202" ht="32.25" customHeight="1" x14ac:dyDescent="0.25">
      <c r="A16" s="431" t="s">
        <v>2129</v>
      </c>
      <c r="B16" s="48" t="s">
        <v>117</v>
      </c>
      <c r="C16" s="648"/>
      <c r="D16" s="753"/>
      <c r="E16" s="753"/>
      <c r="F16" s="753"/>
      <c r="G16" s="753"/>
      <c r="H16" s="753"/>
      <c r="I16" s="163">
        <f t="shared" si="23"/>
        <v>0</v>
      </c>
      <c r="J16" s="665"/>
      <c r="K16" s="753"/>
      <c r="L16" s="753"/>
      <c r="M16" s="753"/>
      <c r="N16" s="753"/>
      <c r="O16" s="753"/>
      <c r="P16" s="163">
        <f t="shared" si="24"/>
        <v>0</v>
      </c>
      <c r="Q16" s="665"/>
      <c r="R16" s="753"/>
      <c r="S16" s="753"/>
      <c r="T16" s="753"/>
      <c r="U16" s="753"/>
      <c r="V16" s="753"/>
      <c r="W16" s="163">
        <f t="shared" si="25"/>
        <v>0</v>
      </c>
      <c r="X16" s="665"/>
      <c r="Y16" s="753"/>
      <c r="Z16" s="753"/>
      <c r="AA16" s="753"/>
      <c r="AB16" s="753"/>
      <c r="AC16" s="753"/>
      <c r="AD16" s="163">
        <f t="shared" si="26"/>
        <v>0</v>
      </c>
      <c r="AE16" s="665"/>
      <c r="AF16" s="753"/>
      <c r="AG16" s="753"/>
      <c r="AH16" s="753"/>
      <c r="AI16" s="753"/>
      <c r="AJ16" s="753"/>
      <c r="AK16" s="163">
        <f t="shared" si="27"/>
        <v>0</v>
      </c>
      <c r="AL16" s="665"/>
      <c r="AM16" s="753"/>
      <c r="AN16" s="753"/>
      <c r="AO16" s="753"/>
      <c r="AP16" s="753"/>
      <c r="AQ16" s="753"/>
      <c r="AR16" s="163">
        <f t="shared" si="28"/>
        <v>0</v>
      </c>
      <c r="AS16" s="665"/>
      <c r="AT16" s="753"/>
      <c r="AU16" s="753"/>
      <c r="AV16" s="753"/>
      <c r="AW16" s="753"/>
      <c r="AX16" s="753"/>
      <c r="AY16" s="163">
        <f t="shared" si="29"/>
        <v>0</v>
      </c>
      <c r="AZ16" s="665"/>
      <c r="BA16" s="753"/>
      <c r="BB16" s="753"/>
      <c r="BC16" s="753"/>
      <c r="BD16" s="753"/>
      <c r="BE16" s="753"/>
      <c r="BF16" s="163">
        <f t="shared" si="30"/>
        <v>0</v>
      </c>
      <c r="BG16" s="665"/>
      <c r="BH16" s="753"/>
      <c r="BI16" s="753"/>
      <c r="BJ16" s="753"/>
      <c r="BK16" s="753"/>
      <c r="BL16" s="753"/>
      <c r="BM16" s="163">
        <f t="shared" si="31"/>
        <v>0</v>
      </c>
      <c r="BN16" s="665"/>
      <c r="BO16" s="753"/>
      <c r="BP16" s="753"/>
      <c r="BQ16" s="753"/>
      <c r="BR16" s="753"/>
      <c r="BS16" s="753"/>
      <c r="BT16" s="163">
        <f t="shared" si="32"/>
        <v>0</v>
      </c>
      <c r="BU16" s="665"/>
      <c r="BV16" s="753"/>
      <c r="BW16" s="753"/>
      <c r="BX16" s="753"/>
      <c r="BY16" s="753"/>
      <c r="BZ16" s="753"/>
      <c r="CA16" s="163">
        <f t="shared" si="33"/>
        <v>0</v>
      </c>
      <c r="CB16" s="665"/>
      <c r="CC16" s="753"/>
      <c r="CD16" s="753"/>
      <c r="CE16" s="753"/>
      <c r="CF16" s="753"/>
      <c r="CG16" s="753"/>
      <c r="CH16" s="163">
        <f t="shared" si="34"/>
        <v>0</v>
      </c>
      <c r="CI16" s="665"/>
      <c r="CJ16" s="753"/>
      <c r="CK16" s="753"/>
      <c r="CL16" s="753"/>
      <c r="CM16" s="753"/>
      <c r="CN16" s="753"/>
      <c r="CO16" s="163">
        <f t="shared" si="35"/>
        <v>0</v>
      </c>
      <c r="CP16" s="665"/>
      <c r="CQ16" s="753"/>
      <c r="CR16" s="753"/>
      <c r="CS16" s="753"/>
      <c r="CT16" s="753"/>
      <c r="CU16" s="753"/>
      <c r="CV16" s="163">
        <f t="shared" si="36"/>
        <v>0</v>
      </c>
      <c r="CW16" s="665"/>
      <c r="CX16" s="753"/>
      <c r="CY16" s="753"/>
      <c r="CZ16" s="753"/>
      <c r="DA16" s="753"/>
      <c r="DB16" s="753"/>
      <c r="DC16" s="163">
        <f t="shared" si="37"/>
        <v>0</v>
      </c>
      <c r="DD16" s="665"/>
      <c r="DE16" s="753"/>
      <c r="DF16" s="753"/>
      <c r="DG16" s="753"/>
      <c r="DH16" s="753"/>
      <c r="DI16" s="753"/>
      <c r="DJ16" s="163">
        <f t="shared" si="38"/>
        <v>0</v>
      </c>
      <c r="DK16" s="665"/>
      <c r="DL16" s="753"/>
      <c r="DM16" s="753"/>
      <c r="DN16" s="753"/>
      <c r="DO16" s="753"/>
      <c r="DP16" s="753"/>
      <c r="DQ16" s="163">
        <f t="shared" si="39"/>
        <v>0</v>
      </c>
      <c r="DR16" s="665"/>
      <c r="DS16" s="753"/>
      <c r="DT16" s="753"/>
      <c r="DU16" s="753"/>
      <c r="DV16" s="753"/>
      <c r="DW16" s="753"/>
      <c r="DX16" s="163">
        <f t="shared" si="40"/>
        <v>0</v>
      </c>
      <c r="DY16" s="665"/>
      <c r="DZ16" s="753"/>
      <c r="EA16" s="753"/>
      <c r="EB16" s="753"/>
      <c r="EC16" s="753"/>
      <c r="ED16" s="753"/>
      <c r="EE16" s="163">
        <f t="shared" si="41"/>
        <v>0</v>
      </c>
      <c r="EF16" s="665"/>
      <c r="EG16" s="753"/>
      <c r="EH16" s="753"/>
      <c r="EI16" s="753"/>
      <c r="EJ16" s="753"/>
      <c r="EK16" s="753"/>
      <c r="EL16" s="163">
        <f t="shared" si="42"/>
        <v>0</v>
      </c>
      <c r="EM16" s="245"/>
      <c r="EN16" s="50">
        <f t="shared" si="43"/>
        <v>0</v>
      </c>
      <c r="EO16" s="50">
        <f t="shared" si="44"/>
        <v>0</v>
      </c>
      <c r="EP16" s="50">
        <f t="shared" si="45"/>
        <v>0</v>
      </c>
      <c r="EQ16" s="50">
        <f t="shared" si="46"/>
        <v>0</v>
      </c>
      <c r="ER16" s="50">
        <f t="shared" si="47"/>
        <v>0</v>
      </c>
      <c r="ES16" s="163">
        <f t="shared" si="21"/>
        <v>0</v>
      </c>
      <c r="ET16" s="643"/>
      <c r="EU16" s="572" t="s">
        <v>2008</v>
      </c>
      <c r="EV16" s="146"/>
      <c r="EW16" s="146"/>
      <c r="EX16" s="146"/>
      <c r="EY16" s="146"/>
      <c r="EZ16" s="146"/>
      <c r="FA16" s="146"/>
      <c r="FB16" s="146"/>
      <c r="FC16" s="146"/>
      <c r="FD16" s="146"/>
      <c r="FE16" s="146"/>
      <c r="FF16" s="146"/>
      <c r="FG16" s="146"/>
      <c r="FH16" s="146"/>
      <c r="FI16" s="146"/>
      <c r="FJ16" s="146"/>
      <c r="FK16" s="146"/>
      <c r="FL16" s="146"/>
      <c r="FM16" s="146"/>
      <c r="FN16" s="146"/>
      <c r="FO16" s="146"/>
      <c r="FP16" s="146"/>
      <c r="FQ16" s="146"/>
      <c r="FR16" s="146"/>
      <c r="FS16" s="146"/>
      <c r="FT16" s="146"/>
      <c r="FU16" s="146"/>
      <c r="FV16" s="146"/>
      <c r="FW16" s="146"/>
      <c r="FX16" s="146"/>
      <c r="FY16" s="146"/>
      <c r="FZ16" s="146"/>
      <c r="GA16" s="144"/>
      <c r="GB16" s="144"/>
      <c r="GC16" s="144"/>
      <c r="GD16" s="144"/>
      <c r="GE16" s="144"/>
      <c r="GF16" s="144"/>
      <c r="GG16" s="144"/>
      <c r="GH16" s="144"/>
      <c r="GI16" s="144"/>
      <c r="GJ16" s="144"/>
      <c r="GK16" s="144"/>
      <c r="GL16" s="144"/>
      <c r="GM16" s="144"/>
      <c r="GN16" s="144"/>
      <c r="GO16" s="144"/>
      <c r="GP16" s="144"/>
      <c r="GQ16" s="144"/>
      <c r="GR16" s="144"/>
      <c r="GS16" s="144"/>
      <c r="GT16" s="144"/>
    </row>
    <row r="17" spans="1:202" ht="32.25" customHeight="1" x14ac:dyDescent="0.25">
      <c r="A17" s="431" t="s">
        <v>2130</v>
      </c>
      <c r="B17" s="48" t="s">
        <v>95</v>
      </c>
      <c r="C17" s="648"/>
      <c r="D17" s="753"/>
      <c r="E17" s="753"/>
      <c r="F17" s="753"/>
      <c r="G17" s="753"/>
      <c r="H17" s="753"/>
      <c r="I17" s="163">
        <f t="shared" si="23"/>
        <v>0</v>
      </c>
      <c r="J17" s="665"/>
      <c r="K17" s="753"/>
      <c r="L17" s="753"/>
      <c r="M17" s="753"/>
      <c r="N17" s="753"/>
      <c r="O17" s="753"/>
      <c r="P17" s="163">
        <f t="shared" si="24"/>
        <v>0</v>
      </c>
      <c r="Q17" s="665"/>
      <c r="R17" s="753"/>
      <c r="S17" s="753"/>
      <c r="T17" s="753"/>
      <c r="U17" s="753"/>
      <c r="V17" s="753"/>
      <c r="W17" s="163">
        <f t="shared" si="25"/>
        <v>0</v>
      </c>
      <c r="X17" s="665"/>
      <c r="Y17" s="753"/>
      <c r="Z17" s="753"/>
      <c r="AA17" s="753"/>
      <c r="AB17" s="753"/>
      <c r="AC17" s="753"/>
      <c r="AD17" s="163">
        <f t="shared" si="26"/>
        <v>0</v>
      </c>
      <c r="AE17" s="665"/>
      <c r="AF17" s="753"/>
      <c r="AG17" s="753"/>
      <c r="AH17" s="753"/>
      <c r="AI17" s="753"/>
      <c r="AJ17" s="753"/>
      <c r="AK17" s="163">
        <f t="shared" si="27"/>
        <v>0</v>
      </c>
      <c r="AL17" s="665"/>
      <c r="AM17" s="753"/>
      <c r="AN17" s="753"/>
      <c r="AO17" s="753"/>
      <c r="AP17" s="753"/>
      <c r="AQ17" s="753"/>
      <c r="AR17" s="163">
        <f t="shared" si="28"/>
        <v>0</v>
      </c>
      <c r="AS17" s="665"/>
      <c r="AT17" s="753"/>
      <c r="AU17" s="753"/>
      <c r="AV17" s="753"/>
      <c r="AW17" s="753"/>
      <c r="AX17" s="753"/>
      <c r="AY17" s="163">
        <f t="shared" si="29"/>
        <v>0</v>
      </c>
      <c r="AZ17" s="665"/>
      <c r="BA17" s="753"/>
      <c r="BB17" s="753"/>
      <c r="BC17" s="753"/>
      <c r="BD17" s="753"/>
      <c r="BE17" s="753"/>
      <c r="BF17" s="163">
        <f t="shared" si="30"/>
        <v>0</v>
      </c>
      <c r="BG17" s="665"/>
      <c r="BH17" s="753"/>
      <c r="BI17" s="753"/>
      <c r="BJ17" s="753"/>
      <c r="BK17" s="753"/>
      <c r="BL17" s="753"/>
      <c r="BM17" s="163">
        <f t="shared" si="31"/>
        <v>0</v>
      </c>
      <c r="BN17" s="665"/>
      <c r="BO17" s="753"/>
      <c r="BP17" s="753"/>
      <c r="BQ17" s="753"/>
      <c r="BR17" s="753"/>
      <c r="BS17" s="753"/>
      <c r="BT17" s="163">
        <f t="shared" si="32"/>
        <v>0</v>
      </c>
      <c r="BU17" s="665"/>
      <c r="BV17" s="753"/>
      <c r="BW17" s="753"/>
      <c r="BX17" s="753"/>
      <c r="BY17" s="753"/>
      <c r="BZ17" s="753"/>
      <c r="CA17" s="163">
        <f t="shared" si="33"/>
        <v>0</v>
      </c>
      <c r="CB17" s="665"/>
      <c r="CC17" s="753"/>
      <c r="CD17" s="753"/>
      <c r="CE17" s="753"/>
      <c r="CF17" s="753"/>
      <c r="CG17" s="753"/>
      <c r="CH17" s="163">
        <f t="shared" si="34"/>
        <v>0</v>
      </c>
      <c r="CI17" s="665"/>
      <c r="CJ17" s="753"/>
      <c r="CK17" s="753"/>
      <c r="CL17" s="753"/>
      <c r="CM17" s="753"/>
      <c r="CN17" s="753"/>
      <c r="CO17" s="163">
        <f t="shared" si="35"/>
        <v>0</v>
      </c>
      <c r="CP17" s="665"/>
      <c r="CQ17" s="753"/>
      <c r="CR17" s="753"/>
      <c r="CS17" s="753"/>
      <c r="CT17" s="753"/>
      <c r="CU17" s="753"/>
      <c r="CV17" s="163">
        <f t="shared" si="36"/>
        <v>0</v>
      </c>
      <c r="CW17" s="665"/>
      <c r="CX17" s="753"/>
      <c r="CY17" s="753"/>
      <c r="CZ17" s="753"/>
      <c r="DA17" s="753"/>
      <c r="DB17" s="753"/>
      <c r="DC17" s="163">
        <f t="shared" si="37"/>
        <v>0</v>
      </c>
      <c r="DD17" s="665"/>
      <c r="DE17" s="753"/>
      <c r="DF17" s="753"/>
      <c r="DG17" s="753"/>
      <c r="DH17" s="753"/>
      <c r="DI17" s="753"/>
      <c r="DJ17" s="163">
        <f t="shared" si="38"/>
        <v>0</v>
      </c>
      <c r="DK17" s="665"/>
      <c r="DL17" s="753"/>
      <c r="DM17" s="753"/>
      <c r="DN17" s="753"/>
      <c r="DO17" s="753"/>
      <c r="DP17" s="753"/>
      <c r="DQ17" s="163">
        <f t="shared" si="39"/>
        <v>0</v>
      </c>
      <c r="DR17" s="665"/>
      <c r="DS17" s="753"/>
      <c r="DT17" s="753"/>
      <c r="DU17" s="753"/>
      <c r="DV17" s="753"/>
      <c r="DW17" s="753"/>
      <c r="DX17" s="163">
        <f t="shared" si="40"/>
        <v>0</v>
      </c>
      <c r="DY17" s="665"/>
      <c r="DZ17" s="753"/>
      <c r="EA17" s="753"/>
      <c r="EB17" s="753"/>
      <c r="EC17" s="753"/>
      <c r="ED17" s="753"/>
      <c r="EE17" s="163">
        <f t="shared" si="41"/>
        <v>0</v>
      </c>
      <c r="EF17" s="665"/>
      <c r="EG17" s="753"/>
      <c r="EH17" s="753"/>
      <c r="EI17" s="753"/>
      <c r="EJ17" s="753"/>
      <c r="EK17" s="753"/>
      <c r="EL17" s="163">
        <f t="shared" si="42"/>
        <v>0</v>
      </c>
      <c r="EM17" s="245"/>
      <c r="EN17" s="50">
        <f t="shared" si="43"/>
        <v>0</v>
      </c>
      <c r="EO17" s="50">
        <f t="shared" si="44"/>
        <v>0</v>
      </c>
      <c r="EP17" s="50">
        <f t="shared" si="45"/>
        <v>0</v>
      </c>
      <c r="EQ17" s="50">
        <f t="shared" si="46"/>
        <v>0</v>
      </c>
      <c r="ER17" s="50">
        <f t="shared" si="47"/>
        <v>0</v>
      </c>
      <c r="ES17" s="163">
        <f t="shared" si="21"/>
        <v>0</v>
      </c>
      <c r="ET17" s="643"/>
      <c r="EU17" s="170" t="s">
        <v>2012</v>
      </c>
      <c r="EV17" s="146"/>
      <c r="EW17" s="146"/>
      <c r="EX17" s="146"/>
      <c r="EY17" s="146"/>
      <c r="EZ17" s="146"/>
      <c r="FA17" s="146"/>
      <c r="FB17" s="146"/>
      <c r="FC17" s="146"/>
      <c r="FD17" s="146"/>
      <c r="FE17" s="146"/>
      <c r="FF17" s="146"/>
      <c r="FG17" s="146"/>
      <c r="FH17" s="146"/>
      <c r="FI17" s="146"/>
      <c r="FJ17" s="146"/>
      <c r="FK17" s="146"/>
      <c r="FL17" s="146"/>
      <c r="FM17" s="146"/>
      <c r="FN17" s="146"/>
      <c r="FO17" s="146"/>
      <c r="FP17" s="146"/>
      <c r="FQ17" s="146"/>
      <c r="FR17" s="146"/>
      <c r="FS17" s="146"/>
      <c r="FT17" s="146"/>
      <c r="FU17" s="146"/>
      <c r="FV17" s="146"/>
      <c r="FW17" s="146"/>
      <c r="FX17" s="146"/>
      <c r="FY17" s="146"/>
      <c r="FZ17" s="146"/>
      <c r="GA17" s="144"/>
      <c r="GB17" s="144"/>
      <c r="GC17" s="144"/>
      <c r="GD17" s="144"/>
      <c r="GE17" s="144"/>
      <c r="GF17" s="144"/>
      <c r="GG17" s="144"/>
      <c r="GH17" s="144"/>
      <c r="GI17" s="144"/>
      <c r="GJ17" s="144"/>
      <c r="GK17" s="144"/>
      <c r="GL17" s="144"/>
      <c r="GM17" s="144"/>
      <c r="GN17" s="144"/>
      <c r="GO17" s="144"/>
      <c r="GP17" s="144"/>
      <c r="GQ17" s="144"/>
      <c r="GR17" s="144"/>
      <c r="GS17" s="144"/>
      <c r="GT17" s="144"/>
    </row>
    <row r="18" spans="1:202" ht="32.25" customHeight="1" x14ac:dyDescent="0.25">
      <c r="A18" s="431" t="s">
        <v>2131</v>
      </c>
      <c r="B18" s="48" t="s">
        <v>98</v>
      </c>
      <c r="C18" s="648"/>
      <c r="D18" s="753"/>
      <c r="E18" s="753"/>
      <c r="F18" s="753"/>
      <c r="G18" s="753"/>
      <c r="H18" s="753"/>
      <c r="I18" s="163">
        <f>SUM(D18:H18)</f>
        <v>0</v>
      </c>
      <c r="J18" s="665"/>
      <c r="K18" s="753"/>
      <c r="L18" s="753"/>
      <c r="M18" s="753"/>
      <c r="N18" s="753"/>
      <c r="O18" s="753"/>
      <c r="P18" s="163">
        <f>SUM(K18:O18)</f>
        <v>0</v>
      </c>
      <c r="Q18" s="665"/>
      <c r="R18" s="753"/>
      <c r="S18" s="753"/>
      <c r="T18" s="753"/>
      <c r="U18" s="753"/>
      <c r="V18" s="753"/>
      <c r="W18" s="163">
        <f>SUM(R18:V18)</f>
        <v>0</v>
      </c>
      <c r="X18" s="665"/>
      <c r="Y18" s="753"/>
      <c r="Z18" s="753"/>
      <c r="AA18" s="753"/>
      <c r="AB18" s="753"/>
      <c r="AC18" s="753"/>
      <c r="AD18" s="163">
        <f>SUM(Y18:AC18)</f>
        <v>0</v>
      </c>
      <c r="AE18" s="665"/>
      <c r="AF18" s="753"/>
      <c r="AG18" s="753"/>
      <c r="AH18" s="753"/>
      <c r="AI18" s="753"/>
      <c r="AJ18" s="753"/>
      <c r="AK18" s="163">
        <f>SUM(AF18:AJ18)</f>
        <v>0</v>
      </c>
      <c r="AL18" s="665"/>
      <c r="AM18" s="753"/>
      <c r="AN18" s="753"/>
      <c r="AO18" s="753"/>
      <c r="AP18" s="753"/>
      <c r="AQ18" s="753"/>
      <c r="AR18" s="163">
        <f>SUM(AM18:AQ18)</f>
        <v>0</v>
      </c>
      <c r="AS18" s="665"/>
      <c r="AT18" s="753"/>
      <c r="AU18" s="753"/>
      <c r="AV18" s="753"/>
      <c r="AW18" s="753"/>
      <c r="AX18" s="753"/>
      <c r="AY18" s="163">
        <f>SUM(AT18:AX18)</f>
        <v>0</v>
      </c>
      <c r="AZ18" s="665"/>
      <c r="BA18" s="753"/>
      <c r="BB18" s="753"/>
      <c r="BC18" s="753"/>
      <c r="BD18" s="753"/>
      <c r="BE18" s="753"/>
      <c r="BF18" s="163">
        <f>SUM(BA18:BE18)</f>
        <v>0</v>
      </c>
      <c r="BG18" s="665"/>
      <c r="BH18" s="753"/>
      <c r="BI18" s="753"/>
      <c r="BJ18" s="753"/>
      <c r="BK18" s="753"/>
      <c r="BL18" s="753"/>
      <c r="BM18" s="163">
        <f>SUM(BH18:BL18)</f>
        <v>0</v>
      </c>
      <c r="BN18" s="665"/>
      <c r="BO18" s="753"/>
      <c r="BP18" s="753"/>
      <c r="BQ18" s="753"/>
      <c r="BR18" s="753"/>
      <c r="BS18" s="753"/>
      <c r="BT18" s="163">
        <f>SUM(BO18:BS18)</f>
        <v>0</v>
      </c>
      <c r="BU18" s="665"/>
      <c r="BV18" s="753"/>
      <c r="BW18" s="753"/>
      <c r="BX18" s="753"/>
      <c r="BY18" s="753"/>
      <c r="BZ18" s="753"/>
      <c r="CA18" s="163">
        <f>SUM(BV18:BZ18)</f>
        <v>0</v>
      </c>
      <c r="CB18" s="665"/>
      <c r="CC18" s="753"/>
      <c r="CD18" s="753"/>
      <c r="CE18" s="753"/>
      <c r="CF18" s="753"/>
      <c r="CG18" s="753"/>
      <c r="CH18" s="163">
        <f>SUM(CC18:CG18)</f>
        <v>0</v>
      </c>
      <c r="CI18" s="665"/>
      <c r="CJ18" s="753"/>
      <c r="CK18" s="753"/>
      <c r="CL18" s="753"/>
      <c r="CM18" s="753"/>
      <c r="CN18" s="753"/>
      <c r="CO18" s="163">
        <f>SUM(CJ18:CN18)</f>
        <v>0</v>
      </c>
      <c r="CP18" s="665"/>
      <c r="CQ18" s="753"/>
      <c r="CR18" s="753"/>
      <c r="CS18" s="753"/>
      <c r="CT18" s="753"/>
      <c r="CU18" s="753"/>
      <c r="CV18" s="163">
        <f>SUM(CQ18:CU18)</f>
        <v>0</v>
      </c>
      <c r="CW18" s="665"/>
      <c r="CX18" s="753"/>
      <c r="CY18" s="753"/>
      <c r="CZ18" s="753"/>
      <c r="DA18" s="753"/>
      <c r="DB18" s="753"/>
      <c r="DC18" s="163">
        <f>SUM(CX18:DB18)</f>
        <v>0</v>
      </c>
      <c r="DD18" s="665"/>
      <c r="DE18" s="753"/>
      <c r="DF18" s="753"/>
      <c r="DG18" s="753"/>
      <c r="DH18" s="753"/>
      <c r="DI18" s="753"/>
      <c r="DJ18" s="163">
        <f>SUM(DE18:DI18)</f>
        <v>0</v>
      </c>
      <c r="DK18" s="665"/>
      <c r="DL18" s="753"/>
      <c r="DM18" s="753"/>
      <c r="DN18" s="753"/>
      <c r="DO18" s="753"/>
      <c r="DP18" s="753"/>
      <c r="DQ18" s="163">
        <f>SUM(DL18:DP18)</f>
        <v>0</v>
      </c>
      <c r="DR18" s="665"/>
      <c r="DS18" s="753"/>
      <c r="DT18" s="753"/>
      <c r="DU18" s="753"/>
      <c r="DV18" s="753"/>
      <c r="DW18" s="753"/>
      <c r="DX18" s="163">
        <f>SUM(DS18:DW18)</f>
        <v>0</v>
      </c>
      <c r="DY18" s="665"/>
      <c r="DZ18" s="753"/>
      <c r="EA18" s="753"/>
      <c r="EB18" s="753"/>
      <c r="EC18" s="753"/>
      <c r="ED18" s="753"/>
      <c r="EE18" s="163">
        <f>SUM(DZ18:ED18)</f>
        <v>0</v>
      </c>
      <c r="EF18" s="665"/>
      <c r="EG18" s="753"/>
      <c r="EH18" s="753"/>
      <c r="EI18" s="753"/>
      <c r="EJ18" s="753"/>
      <c r="EK18" s="753"/>
      <c r="EL18" s="163">
        <f>SUM(EG18:EK18)</f>
        <v>0</v>
      </c>
      <c r="EM18" s="245"/>
      <c r="EN18" s="50">
        <f>D18+K18+R18+Y18+AF18+AM18+AT18+BA18+BH18+BO18+BV18+CC18+CJ18+CQ18+CX18+DE18+DL18+DS18+DZ18+EG18</f>
        <v>0</v>
      </c>
      <c r="EO18" s="50">
        <f>E18+L18+S18+Z18+AG18+AN18+AU18+BB18+BI18+BP18+BW18+CD18+CK18+CR18+CY18+DF18+DM18+DT18+EA18+EH18</f>
        <v>0</v>
      </c>
      <c r="EP18" s="50">
        <f>F18+M18+T18+AA18+AH18+AO18+AV18+BC18+BJ18+BQ18+BX18+CE18+CL18+CS18+CZ18+DG18+DN18+DU18+EB18+EI18</f>
        <v>0</v>
      </c>
      <c r="EQ18" s="50">
        <f>G18+N18+U18+AB18+AI18+AP18+AW18+BD18+BK18+BR18+BY18+CF18+CM18+CT18+DA18+DH18+DO18+DV18+EC18+EJ18</f>
        <v>0</v>
      </c>
      <c r="ER18" s="50">
        <f>H18+O18+V18+AC18+AJ18+AQ18+AX18+BE18+BL18+BS18+BZ18+CG18+CN18+CU18+DB18+DI18+DP18+DW18+ED18+EK18</f>
        <v>0</v>
      </c>
      <c r="ES18" s="163">
        <f>ER18+EQ18+EP18+EO18+EN18</f>
        <v>0</v>
      </c>
      <c r="ET18" s="643"/>
      <c r="EU18" s="170" t="s">
        <v>2012</v>
      </c>
      <c r="EV18" s="146"/>
      <c r="EW18" s="146"/>
      <c r="EX18" s="146"/>
      <c r="EY18" s="146"/>
      <c r="EZ18" s="146"/>
      <c r="FA18" s="146"/>
      <c r="FB18" s="146"/>
      <c r="FC18" s="146"/>
      <c r="FD18" s="146"/>
      <c r="FE18" s="146"/>
      <c r="FF18" s="146"/>
      <c r="FG18" s="146"/>
      <c r="FH18" s="146"/>
      <c r="FI18" s="146"/>
      <c r="FJ18" s="146"/>
      <c r="FK18" s="146"/>
      <c r="FL18" s="146"/>
      <c r="FM18" s="146"/>
      <c r="FN18" s="146"/>
      <c r="FO18" s="146"/>
      <c r="FP18" s="146"/>
      <c r="FQ18" s="146"/>
      <c r="FR18" s="146"/>
      <c r="FS18" s="146"/>
      <c r="FT18" s="146"/>
      <c r="FU18" s="146"/>
      <c r="FV18" s="146"/>
      <c r="FW18" s="146"/>
      <c r="FX18" s="146"/>
      <c r="FY18" s="146"/>
      <c r="FZ18" s="146"/>
      <c r="GA18" s="144"/>
      <c r="GB18" s="144"/>
      <c r="GC18" s="144"/>
      <c r="GD18" s="144"/>
      <c r="GE18" s="144"/>
      <c r="GF18" s="144"/>
      <c r="GG18" s="144"/>
      <c r="GH18" s="144"/>
      <c r="GI18" s="144"/>
      <c r="GJ18" s="144"/>
      <c r="GK18" s="144"/>
      <c r="GL18" s="144"/>
      <c r="GM18" s="144"/>
      <c r="GN18" s="144"/>
      <c r="GO18" s="144"/>
      <c r="GP18" s="144"/>
      <c r="GQ18" s="144"/>
      <c r="GR18" s="144"/>
      <c r="GS18" s="144"/>
      <c r="GT18" s="144"/>
    </row>
    <row r="19" spans="1:202" ht="32.25" customHeight="1" x14ac:dyDescent="0.25">
      <c r="A19" s="431" t="s">
        <v>2132</v>
      </c>
      <c r="B19" s="48" t="s">
        <v>120</v>
      </c>
      <c r="C19" s="648"/>
      <c r="D19" s="753"/>
      <c r="E19" s="753"/>
      <c r="F19" s="753"/>
      <c r="G19" s="753"/>
      <c r="H19" s="753"/>
      <c r="I19" s="163">
        <f t="shared" si="23"/>
        <v>0</v>
      </c>
      <c r="J19" s="665"/>
      <c r="K19" s="753"/>
      <c r="L19" s="753"/>
      <c r="M19" s="753"/>
      <c r="N19" s="753"/>
      <c r="O19" s="753"/>
      <c r="P19" s="163">
        <f t="shared" si="24"/>
        <v>0</v>
      </c>
      <c r="Q19" s="665"/>
      <c r="R19" s="753"/>
      <c r="S19" s="753"/>
      <c r="T19" s="753"/>
      <c r="U19" s="753"/>
      <c r="V19" s="753"/>
      <c r="W19" s="163">
        <f t="shared" si="25"/>
        <v>0</v>
      </c>
      <c r="X19" s="665"/>
      <c r="Y19" s="753"/>
      <c r="Z19" s="753"/>
      <c r="AA19" s="753"/>
      <c r="AB19" s="753"/>
      <c r="AC19" s="753"/>
      <c r="AD19" s="163">
        <f t="shared" si="26"/>
        <v>0</v>
      </c>
      <c r="AE19" s="665"/>
      <c r="AF19" s="753"/>
      <c r="AG19" s="753"/>
      <c r="AH19" s="753"/>
      <c r="AI19" s="753"/>
      <c r="AJ19" s="753"/>
      <c r="AK19" s="163">
        <f t="shared" si="27"/>
        <v>0</v>
      </c>
      <c r="AL19" s="665"/>
      <c r="AM19" s="753"/>
      <c r="AN19" s="753"/>
      <c r="AO19" s="753"/>
      <c r="AP19" s="753"/>
      <c r="AQ19" s="753"/>
      <c r="AR19" s="163">
        <f t="shared" si="28"/>
        <v>0</v>
      </c>
      <c r="AS19" s="665"/>
      <c r="AT19" s="753"/>
      <c r="AU19" s="753"/>
      <c r="AV19" s="753"/>
      <c r="AW19" s="753"/>
      <c r="AX19" s="753"/>
      <c r="AY19" s="163">
        <f t="shared" si="29"/>
        <v>0</v>
      </c>
      <c r="AZ19" s="665"/>
      <c r="BA19" s="753"/>
      <c r="BB19" s="753"/>
      <c r="BC19" s="753"/>
      <c r="BD19" s="753"/>
      <c r="BE19" s="753"/>
      <c r="BF19" s="163">
        <f t="shared" si="30"/>
        <v>0</v>
      </c>
      <c r="BG19" s="665"/>
      <c r="BH19" s="753"/>
      <c r="BI19" s="753"/>
      <c r="BJ19" s="753"/>
      <c r="BK19" s="753"/>
      <c r="BL19" s="753"/>
      <c r="BM19" s="163">
        <f t="shared" si="31"/>
        <v>0</v>
      </c>
      <c r="BN19" s="665"/>
      <c r="BO19" s="753"/>
      <c r="BP19" s="753"/>
      <c r="BQ19" s="753"/>
      <c r="BR19" s="753"/>
      <c r="BS19" s="753"/>
      <c r="BT19" s="163">
        <f t="shared" si="32"/>
        <v>0</v>
      </c>
      <c r="BU19" s="665"/>
      <c r="BV19" s="753"/>
      <c r="BW19" s="753"/>
      <c r="BX19" s="753"/>
      <c r="BY19" s="753"/>
      <c r="BZ19" s="753"/>
      <c r="CA19" s="163">
        <f t="shared" si="33"/>
        <v>0</v>
      </c>
      <c r="CB19" s="665"/>
      <c r="CC19" s="753"/>
      <c r="CD19" s="753"/>
      <c r="CE19" s="753"/>
      <c r="CF19" s="753"/>
      <c r="CG19" s="753"/>
      <c r="CH19" s="163">
        <f t="shared" si="34"/>
        <v>0</v>
      </c>
      <c r="CI19" s="665"/>
      <c r="CJ19" s="753"/>
      <c r="CK19" s="753"/>
      <c r="CL19" s="753"/>
      <c r="CM19" s="753"/>
      <c r="CN19" s="753"/>
      <c r="CO19" s="163">
        <f t="shared" si="35"/>
        <v>0</v>
      </c>
      <c r="CP19" s="665"/>
      <c r="CQ19" s="753"/>
      <c r="CR19" s="753"/>
      <c r="CS19" s="753"/>
      <c r="CT19" s="753"/>
      <c r="CU19" s="753"/>
      <c r="CV19" s="163">
        <f t="shared" si="36"/>
        <v>0</v>
      </c>
      <c r="CW19" s="665"/>
      <c r="CX19" s="753"/>
      <c r="CY19" s="753"/>
      <c r="CZ19" s="753"/>
      <c r="DA19" s="753"/>
      <c r="DB19" s="753"/>
      <c r="DC19" s="163">
        <f t="shared" si="37"/>
        <v>0</v>
      </c>
      <c r="DD19" s="665"/>
      <c r="DE19" s="753"/>
      <c r="DF19" s="753"/>
      <c r="DG19" s="753"/>
      <c r="DH19" s="753"/>
      <c r="DI19" s="753"/>
      <c r="DJ19" s="163">
        <f t="shared" si="38"/>
        <v>0</v>
      </c>
      <c r="DK19" s="665"/>
      <c r="DL19" s="753"/>
      <c r="DM19" s="753"/>
      <c r="DN19" s="753"/>
      <c r="DO19" s="753"/>
      <c r="DP19" s="753"/>
      <c r="DQ19" s="163">
        <f t="shared" si="39"/>
        <v>0</v>
      </c>
      <c r="DR19" s="665"/>
      <c r="DS19" s="753"/>
      <c r="DT19" s="753"/>
      <c r="DU19" s="753"/>
      <c r="DV19" s="753"/>
      <c r="DW19" s="753"/>
      <c r="DX19" s="163">
        <f t="shared" si="40"/>
        <v>0</v>
      </c>
      <c r="DY19" s="665"/>
      <c r="DZ19" s="753"/>
      <c r="EA19" s="753"/>
      <c r="EB19" s="753"/>
      <c r="EC19" s="753"/>
      <c r="ED19" s="753"/>
      <c r="EE19" s="163">
        <f t="shared" si="41"/>
        <v>0</v>
      </c>
      <c r="EF19" s="665"/>
      <c r="EG19" s="753"/>
      <c r="EH19" s="753"/>
      <c r="EI19" s="753"/>
      <c r="EJ19" s="753"/>
      <c r="EK19" s="753"/>
      <c r="EL19" s="163">
        <f t="shared" si="42"/>
        <v>0</v>
      </c>
      <c r="EM19" s="245"/>
      <c r="EN19" s="50">
        <f t="shared" si="43"/>
        <v>0</v>
      </c>
      <c r="EO19" s="50">
        <f t="shared" si="44"/>
        <v>0</v>
      </c>
      <c r="EP19" s="50">
        <f t="shared" si="45"/>
        <v>0</v>
      </c>
      <c r="EQ19" s="50">
        <f t="shared" si="46"/>
        <v>0</v>
      </c>
      <c r="ER19" s="50">
        <f t="shared" si="47"/>
        <v>0</v>
      </c>
      <c r="ES19" s="163">
        <f t="shared" si="21"/>
        <v>0</v>
      </c>
      <c r="ET19" s="643"/>
      <c r="EU19" s="572" t="s">
        <v>2015</v>
      </c>
      <c r="EV19" s="146"/>
      <c r="EW19" s="146"/>
      <c r="EX19" s="146"/>
      <c r="EY19" s="146"/>
      <c r="EZ19" s="146"/>
      <c r="FA19" s="146"/>
      <c r="FB19" s="146"/>
      <c r="FC19" s="146"/>
      <c r="FD19" s="146"/>
      <c r="FE19" s="146"/>
      <c r="FF19" s="146"/>
      <c r="FG19" s="146"/>
      <c r="FH19" s="146"/>
      <c r="FI19" s="146"/>
      <c r="FJ19" s="146"/>
      <c r="FK19" s="146"/>
      <c r="FL19" s="146"/>
      <c r="FM19" s="146"/>
      <c r="FN19" s="146"/>
      <c r="FO19" s="146"/>
      <c r="FP19" s="146"/>
      <c r="FQ19" s="146"/>
      <c r="FR19" s="146"/>
      <c r="FS19" s="146"/>
      <c r="FT19" s="146"/>
      <c r="FU19" s="146"/>
      <c r="FV19" s="146"/>
      <c r="FW19" s="146"/>
      <c r="FX19" s="146"/>
      <c r="FY19" s="146"/>
      <c r="FZ19" s="146"/>
      <c r="GA19" s="144"/>
      <c r="GB19" s="144"/>
      <c r="GC19" s="144"/>
      <c r="GD19" s="144"/>
      <c r="GE19" s="144"/>
      <c r="GF19" s="144"/>
      <c r="GG19" s="144"/>
      <c r="GH19" s="144"/>
      <c r="GI19" s="144"/>
      <c r="GJ19" s="144"/>
      <c r="GK19" s="144"/>
      <c r="GL19" s="144"/>
      <c r="GM19" s="144"/>
      <c r="GN19" s="144"/>
      <c r="GO19" s="144"/>
      <c r="GP19" s="144"/>
      <c r="GQ19" s="144"/>
      <c r="GR19" s="144"/>
      <c r="GS19" s="144"/>
      <c r="GT19" s="144"/>
    </row>
    <row r="20" spans="1:202" ht="32.25" customHeight="1" x14ac:dyDescent="0.25">
      <c r="A20" s="431" t="s">
        <v>2133</v>
      </c>
      <c r="B20" s="48" t="s">
        <v>106</v>
      </c>
      <c r="C20" s="648"/>
      <c r="D20" s="753"/>
      <c r="E20" s="753"/>
      <c r="F20" s="753"/>
      <c r="G20" s="753"/>
      <c r="H20" s="753"/>
      <c r="I20" s="163">
        <f t="shared" si="23"/>
        <v>0</v>
      </c>
      <c r="J20" s="665"/>
      <c r="K20" s="753"/>
      <c r="L20" s="753"/>
      <c r="M20" s="753"/>
      <c r="N20" s="753"/>
      <c r="O20" s="753"/>
      <c r="P20" s="163">
        <f t="shared" si="24"/>
        <v>0</v>
      </c>
      <c r="Q20" s="665"/>
      <c r="R20" s="753"/>
      <c r="S20" s="753"/>
      <c r="T20" s="753"/>
      <c r="U20" s="753"/>
      <c r="V20" s="753"/>
      <c r="W20" s="163">
        <f t="shared" si="25"/>
        <v>0</v>
      </c>
      <c r="X20" s="665"/>
      <c r="Y20" s="753"/>
      <c r="Z20" s="753"/>
      <c r="AA20" s="753"/>
      <c r="AB20" s="753"/>
      <c r="AC20" s="753"/>
      <c r="AD20" s="163">
        <f t="shared" si="26"/>
        <v>0</v>
      </c>
      <c r="AE20" s="665"/>
      <c r="AF20" s="753"/>
      <c r="AG20" s="753"/>
      <c r="AH20" s="753"/>
      <c r="AI20" s="753"/>
      <c r="AJ20" s="753"/>
      <c r="AK20" s="163">
        <f t="shared" si="27"/>
        <v>0</v>
      </c>
      <c r="AL20" s="665"/>
      <c r="AM20" s="753"/>
      <c r="AN20" s="753"/>
      <c r="AO20" s="753"/>
      <c r="AP20" s="753"/>
      <c r="AQ20" s="753"/>
      <c r="AR20" s="163">
        <f t="shared" si="28"/>
        <v>0</v>
      </c>
      <c r="AS20" s="665"/>
      <c r="AT20" s="753"/>
      <c r="AU20" s="753"/>
      <c r="AV20" s="753"/>
      <c r="AW20" s="753"/>
      <c r="AX20" s="753"/>
      <c r="AY20" s="163">
        <f t="shared" si="29"/>
        <v>0</v>
      </c>
      <c r="AZ20" s="665"/>
      <c r="BA20" s="753"/>
      <c r="BB20" s="753"/>
      <c r="BC20" s="753"/>
      <c r="BD20" s="753"/>
      <c r="BE20" s="753"/>
      <c r="BF20" s="163">
        <f t="shared" si="30"/>
        <v>0</v>
      </c>
      <c r="BG20" s="665"/>
      <c r="BH20" s="753"/>
      <c r="BI20" s="753"/>
      <c r="BJ20" s="753"/>
      <c r="BK20" s="753"/>
      <c r="BL20" s="753"/>
      <c r="BM20" s="163">
        <f t="shared" si="31"/>
        <v>0</v>
      </c>
      <c r="BN20" s="665"/>
      <c r="BO20" s="753"/>
      <c r="BP20" s="753"/>
      <c r="BQ20" s="753"/>
      <c r="BR20" s="753"/>
      <c r="BS20" s="753"/>
      <c r="BT20" s="163">
        <f t="shared" si="32"/>
        <v>0</v>
      </c>
      <c r="BU20" s="665"/>
      <c r="BV20" s="753"/>
      <c r="BW20" s="753"/>
      <c r="BX20" s="753"/>
      <c r="BY20" s="753"/>
      <c r="BZ20" s="753"/>
      <c r="CA20" s="163">
        <f t="shared" si="33"/>
        <v>0</v>
      </c>
      <c r="CB20" s="665"/>
      <c r="CC20" s="753"/>
      <c r="CD20" s="753"/>
      <c r="CE20" s="753"/>
      <c r="CF20" s="753"/>
      <c r="CG20" s="753"/>
      <c r="CH20" s="163">
        <f t="shared" si="34"/>
        <v>0</v>
      </c>
      <c r="CI20" s="665"/>
      <c r="CJ20" s="753"/>
      <c r="CK20" s="753"/>
      <c r="CL20" s="753"/>
      <c r="CM20" s="753"/>
      <c r="CN20" s="753"/>
      <c r="CO20" s="163">
        <f t="shared" si="35"/>
        <v>0</v>
      </c>
      <c r="CP20" s="665"/>
      <c r="CQ20" s="753"/>
      <c r="CR20" s="753"/>
      <c r="CS20" s="753"/>
      <c r="CT20" s="753"/>
      <c r="CU20" s="753"/>
      <c r="CV20" s="163">
        <f t="shared" si="36"/>
        <v>0</v>
      </c>
      <c r="CW20" s="665"/>
      <c r="CX20" s="753"/>
      <c r="CY20" s="753"/>
      <c r="CZ20" s="753"/>
      <c r="DA20" s="753"/>
      <c r="DB20" s="753"/>
      <c r="DC20" s="163">
        <f t="shared" si="37"/>
        <v>0</v>
      </c>
      <c r="DD20" s="665"/>
      <c r="DE20" s="753"/>
      <c r="DF20" s="753"/>
      <c r="DG20" s="753"/>
      <c r="DH20" s="753"/>
      <c r="DI20" s="753"/>
      <c r="DJ20" s="163">
        <f t="shared" si="38"/>
        <v>0</v>
      </c>
      <c r="DK20" s="665"/>
      <c r="DL20" s="753"/>
      <c r="DM20" s="753"/>
      <c r="DN20" s="753"/>
      <c r="DO20" s="753"/>
      <c r="DP20" s="753"/>
      <c r="DQ20" s="163">
        <f t="shared" si="39"/>
        <v>0</v>
      </c>
      <c r="DR20" s="665"/>
      <c r="DS20" s="753"/>
      <c r="DT20" s="753"/>
      <c r="DU20" s="753"/>
      <c r="DV20" s="753"/>
      <c r="DW20" s="753"/>
      <c r="DX20" s="163">
        <f t="shared" si="40"/>
        <v>0</v>
      </c>
      <c r="DY20" s="665"/>
      <c r="DZ20" s="753"/>
      <c r="EA20" s="753"/>
      <c r="EB20" s="753"/>
      <c r="EC20" s="753"/>
      <c r="ED20" s="753"/>
      <c r="EE20" s="163">
        <f t="shared" si="41"/>
        <v>0</v>
      </c>
      <c r="EF20" s="665"/>
      <c r="EG20" s="753"/>
      <c r="EH20" s="753"/>
      <c r="EI20" s="753"/>
      <c r="EJ20" s="753"/>
      <c r="EK20" s="753"/>
      <c r="EL20" s="163">
        <f t="shared" si="42"/>
        <v>0</v>
      </c>
      <c r="EM20" s="245"/>
      <c r="EN20" s="50">
        <f t="shared" si="43"/>
        <v>0</v>
      </c>
      <c r="EO20" s="50">
        <f t="shared" si="44"/>
        <v>0</v>
      </c>
      <c r="EP20" s="50">
        <f t="shared" si="45"/>
        <v>0</v>
      </c>
      <c r="EQ20" s="50">
        <f t="shared" si="46"/>
        <v>0</v>
      </c>
      <c r="ER20" s="50">
        <f t="shared" si="47"/>
        <v>0</v>
      </c>
      <c r="ES20" s="163">
        <f t="shared" si="21"/>
        <v>0</v>
      </c>
      <c r="ET20" s="643"/>
      <c r="EU20" s="572" t="s">
        <v>2013</v>
      </c>
      <c r="EV20" s="146"/>
      <c r="EW20" s="146"/>
      <c r="EX20" s="146"/>
      <c r="EY20" s="146"/>
      <c r="EZ20" s="146"/>
      <c r="FA20" s="146"/>
      <c r="FB20" s="146"/>
      <c r="FC20" s="146"/>
      <c r="FD20" s="146"/>
      <c r="FE20" s="146"/>
      <c r="FF20" s="146"/>
      <c r="FG20" s="146"/>
      <c r="FH20" s="146"/>
      <c r="FI20" s="146"/>
      <c r="FJ20" s="146"/>
      <c r="FK20" s="146"/>
      <c r="FL20" s="146"/>
      <c r="FM20" s="146"/>
      <c r="FN20" s="146"/>
      <c r="FO20" s="146"/>
      <c r="FP20" s="146"/>
      <c r="FQ20" s="146"/>
      <c r="FR20" s="146"/>
      <c r="FS20" s="146"/>
      <c r="FT20" s="146"/>
      <c r="FU20" s="146"/>
      <c r="FV20" s="146"/>
      <c r="FW20" s="146"/>
      <c r="FX20" s="146"/>
      <c r="FY20" s="146"/>
      <c r="FZ20" s="146"/>
      <c r="GA20" s="144"/>
      <c r="GB20" s="144"/>
      <c r="GC20" s="144"/>
      <c r="GD20" s="144"/>
      <c r="GE20" s="144"/>
      <c r="GF20" s="144"/>
      <c r="GG20" s="144"/>
      <c r="GH20" s="144"/>
      <c r="GI20" s="144"/>
      <c r="GJ20" s="144"/>
      <c r="GK20" s="144"/>
      <c r="GL20" s="144"/>
      <c r="GM20" s="144"/>
      <c r="GN20" s="144"/>
      <c r="GO20" s="144"/>
      <c r="GP20" s="144"/>
      <c r="GQ20" s="144"/>
      <c r="GR20" s="144"/>
      <c r="GS20" s="144"/>
      <c r="GT20" s="144"/>
    </row>
    <row r="21" spans="1:202" ht="32.25" customHeight="1" x14ac:dyDescent="0.25">
      <c r="A21" s="431" t="s">
        <v>2135</v>
      </c>
      <c r="B21" s="48" t="s">
        <v>181</v>
      </c>
      <c r="C21" s="648"/>
      <c r="D21" s="753"/>
      <c r="E21" s="753"/>
      <c r="F21" s="753"/>
      <c r="G21" s="753"/>
      <c r="H21" s="753"/>
      <c r="I21" s="163">
        <f t="shared" si="23"/>
        <v>0</v>
      </c>
      <c r="J21" s="665"/>
      <c r="K21" s="753"/>
      <c r="L21" s="753"/>
      <c r="M21" s="753"/>
      <c r="N21" s="753"/>
      <c r="O21" s="753"/>
      <c r="P21" s="163">
        <f t="shared" si="24"/>
        <v>0</v>
      </c>
      <c r="Q21" s="665"/>
      <c r="R21" s="753"/>
      <c r="S21" s="753"/>
      <c r="T21" s="753"/>
      <c r="U21" s="753"/>
      <c r="V21" s="753"/>
      <c r="W21" s="163">
        <f t="shared" si="25"/>
        <v>0</v>
      </c>
      <c r="X21" s="665"/>
      <c r="Y21" s="753"/>
      <c r="Z21" s="753"/>
      <c r="AA21" s="753"/>
      <c r="AB21" s="753"/>
      <c r="AC21" s="753"/>
      <c r="AD21" s="163">
        <f t="shared" si="26"/>
        <v>0</v>
      </c>
      <c r="AE21" s="665"/>
      <c r="AF21" s="753"/>
      <c r="AG21" s="753"/>
      <c r="AH21" s="753"/>
      <c r="AI21" s="753"/>
      <c r="AJ21" s="753"/>
      <c r="AK21" s="163">
        <f t="shared" si="27"/>
        <v>0</v>
      </c>
      <c r="AL21" s="665"/>
      <c r="AM21" s="753"/>
      <c r="AN21" s="753"/>
      <c r="AO21" s="753"/>
      <c r="AP21" s="753"/>
      <c r="AQ21" s="753"/>
      <c r="AR21" s="163">
        <f t="shared" si="28"/>
        <v>0</v>
      </c>
      <c r="AS21" s="665"/>
      <c r="AT21" s="753"/>
      <c r="AU21" s="753"/>
      <c r="AV21" s="753"/>
      <c r="AW21" s="753"/>
      <c r="AX21" s="753"/>
      <c r="AY21" s="163">
        <f t="shared" si="29"/>
        <v>0</v>
      </c>
      <c r="AZ21" s="665"/>
      <c r="BA21" s="753"/>
      <c r="BB21" s="753"/>
      <c r="BC21" s="753"/>
      <c r="BD21" s="753"/>
      <c r="BE21" s="753"/>
      <c r="BF21" s="163">
        <f t="shared" si="30"/>
        <v>0</v>
      </c>
      <c r="BG21" s="665"/>
      <c r="BH21" s="753"/>
      <c r="BI21" s="753"/>
      <c r="BJ21" s="753"/>
      <c r="BK21" s="753"/>
      <c r="BL21" s="753"/>
      <c r="BM21" s="163">
        <f t="shared" si="31"/>
        <v>0</v>
      </c>
      <c r="BN21" s="665"/>
      <c r="BO21" s="753"/>
      <c r="BP21" s="753"/>
      <c r="BQ21" s="753"/>
      <c r="BR21" s="753"/>
      <c r="BS21" s="753"/>
      <c r="BT21" s="163">
        <f t="shared" si="32"/>
        <v>0</v>
      </c>
      <c r="BU21" s="665"/>
      <c r="BV21" s="753"/>
      <c r="BW21" s="753"/>
      <c r="BX21" s="753"/>
      <c r="BY21" s="753"/>
      <c r="BZ21" s="753"/>
      <c r="CA21" s="163">
        <f t="shared" si="33"/>
        <v>0</v>
      </c>
      <c r="CB21" s="665"/>
      <c r="CC21" s="753"/>
      <c r="CD21" s="753"/>
      <c r="CE21" s="753"/>
      <c r="CF21" s="753"/>
      <c r="CG21" s="753"/>
      <c r="CH21" s="163">
        <f t="shared" si="34"/>
        <v>0</v>
      </c>
      <c r="CI21" s="665"/>
      <c r="CJ21" s="753"/>
      <c r="CK21" s="753"/>
      <c r="CL21" s="753"/>
      <c r="CM21" s="753"/>
      <c r="CN21" s="753"/>
      <c r="CO21" s="163">
        <f t="shared" si="35"/>
        <v>0</v>
      </c>
      <c r="CP21" s="665"/>
      <c r="CQ21" s="753"/>
      <c r="CR21" s="753"/>
      <c r="CS21" s="753"/>
      <c r="CT21" s="753"/>
      <c r="CU21" s="753"/>
      <c r="CV21" s="163">
        <f t="shared" si="36"/>
        <v>0</v>
      </c>
      <c r="CW21" s="665"/>
      <c r="CX21" s="753"/>
      <c r="CY21" s="753"/>
      <c r="CZ21" s="753"/>
      <c r="DA21" s="753"/>
      <c r="DB21" s="753"/>
      <c r="DC21" s="163">
        <f t="shared" si="37"/>
        <v>0</v>
      </c>
      <c r="DD21" s="665"/>
      <c r="DE21" s="753"/>
      <c r="DF21" s="753"/>
      <c r="DG21" s="753"/>
      <c r="DH21" s="753"/>
      <c r="DI21" s="753"/>
      <c r="DJ21" s="163">
        <f t="shared" si="38"/>
        <v>0</v>
      </c>
      <c r="DK21" s="665"/>
      <c r="DL21" s="753"/>
      <c r="DM21" s="753"/>
      <c r="DN21" s="753"/>
      <c r="DO21" s="753"/>
      <c r="DP21" s="753"/>
      <c r="DQ21" s="163">
        <f t="shared" si="39"/>
        <v>0</v>
      </c>
      <c r="DR21" s="665"/>
      <c r="DS21" s="753"/>
      <c r="DT21" s="753"/>
      <c r="DU21" s="753"/>
      <c r="DV21" s="753"/>
      <c r="DW21" s="753"/>
      <c r="DX21" s="163">
        <f t="shared" si="40"/>
        <v>0</v>
      </c>
      <c r="DY21" s="665"/>
      <c r="DZ21" s="753"/>
      <c r="EA21" s="753"/>
      <c r="EB21" s="753"/>
      <c r="EC21" s="753"/>
      <c r="ED21" s="753"/>
      <c r="EE21" s="163">
        <f t="shared" si="41"/>
        <v>0</v>
      </c>
      <c r="EF21" s="665"/>
      <c r="EG21" s="753"/>
      <c r="EH21" s="753"/>
      <c r="EI21" s="753"/>
      <c r="EJ21" s="753"/>
      <c r="EK21" s="753"/>
      <c r="EL21" s="163">
        <f t="shared" si="42"/>
        <v>0</v>
      </c>
      <c r="EM21" s="245"/>
      <c r="EN21" s="50">
        <f t="shared" si="43"/>
        <v>0</v>
      </c>
      <c r="EO21" s="50">
        <f t="shared" si="44"/>
        <v>0</v>
      </c>
      <c r="EP21" s="50">
        <f t="shared" si="45"/>
        <v>0</v>
      </c>
      <c r="EQ21" s="50">
        <f t="shared" si="46"/>
        <v>0</v>
      </c>
      <c r="ER21" s="50">
        <f t="shared" si="47"/>
        <v>0</v>
      </c>
      <c r="ES21" s="163">
        <f t="shared" si="21"/>
        <v>0</v>
      </c>
      <c r="ET21" s="643"/>
      <c r="EU21" s="170" t="s">
        <v>2012</v>
      </c>
      <c r="EV21" s="146"/>
      <c r="EW21" s="146"/>
      <c r="EX21" s="146"/>
      <c r="EY21" s="146"/>
      <c r="EZ21" s="146"/>
      <c r="FA21" s="146"/>
      <c r="FB21" s="146"/>
      <c r="FC21" s="146"/>
      <c r="FD21" s="146"/>
      <c r="FE21" s="146"/>
      <c r="FF21" s="146"/>
      <c r="FG21" s="146"/>
      <c r="FH21" s="146"/>
      <c r="FI21" s="146"/>
      <c r="FJ21" s="146"/>
      <c r="FK21" s="146"/>
      <c r="FL21" s="146"/>
      <c r="FM21" s="146"/>
      <c r="FN21" s="146"/>
      <c r="FO21" s="146"/>
      <c r="FP21" s="146"/>
      <c r="FQ21" s="146"/>
      <c r="FR21" s="146"/>
      <c r="FS21" s="146"/>
      <c r="FT21" s="146"/>
      <c r="FU21" s="146"/>
      <c r="FV21" s="146"/>
      <c r="FW21" s="146"/>
      <c r="FX21" s="146"/>
      <c r="FY21" s="146"/>
      <c r="FZ21" s="146"/>
      <c r="GA21" s="144"/>
      <c r="GB21" s="144"/>
      <c r="GC21" s="144"/>
      <c r="GD21" s="144"/>
      <c r="GE21" s="144"/>
      <c r="GF21" s="144"/>
      <c r="GG21" s="144"/>
      <c r="GH21" s="144"/>
      <c r="GI21" s="144"/>
      <c r="GJ21" s="144"/>
      <c r="GK21" s="144"/>
      <c r="GL21" s="144"/>
      <c r="GM21" s="144"/>
      <c r="GN21" s="144"/>
      <c r="GO21" s="144"/>
      <c r="GP21" s="144"/>
      <c r="GQ21" s="144"/>
      <c r="GR21" s="144"/>
      <c r="GS21" s="144"/>
      <c r="GT21" s="144"/>
    </row>
    <row r="22" spans="1:202" ht="32.25" customHeight="1" x14ac:dyDescent="0.25">
      <c r="A22" s="431" t="s">
        <v>2136</v>
      </c>
      <c r="B22" s="48" t="s">
        <v>182</v>
      </c>
      <c r="C22" s="648"/>
      <c r="D22" s="753"/>
      <c r="E22" s="753"/>
      <c r="F22" s="753"/>
      <c r="G22" s="753"/>
      <c r="H22" s="753"/>
      <c r="I22" s="163">
        <f t="shared" si="23"/>
        <v>0</v>
      </c>
      <c r="J22" s="665"/>
      <c r="K22" s="753"/>
      <c r="L22" s="753"/>
      <c r="M22" s="753"/>
      <c r="N22" s="753"/>
      <c r="O22" s="753"/>
      <c r="P22" s="163">
        <f t="shared" si="24"/>
        <v>0</v>
      </c>
      <c r="Q22" s="665"/>
      <c r="R22" s="753"/>
      <c r="S22" s="753"/>
      <c r="T22" s="753"/>
      <c r="U22" s="753"/>
      <c r="V22" s="753"/>
      <c r="W22" s="163">
        <f t="shared" si="25"/>
        <v>0</v>
      </c>
      <c r="X22" s="665"/>
      <c r="Y22" s="753"/>
      <c r="Z22" s="753"/>
      <c r="AA22" s="753"/>
      <c r="AB22" s="753"/>
      <c r="AC22" s="753"/>
      <c r="AD22" s="163">
        <f t="shared" si="26"/>
        <v>0</v>
      </c>
      <c r="AE22" s="665"/>
      <c r="AF22" s="753"/>
      <c r="AG22" s="753"/>
      <c r="AH22" s="753"/>
      <c r="AI22" s="753"/>
      <c r="AJ22" s="753"/>
      <c r="AK22" s="163">
        <f t="shared" si="27"/>
        <v>0</v>
      </c>
      <c r="AL22" s="665"/>
      <c r="AM22" s="753"/>
      <c r="AN22" s="753"/>
      <c r="AO22" s="753"/>
      <c r="AP22" s="753"/>
      <c r="AQ22" s="753"/>
      <c r="AR22" s="163">
        <f t="shared" si="28"/>
        <v>0</v>
      </c>
      <c r="AS22" s="665"/>
      <c r="AT22" s="753"/>
      <c r="AU22" s="753"/>
      <c r="AV22" s="753"/>
      <c r="AW22" s="753"/>
      <c r="AX22" s="753"/>
      <c r="AY22" s="163">
        <f t="shared" si="29"/>
        <v>0</v>
      </c>
      <c r="AZ22" s="665"/>
      <c r="BA22" s="753"/>
      <c r="BB22" s="753"/>
      <c r="BC22" s="753"/>
      <c r="BD22" s="753"/>
      <c r="BE22" s="753"/>
      <c r="BF22" s="163">
        <f t="shared" si="30"/>
        <v>0</v>
      </c>
      <c r="BG22" s="665"/>
      <c r="BH22" s="753"/>
      <c r="BI22" s="753"/>
      <c r="BJ22" s="753"/>
      <c r="BK22" s="753"/>
      <c r="BL22" s="753"/>
      <c r="BM22" s="163">
        <f t="shared" si="31"/>
        <v>0</v>
      </c>
      <c r="BN22" s="665"/>
      <c r="BO22" s="753"/>
      <c r="BP22" s="753"/>
      <c r="BQ22" s="753"/>
      <c r="BR22" s="753"/>
      <c r="BS22" s="753"/>
      <c r="BT22" s="163">
        <f t="shared" si="32"/>
        <v>0</v>
      </c>
      <c r="BU22" s="665"/>
      <c r="BV22" s="753"/>
      <c r="BW22" s="753"/>
      <c r="BX22" s="753"/>
      <c r="BY22" s="753"/>
      <c r="BZ22" s="753"/>
      <c r="CA22" s="163">
        <f t="shared" si="33"/>
        <v>0</v>
      </c>
      <c r="CB22" s="665"/>
      <c r="CC22" s="753"/>
      <c r="CD22" s="753"/>
      <c r="CE22" s="753"/>
      <c r="CF22" s="753"/>
      <c r="CG22" s="753"/>
      <c r="CH22" s="163">
        <f t="shared" si="34"/>
        <v>0</v>
      </c>
      <c r="CI22" s="665"/>
      <c r="CJ22" s="753"/>
      <c r="CK22" s="753"/>
      <c r="CL22" s="753"/>
      <c r="CM22" s="753"/>
      <c r="CN22" s="753"/>
      <c r="CO22" s="163">
        <f t="shared" si="35"/>
        <v>0</v>
      </c>
      <c r="CP22" s="665"/>
      <c r="CQ22" s="753"/>
      <c r="CR22" s="753"/>
      <c r="CS22" s="753"/>
      <c r="CT22" s="753"/>
      <c r="CU22" s="753"/>
      <c r="CV22" s="163">
        <f t="shared" si="36"/>
        <v>0</v>
      </c>
      <c r="CW22" s="665"/>
      <c r="CX22" s="753"/>
      <c r="CY22" s="753"/>
      <c r="CZ22" s="753"/>
      <c r="DA22" s="753"/>
      <c r="DB22" s="753"/>
      <c r="DC22" s="163">
        <f t="shared" si="37"/>
        <v>0</v>
      </c>
      <c r="DD22" s="665"/>
      <c r="DE22" s="753"/>
      <c r="DF22" s="753"/>
      <c r="DG22" s="753"/>
      <c r="DH22" s="753"/>
      <c r="DI22" s="753"/>
      <c r="DJ22" s="163">
        <f t="shared" si="38"/>
        <v>0</v>
      </c>
      <c r="DK22" s="665"/>
      <c r="DL22" s="753"/>
      <c r="DM22" s="753"/>
      <c r="DN22" s="753"/>
      <c r="DO22" s="753"/>
      <c r="DP22" s="753"/>
      <c r="DQ22" s="163">
        <f t="shared" si="39"/>
        <v>0</v>
      </c>
      <c r="DR22" s="665"/>
      <c r="DS22" s="753"/>
      <c r="DT22" s="753"/>
      <c r="DU22" s="753"/>
      <c r="DV22" s="753"/>
      <c r="DW22" s="753"/>
      <c r="DX22" s="163">
        <f t="shared" si="40"/>
        <v>0</v>
      </c>
      <c r="DY22" s="665"/>
      <c r="DZ22" s="753"/>
      <c r="EA22" s="753"/>
      <c r="EB22" s="753"/>
      <c r="EC22" s="753"/>
      <c r="ED22" s="753"/>
      <c r="EE22" s="163">
        <f t="shared" si="41"/>
        <v>0</v>
      </c>
      <c r="EF22" s="665"/>
      <c r="EG22" s="753"/>
      <c r="EH22" s="753"/>
      <c r="EI22" s="753"/>
      <c r="EJ22" s="753"/>
      <c r="EK22" s="753"/>
      <c r="EL22" s="163">
        <f t="shared" si="42"/>
        <v>0</v>
      </c>
      <c r="EM22" s="245"/>
      <c r="EN22" s="50">
        <f t="shared" si="43"/>
        <v>0</v>
      </c>
      <c r="EO22" s="50">
        <f t="shared" si="44"/>
        <v>0</v>
      </c>
      <c r="EP22" s="50">
        <f t="shared" si="45"/>
        <v>0</v>
      </c>
      <c r="EQ22" s="50">
        <f t="shared" si="46"/>
        <v>0</v>
      </c>
      <c r="ER22" s="50">
        <f t="shared" si="47"/>
        <v>0</v>
      </c>
      <c r="ES22" s="163">
        <f t="shared" si="21"/>
        <v>0</v>
      </c>
      <c r="ET22" s="643"/>
      <c r="EU22" s="165" t="s">
        <v>2014</v>
      </c>
      <c r="EV22" s="146"/>
      <c r="EW22" s="146"/>
      <c r="EX22" s="146"/>
      <c r="EY22" s="146"/>
      <c r="EZ22" s="146"/>
      <c r="FA22" s="146"/>
      <c r="FB22" s="146"/>
      <c r="FC22" s="146"/>
      <c r="FD22" s="146"/>
      <c r="FE22" s="146"/>
      <c r="FF22" s="146"/>
      <c r="FG22" s="146"/>
      <c r="FH22" s="146"/>
      <c r="FI22" s="146"/>
      <c r="FJ22" s="146"/>
      <c r="FK22" s="146"/>
      <c r="FL22" s="146"/>
      <c r="FM22" s="146"/>
      <c r="FN22" s="146"/>
      <c r="FO22" s="146"/>
      <c r="FP22" s="146"/>
      <c r="FQ22" s="146"/>
      <c r="FR22" s="146"/>
      <c r="FS22" s="146"/>
      <c r="FT22" s="146"/>
      <c r="FU22" s="146"/>
      <c r="FV22" s="146"/>
      <c r="FW22" s="146"/>
      <c r="FX22" s="146"/>
      <c r="FY22" s="146"/>
      <c r="FZ22" s="146"/>
      <c r="GA22" s="144"/>
      <c r="GB22" s="144"/>
      <c r="GC22" s="144"/>
      <c r="GD22" s="144"/>
      <c r="GE22" s="144"/>
      <c r="GF22" s="144"/>
      <c r="GG22" s="144"/>
      <c r="GH22" s="144"/>
      <c r="GI22" s="144"/>
      <c r="GJ22" s="144"/>
      <c r="GK22" s="144"/>
      <c r="GL22" s="144"/>
      <c r="GM22" s="144"/>
      <c r="GN22" s="144"/>
      <c r="GO22" s="144"/>
      <c r="GP22" s="144"/>
      <c r="GQ22" s="144"/>
      <c r="GR22" s="144"/>
      <c r="GS22" s="144"/>
      <c r="GT22" s="144"/>
    </row>
    <row r="23" spans="1:202" ht="32.25" customHeight="1" x14ac:dyDescent="0.25">
      <c r="A23" s="431" t="s">
        <v>2137</v>
      </c>
      <c r="B23" s="48" t="s">
        <v>114</v>
      </c>
      <c r="C23" s="648"/>
      <c r="D23" s="753"/>
      <c r="E23" s="753"/>
      <c r="F23" s="753"/>
      <c r="G23" s="753"/>
      <c r="H23" s="753"/>
      <c r="I23" s="163">
        <f t="shared" si="23"/>
        <v>0</v>
      </c>
      <c r="J23" s="665"/>
      <c r="K23" s="753"/>
      <c r="L23" s="753"/>
      <c r="M23" s="753"/>
      <c r="N23" s="753"/>
      <c r="O23" s="753"/>
      <c r="P23" s="163">
        <f t="shared" si="24"/>
        <v>0</v>
      </c>
      <c r="Q23" s="665"/>
      <c r="R23" s="753"/>
      <c r="S23" s="753"/>
      <c r="T23" s="753"/>
      <c r="U23" s="753"/>
      <c r="V23" s="753"/>
      <c r="W23" s="163">
        <f t="shared" si="25"/>
        <v>0</v>
      </c>
      <c r="X23" s="665"/>
      <c r="Y23" s="753"/>
      <c r="Z23" s="753"/>
      <c r="AA23" s="753"/>
      <c r="AB23" s="753"/>
      <c r="AC23" s="753"/>
      <c r="AD23" s="163">
        <f t="shared" si="26"/>
        <v>0</v>
      </c>
      <c r="AE23" s="665"/>
      <c r="AF23" s="753"/>
      <c r="AG23" s="753"/>
      <c r="AH23" s="753"/>
      <c r="AI23" s="753"/>
      <c r="AJ23" s="753"/>
      <c r="AK23" s="163">
        <f t="shared" si="27"/>
        <v>0</v>
      </c>
      <c r="AL23" s="665"/>
      <c r="AM23" s="753"/>
      <c r="AN23" s="753"/>
      <c r="AO23" s="753"/>
      <c r="AP23" s="753"/>
      <c r="AQ23" s="753"/>
      <c r="AR23" s="163">
        <f t="shared" si="28"/>
        <v>0</v>
      </c>
      <c r="AS23" s="665"/>
      <c r="AT23" s="753"/>
      <c r="AU23" s="753"/>
      <c r="AV23" s="753"/>
      <c r="AW23" s="753"/>
      <c r="AX23" s="753"/>
      <c r="AY23" s="163">
        <f t="shared" si="29"/>
        <v>0</v>
      </c>
      <c r="AZ23" s="665"/>
      <c r="BA23" s="753"/>
      <c r="BB23" s="753"/>
      <c r="BC23" s="753"/>
      <c r="BD23" s="753"/>
      <c r="BE23" s="753"/>
      <c r="BF23" s="163">
        <f t="shared" si="30"/>
        <v>0</v>
      </c>
      <c r="BG23" s="665"/>
      <c r="BH23" s="753"/>
      <c r="BI23" s="753"/>
      <c r="BJ23" s="753"/>
      <c r="BK23" s="753"/>
      <c r="BL23" s="753"/>
      <c r="BM23" s="163">
        <f t="shared" si="31"/>
        <v>0</v>
      </c>
      <c r="BN23" s="665"/>
      <c r="BO23" s="753"/>
      <c r="BP23" s="753"/>
      <c r="BQ23" s="753"/>
      <c r="BR23" s="753"/>
      <c r="BS23" s="753"/>
      <c r="BT23" s="163">
        <f t="shared" si="32"/>
        <v>0</v>
      </c>
      <c r="BU23" s="665"/>
      <c r="BV23" s="753"/>
      <c r="BW23" s="753"/>
      <c r="BX23" s="753"/>
      <c r="BY23" s="753"/>
      <c r="BZ23" s="753"/>
      <c r="CA23" s="163">
        <f t="shared" si="33"/>
        <v>0</v>
      </c>
      <c r="CB23" s="665"/>
      <c r="CC23" s="753"/>
      <c r="CD23" s="753"/>
      <c r="CE23" s="753"/>
      <c r="CF23" s="753"/>
      <c r="CG23" s="753"/>
      <c r="CH23" s="163">
        <f t="shared" si="34"/>
        <v>0</v>
      </c>
      <c r="CI23" s="665"/>
      <c r="CJ23" s="753"/>
      <c r="CK23" s="753"/>
      <c r="CL23" s="753"/>
      <c r="CM23" s="753"/>
      <c r="CN23" s="753"/>
      <c r="CO23" s="163">
        <f t="shared" si="35"/>
        <v>0</v>
      </c>
      <c r="CP23" s="665"/>
      <c r="CQ23" s="753"/>
      <c r="CR23" s="753"/>
      <c r="CS23" s="753"/>
      <c r="CT23" s="753"/>
      <c r="CU23" s="753"/>
      <c r="CV23" s="163">
        <f t="shared" si="36"/>
        <v>0</v>
      </c>
      <c r="CW23" s="665"/>
      <c r="CX23" s="753"/>
      <c r="CY23" s="753"/>
      <c r="CZ23" s="753"/>
      <c r="DA23" s="753"/>
      <c r="DB23" s="753"/>
      <c r="DC23" s="163">
        <f t="shared" si="37"/>
        <v>0</v>
      </c>
      <c r="DD23" s="665"/>
      <c r="DE23" s="753"/>
      <c r="DF23" s="753"/>
      <c r="DG23" s="753"/>
      <c r="DH23" s="753"/>
      <c r="DI23" s="753"/>
      <c r="DJ23" s="163">
        <f t="shared" si="38"/>
        <v>0</v>
      </c>
      <c r="DK23" s="665"/>
      <c r="DL23" s="753"/>
      <c r="DM23" s="753"/>
      <c r="DN23" s="753"/>
      <c r="DO23" s="753"/>
      <c r="DP23" s="753"/>
      <c r="DQ23" s="163">
        <f t="shared" si="39"/>
        <v>0</v>
      </c>
      <c r="DR23" s="665"/>
      <c r="DS23" s="753"/>
      <c r="DT23" s="753"/>
      <c r="DU23" s="753"/>
      <c r="DV23" s="753"/>
      <c r="DW23" s="753"/>
      <c r="DX23" s="163">
        <f t="shared" si="40"/>
        <v>0</v>
      </c>
      <c r="DY23" s="665"/>
      <c r="DZ23" s="753"/>
      <c r="EA23" s="753"/>
      <c r="EB23" s="753"/>
      <c r="EC23" s="753"/>
      <c r="ED23" s="753"/>
      <c r="EE23" s="163">
        <f t="shared" si="41"/>
        <v>0</v>
      </c>
      <c r="EF23" s="665"/>
      <c r="EG23" s="753"/>
      <c r="EH23" s="753"/>
      <c r="EI23" s="753"/>
      <c r="EJ23" s="753"/>
      <c r="EK23" s="753"/>
      <c r="EL23" s="163">
        <f t="shared" si="42"/>
        <v>0</v>
      </c>
      <c r="EM23" s="245"/>
      <c r="EN23" s="50">
        <f t="shared" si="43"/>
        <v>0</v>
      </c>
      <c r="EO23" s="50">
        <f t="shared" si="44"/>
        <v>0</v>
      </c>
      <c r="EP23" s="50">
        <f t="shared" si="45"/>
        <v>0</v>
      </c>
      <c r="EQ23" s="50">
        <f t="shared" si="46"/>
        <v>0</v>
      </c>
      <c r="ER23" s="50">
        <f t="shared" si="47"/>
        <v>0</v>
      </c>
      <c r="ES23" s="163">
        <f t="shared" si="21"/>
        <v>0</v>
      </c>
      <c r="ET23" s="643"/>
      <c r="EV23" s="146"/>
      <c r="EW23" s="146"/>
      <c r="EX23" s="146"/>
      <c r="EY23" s="146"/>
      <c r="EZ23" s="146"/>
      <c r="FA23" s="146"/>
      <c r="FB23" s="146"/>
      <c r="FC23" s="146"/>
      <c r="FD23" s="146"/>
      <c r="FE23" s="146"/>
      <c r="FF23" s="146"/>
      <c r="FG23" s="146"/>
      <c r="FH23" s="146"/>
      <c r="FI23" s="146"/>
      <c r="FJ23" s="146"/>
      <c r="FK23" s="146"/>
      <c r="FL23" s="146"/>
      <c r="FM23" s="146"/>
      <c r="FN23" s="146"/>
      <c r="FO23" s="146"/>
      <c r="FP23" s="146"/>
      <c r="FQ23" s="146"/>
      <c r="FR23" s="146"/>
      <c r="FS23" s="146"/>
      <c r="FT23" s="146"/>
      <c r="FU23" s="146"/>
      <c r="FV23" s="146"/>
      <c r="FW23" s="146"/>
      <c r="FX23" s="146"/>
      <c r="FY23" s="146"/>
      <c r="FZ23" s="146"/>
      <c r="GA23" s="144"/>
      <c r="GB23" s="144"/>
      <c r="GC23" s="144"/>
      <c r="GD23" s="144"/>
      <c r="GE23" s="144"/>
      <c r="GF23" s="144"/>
      <c r="GG23" s="144"/>
      <c r="GH23" s="144"/>
      <c r="GI23" s="144"/>
      <c r="GJ23" s="144"/>
      <c r="GK23" s="144"/>
      <c r="GL23" s="144"/>
      <c r="GM23" s="144"/>
      <c r="GN23" s="144"/>
      <c r="GO23" s="144"/>
      <c r="GP23" s="144"/>
      <c r="GQ23" s="144"/>
      <c r="GR23" s="144"/>
      <c r="GS23" s="144"/>
      <c r="GT23" s="144"/>
    </row>
    <row r="24" spans="1:202" ht="32.25" customHeight="1" x14ac:dyDescent="0.25">
      <c r="A24" s="431"/>
      <c r="B24" s="52" t="s">
        <v>85</v>
      </c>
      <c r="C24" s="648"/>
      <c r="D24" s="643"/>
      <c r="E24" s="643"/>
      <c r="F24" s="664"/>
      <c r="G24" s="664"/>
      <c r="H24" s="664"/>
      <c r="I24" s="643"/>
      <c r="J24" s="665"/>
      <c r="K24" s="643"/>
      <c r="L24" s="643"/>
      <c r="M24" s="664"/>
      <c r="N24" s="664"/>
      <c r="O24" s="664"/>
      <c r="P24" s="643"/>
      <c r="Q24" s="665"/>
      <c r="R24" s="643"/>
      <c r="S24" s="643"/>
      <c r="T24" s="664"/>
      <c r="U24" s="664"/>
      <c r="V24" s="664"/>
      <c r="W24" s="643"/>
      <c r="X24" s="665"/>
      <c r="Y24" s="643"/>
      <c r="Z24" s="643"/>
      <c r="AA24" s="664"/>
      <c r="AB24" s="664"/>
      <c r="AC24" s="664"/>
      <c r="AD24" s="643"/>
      <c r="AE24" s="665"/>
      <c r="AF24" s="643"/>
      <c r="AG24" s="643"/>
      <c r="AH24" s="664"/>
      <c r="AI24" s="664"/>
      <c r="AJ24" s="664"/>
      <c r="AK24" s="643"/>
      <c r="AL24" s="665"/>
      <c r="AM24" s="643"/>
      <c r="AN24" s="643"/>
      <c r="AO24" s="664"/>
      <c r="AP24" s="664"/>
      <c r="AQ24" s="664"/>
      <c r="AR24" s="643"/>
      <c r="AS24" s="665"/>
      <c r="AT24" s="643"/>
      <c r="AU24" s="643"/>
      <c r="AV24" s="664"/>
      <c r="AW24" s="664"/>
      <c r="AX24" s="664"/>
      <c r="AY24" s="643"/>
      <c r="AZ24" s="665"/>
      <c r="BA24" s="643"/>
      <c r="BB24" s="643"/>
      <c r="BC24" s="664"/>
      <c r="BD24" s="664"/>
      <c r="BE24" s="664"/>
      <c r="BF24" s="643"/>
      <c r="BG24" s="665"/>
      <c r="BH24" s="643"/>
      <c r="BI24" s="643"/>
      <c r="BJ24" s="664"/>
      <c r="BK24" s="664"/>
      <c r="BL24" s="664"/>
      <c r="BM24" s="643"/>
      <c r="BN24" s="665"/>
      <c r="BO24" s="643"/>
      <c r="BP24" s="643"/>
      <c r="BQ24" s="664"/>
      <c r="BR24" s="664"/>
      <c r="BS24" s="664"/>
      <c r="BT24" s="643"/>
      <c r="BU24" s="665"/>
      <c r="BV24" s="643"/>
      <c r="BW24" s="643"/>
      <c r="BX24" s="664"/>
      <c r="BY24" s="664"/>
      <c r="BZ24" s="664"/>
      <c r="CA24" s="643"/>
      <c r="CB24" s="665"/>
      <c r="CC24" s="643"/>
      <c r="CD24" s="643"/>
      <c r="CE24" s="664"/>
      <c r="CF24" s="664"/>
      <c r="CG24" s="664"/>
      <c r="CH24" s="643"/>
      <c r="CI24" s="665"/>
      <c r="CJ24" s="643"/>
      <c r="CK24" s="643"/>
      <c r="CL24" s="664"/>
      <c r="CM24" s="664"/>
      <c r="CN24" s="664"/>
      <c r="CO24" s="643"/>
      <c r="CP24" s="665"/>
      <c r="CQ24" s="643"/>
      <c r="CR24" s="643"/>
      <c r="CS24" s="664"/>
      <c r="CT24" s="664"/>
      <c r="CU24" s="664"/>
      <c r="CV24" s="643"/>
      <c r="CW24" s="665"/>
      <c r="CX24" s="643"/>
      <c r="CY24" s="643"/>
      <c r="CZ24" s="664"/>
      <c r="DA24" s="664"/>
      <c r="DB24" s="664"/>
      <c r="DC24" s="643"/>
      <c r="DD24" s="665"/>
      <c r="DE24" s="643"/>
      <c r="DF24" s="643"/>
      <c r="DG24" s="664"/>
      <c r="DH24" s="664"/>
      <c r="DI24" s="664"/>
      <c r="DJ24" s="643"/>
      <c r="DK24" s="665"/>
      <c r="DL24" s="643"/>
      <c r="DM24" s="643"/>
      <c r="DN24" s="664"/>
      <c r="DO24" s="664"/>
      <c r="DP24" s="664"/>
      <c r="DQ24" s="643"/>
      <c r="DR24" s="665"/>
      <c r="DS24" s="643"/>
      <c r="DT24" s="643"/>
      <c r="DU24" s="664"/>
      <c r="DV24" s="664"/>
      <c r="DW24" s="664"/>
      <c r="DX24" s="643"/>
      <c r="DY24" s="665"/>
      <c r="DZ24" s="643"/>
      <c r="EA24" s="643"/>
      <c r="EB24" s="664"/>
      <c r="EC24" s="664"/>
      <c r="ED24" s="664"/>
      <c r="EE24" s="643"/>
      <c r="EF24" s="665"/>
      <c r="EG24" s="643"/>
      <c r="EH24" s="643"/>
      <c r="EI24" s="664"/>
      <c r="EJ24" s="664"/>
      <c r="EK24" s="664"/>
      <c r="EL24" s="643"/>
      <c r="EM24" s="245"/>
      <c r="EN24" s="643"/>
      <c r="EO24" s="643"/>
      <c r="EP24" s="643"/>
      <c r="EQ24" s="643"/>
      <c r="ER24" s="643"/>
      <c r="ES24" s="643"/>
      <c r="ET24" s="643"/>
      <c r="EU24" s="575"/>
      <c r="EV24" s="146"/>
      <c r="EW24" s="146"/>
      <c r="EX24" s="146"/>
      <c r="EY24" s="146"/>
      <c r="EZ24" s="146"/>
      <c r="FA24" s="146"/>
      <c r="FB24" s="146"/>
      <c r="FC24" s="146"/>
      <c r="FD24" s="146"/>
      <c r="FE24" s="146"/>
      <c r="FF24" s="146"/>
      <c r="FG24" s="146"/>
      <c r="FH24" s="146"/>
      <c r="FI24" s="146"/>
      <c r="FJ24" s="146"/>
      <c r="FK24" s="146"/>
      <c r="FL24" s="146"/>
      <c r="FM24" s="146"/>
      <c r="FN24" s="146"/>
      <c r="FO24" s="146"/>
      <c r="FP24" s="146"/>
      <c r="FQ24" s="146"/>
      <c r="FR24" s="146"/>
      <c r="FS24" s="146"/>
      <c r="FT24" s="146"/>
      <c r="FU24" s="146"/>
      <c r="FV24" s="146"/>
      <c r="FW24" s="146"/>
      <c r="FX24" s="146"/>
      <c r="FY24" s="146"/>
      <c r="FZ24" s="146"/>
      <c r="GA24" s="144"/>
      <c r="GB24" s="144"/>
      <c r="GC24" s="144"/>
      <c r="GD24" s="144"/>
      <c r="GE24" s="144"/>
      <c r="GF24" s="144"/>
      <c r="GG24" s="144"/>
      <c r="GH24" s="144"/>
      <c r="GI24" s="144"/>
      <c r="GJ24" s="144"/>
      <c r="GK24" s="144"/>
      <c r="GL24" s="144"/>
      <c r="GM24" s="144"/>
      <c r="GN24" s="144"/>
      <c r="GO24" s="144"/>
      <c r="GP24" s="144"/>
      <c r="GQ24" s="144"/>
      <c r="GR24" s="144"/>
      <c r="GS24" s="144"/>
      <c r="GT24" s="144"/>
    </row>
    <row r="25" spans="1:202" ht="39" customHeight="1" x14ac:dyDescent="0.25">
      <c r="A25" s="431" t="s">
        <v>2138</v>
      </c>
      <c r="B25" s="48" t="s">
        <v>154</v>
      </c>
      <c r="C25" s="648"/>
      <c r="D25" s="753"/>
      <c r="E25" s="753"/>
      <c r="F25" s="753"/>
      <c r="G25" s="753"/>
      <c r="H25" s="753"/>
      <c r="I25" s="163">
        <f t="shared" ref="I25:I31" si="48">SUM(D25:H25)</f>
        <v>0</v>
      </c>
      <c r="J25" s="665"/>
      <c r="K25" s="753"/>
      <c r="L25" s="753"/>
      <c r="M25" s="753"/>
      <c r="N25" s="753"/>
      <c r="O25" s="753"/>
      <c r="P25" s="163">
        <f t="shared" ref="P25:P31" si="49">SUM(K25:O25)</f>
        <v>0</v>
      </c>
      <c r="Q25" s="665"/>
      <c r="R25" s="753"/>
      <c r="S25" s="753"/>
      <c r="T25" s="753"/>
      <c r="U25" s="753"/>
      <c r="V25" s="753"/>
      <c r="W25" s="163">
        <f t="shared" ref="W25:W31" si="50">SUM(R25:V25)</f>
        <v>0</v>
      </c>
      <c r="X25" s="665"/>
      <c r="Y25" s="753"/>
      <c r="Z25" s="753"/>
      <c r="AA25" s="753"/>
      <c r="AB25" s="753"/>
      <c r="AC25" s="753"/>
      <c r="AD25" s="163">
        <f t="shared" ref="AD25:AD31" si="51">SUM(Y25:AC25)</f>
        <v>0</v>
      </c>
      <c r="AE25" s="665"/>
      <c r="AF25" s="753"/>
      <c r="AG25" s="753"/>
      <c r="AH25" s="753"/>
      <c r="AI25" s="753"/>
      <c r="AJ25" s="753"/>
      <c r="AK25" s="163">
        <f t="shared" ref="AK25:AK31" si="52">SUM(AF25:AJ25)</f>
        <v>0</v>
      </c>
      <c r="AL25" s="665"/>
      <c r="AM25" s="753"/>
      <c r="AN25" s="753"/>
      <c r="AO25" s="753"/>
      <c r="AP25" s="753"/>
      <c r="AQ25" s="753"/>
      <c r="AR25" s="163">
        <f t="shared" ref="AR25:AR31" si="53">SUM(AM25:AQ25)</f>
        <v>0</v>
      </c>
      <c r="AS25" s="665"/>
      <c r="AT25" s="753"/>
      <c r="AU25" s="753"/>
      <c r="AV25" s="753"/>
      <c r="AW25" s="753"/>
      <c r="AX25" s="753"/>
      <c r="AY25" s="163">
        <f t="shared" ref="AY25:AY31" si="54">SUM(AT25:AX25)</f>
        <v>0</v>
      </c>
      <c r="AZ25" s="665"/>
      <c r="BA25" s="753"/>
      <c r="BB25" s="753"/>
      <c r="BC25" s="753"/>
      <c r="BD25" s="753"/>
      <c r="BE25" s="753"/>
      <c r="BF25" s="163">
        <f t="shared" ref="BF25:BF31" si="55">SUM(BA25:BE25)</f>
        <v>0</v>
      </c>
      <c r="BG25" s="665"/>
      <c r="BH25" s="753"/>
      <c r="BI25" s="753"/>
      <c r="BJ25" s="753"/>
      <c r="BK25" s="753"/>
      <c r="BL25" s="753"/>
      <c r="BM25" s="163">
        <f t="shared" ref="BM25:BM31" si="56">SUM(BH25:BL25)</f>
        <v>0</v>
      </c>
      <c r="BN25" s="665"/>
      <c r="BO25" s="753"/>
      <c r="BP25" s="753"/>
      <c r="BQ25" s="753"/>
      <c r="BR25" s="753"/>
      <c r="BS25" s="753"/>
      <c r="BT25" s="163">
        <f t="shared" ref="BT25:BT31" si="57">SUM(BO25:BS25)</f>
        <v>0</v>
      </c>
      <c r="BU25" s="665"/>
      <c r="BV25" s="753"/>
      <c r="BW25" s="753"/>
      <c r="BX25" s="753"/>
      <c r="BY25" s="753"/>
      <c r="BZ25" s="753"/>
      <c r="CA25" s="163">
        <f t="shared" ref="CA25:CA31" si="58">SUM(BV25:BZ25)</f>
        <v>0</v>
      </c>
      <c r="CB25" s="665"/>
      <c r="CC25" s="753"/>
      <c r="CD25" s="753"/>
      <c r="CE25" s="753"/>
      <c r="CF25" s="753"/>
      <c r="CG25" s="753"/>
      <c r="CH25" s="163">
        <f t="shared" ref="CH25:CH31" si="59">SUM(CC25:CG25)</f>
        <v>0</v>
      </c>
      <c r="CI25" s="665"/>
      <c r="CJ25" s="753"/>
      <c r="CK25" s="753"/>
      <c r="CL25" s="753"/>
      <c r="CM25" s="753"/>
      <c r="CN25" s="753"/>
      <c r="CO25" s="163">
        <f t="shared" ref="CO25:CO31" si="60">SUM(CJ25:CN25)</f>
        <v>0</v>
      </c>
      <c r="CP25" s="665"/>
      <c r="CQ25" s="753"/>
      <c r="CR25" s="753"/>
      <c r="CS25" s="753"/>
      <c r="CT25" s="753"/>
      <c r="CU25" s="753"/>
      <c r="CV25" s="163">
        <f t="shared" ref="CV25:CV31" si="61">SUM(CQ25:CU25)</f>
        <v>0</v>
      </c>
      <c r="CW25" s="665"/>
      <c r="CX25" s="753"/>
      <c r="CY25" s="753"/>
      <c r="CZ25" s="753"/>
      <c r="DA25" s="753"/>
      <c r="DB25" s="753"/>
      <c r="DC25" s="163">
        <f t="shared" ref="DC25:DC31" si="62">SUM(CX25:DB25)</f>
        <v>0</v>
      </c>
      <c r="DD25" s="665"/>
      <c r="DE25" s="753"/>
      <c r="DF25" s="753"/>
      <c r="DG25" s="753"/>
      <c r="DH25" s="753"/>
      <c r="DI25" s="753"/>
      <c r="DJ25" s="163">
        <f t="shared" ref="DJ25:DJ31" si="63">SUM(DE25:DI25)</f>
        <v>0</v>
      </c>
      <c r="DK25" s="665"/>
      <c r="DL25" s="753"/>
      <c r="DM25" s="753"/>
      <c r="DN25" s="753"/>
      <c r="DO25" s="753"/>
      <c r="DP25" s="753"/>
      <c r="DQ25" s="163">
        <f t="shared" ref="DQ25:DQ31" si="64">SUM(DL25:DP25)</f>
        <v>0</v>
      </c>
      <c r="DR25" s="665"/>
      <c r="DS25" s="753"/>
      <c r="DT25" s="753"/>
      <c r="DU25" s="753"/>
      <c r="DV25" s="753"/>
      <c r="DW25" s="753"/>
      <c r="DX25" s="163">
        <f t="shared" ref="DX25:DX31" si="65">SUM(DS25:DW25)</f>
        <v>0</v>
      </c>
      <c r="DY25" s="665"/>
      <c r="DZ25" s="753"/>
      <c r="EA25" s="753"/>
      <c r="EB25" s="753"/>
      <c r="EC25" s="753"/>
      <c r="ED25" s="753"/>
      <c r="EE25" s="163">
        <f t="shared" ref="EE25:EE31" si="66">SUM(DZ25:ED25)</f>
        <v>0</v>
      </c>
      <c r="EF25" s="665"/>
      <c r="EG25" s="753"/>
      <c r="EH25" s="753"/>
      <c r="EI25" s="753"/>
      <c r="EJ25" s="753"/>
      <c r="EK25" s="753"/>
      <c r="EL25" s="163">
        <f t="shared" ref="EL25:EL31" si="67">SUM(EG25:EK25)</f>
        <v>0</v>
      </c>
      <c r="EM25" s="245"/>
      <c r="EN25" s="50">
        <f t="shared" si="43"/>
        <v>0</v>
      </c>
      <c r="EO25" s="50">
        <f t="shared" si="44"/>
        <v>0</v>
      </c>
      <c r="EP25" s="50">
        <f t="shared" si="45"/>
        <v>0</v>
      </c>
      <c r="EQ25" s="50">
        <f t="shared" si="46"/>
        <v>0</v>
      </c>
      <c r="ER25" s="50">
        <f t="shared" si="47"/>
        <v>0</v>
      </c>
      <c r="ES25" s="163">
        <f t="shared" si="21"/>
        <v>0</v>
      </c>
      <c r="ET25" s="643"/>
      <c r="EU25" s="171" t="s">
        <v>3008</v>
      </c>
      <c r="EV25" s="146"/>
      <c r="EW25" s="146"/>
      <c r="EX25" s="146"/>
      <c r="EY25" s="146"/>
      <c r="EZ25" s="146"/>
      <c r="FA25" s="146"/>
      <c r="FB25" s="146"/>
      <c r="FC25" s="146"/>
      <c r="FD25" s="146"/>
      <c r="FE25" s="146"/>
      <c r="FF25" s="146"/>
      <c r="FG25" s="146"/>
      <c r="FH25" s="146"/>
      <c r="FI25" s="146"/>
      <c r="FJ25" s="146"/>
      <c r="FK25" s="146"/>
      <c r="FL25" s="146"/>
      <c r="FM25" s="146"/>
      <c r="FN25" s="146"/>
      <c r="FO25" s="146"/>
      <c r="FP25" s="146"/>
      <c r="FQ25" s="146"/>
      <c r="FR25" s="146"/>
      <c r="FS25" s="146"/>
      <c r="FT25" s="146"/>
      <c r="FU25" s="146"/>
      <c r="FV25" s="146"/>
      <c r="FW25" s="146"/>
      <c r="FX25" s="146"/>
      <c r="FY25" s="146"/>
      <c r="FZ25" s="146"/>
      <c r="GA25" s="144"/>
      <c r="GB25" s="144"/>
      <c r="GC25" s="144"/>
      <c r="GD25" s="144"/>
      <c r="GE25" s="144"/>
      <c r="GF25" s="144"/>
      <c r="GG25" s="144"/>
      <c r="GH25" s="144"/>
      <c r="GI25" s="144"/>
      <c r="GJ25" s="144"/>
      <c r="GK25" s="144"/>
      <c r="GL25" s="144"/>
      <c r="GM25" s="144"/>
      <c r="GN25" s="144"/>
      <c r="GO25" s="144"/>
      <c r="GP25" s="144"/>
      <c r="GQ25" s="144"/>
      <c r="GR25" s="144"/>
      <c r="GS25" s="144"/>
      <c r="GT25" s="144"/>
    </row>
    <row r="26" spans="1:202" ht="39" customHeight="1" x14ac:dyDescent="0.25">
      <c r="A26" s="431" t="s">
        <v>2139</v>
      </c>
      <c r="B26" s="48" t="s">
        <v>155</v>
      </c>
      <c r="C26" s="648"/>
      <c r="D26" s="753"/>
      <c r="E26" s="753"/>
      <c r="F26" s="753"/>
      <c r="G26" s="753"/>
      <c r="H26" s="753"/>
      <c r="I26" s="163">
        <f t="shared" si="48"/>
        <v>0</v>
      </c>
      <c r="J26" s="665"/>
      <c r="K26" s="753"/>
      <c r="L26" s="753"/>
      <c r="M26" s="753"/>
      <c r="N26" s="753"/>
      <c r="O26" s="753"/>
      <c r="P26" s="163">
        <f t="shared" si="49"/>
        <v>0</v>
      </c>
      <c r="Q26" s="665"/>
      <c r="R26" s="753"/>
      <c r="S26" s="753"/>
      <c r="T26" s="753"/>
      <c r="U26" s="753"/>
      <c r="V26" s="753"/>
      <c r="W26" s="163">
        <f t="shared" si="50"/>
        <v>0</v>
      </c>
      <c r="X26" s="665"/>
      <c r="Y26" s="753"/>
      <c r="Z26" s="753"/>
      <c r="AA26" s="753"/>
      <c r="AB26" s="753"/>
      <c r="AC26" s="753"/>
      <c r="AD26" s="163">
        <f t="shared" si="51"/>
        <v>0</v>
      </c>
      <c r="AE26" s="665"/>
      <c r="AF26" s="753"/>
      <c r="AG26" s="753"/>
      <c r="AH26" s="753"/>
      <c r="AI26" s="753"/>
      <c r="AJ26" s="753"/>
      <c r="AK26" s="163">
        <f t="shared" si="52"/>
        <v>0</v>
      </c>
      <c r="AL26" s="665"/>
      <c r="AM26" s="753"/>
      <c r="AN26" s="753"/>
      <c r="AO26" s="753"/>
      <c r="AP26" s="753"/>
      <c r="AQ26" s="753"/>
      <c r="AR26" s="163">
        <f t="shared" si="53"/>
        <v>0</v>
      </c>
      <c r="AS26" s="665"/>
      <c r="AT26" s="753"/>
      <c r="AU26" s="753"/>
      <c r="AV26" s="753"/>
      <c r="AW26" s="753"/>
      <c r="AX26" s="753"/>
      <c r="AY26" s="163">
        <f t="shared" si="54"/>
        <v>0</v>
      </c>
      <c r="AZ26" s="665"/>
      <c r="BA26" s="753"/>
      <c r="BB26" s="753"/>
      <c r="BC26" s="753"/>
      <c r="BD26" s="753"/>
      <c r="BE26" s="753"/>
      <c r="BF26" s="163">
        <f t="shared" si="55"/>
        <v>0</v>
      </c>
      <c r="BG26" s="665"/>
      <c r="BH26" s="753"/>
      <c r="BI26" s="753"/>
      <c r="BJ26" s="753"/>
      <c r="BK26" s="753"/>
      <c r="BL26" s="753"/>
      <c r="BM26" s="163">
        <f t="shared" si="56"/>
        <v>0</v>
      </c>
      <c r="BN26" s="665"/>
      <c r="BO26" s="753"/>
      <c r="BP26" s="753"/>
      <c r="BQ26" s="753"/>
      <c r="BR26" s="753"/>
      <c r="BS26" s="753"/>
      <c r="BT26" s="163">
        <f t="shared" si="57"/>
        <v>0</v>
      </c>
      <c r="BU26" s="665"/>
      <c r="BV26" s="753"/>
      <c r="BW26" s="753"/>
      <c r="BX26" s="753"/>
      <c r="BY26" s="753"/>
      <c r="BZ26" s="753"/>
      <c r="CA26" s="163">
        <f t="shared" si="58"/>
        <v>0</v>
      </c>
      <c r="CB26" s="665"/>
      <c r="CC26" s="753"/>
      <c r="CD26" s="753"/>
      <c r="CE26" s="753"/>
      <c r="CF26" s="753"/>
      <c r="CG26" s="753"/>
      <c r="CH26" s="163">
        <f t="shared" si="59"/>
        <v>0</v>
      </c>
      <c r="CI26" s="665"/>
      <c r="CJ26" s="753"/>
      <c r="CK26" s="753"/>
      <c r="CL26" s="753"/>
      <c r="CM26" s="753"/>
      <c r="CN26" s="753"/>
      <c r="CO26" s="163">
        <f t="shared" si="60"/>
        <v>0</v>
      </c>
      <c r="CP26" s="665"/>
      <c r="CQ26" s="753"/>
      <c r="CR26" s="753"/>
      <c r="CS26" s="753"/>
      <c r="CT26" s="753"/>
      <c r="CU26" s="753"/>
      <c r="CV26" s="163">
        <f t="shared" si="61"/>
        <v>0</v>
      </c>
      <c r="CW26" s="665"/>
      <c r="CX26" s="753"/>
      <c r="CY26" s="753"/>
      <c r="CZ26" s="753"/>
      <c r="DA26" s="753"/>
      <c r="DB26" s="753"/>
      <c r="DC26" s="163">
        <f t="shared" si="62"/>
        <v>0</v>
      </c>
      <c r="DD26" s="665"/>
      <c r="DE26" s="753"/>
      <c r="DF26" s="753"/>
      <c r="DG26" s="753"/>
      <c r="DH26" s="753"/>
      <c r="DI26" s="753"/>
      <c r="DJ26" s="163">
        <f t="shared" si="63"/>
        <v>0</v>
      </c>
      <c r="DK26" s="665"/>
      <c r="DL26" s="753"/>
      <c r="DM26" s="753"/>
      <c r="DN26" s="753"/>
      <c r="DO26" s="753"/>
      <c r="DP26" s="753"/>
      <c r="DQ26" s="163">
        <f t="shared" si="64"/>
        <v>0</v>
      </c>
      <c r="DR26" s="665"/>
      <c r="DS26" s="753"/>
      <c r="DT26" s="753"/>
      <c r="DU26" s="753"/>
      <c r="DV26" s="753"/>
      <c r="DW26" s="753"/>
      <c r="DX26" s="163">
        <f t="shared" si="65"/>
        <v>0</v>
      </c>
      <c r="DY26" s="665"/>
      <c r="DZ26" s="753"/>
      <c r="EA26" s="753"/>
      <c r="EB26" s="753"/>
      <c r="EC26" s="753"/>
      <c r="ED26" s="753"/>
      <c r="EE26" s="163">
        <f t="shared" si="66"/>
        <v>0</v>
      </c>
      <c r="EF26" s="665"/>
      <c r="EG26" s="753"/>
      <c r="EH26" s="753"/>
      <c r="EI26" s="753"/>
      <c r="EJ26" s="753"/>
      <c r="EK26" s="753"/>
      <c r="EL26" s="163">
        <f t="shared" si="67"/>
        <v>0</v>
      </c>
      <c r="EM26" s="245"/>
      <c r="EN26" s="50">
        <f t="shared" si="43"/>
        <v>0</v>
      </c>
      <c r="EO26" s="50">
        <f t="shared" si="44"/>
        <v>0</v>
      </c>
      <c r="EP26" s="50">
        <f t="shared" si="45"/>
        <v>0</v>
      </c>
      <c r="EQ26" s="50">
        <f t="shared" si="46"/>
        <v>0</v>
      </c>
      <c r="ER26" s="50">
        <f t="shared" si="47"/>
        <v>0</v>
      </c>
      <c r="ES26" s="163">
        <f t="shared" si="21"/>
        <v>0</v>
      </c>
      <c r="ET26" s="643"/>
      <c r="EU26" s="171" t="s">
        <v>3008</v>
      </c>
      <c r="EV26" s="146"/>
      <c r="EW26" s="146"/>
      <c r="EX26" s="146"/>
      <c r="EY26" s="146"/>
      <c r="EZ26" s="146"/>
      <c r="FA26" s="146"/>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6"/>
      <c r="FY26" s="146"/>
      <c r="FZ26" s="146"/>
      <c r="GA26" s="144"/>
      <c r="GB26" s="144"/>
      <c r="GC26" s="144"/>
      <c r="GD26" s="144"/>
      <c r="GE26" s="144"/>
      <c r="GF26" s="144"/>
      <c r="GG26" s="144"/>
      <c r="GH26" s="144"/>
      <c r="GI26" s="144"/>
      <c r="GJ26" s="144"/>
      <c r="GK26" s="144"/>
      <c r="GL26" s="144"/>
      <c r="GM26" s="144"/>
      <c r="GN26" s="144"/>
      <c r="GO26" s="144"/>
      <c r="GP26" s="144"/>
      <c r="GQ26" s="144"/>
      <c r="GR26" s="144"/>
      <c r="GS26" s="144"/>
      <c r="GT26" s="144"/>
    </row>
    <row r="27" spans="1:202" ht="32.25" customHeight="1" x14ac:dyDescent="0.25">
      <c r="A27" s="431" t="s">
        <v>2140</v>
      </c>
      <c r="B27" s="48" t="s">
        <v>115</v>
      </c>
      <c r="C27" s="648"/>
      <c r="D27" s="643"/>
      <c r="E27" s="643"/>
      <c r="F27" s="753"/>
      <c r="G27" s="753"/>
      <c r="H27" s="753"/>
      <c r="I27" s="163">
        <f t="shared" si="48"/>
        <v>0</v>
      </c>
      <c r="J27" s="665"/>
      <c r="K27" s="643"/>
      <c r="L27" s="643"/>
      <c r="M27" s="753"/>
      <c r="N27" s="753"/>
      <c r="O27" s="753"/>
      <c r="P27" s="163">
        <f t="shared" si="49"/>
        <v>0</v>
      </c>
      <c r="Q27" s="665"/>
      <c r="R27" s="825"/>
      <c r="S27" s="825"/>
      <c r="T27" s="753"/>
      <c r="U27" s="753"/>
      <c r="V27" s="753"/>
      <c r="W27" s="163">
        <f t="shared" si="50"/>
        <v>0</v>
      </c>
      <c r="X27" s="665"/>
      <c r="Y27" s="643"/>
      <c r="Z27" s="643"/>
      <c r="AA27" s="753"/>
      <c r="AB27" s="753"/>
      <c r="AC27" s="753"/>
      <c r="AD27" s="163">
        <f t="shared" si="51"/>
        <v>0</v>
      </c>
      <c r="AE27" s="665"/>
      <c r="AF27" s="643"/>
      <c r="AG27" s="643"/>
      <c r="AH27" s="753"/>
      <c r="AI27" s="753"/>
      <c r="AJ27" s="753"/>
      <c r="AK27" s="163">
        <f t="shared" si="52"/>
        <v>0</v>
      </c>
      <c r="AL27" s="665"/>
      <c r="AM27" s="643"/>
      <c r="AN27" s="643"/>
      <c r="AO27" s="753"/>
      <c r="AP27" s="753"/>
      <c r="AQ27" s="753"/>
      <c r="AR27" s="163">
        <f t="shared" si="53"/>
        <v>0</v>
      </c>
      <c r="AS27" s="665"/>
      <c r="AT27" s="643"/>
      <c r="AU27" s="643"/>
      <c r="AV27" s="753"/>
      <c r="AW27" s="753"/>
      <c r="AX27" s="753"/>
      <c r="AY27" s="163">
        <f t="shared" si="54"/>
        <v>0</v>
      </c>
      <c r="AZ27" s="665"/>
      <c r="BA27" s="643"/>
      <c r="BB27" s="643"/>
      <c r="BC27" s="753"/>
      <c r="BD27" s="753"/>
      <c r="BE27" s="753"/>
      <c r="BF27" s="163">
        <f t="shared" si="55"/>
        <v>0</v>
      </c>
      <c r="BG27" s="665"/>
      <c r="BH27" s="643"/>
      <c r="BI27" s="643"/>
      <c r="BJ27" s="753"/>
      <c r="BK27" s="753"/>
      <c r="BL27" s="753"/>
      <c r="BM27" s="163">
        <f t="shared" si="56"/>
        <v>0</v>
      </c>
      <c r="BN27" s="665"/>
      <c r="BO27" s="643"/>
      <c r="BP27" s="643"/>
      <c r="BQ27" s="753"/>
      <c r="BR27" s="753"/>
      <c r="BS27" s="753"/>
      <c r="BT27" s="163">
        <f t="shared" si="57"/>
        <v>0</v>
      </c>
      <c r="BU27" s="665"/>
      <c r="BV27" s="643"/>
      <c r="BW27" s="643"/>
      <c r="BX27" s="753"/>
      <c r="BY27" s="753"/>
      <c r="BZ27" s="753"/>
      <c r="CA27" s="163">
        <f t="shared" si="58"/>
        <v>0</v>
      </c>
      <c r="CB27" s="665"/>
      <c r="CC27" s="643"/>
      <c r="CD27" s="643"/>
      <c r="CE27" s="753"/>
      <c r="CF27" s="753"/>
      <c r="CG27" s="753"/>
      <c r="CH27" s="163">
        <f t="shared" si="59"/>
        <v>0</v>
      </c>
      <c r="CI27" s="665"/>
      <c r="CJ27" s="643"/>
      <c r="CK27" s="643"/>
      <c r="CL27" s="753"/>
      <c r="CM27" s="753"/>
      <c r="CN27" s="753"/>
      <c r="CO27" s="163">
        <f t="shared" si="60"/>
        <v>0</v>
      </c>
      <c r="CP27" s="665"/>
      <c r="CQ27" s="643"/>
      <c r="CR27" s="643"/>
      <c r="CS27" s="753"/>
      <c r="CT27" s="753"/>
      <c r="CU27" s="753"/>
      <c r="CV27" s="163">
        <f t="shared" si="61"/>
        <v>0</v>
      </c>
      <c r="CW27" s="665"/>
      <c r="CX27" s="643"/>
      <c r="CY27" s="643"/>
      <c r="CZ27" s="753"/>
      <c r="DA27" s="753"/>
      <c r="DB27" s="753"/>
      <c r="DC27" s="163">
        <f t="shared" si="62"/>
        <v>0</v>
      </c>
      <c r="DD27" s="665"/>
      <c r="DE27" s="643"/>
      <c r="DF27" s="643"/>
      <c r="DG27" s="753"/>
      <c r="DH27" s="753"/>
      <c r="DI27" s="753"/>
      <c r="DJ27" s="163">
        <f t="shared" si="63"/>
        <v>0</v>
      </c>
      <c r="DK27" s="665"/>
      <c r="DL27" s="643"/>
      <c r="DM27" s="643"/>
      <c r="DN27" s="753"/>
      <c r="DO27" s="753"/>
      <c r="DP27" s="753"/>
      <c r="DQ27" s="163">
        <f t="shared" si="64"/>
        <v>0</v>
      </c>
      <c r="DR27" s="665"/>
      <c r="DS27" s="643"/>
      <c r="DT27" s="643"/>
      <c r="DU27" s="753"/>
      <c r="DV27" s="753"/>
      <c r="DW27" s="753"/>
      <c r="DX27" s="163">
        <f t="shared" si="65"/>
        <v>0</v>
      </c>
      <c r="DY27" s="665"/>
      <c r="DZ27" s="643"/>
      <c r="EA27" s="643"/>
      <c r="EB27" s="753"/>
      <c r="EC27" s="753"/>
      <c r="ED27" s="753"/>
      <c r="EE27" s="163">
        <f t="shared" si="66"/>
        <v>0</v>
      </c>
      <c r="EF27" s="665"/>
      <c r="EG27" s="643"/>
      <c r="EH27" s="643"/>
      <c r="EI27" s="753"/>
      <c r="EJ27" s="753"/>
      <c r="EK27" s="753"/>
      <c r="EL27" s="163">
        <f t="shared" si="67"/>
        <v>0</v>
      </c>
      <c r="EM27" s="245"/>
      <c r="EN27" s="643"/>
      <c r="EO27" s="643"/>
      <c r="EP27" s="50">
        <f t="shared" si="45"/>
        <v>0</v>
      </c>
      <c r="EQ27" s="50">
        <f t="shared" si="46"/>
        <v>0</v>
      </c>
      <c r="ER27" s="50">
        <f t="shared" si="47"/>
        <v>0</v>
      </c>
      <c r="ES27" s="163">
        <f t="shared" si="21"/>
        <v>0</v>
      </c>
      <c r="ET27" s="643"/>
      <c r="EU27" s="572" t="s">
        <v>42</v>
      </c>
      <c r="EV27" s="146"/>
      <c r="EW27" s="146"/>
      <c r="EX27" s="146"/>
      <c r="EY27" s="146"/>
      <c r="EZ27" s="146"/>
      <c r="FA27" s="146"/>
      <c r="FB27" s="146"/>
      <c r="FC27" s="146"/>
      <c r="FD27" s="146"/>
      <c r="FE27" s="146"/>
      <c r="FF27" s="146"/>
      <c r="FG27" s="146"/>
      <c r="FH27" s="146"/>
      <c r="FI27" s="146"/>
      <c r="FJ27" s="146"/>
      <c r="FK27" s="146"/>
      <c r="FL27" s="146"/>
      <c r="FM27" s="146"/>
      <c r="FN27" s="146"/>
      <c r="FO27" s="146"/>
      <c r="FP27" s="146"/>
      <c r="FQ27" s="146"/>
      <c r="FR27" s="146"/>
      <c r="FS27" s="146"/>
      <c r="FT27" s="146"/>
      <c r="FU27" s="146"/>
      <c r="FV27" s="146"/>
      <c r="FW27" s="146"/>
      <c r="FX27" s="146"/>
      <c r="FY27" s="146"/>
      <c r="FZ27" s="146"/>
      <c r="GA27" s="144"/>
      <c r="GB27" s="144"/>
      <c r="GC27" s="144"/>
      <c r="GD27" s="144"/>
      <c r="GE27" s="144"/>
      <c r="GF27" s="144"/>
      <c r="GG27" s="144"/>
      <c r="GH27" s="144"/>
      <c r="GI27" s="144"/>
      <c r="GJ27" s="144"/>
      <c r="GK27" s="144"/>
      <c r="GL27" s="144"/>
      <c r="GM27" s="144"/>
      <c r="GN27" s="144"/>
      <c r="GO27" s="144"/>
      <c r="GP27" s="144"/>
      <c r="GQ27" s="144"/>
      <c r="GR27" s="144"/>
      <c r="GS27" s="144"/>
      <c r="GT27" s="144"/>
    </row>
    <row r="28" spans="1:202" ht="32.25" customHeight="1" x14ac:dyDescent="0.25">
      <c r="A28" s="431" t="s">
        <v>2141</v>
      </c>
      <c r="B28" s="48" t="s">
        <v>21</v>
      </c>
      <c r="C28" s="648"/>
      <c r="D28" s="753"/>
      <c r="E28" s="753"/>
      <c r="F28" s="753"/>
      <c r="G28" s="753"/>
      <c r="H28" s="753"/>
      <c r="I28" s="163">
        <f t="shared" si="48"/>
        <v>0</v>
      </c>
      <c r="J28" s="665"/>
      <c r="K28" s="753"/>
      <c r="L28" s="753"/>
      <c r="M28" s="753"/>
      <c r="N28" s="753"/>
      <c r="O28" s="753"/>
      <c r="P28" s="163">
        <f t="shared" si="49"/>
        <v>0</v>
      </c>
      <c r="Q28" s="665"/>
      <c r="R28" s="753"/>
      <c r="S28" s="753"/>
      <c r="T28" s="753"/>
      <c r="U28" s="753"/>
      <c r="V28" s="753"/>
      <c r="W28" s="163">
        <f t="shared" si="50"/>
        <v>0</v>
      </c>
      <c r="X28" s="665"/>
      <c r="Y28" s="753"/>
      <c r="Z28" s="753"/>
      <c r="AA28" s="753"/>
      <c r="AB28" s="753"/>
      <c r="AC28" s="753"/>
      <c r="AD28" s="163">
        <f t="shared" si="51"/>
        <v>0</v>
      </c>
      <c r="AE28" s="665"/>
      <c r="AF28" s="753"/>
      <c r="AG28" s="753"/>
      <c r="AH28" s="753"/>
      <c r="AI28" s="753"/>
      <c r="AJ28" s="753"/>
      <c r="AK28" s="163">
        <f t="shared" si="52"/>
        <v>0</v>
      </c>
      <c r="AL28" s="665"/>
      <c r="AM28" s="753"/>
      <c r="AN28" s="753"/>
      <c r="AO28" s="753"/>
      <c r="AP28" s="753"/>
      <c r="AQ28" s="753"/>
      <c r="AR28" s="163">
        <f t="shared" si="53"/>
        <v>0</v>
      </c>
      <c r="AS28" s="665"/>
      <c r="AT28" s="753"/>
      <c r="AU28" s="753"/>
      <c r="AV28" s="753"/>
      <c r="AW28" s="753"/>
      <c r="AX28" s="753"/>
      <c r="AY28" s="163">
        <f t="shared" si="54"/>
        <v>0</v>
      </c>
      <c r="AZ28" s="665"/>
      <c r="BA28" s="753"/>
      <c r="BB28" s="753"/>
      <c r="BC28" s="753"/>
      <c r="BD28" s="753"/>
      <c r="BE28" s="753"/>
      <c r="BF28" s="163">
        <f t="shared" si="55"/>
        <v>0</v>
      </c>
      <c r="BG28" s="665"/>
      <c r="BH28" s="753"/>
      <c r="BI28" s="753"/>
      <c r="BJ28" s="753"/>
      <c r="BK28" s="753"/>
      <c r="BL28" s="753"/>
      <c r="BM28" s="163">
        <f t="shared" si="56"/>
        <v>0</v>
      </c>
      <c r="BN28" s="665"/>
      <c r="BO28" s="753"/>
      <c r="BP28" s="753"/>
      <c r="BQ28" s="753"/>
      <c r="BR28" s="753"/>
      <c r="BS28" s="753"/>
      <c r="BT28" s="163">
        <f t="shared" si="57"/>
        <v>0</v>
      </c>
      <c r="BU28" s="665"/>
      <c r="BV28" s="753"/>
      <c r="BW28" s="753"/>
      <c r="BX28" s="753"/>
      <c r="BY28" s="753"/>
      <c r="BZ28" s="753"/>
      <c r="CA28" s="163">
        <f t="shared" si="58"/>
        <v>0</v>
      </c>
      <c r="CB28" s="665"/>
      <c r="CC28" s="753"/>
      <c r="CD28" s="753"/>
      <c r="CE28" s="753"/>
      <c r="CF28" s="753"/>
      <c r="CG28" s="753"/>
      <c r="CH28" s="163">
        <f t="shared" si="59"/>
        <v>0</v>
      </c>
      <c r="CI28" s="665"/>
      <c r="CJ28" s="753"/>
      <c r="CK28" s="753"/>
      <c r="CL28" s="753"/>
      <c r="CM28" s="753"/>
      <c r="CN28" s="753"/>
      <c r="CO28" s="163">
        <f t="shared" si="60"/>
        <v>0</v>
      </c>
      <c r="CP28" s="665"/>
      <c r="CQ28" s="753"/>
      <c r="CR28" s="753"/>
      <c r="CS28" s="753"/>
      <c r="CT28" s="753"/>
      <c r="CU28" s="753"/>
      <c r="CV28" s="163">
        <f t="shared" si="61"/>
        <v>0</v>
      </c>
      <c r="CW28" s="665"/>
      <c r="CX28" s="753"/>
      <c r="CY28" s="753"/>
      <c r="CZ28" s="753"/>
      <c r="DA28" s="753"/>
      <c r="DB28" s="753"/>
      <c r="DC28" s="163">
        <f t="shared" si="62"/>
        <v>0</v>
      </c>
      <c r="DD28" s="665"/>
      <c r="DE28" s="753"/>
      <c r="DF28" s="753"/>
      <c r="DG28" s="753"/>
      <c r="DH28" s="753"/>
      <c r="DI28" s="753"/>
      <c r="DJ28" s="163">
        <f t="shared" si="63"/>
        <v>0</v>
      </c>
      <c r="DK28" s="665"/>
      <c r="DL28" s="753"/>
      <c r="DM28" s="753"/>
      <c r="DN28" s="753"/>
      <c r="DO28" s="753"/>
      <c r="DP28" s="753"/>
      <c r="DQ28" s="163">
        <f t="shared" si="64"/>
        <v>0</v>
      </c>
      <c r="DR28" s="665"/>
      <c r="DS28" s="753"/>
      <c r="DT28" s="753"/>
      <c r="DU28" s="753"/>
      <c r="DV28" s="753"/>
      <c r="DW28" s="753"/>
      <c r="DX28" s="163">
        <f t="shared" si="65"/>
        <v>0</v>
      </c>
      <c r="DY28" s="665"/>
      <c r="DZ28" s="753"/>
      <c r="EA28" s="753"/>
      <c r="EB28" s="753"/>
      <c r="EC28" s="753"/>
      <c r="ED28" s="753"/>
      <c r="EE28" s="163">
        <f t="shared" si="66"/>
        <v>0</v>
      </c>
      <c r="EF28" s="665"/>
      <c r="EG28" s="753"/>
      <c r="EH28" s="753"/>
      <c r="EI28" s="753"/>
      <c r="EJ28" s="753"/>
      <c r="EK28" s="753"/>
      <c r="EL28" s="163">
        <f t="shared" si="67"/>
        <v>0</v>
      </c>
      <c r="EM28" s="245"/>
      <c r="EN28" s="50">
        <f t="shared" si="43"/>
        <v>0</v>
      </c>
      <c r="EO28" s="50">
        <f t="shared" si="44"/>
        <v>0</v>
      </c>
      <c r="EP28" s="50">
        <f t="shared" si="45"/>
        <v>0</v>
      </c>
      <c r="EQ28" s="50">
        <f t="shared" si="46"/>
        <v>0</v>
      </c>
      <c r="ER28" s="50">
        <f t="shared" si="47"/>
        <v>0</v>
      </c>
      <c r="ES28" s="163">
        <f t="shared" si="21"/>
        <v>0</v>
      </c>
      <c r="ET28" s="643"/>
      <c r="EU28" s="572" t="s">
        <v>42</v>
      </c>
      <c r="EV28" s="146"/>
      <c r="EW28" s="146"/>
      <c r="EX28" s="146"/>
      <c r="EY28" s="146"/>
      <c r="EZ28" s="146"/>
      <c r="FA28" s="146"/>
      <c r="FB28" s="146"/>
      <c r="FC28" s="146"/>
      <c r="FD28" s="146"/>
      <c r="FE28" s="146"/>
      <c r="FF28" s="146"/>
      <c r="FG28" s="146"/>
      <c r="FH28" s="146"/>
      <c r="FI28" s="146"/>
      <c r="FJ28" s="146"/>
      <c r="FK28" s="146"/>
      <c r="FL28" s="146"/>
      <c r="FM28" s="146"/>
      <c r="FN28" s="146"/>
      <c r="FO28" s="146"/>
      <c r="FP28" s="146"/>
      <c r="FQ28" s="146"/>
      <c r="FR28" s="146"/>
      <c r="FS28" s="146"/>
      <c r="FT28" s="146"/>
      <c r="FU28" s="146"/>
      <c r="FV28" s="146"/>
      <c r="FW28" s="146"/>
      <c r="FX28" s="146"/>
      <c r="FY28" s="146"/>
      <c r="FZ28" s="146"/>
      <c r="GA28" s="144"/>
      <c r="GB28" s="144"/>
      <c r="GC28" s="144"/>
      <c r="GD28" s="144"/>
      <c r="GE28" s="144"/>
      <c r="GF28" s="144"/>
      <c r="GG28" s="144"/>
      <c r="GH28" s="144"/>
      <c r="GI28" s="144"/>
      <c r="GJ28" s="144"/>
      <c r="GK28" s="144"/>
      <c r="GL28" s="144"/>
      <c r="GM28" s="144"/>
      <c r="GN28" s="144"/>
      <c r="GO28" s="144"/>
      <c r="GP28" s="144"/>
      <c r="GQ28" s="144"/>
      <c r="GR28" s="144"/>
      <c r="GS28" s="144"/>
      <c r="GT28" s="144"/>
    </row>
    <row r="29" spans="1:202" ht="32.25" customHeight="1" x14ac:dyDescent="0.25">
      <c r="A29" s="431" t="s">
        <v>2142</v>
      </c>
      <c r="B29" s="48" t="s">
        <v>156</v>
      </c>
      <c r="C29" s="648"/>
      <c r="D29" s="753"/>
      <c r="E29" s="753"/>
      <c r="F29" s="753"/>
      <c r="G29" s="753"/>
      <c r="H29" s="753"/>
      <c r="I29" s="163">
        <f t="shared" si="48"/>
        <v>0</v>
      </c>
      <c r="J29" s="665"/>
      <c r="K29" s="753"/>
      <c r="L29" s="753"/>
      <c r="M29" s="753"/>
      <c r="N29" s="753"/>
      <c r="O29" s="753"/>
      <c r="P29" s="163">
        <f t="shared" si="49"/>
        <v>0</v>
      </c>
      <c r="Q29" s="665"/>
      <c r="R29" s="753"/>
      <c r="S29" s="753"/>
      <c r="T29" s="753"/>
      <c r="U29" s="753"/>
      <c r="V29" s="753"/>
      <c r="W29" s="163">
        <f t="shared" si="50"/>
        <v>0</v>
      </c>
      <c r="X29" s="665"/>
      <c r="Y29" s="753"/>
      <c r="Z29" s="753"/>
      <c r="AA29" s="753"/>
      <c r="AB29" s="753"/>
      <c r="AC29" s="753"/>
      <c r="AD29" s="163">
        <f t="shared" si="51"/>
        <v>0</v>
      </c>
      <c r="AE29" s="665"/>
      <c r="AF29" s="753"/>
      <c r="AG29" s="753"/>
      <c r="AH29" s="753"/>
      <c r="AI29" s="753"/>
      <c r="AJ29" s="753"/>
      <c r="AK29" s="163">
        <f t="shared" si="52"/>
        <v>0</v>
      </c>
      <c r="AL29" s="665"/>
      <c r="AM29" s="753"/>
      <c r="AN29" s="753"/>
      <c r="AO29" s="753"/>
      <c r="AP29" s="753"/>
      <c r="AQ29" s="753"/>
      <c r="AR29" s="163">
        <f t="shared" si="53"/>
        <v>0</v>
      </c>
      <c r="AS29" s="665"/>
      <c r="AT29" s="753"/>
      <c r="AU29" s="753"/>
      <c r="AV29" s="753"/>
      <c r="AW29" s="753"/>
      <c r="AX29" s="753"/>
      <c r="AY29" s="163">
        <f t="shared" si="54"/>
        <v>0</v>
      </c>
      <c r="AZ29" s="665"/>
      <c r="BA29" s="753"/>
      <c r="BB29" s="753"/>
      <c r="BC29" s="753"/>
      <c r="BD29" s="753"/>
      <c r="BE29" s="753"/>
      <c r="BF29" s="163">
        <f t="shared" si="55"/>
        <v>0</v>
      </c>
      <c r="BG29" s="665"/>
      <c r="BH29" s="753"/>
      <c r="BI29" s="753"/>
      <c r="BJ29" s="753"/>
      <c r="BK29" s="753"/>
      <c r="BL29" s="753"/>
      <c r="BM29" s="163">
        <f t="shared" si="56"/>
        <v>0</v>
      </c>
      <c r="BN29" s="665"/>
      <c r="BO29" s="753"/>
      <c r="BP29" s="753"/>
      <c r="BQ29" s="753"/>
      <c r="BR29" s="753"/>
      <c r="BS29" s="753"/>
      <c r="BT29" s="163">
        <f t="shared" si="57"/>
        <v>0</v>
      </c>
      <c r="BU29" s="665"/>
      <c r="BV29" s="753"/>
      <c r="BW29" s="753"/>
      <c r="BX29" s="753"/>
      <c r="BY29" s="753"/>
      <c r="BZ29" s="753"/>
      <c r="CA29" s="163">
        <f t="shared" si="58"/>
        <v>0</v>
      </c>
      <c r="CB29" s="665"/>
      <c r="CC29" s="753"/>
      <c r="CD29" s="753"/>
      <c r="CE29" s="753"/>
      <c r="CF29" s="753"/>
      <c r="CG29" s="753"/>
      <c r="CH29" s="163">
        <f t="shared" si="59"/>
        <v>0</v>
      </c>
      <c r="CI29" s="665"/>
      <c r="CJ29" s="753"/>
      <c r="CK29" s="753"/>
      <c r="CL29" s="753"/>
      <c r="CM29" s="753"/>
      <c r="CN29" s="753"/>
      <c r="CO29" s="163">
        <f t="shared" si="60"/>
        <v>0</v>
      </c>
      <c r="CP29" s="665"/>
      <c r="CQ29" s="753"/>
      <c r="CR29" s="753"/>
      <c r="CS29" s="753"/>
      <c r="CT29" s="753"/>
      <c r="CU29" s="753"/>
      <c r="CV29" s="163">
        <f t="shared" si="61"/>
        <v>0</v>
      </c>
      <c r="CW29" s="665"/>
      <c r="CX29" s="753"/>
      <c r="CY29" s="753"/>
      <c r="CZ29" s="753"/>
      <c r="DA29" s="753"/>
      <c r="DB29" s="753"/>
      <c r="DC29" s="163">
        <f t="shared" si="62"/>
        <v>0</v>
      </c>
      <c r="DD29" s="665"/>
      <c r="DE29" s="753"/>
      <c r="DF29" s="753"/>
      <c r="DG29" s="753"/>
      <c r="DH29" s="753"/>
      <c r="DI29" s="753"/>
      <c r="DJ29" s="163">
        <f t="shared" si="63"/>
        <v>0</v>
      </c>
      <c r="DK29" s="665"/>
      <c r="DL29" s="753"/>
      <c r="DM29" s="753"/>
      <c r="DN29" s="753"/>
      <c r="DO29" s="753"/>
      <c r="DP29" s="753"/>
      <c r="DQ29" s="163">
        <f t="shared" si="64"/>
        <v>0</v>
      </c>
      <c r="DR29" s="665"/>
      <c r="DS29" s="753"/>
      <c r="DT29" s="753"/>
      <c r="DU29" s="753"/>
      <c r="DV29" s="753"/>
      <c r="DW29" s="753"/>
      <c r="DX29" s="163">
        <f t="shared" si="65"/>
        <v>0</v>
      </c>
      <c r="DY29" s="665"/>
      <c r="DZ29" s="753"/>
      <c r="EA29" s="753"/>
      <c r="EB29" s="753"/>
      <c r="EC29" s="753"/>
      <c r="ED29" s="753"/>
      <c r="EE29" s="163">
        <f t="shared" si="66"/>
        <v>0</v>
      </c>
      <c r="EF29" s="665"/>
      <c r="EG29" s="753"/>
      <c r="EH29" s="753"/>
      <c r="EI29" s="753"/>
      <c r="EJ29" s="753"/>
      <c r="EK29" s="753"/>
      <c r="EL29" s="163">
        <f t="shared" si="67"/>
        <v>0</v>
      </c>
      <c r="EM29" s="245"/>
      <c r="EN29" s="50">
        <f t="shared" si="43"/>
        <v>0</v>
      </c>
      <c r="EO29" s="50">
        <f t="shared" si="44"/>
        <v>0</v>
      </c>
      <c r="EP29" s="50">
        <f t="shared" si="45"/>
        <v>0</v>
      </c>
      <c r="EQ29" s="50">
        <f t="shared" si="46"/>
        <v>0</v>
      </c>
      <c r="ER29" s="50">
        <f t="shared" si="47"/>
        <v>0</v>
      </c>
      <c r="ES29" s="163">
        <f t="shared" si="21"/>
        <v>0</v>
      </c>
      <c r="ET29" s="643"/>
      <c r="EU29" s="572" t="s">
        <v>42</v>
      </c>
      <c r="EV29" s="146"/>
      <c r="EW29" s="146"/>
      <c r="EX29" s="146"/>
      <c r="EY29" s="146"/>
      <c r="EZ29" s="146"/>
      <c r="FA29" s="146"/>
      <c r="FB29" s="146"/>
      <c r="FC29" s="146"/>
      <c r="FD29" s="146"/>
      <c r="FE29" s="146"/>
      <c r="FF29" s="146"/>
      <c r="FG29" s="146"/>
      <c r="FH29" s="146"/>
      <c r="FI29" s="146"/>
      <c r="FJ29" s="146"/>
      <c r="FK29" s="146"/>
      <c r="FL29" s="146"/>
      <c r="FM29" s="146"/>
      <c r="FN29" s="146"/>
      <c r="FO29" s="146"/>
      <c r="FP29" s="146"/>
      <c r="FQ29" s="146"/>
      <c r="FR29" s="146"/>
      <c r="FS29" s="146"/>
      <c r="FT29" s="146"/>
      <c r="FU29" s="146"/>
      <c r="FV29" s="146"/>
      <c r="FW29" s="146"/>
      <c r="FX29" s="146"/>
      <c r="FY29" s="146"/>
      <c r="FZ29" s="146"/>
      <c r="GA29" s="144"/>
      <c r="GB29" s="144"/>
      <c r="GC29" s="144"/>
      <c r="GD29" s="144"/>
      <c r="GE29" s="144"/>
      <c r="GF29" s="144"/>
      <c r="GG29" s="144"/>
      <c r="GH29" s="144"/>
      <c r="GI29" s="144"/>
      <c r="GJ29" s="144"/>
      <c r="GK29" s="144"/>
      <c r="GL29" s="144"/>
      <c r="GM29" s="144"/>
      <c r="GN29" s="144"/>
      <c r="GO29" s="144"/>
      <c r="GP29" s="144"/>
      <c r="GQ29" s="144"/>
      <c r="GR29" s="144"/>
      <c r="GS29" s="144"/>
      <c r="GT29" s="144"/>
    </row>
    <row r="30" spans="1:202" ht="32.25" customHeight="1" x14ac:dyDescent="0.25">
      <c r="A30" s="431" t="s">
        <v>2143</v>
      </c>
      <c r="B30" s="48" t="s">
        <v>148</v>
      </c>
      <c r="C30" s="648"/>
      <c r="D30" s="753"/>
      <c r="E30" s="753"/>
      <c r="F30" s="753"/>
      <c r="G30" s="753"/>
      <c r="H30" s="753"/>
      <c r="I30" s="163">
        <f t="shared" si="48"/>
        <v>0</v>
      </c>
      <c r="J30" s="665"/>
      <c r="K30" s="753"/>
      <c r="L30" s="753"/>
      <c r="M30" s="753"/>
      <c r="N30" s="753"/>
      <c r="O30" s="753"/>
      <c r="P30" s="163">
        <f t="shared" si="49"/>
        <v>0</v>
      </c>
      <c r="Q30" s="665"/>
      <c r="R30" s="753"/>
      <c r="S30" s="753"/>
      <c r="T30" s="753"/>
      <c r="U30" s="753"/>
      <c r="V30" s="753"/>
      <c r="W30" s="163">
        <f t="shared" si="50"/>
        <v>0</v>
      </c>
      <c r="X30" s="665"/>
      <c r="Y30" s="753"/>
      <c r="Z30" s="753"/>
      <c r="AA30" s="753"/>
      <c r="AB30" s="753"/>
      <c r="AC30" s="753"/>
      <c r="AD30" s="163">
        <f t="shared" si="51"/>
        <v>0</v>
      </c>
      <c r="AE30" s="665"/>
      <c r="AF30" s="753"/>
      <c r="AG30" s="753"/>
      <c r="AH30" s="753"/>
      <c r="AI30" s="753"/>
      <c r="AJ30" s="753"/>
      <c r="AK30" s="163">
        <f t="shared" si="52"/>
        <v>0</v>
      </c>
      <c r="AL30" s="665"/>
      <c r="AM30" s="753"/>
      <c r="AN30" s="753"/>
      <c r="AO30" s="753"/>
      <c r="AP30" s="753"/>
      <c r="AQ30" s="753"/>
      <c r="AR30" s="163">
        <f t="shared" si="53"/>
        <v>0</v>
      </c>
      <c r="AS30" s="665"/>
      <c r="AT30" s="753"/>
      <c r="AU30" s="753"/>
      <c r="AV30" s="753"/>
      <c r="AW30" s="753"/>
      <c r="AX30" s="753"/>
      <c r="AY30" s="163">
        <f t="shared" si="54"/>
        <v>0</v>
      </c>
      <c r="AZ30" s="665"/>
      <c r="BA30" s="753"/>
      <c r="BB30" s="753"/>
      <c r="BC30" s="753"/>
      <c r="BD30" s="753"/>
      <c r="BE30" s="753"/>
      <c r="BF30" s="163">
        <f t="shared" si="55"/>
        <v>0</v>
      </c>
      <c r="BG30" s="665"/>
      <c r="BH30" s="753"/>
      <c r="BI30" s="753"/>
      <c r="BJ30" s="753"/>
      <c r="BK30" s="753"/>
      <c r="BL30" s="753"/>
      <c r="BM30" s="163">
        <f t="shared" si="56"/>
        <v>0</v>
      </c>
      <c r="BN30" s="665"/>
      <c r="BO30" s="753"/>
      <c r="BP30" s="753"/>
      <c r="BQ30" s="753"/>
      <c r="BR30" s="753"/>
      <c r="BS30" s="753"/>
      <c r="BT30" s="163">
        <f t="shared" si="57"/>
        <v>0</v>
      </c>
      <c r="BU30" s="665"/>
      <c r="BV30" s="753"/>
      <c r="BW30" s="753"/>
      <c r="BX30" s="753"/>
      <c r="BY30" s="753"/>
      <c r="BZ30" s="753"/>
      <c r="CA30" s="163">
        <f t="shared" si="58"/>
        <v>0</v>
      </c>
      <c r="CB30" s="665"/>
      <c r="CC30" s="753"/>
      <c r="CD30" s="753"/>
      <c r="CE30" s="753"/>
      <c r="CF30" s="753"/>
      <c r="CG30" s="753"/>
      <c r="CH30" s="163">
        <f t="shared" si="59"/>
        <v>0</v>
      </c>
      <c r="CI30" s="665"/>
      <c r="CJ30" s="753"/>
      <c r="CK30" s="753"/>
      <c r="CL30" s="753"/>
      <c r="CM30" s="753"/>
      <c r="CN30" s="753"/>
      <c r="CO30" s="163">
        <f t="shared" si="60"/>
        <v>0</v>
      </c>
      <c r="CP30" s="665"/>
      <c r="CQ30" s="753"/>
      <c r="CR30" s="753"/>
      <c r="CS30" s="753"/>
      <c r="CT30" s="753"/>
      <c r="CU30" s="753"/>
      <c r="CV30" s="163">
        <f t="shared" si="61"/>
        <v>0</v>
      </c>
      <c r="CW30" s="665"/>
      <c r="CX30" s="753"/>
      <c r="CY30" s="753"/>
      <c r="CZ30" s="753"/>
      <c r="DA30" s="753"/>
      <c r="DB30" s="753"/>
      <c r="DC30" s="163">
        <f t="shared" si="62"/>
        <v>0</v>
      </c>
      <c r="DD30" s="665"/>
      <c r="DE30" s="753"/>
      <c r="DF30" s="753"/>
      <c r="DG30" s="753"/>
      <c r="DH30" s="753"/>
      <c r="DI30" s="753"/>
      <c r="DJ30" s="163">
        <f t="shared" si="63"/>
        <v>0</v>
      </c>
      <c r="DK30" s="665"/>
      <c r="DL30" s="753"/>
      <c r="DM30" s="753"/>
      <c r="DN30" s="753"/>
      <c r="DO30" s="753"/>
      <c r="DP30" s="753"/>
      <c r="DQ30" s="163">
        <f t="shared" si="64"/>
        <v>0</v>
      </c>
      <c r="DR30" s="665"/>
      <c r="DS30" s="753"/>
      <c r="DT30" s="753"/>
      <c r="DU30" s="753"/>
      <c r="DV30" s="753"/>
      <c r="DW30" s="753"/>
      <c r="DX30" s="163">
        <f t="shared" si="65"/>
        <v>0</v>
      </c>
      <c r="DY30" s="665"/>
      <c r="DZ30" s="753"/>
      <c r="EA30" s="753"/>
      <c r="EB30" s="753"/>
      <c r="EC30" s="753"/>
      <c r="ED30" s="753"/>
      <c r="EE30" s="163">
        <f t="shared" si="66"/>
        <v>0</v>
      </c>
      <c r="EF30" s="665"/>
      <c r="EG30" s="753"/>
      <c r="EH30" s="753"/>
      <c r="EI30" s="753"/>
      <c r="EJ30" s="753"/>
      <c r="EK30" s="753"/>
      <c r="EL30" s="163">
        <f t="shared" si="67"/>
        <v>0</v>
      </c>
      <c r="EM30" s="245"/>
      <c r="EN30" s="50">
        <f t="shared" si="43"/>
        <v>0</v>
      </c>
      <c r="EO30" s="50">
        <f t="shared" si="44"/>
        <v>0</v>
      </c>
      <c r="EP30" s="50">
        <f t="shared" si="45"/>
        <v>0</v>
      </c>
      <c r="EQ30" s="50">
        <f t="shared" si="46"/>
        <v>0</v>
      </c>
      <c r="ER30" s="50">
        <f t="shared" si="47"/>
        <v>0</v>
      </c>
      <c r="ES30" s="163">
        <f t="shared" si="21"/>
        <v>0</v>
      </c>
      <c r="ET30" s="643"/>
      <c r="EU30" s="572" t="s">
        <v>42</v>
      </c>
      <c r="EV30" s="146"/>
      <c r="EW30" s="146"/>
      <c r="EX30" s="146"/>
      <c r="EY30" s="146"/>
      <c r="EZ30" s="146"/>
      <c r="FA30" s="146"/>
      <c r="FB30" s="146"/>
      <c r="FC30" s="146"/>
      <c r="FD30" s="146"/>
      <c r="FE30" s="146"/>
      <c r="FF30" s="146"/>
      <c r="FG30" s="146"/>
      <c r="FH30" s="146"/>
      <c r="FI30" s="146"/>
      <c r="FJ30" s="146"/>
      <c r="FK30" s="146"/>
      <c r="FL30" s="146"/>
      <c r="FM30" s="146"/>
      <c r="FN30" s="146"/>
      <c r="FO30" s="146"/>
      <c r="FP30" s="146"/>
      <c r="FQ30" s="146"/>
      <c r="FR30" s="146"/>
      <c r="FS30" s="146"/>
      <c r="FT30" s="146"/>
      <c r="FU30" s="146"/>
      <c r="FV30" s="146"/>
      <c r="FW30" s="146"/>
      <c r="FX30" s="146"/>
      <c r="FY30" s="146"/>
      <c r="FZ30" s="146"/>
      <c r="GA30" s="144"/>
      <c r="GB30" s="144"/>
      <c r="GC30" s="144"/>
      <c r="GD30" s="144"/>
      <c r="GE30" s="144"/>
      <c r="GF30" s="144"/>
      <c r="GG30" s="144"/>
      <c r="GH30" s="144"/>
      <c r="GI30" s="144"/>
      <c r="GJ30" s="144"/>
      <c r="GK30" s="144"/>
      <c r="GL30" s="144"/>
      <c r="GM30" s="144"/>
      <c r="GN30" s="144"/>
      <c r="GO30" s="144"/>
      <c r="GP30" s="144"/>
      <c r="GQ30" s="144"/>
      <c r="GR30" s="144"/>
      <c r="GS30" s="144"/>
      <c r="GT30" s="144"/>
    </row>
    <row r="31" spans="1:202" ht="32.25" customHeight="1" x14ac:dyDescent="0.25">
      <c r="A31" s="431" t="s">
        <v>2144</v>
      </c>
      <c r="B31" s="48" t="s">
        <v>108</v>
      </c>
      <c r="C31" s="648"/>
      <c r="D31" s="753"/>
      <c r="E31" s="753"/>
      <c r="F31" s="753"/>
      <c r="G31" s="753"/>
      <c r="H31" s="753"/>
      <c r="I31" s="163">
        <f t="shared" si="48"/>
        <v>0</v>
      </c>
      <c r="J31" s="665"/>
      <c r="K31" s="753"/>
      <c r="L31" s="753"/>
      <c r="M31" s="753"/>
      <c r="N31" s="753"/>
      <c r="O31" s="753"/>
      <c r="P31" s="163">
        <f t="shared" si="49"/>
        <v>0</v>
      </c>
      <c r="Q31" s="665"/>
      <c r="R31" s="753"/>
      <c r="S31" s="753"/>
      <c r="T31" s="753"/>
      <c r="U31" s="753"/>
      <c r="V31" s="753"/>
      <c r="W31" s="163">
        <f t="shared" si="50"/>
        <v>0</v>
      </c>
      <c r="X31" s="665"/>
      <c r="Y31" s="753"/>
      <c r="Z31" s="753"/>
      <c r="AA31" s="753"/>
      <c r="AB31" s="753"/>
      <c r="AC31" s="753"/>
      <c r="AD31" s="163">
        <f t="shared" si="51"/>
        <v>0</v>
      </c>
      <c r="AE31" s="665"/>
      <c r="AF31" s="753"/>
      <c r="AG31" s="753"/>
      <c r="AH31" s="753"/>
      <c r="AI31" s="753"/>
      <c r="AJ31" s="753"/>
      <c r="AK31" s="163">
        <f t="shared" si="52"/>
        <v>0</v>
      </c>
      <c r="AL31" s="665"/>
      <c r="AM31" s="753"/>
      <c r="AN31" s="753"/>
      <c r="AO31" s="753"/>
      <c r="AP31" s="753"/>
      <c r="AQ31" s="753"/>
      <c r="AR31" s="163">
        <f t="shared" si="53"/>
        <v>0</v>
      </c>
      <c r="AS31" s="665"/>
      <c r="AT31" s="753"/>
      <c r="AU31" s="753"/>
      <c r="AV31" s="753"/>
      <c r="AW31" s="753"/>
      <c r="AX31" s="753"/>
      <c r="AY31" s="163">
        <f t="shared" si="54"/>
        <v>0</v>
      </c>
      <c r="AZ31" s="665"/>
      <c r="BA31" s="753"/>
      <c r="BB31" s="753"/>
      <c r="BC31" s="753"/>
      <c r="BD31" s="753"/>
      <c r="BE31" s="753"/>
      <c r="BF31" s="163">
        <f t="shared" si="55"/>
        <v>0</v>
      </c>
      <c r="BG31" s="665"/>
      <c r="BH31" s="753"/>
      <c r="BI31" s="753"/>
      <c r="BJ31" s="753"/>
      <c r="BK31" s="753"/>
      <c r="BL31" s="753"/>
      <c r="BM31" s="163">
        <f t="shared" si="56"/>
        <v>0</v>
      </c>
      <c r="BN31" s="665"/>
      <c r="BO31" s="753"/>
      <c r="BP31" s="753"/>
      <c r="BQ31" s="753"/>
      <c r="BR31" s="753"/>
      <c r="BS31" s="753"/>
      <c r="BT31" s="163">
        <f t="shared" si="57"/>
        <v>0</v>
      </c>
      <c r="BU31" s="665"/>
      <c r="BV31" s="753"/>
      <c r="BW31" s="753"/>
      <c r="BX31" s="753"/>
      <c r="BY31" s="753"/>
      <c r="BZ31" s="753"/>
      <c r="CA31" s="163">
        <f t="shared" si="58"/>
        <v>0</v>
      </c>
      <c r="CB31" s="665"/>
      <c r="CC31" s="753"/>
      <c r="CD31" s="753"/>
      <c r="CE31" s="753"/>
      <c r="CF31" s="753"/>
      <c r="CG31" s="753"/>
      <c r="CH31" s="163">
        <f t="shared" si="59"/>
        <v>0</v>
      </c>
      <c r="CI31" s="665"/>
      <c r="CJ31" s="753"/>
      <c r="CK31" s="753"/>
      <c r="CL31" s="753"/>
      <c r="CM31" s="753"/>
      <c r="CN31" s="753"/>
      <c r="CO31" s="163">
        <f t="shared" si="60"/>
        <v>0</v>
      </c>
      <c r="CP31" s="665"/>
      <c r="CQ31" s="753"/>
      <c r="CR31" s="753"/>
      <c r="CS31" s="753"/>
      <c r="CT31" s="753"/>
      <c r="CU31" s="753"/>
      <c r="CV31" s="163">
        <f t="shared" si="61"/>
        <v>0</v>
      </c>
      <c r="CW31" s="665"/>
      <c r="CX31" s="753"/>
      <c r="CY31" s="753"/>
      <c r="CZ31" s="753"/>
      <c r="DA31" s="753"/>
      <c r="DB31" s="753"/>
      <c r="DC31" s="163">
        <f t="shared" si="62"/>
        <v>0</v>
      </c>
      <c r="DD31" s="665"/>
      <c r="DE31" s="753"/>
      <c r="DF31" s="753"/>
      <c r="DG31" s="753"/>
      <c r="DH31" s="753"/>
      <c r="DI31" s="753"/>
      <c r="DJ31" s="163">
        <f t="shared" si="63"/>
        <v>0</v>
      </c>
      <c r="DK31" s="665"/>
      <c r="DL31" s="753"/>
      <c r="DM31" s="753"/>
      <c r="DN31" s="753"/>
      <c r="DO31" s="753"/>
      <c r="DP31" s="753"/>
      <c r="DQ31" s="163">
        <f t="shared" si="64"/>
        <v>0</v>
      </c>
      <c r="DR31" s="665"/>
      <c r="DS31" s="753"/>
      <c r="DT31" s="753"/>
      <c r="DU31" s="753"/>
      <c r="DV31" s="753"/>
      <c r="DW31" s="753"/>
      <c r="DX31" s="163">
        <f t="shared" si="65"/>
        <v>0</v>
      </c>
      <c r="DY31" s="665"/>
      <c r="DZ31" s="753"/>
      <c r="EA31" s="753"/>
      <c r="EB31" s="753"/>
      <c r="EC31" s="753"/>
      <c r="ED31" s="753"/>
      <c r="EE31" s="163">
        <f t="shared" si="66"/>
        <v>0</v>
      </c>
      <c r="EF31" s="665"/>
      <c r="EG31" s="753"/>
      <c r="EH31" s="753"/>
      <c r="EI31" s="753"/>
      <c r="EJ31" s="753"/>
      <c r="EK31" s="753"/>
      <c r="EL31" s="163">
        <f t="shared" si="67"/>
        <v>0</v>
      </c>
      <c r="EM31" s="245"/>
      <c r="EN31" s="50">
        <f t="shared" si="43"/>
        <v>0</v>
      </c>
      <c r="EO31" s="50">
        <f t="shared" si="44"/>
        <v>0</v>
      </c>
      <c r="EP31" s="50">
        <f t="shared" si="45"/>
        <v>0</v>
      </c>
      <c r="EQ31" s="50">
        <f t="shared" si="46"/>
        <v>0</v>
      </c>
      <c r="ER31" s="50">
        <f t="shared" si="47"/>
        <v>0</v>
      </c>
      <c r="ES31" s="163">
        <f t="shared" si="21"/>
        <v>0</v>
      </c>
      <c r="ET31" s="643"/>
      <c r="EU31" s="575"/>
      <c r="EV31" s="146"/>
      <c r="EW31" s="146"/>
      <c r="EX31" s="146"/>
      <c r="EY31" s="146"/>
      <c r="EZ31" s="146"/>
      <c r="FA31" s="146"/>
      <c r="FB31" s="146"/>
      <c r="FC31" s="146"/>
      <c r="FD31" s="146"/>
      <c r="FE31" s="146"/>
      <c r="FF31" s="146"/>
      <c r="FG31" s="146"/>
      <c r="FH31" s="146"/>
      <c r="FI31" s="146"/>
      <c r="FJ31" s="146"/>
      <c r="FK31" s="146"/>
      <c r="FL31" s="146"/>
      <c r="FM31" s="146"/>
      <c r="FN31" s="146"/>
      <c r="FO31" s="146"/>
      <c r="FP31" s="146"/>
      <c r="FQ31" s="146"/>
      <c r="FR31" s="146"/>
      <c r="FS31" s="146"/>
      <c r="FT31" s="146"/>
      <c r="FU31" s="146"/>
      <c r="FV31" s="146"/>
      <c r="FW31" s="146"/>
      <c r="FX31" s="146"/>
      <c r="FY31" s="146"/>
      <c r="FZ31" s="146"/>
      <c r="GA31" s="144"/>
      <c r="GB31" s="144"/>
      <c r="GC31" s="144"/>
      <c r="GD31" s="144"/>
      <c r="GE31" s="144"/>
      <c r="GF31" s="144"/>
      <c r="GG31" s="144"/>
      <c r="GH31" s="144"/>
      <c r="GI31" s="144"/>
      <c r="GJ31" s="144"/>
      <c r="GK31" s="144"/>
      <c r="GL31" s="144"/>
      <c r="GM31" s="144"/>
      <c r="GN31" s="144"/>
      <c r="GO31" s="144"/>
      <c r="GP31" s="144"/>
      <c r="GQ31" s="144"/>
      <c r="GR31" s="144"/>
      <c r="GS31" s="144"/>
      <c r="GT31" s="144"/>
    </row>
    <row r="32" spans="1:202" ht="32.25" customHeight="1" x14ac:dyDescent="0.25">
      <c r="A32" s="431"/>
      <c r="B32" s="49" t="s">
        <v>89</v>
      </c>
      <c r="C32" s="648"/>
      <c r="D32" s="643"/>
      <c r="E32" s="643"/>
      <c r="F32" s="643"/>
      <c r="G32" s="643"/>
      <c r="H32" s="643"/>
      <c r="I32" s="643"/>
      <c r="J32" s="665"/>
      <c r="K32" s="643"/>
      <c r="L32" s="643"/>
      <c r="M32" s="643"/>
      <c r="N32" s="643"/>
      <c r="O32" s="643"/>
      <c r="P32" s="643"/>
      <c r="Q32" s="665"/>
      <c r="R32" s="643"/>
      <c r="S32" s="643"/>
      <c r="T32" s="643"/>
      <c r="U32" s="643"/>
      <c r="V32" s="643"/>
      <c r="W32" s="643"/>
      <c r="X32" s="665"/>
      <c r="Y32" s="643"/>
      <c r="Z32" s="643"/>
      <c r="AA32" s="643"/>
      <c r="AB32" s="643"/>
      <c r="AC32" s="643"/>
      <c r="AD32" s="643"/>
      <c r="AE32" s="665"/>
      <c r="AF32" s="643"/>
      <c r="AG32" s="643"/>
      <c r="AH32" s="643"/>
      <c r="AI32" s="643"/>
      <c r="AJ32" s="643"/>
      <c r="AK32" s="643"/>
      <c r="AL32" s="665"/>
      <c r="AM32" s="643"/>
      <c r="AN32" s="643"/>
      <c r="AO32" s="643"/>
      <c r="AP32" s="643"/>
      <c r="AQ32" s="643"/>
      <c r="AR32" s="643"/>
      <c r="AS32" s="665"/>
      <c r="AT32" s="643"/>
      <c r="AU32" s="643"/>
      <c r="AV32" s="643"/>
      <c r="AW32" s="643"/>
      <c r="AX32" s="643"/>
      <c r="AY32" s="643"/>
      <c r="AZ32" s="665"/>
      <c r="BA32" s="643"/>
      <c r="BB32" s="643"/>
      <c r="BC32" s="643"/>
      <c r="BD32" s="643"/>
      <c r="BE32" s="643"/>
      <c r="BF32" s="643"/>
      <c r="BG32" s="665"/>
      <c r="BH32" s="643"/>
      <c r="BI32" s="643"/>
      <c r="BJ32" s="643"/>
      <c r="BK32" s="643"/>
      <c r="BL32" s="643"/>
      <c r="BM32" s="643"/>
      <c r="BN32" s="665"/>
      <c r="BO32" s="643"/>
      <c r="BP32" s="643"/>
      <c r="BQ32" s="643"/>
      <c r="BR32" s="643"/>
      <c r="BS32" s="643"/>
      <c r="BT32" s="643"/>
      <c r="BU32" s="665"/>
      <c r="BV32" s="643"/>
      <c r="BW32" s="643"/>
      <c r="BX32" s="643"/>
      <c r="BY32" s="643"/>
      <c r="BZ32" s="643"/>
      <c r="CA32" s="643"/>
      <c r="CB32" s="665"/>
      <c r="CC32" s="643"/>
      <c r="CD32" s="643"/>
      <c r="CE32" s="643"/>
      <c r="CF32" s="643"/>
      <c r="CG32" s="643"/>
      <c r="CH32" s="643"/>
      <c r="CI32" s="665"/>
      <c r="CJ32" s="643"/>
      <c r="CK32" s="643"/>
      <c r="CL32" s="643"/>
      <c r="CM32" s="643"/>
      <c r="CN32" s="643"/>
      <c r="CO32" s="643"/>
      <c r="CP32" s="665"/>
      <c r="CQ32" s="643"/>
      <c r="CR32" s="643"/>
      <c r="CS32" s="643"/>
      <c r="CT32" s="643"/>
      <c r="CU32" s="643"/>
      <c r="CV32" s="643"/>
      <c r="CW32" s="665"/>
      <c r="CX32" s="643"/>
      <c r="CY32" s="643"/>
      <c r="CZ32" s="643"/>
      <c r="DA32" s="643"/>
      <c r="DB32" s="643"/>
      <c r="DC32" s="643"/>
      <c r="DD32" s="665"/>
      <c r="DE32" s="643"/>
      <c r="DF32" s="643"/>
      <c r="DG32" s="643"/>
      <c r="DH32" s="643"/>
      <c r="DI32" s="643"/>
      <c r="DJ32" s="643"/>
      <c r="DK32" s="665"/>
      <c r="DL32" s="643"/>
      <c r="DM32" s="643"/>
      <c r="DN32" s="643"/>
      <c r="DO32" s="643"/>
      <c r="DP32" s="643"/>
      <c r="DQ32" s="643"/>
      <c r="DR32" s="665"/>
      <c r="DS32" s="643"/>
      <c r="DT32" s="643"/>
      <c r="DU32" s="643"/>
      <c r="DV32" s="643"/>
      <c r="DW32" s="643"/>
      <c r="DX32" s="643"/>
      <c r="DY32" s="665"/>
      <c r="DZ32" s="643"/>
      <c r="EA32" s="643"/>
      <c r="EB32" s="643"/>
      <c r="EC32" s="643"/>
      <c r="ED32" s="643"/>
      <c r="EE32" s="643"/>
      <c r="EF32" s="665"/>
      <c r="EG32" s="643"/>
      <c r="EH32" s="643"/>
      <c r="EI32" s="643"/>
      <c r="EJ32" s="643"/>
      <c r="EK32" s="643"/>
      <c r="EL32" s="643"/>
      <c r="EM32" s="245"/>
      <c r="EN32" s="643"/>
      <c r="EO32" s="643"/>
      <c r="EP32" s="643"/>
      <c r="EQ32" s="643"/>
      <c r="ER32" s="643"/>
      <c r="ES32" s="643"/>
      <c r="ET32" s="643"/>
      <c r="EU32" s="575"/>
      <c r="EV32" s="146"/>
      <c r="EW32" s="146"/>
      <c r="EX32" s="146"/>
      <c r="EY32" s="146"/>
      <c r="EZ32" s="146"/>
      <c r="FA32" s="146"/>
      <c r="FB32" s="146"/>
      <c r="FC32" s="146"/>
      <c r="FD32" s="146"/>
      <c r="FE32" s="146"/>
      <c r="FF32" s="146"/>
      <c r="FG32" s="146"/>
      <c r="FH32" s="146"/>
      <c r="FI32" s="146"/>
      <c r="FJ32" s="146"/>
      <c r="FK32" s="146"/>
      <c r="FL32" s="146"/>
      <c r="FM32" s="146"/>
      <c r="FN32" s="146"/>
      <c r="FO32" s="146"/>
      <c r="FP32" s="146"/>
      <c r="FQ32" s="146"/>
      <c r="FR32" s="146"/>
      <c r="FS32" s="146"/>
      <c r="FT32" s="146"/>
      <c r="FU32" s="146"/>
      <c r="FV32" s="146"/>
      <c r="FW32" s="146"/>
      <c r="FX32" s="146"/>
      <c r="FY32" s="146"/>
      <c r="FZ32" s="146"/>
      <c r="GA32" s="144"/>
      <c r="GB32" s="144"/>
      <c r="GC32" s="144"/>
      <c r="GD32" s="144"/>
      <c r="GE32" s="144"/>
      <c r="GF32" s="144"/>
      <c r="GG32" s="144"/>
      <c r="GH32" s="144"/>
      <c r="GI32" s="144"/>
      <c r="GJ32" s="144"/>
      <c r="GK32" s="144"/>
      <c r="GL32" s="144"/>
      <c r="GM32" s="144"/>
      <c r="GN32" s="144"/>
      <c r="GO32" s="144"/>
      <c r="GP32" s="144"/>
      <c r="GQ32" s="144"/>
      <c r="GR32" s="144"/>
      <c r="GS32" s="144"/>
      <c r="GT32" s="144"/>
    </row>
    <row r="33" spans="1:202" ht="32.25" customHeight="1" x14ac:dyDescent="0.25">
      <c r="A33" s="431" t="s">
        <v>2145</v>
      </c>
      <c r="B33" s="48" t="s">
        <v>0</v>
      </c>
      <c r="C33" s="648"/>
      <c r="D33" s="753"/>
      <c r="E33" s="753"/>
      <c r="F33" s="753"/>
      <c r="G33" s="753"/>
      <c r="H33" s="753"/>
      <c r="I33" s="163">
        <f t="shared" ref="I33:I41" si="68">SUM(D33:H33)</f>
        <v>0</v>
      </c>
      <c r="J33" s="665"/>
      <c r="K33" s="753"/>
      <c r="L33" s="753"/>
      <c r="M33" s="753"/>
      <c r="N33" s="753"/>
      <c r="O33" s="753"/>
      <c r="P33" s="163">
        <f t="shared" ref="P33:P41" si="69">SUM(K33:O33)</f>
        <v>0</v>
      </c>
      <c r="Q33" s="665"/>
      <c r="R33" s="753"/>
      <c r="S33" s="753"/>
      <c r="T33" s="753"/>
      <c r="U33" s="753"/>
      <c r="V33" s="753"/>
      <c r="W33" s="163">
        <f t="shared" ref="W33:W41" si="70">SUM(R33:V33)</f>
        <v>0</v>
      </c>
      <c r="X33" s="665"/>
      <c r="Y33" s="753"/>
      <c r="Z33" s="753"/>
      <c r="AA33" s="753"/>
      <c r="AB33" s="753"/>
      <c r="AC33" s="753"/>
      <c r="AD33" s="163">
        <f t="shared" ref="AD33:AD41" si="71">SUM(Y33:AC33)</f>
        <v>0</v>
      </c>
      <c r="AE33" s="665"/>
      <c r="AF33" s="753"/>
      <c r="AG33" s="753"/>
      <c r="AH33" s="753"/>
      <c r="AI33" s="753"/>
      <c r="AJ33" s="753"/>
      <c r="AK33" s="163">
        <f t="shared" ref="AK33:AK41" si="72">SUM(AF33:AJ33)</f>
        <v>0</v>
      </c>
      <c r="AL33" s="665"/>
      <c r="AM33" s="753"/>
      <c r="AN33" s="753"/>
      <c r="AO33" s="753"/>
      <c r="AP33" s="753"/>
      <c r="AQ33" s="753"/>
      <c r="AR33" s="163">
        <f t="shared" ref="AR33:AR41" si="73">SUM(AM33:AQ33)</f>
        <v>0</v>
      </c>
      <c r="AS33" s="665"/>
      <c r="AT33" s="753"/>
      <c r="AU33" s="753"/>
      <c r="AV33" s="753"/>
      <c r="AW33" s="753"/>
      <c r="AX33" s="753"/>
      <c r="AY33" s="163">
        <f t="shared" ref="AY33:AY41" si="74">SUM(AT33:AX33)</f>
        <v>0</v>
      </c>
      <c r="AZ33" s="665"/>
      <c r="BA33" s="753"/>
      <c r="BB33" s="753"/>
      <c r="BC33" s="753"/>
      <c r="BD33" s="753"/>
      <c r="BE33" s="753"/>
      <c r="BF33" s="163">
        <f t="shared" ref="BF33:BF41" si="75">SUM(BA33:BE33)</f>
        <v>0</v>
      </c>
      <c r="BG33" s="665"/>
      <c r="BH33" s="753"/>
      <c r="BI33" s="753"/>
      <c r="BJ33" s="753"/>
      <c r="BK33" s="753"/>
      <c r="BL33" s="753"/>
      <c r="BM33" s="163">
        <f t="shared" ref="BM33:BM41" si="76">SUM(BH33:BL33)</f>
        <v>0</v>
      </c>
      <c r="BN33" s="665"/>
      <c r="BO33" s="753"/>
      <c r="BP33" s="753"/>
      <c r="BQ33" s="753"/>
      <c r="BR33" s="753"/>
      <c r="BS33" s="753"/>
      <c r="BT33" s="163">
        <f t="shared" ref="BT33:BT41" si="77">SUM(BO33:BS33)</f>
        <v>0</v>
      </c>
      <c r="BU33" s="665"/>
      <c r="BV33" s="753"/>
      <c r="BW33" s="753"/>
      <c r="BX33" s="753"/>
      <c r="BY33" s="753"/>
      <c r="BZ33" s="753"/>
      <c r="CA33" s="163">
        <f t="shared" ref="CA33:CA41" si="78">SUM(BV33:BZ33)</f>
        <v>0</v>
      </c>
      <c r="CB33" s="665"/>
      <c r="CC33" s="753"/>
      <c r="CD33" s="753"/>
      <c r="CE33" s="753"/>
      <c r="CF33" s="753"/>
      <c r="CG33" s="753"/>
      <c r="CH33" s="163">
        <f t="shared" ref="CH33:CH41" si="79">SUM(CC33:CG33)</f>
        <v>0</v>
      </c>
      <c r="CI33" s="665"/>
      <c r="CJ33" s="753"/>
      <c r="CK33" s="753"/>
      <c r="CL33" s="753"/>
      <c r="CM33" s="753"/>
      <c r="CN33" s="753"/>
      <c r="CO33" s="163">
        <f t="shared" ref="CO33:CO41" si="80">SUM(CJ33:CN33)</f>
        <v>0</v>
      </c>
      <c r="CP33" s="665"/>
      <c r="CQ33" s="753"/>
      <c r="CR33" s="753"/>
      <c r="CS33" s="753"/>
      <c r="CT33" s="753"/>
      <c r="CU33" s="753"/>
      <c r="CV33" s="163">
        <f t="shared" ref="CV33:CV41" si="81">SUM(CQ33:CU33)</f>
        <v>0</v>
      </c>
      <c r="CW33" s="665"/>
      <c r="CX33" s="753"/>
      <c r="CY33" s="753"/>
      <c r="CZ33" s="753"/>
      <c r="DA33" s="753"/>
      <c r="DB33" s="753"/>
      <c r="DC33" s="163">
        <f t="shared" ref="DC33:DC41" si="82">SUM(CX33:DB33)</f>
        <v>0</v>
      </c>
      <c r="DD33" s="665"/>
      <c r="DE33" s="753"/>
      <c r="DF33" s="753"/>
      <c r="DG33" s="753"/>
      <c r="DH33" s="753"/>
      <c r="DI33" s="753"/>
      <c r="DJ33" s="163">
        <f t="shared" ref="DJ33:DJ41" si="83">SUM(DE33:DI33)</f>
        <v>0</v>
      </c>
      <c r="DK33" s="665"/>
      <c r="DL33" s="753"/>
      <c r="DM33" s="753"/>
      <c r="DN33" s="753"/>
      <c r="DO33" s="753"/>
      <c r="DP33" s="753"/>
      <c r="DQ33" s="163">
        <f t="shared" ref="DQ33:DQ41" si="84">SUM(DL33:DP33)</f>
        <v>0</v>
      </c>
      <c r="DR33" s="665"/>
      <c r="DS33" s="753"/>
      <c r="DT33" s="753"/>
      <c r="DU33" s="753"/>
      <c r="DV33" s="753"/>
      <c r="DW33" s="753"/>
      <c r="DX33" s="163">
        <f t="shared" ref="DX33:DX41" si="85">SUM(DS33:DW33)</f>
        <v>0</v>
      </c>
      <c r="DY33" s="665"/>
      <c r="DZ33" s="753"/>
      <c r="EA33" s="753"/>
      <c r="EB33" s="753"/>
      <c r="EC33" s="753"/>
      <c r="ED33" s="753"/>
      <c r="EE33" s="163">
        <f t="shared" ref="EE33:EE41" si="86">SUM(DZ33:ED33)</f>
        <v>0</v>
      </c>
      <c r="EF33" s="665"/>
      <c r="EG33" s="753"/>
      <c r="EH33" s="753"/>
      <c r="EI33" s="753"/>
      <c r="EJ33" s="753"/>
      <c r="EK33" s="753"/>
      <c r="EL33" s="163">
        <f t="shared" ref="EL33:EL41" si="87">SUM(EG33:EK33)</f>
        <v>0</v>
      </c>
      <c r="EM33" s="245"/>
      <c r="EN33" s="50">
        <f t="shared" si="43"/>
        <v>0</v>
      </c>
      <c r="EO33" s="50">
        <f t="shared" si="44"/>
        <v>0</v>
      </c>
      <c r="EP33" s="50">
        <f t="shared" si="45"/>
        <v>0</v>
      </c>
      <c r="EQ33" s="50">
        <f t="shared" si="46"/>
        <v>0</v>
      </c>
      <c r="ER33" s="50">
        <f t="shared" si="47"/>
        <v>0</v>
      </c>
      <c r="ES33" s="163">
        <f t="shared" si="21"/>
        <v>0</v>
      </c>
      <c r="ET33" s="643"/>
      <c r="EU33" s="572" t="s">
        <v>42</v>
      </c>
      <c r="EV33" s="146"/>
      <c r="EW33" s="146"/>
      <c r="EX33" s="146"/>
      <c r="EY33" s="146"/>
      <c r="EZ33" s="146"/>
      <c r="FA33" s="146"/>
      <c r="FB33" s="146"/>
      <c r="FC33" s="146"/>
      <c r="FD33" s="146"/>
      <c r="FE33" s="146"/>
      <c r="FF33" s="146"/>
      <c r="FG33" s="146"/>
      <c r="FH33" s="146"/>
      <c r="FI33" s="146"/>
      <c r="FJ33" s="146"/>
      <c r="FK33" s="146"/>
      <c r="FL33" s="146"/>
      <c r="FM33" s="146"/>
      <c r="FN33" s="146"/>
      <c r="FO33" s="146"/>
      <c r="FP33" s="146"/>
      <c r="FQ33" s="146"/>
      <c r="FR33" s="146"/>
      <c r="FS33" s="146"/>
      <c r="FT33" s="146"/>
      <c r="FU33" s="146"/>
      <c r="FV33" s="146"/>
      <c r="FW33" s="146"/>
      <c r="FX33" s="146"/>
      <c r="FY33" s="146"/>
      <c r="FZ33" s="146"/>
      <c r="GA33" s="144"/>
      <c r="GB33" s="144"/>
      <c r="GC33" s="144"/>
      <c r="GD33" s="144"/>
      <c r="GE33" s="144"/>
      <c r="GF33" s="144"/>
      <c r="GG33" s="144"/>
      <c r="GH33" s="144"/>
      <c r="GI33" s="144"/>
      <c r="GJ33" s="144"/>
      <c r="GK33" s="144"/>
      <c r="GL33" s="144"/>
      <c r="GM33" s="144"/>
      <c r="GN33" s="144"/>
      <c r="GO33" s="144"/>
      <c r="GP33" s="144"/>
      <c r="GQ33" s="144"/>
      <c r="GR33" s="144"/>
      <c r="GS33" s="144"/>
      <c r="GT33" s="144"/>
    </row>
    <row r="34" spans="1:202" ht="32.25" customHeight="1" x14ac:dyDescent="0.25">
      <c r="A34" s="431" t="s">
        <v>2146</v>
      </c>
      <c r="B34" s="48" t="s">
        <v>1</v>
      </c>
      <c r="C34" s="648"/>
      <c r="D34" s="753"/>
      <c r="E34" s="753"/>
      <c r="F34" s="753"/>
      <c r="G34" s="753"/>
      <c r="H34" s="753"/>
      <c r="I34" s="163">
        <f t="shared" si="68"/>
        <v>0</v>
      </c>
      <c r="J34" s="665"/>
      <c r="K34" s="753"/>
      <c r="L34" s="753"/>
      <c r="M34" s="753"/>
      <c r="N34" s="753"/>
      <c r="O34" s="753"/>
      <c r="P34" s="163">
        <f t="shared" si="69"/>
        <v>0</v>
      </c>
      <c r="Q34" s="665"/>
      <c r="R34" s="753"/>
      <c r="S34" s="753"/>
      <c r="T34" s="753"/>
      <c r="U34" s="753"/>
      <c r="V34" s="753"/>
      <c r="W34" s="163">
        <f t="shared" si="70"/>
        <v>0</v>
      </c>
      <c r="X34" s="665"/>
      <c r="Y34" s="753"/>
      <c r="Z34" s="753"/>
      <c r="AA34" s="753"/>
      <c r="AB34" s="753"/>
      <c r="AC34" s="753"/>
      <c r="AD34" s="163">
        <f t="shared" si="71"/>
        <v>0</v>
      </c>
      <c r="AE34" s="665"/>
      <c r="AF34" s="753"/>
      <c r="AG34" s="753"/>
      <c r="AH34" s="753"/>
      <c r="AI34" s="753"/>
      <c r="AJ34" s="753"/>
      <c r="AK34" s="163">
        <f t="shared" si="72"/>
        <v>0</v>
      </c>
      <c r="AL34" s="665"/>
      <c r="AM34" s="753"/>
      <c r="AN34" s="753"/>
      <c r="AO34" s="753"/>
      <c r="AP34" s="753"/>
      <c r="AQ34" s="753"/>
      <c r="AR34" s="163">
        <f t="shared" si="73"/>
        <v>0</v>
      </c>
      <c r="AS34" s="665"/>
      <c r="AT34" s="753"/>
      <c r="AU34" s="753"/>
      <c r="AV34" s="753"/>
      <c r="AW34" s="753"/>
      <c r="AX34" s="753"/>
      <c r="AY34" s="163">
        <f t="shared" si="74"/>
        <v>0</v>
      </c>
      <c r="AZ34" s="665"/>
      <c r="BA34" s="753"/>
      <c r="BB34" s="753"/>
      <c r="BC34" s="753"/>
      <c r="BD34" s="753"/>
      <c r="BE34" s="753"/>
      <c r="BF34" s="163">
        <f t="shared" si="75"/>
        <v>0</v>
      </c>
      <c r="BG34" s="665"/>
      <c r="BH34" s="753"/>
      <c r="BI34" s="753"/>
      <c r="BJ34" s="753"/>
      <c r="BK34" s="753"/>
      <c r="BL34" s="753"/>
      <c r="BM34" s="163">
        <f t="shared" si="76"/>
        <v>0</v>
      </c>
      <c r="BN34" s="665"/>
      <c r="BO34" s="753"/>
      <c r="BP34" s="753"/>
      <c r="BQ34" s="753"/>
      <c r="BR34" s="753"/>
      <c r="BS34" s="753"/>
      <c r="BT34" s="163">
        <f t="shared" si="77"/>
        <v>0</v>
      </c>
      <c r="BU34" s="665"/>
      <c r="BV34" s="753"/>
      <c r="BW34" s="753"/>
      <c r="BX34" s="753"/>
      <c r="BY34" s="753"/>
      <c r="BZ34" s="753"/>
      <c r="CA34" s="163">
        <f t="shared" si="78"/>
        <v>0</v>
      </c>
      <c r="CB34" s="665"/>
      <c r="CC34" s="753"/>
      <c r="CD34" s="753"/>
      <c r="CE34" s="753"/>
      <c r="CF34" s="753"/>
      <c r="CG34" s="753"/>
      <c r="CH34" s="163">
        <f t="shared" si="79"/>
        <v>0</v>
      </c>
      <c r="CI34" s="665"/>
      <c r="CJ34" s="753"/>
      <c r="CK34" s="753"/>
      <c r="CL34" s="753"/>
      <c r="CM34" s="753"/>
      <c r="CN34" s="753"/>
      <c r="CO34" s="163">
        <f t="shared" si="80"/>
        <v>0</v>
      </c>
      <c r="CP34" s="665"/>
      <c r="CQ34" s="753"/>
      <c r="CR34" s="753"/>
      <c r="CS34" s="753"/>
      <c r="CT34" s="753"/>
      <c r="CU34" s="753"/>
      <c r="CV34" s="163">
        <f t="shared" si="81"/>
        <v>0</v>
      </c>
      <c r="CW34" s="665"/>
      <c r="CX34" s="753"/>
      <c r="CY34" s="753"/>
      <c r="CZ34" s="753"/>
      <c r="DA34" s="753"/>
      <c r="DB34" s="753"/>
      <c r="DC34" s="163">
        <f t="shared" si="82"/>
        <v>0</v>
      </c>
      <c r="DD34" s="665"/>
      <c r="DE34" s="753"/>
      <c r="DF34" s="753"/>
      <c r="DG34" s="753"/>
      <c r="DH34" s="753"/>
      <c r="DI34" s="753"/>
      <c r="DJ34" s="163">
        <f t="shared" si="83"/>
        <v>0</v>
      </c>
      <c r="DK34" s="665"/>
      <c r="DL34" s="753"/>
      <c r="DM34" s="753"/>
      <c r="DN34" s="753"/>
      <c r="DO34" s="753"/>
      <c r="DP34" s="753"/>
      <c r="DQ34" s="163">
        <f t="shared" si="84"/>
        <v>0</v>
      </c>
      <c r="DR34" s="665"/>
      <c r="DS34" s="753"/>
      <c r="DT34" s="753"/>
      <c r="DU34" s="753"/>
      <c r="DV34" s="753"/>
      <c r="DW34" s="753"/>
      <c r="DX34" s="163">
        <f t="shared" si="85"/>
        <v>0</v>
      </c>
      <c r="DY34" s="665"/>
      <c r="DZ34" s="753"/>
      <c r="EA34" s="753"/>
      <c r="EB34" s="753"/>
      <c r="EC34" s="753"/>
      <c r="ED34" s="753"/>
      <c r="EE34" s="163">
        <f t="shared" si="86"/>
        <v>0</v>
      </c>
      <c r="EF34" s="665"/>
      <c r="EG34" s="753"/>
      <c r="EH34" s="753"/>
      <c r="EI34" s="753"/>
      <c r="EJ34" s="753"/>
      <c r="EK34" s="753"/>
      <c r="EL34" s="163">
        <f t="shared" si="87"/>
        <v>0</v>
      </c>
      <c r="EM34" s="245"/>
      <c r="EN34" s="50">
        <f t="shared" si="43"/>
        <v>0</v>
      </c>
      <c r="EO34" s="50">
        <f t="shared" si="44"/>
        <v>0</v>
      </c>
      <c r="EP34" s="50">
        <f t="shared" si="45"/>
        <v>0</v>
      </c>
      <c r="EQ34" s="50">
        <f t="shared" si="46"/>
        <v>0</v>
      </c>
      <c r="ER34" s="50">
        <f t="shared" si="47"/>
        <v>0</v>
      </c>
      <c r="ES34" s="163">
        <f t="shared" si="21"/>
        <v>0</v>
      </c>
      <c r="ET34" s="643"/>
      <c r="EU34" s="572" t="s">
        <v>2016</v>
      </c>
      <c r="EV34" s="146"/>
      <c r="EW34" s="146"/>
      <c r="EX34" s="146"/>
      <c r="EY34" s="146"/>
      <c r="EZ34" s="146"/>
      <c r="FA34" s="146"/>
      <c r="FB34" s="146"/>
      <c r="FC34" s="146"/>
      <c r="FD34" s="146"/>
      <c r="FE34" s="146"/>
      <c r="FF34" s="146"/>
      <c r="FG34" s="146"/>
      <c r="FH34" s="146"/>
      <c r="FI34" s="146"/>
      <c r="FJ34" s="146"/>
      <c r="FK34" s="146"/>
      <c r="FL34" s="146"/>
      <c r="FM34" s="146"/>
      <c r="FN34" s="146"/>
      <c r="FO34" s="146"/>
      <c r="FP34" s="146"/>
      <c r="FQ34" s="146"/>
      <c r="FR34" s="146"/>
      <c r="FS34" s="146"/>
      <c r="FT34" s="146"/>
      <c r="FU34" s="146"/>
      <c r="FV34" s="146"/>
      <c r="FW34" s="146"/>
      <c r="FX34" s="146"/>
      <c r="FY34" s="146"/>
      <c r="FZ34" s="146"/>
      <c r="GA34" s="144"/>
      <c r="GB34" s="144"/>
      <c r="GC34" s="144"/>
      <c r="GD34" s="144"/>
      <c r="GE34" s="144"/>
      <c r="GF34" s="144"/>
      <c r="GG34" s="144"/>
      <c r="GH34" s="144"/>
      <c r="GI34" s="144"/>
      <c r="GJ34" s="144"/>
      <c r="GK34" s="144"/>
      <c r="GL34" s="144"/>
      <c r="GM34" s="144"/>
      <c r="GN34" s="144"/>
      <c r="GO34" s="144"/>
      <c r="GP34" s="144"/>
      <c r="GQ34" s="144"/>
      <c r="GR34" s="144"/>
      <c r="GS34" s="144"/>
      <c r="GT34" s="144"/>
    </row>
    <row r="35" spans="1:202" ht="32.25" customHeight="1" x14ac:dyDescent="0.25">
      <c r="A35" s="431" t="s">
        <v>2147</v>
      </c>
      <c r="B35" s="48" t="s">
        <v>250</v>
      </c>
      <c r="C35" s="648"/>
      <c r="D35" s="643"/>
      <c r="E35" s="753"/>
      <c r="F35" s="643"/>
      <c r="G35" s="643"/>
      <c r="H35" s="643"/>
      <c r="I35" s="163">
        <f t="shared" si="68"/>
        <v>0</v>
      </c>
      <c r="J35" s="665"/>
      <c r="K35" s="643"/>
      <c r="L35" s="753"/>
      <c r="M35" s="643"/>
      <c r="N35" s="643"/>
      <c r="O35" s="643"/>
      <c r="P35" s="163">
        <f t="shared" si="69"/>
        <v>0</v>
      </c>
      <c r="Q35" s="665"/>
      <c r="R35" s="643"/>
      <c r="S35" s="753"/>
      <c r="T35" s="643"/>
      <c r="U35" s="643"/>
      <c r="V35" s="643"/>
      <c r="W35" s="163">
        <f t="shared" si="70"/>
        <v>0</v>
      </c>
      <c r="X35" s="665"/>
      <c r="Y35" s="643"/>
      <c r="Z35" s="753"/>
      <c r="AA35" s="643"/>
      <c r="AB35" s="643"/>
      <c r="AC35" s="643"/>
      <c r="AD35" s="163">
        <f t="shared" si="71"/>
        <v>0</v>
      </c>
      <c r="AE35" s="665"/>
      <c r="AF35" s="643"/>
      <c r="AG35" s="753"/>
      <c r="AH35" s="643"/>
      <c r="AI35" s="643"/>
      <c r="AJ35" s="643"/>
      <c r="AK35" s="163">
        <f t="shared" si="72"/>
        <v>0</v>
      </c>
      <c r="AL35" s="665"/>
      <c r="AM35" s="643"/>
      <c r="AN35" s="753"/>
      <c r="AO35" s="643"/>
      <c r="AP35" s="643"/>
      <c r="AQ35" s="643"/>
      <c r="AR35" s="163">
        <f t="shared" si="73"/>
        <v>0</v>
      </c>
      <c r="AS35" s="665"/>
      <c r="AT35" s="643"/>
      <c r="AU35" s="753"/>
      <c r="AV35" s="643"/>
      <c r="AW35" s="643"/>
      <c r="AX35" s="643"/>
      <c r="AY35" s="163">
        <f t="shared" si="74"/>
        <v>0</v>
      </c>
      <c r="AZ35" s="665"/>
      <c r="BA35" s="643"/>
      <c r="BB35" s="753"/>
      <c r="BC35" s="643"/>
      <c r="BD35" s="643"/>
      <c r="BE35" s="643"/>
      <c r="BF35" s="163">
        <f t="shared" si="75"/>
        <v>0</v>
      </c>
      <c r="BG35" s="665"/>
      <c r="BH35" s="643"/>
      <c r="BI35" s="753"/>
      <c r="BJ35" s="643"/>
      <c r="BK35" s="643"/>
      <c r="BL35" s="643"/>
      <c r="BM35" s="163">
        <f t="shared" si="76"/>
        <v>0</v>
      </c>
      <c r="BN35" s="665"/>
      <c r="BO35" s="643"/>
      <c r="BP35" s="753"/>
      <c r="BQ35" s="643"/>
      <c r="BR35" s="643"/>
      <c r="BS35" s="643"/>
      <c r="BT35" s="163">
        <f t="shared" si="77"/>
        <v>0</v>
      </c>
      <c r="BU35" s="665"/>
      <c r="BV35" s="643"/>
      <c r="BW35" s="753"/>
      <c r="BX35" s="643"/>
      <c r="BY35" s="643"/>
      <c r="BZ35" s="643"/>
      <c r="CA35" s="163">
        <f t="shared" si="78"/>
        <v>0</v>
      </c>
      <c r="CB35" s="665"/>
      <c r="CC35" s="643"/>
      <c r="CD35" s="753"/>
      <c r="CE35" s="643"/>
      <c r="CF35" s="643"/>
      <c r="CG35" s="643"/>
      <c r="CH35" s="163">
        <f t="shared" si="79"/>
        <v>0</v>
      </c>
      <c r="CI35" s="665"/>
      <c r="CJ35" s="643"/>
      <c r="CK35" s="753"/>
      <c r="CL35" s="643"/>
      <c r="CM35" s="643"/>
      <c r="CN35" s="643"/>
      <c r="CO35" s="163">
        <f t="shared" si="80"/>
        <v>0</v>
      </c>
      <c r="CP35" s="665"/>
      <c r="CQ35" s="643"/>
      <c r="CR35" s="753"/>
      <c r="CS35" s="643"/>
      <c r="CT35" s="643"/>
      <c r="CU35" s="643"/>
      <c r="CV35" s="163">
        <f t="shared" si="81"/>
        <v>0</v>
      </c>
      <c r="CW35" s="665"/>
      <c r="CX35" s="643"/>
      <c r="CY35" s="753"/>
      <c r="CZ35" s="643"/>
      <c r="DA35" s="643"/>
      <c r="DB35" s="643"/>
      <c r="DC35" s="163">
        <f t="shared" si="82"/>
        <v>0</v>
      </c>
      <c r="DD35" s="665"/>
      <c r="DE35" s="643"/>
      <c r="DF35" s="753"/>
      <c r="DG35" s="643"/>
      <c r="DH35" s="643"/>
      <c r="DI35" s="643"/>
      <c r="DJ35" s="163">
        <f t="shared" si="83"/>
        <v>0</v>
      </c>
      <c r="DK35" s="665"/>
      <c r="DL35" s="643"/>
      <c r="DM35" s="753"/>
      <c r="DN35" s="643"/>
      <c r="DO35" s="643"/>
      <c r="DP35" s="643"/>
      <c r="DQ35" s="163">
        <f t="shared" si="84"/>
        <v>0</v>
      </c>
      <c r="DR35" s="665"/>
      <c r="DS35" s="643"/>
      <c r="DT35" s="753"/>
      <c r="DU35" s="643"/>
      <c r="DV35" s="643"/>
      <c r="DW35" s="643"/>
      <c r="DX35" s="163">
        <f t="shared" si="85"/>
        <v>0</v>
      </c>
      <c r="DY35" s="665"/>
      <c r="DZ35" s="643"/>
      <c r="EA35" s="753"/>
      <c r="EB35" s="643"/>
      <c r="EC35" s="643"/>
      <c r="ED35" s="643"/>
      <c r="EE35" s="163">
        <f t="shared" si="86"/>
        <v>0</v>
      </c>
      <c r="EF35" s="665"/>
      <c r="EG35" s="643"/>
      <c r="EH35" s="753"/>
      <c r="EI35" s="643"/>
      <c r="EJ35" s="643"/>
      <c r="EK35" s="643"/>
      <c r="EL35" s="163">
        <f t="shared" si="87"/>
        <v>0</v>
      </c>
      <c r="EM35" s="245"/>
      <c r="EN35" s="50">
        <f t="shared" ref="EN35:ER38" si="88">D35+K35+R35+Y35+AF35+AM35+AT35+BA35+BH35+BO35+BV35+CC35+CJ35+CQ35+CX35+DE35+DL35+DS35+DZ35+EG35</f>
        <v>0</v>
      </c>
      <c r="EO35" s="50">
        <f t="shared" si="88"/>
        <v>0</v>
      </c>
      <c r="EP35" s="50">
        <f t="shared" si="88"/>
        <v>0</v>
      </c>
      <c r="EQ35" s="50">
        <f t="shared" si="88"/>
        <v>0</v>
      </c>
      <c r="ER35" s="50">
        <f t="shared" si="88"/>
        <v>0</v>
      </c>
      <c r="ES35" s="163">
        <f t="shared" si="21"/>
        <v>0</v>
      </c>
      <c r="ET35" s="643"/>
      <c r="EU35" s="572" t="s">
        <v>2016</v>
      </c>
      <c r="EV35" s="146"/>
      <c r="EW35" s="146"/>
      <c r="EX35" s="146"/>
      <c r="EY35" s="146"/>
      <c r="EZ35" s="146"/>
      <c r="FA35" s="146"/>
      <c r="FB35" s="146"/>
      <c r="FC35" s="146"/>
      <c r="FD35" s="146"/>
      <c r="FE35" s="146"/>
      <c r="FF35" s="146"/>
      <c r="FG35" s="146"/>
      <c r="FH35" s="146"/>
      <c r="FI35" s="146"/>
      <c r="FJ35" s="146"/>
      <c r="FK35" s="146"/>
      <c r="FL35" s="146"/>
      <c r="FM35" s="146"/>
      <c r="FN35" s="146"/>
      <c r="FO35" s="146"/>
      <c r="FP35" s="146"/>
      <c r="FQ35" s="146"/>
      <c r="FR35" s="146"/>
      <c r="FS35" s="146"/>
      <c r="FT35" s="146"/>
      <c r="FU35" s="146"/>
      <c r="FV35" s="146"/>
      <c r="FW35" s="146"/>
      <c r="FX35" s="146"/>
      <c r="FY35" s="146"/>
      <c r="FZ35" s="146"/>
      <c r="GA35" s="144"/>
      <c r="GB35" s="144"/>
      <c r="GC35" s="144"/>
      <c r="GD35" s="144"/>
      <c r="GE35" s="144"/>
      <c r="GF35" s="144"/>
      <c r="GG35" s="144"/>
      <c r="GH35" s="144"/>
      <c r="GI35" s="144"/>
      <c r="GJ35" s="144"/>
      <c r="GK35" s="144"/>
      <c r="GL35" s="144"/>
      <c r="GM35" s="144"/>
      <c r="GN35" s="144"/>
      <c r="GO35" s="144"/>
      <c r="GP35" s="144"/>
      <c r="GQ35" s="144"/>
      <c r="GR35" s="144"/>
      <c r="GS35" s="144"/>
      <c r="GT35" s="144"/>
    </row>
    <row r="36" spans="1:202" ht="32.25" customHeight="1" x14ac:dyDescent="0.25">
      <c r="A36" s="431" t="s">
        <v>2148</v>
      </c>
      <c r="B36" s="48" t="s">
        <v>251</v>
      </c>
      <c r="C36" s="648"/>
      <c r="D36" s="643"/>
      <c r="E36" s="753"/>
      <c r="F36" s="643"/>
      <c r="G36" s="643"/>
      <c r="H36" s="643"/>
      <c r="I36" s="163">
        <f t="shared" si="68"/>
        <v>0</v>
      </c>
      <c r="J36" s="665"/>
      <c r="K36" s="643"/>
      <c r="L36" s="753"/>
      <c r="M36" s="643"/>
      <c r="N36" s="643"/>
      <c r="O36" s="643"/>
      <c r="P36" s="163">
        <f t="shared" si="69"/>
        <v>0</v>
      </c>
      <c r="Q36" s="665"/>
      <c r="R36" s="643"/>
      <c r="S36" s="753"/>
      <c r="T36" s="643"/>
      <c r="U36" s="643"/>
      <c r="V36" s="643"/>
      <c r="W36" s="163">
        <f t="shared" si="70"/>
        <v>0</v>
      </c>
      <c r="X36" s="665"/>
      <c r="Y36" s="643"/>
      <c r="Z36" s="753"/>
      <c r="AA36" s="643"/>
      <c r="AB36" s="643"/>
      <c r="AC36" s="643"/>
      <c r="AD36" s="163">
        <f t="shared" si="71"/>
        <v>0</v>
      </c>
      <c r="AE36" s="665"/>
      <c r="AF36" s="643"/>
      <c r="AG36" s="753"/>
      <c r="AH36" s="643"/>
      <c r="AI36" s="643"/>
      <c r="AJ36" s="643"/>
      <c r="AK36" s="163">
        <f t="shared" si="72"/>
        <v>0</v>
      </c>
      <c r="AL36" s="665"/>
      <c r="AM36" s="643"/>
      <c r="AN36" s="753"/>
      <c r="AO36" s="643"/>
      <c r="AP36" s="643"/>
      <c r="AQ36" s="643"/>
      <c r="AR36" s="163">
        <f t="shared" si="73"/>
        <v>0</v>
      </c>
      <c r="AS36" s="665"/>
      <c r="AT36" s="643"/>
      <c r="AU36" s="753"/>
      <c r="AV36" s="643"/>
      <c r="AW36" s="643"/>
      <c r="AX36" s="643"/>
      <c r="AY36" s="163">
        <f t="shared" si="74"/>
        <v>0</v>
      </c>
      <c r="AZ36" s="665"/>
      <c r="BA36" s="643"/>
      <c r="BB36" s="753"/>
      <c r="BC36" s="643"/>
      <c r="BD36" s="643"/>
      <c r="BE36" s="643"/>
      <c r="BF36" s="163">
        <f t="shared" si="75"/>
        <v>0</v>
      </c>
      <c r="BG36" s="665"/>
      <c r="BH36" s="643"/>
      <c r="BI36" s="753"/>
      <c r="BJ36" s="643"/>
      <c r="BK36" s="643"/>
      <c r="BL36" s="643"/>
      <c r="BM36" s="163">
        <f t="shared" si="76"/>
        <v>0</v>
      </c>
      <c r="BN36" s="665"/>
      <c r="BO36" s="643"/>
      <c r="BP36" s="753"/>
      <c r="BQ36" s="643"/>
      <c r="BR36" s="643"/>
      <c r="BS36" s="643"/>
      <c r="BT36" s="163">
        <f t="shared" si="77"/>
        <v>0</v>
      </c>
      <c r="BU36" s="665"/>
      <c r="BV36" s="643"/>
      <c r="BW36" s="753"/>
      <c r="BX36" s="643"/>
      <c r="BY36" s="643"/>
      <c r="BZ36" s="643"/>
      <c r="CA36" s="163">
        <f t="shared" si="78"/>
        <v>0</v>
      </c>
      <c r="CB36" s="665"/>
      <c r="CC36" s="643"/>
      <c r="CD36" s="753"/>
      <c r="CE36" s="643"/>
      <c r="CF36" s="643"/>
      <c r="CG36" s="643"/>
      <c r="CH36" s="163">
        <f t="shared" si="79"/>
        <v>0</v>
      </c>
      <c r="CI36" s="665"/>
      <c r="CJ36" s="643"/>
      <c r="CK36" s="753"/>
      <c r="CL36" s="643"/>
      <c r="CM36" s="643"/>
      <c r="CN36" s="643"/>
      <c r="CO36" s="163">
        <f t="shared" si="80"/>
        <v>0</v>
      </c>
      <c r="CP36" s="665"/>
      <c r="CQ36" s="643"/>
      <c r="CR36" s="753"/>
      <c r="CS36" s="643"/>
      <c r="CT36" s="643"/>
      <c r="CU36" s="643"/>
      <c r="CV36" s="163">
        <f t="shared" si="81"/>
        <v>0</v>
      </c>
      <c r="CW36" s="665"/>
      <c r="CX36" s="643"/>
      <c r="CY36" s="753"/>
      <c r="CZ36" s="643"/>
      <c r="DA36" s="643"/>
      <c r="DB36" s="643"/>
      <c r="DC36" s="163">
        <f t="shared" si="82"/>
        <v>0</v>
      </c>
      <c r="DD36" s="665"/>
      <c r="DE36" s="643"/>
      <c r="DF36" s="753"/>
      <c r="DG36" s="643"/>
      <c r="DH36" s="643"/>
      <c r="DI36" s="643"/>
      <c r="DJ36" s="163">
        <f t="shared" si="83"/>
        <v>0</v>
      </c>
      <c r="DK36" s="665"/>
      <c r="DL36" s="643"/>
      <c r="DM36" s="753"/>
      <c r="DN36" s="643"/>
      <c r="DO36" s="643"/>
      <c r="DP36" s="643"/>
      <c r="DQ36" s="163">
        <f t="shared" si="84"/>
        <v>0</v>
      </c>
      <c r="DR36" s="665"/>
      <c r="DS36" s="643"/>
      <c r="DT36" s="753"/>
      <c r="DU36" s="643"/>
      <c r="DV36" s="643"/>
      <c r="DW36" s="643"/>
      <c r="DX36" s="163">
        <f t="shared" si="85"/>
        <v>0</v>
      </c>
      <c r="DY36" s="665"/>
      <c r="DZ36" s="643"/>
      <c r="EA36" s="753"/>
      <c r="EB36" s="643"/>
      <c r="EC36" s="643"/>
      <c r="ED36" s="643"/>
      <c r="EE36" s="163">
        <f t="shared" si="86"/>
        <v>0</v>
      </c>
      <c r="EF36" s="665"/>
      <c r="EG36" s="643"/>
      <c r="EH36" s="753"/>
      <c r="EI36" s="643"/>
      <c r="EJ36" s="643"/>
      <c r="EK36" s="643"/>
      <c r="EL36" s="163">
        <f t="shared" si="87"/>
        <v>0</v>
      </c>
      <c r="EM36" s="245"/>
      <c r="EN36" s="50">
        <f t="shared" si="88"/>
        <v>0</v>
      </c>
      <c r="EO36" s="50">
        <f t="shared" si="88"/>
        <v>0</v>
      </c>
      <c r="EP36" s="50">
        <f t="shared" si="88"/>
        <v>0</v>
      </c>
      <c r="EQ36" s="50">
        <f t="shared" si="88"/>
        <v>0</v>
      </c>
      <c r="ER36" s="50">
        <f t="shared" si="88"/>
        <v>0</v>
      </c>
      <c r="ES36" s="163">
        <f t="shared" si="21"/>
        <v>0</v>
      </c>
      <c r="ET36" s="643"/>
      <c r="EU36" s="572" t="s">
        <v>2016</v>
      </c>
      <c r="EV36" s="146"/>
      <c r="EW36" s="146"/>
      <c r="EX36" s="146"/>
      <c r="EY36" s="146"/>
      <c r="EZ36" s="146"/>
      <c r="FA36" s="146"/>
      <c r="FB36" s="146"/>
      <c r="FC36" s="146"/>
      <c r="FD36" s="146"/>
      <c r="FE36" s="146"/>
      <c r="FF36" s="146"/>
      <c r="FG36" s="146"/>
      <c r="FH36" s="146"/>
      <c r="FI36" s="146"/>
      <c r="FJ36" s="146"/>
      <c r="FK36" s="146"/>
      <c r="FL36" s="146"/>
      <c r="FM36" s="146"/>
      <c r="FN36" s="146"/>
      <c r="FO36" s="146"/>
      <c r="FP36" s="146"/>
      <c r="FQ36" s="146"/>
      <c r="FR36" s="146"/>
      <c r="FS36" s="146"/>
      <c r="FT36" s="146"/>
      <c r="FU36" s="146"/>
      <c r="FV36" s="146"/>
      <c r="FW36" s="146"/>
      <c r="FX36" s="146"/>
      <c r="FY36" s="146"/>
      <c r="FZ36" s="146"/>
      <c r="GA36" s="144"/>
      <c r="GB36" s="144"/>
      <c r="GC36" s="144"/>
      <c r="GD36" s="144"/>
      <c r="GE36" s="144"/>
      <c r="GF36" s="144"/>
      <c r="GG36" s="144"/>
      <c r="GH36" s="144"/>
      <c r="GI36" s="144"/>
      <c r="GJ36" s="144"/>
      <c r="GK36" s="144"/>
      <c r="GL36" s="144"/>
      <c r="GM36" s="144"/>
      <c r="GN36" s="144"/>
      <c r="GO36" s="144"/>
      <c r="GP36" s="144"/>
      <c r="GQ36" s="144"/>
      <c r="GR36" s="144"/>
      <c r="GS36" s="144"/>
      <c r="GT36" s="144"/>
    </row>
    <row r="37" spans="1:202" ht="32.25" customHeight="1" x14ac:dyDescent="0.25">
      <c r="A37" s="431" t="s">
        <v>2149</v>
      </c>
      <c r="B37" s="48" t="s">
        <v>352</v>
      </c>
      <c r="C37" s="648"/>
      <c r="D37" s="753"/>
      <c r="E37" s="753"/>
      <c r="F37" s="753"/>
      <c r="G37" s="753"/>
      <c r="H37" s="753"/>
      <c r="I37" s="163">
        <f t="shared" si="68"/>
        <v>0</v>
      </c>
      <c r="J37" s="665"/>
      <c r="K37" s="753"/>
      <c r="L37" s="753"/>
      <c r="M37" s="753"/>
      <c r="N37" s="753"/>
      <c r="O37" s="753"/>
      <c r="P37" s="163">
        <f t="shared" si="69"/>
        <v>0</v>
      </c>
      <c r="Q37" s="665"/>
      <c r="R37" s="753"/>
      <c r="S37" s="753"/>
      <c r="T37" s="753"/>
      <c r="U37" s="753"/>
      <c r="V37" s="753"/>
      <c r="W37" s="163">
        <f t="shared" si="70"/>
        <v>0</v>
      </c>
      <c r="X37" s="665"/>
      <c r="Y37" s="753"/>
      <c r="Z37" s="753"/>
      <c r="AA37" s="753"/>
      <c r="AB37" s="753"/>
      <c r="AC37" s="753"/>
      <c r="AD37" s="163">
        <f t="shared" si="71"/>
        <v>0</v>
      </c>
      <c r="AE37" s="665"/>
      <c r="AF37" s="753"/>
      <c r="AG37" s="753"/>
      <c r="AH37" s="753"/>
      <c r="AI37" s="753"/>
      <c r="AJ37" s="753"/>
      <c r="AK37" s="163">
        <f t="shared" si="72"/>
        <v>0</v>
      </c>
      <c r="AL37" s="665"/>
      <c r="AM37" s="753"/>
      <c r="AN37" s="753"/>
      <c r="AO37" s="753"/>
      <c r="AP37" s="753"/>
      <c r="AQ37" s="753"/>
      <c r="AR37" s="163">
        <f t="shared" si="73"/>
        <v>0</v>
      </c>
      <c r="AS37" s="665"/>
      <c r="AT37" s="753"/>
      <c r="AU37" s="753"/>
      <c r="AV37" s="753"/>
      <c r="AW37" s="753"/>
      <c r="AX37" s="753"/>
      <c r="AY37" s="505">
        <f t="shared" si="74"/>
        <v>0</v>
      </c>
      <c r="AZ37" s="665"/>
      <c r="BA37" s="753"/>
      <c r="BB37" s="753"/>
      <c r="BC37" s="753"/>
      <c r="BD37" s="753"/>
      <c r="BE37" s="753"/>
      <c r="BF37" s="163">
        <f t="shared" si="75"/>
        <v>0</v>
      </c>
      <c r="BG37" s="665"/>
      <c r="BH37" s="753"/>
      <c r="BI37" s="753"/>
      <c r="BJ37" s="753"/>
      <c r="BK37" s="753"/>
      <c r="BL37" s="753"/>
      <c r="BM37" s="163">
        <f t="shared" si="76"/>
        <v>0</v>
      </c>
      <c r="BN37" s="665"/>
      <c r="BO37" s="753"/>
      <c r="BP37" s="753"/>
      <c r="BQ37" s="753"/>
      <c r="BR37" s="753"/>
      <c r="BS37" s="753"/>
      <c r="BT37" s="163">
        <f t="shared" si="77"/>
        <v>0</v>
      </c>
      <c r="BU37" s="665"/>
      <c r="BV37" s="753"/>
      <c r="BW37" s="753"/>
      <c r="BX37" s="753"/>
      <c r="BY37" s="753"/>
      <c r="BZ37" s="753"/>
      <c r="CA37" s="163">
        <f t="shared" si="78"/>
        <v>0</v>
      </c>
      <c r="CB37" s="665"/>
      <c r="CC37" s="753"/>
      <c r="CD37" s="753"/>
      <c r="CE37" s="753"/>
      <c r="CF37" s="753"/>
      <c r="CG37" s="753"/>
      <c r="CH37" s="163">
        <f t="shared" si="79"/>
        <v>0</v>
      </c>
      <c r="CI37" s="665"/>
      <c r="CJ37" s="753"/>
      <c r="CK37" s="753"/>
      <c r="CL37" s="753"/>
      <c r="CM37" s="753"/>
      <c r="CN37" s="753"/>
      <c r="CO37" s="163">
        <f t="shared" si="80"/>
        <v>0</v>
      </c>
      <c r="CP37" s="665"/>
      <c r="CQ37" s="753"/>
      <c r="CR37" s="753"/>
      <c r="CS37" s="753"/>
      <c r="CT37" s="753"/>
      <c r="CU37" s="753"/>
      <c r="CV37" s="163">
        <f t="shared" si="81"/>
        <v>0</v>
      </c>
      <c r="CW37" s="665"/>
      <c r="CX37" s="753"/>
      <c r="CY37" s="753"/>
      <c r="CZ37" s="753"/>
      <c r="DA37" s="753"/>
      <c r="DB37" s="753"/>
      <c r="DC37" s="163">
        <f t="shared" si="82"/>
        <v>0</v>
      </c>
      <c r="DD37" s="665"/>
      <c r="DE37" s="753"/>
      <c r="DF37" s="753"/>
      <c r="DG37" s="753"/>
      <c r="DH37" s="753"/>
      <c r="DI37" s="753"/>
      <c r="DJ37" s="163">
        <f t="shared" si="83"/>
        <v>0</v>
      </c>
      <c r="DK37" s="665"/>
      <c r="DL37" s="753"/>
      <c r="DM37" s="753"/>
      <c r="DN37" s="753"/>
      <c r="DO37" s="753"/>
      <c r="DP37" s="753"/>
      <c r="DQ37" s="163">
        <f t="shared" si="84"/>
        <v>0</v>
      </c>
      <c r="DR37" s="665"/>
      <c r="DS37" s="753"/>
      <c r="DT37" s="753"/>
      <c r="DU37" s="753"/>
      <c r="DV37" s="753"/>
      <c r="DW37" s="753"/>
      <c r="DX37" s="163">
        <f t="shared" si="85"/>
        <v>0</v>
      </c>
      <c r="DY37" s="665"/>
      <c r="DZ37" s="753"/>
      <c r="EA37" s="753"/>
      <c r="EB37" s="753"/>
      <c r="EC37" s="753"/>
      <c r="ED37" s="753"/>
      <c r="EE37" s="163">
        <f t="shared" si="86"/>
        <v>0</v>
      </c>
      <c r="EF37" s="665"/>
      <c r="EG37" s="753"/>
      <c r="EH37" s="753"/>
      <c r="EI37" s="753"/>
      <c r="EJ37" s="753"/>
      <c r="EK37" s="753"/>
      <c r="EL37" s="163">
        <f t="shared" si="87"/>
        <v>0</v>
      </c>
      <c r="EM37" s="245"/>
      <c r="EN37" s="50">
        <f>D37+K37+R37+Y37+AF37+AM37+AT37+BA37+BH37+BO37+BV37+CC37+CJ37+CQ37+CX37+DE37+DL37+DS37+DZ37+EG37</f>
        <v>0</v>
      </c>
      <c r="EO37" s="50">
        <f>E37+L37+S37+Z37+AG37+AN37+AU37+BB37+BI37+BP37+BW37+CD37+CK37+CR37+CY37+DF37+DM37+DT37+EA37+EH37</f>
        <v>0</v>
      </c>
      <c r="EP37" s="50">
        <f>F37+M37+T37+AA37+AH37+AO37+AV37+BC37+BJ37+BQ37+BX37+CE37+CL37+CS37+CZ37+DG37+DN37+DU37+EB37+EI37</f>
        <v>0</v>
      </c>
      <c r="EQ37" s="50">
        <f>G37+N37+U37+AB37+AI37+AP37+AW37+BD37+BK37+BR37+BY37+CF37+CM37+CT37+DA37+DH37+DO37+DV37+EC37+EJ37</f>
        <v>0</v>
      </c>
      <c r="ER37" s="50">
        <f>H37+O37+V37+AC37+AJ37+AQ37+AX37+BE37+BL37+BS37+BZ37+CG37+CN37+CU37+DB37+DI37+DP37+DW37+ED37+EK37</f>
        <v>0</v>
      </c>
      <c r="ES37" s="163">
        <f t="shared" si="21"/>
        <v>0</v>
      </c>
      <c r="ET37" s="643"/>
      <c r="EU37" s="572" t="s">
        <v>2016</v>
      </c>
      <c r="EV37" s="146"/>
      <c r="EW37" s="146"/>
      <c r="EX37" s="146"/>
      <c r="EY37" s="146"/>
      <c r="EZ37" s="146"/>
      <c r="FA37" s="146"/>
      <c r="FB37" s="146"/>
      <c r="FC37" s="146"/>
      <c r="FD37" s="146"/>
      <c r="FE37" s="146"/>
      <c r="FF37" s="146"/>
      <c r="FG37" s="146"/>
      <c r="FH37" s="146"/>
      <c r="FI37" s="146"/>
      <c r="FJ37" s="146"/>
      <c r="FK37" s="146"/>
      <c r="FL37" s="146"/>
      <c r="FM37" s="146"/>
      <c r="FN37" s="146"/>
      <c r="FO37" s="146"/>
      <c r="FP37" s="146"/>
      <c r="FQ37" s="146"/>
      <c r="FR37" s="146"/>
      <c r="FS37" s="146"/>
      <c r="FT37" s="146"/>
      <c r="FU37" s="146"/>
      <c r="FV37" s="146"/>
      <c r="FW37" s="146"/>
      <c r="FX37" s="146"/>
      <c r="FY37" s="146"/>
      <c r="FZ37" s="146"/>
      <c r="GA37" s="144"/>
      <c r="GB37" s="144"/>
      <c r="GC37" s="144"/>
      <c r="GD37" s="144"/>
      <c r="GE37" s="144"/>
      <c r="GF37" s="144"/>
      <c r="GG37" s="144"/>
      <c r="GH37" s="144"/>
      <c r="GI37" s="144"/>
      <c r="GJ37" s="144"/>
      <c r="GK37" s="144"/>
      <c r="GL37" s="144"/>
      <c r="GM37" s="144"/>
      <c r="GN37" s="144"/>
      <c r="GO37" s="144"/>
      <c r="GP37" s="144"/>
      <c r="GQ37" s="144"/>
      <c r="GR37" s="144"/>
      <c r="GS37" s="144"/>
      <c r="GT37" s="144"/>
    </row>
    <row r="38" spans="1:202" ht="32.25" customHeight="1" x14ac:dyDescent="0.25">
      <c r="A38" s="431" t="s">
        <v>2150</v>
      </c>
      <c r="B38" s="48" t="s">
        <v>353</v>
      </c>
      <c r="C38" s="648"/>
      <c r="D38" s="643"/>
      <c r="E38" s="643"/>
      <c r="F38" s="753"/>
      <c r="G38" s="643"/>
      <c r="H38" s="643"/>
      <c r="I38" s="163">
        <f>SUM(D38:H38)</f>
        <v>0</v>
      </c>
      <c r="J38" s="665"/>
      <c r="K38" s="643"/>
      <c r="L38" s="643"/>
      <c r="M38" s="753"/>
      <c r="N38" s="643"/>
      <c r="O38" s="643"/>
      <c r="P38" s="163">
        <f>SUM(K38:O38)</f>
        <v>0</v>
      </c>
      <c r="Q38" s="665"/>
      <c r="R38" s="643"/>
      <c r="S38" s="643"/>
      <c r="T38" s="753"/>
      <c r="U38" s="643"/>
      <c r="V38" s="643"/>
      <c r="W38" s="163">
        <f>SUM(R38:V38)</f>
        <v>0</v>
      </c>
      <c r="X38" s="665"/>
      <c r="Y38" s="643"/>
      <c r="Z38" s="643"/>
      <c r="AA38" s="753"/>
      <c r="AB38" s="643"/>
      <c r="AC38" s="643"/>
      <c r="AD38" s="163">
        <f>SUM(Y38:AC38)</f>
        <v>0</v>
      </c>
      <c r="AE38" s="665"/>
      <c r="AF38" s="643"/>
      <c r="AG38" s="643"/>
      <c r="AH38" s="753"/>
      <c r="AI38" s="643"/>
      <c r="AJ38" s="643"/>
      <c r="AK38" s="163">
        <f>SUM(AF38:AJ38)</f>
        <v>0</v>
      </c>
      <c r="AL38" s="665"/>
      <c r="AM38" s="643"/>
      <c r="AN38" s="643"/>
      <c r="AO38" s="753"/>
      <c r="AP38" s="643"/>
      <c r="AQ38" s="643"/>
      <c r="AR38" s="163">
        <f>SUM(AM38:AQ38)</f>
        <v>0</v>
      </c>
      <c r="AS38" s="665"/>
      <c r="AT38" s="643"/>
      <c r="AU38" s="643"/>
      <c r="AV38" s="753"/>
      <c r="AW38" s="643"/>
      <c r="AX38" s="643"/>
      <c r="AY38" s="163">
        <f>SUM(AT38:AX38)</f>
        <v>0</v>
      </c>
      <c r="AZ38" s="665"/>
      <c r="BA38" s="643"/>
      <c r="BB38" s="643"/>
      <c r="BC38" s="753"/>
      <c r="BD38" s="643"/>
      <c r="BE38" s="643"/>
      <c r="BF38" s="163">
        <f>SUM(BA38:BE38)</f>
        <v>0</v>
      </c>
      <c r="BG38" s="665"/>
      <c r="BH38" s="643"/>
      <c r="BI38" s="643"/>
      <c r="BJ38" s="753"/>
      <c r="BK38" s="643"/>
      <c r="BL38" s="643"/>
      <c r="BM38" s="163">
        <f>SUM(BH38:BL38)</f>
        <v>0</v>
      </c>
      <c r="BN38" s="665"/>
      <c r="BO38" s="643"/>
      <c r="BP38" s="643"/>
      <c r="BQ38" s="753"/>
      <c r="BR38" s="643"/>
      <c r="BS38" s="643"/>
      <c r="BT38" s="163">
        <f>SUM(BO38:BS38)</f>
        <v>0</v>
      </c>
      <c r="BU38" s="665"/>
      <c r="BV38" s="643"/>
      <c r="BW38" s="643"/>
      <c r="BX38" s="753"/>
      <c r="BY38" s="643"/>
      <c r="BZ38" s="643"/>
      <c r="CA38" s="163">
        <f>SUM(BV38:BZ38)</f>
        <v>0</v>
      </c>
      <c r="CB38" s="665"/>
      <c r="CC38" s="643"/>
      <c r="CD38" s="643"/>
      <c r="CE38" s="753"/>
      <c r="CF38" s="643"/>
      <c r="CG38" s="643"/>
      <c r="CH38" s="163">
        <f>SUM(CC38:CG38)</f>
        <v>0</v>
      </c>
      <c r="CI38" s="665"/>
      <c r="CJ38" s="643"/>
      <c r="CK38" s="643"/>
      <c r="CL38" s="753"/>
      <c r="CM38" s="643"/>
      <c r="CN38" s="643"/>
      <c r="CO38" s="163">
        <f>SUM(CJ38:CN38)</f>
        <v>0</v>
      </c>
      <c r="CP38" s="665"/>
      <c r="CQ38" s="643"/>
      <c r="CR38" s="643"/>
      <c r="CS38" s="753"/>
      <c r="CT38" s="643"/>
      <c r="CU38" s="643"/>
      <c r="CV38" s="163">
        <f>SUM(CQ38:CU38)</f>
        <v>0</v>
      </c>
      <c r="CW38" s="665"/>
      <c r="CX38" s="643"/>
      <c r="CY38" s="643"/>
      <c r="CZ38" s="753"/>
      <c r="DA38" s="643"/>
      <c r="DB38" s="643"/>
      <c r="DC38" s="163">
        <f>SUM(CX38:DB38)</f>
        <v>0</v>
      </c>
      <c r="DD38" s="665"/>
      <c r="DE38" s="643"/>
      <c r="DF38" s="643"/>
      <c r="DG38" s="753"/>
      <c r="DH38" s="643"/>
      <c r="DI38" s="643"/>
      <c r="DJ38" s="163">
        <f>SUM(DE38:DI38)</f>
        <v>0</v>
      </c>
      <c r="DK38" s="665"/>
      <c r="DL38" s="643"/>
      <c r="DM38" s="643"/>
      <c r="DN38" s="753"/>
      <c r="DO38" s="643"/>
      <c r="DP38" s="643"/>
      <c r="DQ38" s="163">
        <f>SUM(DL38:DP38)</f>
        <v>0</v>
      </c>
      <c r="DR38" s="665"/>
      <c r="DS38" s="643"/>
      <c r="DT38" s="643"/>
      <c r="DU38" s="753"/>
      <c r="DV38" s="643"/>
      <c r="DW38" s="643"/>
      <c r="DX38" s="163">
        <f>SUM(DS38:DW38)</f>
        <v>0</v>
      </c>
      <c r="DY38" s="665"/>
      <c r="DZ38" s="643"/>
      <c r="EA38" s="643"/>
      <c r="EB38" s="753"/>
      <c r="EC38" s="643"/>
      <c r="ED38" s="643"/>
      <c r="EE38" s="163">
        <f>SUM(DZ38:ED38)</f>
        <v>0</v>
      </c>
      <c r="EF38" s="665"/>
      <c r="EG38" s="643"/>
      <c r="EH38" s="643"/>
      <c r="EI38" s="753"/>
      <c r="EJ38" s="643"/>
      <c r="EK38" s="643"/>
      <c r="EL38" s="163">
        <f>SUM(EG38:EK38)</f>
        <v>0</v>
      </c>
      <c r="EM38" s="245"/>
      <c r="EN38" s="50">
        <f t="shared" si="88"/>
        <v>0</v>
      </c>
      <c r="EO38" s="50">
        <f t="shared" si="88"/>
        <v>0</v>
      </c>
      <c r="EP38" s="50">
        <f t="shared" si="88"/>
        <v>0</v>
      </c>
      <c r="EQ38" s="50">
        <f t="shared" si="88"/>
        <v>0</v>
      </c>
      <c r="ER38" s="50">
        <f t="shared" si="88"/>
        <v>0</v>
      </c>
      <c r="ES38" s="163">
        <f t="shared" si="21"/>
        <v>0</v>
      </c>
      <c r="ET38" s="643"/>
      <c r="EU38" s="572" t="s">
        <v>2016</v>
      </c>
      <c r="EV38" s="146"/>
      <c r="EW38" s="146"/>
      <c r="EX38" s="146"/>
      <c r="EY38" s="146"/>
      <c r="EZ38" s="146"/>
      <c r="FA38" s="146"/>
      <c r="FB38" s="146"/>
      <c r="FC38" s="146"/>
      <c r="FD38" s="146"/>
      <c r="FE38" s="146"/>
      <c r="FF38" s="146"/>
      <c r="FG38" s="146"/>
      <c r="FH38" s="146"/>
      <c r="FI38" s="146"/>
      <c r="FJ38" s="146"/>
      <c r="FK38" s="146"/>
      <c r="FL38" s="146"/>
      <c r="FM38" s="146"/>
      <c r="FN38" s="146"/>
      <c r="FO38" s="146"/>
      <c r="FP38" s="146"/>
      <c r="FQ38" s="146"/>
      <c r="FR38" s="146"/>
      <c r="FS38" s="146"/>
      <c r="FT38" s="146"/>
      <c r="FU38" s="146"/>
      <c r="FV38" s="146"/>
      <c r="FW38" s="146"/>
      <c r="FX38" s="146"/>
      <c r="FY38" s="146"/>
      <c r="FZ38" s="146"/>
      <c r="GA38" s="144"/>
      <c r="GB38" s="144"/>
      <c r="GC38" s="144"/>
      <c r="GD38" s="144"/>
      <c r="GE38" s="144"/>
      <c r="GF38" s="144"/>
      <c r="GG38" s="144"/>
      <c r="GH38" s="144"/>
      <c r="GI38" s="144"/>
      <c r="GJ38" s="144"/>
      <c r="GK38" s="144"/>
      <c r="GL38" s="144"/>
      <c r="GM38" s="144"/>
      <c r="GN38" s="144"/>
      <c r="GO38" s="144"/>
      <c r="GP38" s="144"/>
      <c r="GQ38" s="144"/>
      <c r="GR38" s="144"/>
      <c r="GS38" s="144"/>
      <c r="GT38" s="144"/>
    </row>
    <row r="39" spans="1:202" ht="32.25" customHeight="1" x14ac:dyDescent="0.25">
      <c r="A39" s="431" t="s">
        <v>2151</v>
      </c>
      <c r="B39" s="48" t="s">
        <v>122</v>
      </c>
      <c r="C39" s="648"/>
      <c r="D39" s="753"/>
      <c r="E39" s="753"/>
      <c r="F39" s="753"/>
      <c r="G39" s="753"/>
      <c r="H39" s="753"/>
      <c r="I39" s="163">
        <f t="shared" si="68"/>
        <v>0</v>
      </c>
      <c r="J39" s="665"/>
      <c r="K39" s="753"/>
      <c r="L39" s="753"/>
      <c r="M39" s="753"/>
      <c r="N39" s="753"/>
      <c r="O39" s="753"/>
      <c r="P39" s="163">
        <f t="shared" si="69"/>
        <v>0</v>
      </c>
      <c r="Q39" s="665"/>
      <c r="R39" s="753"/>
      <c r="S39" s="753"/>
      <c r="T39" s="753"/>
      <c r="U39" s="753"/>
      <c r="V39" s="753"/>
      <c r="W39" s="163">
        <f t="shared" si="70"/>
        <v>0</v>
      </c>
      <c r="X39" s="665"/>
      <c r="Y39" s="753"/>
      <c r="Z39" s="753"/>
      <c r="AA39" s="753"/>
      <c r="AB39" s="753"/>
      <c r="AC39" s="753"/>
      <c r="AD39" s="163">
        <f t="shared" si="71"/>
        <v>0</v>
      </c>
      <c r="AE39" s="665"/>
      <c r="AF39" s="753"/>
      <c r="AG39" s="753"/>
      <c r="AH39" s="753"/>
      <c r="AI39" s="753"/>
      <c r="AJ39" s="753"/>
      <c r="AK39" s="163">
        <f t="shared" si="72"/>
        <v>0</v>
      </c>
      <c r="AL39" s="665"/>
      <c r="AM39" s="753"/>
      <c r="AN39" s="753"/>
      <c r="AO39" s="753"/>
      <c r="AP39" s="753"/>
      <c r="AQ39" s="753"/>
      <c r="AR39" s="163">
        <f t="shared" si="73"/>
        <v>0</v>
      </c>
      <c r="AS39" s="665"/>
      <c r="AT39" s="753"/>
      <c r="AU39" s="753"/>
      <c r="AV39" s="753"/>
      <c r="AW39" s="753"/>
      <c r="AX39" s="753"/>
      <c r="AY39" s="163">
        <f t="shared" si="74"/>
        <v>0</v>
      </c>
      <c r="AZ39" s="665"/>
      <c r="BA39" s="753"/>
      <c r="BB39" s="753"/>
      <c r="BC39" s="753"/>
      <c r="BD39" s="753"/>
      <c r="BE39" s="753"/>
      <c r="BF39" s="163">
        <f t="shared" si="75"/>
        <v>0</v>
      </c>
      <c r="BG39" s="665"/>
      <c r="BH39" s="753"/>
      <c r="BI39" s="753"/>
      <c r="BJ39" s="753"/>
      <c r="BK39" s="753"/>
      <c r="BL39" s="753"/>
      <c r="BM39" s="163">
        <f t="shared" si="76"/>
        <v>0</v>
      </c>
      <c r="BN39" s="665"/>
      <c r="BO39" s="753"/>
      <c r="BP39" s="753"/>
      <c r="BQ39" s="753"/>
      <c r="BR39" s="753"/>
      <c r="BS39" s="753"/>
      <c r="BT39" s="163">
        <f t="shared" si="77"/>
        <v>0</v>
      </c>
      <c r="BU39" s="665"/>
      <c r="BV39" s="753"/>
      <c r="BW39" s="753"/>
      <c r="BX39" s="753"/>
      <c r="BY39" s="753"/>
      <c r="BZ39" s="753"/>
      <c r="CA39" s="163">
        <f t="shared" si="78"/>
        <v>0</v>
      </c>
      <c r="CB39" s="665"/>
      <c r="CC39" s="753"/>
      <c r="CD39" s="753"/>
      <c r="CE39" s="753"/>
      <c r="CF39" s="753"/>
      <c r="CG39" s="753"/>
      <c r="CH39" s="163">
        <f t="shared" si="79"/>
        <v>0</v>
      </c>
      <c r="CI39" s="665"/>
      <c r="CJ39" s="753"/>
      <c r="CK39" s="753"/>
      <c r="CL39" s="753"/>
      <c r="CM39" s="753"/>
      <c r="CN39" s="753"/>
      <c r="CO39" s="163">
        <f t="shared" si="80"/>
        <v>0</v>
      </c>
      <c r="CP39" s="665"/>
      <c r="CQ39" s="753"/>
      <c r="CR39" s="753"/>
      <c r="CS39" s="753"/>
      <c r="CT39" s="753"/>
      <c r="CU39" s="753"/>
      <c r="CV39" s="163">
        <f t="shared" si="81"/>
        <v>0</v>
      </c>
      <c r="CW39" s="665"/>
      <c r="CX39" s="753"/>
      <c r="CY39" s="753"/>
      <c r="CZ39" s="753"/>
      <c r="DA39" s="753"/>
      <c r="DB39" s="753"/>
      <c r="DC39" s="163">
        <f t="shared" si="82"/>
        <v>0</v>
      </c>
      <c r="DD39" s="665"/>
      <c r="DE39" s="753"/>
      <c r="DF39" s="753"/>
      <c r="DG39" s="753"/>
      <c r="DH39" s="753"/>
      <c r="DI39" s="753"/>
      <c r="DJ39" s="163">
        <f t="shared" si="83"/>
        <v>0</v>
      </c>
      <c r="DK39" s="665"/>
      <c r="DL39" s="753"/>
      <c r="DM39" s="753"/>
      <c r="DN39" s="753"/>
      <c r="DO39" s="753"/>
      <c r="DP39" s="753"/>
      <c r="DQ39" s="163">
        <f t="shared" si="84"/>
        <v>0</v>
      </c>
      <c r="DR39" s="665"/>
      <c r="DS39" s="753"/>
      <c r="DT39" s="753"/>
      <c r="DU39" s="753"/>
      <c r="DV39" s="753"/>
      <c r="DW39" s="753"/>
      <c r="DX39" s="163">
        <f t="shared" si="85"/>
        <v>0</v>
      </c>
      <c r="DY39" s="665"/>
      <c r="DZ39" s="753"/>
      <c r="EA39" s="753"/>
      <c r="EB39" s="753"/>
      <c r="EC39" s="753"/>
      <c r="ED39" s="753"/>
      <c r="EE39" s="163">
        <f t="shared" si="86"/>
        <v>0</v>
      </c>
      <c r="EF39" s="665"/>
      <c r="EG39" s="753"/>
      <c r="EH39" s="753"/>
      <c r="EI39" s="753"/>
      <c r="EJ39" s="753"/>
      <c r="EK39" s="753"/>
      <c r="EL39" s="163">
        <f t="shared" si="87"/>
        <v>0</v>
      </c>
      <c r="EM39" s="245"/>
      <c r="EN39" s="50">
        <f t="shared" si="43"/>
        <v>0</v>
      </c>
      <c r="EO39" s="50">
        <f t="shared" si="44"/>
        <v>0</v>
      </c>
      <c r="EP39" s="50">
        <f t="shared" si="45"/>
        <v>0</v>
      </c>
      <c r="EQ39" s="50">
        <f t="shared" si="46"/>
        <v>0</v>
      </c>
      <c r="ER39" s="50">
        <f t="shared" si="47"/>
        <v>0</v>
      </c>
      <c r="ES39" s="163">
        <f t="shared" si="21"/>
        <v>0</v>
      </c>
      <c r="ET39" s="643"/>
      <c r="EU39" s="572" t="s">
        <v>42</v>
      </c>
      <c r="EV39" s="146"/>
      <c r="EW39" s="146"/>
      <c r="EX39" s="146"/>
      <c r="EY39" s="146"/>
      <c r="EZ39" s="146"/>
      <c r="FA39" s="146"/>
      <c r="FB39" s="146"/>
      <c r="FC39" s="146"/>
      <c r="FD39" s="146"/>
      <c r="FE39" s="146"/>
      <c r="FF39" s="146"/>
      <c r="FG39" s="146"/>
      <c r="FH39" s="146"/>
      <c r="FI39" s="146"/>
      <c r="FJ39" s="146"/>
      <c r="FK39" s="146"/>
      <c r="FL39" s="146"/>
      <c r="FM39" s="146"/>
      <c r="FN39" s="146"/>
      <c r="FO39" s="146"/>
      <c r="FP39" s="146"/>
      <c r="FQ39" s="146"/>
      <c r="FR39" s="146"/>
      <c r="FS39" s="146"/>
      <c r="FT39" s="146"/>
      <c r="FU39" s="146"/>
      <c r="FV39" s="146"/>
      <c r="FW39" s="146"/>
      <c r="FX39" s="146"/>
      <c r="FY39" s="146"/>
      <c r="FZ39" s="146"/>
      <c r="GA39" s="144"/>
      <c r="GB39" s="144"/>
      <c r="GC39" s="144"/>
      <c r="GD39" s="144"/>
      <c r="GE39" s="144"/>
      <c r="GF39" s="144"/>
      <c r="GG39" s="144"/>
      <c r="GH39" s="144"/>
      <c r="GI39" s="144"/>
      <c r="GJ39" s="144"/>
      <c r="GK39" s="144"/>
      <c r="GL39" s="144"/>
      <c r="GM39" s="144"/>
      <c r="GN39" s="144"/>
      <c r="GO39" s="144"/>
      <c r="GP39" s="144"/>
      <c r="GQ39" s="144"/>
      <c r="GR39" s="144"/>
      <c r="GS39" s="144"/>
      <c r="GT39" s="144"/>
    </row>
    <row r="40" spans="1:202" ht="32.25" customHeight="1" x14ac:dyDescent="0.25">
      <c r="A40" s="431" t="s">
        <v>2152</v>
      </c>
      <c r="B40" s="48" t="s">
        <v>109</v>
      </c>
      <c r="C40" s="648"/>
      <c r="D40" s="753"/>
      <c r="E40" s="753"/>
      <c r="F40" s="753"/>
      <c r="G40" s="753"/>
      <c r="H40" s="753"/>
      <c r="I40" s="163">
        <f t="shared" si="68"/>
        <v>0</v>
      </c>
      <c r="J40" s="665"/>
      <c r="K40" s="753"/>
      <c r="L40" s="753"/>
      <c r="M40" s="753"/>
      <c r="N40" s="753"/>
      <c r="O40" s="753"/>
      <c r="P40" s="163">
        <f t="shared" si="69"/>
        <v>0</v>
      </c>
      <c r="Q40" s="665"/>
      <c r="R40" s="753"/>
      <c r="S40" s="753"/>
      <c r="T40" s="753"/>
      <c r="U40" s="753"/>
      <c r="V40" s="753"/>
      <c r="W40" s="163">
        <f t="shared" si="70"/>
        <v>0</v>
      </c>
      <c r="X40" s="665"/>
      <c r="Y40" s="753"/>
      <c r="Z40" s="753"/>
      <c r="AA40" s="753"/>
      <c r="AB40" s="753"/>
      <c r="AC40" s="753"/>
      <c r="AD40" s="163">
        <f t="shared" si="71"/>
        <v>0</v>
      </c>
      <c r="AE40" s="665"/>
      <c r="AF40" s="753"/>
      <c r="AG40" s="753"/>
      <c r="AH40" s="753"/>
      <c r="AI40" s="753"/>
      <c r="AJ40" s="753"/>
      <c r="AK40" s="163">
        <f t="shared" si="72"/>
        <v>0</v>
      </c>
      <c r="AL40" s="665"/>
      <c r="AM40" s="753"/>
      <c r="AN40" s="753"/>
      <c r="AO40" s="753"/>
      <c r="AP40" s="753"/>
      <c r="AQ40" s="753"/>
      <c r="AR40" s="163">
        <f t="shared" si="73"/>
        <v>0</v>
      </c>
      <c r="AS40" s="665"/>
      <c r="AT40" s="753"/>
      <c r="AU40" s="753"/>
      <c r="AV40" s="753"/>
      <c r="AW40" s="753"/>
      <c r="AX40" s="753"/>
      <c r="AY40" s="163">
        <f t="shared" si="74"/>
        <v>0</v>
      </c>
      <c r="AZ40" s="665"/>
      <c r="BA40" s="753"/>
      <c r="BB40" s="753"/>
      <c r="BC40" s="753"/>
      <c r="BD40" s="753"/>
      <c r="BE40" s="753"/>
      <c r="BF40" s="163">
        <f t="shared" si="75"/>
        <v>0</v>
      </c>
      <c r="BG40" s="665"/>
      <c r="BH40" s="753"/>
      <c r="BI40" s="753"/>
      <c r="BJ40" s="753"/>
      <c r="BK40" s="753"/>
      <c r="BL40" s="753"/>
      <c r="BM40" s="163">
        <f t="shared" si="76"/>
        <v>0</v>
      </c>
      <c r="BN40" s="665"/>
      <c r="BO40" s="753"/>
      <c r="BP40" s="753"/>
      <c r="BQ40" s="753"/>
      <c r="BR40" s="753"/>
      <c r="BS40" s="753"/>
      <c r="BT40" s="163">
        <f t="shared" si="77"/>
        <v>0</v>
      </c>
      <c r="BU40" s="665"/>
      <c r="BV40" s="753"/>
      <c r="BW40" s="753"/>
      <c r="BX40" s="753"/>
      <c r="BY40" s="753"/>
      <c r="BZ40" s="753"/>
      <c r="CA40" s="163">
        <f t="shared" si="78"/>
        <v>0</v>
      </c>
      <c r="CB40" s="665"/>
      <c r="CC40" s="753"/>
      <c r="CD40" s="753"/>
      <c r="CE40" s="753"/>
      <c r="CF40" s="753"/>
      <c r="CG40" s="753"/>
      <c r="CH40" s="163">
        <f t="shared" si="79"/>
        <v>0</v>
      </c>
      <c r="CI40" s="665"/>
      <c r="CJ40" s="753"/>
      <c r="CK40" s="753"/>
      <c r="CL40" s="753"/>
      <c r="CM40" s="753"/>
      <c r="CN40" s="753"/>
      <c r="CO40" s="163">
        <f t="shared" si="80"/>
        <v>0</v>
      </c>
      <c r="CP40" s="665"/>
      <c r="CQ40" s="753"/>
      <c r="CR40" s="753"/>
      <c r="CS40" s="753"/>
      <c r="CT40" s="753"/>
      <c r="CU40" s="753"/>
      <c r="CV40" s="163">
        <f t="shared" si="81"/>
        <v>0</v>
      </c>
      <c r="CW40" s="665"/>
      <c r="CX40" s="753"/>
      <c r="CY40" s="753"/>
      <c r="CZ40" s="753"/>
      <c r="DA40" s="753"/>
      <c r="DB40" s="753"/>
      <c r="DC40" s="163">
        <f t="shared" si="82"/>
        <v>0</v>
      </c>
      <c r="DD40" s="665"/>
      <c r="DE40" s="753"/>
      <c r="DF40" s="753"/>
      <c r="DG40" s="753"/>
      <c r="DH40" s="753"/>
      <c r="DI40" s="753"/>
      <c r="DJ40" s="163">
        <f t="shared" si="83"/>
        <v>0</v>
      </c>
      <c r="DK40" s="665"/>
      <c r="DL40" s="753"/>
      <c r="DM40" s="753"/>
      <c r="DN40" s="753"/>
      <c r="DO40" s="753"/>
      <c r="DP40" s="753"/>
      <c r="DQ40" s="163">
        <f t="shared" si="84"/>
        <v>0</v>
      </c>
      <c r="DR40" s="665"/>
      <c r="DS40" s="753"/>
      <c r="DT40" s="753"/>
      <c r="DU40" s="753"/>
      <c r="DV40" s="753"/>
      <c r="DW40" s="753"/>
      <c r="DX40" s="163">
        <f t="shared" si="85"/>
        <v>0</v>
      </c>
      <c r="DY40" s="665"/>
      <c r="DZ40" s="753"/>
      <c r="EA40" s="753"/>
      <c r="EB40" s="753"/>
      <c r="EC40" s="753"/>
      <c r="ED40" s="753"/>
      <c r="EE40" s="163">
        <f t="shared" si="86"/>
        <v>0</v>
      </c>
      <c r="EF40" s="665"/>
      <c r="EG40" s="753"/>
      <c r="EH40" s="753"/>
      <c r="EI40" s="753"/>
      <c r="EJ40" s="753"/>
      <c r="EK40" s="753"/>
      <c r="EL40" s="163">
        <f t="shared" si="87"/>
        <v>0</v>
      </c>
      <c r="EM40" s="245"/>
      <c r="EN40" s="50">
        <f t="shared" si="43"/>
        <v>0</v>
      </c>
      <c r="EO40" s="50">
        <f t="shared" si="44"/>
        <v>0</v>
      </c>
      <c r="EP40" s="50">
        <f t="shared" si="45"/>
        <v>0</v>
      </c>
      <c r="EQ40" s="50">
        <f t="shared" si="46"/>
        <v>0</v>
      </c>
      <c r="ER40" s="50">
        <f t="shared" si="47"/>
        <v>0</v>
      </c>
      <c r="ES40" s="163">
        <f t="shared" si="21"/>
        <v>0</v>
      </c>
      <c r="ET40" s="643"/>
      <c r="EU40" s="572" t="s">
        <v>42</v>
      </c>
      <c r="EV40" s="146"/>
      <c r="EW40" s="146"/>
      <c r="EX40" s="146"/>
      <c r="EY40" s="146"/>
      <c r="EZ40" s="146"/>
      <c r="FA40" s="146"/>
      <c r="FB40" s="146"/>
      <c r="FC40" s="146"/>
      <c r="FD40" s="146"/>
      <c r="FE40" s="146"/>
      <c r="FF40" s="146"/>
      <c r="FG40" s="146"/>
      <c r="FH40" s="146"/>
      <c r="FI40" s="146"/>
      <c r="FJ40" s="146"/>
      <c r="FK40" s="146"/>
      <c r="FL40" s="146"/>
      <c r="FM40" s="146"/>
      <c r="FN40" s="146"/>
      <c r="FO40" s="146"/>
      <c r="FP40" s="146"/>
      <c r="FQ40" s="146"/>
      <c r="FR40" s="146"/>
      <c r="FS40" s="146"/>
      <c r="FT40" s="146"/>
      <c r="FU40" s="146"/>
      <c r="FV40" s="146"/>
      <c r="FW40" s="146"/>
      <c r="FX40" s="146"/>
      <c r="FY40" s="146"/>
      <c r="FZ40" s="146"/>
      <c r="GA40" s="144"/>
      <c r="GB40" s="144"/>
      <c r="GC40" s="144"/>
      <c r="GD40" s="144"/>
      <c r="GE40" s="144"/>
      <c r="GF40" s="144"/>
      <c r="GG40" s="144"/>
      <c r="GH40" s="144"/>
      <c r="GI40" s="144"/>
      <c r="GJ40" s="144"/>
      <c r="GK40" s="144"/>
      <c r="GL40" s="144"/>
      <c r="GM40" s="144"/>
      <c r="GN40" s="144"/>
      <c r="GO40" s="144"/>
      <c r="GP40" s="144"/>
      <c r="GQ40" s="144"/>
      <c r="GR40" s="144"/>
      <c r="GS40" s="144"/>
      <c r="GT40" s="144"/>
    </row>
    <row r="41" spans="1:202" ht="32.25" customHeight="1" x14ac:dyDescent="0.25">
      <c r="A41" s="431" t="s">
        <v>2153</v>
      </c>
      <c r="B41" s="48" t="s">
        <v>3068</v>
      </c>
      <c r="C41" s="648"/>
      <c r="D41" s="753"/>
      <c r="E41" s="753"/>
      <c r="F41" s="753"/>
      <c r="G41" s="753"/>
      <c r="H41" s="753"/>
      <c r="I41" s="163">
        <f t="shared" si="68"/>
        <v>0</v>
      </c>
      <c r="J41" s="665"/>
      <c r="K41" s="753"/>
      <c r="L41" s="753"/>
      <c r="M41" s="753"/>
      <c r="N41" s="753"/>
      <c r="O41" s="753"/>
      <c r="P41" s="163">
        <f t="shared" si="69"/>
        <v>0</v>
      </c>
      <c r="Q41" s="665"/>
      <c r="R41" s="753"/>
      <c r="S41" s="753"/>
      <c r="T41" s="753"/>
      <c r="U41" s="753"/>
      <c r="V41" s="753"/>
      <c r="W41" s="163">
        <f t="shared" si="70"/>
        <v>0</v>
      </c>
      <c r="X41" s="665"/>
      <c r="Y41" s="753"/>
      <c r="Z41" s="753"/>
      <c r="AA41" s="753"/>
      <c r="AB41" s="753"/>
      <c r="AC41" s="753"/>
      <c r="AD41" s="163">
        <f t="shared" si="71"/>
        <v>0</v>
      </c>
      <c r="AE41" s="665"/>
      <c r="AF41" s="753"/>
      <c r="AG41" s="753"/>
      <c r="AH41" s="753"/>
      <c r="AI41" s="753"/>
      <c r="AJ41" s="753"/>
      <c r="AK41" s="163">
        <f t="shared" si="72"/>
        <v>0</v>
      </c>
      <c r="AL41" s="665"/>
      <c r="AM41" s="753"/>
      <c r="AN41" s="753"/>
      <c r="AO41" s="753"/>
      <c r="AP41" s="753"/>
      <c r="AQ41" s="753"/>
      <c r="AR41" s="163">
        <f t="shared" si="73"/>
        <v>0</v>
      </c>
      <c r="AS41" s="665"/>
      <c r="AT41" s="753"/>
      <c r="AU41" s="753"/>
      <c r="AV41" s="753"/>
      <c r="AW41" s="753"/>
      <c r="AX41" s="753"/>
      <c r="AY41" s="163">
        <f t="shared" si="74"/>
        <v>0</v>
      </c>
      <c r="AZ41" s="665"/>
      <c r="BA41" s="753"/>
      <c r="BB41" s="753"/>
      <c r="BC41" s="753"/>
      <c r="BD41" s="753"/>
      <c r="BE41" s="753"/>
      <c r="BF41" s="163">
        <f t="shared" si="75"/>
        <v>0</v>
      </c>
      <c r="BG41" s="665"/>
      <c r="BH41" s="753"/>
      <c r="BI41" s="753"/>
      <c r="BJ41" s="753"/>
      <c r="BK41" s="753"/>
      <c r="BL41" s="753"/>
      <c r="BM41" s="163">
        <f t="shared" si="76"/>
        <v>0</v>
      </c>
      <c r="BN41" s="665"/>
      <c r="BO41" s="753"/>
      <c r="BP41" s="753"/>
      <c r="BQ41" s="753"/>
      <c r="BR41" s="753"/>
      <c r="BS41" s="753"/>
      <c r="BT41" s="163">
        <f t="shared" si="77"/>
        <v>0</v>
      </c>
      <c r="BU41" s="665"/>
      <c r="BV41" s="753"/>
      <c r="BW41" s="753"/>
      <c r="BX41" s="753"/>
      <c r="BY41" s="753"/>
      <c r="BZ41" s="753"/>
      <c r="CA41" s="163">
        <f t="shared" si="78"/>
        <v>0</v>
      </c>
      <c r="CB41" s="665"/>
      <c r="CC41" s="753"/>
      <c r="CD41" s="753"/>
      <c r="CE41" s="753"/>
      <c r="CF41" s="753"/>
      <c r="CG41" s="753"/>
      <c r="CH41" s="163">
        <f t="shared" si="79"/>
        <v>0</v>
      </c>
      <c r="CI41" s="665"/>
      <c r="CJ41" s="753"/>
      <c r="CK41" s="753"/>
      <c r="CL41" s="753"/>
      <c r="CM41" s="753"/>
      <c r="CN41" s="753"/>
      <c r="CO41" s="163">
        <f t="shared" si="80"/>
        <v>0</v>
      </c>
      <c r="CP41" s="665"/>
      <c r="CQ41" s="753"/>
      <c r="CR41" s="753"/>
      <c r="CS41" s="753"/>
      <c r="CT41" s="753"/>
      <c r="CU41" s="753"/>
      <c r="CV41" s="163">
        <f t="shared" si="81"/>
        <v>0</v>
      </c>
      <c r="CW41" s="665"/>
      <c r="CX41" s="753"/>
      <c r="CY41" s="753"/>
      <c r="CZ41" s="753"/>
      <c r="DA41" s="753"/>
      <c r="DB41" s="753"/>
      <c r="DC41" s="163">
        <f t="shared" si="82"/>
        <v>0</v>
      </c>
      <c r="DD41" s="665"/>
      <c r="DE41" s="753"/>
      <c r="DF41" s="753"/>
      <c r="DG41" s="753"/>
      <c r="DH41" s="753"/>
      <c r="DI41" s="753"/>
      <c r="DJ41" s="163">
        <f t="shared" si="83"/>
        <v>0</v>
      </c>
      <c r="DK41" s="665"/>
      <c r="DL41" s="753"/>
      <c r="DM41" s="753"/>
      <c r="DN41" s="753"/>
      <c r="DO41" s="753"/>
      <c r="DP41" s="753"/>
      <c r="DQ41" s="163">
        <f t="shared" si="84"/>
        <v>0</v>
      </c>
      <c r="DR41" s="665"/>
      <c r="DS41" s="753"/>
      <c r="DT41" s="753"/>
      <c r="DU41" s="753"/>
      <c r="DV41" s="753"/>
      <c r="DW41" s="753"/>
      <c r="DX41" s="163">
        <f t="shared" si="85"/>
        <v>0</v>
      </c>
      <c r="DY41" s="665"/>
      <c r="DZ41" s="753"/>
      <c r="EA41" s="753"/>
      <c r="EB41" s="753"/>
      <c r="EC41" s="753"/>
      <c r="ED41" s="753"/>
      <c r="EE41" s="163">
        <f t="shared" si="86"/>
        <v>0</v>
      </c>
      <c r="EF41" s="665"/>
      <c r="EG41" s="753"/>
      <c r="EH41" s="753"/>
      <c r="EI41" s="753"/>
      <c r="EJ41" s="753"/>
      <c r="EK41" s="753"/>
      <c r="EL41" s="163">
        <f t="shared" si="87"/>
        <v>0</v>
      </c>
      <c r="EM41" s="245"/>
      <c r="EN41" s="50">
        <f t="shared" si="43"/>
        <v>0</v>
      </c>
      <c r="EO41" s="50">
        <f t="shared" si="44"/>
        <v>0</v>
      </c>
      <c r="EP41" s="50">
        <f t="shared" si="45"/>
        <v>0</v>
      </c>
      <c r="EQ41" s="50">
        <f t="shared" si="46"/>
        <v>0</v>
      </c>
      <c r="ER41" s="50">
        <f t="shared" si="47"/>
        <v>0</v>
      </c>
      <c r="ES41" s="163">
        <f t="shared" si="21"/>
        <v>0</v>
      </c>
      <c r="ET41" s="643"/>
      <c r="EU41" s="575"/>
      <c r="EV41" s="146"/>
      <c r="EW41" s="146"/>
      <c r="EX41" s="146"/>
      <c r="EY41" s="146"/>
      <c r="EZ41" s="146"/>
      <c r="FA41" s="146"/>
      <c r="FB41" s="146"/>
      <c r="FC41" s="146"/>
      <c r="FD41" s="146"/>
      <c r="FE41" s="146"/>
      <c r="FF41" s="146"/>
      <c r="FG41" s="146"/>
      <c r="FH41" s="146"/>
      <c r="FI41" s="146"/>
      <c r="FJ41" s="146"/>
      <c r="FK41" s="146"/>
      <c r="FL41" s="146"/>
      <c r="FM41" s="146"/>
      <c r="FN41" s="146"/>
      <c r="FO41" s="146"/>
      <c r="FP41" s="146"/>
      <c r="FQ41" s="146"/>
      <c r="FR41" s="146"/>
      <c r="FS41" s="146"/>
      <c r="FT41" s="146"/>
      <c r="FU41" s="146"/>
      <c r="FV41" s="146"/>
      <c r="FW41" s="146"/>
      <c r="FX41" s="146"/>
      <c r="FY41" s="146"/>
      <c r="FZ41" s="146"/>
      <c r="GA41" s="144"/>
      <c r="GB41" s="144"/>
      <c r="GC41" s="144"/>
      <c r="GD41" s="144"/>
      <c r="GE41" s="144"/>
      <c r="GF41" s="144"/>
      <c r="GG41" s="144"/>
      <c r="GH41" s="144"/>
      <c r="GI41" s="144"/>
      <c r="GJ41" s="144"/>
      <c r="GK41" s="144"/>
      <c r="GL41" s="144"/>
      <c r="GM41" s="144"/>
      <c r="GN41" s="144"/>
      <c r="GO41" s="144"/>
      <c r="GP41" s="144"/>
      <c r="GQ41" s="144"/>
      <c r="GR41" s="144"/>
      <c r="GS41" s="144"/>
      <c r="GT41" s="144"/>
    </row>
    <row r="42" spans="1:202" ht="32.25" customHeight="1" x14ac:dyDescent="0.25">
      <c r="A42" s="431"/>
      <c r="B42" s="49" t="s">
        <v>123</v>
      </c>
      <c r="C42" s="648"/>
      <c r="D42" s="643"/>
      <c r="E42" s="643"/>
      <c r="F42" s="643"/>
      <c r="G42" s="643"/>
      <c r="H42" s="643"/>
      <c r="I42" s="643"/>
      <c r="J42" s="665"/>
      <c r="K42" s="643"/>
      <c r="L42" s="643"/>
      <c r="M42" s="643"/>
      <c r="N42" s="643"/>
      <c r="O42" s="643"/>
      <c r="P42" s="643"/>
      <c r="Q42" s="665"/>
      <c r="R42" s="643"/>
      <c r="S42" s="643"/>
      <c r="T42" s="643"/>
      <c r="U42" s="643"/>
      <c r="V42" s="643"/>
      <c r="W42" s="643"/>
      <c r="X42" s="665"/>
      <c r="Y42" s="643"/>
      <c r="Z42" s="643"/>
      <c r="AA42" s="643"/>
      <c r="AB42" s="643"/>
      <c r="AC42" s="643"/>
      <c r="AD42" s="643"/>
      <c r="AE42" s="665"/>
      <c r="AF42" s="643"/>
      <c r="AG42" s="643"/>
      <c r="AH42" s="643"/>
      <c r="AI42" s="643"/>
      <c r="AJ42" s="643"/>
      <c r="AK42" s="643"/>
      <c r="AL42" s="665"/>
      <c r="AM42" s="643"/>
      <c r="AN42" s="643"/>
      <c r="AO42" s="643"/>
      <c r="AP42" s="643"/>
      <c r="AQ42" s="643"/>
      <c r="AR42" s="643"/>
      <c r="AS42" s="665"/>
      <c r="AT42" s="643"/>
      <c r="AU42" s="643"/>
      <c r="AV42" s="643"/>
      <c r="AW42" s="643"/>
      <c r="AX42" s="643"/>
      <c r="AY42" s="643"/>
      <c r="AZ42" s="665"/>
      <c r="BA42" s="643"/>
      <c r="BB42" s="643"/>
      <c r="BC42" s="643"/>
      <c r="BD42" s="643"/>
      <c r="BE42" s="643"/>
      <c r="BF42" s="643"/>
      <c r="BG42" s="665"/>
      <c r="BH42" s="643"/>
      <c r="BI42" s="643"/>
      <c r="BJ42" s="643"/>
      <c r="BK42" s="643"/>
      <c r="BL42" s="643"/>
      <c r="BM42" s="643"/>
      <c r="BN42" s="665"/>
      <c r="BO42" s="643"/>
      <c r="BP42" s="643"/>
      <c r="BQ42" s="643"/>
      <c r="BR42" s="643"/>
      <c r="BS42" s="643"/>
      <c r="BT42" s="643"/>
      <c r="BU42" s="665"/>
      <c r="BV42" s="643"/>
      <c r="BW42" s="643"/>
      <c r="BX42" s="643"/>
      <c r="BY42" s="643"/>
      <c r="BZ42" s="643"/>
      <c r="CA42" s="643"/>
      <c r="CB42" s="665"/>
      <c r="CC42" s="643"/>
      <c r="CD42" s="643"/>
      <c r="CE42" s="643"/>
      <c r="CF42" s="643"/>
      <c r="CG42" s="643"/>
      <c r="CH42" s="643"/>
      <c r="CI42" s="665"/>
      <c r="CJ42" s="643"/>
      <c r="CK42" s="643"/>
      <c r="CL42" s="643"/>
      <c r="CM42" s="643"/>
      <c r="CN42" s="643"/>
      <c r="CO42" s="643"/>
      <c r="CP42" s="665"/>
      <c r="CQ42" s="643"/>
      <c r="CR42" s="643"/>
      <c r="CS42" s="643"/>
      <c r="CT42" s="643"/>
      <c r="CU42" s="643"/>
      <c r="CV42" s="643"/>
      <c r="CW42" s="665"/>
      <c r="CX42" s="643"/>
      <c r="CY42" s="643"/>
      <c r="CZ42" s="643"/>
      <c r="DA42" s="643"/>
      <c r="DB42" s="643"/>
      <c r="DC42" s="643"/>
      <c r="DD42" s="665"/>
      <c r="DE42" s="643"/>
      <c r="DF42" s="643"/>
      <c r="DG42" s="643"/>
      <c r="DH42" s="643"/>
      <c r="DI42" s="643"/>
      <c r="DJ42" s="643"/>
      <c r="DK42" s="665"/>
      <c r="DL42" s="643"/>
      <c r="DM42" s="643"/>
      <c r="DN42" s="643"/>
      <c r="DO42" s="643"/>
      <c r="DP42" s="643"/>
      <c r="DQ42" s="643"/>
      <c r="DR42" s="665"/>
      <c r="DS42" s="643"/>
      <c r="DT42" s="643"/>
      <c r="DU42" s="643"/>
      <c r="DV42" s="643"/>
      <c r="DW42" s="643"/>
      <c r="DX42" s="643"/>
      <c r="DY42" s="665"/>
      <c r="DZ42" s="643"/>
      <c r="EA42" s="643"/>
      <c r="EB42" s="643"/>
      <c r="EC42" s="643"/>
      <c r="ED42" s="643"/>
      <c r="EE42" s="643"/>
      <c r="EF42" s="665"/>
      <c r="EG42" s="643"/>
      <c r="EH42" s="643"/>
      <c r="EI42" s="643"/>
      <c r="EJ42" s="643"/>
      <c r="EK42" s="643"/>
      <c r="EL42" s="643"/>
      <c r="EM42" s="245"/>
      <c r="EN42" s="643"/>
      <c r="EO42" s="643"/>
      <c r="EP42" s="643"/>
      <c r="EQ42" s="643"/>
      <c r="ER42" s="643"/>
      <c r="ES42" s="643"/>
      <c r="ET42" s="643"/>
      <c r="EU42" s="575"/>
      <c r="EV42" s="146"/>
      <c r="EW42" s="146"/>
      <c r="EX42" s="146"/>
      <c r="EY42" s="146"/>
      <c r="EZ42" s="146"/>
      <c r="FA42" s="146"/>
      <c r="FB42" s="146"/>
      <c r="FC42" s="146"/>
      <c r="FD42" s="146"/>
      <c r="FE42" s="146"/>
      <c r="FF42" s="146"/>
      <c r="FG42" s="146"/>
      <c r="FH42" s="146"/>
      <c r="FI42" s="146"/>
      <c r="FJ42" s="146"/>
      <c r="FK42" s="146"/>
      <c r="FL42" s="146"/>
      <c r="FM42" s="146"/>
      <c r="FN42" s="146"/>
      <c r="FO42" s="146"/>
      <c r="FP42" s="146"/>
      <c r="FQ42" s="146"/>
      <c r="FR42" s="146"/>
      <c r="FS42" s="146"/>
      <c r="FT42" s="146"/>
      <c r="FU42" s="146"/>
      <c r="FV42" s="146"/>
      <c r="FW42" s="146"/>
      <c r="FX42" s="146"/>
      <c r="FY42" s="146"/>
      <c r="FZ42" s="146"/>
      <c r="GA42" s="144"/>
      <c r="GB42" s="144"/>
      <c r="GC42" s="144"/>
      <c r="GD42" s="144"/>
      <c r="GE42" s="144"/>
      <c r="GF42" s="144"/>
      <c r="GG42" s="144"/>
      <c r="GH42" s="144"/>
      <c r="GI42" s="144"/>
      <c r="GJ42" s="144"/>
      <c r="GK42" s="144"/>
      <c r="GL42" s="144"/>
      <c r="GM42" s="144"/>
      <c r="GN42" s="144"/>
      <c r="GO42" s="144"/>
      <c r="GP42" s="144"/>
      <c r="GQ42" s="144"/>
      <c r="GR42" s="144"/>
      <c r="GS42" s="144"/>
      <c r="GT42" s="144"/>
    </row>
    <row r="43" spans="1:202" ht="32.25" customHeight="1" x14ac:dyDescent="0.25">
      <c r="A43" s="431" t="s">
        <v>2154</v>
      </c>
      <c r="B43" s="48" t="s">
        <v>3</v>
      </c>
      <c r="C43" s="648"/>
      <c r="D43" s="753"/>
      <c r="E43" s="753"/>
      <c r="F43" s="753"/>
      <c r="G43" s="753"/>
      <c r="H43" s="753"/>
      <c r="I43" s="163">
        <f t="shared" ref="I43:I53" si="89">SUM(D43:H43)</f>
        <v>0</v>
      </c>
      <c r="J43" s="665"/>
      <c r="K43" s="753"/>
      <c r="L43" s="753"/>
      <c r="M43" s="753"/>
      <c r="N43" s="753"/>
      <c r="O43" s="753"/>
      <c r="P43" s="163">
        <f t="shared" ref="P43:P53" si="90">SUM(K43:O43)</f>
        <v>0</v>
      </c>
      <c r="Q43" s="665"/>
      <c r="R43" s="753"/>
      <c r="S43" s="753"/>
      <c r="T43" s="753"/>
      <c r="U43" s="753"/>
      <c r="V43" s="753"/>
      <c r="W43" s="163">
        <f t="shared" ref="W43:W53" si="91">SUM(R43:V43)</f>
        <v>0</v>
      </c>
      <c r="X43" s="665"/>
      <c r="Y43" s="753"/>
      <c r="Z43" s="753"/>
      <c r="AA43" s="753"/>
      <c r="AB43" s="753"/>
      <c r="AC43" s="753"/>
      <c r="AD43" s="163">
        <f t="shared" ref="AD43:AD53" si="92">SUM(Y43:AC43)</f>
        <v>0</v>
      </c>
      <c r="AE43" s="665"/>
      <c r="AF43" s="753"/>
      <c r="AG43" s="753"/>
      <c r="AH43" s="753"/>
      <c r="AI43" s="753"/>
      <c r="AJ43" s="753"/>
      <c r="AK43" s="163">
        <f t="shared" ref="AK43:AK53" si="93">SUM(AF43:AJ43)</f>
        <v>0</v>
      </c>
      <c r="AL43" s="665"/>
      <c r="AM43" s="753"/>
      <c r="AN43" s="753"/>
      <c r="AO43" s="753"/>
      <c r="AP43" s="753"/>
      <c r="AQ43" s="753"/>
      <c r="AR43" s="163">
        <f t="shared" ref="AR43:AR53" si="94">SUM(AM43:AQ43)</f>
        <v>0</v>
      </c>
      <c r="AS43" s="665"/>
      <c r="AT43" s="753"/>
      <c r="AU43" s="753"/>
      <c r="AV43" s="753"/>
      <c r="AW43" s="753"/>
      <c r="AX43" s="753"/>
      <c r="AY43" s="163">
        <f t="shared" ref="AY43:AY53" si="95">SUM(AT43:AX43)</f>
        <v>0</v>
      </c>
      <c r="AZ43" s="665"/>
      <c r="BA43" s="753"/>
      <c r="BB43" s="753"/>
      <c r="BC43" s="753"/>
      <c r="BD43" s="753"/>
      <c r="BE43" s="753"/>
      <c r="BF43" s="163">
        <f t="shared" ref="BF43:BF53" si="96">SUM(BA43:BE43)</f>
        <v>0</v>
      </c>
      <c r="BG43" s="665"/>
      <c r="BH43" s="753"/>
      <c r="BI43" s="753"/>
      <c r="BJ43" s="753"/>
      <c r="BK43" s="753"/>
      <c r="BL43" s="753"/>
      <c r="BM43" s="163">
        <f t="shared" ref="BM43:BM53" si="97">SUM(BH43:BL43)</f>
        <v>0</v>
      </c>
      <c r="BN43" s="665"/>
      <c r="BO43" s="753"/>
      <c r="BP43" s="753"/>
      <c r="BQ43" s="753"/>
      <c r="BR43" s="753"/>
      <c r="BS43" s="753"/>
      <c r="BT43" s="163">
        <f t="shared" ref="BT43:BT53" si="98">SUM(BO43:BS43)</f>
        <v>0</v>
      </c>
      <c r="BU43" s="665"/>
      <c r="BV43" s="753"/>
      <c r="BW43" s="753"/>
      <c r="BX43" s="753"/>
      <c r="BY43" s="753"/>
      <c r="BZ43" s="753"/>
      <c r="CA43" s="163">
        <f t="shared" ref="CA43:CA53" si="99">SUM(BV43:BZ43)</f>
        <v>0</v>
      </c>
      <c r="CB43" s="665"/>
      <c r="CC43" s="753"/>
      <c r="CD43" s="753"/>
      <c r="CE43" s="753"/>
      <c r="CF43" s="753"/>
      <c r="CG43" s="753"/>
      <c r="CH43" s="163">
        <f t="shared" ref="CH43:CH53" si="100">SUM(CC43:CG43)</f>
        <v>0</v>
      </c>
      <c r="CI43" s="665"/>
      <c r="CJ43" s="753"/>
      <c r="CK43" s="753"/>
      <c r="CL43" s="753"/>
      <c r="CM43" s="753"/>
      <c r="CN43" s="753"/>
      <c r="CO43" s="163">
        <f t="shared" ref="CO43:CO53" si="101">SUM(CJ43:CN43)</f>
        <v>0</v>
      </c>
      <c r="CP43" s="665"/>
      <c r="CQ43" s="753"/>
      <c r="CR43" s="753"/>
      <c r="CS43" s="753"/>
      <c r="CT43" s="753"/>
      <c r="CU43" s="753"/>
      <c r="CV43" s="163">
        <f t="shared" ref="CV43:CV53" si="102">SUM(CQ43:CU43)</f>
        <v>0</v>
      </c>
      <c r="CW43" s="665"/>
      <c r="CX43" s="753"/>
      <c r="CY43" s="753"/>
      <c r="CZ43" s="753"/>
      <c r="DA43" s="753"/>
      <c r="DB43" s="753"/>
      <c r="DC43" s="163">
        <f t="shared" ref="DC43:DC53" si="103">SUM(CX43:DB43)</f>
        <v>0</v>
      </c>
      <c r="DD43" s="665"/>
      <c r="DE43" s="753"/>
      <c r="DF43" s="753"/>
      <c r="DG43" s="753"/>
      <c r="DH43" s="753"/>
      <c r="DI43" s="753"/>
      <c r="DJ43" s="163">
        <f t="shared" ref="DJ43:DJ53" si="104">SUM(DE43:DI43)</f>
        <v>0</v>
      </c>
      <c r="DK43" s="665"/>
      <c r="DL43" s="753"/>
      <c r="DM43" s="753"/>
      <c r="DN43" s="753"/>
      <c r="DO43" s="753"/>
      <c r="DP43" s="753"/>
      <c r="DQ43" s="163">
        <f t="shared" ref="DQ43:DQ53" si="105">SUM(DL43:DP43)</f>
        <v>0</v>
      </c>
      <c r="DR43" s="665"/>
      <c r="DS43" s="753"/>
      <c r="DT43" s="753"/>
      <c r="DU43" s="753"/>
      <c r="DV43" s="753"/>
      <c r="DW43" s="753"/>
      <c r="DX43" s="163">
        <f t="shared" ref="DX43:DX53" si="106">SUM(DS43:DW43)</f>
        <v>0</v>
      </c>
      <c r="DY43" s="665"/>
      <c r="DZ43" s="753"/>
      <c r="EA43" s="753"/>
      <c r="EB43" s="753"/>
      <c r="EC43" s="753"/>
      <c r="ED43" s="753"/>
      <c r="EE43" s="163">
        <f t="shared" ref="EE43:EE53" si="107">SUM(DZ43:ED43)</f>
        <v>0</v>
      </c>
      <c r="EF43" s="665"/>
      <c r="EG43" s="753"/>
      <c r="EH43" s="753"/>
      <c r="EI43" s="753"/>
      <c r="EJ43" s="753"/>
      <c r="EK43" s="753"/>
      <c r="EL43" s="163">
        <f t="shared" ref="EL43:EL53" si="108">SUM(EG43:EK43)</f>
        <v>0</v>
      </c>
      <c r="EM43" s="245"/>
      <c r="EN43" s="50">
        <f t="shared" si="43"/>
        <v>0</v>
      </c>
      <c r="EO43" s="50">
        <f t="shared" si="44"/>
        <v>0</v>
      </c>
      <c r="EP43" s="50">
        <f t="shared" si="45"/>
        <v>0</v>
      </c>
      <c r="EQ43" s="50">
        <f t="shared" si="46"/>
        <v>0</v>
      </c>
      <c r="ER43" s="50">
        <f t="shared" si="47"/>
        <v>0</v>
      </c>
      <c r="ES43" s="163">
        <f t="shared" si="21"/>
        <v>0</v>
      </c>
      <c r="ET43" s="643"/>
      <c r="EU43" s="572" t="s">
        <v>2017</v>
      </c>
      <c r="EV43" s="146"/>
      <c r="EW43" s="146"/>
      <c r="EX43" s="146"/>
      <c r="EY43" s="146"/>
      <c r="EZ43" s="146"/>
      <c r="FA43" s="146"/>
      <c r="FB43" s="146"/>
      <c r="FC43" s="146"/>
      <c r="FD43" s="146"/>
      <c r="FE43" s="146"/>
      <c r="FF43" s="146"/>
      <c r="FG43" s="146"/>
      <c r="FH43" s="146"/>
      <c r="FI43" s="146"/>
      <c r="FJ43" s="146"/>
      <c r="FK43" s="146"/>
      <c r="FL43" s="146"/>
      <c r="FM43" s="146"/>
      <c r="FN43" s="146"/>
      <c r="FO43" s="146"/>
      <c r="FP43" s="146"/>
      <c r="FQ43" s="146"/>
      <c r="FR43" s="146"/>
      <c r="FS43" s="146"/>
      <c r="FT43" s="146"/>
      <c r="FU43" s="146"/>
      <c r="FV43" s="146"/>
      <c r="FW43" s="146"/>
      <c r="FX43" s="146"/>
      <c r="FY43" s="146"/>
      <c r="FZ43" s="146"/>
      <c r="GA43" s="144"/>
      <c r="GB43" s="144"/>
      <c r="GC43" s="144"/>
      <c r="GD43" s="144"/>
      <c r="GE43" s="144"/>
      <c r="GF43" s="144"/>
      <c r="GG43" s="144"/>
      <c r="GH43" s="144"/>
      <c r="GI43" s="144"/>
      <c r="GJ43" s="144"/>
      <c r="GK43" s="144"/>
      <c r="GL43" s="144"/>
      <c r="GM43" s="144"/>
      <c r="GN43" s="144"/>
      <c r="GO43" s="144"/>
      <c r="GP43" s="144"/>
      <c r="GQ43" s="144"/>
      <c r="GR43" s="144"/>
      <c r="GS43" s="144"/>
      <c r="GT43" s="144"/>
    </row>
    <row r="44" spans="1:202" ht="32.25" customHeight="1" x14ac:dyDescent="0.25">
      <c r="A44" s="431" t="s">
        <v>2155</v>
      </c>
      <c r="B44" s="48" t="s">
        <v>186</v>
      </c>
      <c r="C44" s="648"/>
      <c r="D44" s="753"/>
      <c r="E44" s="753"/>
      <c r="F44" s="753"/>
      <c r="G44" s="753"/>
      <c r="H44" s="753"/>
      <c r="I44" s="163">
        <f t="shared" si="89"/>
        <v>0</v>
      </c>
      <c r="J44" s="665"/>
      <c r="K44" s="753"/>
      <c r="L44" s="753"/>
      <c r="M44" s="753"/>
      <c r="N44" s="753"/>
      <c r="O44" s="753"/>
      <c r="P44" s="163">
        <f t="shared" si="90"/>
        <v>0</v>
      </c>
      <c r="Q44" s="665"/>
      <c r="R44" s="753"/>
      <c r="S44" s="753"/>
      <c r="T44" s="753"/>
      <c r="U44" s="753"/>
      <c r="V44" s="753"/>
      <c r="W44" s="163">
        <f t="shared" si="91"/>
        <v>0</v>
      </c>
      <c r="X44" s="665"/>
      <c r="Y44" s="753"/>
      <c r="Z44" s="753"/>
      <c r="AA44" s="753"/>
      <c r="AB44" s="753"/>
      <c r="AC44" s="753"/>
      <c r="AD44" s="163">
        <f t="shared" si="92"/>
        <v>0</v>
      </c>
      <c r="AE44" s="665"/>
      <c r="AF44" s="753"/>
      <c r="AG44" s="753"/>
      <c r="AH44" s="753"/>
      <c r="AI44" s="753"/>
      <c r="AJ44" s="753"/>
      <c r="AK44" s="163">
        <f t="shared" si="93"/>
        <v>0</v>
      </c>
      <c r="AL44" s="665"/>
      <c r="AM44" s="753"/>
      <c r="AN44" s="753"/>
      <c r="AO44" s="753"/>
      <c r="AP44" s="753"/>
      <c r="AQ44" s="753"/>
      <c r="AR44" s="163">
        <f t="shared" si="94"/>
        <v>0</v>
      </c>
      <c r="AS44" s="665"/>
      <c r="AT44" s="753"/>
      <c r="AU44" s="753"/>
      <c r="AV44" s="753"/>
      <c r="AW44" s="753"/>
      <c r="AX44" s="753"/>
      <c r="AY44" s="163">
        <f t="shared" si="95"/>
        <v>0</v>
      </c>
      <c r="AZ44" s="665"/>
      <c r="BA44" s="753"/>
      <c r="BB44" s="753"/>
      <c r="BC44" s="753"/>
      <c r="BD44" s="753"/>
      <c r="BE44" s="753"/>
      <c r="BF44" s="163">
        <f t="shared" si="96"/>
        <v>0</v>
      </c>
      <c r="BG44" s="665"/>
      <c r="BH44" s="753"/>
      <c r="BI44" s="753"/>
      <c r="BJ44" s="753"/>
      <c r="BK44" s="753"/>
      <c r="BL44" s="753"/>
      <c r="BM44" s="163">
        <f t="shared" si="97"/>
        <v>0</v>
      </c>
      <c r="BN44" s="665"/>
      <c r="BO44" s="753"/>
      <c r="BP44" s="753"/>
      <c r="BQ44" s="753"/>
      <c r="BR44" s="753"/>
      <c r="BS44" s="753"/>
      <c r="BT44" s="163">
        <f t="shared" si="98"/>
        <v>0</v>
      </c>
      <c r="BU44" s="665"/>
      <c r="BV44" s="753"/>
      <c r="BW44" s="753"/>
      <c r="BX44" s="753"/>
      <c r="BY44" s="753"/>
      <c r="BZ44" s="753"/>
      <c r="CA44" s="163">
        <f t="shared" si="99"/>
        <v>0</v>
      </c>
      <c r="CB44" s="665"/>
      <c r="CC44" s="753"/>
      <c r="CD44" s="753"/>
      <c r="CE44" s="753"/>
      <c r="CF44" s="753"/>
      <c r="CG44" s="753"/>
      <c r="CH44" s="163">
        <f t="shared" si="100"/>
        <v>0</v>
      </c>
      <c r="CI44" s="665"/>
      <c r="CJ44" s="753"/>
      <c r="CK44" s="753"/>
      <c r="CL44" s="753"/>
      <c r="CM44" s="753"/>
      <c r="CN44" s="753"/>
      <c r="CO44" s="163">
        <f t="shared" si="101"/>
        <v>0</v>
      </c>
      <c r="CP44" s="665"/>
      <c r="CQ44" s="753"/>
      <c r="CR44" s="753"/>
      <c r="CS44" s="753"/>
      <c r="CT44" s="753"/>
      <c r="CU44" s="753"/>
      <c r="CV44" s="163">
        <f t="shared" si="102"/>
        <v>0</v>
      </c>
      <c r="CW44" s="665"/>
      <c r="CX44" s="753"/>
      <c r="CY44" s="753"/>
      <c r="CZ44" s="753"/>
      <c r="DA44" s="753"/>
      <c r="DB44" s="753"/>
      <c r="DC44" s="163">
        <f t="shared" si="103"/>
        <v>0</v>
      </c>
      <c r="DD44" s="665"/>
      <c r="DE44" s="753"/>
      <c r="DF44" s="753"/>
      <c r="DG44" s="753"/>
      <c r="DH44" s="753"/>
      <c r="DI44" s="753"/>
      <c r="DJ44" s="163">
        <f t="shared" si="104"/>
        <v>0</v>
      </c>
      <c r="DK44" s="665"/>
      <c r="DL44" s="753"/>
      <c r="DM44" s="753"/>
      <c r="DN44" s="753"/>
      <c r="DO44" s="753"/>
      <c r="DP44" s="753"/>
      <c r="DQ44" s="163">
        <f t="shared" si="105"/>
        <v>0</v>
      </c>
      <c r="DR44" s="665"/>
      <c r="DS44" s="753"/>
      <c r="DT44" s="753"/>
      <c r="DU44" s="753"/>
      <c r="DV44" s="753"/>
      <c r="DW44" s="753"/>
      <c r="DX44" s="163">
        <f t="shared" si="106"/>
        <v>0</v>
      </c>
      <c r="DY44" s="665"/>
      <c r="DZ44" s="753"/>
      <c r="EA44" s="753"/>
      <c r="EB44" s="753"/>
      <c r="EC44" s="753"/>
      <c r="ED44" s="753"/>
      <c r="EE44" s="163">
        <f t="shared" si="107"/>
        <v>0</v>
      </c>
      <c r="EF44" s="665"/>
      <c r="EG44" s="753"/>
      <c r="EH44" s="753"/>
      <c r="EI44" s="753"/>
      <c r="EJ44" s="753"/>
      <c r="EK44" s="753"/>
      <c r="EL44" s="163">
        <f t="shared" si="108"/>
        <v>0</v>
      </c>
      <c r="EM44" s="245"/>
      <c r="EN44" s="50">
        <f t="shared" si="43"/>
        <v>0</v>
      </c>
      <c r="EO44" s="50">
        <f t="shared" si="44"/>
        <v>0</v>
      </c>
      <c r="EP44" s="50">
        <f t="shared" si="45"/>
        <v>0</v>
      </c>
      <c r="EQ44" s="50">
        <f t="shared" si="46"/>
        <v>0</v>
      </c>
      <c r="ER44" s="50">
        <f t="shared" si="47"/>
        <v>0</v>
      </c>
      <c r="ES44" s="163">
        <f t="shared" si="21"/>
        <v>0</v>
      </c>
      <c r="ET44" s="643"/>
      <c r="EU44" s="572" t="s">
        <v>2017</v>
      </c>
      <c r="EV44" s="146"/>
      <c r="EW44" s="146"/>
      <c r="EX44" s="146"/>
      <c r="EY44" s="146"/>
      <c r="EZ44" s="146"/>
      <c r="FA44" s="146"/>
      <c r="FB44" s="146"/>
      <c r="FC44" s="146"/>
      <c r="FD44" s="146"/>
      <c r="FE44" s="146"/>
      <c r="FF44" s="146"/>
      <c r="FG44" s="146"/>
      <c r="FH44" s="146"/>
      <c r="FI44" s="146"/>
      <c r="FJ44" s="146"/>
      <c r="FK44" s="146"/>
      <c r="FL44" s="146"/>
      <c r="FM44" s="146"/>
      <c r="FN44" s="146"/>
      <c r="FO44" s="146"/>
      <c r="FP44" s="146"/>
      <c r="FQ44" s="146"/>
      <c r="FR44" s="146"/>
      <c r="FS44" s="146"/>
      <c r="FT44" s="146"/>
      <c r="FU44" s="146"/>
      <c r="FV44" s="146"/>
      <c r="FW44" s="146"/>
      <c r="FX44" s="146"/>
      <c r="FY44" s="146"/>
      <c r="FZ44" s="146"/>
      <c r="GA44" s="144"/>
      <c r="GB44" s="144"/>
      <c r="GC44" s="144"/>
      <c r="GD44" s="144"/>
      <c r="GE44" s="144"/>
      <c r="GF44" s="144"/>
      <c r="GG44" s="144"/>
      <c r="GH44" s="144"/>
      <c r="GI44" s="144"/>
      <c r="GJ44" s="144"/>
      <c r="GK44" s="144"/>
      <c r="GL44" s="144"/>
      <c r="GM44" s="144"/>
      <c r="GN44" s="144"/>
      <c r="GO44" s="144"/>
      <c r="GP44" s="144"/>
      <c r="GQ44" s="144"/>
      <c r="GR44" s="144"/>
      <c r="GS44" s="144"/>
      <c r="GT44" s="144"/>
    </row>
    <row r="45" spans="1:202" ht="32.25" customHeight="1" x14ac:dyDescent="0.25">
      <c r="A45" s="431" t="s">
        <v>2156</v>
      </c>
      <c r="B45" s="48" t="s">
        <v>99</v>
      </c>
      <c r="C45" s="648"/>
      <c r="D45" s="753"/>
      <c r="E45" s="753"/>
      <c r="F45" s="753"/>
      <c r="G45" s="753"/>
      <c r="H45" s="753"/>
      <c r="I45" s="163">
        <f t="shared" si="89"/>
        <v>0</v>
      </c>
      <c r="J45" s="665"/>
      <c r="K45" s="753"/>
      <c r="L45" s="753"/>
      <c r="M45" s="753"/>
      <c r="N45" s="753"/>
      <c r="O45" s="753"/>
      <c r="P45" s="163">
        <f t="shared" si="90"/>
        <v>0</v>
      </c>
      <c r="Q45" s="665"/>
      <c r="R45" s="753"/>
      <c r="S45" s="753"/>
      <c r="T45" s="753"/>
      <c r="U45" s="753"/>
      <c r="V45" s="753"/>
      <c r="W45" s="163">
        <f t="shared" si="91"/>
        <v>0</v>
      </c>
      <c r="X45" s="665"/>
      <c r="Y45" s="753"/>
      <c r="Z45" s="753"/>
      <c r="AA45" s="753"/>
      <c r="AB45" s="753"/>
      <c r="AC45" s="753"/>
      <c r="AD45" s="163">
        <f t="shared" si="92"/>
        <v>0</v>
      </c>
      <c r="AE45" s="665"/>
      <c r="AF45" s="753"/>
      <c r="AG45" s="753"/>
      <c r="AH45" s="753"/>
      <c r="AI45" s="753"/>
      <c r="AJ45" s="753"/>
      <c r="AK45" s="163">
        <f t="shared" si="93"/>
        <v>0</v>
      </c>
      <c r="AL45" s="665"/>
      <c r="AM45" s="753"/>
      <c r="AN45" s="753"/>
      <c r="AO45" s="753"/>
      <c r="AP45" s="753"/>
      <c r="AQ45" s="753"/>
      <c r="AR45" s="163">
        <f t="shared" si="94"/>
        <v>0</v>
      </c>
      <c r="AS45" s="665"/>
      <c r="AT45" s="753"/>
      <c r="AU45" s="753"/>
      <c r="AV45" s="753"/>
      <c r="AW45" s="753"/>
      <c r="AX45" s="753"/>
      <c r="AY45" s="163">
        <f t="shared" si="95"/>
        <v>0</v>
      </c>
      <c r="AZ45" s="665"/>
      <c r="BA45" s="753"/>
      <c r="BB45" s="753"/>
      <c r="BC45" s="753"/>
      <c r="BD45" s="753"/>
      <c r="BE45" s="753"/>
      <c r="BF45" s="163">
        <f t="shared" si="96"/>
        <v>0</v>
      </c>
      <c r="BG45" s="665"/>
      <c r="BH45" s="753"/>
      <c r="BI45" s="753"/>
      <c r="BJ45" s="753"/>
      <c r="BK45" s="753"/>
      <c r="BL45" s="753"/>
      <c r="BM45" s="163">
        <f t="shared" si="97"/>
        <v>0</v>
      </c>
      <c r="BN45" s="665"/>
      <c r="BO45" s="753"/>
      <c r="BP45" s="753"/>
      <c r="BQ45" s="753"/>
      <c r="BR45" s="753"/>
      <c r="BS45" s="753"/>
      <c r="BT45" s="163">
        <f t="shared" si="98"/>
        <v>0</v>
      </c>
      <c r="BU45" s="665"/>
      <c r="BV45" s="753"/>
      <c r="BW45" s="753"/>
      <c r="BX45" s="753"/>
      <c r="BY45" s="753"/>
      <c r="BZ45" s="753"/>
      <c r="CA45" s="163">
        <f t="shared" si="99"/>
        <v>0</v>
      </c>
      <c r="CB45" s="665"/>
      <c r="CC45" s="753"/>
      <c r="CD45" s="753"/>
      <c r="CE45" s="753"/>
      <c r="CF45" s="753"/>
      <c r="CG45" s="753"/>
      <c r="CH45" s="163">
        <f t="shared" si="100"/>
        <v>0</v>
      </c>
      <c r="CI45" s="665"/>
      <c r="CJ45" s="753"/>
      <c r="CK45" s="753"/>
      <c r="CL45" s="753"/>
      <c r="CM45" s="753"/>
      <c r="CN45" s="753"/>
      <c r="CO45" s="163">
        <f t="shared" si="101"/>
        <v>0</v>
      </c>
      <c r="CP45" s="665"/>
      <c r="CQ45" s="753"/>
      <c r="CR45" s="753"/>
      <c r="CS45" s="753"/>
      <c r="CT45" s="753"/>
      <c r="CU45" s="753"/>
      <c r="CV45" s="163">
        <f t="shared" si="102"/>
        <v>0</v>
      </c>
      <c r="CW45" s="665"/>
      <c r="CX45" s="753"/>
      <c r="CY45" s="753"/>
      <c r="CZ45" s="753"/>
      <c r="DA45" s="753"/>
      <c r="DB45" s="753"/>
      <c r="DC45" s="163">
        <f t="shared" si="103"/>
        <v>0</v>
      </c>
      <c r="DD45" s="665"/>
      <c r="DE45" s="753"/>
      <c r="DF45" s="753"/>
      <c r="DG45" s="753"/>
      <c r="DH45" s="753"/>
      <c r="DI45" s="753"/>
      <c r="DJ45" s="163">
        <f t="shared" si="104"/>
        <v>0</v>
      </c>
      <c r="DK45" s="665"/>
      <c r="DL45" s="753"/>
      <c r="DM45" s="753"/>
      <c r="DN45" s="753"/>
      <c r="DO45" s="753"/>
      <c r="DP45" s="753"/>
      <c r="DQ45" s="163">
        <f t="shared" si="105"/>
        <v>0</v>
      </c>
      <c r="DR45" s="665"/>
      <c r="DS45" s="753"/>
      <c r="DT45" s="753"/>
      <c r="DU45" s="753"/>
      <c r="DV45" s="753"/>
      <c r="DW45" s="753"/>
      <c r="DX45" s="163">
        <f t="shared" si="106"/>
        <v>0</v>
      </c>
      <c r="DY45" s="665"/>
      <c r="DZ45" s="753"/>
      <c r="EA45" s="753"/>
      <c r="EB45" s="753"/>
      <c r="EC45" s="753"/>
      <c r="ED45" s="753"/>
      <c r="EE45" s="163">
        <f t="shared" si="107"/>
        <v>0</v>
      </c>
      <c r="EF45" s="665"/>
      <c r="EG45" s="753"/>
      <c r="EH45" s="753"/>
      <c r="EI45" s="753"/>
      <c r="EJ45" s="753"/>
      <c r="EK45" s="753"/>
      <c r="EL45" s="163">
        <f t="shared" si="108"/>
        <v>0</v>
      </c>
      <c r="EM45" s="245"/>
      <c r="EN45" s="50">
        <f t="shared" si="43"/>
        <v>0</v>
      </c>
      <c r="EO45" s="50">
        <f t="shared" si="44"/>
        <v>0</v>
      </c>
      <c r="EP45" s="50">
        <f t="shared" si="45"/>
        <v>0</v>
      </c>
      <c r="EQ45" s="50">
        <f t="shared" si="46"/>
        <v>0</v>
      </c>
      <c r="ER45" s="50">
        <f t="shared" si="47"/>
        <v>0</v>
      </c>
      <c r="ES45" s="163">
        <f t="shared" si="21"/>
        <v>0</v>
      </c>
      <c r="ET45" s="643"/>
      <c r="EU45" s="572" t="s">
        <v>42</v>
      </c>
      <c r="EV45" s="146"/>
      <c r="EW45" s="146"/>
      <c r="EX45" s="146"/>
      <c r="EY45" s="146"/>
      <c r="EZ45" s="146"/>
      <c r="FA45" s="146"/>
      <c r="FB45" s="146"/>
      <c r="FC45" s="146"/>
      <c r="FD45" s="146"/>
      <c r="FE45" s="146"/>
      <c r="FF45" s="146"/>
      <c r="FG45" s="146"/>
      <c r="FH45" s="146"/>
      <c r="FI45" s="146"/>
      <c r="FJ45" s="146"/>
      <c r="FK45" s="146"/>
      <c r="FL45" s="146"/>
      <c r="FM45" s="146"/>
      <c r="FN45" s="146"/>
      <c r="FO45" s="146"/>
      <c r="FP45" s="146"/>
      <c r="FQ45" s="146"/>
      <c r="FR45" s="146"/>
      <c r="FS45" s="146"/>
      <c r="FT45" s="146"/>
      <c r="FU45" s="146"/>
      <c r="FV45" s="146"/>
      <c r="FW45" s="146"/>
      <c r="FX45" s="146"/>
      <c r="FY45" s="146"/>
      <c r="FZ45" s="146"/>
      <c r="GA45" s="144"/>
      <c r="GB45" s="144"/>
      <c r="GC45" s="144"/>
      <c r="GD45" s="144"/>
      <c r="GE45" s="144"/>
      <c r="GF45" s="144"/>
      <c r="GG45" s="144"/>
      <c r="GH45" s="144"/>
      <c r="GI45" s="144"/>
      <c r="GJ45" s="144"/>
      <c r="GK45" s="144"/>
      <c r="GL45" s="144"/>
      <c r="GM45" s="144"/>
      <c r="GN45" s="144"/>
      <c r="GO45" s="144"/>
      <c r="GP45" s="144"/>
      <c r="GQ45" s="144"/>
      <c r="GR45" s="144"/>
      <c r="GS45" s="144"/>
      <c r="GT45" s="144"/>
    </row>
    <row r="46" spans="1:202" ht="32.25" customHeight="1" x14ac:dyDescent="0.25">
      <c r="A46" s="431" t="s">
        <v>2157</v>
      </c>
      <c r="B46" s="48" t="s">
        <v>358</v>
      </c>
      <c r="C46" s="648"/>
      <c r="D46" s="753"/>
      <c r="E46" s="753"/>
      <c r="F46" s="753"/>
      <c r="G46" s="753"/>
      <c r="H46" s="753"/>
      <c r="I46" s="163">
        <f t="shared" si="89"/>
        <v>0</v>
      </c>
      <c r="J46" s="665"/>
      <c r="K46" s="753"/>
      <c r="L46" s="753"/>
      <c r="M46" s="753"/>
      <c r="N46" s="753"/>
      <c r="O46" s="753"/>
      <c r="P46" s="163">
        <f t="shared" si="90"/>
        <v>0</v>
      </c>
      <c r="Q46" s="665"/>
      <c r="R46" s="753"/>
      <c r="S46" s="753"/>
      <c r="T46" s="753"/>
      <c r="U46" s="753"/>
      <c r="V46" s="753"/>
      <c r="W46" s="163">
        <f t="shared" si="91"/>
        <v>0</v>
      </c>
      <c r="X46" s="665"/>
      <c r="Y46" s="753"/>
      <c r="Z46" s="753"/>
      <c r="AA46" s="753"/>
      <c r="AB46" s="753"/>
      <c r="AC46" s="753"/>
      <c r="AD46" s="163">
        <f t="shared" si="92"/>
        <v>0</v>
      </c>
      <c r="AE46" s="665"/>
      <c r="AF46" s="753"/>
      <c r="AG46" s="753"/>
      <c r="AH46" s="753"/>
      <c r="AI46" s="753"/>
      <c r="AJ46" s="753"/>
      <c r="AK46" s="163">
        <f t="shared" si="93"/>
        <v>0</v>
      </c>
      <c r="AL46" s="665"/>
      <c r="AM46" s="753"/>
      <c r="AN46" s="753"/>
      <c r="AO46" s="753"/>
      <c r="AP46" s="753"/>
      <c r="AQ46" s="753"/>
      <c r="AR46" s="163">
        <f t="shared" si="94"/>
        <v>0</v>
      </c>
      <c r="AS46" s="665"/>
      <c r="AT46" s="753"/>
      <c r="AU46" s="753"/>
      <c r="AV46" s="753"/>
      <c r="AW46" s="753"/>
      <c r="AX46" s="753"/>
      <c r="AY46" s="163">
        <f t="shared" si="95"/>
        <v>0</v>
      </c>
      <c r="AZ46" s="665"/>
      <c r="BA46" s="753"/>
      <c r="BB46" s="753"/>
      <c r="BC46" s="753"/>
      <c r="BD46" s="753"/>
      <c r="BE46" s="753"/>
      <c r="BF46" s="163">
        <f t="shared" si="96"/>
        <v>0</v>
      </c>
      <c r="BG46" s="665"/>
      <c r="BH46" s="753"/>
      <c r="BI46" s="753"/>
      <c r="BJ46" s="753"/>
      <c r="BK46" s="753"/>
      <c r="BL46" s="753"/>
      <c r="BM46" s="163">
        <f t="shared" si="97"/>
        <v>0</v>
      </c>
      <c r="BN46" s="665"/>
      <c r="BO46" s="753"/>
      <c r="BP46" s="753"/>
      <c r="BQ46" s="753"/>
      <c r="BR46" s="753"/>
      <c r="BS46" s="753"/>
      <c r="BT46" s="163">
        <f t="shared" si="98"/>
        <v>0</v>
      </c>
      <c r="BU46" s="665"/>
      <c r="BV46" s="753"/>
      <c r="BW46" s="753"/>
      <c r="BX46" s="753"/>
      <c r="BY46" s="753"/>
      <c r="BZ46" s="753"/>
      <c r="CA46" s="163">
        <f t="shared" si="99"/>
        <v>0</v>
      </c>
      <c r="CB46" s="665"/>
      <c r="CC46" s="753"/>
      <c r="CD46" s="753"/>
      <c r="CE46" s="753"/>
      <c r="CF46" s="753"/>
      <c r="CG46" s="753"/>
      <c r="CH46" s="163">
        <f t="shared" si="100"/>
        <v>0</v>
      </c>
      <c r="CI46" s="665"/>
      <c r="CJ46" s="753"/>
      <c r="CK46" s="753"/>
      <c r="CL46" s="753"/>
      <c r="CM46" s="753"/>
      <c r="CN46" s="753"/>
      <c r="CO46" s="163">
        <f t="shared" si="101"/>
        <v>0</v>
      </c>
      <c r="CP46" s="665"/>
      <c r="CQ46" s="753"/>
      <c r="CR46" s="753"/>
      <c r="CS46" s="753"/>
      <c r="CT46" s="753"/>
      <c r="CU46" s="753"/>
      <c r="CV46" s="163">
        <f t="shared" si="102"/>
        <v>0</v>
      </c>
      <c r="CW46" s="665"/>
      <c r="CX46" s="753"/>
      <c r="CY46" s="753"/>
      <c r="CZ46" s="753"/>
      <c r="DA46" s="753"/>
      <c r="DB46" s="753"/>
      <c r="DC46" s="163">
        <f t="shared" si="103"/>
        <v>0</v>
      </c>
      <c r="DD46" s="665"/>
      <c r="DE46" s="753"/>
      <c r="DF46" s="753"/>
      <c r="DG46" s="753"/>
      <c r="DH46" s="753"/>
      <c r="DI46" s="753"/>
      <c r="DJ46" s="163">
        <f t="shared" si="104"/>
        <v>0</v>
      </c>
      <c r="DK46" s="665"/>
      <c r="DL46" s="753"/>
      <c r="DM46" s="753"/>
      <c r="DN46" s="753"/>
      <c r="DO46" s="753"/>
      <c r="DP46" s="753"/>
      <c r="DQ46" s="163">
        <f t="shared" si="105"/>
        <v>0</v>
      </c>
      <c r="DR46" s="665"/>
      <c r="DS46" s="753"/>
      <c r="DT46" s="753"/>
      <c r="DU46" s="753"/>
      <c r="DV46" s="753"/>
      <c r="DW46" s="753"/>
      <c r="DX46" s="163">
        <f t="shared" si="106"/>
        <v>0</v>
      </c>
      <c r="DY46" s="665"/>
      <c r="DZ46" s="753"/>
      <c r="EA46" s="753"/>
      <c r="EB46" s="753"/>
      <c r="EC46" s="753"/>
      <c r="ED46" s="753"/>
      <c r="EE46" s="163">
        <f t="shared" si="107"/>
        <v>0</v>
      </c>
      <c r="EF46" s="665"/>
      <c r="EG46" s="753"/>
      <c r="EH46" s="753"/>
      <c r="EI46" s="753"/>
      <c r="EJ46" s="753"/>
      <c r="EK46" s="753"/>
      <c r="EL46" s="163">
        <f t="shared" si="108"/>
        <v>0</v>
      </c>
      <c r="EM46" s="245"/>
      <c r="EN46" s="50">
        <f t="shared" si="43"/>
        <v>0</v>
      </c>
      <c r="EO46" s="50">
        <f t="shared" si="44"/>
        <v>0</v>
      </c>
      <c r="EP46" s="50">
        <f t="shared" si="45"/>
        <v>0</v>
      </c>
      <c r="EQ46" s="50">
        <f t="shared" si="46"/>
        <v>0</v>
      </c>
      <c r="ER46" s="50">
        <f t="shared" si="47"/>
        <v>0</v>
      </c>
      <c r="ES46" s="163">
        <f t="shared" si="21"/>
        <v>0</v>
      </c>
      <c r="ET46" s="643"/>
      <c r="EU46" s="572" t="s">
        <v>42</v>
      </c>
      <c r="EV46" s="146"/>
      <c r="EW46" s="146"/>
      <c r="EX46" s="146"/>
      <c r="EY46" s="146"/>
      <c r="EZ46" s="146"/>
      <c r="FA46" s="146"/>
      <c r="FB46" s="146"/>
      <c r="FC46" s="146"/>
      <c r="FD46" s="146"/>
      <c r="FE46" s="146"/>
      <c r="FF46" s="146"/>
      <c r="FG46" s="146"/>
      <c r="FH46" s="146"/>
      <c r="FI46" s="146"/>
      <c r="FJ46" s="146"/>
      <c r="FK46" s="146"/>
      <c r="FL46" s="146"/>
      <c r="FM46" s="146"/>
      <c r="FN46" s="146"/>
      <c r="FO46" s="146"/>
      <c r="FP46" s="146"/>
      <c r="FQ46" s="146"/>
      <c r="FR46" s="146"/>
      <c r="FS46" s="146"/>
      <c r="FT46" s="146"/>
      <c r="FU46" s="146"/>
      <c r="FV46" s="146"/>
      <c r="FW46" s="146"/>
      <c r="FX46" s="146"/>
      <c r="FY46" s="146"/>
      <c r="FZ46" s="146"/>
      <c r="GA46" s="144"/>
      <c r="GB46" s="144"/>
      <c r="GC46" s="144"/>
      <c r="GD46" s="144"/>
      <c r="GE46" s="144"/>
      <c r="GF46" s="144"/>
      <c r="GG46" s="144"/>
      <c r="GH46" s="144"/>
      <c r="GI46" s="144"/>
      <c r="GJ46" s="144"/>
      <c r="GK46" s="144"/>
      <c r="GL46" s="144"/>
      <c r="GM46" s="144"/>
      <c r="GN46" s="144"/>
      <c r="GO46" s="144"/>
      <c r="GP46" s="144"/>
      <c r="GQ46" s="144"/>
      <c r="GR46" s="144"/>
      <c r="GS46" s="144"/>
      <c r="GT46" s="144"/>
    </row>
    <row r="47" spans="1:202" ht="32.25" customHeight="1" x14ac:dyDescent="0.25">
      <c r="A47" s="431" t="s">
        <v>2158</v>
      </c>
      <c r="B47" s="48" t="s">
        <v>110</v>
      </c>
      <c r="C47" s="648"/>
      <c r="D47" s="753"/>
      <c r="E47" s="753"/>
      <c r="F47" s="753"/>
      <c r="G47" s="753"/>
      <c r="H47" s="753"/>
      <c r="I47" s="163">
        <f t="shared" si="89"/>
        <v>0</v>
      </c>
      <c r="J47" s="665"/>
      <c r="K47" s="753"/>
      <c r="L47" s="753"/>
      <c r="M47" s="753"/>
      <c r="N47" s="753"/>
      <c r="O47" s="753"/>
      <c r="P47" s="163">
        <f t="shared" si="90"/>
        <v>0</v>
      </c>
      <c r="Q47" s="665"/>
      <c r="R47" s="753"/>
      <c r="S47" s="753"/>
      <c r="T47" s="753"/>
      <c r="U47" s="753"/>
      <c r="V47" s="753"/>
      <c r="W47" s="163">
        <f t="shared" si="91"/>
        <v>0</v>
      </c>
      <c r="X47" s="665"/>
      <c r="Y47" s="753"/>
      <c r="Z47" s="753"/>
      <c r="AA47" s="753"/>
      <c r="AB47" s="753"/>
      <c r="AC47" s="753"/>
      <c r="AD47" s="163">
        <f t="shared" si="92"/>
        <v>0</v>
      </c>
      <c r="AE47" s="665"/>
      <c r="AF47" s="753"/>
      <c r="AG47" s="753"/>
      <c r="AH47" s="753"/>
      <c r="AI47" s="753"/>
      <c r="AJ47" s="753"/>
      <c r="AK47" s="163">
        <f t="shared" si="93"/>
        <v>0</v>
      </c>
      <c r="AL47" s="665"/>
      <c r="AM47" s="753"/>
      <c r="AN47" s="753"/>
      <c r="AO47" s="753"/>
      <c r="AP47" s="753"/>
      <c r="AQ47" s="753"/>
      <c r="AR47" s="163">
        <f t="shared" si="94"/>
        <v>0</v>
      </c>
      <c r="AS47" s="665"/>
      <c r="AT47" s="753"/>
      <c r="AU47" s="753"/>
      <c r="AV47" s="753"/>
      <c r="AW47" s="753"/>
      <c r="AX47" s="753"/>
      <c r="AY47" s="163">
        <f t="shared" si="95"/>
        <v>0</v>
      </c>
      <c r="AZ47" s="665"/>
      <c r="BA47" s="753"/>
      <c r="BB47" s="753"/>
      <c r="BC47" s="753"/>
      <c r="BD47" s="753"/>
      <c r="BE47" s="753"/>
      <c r="BF47" s="163">
        <f t="shared" si="96"/>
        <v>0</v>
      </c>
      <c r="BG47" s="665"/>
      <c r="BH47" s="753"/>
      <c r="BI47" s="753"/>
      <c r="BJ47" s="753"/>
      <c r="BK47" s="753"/>
      <c r="BL47" s="753"/>
      <c r="BM47" s="163">
        <f t="shared" si="97"/>
        <v>0</v>
      </c>
      <c r="BN47" s="665"/>
      <c r="BO47" s="753"/>
      <c r="BP47" s="753"/>
      <c r="BQ47" s="753"/>
      <c r="BR47" s="753"/>
      <c r="BS47" s="753"/>
      <c r="BT47" s="163">
        <f t="shared" si="98"/>
        <v>0</v>
      </c>
      <c r="BU47" s="665"/>
      <c r="BV47" s="753"/>
      <c r="BW47" s="753"/>
      <c r="BX47" s="753"/>
      <c r="BY47" s="753"/>
      <c r="BZ47" s="753"/>
      <c r="CA47" s="163">
        <f t="shared" si="99"/>
        <v>0</v>
      </c>
      <c r="CB47" s="665"/>
      <c r="CC47" s="753"/>
      <c r="CD47" s="753"/>
      <c r="CE47" s="753"/>
      <c r="CF47" s="753"/>
      <c r="CG47" s="753"/>
      <c r="CH47" s="163">
        <f t="shared" si="100"/>
        <v>0</v>
      </c>
      <c r="CI47" s="665"/>
      <c r="CJ47" s="753"/>
      <c r="CK47" s="753"/>
      <c r="CL47" s="753"/>
      <c r="CM47" s="753"/>
      <c r="CN47" s="753"/>
      <c r="CO47" s="163">
        <f t="shared" si="101"/>
        <v>0</v>
      </c>
      <c r="CP47" s="665"/>
      <c r="CQ47" s="753"/>
      <c r="CR47" s="753"/>
      <c r="CS47" s="753"/>
      <c r="CT47" s="753"/>
      <c r="CU47" s="753"/>
      <c r="CV47" s="163">
        <f t="shared" si="102"/>
        <v>0</v>
      </c>
      <c r="CW47" s="665"/>
      <c r="CX47" s="753"/>
      <c r="CY47" s="753"/>
      <c r="CZ47" s="753"/>
      <c r="DA47" s="753"/>
      <c r="DB47" s="753"/>
      <c r="DC47" s="163">
        <f t="shared" si="103"/>
        <v>0</v>
      </c>
      <c r="DD47" s="665"/>
      <c r="DE47" s="753"/>
      <c r="DF47" s="753"/>
      <c r="DG47" s="753"/>
      <c r="DH47" s="753"/>
      <c r="DI47" s="753"/>
      <c r="DJ47" s="163">
        <f t="shared" si="104"/>
        <v>0</v>
      </c>
      <c r="DK47" s="665"/>
      <c r="DL47" s="753"/>
      <c r="DM47" s="753"/>
      <c r="DN47" s="753"/>
      <c r="DO47" s="753"/>
      <c r="DP47" s="753"/>
      <c r="DQ47" s="163">
        <f t="shared" si="105"/>
        <v>0</v>
      </c>
      <c r="DR47" s="665"/>
      <c r="DS47" s="753"/>
      <c r="DT47" s="753"/>
      <c r="DU47" s="753"/>
      <c r="DV47" s="753"/>
      <c r="DW47" s="753"/>
      <c r="DX47" s="163">
        <f t="shared" si="106"/>
        <v>0</v>
      </c>
      <c r="DY47" s="665"/>
      <c r="DZ47" s="753"/>
      <c r="EA47" s="753"/>
      <c r="EB47" s="753"/>
      <c r="EC47" s="753"/>
      <c r="ED47" s="753"/>
      <c r="EE47" s="163">
        <f t="shared" si="107"/>
        <v>0</v>
      </c>
      <c r="EF47" s="665"/>
      <c r="EG47" s="753"/>
      <c r="EH47" s="753"/>
      <c r="EI47" s="753"/>
      <c r="EJ47" s="753"/>
      <c r="EK47" s="753"/>
      <c r="EL47" s="163">
        <f t="shared" si="108"/>
        <v>0</v>
      </c>
      <c r="EM47" s="245"/>
      <c r="EN47" s="50">
        <f t="shared" si="43"/>
        <v>0</v>
      </c>
      <c r="EO47" s="50">
        <f t="shared" si="44"/>
        <v>0</v>
      </c>
      <c r="EP47" s="50">
        <f t="shared" si="45"/>
        <v>0</v>
      </c>
      <c r="EQ47" s="50">
        <f t="shared" si="46"/>
        <v>0</v>
      </c>
      <c r="ER47" s="50">
        <f t="shared" si="47"/>
        <v>0</v>
      </c>
      <c r="ES47" s="163">
        <f t="shared" si="21"/>
        <v>0</v>
      </c>
      <c r="ET47" s="643"/>
      <c r="EU47" s="575"/>
      <c r="EV47" s="146"/>
      <c r="EW47" s="146"/>
      <c r="EX47" s="146"/>
      <c r="EY47" s="146"/>
      <c r="EZ47" s="146"/>
      <c r="FA47" s="146"/>
      <c r="FB47" s="146"/>
      <c r="FC47" s="146"/>
      <c r="FD47" s="146"/>
      <c r="FE47" s="146"/>
      <c r="FF47" s="146"/>
      <c r="FG47" s="146"/>
      <c r="FH47" s="146"/>
      <c r="FI47" s="146"/>
      <c r="FJ47" s="146"/>
      <c r="FK47" s="146"/>
      <c r="FL47" s="146"/>
      <c r="FM47" s="146"/>
      <c r="FN47" s="146"/>
      <c r="FO47" s="146"/>
      <c r="FP47" s="146"/>
      <c r="FQ47" s="146"/>
      <c r="FR47" s="146"/>
      <c r="FS47" s="146"/>
      <c r="FT47" s="146"/>
      <c r="FU47" s="146"/>
      <c r="FV47" s="146"/>
      <c r="FW47" s="146"/>
      <c r="FX47" s="146"/>
      <c r="FY47" s="146"/>
      <c r="FZ47" s="146"/>
      <c r="GA47" s="144"/>
      <c r="GB47" s="144"/>
      <c r="GC47" s="144"/>
      <c r="GD47" s="144"/>
      <c r="GE47" s="144"/>
      <c r="GF47" s="144"/>
      <c r="GG47" s="144"/>
      <c r="GH47" s="144"/>
      <c r="GI47" s="144"/>
      <c r="GJ47" s="144"/>
      <c r="GK47" s="144"/>
      <c r="GL47" s="144"/>
      <c r="GM47" s="144"/>
      <c r="GN47" s="144"/>
      <c r="GO47" s="144"/>
      <c r="GP47" s="144"/>
      <c r="GQ47" s="144"/>
      <c r="GR47" s="144"/>
      <c r="GS47" s="144"/>
      <c r="GT47" s="144"/>
    </row>
    <row r="48" spans="1:202" ht="32.25" customHeight="1" x14ac:dyDescent="0.25">
      <c r="A48" s="431" t="s">
        <v>2159</v>
      </c>
      <c r="B48" s="48" t="s">
        <v>359</v>
      </c>
      <c r="C48" s="648"/>
      <c r="D48" s="753"/>
      <c r="E48" s="753"/>
      <c r="F48" s="753"/>
      <c r="G48" s="753"/>
      <c r="H48" s="753"/>
      <c r="I48" s="163">
        <f t="shared" si="89"/>
        <v>0</v>
      </c>
      <c r="J48" s="665"/>
      <c r="K48" s="753"/>
      <c r="L48" s="753"/>
      <c r="M48" s="753"/>
      <c r="N48" s="753"/>
      <c r="O48" s="753"/>
      <c r="P48" s="163">
        <f t="shared" si="90"/>
        <v>0</v>
      </c>
      <c r="Q48" s="665"/>
      <c r="R48" s="753"/>
      <c r="S48" s="753"/>
      <c r="T48" s="753"/>
      <c r="U48" s="753"/>
      <c r="V48" s="753"/>
      <c r="W48" s="163">
        <f t="shared" si="91"/>
        <v>0</v>
      </c>
      <c r="X48" s="665"/>
      <c r="Y48" s="753"/>
      <c r="Z48" s="753"/>
      <c r="AA48" s="753"/>
      <c r="AB48" s="753"/>
      <c r="AC48" s="753"/>
      <c r="AD48" s="163">
        <f t="shared" si="92"/>
        <v>0</v>
      </c>
      <c r="AE48" s="665"/>
      <c r="AF48" s="753"/>
      <c r="AG48" s="753"/>
      <c r="AH48" s="753"/>
      <c r="AI48" s="753"/>
      <c r="AJ48" s="753"/>
      <c r="AK48" s="163">
        <f t="shared" si="93"/>
        <v>0</v>
      </c>
      <c r="AL48" s="665"/>
      <c r="AM48" s="753"/>
      <c r="AN48" s="753"/>
      <c r="AO48" s="753"/>
      <c r="AP48" s="753"/>
      <c r="AQ48" s="753"/>
      <c r="AR48" s="163">
        <f t="shared" si="94"/>
        <v>0</v>
      </c>
      <c r="AS48" s="665"/>
      <c r="AT48" s="753"/>
      <c r="AU48" s="753"/>
      <c r="AV48" s="753"/>
      <c r="AW48" s="753"/>
      <c r="AX48" s="753"/>
      <c r="AY48" s="163">
        <f t="shared" si="95"/>
        <v>0</v>
      </c>
      <c r="AZ48" s="665"/>
      <c r="BA48" s="753"/>
      <c r="BB48" s="753"/>
      <c r="BC48" s="753"/>
      <c r="BD48" s="753"/>
      <c r="BE48" s="753"/>
      <c r="BF48" s="163">
        <f t="shared" si="96"/>
        <v>0</v>
      </c>
      <c r="BG48" s="665"/>
      <c r="BH48" s="753"/>
      <c r="BI48" s="753"/>
      <c r="BJ48" s="753"/>
      <c r="BK48" s="753"/>
      <c r="BL48" s="753"/>
      <c r="BM48" s="163">
        <f t="shared" si="97"/>
        <v>0</v>
      </c>
      <c r="BN48" s="665"/>
      <c r="BO48" s="753"/>
      <c r="BP48" s="753"/>
      <c r="BQ48" s="753"/>
      <c r="BR48" s="753"/>
      <c r="BS48" s="753"/>
      <c r="BT48" s="163">
        <f t="shared" si="98"/>
        <v>0</v>
      </c>
      <c r="BU48" s="665"/>
      <c r="BV48" s="753"/>
      <c r="BW48" s="753"/>
      <c r="BX48" s="753"/>
      <c r="BY48" s="753"/>
      <c r="BZ48" s="753"/>
      <c r="CA48" s="163">
        <f t="shared" si="99"/>
        <v>0</v>
      </c>
      <c r="CB48" s="665"/>
      <c r="CC48" s="753"/>
      <c r="CD48" s="753"/>
      <c r="CE48" s="753"/>
      <c r="CF48" s="753"/>
      <c r="CG48" s="753"/>
      <c r="CH48" s="163">
        <f t="shared" si="100"/>
        <v>0</v>
      </c>
      <c r="CI48" s="665"/>
      <c r="CJ48" s="753"/>
      <c r="CK48" s="753"/>
      <c r="CL48" s="753"/>
      <c r="CM48" s="753"/>
      <c r="CN48" s="753"/>
      <c r="CO48" s="163">
        <f t="shared" si="101"/>
        <v>0</v>
      </c>
      <c r="CP48" s="665"/>
      <c r="CQ48" s="753"/>
      <c r="CR48" s="753"/>
      <c r="CS48" s="753"/>
      <c r="CT48" s="753"/>
      <c r="CU48" s="753"/>
      <c r="CV48" s="163">
        <f t="shared" si="102"/>
        <v>0</v>
      </c>
      <c r="CW48" s="665"/>
      <c r="CX48" s="753"/>
      <c r="CY48" s="753"/>
      <c r="CZ48" s="753"/>
      <c r="DA48" s="753"/>
      <c r="DB48" s="753"/>
      <c r="DC48" s="163">
        <f t="shared" si="103"/>
        <v>0</v>
      </c>
      <c r="DD48" s="665"/>
      <c r="DE48" s="753"/>
      <c r="DF48" s="753"/>
      <c r="DG48" s="753"/>
      <c r="DH48" s="753"/>
      <c r="DI48" s="753"/>
      <c r="DJ48" s="163">
        <f t="shared" si="104"/>
        <v>0</v>
      </c>
      <c r="DK48" s="665"/>
      <c r="DL48" s="753"/>
      <c r="DM48" s="753"/>
      <c r="DN48" s="753"/>
      <c r="DO48" s="753"/>
      <c r="DP48" s="753"/>
      <c r="DQ48" s="163">
        <f t="shared" si="105"/>
        <v>0</v>
      </c>
      <c r="DR48" s="665"/>
      <c r="DS48" s="753"/>
      <c r="DT48" s="753"/>
      <c r="DU48" s="753"/>
      <c r="DV48" s="753"/>
      <c r="DW48" s="753"/>
      <c r="DX48" s="163">
        <f t="shared" si="106"/>
        <v>0</v>
      </c>
      <c r="DY48" s="665"/>
      <c r="DZ48" s="753"/>
      <c r="EA48" s="753"/>
      <c r="EB48" s="753"/>
      <c r="EC48" s="753"/>
      <c r="ED48" s="753"/>
      <c r="EE48" s="163">
        <f t="shared" si="107"/>
        <v>0</v>
      </c>
      <c r="EF48" s="665"/>
      <c r="EG48" s="753"/>
      <c r="EH48" s="753"/>
      <c r="EI48" s="753"/>
      <c r="EJ48" s="753"/>
      <c r="EK48" s="753"/>
      <c r="EL48" s="163">
        <f t="shared" si="108"/>
        <v>0</v>
      </c>
      <c r="EM48" s="245"/>
      <c r="EN48" s="50">
        <f t="shared" si="43"/>
        <v>0</v>
      </c>
      <c r="EO48" s="50">
        <f t="shared" si="44"/>
        <v>0</v>
      </c>
      <c r="EP48" s="50">
        <f t="shared" si="45"/>
        <v>0</v>
      </c>
      <c r="EQ48" s="50">
        <f t="shared" si="46"/>
        <v>0</v>
      </c>
      <c r="ER48" s="50">
        <f t="shared" si="47"/>
        <v>0</v>
      </c>
      <c r="ES48" s="163">
        <f t="shared" si="21"/>
        <v>0</v>
      </c>
      <c r="ET48" s="643"/>
      <c r="EU48" s="575"/>
      <c r="EV48" s="146"/>
      <c r="EW48" s="146"/>
      <c r="EX48" s="146"/>
      <c r="EY48" s="146"/>
      <c r="EZ48" s="146"/>
      <c r="FA48" s="146"/>
      <c r="FB48" s="146"/>
      <c r="FC48" s="146"/>
      <c r="FD48" s="146"/>
      <c r="FE48" s="146"/>
      <c r="FF48" s="146"/>
      <c r="FG48" s="146"/>
      <c r="FH48" s="146"/>
      <c r="FI48" s="146"/>
      <c r="FJ48" s="146"/>
      <c r="FK48" s="146"/>
      <c r="FL48" s="146"/>
      <c r="FM48" s="146"/>
      <c r="FN48" s="146"/>
      <c r="FO48" s="146"/>
      <c r="FP48" s="146"/>
      <c r="FQ48" s="146"/>
      <c r="FR48" s="146"/>
      <c r="FS48" s="146"/>
      <c r="FT48" s="146"/>
      <c r="FU48" s="146"/>
      <c r="FV48" s="146"/>
      <c r="FW48" s="146"/>
      <c r="FX48" s="146"/>
      <c r="FY48" s="146"/>
      <c r="FZ48" s="146"/>
      <c r="GA48" s="144"/>
      <c r="GB48" s="144"/>
      <c r="GC48" s="144"/>
      <c r="GD48" s="144"/>
      <c r="GE48" s="144"/>
      <c r="GF48" s="144"/>
      <c r="GG48" s="144"/>
      <c r="GH48" s="144"/>
      <c r="GI48" s="144"/>
      <c r="GJ48" s="144"/>
      <c r="GK48" s="144"/>
      <c r="GL48" s="144"/>
      <c r="GM48" s="144"/>
      <c r="GN48" s="144"/>
      <c r="GO48" s="144"/>
      <c r="GP48" s="144"/>
      <c r="GQ48" s="144"/>
      <c r="GR48" s="144"/>
      <c r="GS48" s="144"/>
      <c r="GT48" s="144"/>
    </row>
    <row r="49" spans="1:202" ht="32.25" customHeight="1" x14ac:dyDescent="0.25">
      <c r="A49" s="431"/>
      <c r="B49" s="49" t="s">
        <v>245</v>
      </c>
      <c r="C49" s="648"/>
      <c r="D49" s="643"/>
      <c r="E49" s="643"/>
      <c r="F49" s="643"/>
      <c r="G49" s="643"/>
      <c r="H49" s="643"/>
      <c r="I49" s="643"/>
      <c r="J49" s="665"/>
      <c r="K49" s="643"/>
      <c r="L49" s="643"/>
      <c r="M49" s="643"/>
      <c r="N49" s="643"/>
      <c r="O49" s="643"/>
      <c r="P49" s="643"/>
      <c r="Q49" s="665"/>
      <c r="R49" s="643"/>
      <c r="S49" s="643"/>
      <c r="T49" s="643"/>
      <c r="U49" s="643"/>
      <c r="V49" s="643"/>
      <c r="W49" s="643"/>
      <c r="X49" s="643"/>
      <c r="Y49" s="643"/>
      <c r="Z49" s="643"/>
      <c r="AA49" s="643"/>
      <c r="AB49" s="643"/>
      <c r="AC49" s="643"/>
      <c r="AD49" s="643"/>
      <c r="AE49" s="665"/>
      <c r="AF49" s="643"/>
      <c r="AG49" s="643"/>
      <c r="AH49" s="643"/>
      <c r="AI49" s="643"/>
      <c r="AJ49" s="643"/>
      <c r="AK49" s="643"/>
      <c r="AL49" s="665"/>
      <c r="AM49" s="643"/>
      <c r="AN49" s="643"/>
      <c r="AO49" s="643"/>
      <c r="AP49" s="643"/>
      <c r="AQ49" s="643"/>
      <c r="AR49" s="643"/>
      <c r="AS49" s="665"/>
      <c r="AT49" s="643"/>
      <c r="AU49" s="643"/>
      <c r="AV49" s="643"/>
      <c r="AW49" s="643"/>
      <c r="AX49" s="643"/>
      <c r="AY49" s="643"/>
      <c r="AZ49" s="665"/>
      <c r="BA49" s="643"/>
      <c r="BB49" s="643"/>
      <c r="BC49" s="643"/>
      <c r="BD49" s="643"/>
      <c r="BE49" s="643"/>
      <c r="BF49" s="643"/>
      <c r="BG49" s="665"/>
      <c r="BH49" s="643"/>
      <c r="BI49" s="643"/>
      <c r="BJ49" s="643"/>
      <c r="BK49" s="643"/>
      <c r="BL49" s="643"/>
      <c r="BM49" s="643"/>
      <c r="BN49" s="665"/>
      <c r="BO49" s="643"/>
      <c r="BP49" s="643"/>
      <c r="BQ49" s="643"/>
      <c r="BR49" s="643"/>
      <c r="BS49" s="643"/>
      <c r="BT49" s="643"/>
      <c r="BU49" s="665"/>
      <c r="BV49" s="643"/>
      <c r="BW49" s="643"/>
      <c r="BX49" s="643"/>
      <c r="BY49" s="643"/>
      <c r="BZ49" s="643"/>
      <c r="CA49" s="643"/>
      <c r="CB49" s="665"/>
      <c r="CC49" s="643"/>
      <c r="CD49" s="643"/>
      <c r="CE49" s="643"/>
      <c r="CF49" s="643"/>
      <c r="CG49" s="643"/>
      <c r="CH49" s="643"/>
      <c r="CI49" s="665"/>
      <c r="CJ49" s="643"/>
      <c r="CK49" s="643"/>
      <c r="CL49" s="643"/>
      <c r="CM49" s="643"/>
      <c r="CN49" s="643"/>
      <c r="CO49" s="643"/>
      <c r="CP49" s="665"/>
      <c r="CQ49" s="643"/>
      <c r="CR49" s="643"/>
      <c r="CS49" s="643"/>
      <c r="CT49" s="643"/>
      <c r="CU49" s="643"/>
      <c r="CV49" s="643"/>
      <c r="CW49" s="665"/>
      <c r="CX49" s="643"/>
      <c r="CY49" s="643"/>
      <c r="CZ49" s="643"/>
      <c r="DA49" s="643"/>
      <c r="DB49" s="643"/>
      <c r="DC49" s="643"/>
      <c r="DD49" s="665"/>
      <c r="DE49" s="643"/>
      <c r="DF49" s="643"/>
      <c r="DG49" s="643"/>
      <c r="DH49" s="643"/>
      <c r="DI49" s="643"/>
      <c r="DJ49" s="643"/>
      <c r="DK49" s="665"/>
      <c r="DL49" s="643"/>
      <c r="DM49" s="643"/>
      <c r="DN49" s="643"/>
      <c r="DO49" s="643"/>
      <c r="DP49" s="643"/>
      <c r="DQ49" s="643"/>
      <c r="DR49" s="665"/>
      <c r="DS49" s="643"/>
      <c r="DT49" s="643"/>
      <c r="DU49" s="643"/>
      <c r="DV49" s="643"/>
      <c r="DW49" s="643"/>
      <c r="DX49" s="643"/>
      <c r="DY49" s="665"/>
      <c r="DZ49" s="643"/>
      <c r="EA49" s="643"/>
      <c r="EB49" s="643"/>
      <c r="EC49" s="643"/>
      <c r="ED49" s="643"/>
      <c r="EE49" s="643"/>
      <c r="EF49" s="665"/>
      <c r="EG49" s="643"/>
      <c r="EH49" s="643"/>
      <c r="EI49" s="643"/>
      <c r="EJ49" s="643"/>
      <c r="EK49" s="643"/>
      <c r="EL49" s="643"/>
      <c r="EM49" s="245"/>
      <c r="EN49" s="643"/>
      <c r="EO49" s="643"/>
      <c r="EP49" s="643"/>
      <c r="EQ49" s="643"/>
      <c r="ER49" s="643"/>
      <c r="ES49" s="643"/>
      <c r="ET49" s="643"/>
      <c r="EU49" s="575"/>
      <c r="EV49" s="146"/>
      <c r="EW49" s="146"/>
      <c r="EX49" s="146"/>
      <c r="EY49" s="146"/>
      <c r="EZ49" s="146"/>
      <c r="FA49" s="146"/>
      <c r="FB49" s="146"/>
      <c r="FC49" s="146"/>
      <c r="FD49" s="146"/>
      <c r="FE49" s="146"/>
      <c r="FF49" s="146"/>
      <c r="FG49" s="146"/>
      <c r="FH49" s="146"/>
      <c r="FI49" s="146"/>
      <c r="FJ49" s="146"/>
      <c r="FK49" s="146"/>
      <c r="FL49" s="146"/>
      <c r="FM49" s="146"/>
      <c r="FN49" s="146"/>
      <c r="FO49" s="146"/>
      <c r="FP49" s="146"/>
      <c r="FQ49" s="146"/>
      <c r="FR49" s="146"/>
      <c r="FS49" s="146"/>
      <c r="FT49" s="146"/>
      <c r="FU49" s="146"/>
      <c r="FV49" s="146"/>
      <c r="FW49" s="146"/>
      <c r="FX49" s="146"/>
      <c r="FY49" s="146"/>
      <c r="FZ49" s="146"/>
      <c r="GA49" s="144"/>
      <c r="GB49" s="144"/>
      <c r="GC49" s="144"/>
      <c r="GD49" s="144"/>
      <c r="GE49" s="144"/>
      <c r="GF49" s="144"/>
      <c r="GG49" s="144"/>
      <c r="GH49" s="144"/>
      <c r="GI49" s="144"/>
      <c r="GJ49" s="144"/>
      <c r="GK49" s="144"/>
      <c r="GL49" s="144"/>
      <c r="GM49" s="144"/>
      <c r="GN49" s="144"/>
      <c r="GO49" s="144"/>
      <c r="GP49" s="144"/>
      <c r="GQ49" s="144"/>
      <c r="GR49" s="144"/>
      <c r="GS49" s="144"/>
      <c r="GT49" s="144"/>
    </row>
    <row r="50" spans="1:202" ht="84.75" customHeight="1" x14ac:dyDescent="0.25">
      <c r="A50" s="891">
        <v>15381</v>
      </c>
      <c r="B50" s="892" t="s">
        <v>3274</v>
      </c>
      <c r="C50" s="648"/>
      <c r="D50" s="753"/>
      <c r="E50" s="753"/>
      <c r="F50" s="753"/>
      <c r="G50" s="753"/>
      <c r="H50" s="753"/>
      <c r="I50" s="163">
        <f t="shared" si="89"/>
        <v>0</v>
      </c>
      <c r="J50" s="665"/>
      <c r="K50" s="753"/>
      <c r="L50" s="753"/>
      <c r="M50" s="753"/>
      <c r="N50" s="753"/>
      <c r="O50" s="753"/>
      <c r="P50" s="163">
        <f t="shared" si="90"/>
        <v>0</v>
      </c>
      <c r="Q50" s="665"/>
      <c r="R50" s="753"/>
      <c r="S50" s="753"/>
      <c r="T50" s="753"/>
      <c r="U50" s="753"/>
      <c r="V50" s="753"/>
      <c r="W50" s="163">
        <f t="shared" si="91"/>
        <v>0</v>
      </c>
      <c r="X50" s="665"/>
      <c r="Y50" s="753"/>
      <c r="Z50" s="753"/>
      <c r="AA50" s="753"/>
      <c r="AB50" s="753"/>
      <c r="AC50" s="753"/>
      <c r="AD50" s="163">
        <f t="shared" si="92"/>
        <v>0</v>
      </c>
      <c r="AE50" s="665"/>
      <c r="AF50" s="753"/>
      <c r="AG50" s="753"/>
      <c r="AH50" s="753"/>
      <c r="AI50" s="753"/>
      <c r="AJ50" s="753"/>
      <c r="AK50" s="163">
        <f t="shared" si="93"/>
        <v>0</v>
      </c>
      <c r="AL50" s="665"/>
      <c r="AM50" s="753"/>
      <c r="AN50" s="753"/>
      <c r="AO50" s="753"/>
      <c r="AP50" s="753"/>
      <c r="AQ50" s="753"/>
      <c r="AR50" s="163">
        <f t="shared" si="94"/>
        <v>0</v>
      </c>
      <c r="AS50" s="665"/>
      <c r="AT50" s="753"/>
      <c r="AU50" s="753"/>
      <c r="AV50" s="753"/>
      <c r="AW50" s="753"/>
      <c r="AX50" s="753"/>
      <c r="AY50" s="163">
        <f t="shared" si="95"/>
        <v>0</v>
      </c>
      <c r="AZ50" s="665"/>
      <c r="BA50" s="753"/>
      <c r="BB50" s="753"/>
      <c r="BC50" s="753"/>
      <c r="BD50" s="753"/>
      <c r="BE50" s="753"/>
      <c r="BF50" s="163">
        <f t="shared" si="96"/>
        <v>0</v>
      </c>
      <c r="BG50" s="665"/>
      <c r="BH50" s="753"/>
      <c r="BI50" s="753"/>
      <c r="BJ50" s="753"/>
      <c r="BK50" s="753"/>
      <c r="BL50" s="753"/>
      <c r="BM50" s="163">
        <f t="shared" si="97"/>
        <v>0</v>
      </c>
      <c r="BN50" s="665"/>
      <c r="BO50" s="753"/>
      <c r="BP50" s="753"/>
      <c r="BQ50" s="753"/>
      <c r="BR50" s="753"/>
      <c r="BS50" s="753"/>
      <c r="BT50" s="163">
        <f t="shared" si="98"/>
        <v>0</v>
      </c>
      <c r="BU50" s="665"/>
      <c r="BV50" s="753"/>
      <c r="BW50" s="753"/>
      <c r="BX50" s="753"/>
      <c r="BY50" s="753"/>
      <c r="BZ50" s="753"/>
      <c r="CA50" s="163">
        <f t="shared" si="99"/>
        <v>0</v>
      </c>
      <c r="CB50" s="665"/>
      <c r="CC50" s="753"/>
      <c r="CD50" s="753"/>
      <c r="CE50" s="753"/>
      <c r="CF50" s="753"/>
      <c r="CG50" s="753"/>
      <c r="CH50" s="163">
        <f t="shared" si="100"/>
        <v>0</v>
      </c>
      <c r="CI50" s="665"/>
      <c r="CJ50" s="753"/>
      <c r="CK50" s="753"/>
      <c r="CL50" s="753"/>
      <c r="CM50" s="753"/>
      <c r="CN50" s="753"/>
      <c r="CO50" s="163">
        <f t="shared" si="101"/>
        <v>0</v>
      </c>
      <c r="CP50" s="665"/>
      <c r="CQ50" s="753"/>
      <c r="CR50" s="753"/>
      <c r="CS50" s="753"/>
      <c r="CT50" s="753"/>
      <c r="CU50" s="753"/>
      <c r="CV50" s="163">
        <f t="shared" si="102"/>
        <v>0</v>
      </c>
      <c r="CW50" s="665"/>
      <c r="CX50" s="753"/>
      <c r="CY50" s="753"/>
      <c r="CZ50" s="753"/>
      <c r="DA50" s="753"/>
      <c r="DB50" s="753"/>
      <c r="DC50" s="163">
        <f t="shared" si="103"/>
        <v>0</v>
      </c>
      <c r="DD50" s="665"/>
      <c r="DE50" s="753"/>
      <c r="DF50" s="753"/>
      <c r="DG50" s="753"/>
      <c r="DH50" s="753"/>
      <c r="DI50" s="753"/>
      <c r="DJ50" s="163">
        <f t="shared" si="104"/>
        <v>0</v>
      </c>
      <c r="DK50" s="665"/>
      <c r="DL50" s="753"/>
      <c r="DM50" s="753"/>
      <c r="DN50" s="753"/>
      <c r="DO50" s="753"/>
      <c r="DP50" s="753"/>
      <c r="DQ50" s="163">
        <f t="shared" si="105"/>
        <v>0</v>
      </c>
      <c r="DR50" s="665"/>
      <c r="DS50" s="753"/>
      <c r="DT50" s="753"/>
      <c r="DU50" s="753"/>
      <c r="DV50" s="753"/>
      <c r="DW50" s="753"/>
      <c r="DX50" s="163">
        <f t="shared" si="106"/>
        <v>0</v>
      </c>
      <c r="DY50" s="665"/>
      <c r="DZ50" s="753"/>
      <c r="EA50" s="753"/>
      <c r="EB50" s="753"/>
      <c r="EC50" s="753"/>
      <c r="ED50" s="753"/>
      <c r="EE50" s="163">
        <f t="shared" si="107"/>
        <v>0</v>
      </c>
      <c r="EF50" s="665"/>
      <c r="EG50" s="753"/>
      <c r="EH50" s="753"/>
      <c r="EI50" s="753"/>
      <c r="EJ50" s="753"/>
      <c r="EK50" s="753"/>
      <c r="EL50" s="163">
        <f t="shared" si="108"/>
        <v>0</v>
      </c>
      <c r="EM50" s="245"/>
      <c r="EN50" s="50">
        <f t="shared" ref="EN50:ER53" si="109">D50+K50+R50+Y50+AF50+AM50+AT50+BA50+BH50+BO50+BV50+CC50+CJ50+CQ50+CX50+DE50+DL50+DS50+DZ50+EG50</f>
        <v>0</v>
      </c>
      <c r="EO50" s="50">
        <f t="shared" si="109"/>
        <v>0</v>
      </c>
      <c r="EP50" s="50">
        <f t="shared" si="109"/>
        <v>0</v>
      </c>
      <c r="EQ50" s="50">
        <f t="shared" si="109"/>
        <v>0</v>
      </c>
      <c r="ER50" s="50">
        <f t="shared" si="109"/>
        <v>0</v>
      </c>
      <c r="ES50" s="163">
        <f>ER50+EQ50+EP50+EO50+EN50</f>
        <v>0</v>
      </c>
      <c r="ET50" s="643"/>
      <c r="EU50" s="572" t="s">
        <v>2018</v>
      </c>
      <c r="EV50" s="146"/>
      <c r="EW50" s="146"/>
      <c r="EX50" s="146"/>
      <c r="EY50" s="146"/>
      <c r="EZ50" s="146"/>
      <c r="FA50" s="146"/>
      <c r="FB50" s="146"/>
      <c r="FC50" s="146"/>
      <c r="FD50" s="146"/>
      <c r="FE50" s="146"/>
      <c r="FF50" s="146"/>
      <c r="FG50" s="146"/>
      <c r="FH50" s="146"/>
      <c r="FI50" s="146"/>
      <c r="FJ50" s="146"/>
      <c r="FK50" s="146"/>
      <c r="FL50" s="146"/>
      <c r="FM50" s="146"/>
      <c r="FN50" s="146"/>
      <c r="FO50" s="146"/>
      <c r="FP50" s="146"/>
      <c r="FQ50" s="146"/>
      <c r="FR50" s="146"/>
      <c r="FS50" s="146"/>
      <c r="FT50" s="146"/>
      <c r="FU50" s="146"/>
      <c r="FV50" s="146"/>
      <c r="FW50" s="146"/>
      <c r="FX50" s="146"/>
      <c r="FY50" s="146"/>
      <c r="FZ50" s="146"/>
      <c r="GA50" s="144"/>
      <c r="GB50" s="144"/>
      <c r="GC50" s="144"/>
      <c r="GD50" s="144"/>
      <c r="GE50" s="144"/>
      <c r="GF50" s="144"/>
      <c r="GG50" s="144"/>
      <c r="GH50" s="144"/>
      <c r="GI50" s="144"/>
      <c r="GJ50" s="144"/>
      <c r="GK50" s="144"/>
      <c r="GL50" s="144"/>
      <c r="GM50" s="144"/>
      <c r="GN50" s="144"/>
      <c r="GO50" s="144"/>
      <c r="GP50" s="144"/>
      <c r="GQ50" s="144"/>
      <c r="GR50" s="144"/>
      <c r="GS50" s="144"/>
      <c r="GT50" s="144"/>
    </row>
    <row r="51" spans="1:202" s="780" customFormat="1" ht="67.5" customHeight="1" x14ac:dyDescent="0.25">
      <c r="A51" s="891">
        <v>15382</v>
      </c>
      <c r="B51" s="892" t="s">
        <v>3275</v>
      </c>
      <c r="C51" s="761"/>
      <c r="D51" s="753"/>
      <c r="E51" s="753"/>
      <c r="F51" s="753"/>
      <c r="G51" s="753"/>
      <c r="H51" s="753"/>
      <c r="I51" s="764">
        <f t="shared" si="89"/>
        <v>0</v>
      </c>
      <c r="J51" s="762"/>
      <c r="K51" s="753"/>
      <c r="L51" s="753"/>
      <c r="M51" s="753"/>
      <c r="N51" s="753"/>
      <c r="O51" s="753"/>
      <c r="P51" s="764">
        <f t="shared" si="90"/>
        <v>0</v>
      </c>
      <c r="Q51" s="762"/>
      <c r="R51" s="753"/>
      <c r="S51" s="753"/>
      <c r="T51" s="753"/>
      <c r="U51" s="753"/>
      <c r="V51" s="753"/>
      <c r="W51" s="764">
        <f t="shared" si="91"/>
        <v>0</v>
      </c>
      <c r="X51" s="762"/>
      <c r="Y51" s="753"/>
      <c r="Z51" s="753"/>
      <c r="AA51" s="753"/>
      <c r="AB51" s="753"/>
      <c r="AC51" s="753"/>
      <c r="AD51" s="764">
        <f t="shared" si="92"/>
        <v>0</v>
      </c>
      <c r="AE51" s="762"/>
      <c r="AF51" s="753"/>
      <c r="AG51" s="753"/>
      <c r="AH51" s="753"/>
      <c r="AI51" s="753"/>
      <c r="AJ51" s="753"/>
      <c r="AK51" s="764">
        <f t="shared" si="93"/>
        <v>0</v>
      </c>
      <c r="AL51" s="762"/>
      <c r="AM51" s="753"/>
      <c r="AN51" s="753"/>
      <c r="AO51" s="753"/>
      <c r="AP51" s="753"/>
      <c r="AQ51" s="753"/>
      <c r="AR51" s="764">
        <f t="shared" si="94"/>
        <v>0</v>
      </c>
      <c r="AS51" s="762"/>
      <c r="AT51" s="753"/>
      <c r="AU51" s="753"/>
      <c r="AV51" s="753"/>
      <c r="AW51" s="753"/>
      <c r="AX51" s="753"/>
      <c r="AY51" s="764">
        <f t="shared" si="95"/>
        <v>0</v>
      </c>
      <c r="AZ51" s="762"/>
      <c r="BA51" s="753"/>
      <c r="BB51" s="753"/>
      <c r="BC51" s="753"/>
      <c r="BD51" s="753"/>
      <c r="BE51" s="753"/>
      <c r="BF51" s="764">
        <f t="shared" si="96"/>
        <v>0</v>
      </c>
      <c r="BG51" s="762"/>
      <c r="BH51" s="753"/>
      <c r="BI51" s="753"/>
      <c r="BJ51" s="753"/>
      <c r="BK51" s="753"/>
      <c r="BL51" s="753"/>
      <c r="BM51" s="764">
        <f t="shared" si="97"/>
        <v>0</v>
      </c>
      <c r="BN51" s="762"/>
      <c r="BO51" s="753"/>
      <c r="BP51" s="753"/>
      <c r="BQ51" s="753"/>
      <c r="BR51" s="753"/>
      <c r="BS51" s="753"/>
      <c r="BT51" s="764">
        <f t="shared" si="98"/>
        <v>0</v>
      </c>
      <c r="BU51" s="762"/>
      <c r="BV51" s="753"/>
      <c r="BW51" s="753"/>
      <c r="BX51" s="753"/>
      <c r="BY51" s="753"/>
      <c r="BZ51" s="753"/>
      <c r="CA51" s="764">
        <f t="shared" si="99"/>
        <v>0</v>
      </c>
      <c r="CB51" s="762"/>
      <c r="CC51" s="753"/>
      <c r="CD51" s="753"/>
      <c r="CE51" s="753"/>
      <c r="CF51" s="753"/>
      <c r="CG51" s="753"/>
      <c r="CH51" s="764">
        <f t="shared" si="100"/>
        <v>0</v>
      </c>
      <c r="CI51" s="762"/>
      <c r="CJ51" s="753"/>
      <c r="CK51" s="753"/>
      <c r="CL51" s="753"/>
      <c r="CM51" s="753"/>
      <c r="CN51" s="753"/>
      <c r="CO51" s="764">
        <f t="shared" si="101"/>
        <v>0</v>
      </c>
      <c r="CP51" s="762"/>
      <c r="CQ51" s="753"/>
      <c r="CR51" s="753"/>
      <c r="CS51" s="753"/>
      <c r="CT51" s="753"/>
      <c r="CU51" s="753"/>
      <c r="CV51" s="764">
        <f t="shared" si="102"/>
        <v>0</v>
      </c>
      <c r="CW51" s="762"/>
      <c r="CX51" s="753"/>
      <c r="CY51" s="753"/>
      <c r="CZ51" s="753"/>
      <c r="DA51" s="753"/>
      <c r="DB51" s="753"/>
      <c r="DC51" s="764">
        <f t="shared" si="103"/>
        <v>0</v>
      </c>
      <c r="DD51" s="762"/>
      <c r="DE51" s="753"/>
      <c r="DF51" s="753"/>
      <c r="DG51" s="753"/>
      <c r="DH51" s="753"/>
      <c r="DI51" s="753"/>
      <c r="DJ51" s="764">
        <f t="shared" si="104"/>
        <v>0</v>
      </c>
      <c r="DK51" s="762"/>
      <c r="DL51" s="753"/>
      <c r="DM51" s="753"/>
      <c r="DN51" s="753"/>
      <c r="DO51" s="753"/>
      <c r="DP51" s="753"/>
      <c r="DQ51" s="764">
        <f t="shared" si="105"/>
        <v>0</v>
      </c>
      <c r="DR51" s="762"/>
      <c r="DS51" s="753"/>
      <c r="DT51" s="753"/>
      <c r="DU51" s="753"/>
      <c r="DV51" s="753"/>
      <c r="DW51" s="753"/>
      <c r="DX51" s="764">
        <f t="shared" si="106"/>
        <v>0</v>
      </c>
      <c r="DY51" s="762"/>
      <c r="DZ51" s="753"/>
      <c r="EA51" s="753"/>
      <c r="EB51" s="753"/>
      <c r="EC51" s="753"/>
      <c r="ED51" s="753"/>
      <c r="EE51" s="764">
        <f t="shared" si="107"/>
        <v>0</v>
      </c>
      <c r="EF51" s="762"/>
      <c r="EG51" s="753"/>
      <c r="EH51" s="753"/>
      <c r="EI51" s="753"/>
      <c r="EJ51" s="753"/>
      <c r="EK51" s="753"/>
      <c r="EL51" s="764">
        <f t="shared" si="108"/>
        <v>0</v>
      </c>
      <c r="EM51" s="758"/>
      <c r="EN51" s="763">
        <f t="shared" ref="EN51:ER52" si="110">D51+K51+R51+Y51+AF51+AM51+AT51+BA51+BH51+BO51+BV51+CC51+CJ51+CQ51+CX51+DE51+DL51+DS51+DZ51+EG51</f>
        <v>0</v>
      </c>
      <c r="EO51" s="763">
        <f t="shared" si="110"/>
        <v>0</v>
      </c>
      <c r="EP51" s="763">
        <f t="shared" si="110"/>
        <v>0</v>
      </c>
      <c r="EQ51" s="763">
        <f t="shared" si="110"/>
        <v>0</v>
      </c>
      <c r="ER51" s="763">
        <f t="shared" si="110"/>
        <v>0</v>
      </c>
      <c r="ES51" s="764">
        <f>ER51+EQ51+EP51+EO51+EN51</f>
        <v>0</v>
      </c>
      <c r="ET51" s="760"/>
      <c r="EU51" s="893" t="s">
        <v>3244</v>
      </c>
      <c r="EV51" s="754"/>
      <c r="EW51" s="754"/>
      <c r="EX51" s="754"/>
      <c r="EY51" s="754"/>
      <c r="EZ51" s="754"/>
      <c r="FA51" s="754"/>
      <c r="FB51" s="754"/>
      <c r="FC51" s="754"/>
      <c r="FD51" s="754"/>
      <c r="FE51" s="754"/>
      <c r="FF51" s="754"/>
      <c r="FG51" s="754"/>
      <c r="FH51" s="754"/>
      <c r="FI51" s="754"/>
      <c r="FJ51" s="754"/>
      <c r="FK51" s="754"/>
      <c r="FL51" s="754"/>
      <c r="FM51" s="754"/>
      <c r="FN51" s="754"/>
      <c r="FO51" s="754"/>
      <c r="FP51" s="754"/>
      <c r="FQ51" s="754"/>
      <c r="FR51" s="754"/>
      <c r="FS51" s="754"/>
      <c r="FT51" s="754"/>
      <c r="FU51" s="754"/>
      <c r="FV51" s="754"/>
      <c r="FW51" s="754"/>
      <c r="FX51" s="754"/>
      <c r="FY51" s="754"/>
      <c r="FZ51" s="754"/>
      <c r="GA51" s="752"/>
      <c r="GB51" s="752"/>
      <c r="GC51" s="752"/>
      <c r="GD51" s="752"/>
      <c r="GE51" s="752"/>
      <c r="GF51" s="752"/>
      <c r="GG51" s="752"/>
      <c r="GH51" s="752"/>
      <c r="GI51" s="752"/>
      <c r="GJ51" s="752"/>
      <c r="GK51" s="752"/>
      <c r="GL51" s="752"/>
      <c r="GM51" s="752"/>
      <c r="GN51" s="752"/>
      <c r="GO51" s="752"/>
      <c r="GP51" s="752"/>
      <c r="GQ51" s="752"/>
      <c r="GR51" s="752"/>
      <c r="GS51" s="752"/>
      <c r="GT51" s="752"/>
    </row>
    <row r="52" spans="1:202" s="780" customFormat="1" ht="106.5" customHeight="1" x14ac:dyDescent="0.25">
      <c r="A52" s="891">
        <v>15383</v>
      </c>
      <c r="B52" s="892" t="s">
        <v>3278</v>
      </c>
      <c r="C52" s="761"/>
      <c r="D52" s="753"/>
      <c r="E52" s="753"/>
      <c r="F52" s="753"/>
      <c r="G52" s="753"/>
      <c r="H52" s="753"/>
      <c r="I52" s="764">
        <f t="shared" si="89"/>
        <v>0</v>
      </c>
      <c r="J52" s="762"/>
      <c r="K52" s="753"/>
      <c r="L52" s="753"/>
      <c r="M52" s="753"/>
      <c r="N52" s="753"/>
      <c r="O52" s="753"/>
      <c r="P52" s="764">
        <f t="shared" si="90"/>
        <v>0</v>
      </c>
      <c r="Q52" s="762"/>
      <c r="R52" s="753"/>
      <c r="S52" s="753"/>
      <c r="T52" s="753"/>
      <c r="U52" s="753"/>
      <c r="V52" s="753"/>
      <c r="W52" s="764">
        <f t="shared" si="91"/>
        <v>0</v>
      </c>
      <c r="X52" s="762"/>
      <c r="Y52" s="753"/>
      <c r="Z52" s="753"/>
      <c r="AA52" s="753"/>
      <c r="AB52" s="753"/>
      <c r="AC52" s="753"/>
      <c r="AD52" s="764">
        <f t="shared" si="92"/>
        <v>0</v>
      </c>
      <c r="AE52" s="762"/>
      <c r="AF52" s="753"/>
      <c r="AG52" s="753"/>
      <c r="AH52" s="753"/>
      <c r="AI52" s="753"/>
      <c r="AJ52" s="753"/>
      <c r="AK52" s="764">
        <f t="shared" si="93"/>
        <v>0</v>
      </c>
      <c r="AL52" s="762"/>
      <c r="AM52" s="753"/>
      <c r="AN52" s="753"/>
      <c r="AO52" s="753"/>
      <c r="AP52" s="753"/>
      <c r="AQ52" s="753"/>
      <c r="AR52" s="764">
        <f t="shared" si="94"/>
        <v>0</v>
      </c>
      <c r="AS52" s="762"/>
      <c r="AT52" s="753"/>
      <c r="AU52" s="753"/>
      <c r="AV52" s="753"/>
      <c r="AW52" s="753"/>
      <c r="AX52" s="753"/>
      <c r="AY52" s="764">
        <f t="shared" si="95"/>
        <v>0</v>
      </c>
      <c r="AZ52" s="762"/>
      <c r="BA52" s="753"/>
      <c r="BB52" s="753"/>
      <c r="BC52" s="753"/>
      <c r="BD52" s="753"/>
      <c r="BE52" s="753"/>
      <c r="BF52" s="764">
        <f t="shared" si="96"/>
        <v>0</v>
      </c>
      <c r="BG52" s="762"/>
      <c r="BH52" s="753"/>
      <c r="BI52" s="753"/>
      <c r="BJ52" s="753"/>
      <c r="BK52" s="753"/>
      <c r="BL52" s="753"/>
      <c r="BM52" s="764">
        <f t="shared" si="97"/>
        <v>0</v>
      </c>
      <c r="BN52" s="762"/>
      <c r="BO52" s="753"/>
      <c r="BP52" s="753"/>
      <c r="BQ52" s="753"/>
      <c r="BR52" s="753"/>
      <c r="BS52" s="753"/>
      <c r="BT52" s="764">
        <f t="shared" si="98"/>
        <v>0</v>
      </c>
      <c r="BU52" s="762"/>
      <c r="BV52" s="753"/>
      <c r="BW52" s="753"/>
      <c r="BX52" s="753"/>
      <c r="BY52" s="753"/>
      <c r="BZ52" s="753"/>
      <c r="CA52" s="764">
        <f t="shared" si="99"/>
        <v>0</v>
      </c>
      <c r="CB52" s="762"/>
      <c r="CC52" s="753"/>
      <c r="CD52" s="753"/>
      <c r="CE52" s="753"/>
      <c r="CF52" s="753"/>
      <c r="CG52" s="753"/>
      <c r="CH52" s="764">
        <f t="shared" si="100"/>
        <v>0</v>
      </c>
      <c r="CI52" s="762"/>
      <c r="CJ52" s="753"/>
      <c r="CK52" s="753"/>
      <c r="CL52" s="753"/>
      <c r="CM52" s="753"/>
      <c r="CN52" s="753"/>
      <c r="CO52" s="764">
        <f t="shared" si="101"/>
        <v>0</v>
      </c>
      <c r="CP52" s="762"/>
      <c r="CQ52" s="753"/>
      <c r="CR52" s="753"/>
      <c r="CS52" s="753"/>
      <c r="CT52" s="753"/>
      <c r="CU52" s="753"/>
      <c r="CV52" s="764">
        <f t="shared" si="102"/>
        <v>0</v>
      </c>
      <c r="CW52" s="762"/>
      <c r="CX52" s="753"/>
      <c r="CY52" s="753"/>
      <c r="CZ52" s="753"/>
      <c r="DA52" s="753"/>
      <c r="DB52" s="753"/>
      <c r="DC52" s="764">
        <f t="shared" si="103"/>
        <v>0</v>
      </c>
      <c r="DD52" s="762"/>
      <c r="DE52" s="753"/>
      <c r="DF52" s="753"/>
      <c r="DG52" s="753"/>
      <c r="DH52" s="753"/>
      <c r="DI52" s="753"/>
      <c r="DJ52" s="764">
        <f t="shared" si="104"/>
        <v>0</v>
      </c>
      <c r="DK52" s="762"/>
      <c r="DL52" s="753"/>
      <c r="DM52" s="753"/>
      <c r="DN52" s="753"/>
      <c r="DO52" s="753"/>
      <c r="DP52" s="753"/>
      <c r="DQ52" s="764">
        <f t="shared" si="105"/>
        <v>0</v>
      </c>
      <c r="DR52" s="762"/>
      <c r="DS52" s="753"/>
      <c r="DT52" s="753"/>
      <c r="DU52" s="753"/>
      <c r="DV52" s="753"/>
      <c r="DW52" s="753"/>
      <c r="DX52" s="764">
        <f t="shared" si="106"/>
        <v>0</v>
      </c>
      <c r="DY52" s="762"/>
      <c r="DZ52" s="753"/>
      <c r="EA52" s="753"/>
      <c r="EB52" s="753"/>
      <c r="EC52" s="753"/>
      <c r="ED52" s="753"/>
      <c r="EE52" s="764">
        <f t="shared" si="107"/>
        <v>0</v>
      </c>
      <c r="EF52" s="762"/>
      <c r="EG52" s="753"/>
      <c r="EH52" s="753"/>
      <c r="EI52" s="753"/>
      <c r="EJ52" s="753"/>
      <c r="EK52" s="753"/>
      <c r="EL52" s="764">
        <f t="shared" si="108"/>
        <v>0</v>
      </c>
      <c r="EM52" s="758"/>
      <c r="EN52" s="763">
        <f t="shared" si="110"/>
        <v>0</v>
      </c>
      <c r="EO52" s="763">
        <f t="shared" si="110"/>
        <v>0</v>
      </c>
      <c r="EP52" s="763">
        <f t="shared" si="110"/>
        <v>0</v>
      </c>
      <c r="EQ52" s="763">
        <f t="shared" si="110"/>
        <v>0</v>
      </c>
      <c r="ER52" s="763">
        <f t="shared" si="110"/>
        <v>0</v>
      </c>
      <c r="ES52" s="764">
        <f>ER52+EQ52+EP52+EO52+EN52</f>
        <v>0</v>
      </c>
      <c r="ET52" s="760"/>
      <c r="EU52" s="759"/>
      <c r="EV52" s="754"/>
      <c r="EW52" s="754"/>
      <c r="EX52" s="754"/>
      <c r="EY52" s="754"/>
      <c r="EZ52" s="754"/>
      <c r="FA52" s="754"/>
      <c r="FB52" s="754"/>
      <c r="FC52" s="754"/>
      <c r="FD52" s="754"/>
      <c r="FE52" s="754"/>
      <c r="FF52" s="754"/>
      <c r="FG52" s="754"/>
      <c r="FH52" s="754"/>
      <c r="FI52" s="754"/>
      <c r="FJ52" s="754"/>
      <c r="FK52" s="754"/>
      <c r="FL52" s="754"/>
      <c r="FM52" s="754"/>
      <c r="FN52" s="754"/>
      <c r="FO52" s="754"/>
      <c r="FP52" s="754"/>
      <c r="FQ52" s="754"/>
      <c r="FR52" s="754"/>
      <c r="FS52" s="754"/>
      <c r="FT52" s="754"/>
      <c r="FU52" s="754"/>
      <c r="FV52" s="754"/>
      <c r="FW52" s="754"/>
      <c r="FX52" s="754"/>
      <c r="FY52" s="754"/>
      <c r="FZ52" s="754"/>
      <c r="GA52" s="752"/>
      <c r="GB52" s="752"/>
      <c r="GC52" s="752"/>
      <c r="GD52" s="752"/>
      <c r="GE52" s="752"/>
      <c r="GF52" s="752"/>
      <c r="GG52" s="752"/>
      <c r="GH52" s="752"/>
      <c r="GI52" s="752"/>
      <c r="GJ52" s="752"/>
      <c r="GK52" s="752"/>
      <c r="GL52" s="752"/>
      <c r="GM52" s="752"/>
      <c r="GN52" s="752"/>
      <c r="GO52" s="752"/>
      <c r="GP52" s="752"/>
      <c r="GQ52" s="752"/>
      <c r="GR52" s="752"/>
      <c r="GS52" s="752"/>
      <c r="GT52" s="752"/>
    </row>
    <row r="53" spans="1:202" ht="47.25" customHeight="1" x14ac:dyDescent="0.25">
      <c r="A53" s="431" t="s">
        <v>2161</v>
      </c>
      <c r="B53" s="48" t="s">
        <v>500</v>
      </c>
      <c r="C53" s="648"/>
      <c r="D53" s="753"/>
      <c r="E53" s="753"/>
      <c r="F53" s="753"/>
      <c r="G53" s="753"/>
      <c r="H53" s="753"/>
      <c r="I53" s="163">
        <f t="shared" si="89"/>
        <v>0</v>
      </c>
      <c r="J53" s="665"/>
      <c r="K53" s="753"/>
      <c r="L53" s="753"/>
      <c r="M53" s="753"/>
      <c r="N53" s="753"/>
      <c r="O53" s="753"/>
      <c r="P53" s="163">
        <f t="shared" si="90"/>
        <v>0</v>
      </c>
      <c r="Q53" s="665"/>
      <c r="R53" s="753"/>
      <c r="S53" s="753"/>
      <c r="T53" s="753"/>
      <c r="U53" s="753"/>
      <c r="V53" s="753"/>
      <c r="W53" s="163">
        <f t="shared" si="91"/>
        <v>0</v>
      </c>
      <c r="X53" s="665"/>
      <c r="Y53" s="753"/>
      <c r="Z53" s="753"/>
      <c r="AA53" s="753"/>
      <c r="AB53" s="753"/>
      <c r="AC53" s="753"/>
      <c r="AD53" s="163">
        <f t="shared" si="92"/>
        <v>0</v>
      </c>
      <c r="AE53" s="665"/>
      <c r="AF53" s="753"/>
      <c r="AG53" s="753"/>
      <c r="AH53" s="753"/>
      <c r="AI53" s="753"/>
      <c r="AJ53" s="753"/>
      <c r="AK53" s="163">
        <f t="shared" si="93"/>
        <v>0</v>
      </c>
      <c r="AL53" s="665"/>
      <c r="AM53" s="753"/>
      <c r="AN53" s="753"/>
      <c r="AO53" s="753"/>
      <c r="AP53" s="753"/>
      <c r="AQ53" s="753"/>
      <c r="AR53" s="163">
        <f t="shared" si="94"/>
        <v>0</v>
      </c>
      <c r="AS53" s="665"/>
      <c r="AT53" s="753"/>
      <c r="AU53" s="753"/>
      <c r="AV53" s="753"/>
      <c r="AW53" s="753"/>
      <c r="AX53" s="753"/>
      <c r="AY53" s="163">
        <f t="shared" si="95"/>
        <v>0</v>
      </c>
      <c r="AZ53" s="665"/>
      <c r="BA53" s="753"/>
      <c r="BB53" s="753"/>
      <c r="BC53" s="753"/>
      <c r="BD53" s="753"/>
      <c r="BE53" s="753"/>
      <c r="BF53" s="163">
        <f t="shared" si="96"/>
        <v>0</v>
      </c>
      <c r="BG53" s="665"/>
      <c r="BH53" s="753"/>
      <c r="BI53" s="753"/>
      <c r="BJ53" s="753"/>
      <c r="BK53" s="753"/>
      <c r="BL53" s="753"/>
      <c r="BM53" s="163">
        <f t="shared" si="97"/>
        <v>0</v>
      </c>
      <c r="BN53" s="665"/>
      <c r="BO53" s="753"/>
      <c r="BP53" s="753"/>
      <c r="BQ53" s="753"/>
      <c r="BR53" s="753"/>
      <c r="BS53" s="753"/>
      <c r="BT53" s="163">
        <f t="shared" si="98"/>
        <v>0</v>
      </c>
      <c r="BU53" s="665"/>
      <c r="BV53" s="753"/>
      <c r="BW53" s="753"/>
      <c r="BX53" s="753"/>
      <c r="BY53" s="753"/>
      <c r="BZ53" s="753"/>
      <c r="CA53" s="163">
        <f t="shared" si="99"/>
        <v>0</v>
      </c>
      <c r="CB53" s="665"/>
      <c r="CC53" s="753"/>
      <c r="CD53" s="753"/>
      <c r="CE53" s="753"/>
      <c r="CF53" s="753"/>
      <c r="CG53" s="753"/>
      <c r="CH53" s="163">
        <f t="shared" si="100"/>
        <v>0</v>
      </c>
      <c r="CI53" s="665"/>
      <c r="CJ53" s="753"/>
      <c r="CK53" s="753"/>
      <c r="CL53" s="753"/>
      <c r="CM53" s="753"/>
      <c r="CN53" s="753"/>
      <c r="CO53" s="163">
        <f t="shared" si="101"/>
        <v>0</v>
      </c>
      <c r="CP53" s="665"/>
      <c r="CQ53" s="753"/>
      <c r="CR53" s="753"/>
      <c r="CS53" s="753"/>
      <c r="CT53" s="753"/>
      <c r="CU53" s="753"/>
      <c r="CV53" s="163">
        <f t="shared" si="102"/>
        <v>0</v>
      </c>
      <c r="CW53" s="665"/>
      <c r="CX53" s="753"/>
      <c r="CY53" s="753"/>
      <c r="CZ53" s="753"/>
      <c r="DA53" s="753"/>
      <c r="DB53" s="753"/>
      <c r="DC53" s="163">
        <f t="shared" si="103"/>
        <v>0</v>
      </c>
      <c r="DD53" s="665"/>
      <c r="DE53" s="753"/>
      <c r="DF53" s="753"/>
      <c r="DG53" s="753"/>
      <c r="DH53" s="753"/>
      <c r="DI53" s="753"/>
      <c r="DJ53" s="163">
        <f t="shared" si="104"/>
        <v>0</v>
      </c>
      <c r="DK53" s="665"/>
      <c r="DL53" s="753"/>
      <c r="DM53" s="753"/>
      <c r="DN53" s="753"/>
      <c r="DO53" s="753"/>
      <c r="DP53" s="753"/>
      <c r="DQ53" s="163">
        <f t="shared" si="105"/>
        <v>0</v>
      </c>
      <c r="DR53" s="665"/>
      <c r="DS53" s="753"/>
      <c r="DT53" s="753"/>
      <c r="DU53" s="753"/>
      <c r="DV53" s="753"/>
      <c r="DW53" s="753"/>
      <c r="DX53" s="163">
        <f t="shared" si="106"/>
        <v>0</v>
      </c>
      <c r="DY53" s="665"/>
      <c r="DZ53" s="753"/>
      <c r="EA53" s="753"/>
      <c r="EB53" s="753"/>
      <c r="EC53" s="753"/>
      <c r="ED53" s="753"/>
      <c r="EE53" s="163">
        <f t="shared" si="107"/>
        <v>0</v>
      </c>
      <c r="EF53" s="665"/>
      <c r="EG53" s="753"/>
      <c r="EH53" s="753"/>
      <c r="EI53" s="753"/>
      <c r="EJ53" s="753"/>
      <c r="EK53" s="753"/>
      <c r="EL53" s="163">
        <f t="shared" si="108"/>
        <v>0</v>
      </c>
      <c r="EM53" s="245"/>
      <c r="EN53" s="50">
        <f t="shared" si="109"/>
        <v>0</v>
      </c>
      <c r="EO53" s="50">
        <f t="shared" si="109"/>
        <v>0</v>
      </c>
      <c r="EP53" s="50">
        <f t="shared" si="109"/>
        <v>0</v>
      </c>
      <c r="EQ53" s="50">
        <f t="shared" si="109"/>
        <v>0</v>
      </c>
      <c r="ER53" s="50">
        <f t="shared" si="109"/>
        <v>0</v>
      </c>
      <c r="ES53" s="163">
        <f>ER53+EQ53+EP53+EO53+EN53</f>
        <v>0</v>
      </c>
      <c r="ET53" s="643"/>
      <c r="EU53" s="572" t="s">
        <v>2018</v>
      </c>
      <c r="EV53" s="146"/>
      <c r="EW53" s="146"/>
      <c r="EX53" s="146"/>
      <c r="EY53" s="146"/>
      <c r="EZ53" s="146"/>
      <c r="FA53" s="146"/>
      <c r="FB53" s="146"/>
      <c r="FC53" s="146"/>
      <c r="FD53" s="146"/>
      <c r="FE53" s="146"/>
      <c r="FF53" s="146"/>
      <c r="FG53" s="146"/>
      <c r="FH53" s="146"/>
      <c r="FI53" s="146"/>
      <c r="FJ53" s="146"/>
      <c r="FK53" s="146"/>
      <c r="FL53" s="146"/>
      <c r="FM53" s="146"/>
      <c r="FN53" s="146"/>
      <c r="FO53" s="146"/>
      <c r="FP53" s="146"/>
      <c r="FQ53" s="146"/>
      <c r="FR53" s="146"/>
      <c r="FS53" s="146"/>
      <c r="FT53" s="146"/>
      <c r="FU53" s="146"/>
      <c r="FV53" s="146"/>
      <c r="FW53" s="146"/>
      <c r="FX53" s="146"/>
      <c r="FY53" s="146"/>
      <c r="FZ53" s="146"/>
      <c r="GA53" s="144"/>
      <c r="GB53" s="144"/>
      <c r="GC53" s="144"/>
      <c r="GD53" s="144"/>
      <c r="GE53" s="144"/>
      <c r="GF53" s="144"/>
      <c r="GG53" s="144"/>
      <c r="GH53" s="144"/>
      <c r="GI53" s="144"/>
      <c r="GJ53" s="144"/>
      <c r="GK53" s="144"/>
      <c r="GL53" s="144"/>
      <c r="GM53" s="144"/>
      <c r="GN53" s="144"/>
      <c r="GO53" s="144"/>
      <c r="GP53" s="144"/>
      <c r="GQ53" s="144"/>
      <c r="GR53" s="144"/>
      <c r="GS53" s="144"/>
      <c r="GT53" s="144"/>
    </row>
    <row r="54" spans="1:202" ht="32.25" customHeight="1" x14ac:dyDescent="0.25">
      <c r="A54" s="431"/>
      <c r="B54" s="49" t="s">
        <v>90</v>
      </c>
      <c r="C54" s="648"/>
      <c r="D54" s="643"/>
      <c r="E54" s="643"/>
      <c r="F54" s="643"/>
      <c r="G54" s="643"/>
      <c r="H54" s="643"/>
      <c r="I54" s="643"/>
      <c r="J54" s="665"/>
      <c r="K54" s="643"/>
      <c r="L54" s="643"/>
      <c r="M54" s="643"/>
      <c r="N54" s="643"/>
      <c r="O54" s="643"/>
      <c r="P54" s="643"/>
      <c r="Q54" s="665"/>
      <c r="R54" s="643"/>
      <c r="S54" s="643"/>
      <c r="T54" s="643"/>
      <c r="U54" s="643"/>
      <c r="V54" s="643"/>
      <c r="W54" s="643"/>
      <c r="X54" s="665"/>
      <c r="Y54" s="643"/>
      <c r="Z54" s="643"/>
      <c r="AA54" s="643"/>
      <c r="AB54" s="643"/>
      <c r="AC54" s="643"/>
      <c r="AD54" s="643"/>
      <c r="AE54" s="665"/>
      <c r="AF54" s="643"/>
      <c r="AG54" s="643"/>
      <c r="AH54" s="643"/>
      <c r="AI54" s="643"/>
      <c r="AJ54" s="643"/>
      <c r="AK54" s="643"/>
      <c r="AL54" s="665"/>
      <c r="AM54" s="643"/>
      <c r="AN54" s="643"/>
      <c r="AO54" s="643"/>
      <c r="AP54" s="643"/>
      <c r="AQ54" s="643"/>
      <c r="AR54" s="643"/>
      <c r="AS54" s="665"/>
      <c r="AT54" s="643"/>
      <c r="AU54" s="643"/>
      <c r="AV54" s="643"/>
      <c r="AW54" s="643"/>
      <c r="AX54" s="643"/>
      <c r="AY54" s="643"/>
      <c r="AZ54" s="665"/>
      <c r="BA54" s="643"/>
      <c r="BB54" s="643"/>
      <c r="BC54" s="643"/>
      <c r="BD54" s="643"/>
      <c r="BE54" s="643"/>
      <c r="BF54" s="643"/>
      <c r="BG54" s="665"/>
      <c r="BH54" s="643"/>
      <c r="BI54" s="643"/>
      <c r="BJ54" s="643"/>
      <c r="BK54" s="643"/>
      <c r="BL54" s="643"/>
      <c r="BM54" s="643"/>
      <c r="BN54" s="665"/>
      <c r="BO54" s="643"/>
      <c r="BP54" s="643"/>
      <c r="BQ54" s="643"/>
      <c r="BR54" s="643"/>
      <c r="BS54" s="643"/>
      <c r="BT54" s="643"/>
      <c r="BU54" s="665"/>
      <c r="BV54" s="643"/>
      <c r="BW54" s="643"/>
      <c r="BX54" s="643"/>
      <c r="BY54" s="643"/>
      <c r="BZ54" s="643"/>
      <c r="CA54" s="643"/>
      <c r="CB54" s="665"/>
      <c r="CC54" s="643"/>
      <c r="CD54" s="643"/>
      <c r="CE54" s="643"/>
      <c r="CF54" s="643"/>
      <c r="CG54" s="643"/>
      <c r="CH54" s="643"/>
      <c r="CI54" s="665"/>
      <c r="CJ54" s="643"/>
      <c r="CK54" s="643"/>
      <c r="CL54" s="643"/>
      <c r="CM54" s="643"/>
      <c r="CN54" s="643"/>
      <c r="CO54" s="643"/>
      <c r="CP54" s="665"/>
      <c r="CQ54" s="643"/>
      <c r="CR54" s="643"/>
      <c r="CS54" s="643"/>
      <c r="CT54" s="643"/>
      <c r="CU54" s="643"/>
      <c r="CV54" s="643"/>
      <c r="CW54" s="665"/>
      <c r="CX54" s="643"/>
      <c r="CY54" s="643"/>
      <c r="CZ54" s="643"/>
      <c r="DA54" s="643"/>
      <c r="DB54" s="643"/>
      <c r="DC54" s="643"/>
      <c r="DD54" s="665"/>
      <c r="DE54" s="643"/>
      <c r="DF54" s="643"/>
      <c r="DG54" s="643"/>
      <c r="DH54" s="643"/>
      <c r="DI54" s="643"/>
      <c r="DJ54" s="643"/>
      <c r="DK54" s="665"/>
      <c r="DL54" s="643"/>
      <c r="DM54" s="643"/>
      <c r="DN54" s="643"/>
      <c r="DO54" s="643"/>
      <c r="DP54" s="643"/>
      <c r="DQ54" s="643"/>
      <c r="DR54" s="665"/>
      <c r="DS54" s="643"/>
      <c r="DT54" s="643"/>
      <c r="DU54" s="643"/>
      <c r="DV54" s="643"/>
      <c r="DW54" s="643"/>
      <c r="DX54" s="643"/>
      <c r="DY54" s="665"/>
      <c r="DZ54" s="643"/>
      <c r="EA54" s="643"/>
      <c r="EB54" s="643"/>
      <c r="EC54" s="643"/>
      <c r="ED54" s="643"/>
      <c r="EE54" s="643"/>
      <c r="EF54" s="665"/>
      <c r="EG54" s="643"/>
      <c r="EH54" s="643"/>
      <c r="EI54" s="643"/>
      <c r="EJ54" s="643"/>
      <c r="EK54" s="643"/>
      <c r="EL54" s="643"/>
      <c r="EM54" s="245"/>
      <c r="EN54" s="643"/>
      <c r="EO54" s="643"/>
      <c r="EP54" s="643"/>
      <c r="EQ54" s="643"/>
      <c r="ER54" s="643"/>
      <c r="ES54" s="643"/>
      <c r="ET54" s="643"/>
      <c r="EU54" s="575"/>
      <c r="EV54" s="146"/>
      <c r="EW54" s="146"/>
      <c r="EX54" s="146"/>
      <c r="EY54" s="146"/>
      <c r="EZ54" s="146"/>
      <c r="FA54" s="146"/>
      <c r="FB54" s="146"/>
      <c r="FC54" s="146"/>
      <c r="FD54" s="146"/>
      <c r="FE54" s="146"/>
      <c r="FF54" s="146"/>
      <c r="FG54" s="146"/>
      <c r="FH54" s="146"/>
      <c r="FI54" s="146"/>
      <c r="FJ54" s="146"/>
      <c r="FK54" s="146"/>
      <c r="FL54" s="146"/>
      <c r="FM54" s="146"/>
      <c r="FN54" s="146"/>
      <c r="FO54" s="146"/>
      <c r="FP54" s="146"/>
      <c r="FQ54" s="146"/>
      <c r="FR54" s="146"/>
      <c r="FS54" s="146"/>
      <c r="FT54" s="146"/>
      <c r="FU54" s="146"/>
      <c r="FV54" s="146"/>
      <c r="FW54" s="146"/>
      <c r="FX54" s="146"/>
      <c r="FY54" s="146"/>
      <c r="FZ54" s="146"/>
      <c r="GA54" s="144"/>
      <c r="GB54" s="144"/>
      <c r="GC54" s="144"/>
      <c r="GD54" s="144"/>
      <c r="GE54" s="144"/>
      <c r="GF54" s="144"/>
      <c r="GG54" s="144"/>
      <c r="GH54" s="144"/>
      <c r="GI54" s="144"/>
      <c r="GJ54" s="144"/>
      <c r="GK54" s="144"/>
      <c r="GL54" s="144"/>
      <c r="GM54" s="144"/>
      <c r="GN54" s="144"/>
      <c r="GO54" s="144"/>
      <c r="GP54" s="144"/>
      <c r="GQ54" s="144"/>
      <c r="GR54" s="144"/>
      <c r="GS54" s="144"/>
      <c r="GT54" s="144"/>
    </row>
    <row r="55" spans="1:202" ht="58.5" customHeight="1" x14ac:dyDescent="0.25">
      <c r="A55" s="431" t="s">
        <v>2162</v>
      </c>
      <c r="B55" s="51" t="s">
        <v>121</v>
      </c>
      <c r="C55" s="648"/>
      <c r="D55" s="753"/>
      <c r="E55" s="753"/>
      <c r="F55" s="753"/>
      <c r="G55" s="753"/>
      <c r="H55" s="753"/>
      <c r="I55" s="163">
        <f t="shared" ref="I55:I61" si="111">SUM(D55:H55)</f>
        <v>0</v>
      </c>
      <c r="J55" s="665"/>
      <c r="K55" s="753"/>
      <c r="L55" s="753"/>
      <c r="M55" s="753"/>
      <c r="N55" s="753"/>
      <c r="O55" s="753"/>
      <c r="P55" s="163">
        <f t="shared" ref="P55:P61" si="112">SUM(K55:O55)</f>
        <v>0</v>
      </c>
      <c r="Q55" s="665"/>
      <c r="R55" s="753"/>
      <c r="S55" s="753"/>
      <c r="T55" s="753"/>
      <c r="U55" s="753"/>
      <c r="V55" s="753"/>
      <c r="W55" s="163">
        <f t="shared" ref="W55:W61" si="113">SUM(R55:V55)</f>
        <v>0</v>
      </c>
      <c r="X55" s="665"/>
      <c r="Y55" s="753"/>
      <c r="Z55" s="753"/>
      <c r="AA55" s="753"/>
      <c r="AB55" s="753"/>
      <c r="AC55" s="753"/>
      <c r="AD55" s="163">
        <f t="shared" ref="AD55:AD61" si="114">SUM(Y55:AC55)</f>
        <v>0</v>
      </c>
      <c r="AE55" s="665"/>
      <c r="AF55" s="753"/>
      <c r="AG55" s="753"/>
      <c r="AH55" s="753"/>
      <c r="AI55" s="753"/>
      <c r="AJ55" s="753"/>
      <c r="AK55" s="163">
        <f t="shared" ref="AK55:AK61" si="115">SUM(AF55:AJ55)</f>
        <v>0</v>
      </c>
      <c r="AL55" s="665"/>
      <c r="AM55" s="753"/>
      <c r="AN55" s="753"/>
      <c r="AO55" s="753"/>
      <c r="AP55" s="753"/>
      <c r="AQ55" s="753"/>
      <c r="AR55" s="163">
        <f t="shared" ref="AR55:AR61" si="116">SUM(AM55:AQ55)</f>
        <v>0</v>
      </c>
      <c r="AS55" s="665"/>
      <c r="AT55" s="753"/>
      <c r="AU55" s="753"/>
      <c r="AV55" s="753"/>
      <c r="AW55" s="753"/>
      <c r="AX55" s="753"/>
      <c r="AY55" s="163">
        <f t="shared" ref="AY55:AY61" si="117">SUM(AT55:AX55)</f>
        <v>0</v>
      </c>
      <c r="AZ55" s="665"/>
      <c r="BA55" s="753"/>
      <c r="BB55" s="753"/>
      <c r="BC55" s="753"/>
      <c r="BD55" s="753"/>
      <c r="BE55" s="753"/>
      <c r="BF55" s="163">
        <f t="shared" ref="BF55:BF61" si="118">SUM(BA55:BE55)</f>
        <v>0</v>
      </c>
      <c r="BG55" s="665"/>
      <c r="BH55" s="753"/>
      <c r="BI55" s="753"/>
      <c r="BJ55" s="753"/>
      <c r="BK55" s="753"/>
      <c r="BL55" s="753"/>
      <c r="BM55" s="163">
        <f t="shared" ref="BM55:BM61" si="119">SUM(BH55:BL55)</f>
        <v>0</v>
      </c>
      <c r="BN55" s="665"/>
      <c r="BO55" s="753"/>
      <c r="BP55" s="753"/>
      <c r="BQ55" s="753"/>
      <c r="BR55" s="753"/>
      <c r="BS55" s="753"/>
      <c r="BT55" s="163">
        <f t="shared" ref="BT55:BT61" si="120">SUM(BO55:BS55)</f>
        <v>0</v>
      </c>
      <c r="BU55" s="665"/>
      <c r="BV55" s="753"/>
      <c r="BW55" s="753"/>
      <c r="BX55" s="753"/>
      <c r="BY55" s="753"/>
      <c r="BZ55" s="753"/>
      <c r="CA55" s="163">
        <f t="shared" ref="CA55:CA61" si="121">SUM(BV55:BZ55)</f>
        <v>0</v>
      </c>
      <c r="CB55" s="665"/>
      <c r="CC55" s="753"/>
      <c r="CD55" s="753"/>
      <c r="CE55" s="753"/>
      <c r="CF55" s="753"/>
      <c r="CG55" s="753"/>
      <c r="CH55" s="163">
        <f t="shared" ref="CH55:CH61" si="122">SUM(CC55:CG55)</f>
        <v>0</v>
      </c>
      <c r="CI55" s="665"/>
      <c r="CJ55" s="753"/>
      <c r="CK55" s="753"/>
      <c r="CL55" s="753"/>
      <c r="CM55" s="753"/>
      <c r="CN55" s="753"/>
      <c r="CO55" s="163">
        <f t="shared" ref="CO55:CO61" si="123">SUM(CJ55:CN55)</f>
        <v>0</v>
      </c>
      <c r="CP55" s="665"/>
      <c r="CQ55" s="753"/>
      <c r="CR55" s="753"/>
      <c r="CS55" s="753"/>
      <c r="CT55" s="753"/>
      <c r="CU55" s="753"/>
      <c r="CV55" s="163">
        <f t="shared" ref="CV55:CV61" si="124">SUM(CQ55:CU55)</f>
        <v>0</v>
      </c>
      <c r="CW55" s="665"/>
      <c r="CX55" s="753"/>
      <c r="CY55" s="753"/>
      <c r="CZ55" s="753"/>
      <c r="DA55" s="753"/>
      <c r="DB55" s="753"/>
      <c r="DC55" s="163">
        <f t="shared" ref="DC55:DC61" si="125">SUM(CX55:DB55)</f>
        <v>0</v>
      </c>
      <c r="DD55" s="665"/>
      <c r="DE55" s="753"/>
      <c r="DF55" s="753"/>
      <c r="DG55" s="753"/>
      <c r="DH55" s="753"/>
      <c r="DI55" s="753"/>
      <c r="DJ55" s="163">
        <f t="shared" ref="DJ55:DJ61" si="126">SUM(DE55:DI55)</f>
        <v>0</v>
      </c>
      <c r="DK55" s="665"/>
      <c r="DL55" s="753"/>
      <c r="DM55" s="753"/>
      <c r="DN55" s="753"/>
      <c r="DO55" s="753"/>
      <c r="DP55" s="753"/>
      <c r="DQ55" s="163">
        <f t="shared" ref="DQ55:DQ61" si="127">SUM(DL55:DP55)</f>
        <v>0</v>
      </c>
      <c r="DR55" s="665"/>
      <c r="DS55" s="753"/>
      <c r="DT55" s="753"/>
      <c r="DU55" s="753"/>
      <c r="DV55" s="753"/>
      <c r="DW55" s="753"/>
      <c r="DX55" s="163">
        <f t="shared" ref="DX55:DX61" si="128">SUM(DS55:DW55)</f>
        <v>0</v>
      </c>
      <c r="DY55" s="665"/>
      <c r="DZ55" s="753"/>
      <c r="EA55" s="753"/>
      <c r="EB55" s="753"/>
      <c r="EC55" s="753"/>
      <c r="ED55" s="753"/>
      <c r="EE55" s="163">
        <f t="shared" ref="EE55:EE61" si="129">SUM(DZ55:ED55)</f>
        <v>0</v>
      </c>
      <c r="EF55" s="665"/>
      <c r="EG55" s="753"/>
      <c r="EH55" s="753"/>
      <c r="EI55" s="753"/>
      <c r="EJ55" s="753"/>
      <c r="EK55" s="753"/>
      <c r="EL55" s="163">
        <f t="shared" ref="EL55:EL61" si="130">SUM(EG55:EK55)</f>
        <v>0</v>
      </c>
      <c r="EM55" s="245"/>
      <c r="EN55" s="50">
        <f t="shared" si="43"/>
        <v>0</v>
      </c>
      <c r="EO55" s="50">
        <f t="shared" si="44"/>
        <v>0</v>
      </c>
      <c r="EP55" s="50">
        <f t="shared" si="45"/>
        <v>0</v>
      </c>
      <c r="EQ55" s="50">
        <f t="shared" si="46"/>
        <v>0</v>
      </c>
      <c r="ER55" s="50">
        <f t="shared" si="47"/>
        <v>0</v>
      </c>
      <c r="ES55" s="163">
        <f t="shared" si="21"/>
        <v>0</v>
      </c>
      <c r="ET55" s="643"/>
      <c r="EU55" s="572" t="s">
        <v>42</v>
      </c>
      <c r="EV55" s="146"/>
      <c r="EW55" s="146"/>
      <c r="EX55" s="146"/>
      <c r="EY55" s="146"/>
      <c r="EZ55" s="146"/>
      <c r="FA55" s="146"/>
      <c r="FB55" s="146"/>
      <c r="FC55" s="146"/>
      <c r="FD55" s="146"/>
      <c r="FE55" s="146"/>
      <c r="FF55" s="146"/>
      <c r="FG55" s="146"/>
      <c r="FH55" s="146"/>
      <c r="FI55" s="146"/>
      <c r="FJ55" s="146"/>
      <c r="FK55" s="146"/>
      <c r="FL55" s="146"/>
      <c r="FM55" s="146"/>
      <c r="FN55" s="146"/>
      <c r="FO55" s="146"/>
      <c r="FP55" s="146"/>
      <c r="FQ55" s="146"/>
      <c r="FR55" s="146"/>
      <c r="FS55" s="146"/>
      <c r="FT55" s="146"/>
      <c r="FU55" s="146"/>
      <c r="FV55" s="146"/>
      <c r="FW55" s="146"/>
      <c r="FX55" s="146"/>
      <c r="FY55" s="146"/>
      <c r="FZ55" s="146"/>
      <c r="GA55" s="144"/>
      <c r="GB55" s="144"/>
      <c r="GC55" s="144"/>
      <c r="GD55" s="144"/>
      <c r="GE55" s="144"/>
      <c r="GF55" s="144"/>
      <c r="GG55" s="144"/>
      <c r="GH55" s="144"/>
      <c r="GI55" s="144"/>
      <c r="GJ55" s="144"/>
      <c r="GK55" s="144"/>
      <c r="GL55" s="144"/>
      <c r="GM55" s="144"/>
      <c r="GN55" s="144"/>
      <c r="GO55" s="144"/>
      <c r="GP55" s="144"/>
      <c r="GQ55" s="144"/>
      <c r="GR55" s="144"/>
      <c r="GS55" s="144"/>
      <c r="GT55" s="144"/>
    </row>
    <row r="56" spans="1:202" ht="32.25" customHeight="1" x14ac:dyDescent="0.25">
      <c r="A56" s="431" t="s">
        <v>2163</v>
      </c>
      <c r="B56" s="48" t="s">
        <v>96</v>
      </c>
      <c r="C56" s="648"/>
      <c r="D56" s="753"/>
      <c r="E56" s="753"/>
      <c r="F56" s="753"/>
      <c r="G56" s="753"/>
      <c r="H56" s="753"/>
      <c r="I56" s="163">
        <f t="shared" si="111"/>
        <v>0</v>
      </c>
      <c r="J56" s="665"/>
      <c r="K56" s="753"/>
      <c r="L56" s="753"/>
      <c r="M56" s="753"/>
      <c r="N56" s="753"/>
      <c r="O56" s="753"/>
      <c r="P56" s="163">
        <f t="shared" si="112"/>
        <v>0</v>
      </c>
      <c r="Q56" s="665"/>
      <c r="R56" s="753"/>
      <c r="S56" s="753"/>
      <c r="T56" s="753"/>
      <c r="U56" s="753"/>
      <c r="V56" s="753"/>
      <c r="W56" s="163">
        <f t="shared" si="113"/>
        <v>0</v>
      </c>
      <c r="X56" s="665"/>
      <c r="Y56" s="753"/>
      <c r="Z56" s="753"/>
      <c r="AA56" s="753"/>
      <c r="AB56" s="753"/>
      <c r="AC56" s="753"/>
      <c r="AD56" s="163">
        <f t="shared" si="114"/>
        <v>0</v>
      </c>
      <c r="AE56" s="665"/>
      <c r="AF56" s="753"/>
      <c r="AG56" s="753"/>
      <c r="AH56" s="753"/>
      <c r="AI56" s="753"/>
      <c r="AJ56" s="753"/>
      <c r="AK56" s="163">
        <f t="shared" si="115"/>
        <v>0</v>
      </c>
      <c r="AL56" s="665"/>
      <c r="AM56" s="753"/>
      <c r="AN56" s="753"/>
      <c r="AO56" s="753"/>
      <c r="AP56" s="753"/>
      <c r="AQ56" s="753"/>
      <c r="AR56" s="163">
        <f t="shared" si="116"/>
        <v>0</v>
      </c>
      <c r="AS56" s="665"/>
      <c r="AT56" s="753"/>
      <c r="AU56" s="753"/>
      <c r="AV56" s="753"/>
      <c r="AW56" s="753"/>
      <c r="AX56" s="753"/>
      <c r="AY56" s="163">
        <f t="shared" si="117"/>
        <v>0</v>
      </c>
      <c r="AZ56" s="665"/>
      <c r="BA56" s="753"/>
      <c r="BB56" s="753"/>
      <c r="BC56" s="753"/>
      <c r="BD56" s="753"/>
      <c r="BE56" s="753"/>
      <c r="BF56" s="163">
        <f t="shared" si="118"/>
        <v>0</v>
      </c>
      <c r="BG56" s="665"/>
      <c r="BH56" s="753"/>
      <c r="BI56" s="753"/>
      <c r="BJ56" s="753"/>
      <c r="BK56" s="753"/>
      <c r="BL56" s="753"/>
      <c r="BM56" s="163">
        <f t="shared" si="119"/>
        <v>0</v>
      </c>
      <c r="BN56" s="665"/>
      <c r="BO56" s="753"/>
      <c r="BP56" s="753"/>
      <c r="BQ56" s="753"/>
      <c r="BR56" s="753"/>
      <c r="BS56" s="753"/>
      <c r="BT56" s="163">
        <f t="shared" si="120"/>
        <v>0</v>
      </c>
      <c r="BU56" s="665"/>
      <c r="BV56" s="753"/>
      <c r="BW56" s="753"/>
      <c r="BX56" s="753"/>
      <c r="BY56" s="753"/>
      <c r="BZ56" s="753"/>
      <c r="CA56" s="163">
        <f t="shared" si="121"/>
        <v>0</v>
      </c>
      <c r="CB56" s="665"/>
      <c r="CC56" s="753"/>
      <c r="CD56" s="753"/>
      <c r="CE56" s="753"/>
      <c r="CF56" s="753"/>
      <c r="CG56" s="753"/>
      <c r="CH56" s="163">
        <f t="shared" si="122"/>
        <v>0</v>
      </c>
      <c r="CI56" s="665"/>
      <c r="CJ56" s="753"/>
      <c r="CK56" s="753"/>
      <c r="CL56" s="753"/>
      <c r="CM56" s="753"/>
      <c r="CN56" s="753"/>
      <c r="CO56" s="163">
        <f t="shared" si="123"/>
        <v>0</v>
      </c>
      <c r="CP56" s="665"/>
      <c r="CQ56" s="753"/>
      <c r="CR56" s="753"/>
      <c r="CS56" s="753"/>
      <c r="CT56" s="753"/>
      <c r="CU56" s="753"/>
      <c r="CV56" s="163">
        <f t="shared" si="124"/>
        <v>0</v>
      </c>
      <c r="CW56" s="665"/>
      <c r="CX56" s="753"/>
      <c r="CY56" s="753"/>
      <c r="CZ56" s="753"/>
      <c r="DA56" s="753"/>
      <c r="DB56" s="753"/>
      <c r="DC56" s="163">
        <f t="shared" si="125"/>
        <v>0</v>
      </c>
      <c r="DD56" s="665"/>
      <c r="DE56" s="753"/>
      <c r="DF56" s="753"/>
      <c r="DG56" s="753"/>
      <c r="DH56" s="753"/>
      <c r="DI56" s="753"/>
      <c r="DJ56" s="163">
        <f t="shared" si="126"/>
        <v>0</v>
      </c>
      <c r="DK56" s="665"/>
      <c r="DL56" s="753"/>
      <c r="DM56" s="753"/>
      <c r="DN56" s="753"/>
      <c r="DO56" s="753"/>
      <c r="DP56" s="753"/>
      <c r="DQ56" s="163">
        <f t="shared" si="127"/>
        <v>0</v>
      </c>
      <c r="DR56" s="665"/>
      <c r="DS56" s="753"/>
      <c r="DT56" s="753"/>
      <c r="DU56" s="753"/>
      <c r="DV56" s="753"/>
      <c r="DW56" s="753"/>
      <c r="DX56" s="163">
        <f t="shared" si="128"/>
        <v>0</v>
      </c>
      <c r="DY56" s="665"/>
      <c r="DZ56" s="753"/>
      <c r="EA56" s="753"/>
      <c r="EB56" s="753"/>
      <c r="EC56" s="753"/>
      <c r="ED56" s="753"/>
      <c r="EE56" s="163">
        <f t="shared" si="129"/>
        <v>0</v>
      </c>
      <c r="EF56" s="665"/>
      <c r="EG56" s="753"/>
      <c r="EH56" s="753"/>
      <c r="EI56" s="753"/>
      <c r="EJ56" s="753"/>
      <c r="EK56" s="753"/>
      <c r="EL56" s="163">
        <f t="shared" si="130"/>
        <v>0</v>
      </c>
      <c r="EM56" s="245"/>
      <c r="EN56" s="50">
        <f t="shared" si="43"/>
        <v>0</v>
      </c>
      <c r="EO56" s="50">
        <f t="shared" si="44"/>
        <v>0</v>
      </c>
      <c r="EP56" s="50">
        <f t="shared" si="45"/>
        <v>0</v>
      </c>
      <c r="EQ56" s="50">
        <f t="shared" si="46"/>
        <v>0</v>
      </c>
      <c r="ER56" s="50">
        <f t="shared" si="47"/>
        <v>0</v>
      </c>
      <c r="ES56" s="163">
        <f t="shared" si="21"/>
        <v>0</v>
      </c>
      <c r="ET56" s="643"/>
      <c r="EU56" s="572" t="s">
        <v>42</v>
      </c>
      <c r="EV56" s="146"/>
      <c r="EW56" s="146"/>
      <c r="EX56" s="146"/>
      <c r="EY56" s="146"/>
      <c r="EZ56" s="146"/>
      <c r="FA56" s="146"/>
      <c r="FB56" s="146"/>
      <c r="FC56" s="146"/>
      <c r="FD56" s="146"/>
      <c r="FE56" s="146"/>
      <c r="FF56" s="146"/>
      <c r="FG56" s="146"/>
      <c r="FH56" s="146"/>
      <c r="FI56" s="146"/>
      <c r="FJ56" s="146"/>
      <c r="FK56" s="146"/>
      <c r="FL56" s="146"/>
      <c r="FM56" s="146"/>
      <c r="FN56" s="146"/>
      <c r="FO56" s="146"/>
      <c r="FP56" s="146"/>
      <c r="FQ56" s="146"/>
      <c r="FR56" s="146"/>
      <c r="FS56" s="146"/>
      <c r="FT56" s="146"/>
      <c r="FU56" s="146"/>
      <c r="FV56" s="146"/>
      <c r="FW56" s="146"/>
      <c r="FX56" s="146"/>
      <c r="FY56" s="146"/>
      <c r="FZ56" s="146"/>
      <c r="GA56" s="144"/>
      <c r="GB56" s="144"/>
      <c r="GC56" s="144"/>
      <c r="GD56" s="144"/>
      <c r="GE56" s="144"/>
      <c r="GF56" s="144"/>
      <c r="GG56" s="144"/>
      <c r="GH56" s="144"/>
      <c r="GI56" s="144"/>
      <c r="GJ56" s="144"/>
      <c r="GK56" s="144"/>
      <c r="GL56" s="144"/>
      <c r="GM56" s="144"/>
      <c r="GN56" s="144"/>
      <c r="GO56" s="144"/>
      <c r="GP56" s="144"/>
      <c r="GQ56" s="144"/>
      <c r="GR56" s="144"/>
      <c r="GS56" s="144"/>
      <c r="GT56" s="144"/>
    </row>
    <row r="57" spans="1:202" ht="32.25" customHeight="1" x14ac:dyDescent="0.25">
      <c r="A57" s="431" t="s">
        <v>2164</v>
      </c>
      <c r="B57" s="48" t="s">
        <v>97</v>
      </c>
      <c r="C57" s="648"/>
      <c r="D57" s="753"/>
      <c r="E57" s="753"/>
      <c r="F57" s="753"/>
      <c r="G57" s="753"/>
      <c r="H57" s="753"/>
      <c r="I57" s="163">
        <f t="shared" si="111"/>
        <v>0</v>
      </c>
      <c r="J57" s="665"/>
      <c r="K57" s="753"/>
      <c r="L57" s="753"/>
      <c r="M57" s="753"/>
      <c r="N57" s="753"/>
      <c r="O57" s="753"/>
      <c r="P57" s="163">
        <f t="shared" si="112"/>
        <v>0</v>
      </c>
      <c r="Q57" s="665"/>
      <c r="R57" s="753"/>
      <c r="S57" s="753"/>
      <c r="T57" s="753"/>
      <c r="U57" s="753"/>
      <c r="V57" s="753"/>
      <c r="W57" s="163">
        <f t="shared" si="113"/>
        <v>0</v>
      </c>
      <c r="X57" s="665"/>
      <c r="Y57" s="753"/>
      <c r="Z57" s="753"/>
      <c r="AA57" s="753"/>
      <c r="AB57" s="753"/>
      <c r="AC57" s="753"/>
      <c r="AD57" s="163">
        <f t="shared" si="114"/>
        <v>0</v>
      </c>
      <c r="AE57" s="665"/>
      <c r="AF57" s="753"/>
      <c r="AG57" s="753"/>
      <c r="AH57" s="753"/>
      <c r="AI57" s="753"/>
      <c r="AJ57" s="753"/>
      <c r="AK57" s="163">
        <f t="shared" si="115"/>
        <v>0</v>
      </c>
      <c r="AL57" s="665"/>
      <c r="AM57" s="753"/>
      <c r="AN57" s="753"/>
      <c r="AO57" s="753"/>
      <c r="AP57" s="753"/>
      <c r="AQ57" s="753"/>
      <c r="AR57" s="163">
        <f t="shared" si="116"/>
        <v>0</v>
      </c>
      <c r="AS57" s="665"/>
      <c r="AT57" s="753"/>
      <c r="AU57" s="753"/>
      <c r="AV57" s="753"/>
      <c r="AW57" s="753"/>
      <c r="AX57" s="753"/>
      <c r="AY57" s="163">
        <f t="shared" si="117"/>
        <v>0</v>
      </c>
      <c r="AZ57" s="665"/>
      <c r="BA57" s="753"/>
      <c r="BB57" s="753"/>
      <c r="BC57" s="753"/>
      <c r="BD57" s="753"/>
      <c r="BE57" s="753"/>
      <c r="BF57" s="163">
        <f t="shared" si="118"/>
        <v>0</v>
      </c>
      <c r="BG57" s="665"/>
      <c r="BH57" s="753"/>
      <c r="BI57" s="753"/>
      <c r="BJ57" s="753"/>
      <c r="BK57" s="753"/>
      <c r="BL57" s="753"/>
      <c r="BM57" s="163">
        <f t="shared" si="119"/>
        <v>0</v>
      </c>
      <c r="BN57" s="665"/>
      <c r="BO57" s="753"/>
      <c r="BP57" s="753"/>
      <c r="BQ57" s="753"/>
      <c r="BR57" s="753"/>
      <c r="BS57" s="753"/>
      <c r="BT57" s="163">
        <f t="shared" si="120"/>
        <v>0</v>
      </c>
      <c r="BU57" s="665"/>
      <c r="BV57" s="753"/>
      <c r="BW57" s="753"/>
      <c r="BX57" s="753"/>
      <c r="BY57" s="753"/>
      <c r="BZ57" s="753"/>
      <c r="CA57" s="163">
        <f t="shared" si="121"/>
        <v>0</v>
      </c>
      <c r="CB57" s="665"/>
      <c r="CC57" s="753"/>
      <c r="CD57" s="753"/>
      <c r="CE57" s="753"/>
      <c r="CF57" s="753"/>
      <c r="CG57" s="753"/>
      <c r="CH57" s="163">
        <f t="shared" si="122"/>
        <v>0</v>
      </c>
      <c r="CI57" s="665"/>
      <c r="CJ57" s="753"/>
      <c r="CK57" s="753"/>
      <c r="CL57" s="753"/>
      <c r="CM57" s="753"/>
      <c r="CN57" s="753"/>
      <c r="CO57" s="163">
        <f t="shared" si="123"/>
        <v>0</v>
      </c>
      <c r="CP57" s="665"/>
      <c r="CQ57" s="753"/>
      <c r="CR57" s="753"/>
      <c r="CS57" s="753"/>
      <c r="CT57" s="753"/>
      <c r="CU57" s="753"/>
      <c r="CV57" s="163">
        <f t="shared" si="124"/>
        <v>0</v>
      </c>
      <c r="CW57" s="665"/>
      <c r="CX57" s="753"/>
      <c r="CY57" s="753"/>
      <c r="CZ57" s="753"/>
      <c r="DA57" s="753"/>
      <c r="DB57" s="753"/>
      <c r="DC57" s="163">
        <f t="shared" si="125"/>
        <v>0</v>
      </c>
      <c r="DD57" s="665"/>
      <c r="DE57" s="753"/>
      <c r="DF57" s="753"/>
      <c r="DG57" s="753"/>
      <c r="DH57" s="753"/>
      <c r="DI57" s="753"/>
      <c r="DJ57" s="163">
        <f t="shared" si="126"/>
        <v>0</v>
      </c>
      <c r="DK57" s="665"/>
      <c r="DL57" s="753"/>
      <c r="DM57" s="753"/>
      <c r="DN57" s="753"/>
      <c r="DO57" s="753"/>
      <c r="DP57" s="753"/>
      <c r="DQ57" s="163">
        <f t="shared" si="127"/>
        <v>0</v>
      </c>
      <c r="DR57" s="665"/>
      <c r="DS57" s="753"/>
      <c r="DT57" s="753"/>
      <c r="DU57" s="753"/>
      <c r="DV57" s="753"/>
      <c r="DW57" s="753"/>
      <c r="DX57" s="163">
        <f t="shared" si="128"/>
        <v>0</v>
      </c>
      <c r="DY57" s="665"/>
      <c r="DZ57" s="753"/>
      <c r="EA57" s="753"/>
      <c r="EB57" s="753"/>
      <c r="EC57" s="753"/>
      <c r="ED57" s="753"/>
      <c r="EE57" s="163">
        <f t="shared" si="129"/>
        <v>0</v>
      </c>
      <c r="EF57" s="665"/>
      <c r="EG57" s="753"/>
      <c r="EH57" s="753"/>
      <c r="EI57" s="753"/>
      <c r="EJ57" s="753"/>
      <c r="EK57" s="753"/>
      <c r="EL57" s="163">
        <f t="shared" si="130"/>
        <v>0</v>
      </c>
      <c r="EM57" s="245"/>
      <c r="EN57" s="50">
        <f t="shared" si="43"/>
        <v>0</v>
      </c>
      <c r="EO57" s="50">
        <f t="shared" si="44"/>
        <v>0</v>
      </c>
      <c r="EP57" s="50">
        <f t="shared" si="45"/>
        <v>0</v>
      </c>
      <c r="EQ57" s="50">
        <f t="shared" si="46"/>
        <v>0</v>
      </c>
      <c r="ER57" s="50">
        <f t="shared" si="47"/>
        <v>0</v>
      </c>
      <c r="ES57" s="163">
        <f t="shared" si="21"/>
        <v>0</v>
      </c>
      <c r="ET57" s="643"/>
      <c r="EU57" s="572" t="s">
        <v>42</v>
      </c>
      <c r="EV57" s="146"/>
      <c r="EW57" s="146"/>
      <c r="EX57" s="146"/>
      <c r="EY57" s="146"/>
      <c r="EZ57" s="146"/>
      <c r="FA57" s="146"/>
      <c r="FB57" s="146"/>
      <c r="FC57" s="146"/>
      <c r="FD57" s="146"/>
      <c r="FE57" s="146"/>
      <c r="FF57" s="146"/>
      <c r="FG57" s="146"/>
      <c r="FH57" s="146"/>
      <c r="FI57" s="146"/>
      <c r="FJ57" s="146"/>
      <c r="FK57" s="146"/>
      <c r="FL57" s="146"/>
      <c r="FM57" s="146"/>
      <c r="FN57" s="146"/>
      <c r="FO57" s="146"/>
      <c r="FP57" s="146"/>
      <c r="FQ57" s="146"/>
      <c r="FR57" s="146"/>
      <c r="FS57" s="146"/>
      <c r="FT57" s="146"/>
      <c r="FU57" s="146"/>
      <c r="FV57" s="146"/>
      <c r="FW57" s="146"/>
      <c r="FX57" s="146"/>
      <c r="FY57" s="146"/>
      <c r="FZ57" s="146"/>
      <c r="GA57" s="144"/>
      <c r="GB57" s="144"/>
      <c r="GC57" s="144"/>
      <c r="GD57" s="144"/>
      <c r="GE57" s="144"/>
      <c r="GF57" s="144"/>
      <c r="GG57" s="144"/>
      <c r="GH57" s="144"/>
      <c r="GI57" s="144"/>
      <c r="GJ57" s="144"/>
      <c r="GK57" s="144"/>
      <c r="GL57" s="144"/>
      <c r="GM57" s="144"/>
      <c r="GN57" s="144"/>
      <c r="GO57" s="144"/>
      <c r="GP57" s="144"/>
      <c r="GQ57" s="144"/>
      <c r="GR57" s="144"/>
      <c r="GS57" s="144"/>
      <c r="GT57" s="144"/>
    </row>
    <row r="58" spans="1:202" ht="32.25" customHeight="1" x14ac:dyDescent="0.25">
      <c r="A58" s="431" t="s">
        <v>2165</v>
      </c>
      <c r="B58" s="48" t="s">
        <v>105</v>
      </c>
      <c r="C58" s="648"/>
      <c r="D58" s="753"/>
      <c r="E58" s="753"/>
      <c r="F58" s="753"/>
      <c r="G58" s="753"/>
      <c r="H58" s="753"/>
      <c r="I58" s="163">
        <f t="shared" si="111"/>
        <v>0</v>
      </c>
      <c r="J58" s="665"/>
      <c r="K58" s="753"/>
      <c r="L58" s="753"/>
      <c r="M58" s="753"/>
      <c r="N58" s="753"/>
      <c r="O58" s="753"/>
      <c r="P58" s="163">
        <f t="shared" si="112"/>
        <v>0</v>
      </c>
      <c r="Q58" s="665"/>
      <c r="R58" s="753"/>
      <c r="S58" s="753"/>
      <c r="T58" s="753"/>
      <c r="U58" s="753"/>
      <c r="V58" s="753"/>
      <c r="W58" s="163">
        <f t="shared" si="113"/>
        <v>0</v>
      </c>
      <c r="X58" s="665"/>
      <c r="Y58" s="753"/>
      <c r="Z58" s="753"/>
      <c r="AA58" s="753"/>
      <c r="AB58" s="753"/>
      <c r="AC58" s="753"/>
      <c r="AD58" s="163">
        <f t="shared" si="114"/>
        <v>0</v>
      </c>
      <c r="AE58" s="665"/>
      <c r="AF58" s="753"/>
      <c r="AG58" s="753"/>
      <c r="AH58" s="753"/>
      <c r="AI58" s="753"/>
      <c r="AJ58" s="753"/>
      <c r="AK58" s="163">
        <f t="shared" si="115"/>
        <v>0</v>
      </c>
      <c r="AL58" s="665"/>
      <c r="AM58" s="753"/>
      <c r="AN58" s="753"/>
      <c r="AO58" s="753"/>
      <c r="AP58" s="753"/>
      <c r="AQ58" s="753"/>
      <c r="AR58" s="163">
        <f t="shared" si="116"/>
        <v>0</v>
      </c>
      <c r="AS58" s="665"/>
      <c r="AT58" s="753"/>
      <c r="AU58" s="753"/>
      <c r="AV58" s="753"/>
      <c r="AW58" s="753"/>
      <c r="AX58" s="753"/>
      <c r="AY58" s="163">
        <f t="shared" si="117"/>
        <v>0</v>
      </c>
      <c r="AZ58" s="665"/>
      <c r="BA58" s="753"/>
      <c r="BB58" s="753"/>
      <c r="BC58" s="753"/>
      <c r="BD58" s="753"/>
      <c r="BE58" s="753"/>
      <c r="BF58" s="163">
        <f t="shared" si="118"/>
        <v>0</v>
      </c>
      <c r="BG58" s="665"/>
      <c r="BH58" s="753"/>
      <c r="BI58" s="753"/>
      <c r="BJ58" s="753"/>
      <c r="BK58" s="753"/>
      <c r="BL58" s="753"/>
      <c r="BM58" s="163">
        <f t="shared" si="119"/>
        <v>0</v>
      </c>
      <c r="BN58" s="665"/>
      <c r="BO58" s="753"/>
      <c r="BP58" s="753"/>
      <c r="BQ58" s="753"/>
      <c r="BR58" s="753"/>
      <c r="BS58" s="753"/>
      <c r="BT58" s="163">
        <f t="shared" si="120"/>
        <v>0</v>
      </c>
      <c r="BU58" s="665"/>
      <c r="BV58" s="753"/>
      <c r="BW58" s="753"/>
      <c r="BX58" s="753"/>
      <c r="BY58" s="753"/>
      <c r="BZ58" s="753"/>
      <c r="CA58" s="163">
        <f t="shared" si="121"/>
        <v>0</v>
      </c>
      <c r="CB58" s="665"/>
      <c r="CC58" s="753"/>
      <c r="CD58" s="753"/>
      <c r="CE58" s="753"/>
      <c r="CF58" s="753"/>
      <c r="CG58" s="753"/>
      <c r="CH58" s="163">
        <f t="shared" si="122"/>
        <v>0</v>
      </c>
      <c r="CI58" s="665"/>
      <c r="CJ58" s="753"/>
      <c r="CK58" s="753"/>
      <c r="CL58" s="753"/>
      <c r="CM58" s="753"/>
      <c r="CN58" s="753"/>
      <c r="CO58" s="163">
        <f t="shared" si="123"/>
        <v>0</v>
      </c>
      <c r="CP58" s="665"/>
      <c r="CQ58" s="753"/>
      <c r="CR58" s="753"/>
      <c r="CS58" s="753"/>
      <c r="CT58" s="753"/>
      <c r="CU58" s="753"/>
      <c r="CV58" s="163">
        <f t="shared" si="124"/>
        <v>0</v>
      </c>
      <c r="CW58" s="665"/>
      <c r="CX58" s="753"/>
      <c r="CY58" s="753"/>
      <c r="CZ58" s="753"/>
      <c r="DA58" s="753"/>
      <c r="DB58" s="753"/>
      <c r="DC58" s="163">
        <f t="shared" si="125"/>
        <v>0</v>
      </c>
      <c r="DD58" s="665"/>
      <c r="DE58" s="753"/>
      <c r="DF58" s="753"/>
      <c r="DG58" s="753"/>
      <c r="DH58" s="753"/>
      <c r="DI58" s="753"/>
      <c r="DJ58" s="163">
        <f t="shared" si="126"/>
        <v>0</v>
      </c>
      <c r="DK58" s="665"/>
      <c r="DL58" s="753"/>
      <c r="DM58" s="753"/>
      <c r="DN58" s="753"/>
      <c r="DO58" s="753"/>
      <c r="DP58" s="753"/>
      <c r="DQ58" s="163">
        <f t="shared" si="127"/>
        <v>0</v>
      </c>
      <c r="DR58" s="665"/>
      <c r="DS58" s="753"/>
      <c r="DT58" s="753"/>
      <c r="DU58" s="753"/>
      <c r="DV58" s="753"/>
      <c r="DW58" s="753"/>
      <c r="DX58" s="163">
        <f t="shared" si="128"/>
        <v>0</v>
      </c>
      <c r="DY58" s="665"/>
      <c r="DZ58" s="753"/>
      <c r="EA58" s="753"/>
      <c r="EB58" s="753"/>
      <c r="EC58" s="753"/>
      <c r="ED58" s="753"/>
      <c r="EE58" s="163">
        <f t="shared" si="129"/>
        <v>0</v>
      </c>
      <c r="EF58" s="665"/>
      <c r="EG58" s="753"/>
      <c r="EH58" s="753"/>
      <c r="EI58" s="753"/>
      <c r="EJ58" s="753"/>
      <c r="EK58" s="753"/>
      <c r="EL58" s="163">
        <f t="shared" si="130"/>
        <v>0</v>
      </c>
      <c r="EM58" s="245"/>
      <c r="EN58" s="50">
        <f t="shared" si="43"/>
        <v>0</v>
      </c>
      <c r="EO58" s="50">
        <f t="shared" si="44"/>
        <v>0</v>
      </c>
      <c r="EP58" s="50">
        <f t="shared" si="45"/>
        <v>0</v>
      </c>
      <c r="EQ58" s="50">
        <f t="shared" si="46"/>
        <v>0</v>
      </c>
      <c r="ER58" s="50">
        <f t="shared" si="47"/>
        <v>0</v>
      </c>
      <c r="ES58" s="163">
        <f t="shared" si="21"/>
        <v>0</v>
      </c>
      <c r="ET58" s="643"/>
      <c r="EU58" s="575"/>
      <c r="EV58" s="146"/>
      <c r="EW58" s="146"/>
      <c r="EX58" s="146"/>
      <c r="EY58" s="146"/>
      <c r="EZ58" s="146"/>
      <c r="FA58" s="146"/>
      <c r="FB58" s="146"/>
      <c r="FC58" s="146"/>
      <c r="FD58" s="146"/>
      <c r="FE58" s="146"/>
      <c r="FF58" s="146"/>
      <c r="FG58" s="146"/>
      <c r="FH58" s="146"/>
      <c r="FI58" s="146"/>
      <c r="FJ58" s="146"/>
      <c r="FK58" s="146"/>
      <c r="FL58" s="146"/>
      <c r="FM58" s="146"/>
      <c r="FN58" s="146"/>
      <c r="FO58" s="146"/>
      <c r="FP58" s="146"/>
      <c r="FQ58" s="146"/>
      <c r="FR58" s="146"/>
      <c r="FS58" s="146"/>
      <c r="FT58" s="146"/>
      <c r="FU58" s="146"/>
      <c r="FV58" s="146"/>
      <c r="FW58" s="146"/>
      <c r="FX58" s="146"/>
      <c r="FY58" s="146"/>
      <c r="FZ58" s="146"/>
      <c r="GA58" s="144"/>
      <c r="GB58" s="144"/>
      <c r="GC58" s="144"/>
      <c r="GD58" s="144"/>
      <c r="GE58" s="144"/>
      <c r="GF58" s="144"/>
      <c r="GG58" s="144"/>
      <c r="GH58" s="144"/>
      <c r="GI58" s="144"/>
      <c r="GJ58" s="144"/>
      <c r="GK58" s="144"/>
      <c r="GL58" s="144"/>
      <c r="GM58" s="144"/>
      <c r="GN58" s="144"/>
      <c r="GO58" s="144"/>
      <c r="GP58" s="144"/>
      <c r="GQ58" s="144"/>
      <c r="GR58" s="144"/>
      <c r="GS58" s="144"/>
      <c r="GT58" s="144"/>
    </row>
    <row r="59" spans="1:202" ht="32.25" customHeight="1" x14ac:dyDescent="0.25">
      <c r="A59" s="431" t="s">
        <v>2166</v>
      </c>
      <c r="B59" s="51" t="s">
        <v>188</v>
      </c>
      <c r="C59" s="648"/>
      <c r="D59" s="753"/>
      <c r="E59" s="753"/>
      <c r="F59" s="753"/>
      <c r="G59" s="753"/>
      <c r="H59" s="753"/>
      <c r="I59" s="163">
        <f t="shared" si="111"/>
        <v>0</v>
      </c>
      <c r="J59" s="665"/>
      <c r="K59" s="753"/>
      <c r="L59" s="753"/>
      <c r="M59" s="753"/>
      <c r="N59" s="753"/>
      <c r="O59" s="753"/>
      <c r="P59" s="163">
        <f t="shared" si="112"/>
        <v>0</v>
      </c>
      <c r="Q59" s="665"/>
      <c r="R59" s="753"/>
      <c r="S59" s="753"/>
      <c r="T59" s="753"/>
      <c r="U59" s="753"/>
      <c r="V59" s="753"/>
      <c r="W59" s="163">
        <f t="shared" si="113"/>
        <v>0</v>
      </c>
      <c r="X59" s="665"/>
      <c r="Y59" s="753"/>
      <c r="Z59" s="753"/>
      <c r="AA59" s="753"/>
      <c r="AB59" s="753"/>
      <c r="AC59" s="753"/>
      <c r="AD59" s="163">
        <f t="shared" si="114"/>
        <v>0</v>
      </c>
      <c r="AE59" s="665"/>
      <c r="AF59" s="753"/>
      <c r="AG59" s="753"/>
      <c r="AH59" s="753"/>
      <c r="AI59" s="753"/>
      <c r="AJ59" s="753"/>
      <c r="AK59" s="163">
        <f t="shared" si="115"/>
        <v>0</v>
      </c>
      <c r="AL59" s="665"/>
      <c r="AM59" s="753"/>
      <c r="AN59" s="753"/>
      <c r="AO59" s="753"/>
      <c r="AP59" s="753"/>
      <c r="AQ59" s="753"/>
      <c r="AR59" s="163">
        <f t="shared" si="116"/>
        <v>0</v>
      </c>
      <c r="AS59" s="665"/>
      <c r="AT59" s="753"/>
      <c r="AU59" s="753"/>
      <c r="AV59" s="753"/>
      <c r="AW59" s="753"/>
      <c r="AX59" s="753"/>
      <c r="AY59" s="163">
        <f t="shared" si="117"/>
        <v>0</v>
      </c>
      <c r="AZ59" s="665"/>
      <c r="BA59" s="753"/>
      <c r="BB59" s="753"/>
      <c r="BC59" s="753"/>
      <c r="BD59" s="753"/>
      <c r="BE59" s="753"/>
      <c r="BF59" s="163">
        <f t="shared" si="118"/>
        <v>0</v>
      </c>
      <c r="BG59" s="665"/>
      <c r="BH59" s="753"/>
      <c r="BI59" s="753"/>
      <c r="BJ59" s="753"/>
      <c r="BK59" s="753"/>
      <c r="BL59" s="753"/>
      <c r="BM59" s="163">
        <f t="shared" si="119"/>
        <v>0</v>
      </c>
      <c r="BN59" s="665"/>
      <c r="BO59" s="753"/>
      <c r="BP59" s="753"/>
      <c r="BQ59" s="753"/>
      <c r="BR59" s="753"/>
      <c r="BS59" s="753"/>
      <c r="BT59" s="163">
        <f t="shared" si="120"/>
        <v>0</v>
      </c>
      <c r="BU59" s="665"/>
      <c r="BV59" s="753"/>
      <c r="BW59" s="753"/>
      <c r="BX59" s="753"/>
      <c r="BY59" s="753"/>
      <c r="BZ59" s="753"/>
      <c r="CA59" s="163">
        <f t="shared" si="121"/>
        <v>0</v>
      </c>
      <c r="CB59" s="665"/>
      <c r="CC59" s="753"/>
      <c r="CD59" s="753"/>
      <c r="CE59" s="753"/>
      <c r="CF59" s="753"/>
      <c r="CG59" s="753"/>
      <c r="CH59" s="163">
        <f t="shared" si="122"/>
        <v>0</v>
      </c>
      <c r="CI59" s="665"/>
      <c r="CJ59" s="753"/>
      <c r="CK59" s="753"/>
      <c r="CL59" s="753"/>
      <c r="CM59" s="753"/>
      <c r="CN59" s="753"/>
      <c r="CO59" s="163">
        <f t="shared" si="123"/>
        <v>0</v>
      </c>
      <c r="CP59" s="665"/>
      <c r="CQ59" s="753"/>
      <c r="CR59" s="753"/>
      <c r="CS59" s="753"/>
      <c r="CT59" s="753"/>
      <c r="CU59" s="753"/>
      <c r="CV59" s="163">
        <f t="shared" si="124"/>
        <v>0</v>
      </c>
      <c r="CW59" s="665"/>
      <c r="CX59" s="753"/>
      <c r="CY59" s="753"/>
      <c r="CZ59" s="753"/>
      <c r="DA59" s="753"/>
      <c r="DB59" s="753"/>
      <c r="DC59" s="163">
        <f t="shared" si="125"/>
        <v>0</v>
      </c>
      <c r="DD59" s="665"/>
      <c r="DE59" s="753"/>
      <c r="DF59" s="753"/>
      <c r="DG59" s="753"/>
      <c r="DH59" s="753"/>
      <c r="DI59" s="753"/>
      <c r="DJ59" s="163">
        <f t="shared" si="126"/>
        <v>0</v>
      </c>
      <c r="DK59" s="665"/>
      <c r="DL59" s="753"/>
      <c r="DM59" s="753"/>
      <c r="DN59" s="753"/>
      <c r="DO59" s="753"/>
      <c r="DP59" s="753"/>
      <c r="DQ59" s="163">
        <f t="shared" si="127"/>
        <v>0</v>
      </c>
      <c r="DR59" s="665"/>
      <c r="DS59" s="753"/>
      <c r="DT59" s="753"/>
      <c r="DU59" s="753"/>
      <c r="DV59" s="753"/>
      <c r="DW59" s="753"/>
      <c r="DX59" s="163">
        <f t="shared" si="128"/>
        <v>0</v>
      </c>
      <c r="DY59" s="665"/>
      <c r="DZ59" s="753"/>
      <c r="EA59" s="753"/>
      <c r="EB59" s="753"/>
      <c r="EC59" s="753"/>
      <c r="ED59" s="753"/>
      <c r="EE59" s="163">
        <f t="shared" si="129"/>
        <v>0</v>
      </c>
      <c r="EF59" s="665"/>
      <c r="EG59" s="753"/>
      <c r="EH59" s="753"/>
      <c r="EI59" s="753"/>
      <c r="EJ59" s="753"/>
      <c r="EK59" s="753"/>
      <c r="EL59" s="163">
        <f t="shared" si="130"/>
        <v>0</v>
      </c>
      <c r="EM59" s="245"/>
      <c r="EN59" s="50">
        <f t="shared" si="43"/>
        <v>0</v>
      </c>
      <c r="EO59" s="50">
        <f t="shared" si="44"/>
        <v>0</v>
      </c>
      <c r="EP59" s="50">
        <f t="shared" si="45"/>
        <v>0</v>
      </c>
      <c r="EQ59" s="50">
        <f t="shared" si="46"/>
        <v>0</v>
      </c>
      <c r="ER59" s="50">
        <f t="shared" si="47"/>
        <v>0</v>
      </c>
      <c r="ES59" s="163">
        <f t="shared" si="21"/>
        <v>0</v>
      </c>
      <c r="ET59" s="643"/>
      <c r="EU59" s="572" t="s">
        <v>42</v>
      </c>
      <c r="EV59" s="146"/>
      <c r="EW59" s="146"/>
      <c r="EX59" s="146"/>
      <c r="EY59" s="146"/>
      <c r="EZ59" s="146"/>
      <c r="FA59" s="146"/>
      <c r="FB59" s="146"/>
      <c r="FC59" s="146"/>
      <c r="FD59" s="146"/>
      <c r="FE59" s="146"/>
      <c r="FF59" s="146"/>
      <c r="FG59" s="146"/>
      <c r="FH59" s="146"/>
      <c r="FI59" s="146"/>
      <c r="FJ59" s="146"/>
      <c r="FK59" s="146"/>
      <c r="FL59" s="146"/>
      <c r="FM59" s="146"/>
      <c r="FN59" s="146"/>
      <c r="FO59" s="146"/>
      <c r="FP59" s="146"/>
      <c r="FQ59" s="146"/>
      <c r="FR59" s="146"/>
      <c r="FS59" s="146"/>
      <c r="FT59" s="146"/>
      <c r="FU59" s="146"/>
      <c r="FV59" s="146"/>
      <c r="FW59" s="146"/>
      <c r="FX59" s="146"/>
      <c r="FY59" s="146"/>
      <c r="FZ59" s="146"/>
      <c r="GA59" s="144"/>
      <c r="GB59" s="144"/>
      <c r="GC59" s="144"/>
      <c r="GD59" s="144"/>
      <c r="GE59" s="144"/>
      <c r="GF59" s="144"/>
      <c r="GG59" s="144"/>
      <c r="GH59" s="144"/>
      <c r="GI59" s="144"/>
      <c r="GJ59" s="144"/>
      <c r="GK59" s="144"/>
      <c r="GL59" s="144"/>
      <c r="GM59" s="144"/>
      <c r="GN59" s="144"/>
      <c r="GO59" s="144"/>
      <c r="GP59" s="144"/>
      <c r="GQ59" s="144"/>
      <c r="GR59" s="144"/>
      <c r="GS59" s="144"/>
      <c r="GT59" s="144"/>
    </row>
    <row r="60" spans="1:202" ht="32.25" customHeight="1" x14ac:dyDescent="0.25">
      <c r="A60" s="431" t="s">
        <v>2167</v>
      </c>
      <c r="B60" s="48" t="s">
        <v>124</v>
      </c>
      <c r="C60" s="648"/>
      <c r="D60" s="753"/>
      <c r="E60" s="753"/>
      <c r="F60" s="753"/>
      <c r="G60" s="753"/>
      <c r="H60" s="753"/>
      <c r="I60" s="163">
        <f t="shared" si="111"/>
        <v>0</v>
      </c>
      <c r="J60" s="665"/>
      <c r="K60" s="753"/>
      <c r="L60" s="753"/>
      <c r="M60" s="753"/>
      <c r="N60" s="753"/>
      <c r="O60" s="753"/>
      <c r="P60" s="163">
        <f t="shared" si="112"/>
        <v>0</v>
      </c>
      <c r="Q60" s="665"/>
      <c r="R60" s="753"/>
      <c r="S60" s="753"/>
      <c r="T60" s="753"/>
      <c r="U60" s="753"/>
      <c r="V60" s="753"/>
      <c r="W60" s="163">
        <f t="shared" si="113"/>
        <v>0</v>
      </c>
      <c r="X60" s="665"/>
      <c r="Y60" s="753"/>
      <c r="Z60" s="753"/>
      <c r="AA60" s="753"/>
      <c r="AB60" s="753"/>
      <c r="AC60" s="753"/>
      <c r="AD60" s="163">
        <f t="shared" si="114"/>
        <v>0</v>
      </c>
      <c r="AE60" s="665"/>
      <c r="AF60" s="753"/>
      <c r="AG60" s="753"/>
      <c r="AH60" s="753"/>
      <c r="AI60" s="753"/>
      <c r="AJ60" s="753"/>
      <c r="AK60" s="163">
        <f t="shared" si="115"/>
        <v>0</v>
      </c>
      <c r="AL60" s="665"/>
      <c r="AM60" s="753"/>
      <c r="AN60" s="753"/>
      <c r="AO60" s="753"/>
      <c r="AP60" s="753"/>
      <c r="AQ60" s="753"/>
      <c r="AR60" s="163">
        <f t="shared" si="116"/>
        <v>0</v>
      </c>
      <c r="AS60" s="665"/>
      <c r="AT60" s="753"/>
      <c r="AU60" s="753"/>
      <c r="AV60" s="753"/>
      <c r="AW60" s="753"/>
      <c r="AX60" s="753"/>
      <c r="AY60" s="163">
        <f t="shared" si="117"/>
        <v>0</v>
      </c>
      <c r="AZ60" s="665"/>
      <c r="BA60" s="753"/>
      <c r="BB60" s="753"/>
      <c r="BC60" s="753"/>
      <c r="BD60" s="753"/>
      <c r="BE60" s="753"/>
      <c r="BF60" s="163">
        <f t="shared" si="118"/>
        <v>0</v>
      </c>
      <c r="BG60" s="665"/>
      <c r="BH60" s="753"/>
      <c r="BI60" s="753"/>
      <c r="BJ60" s="753"/>
      <c r="BK60" s="753"/>
      <c r="BL60" s="753"/>
      <c r="BM60" s="163">
        <f t="shared" si="119"/>
        <v>0</v>
      </c>
      <c r="BN60" s="665"/>
      <c r="BO60" s="753"/>
      <c r="BP60" s="753"/>
      <c r="BQ60" s="753"/>
      <c r="BR60" s="753"/>
      <c r="BS60" s="753"/>
      <c r="BT60" s="163">
        <f t="shared" si="120"/>
        <v>0</v>
      </c>
      <c r="BU60" s="665"/>
      <c r="BV60" s="753"/>
      <c r="BW60" s="753"/>
      <c r="BX60" s="753"/>
      <c r="BY60" s="753"/>
      <c r="BZ60" s="753"/>
      <c r="CA60" s="163">
        <f t="shared" si="121"/>
        <v>0</v>
      </c>
      <c r="CB60" s="665"/>
      <c r="CC60" s="753"/>
      <c r="CD60" s="753"/>
      <c r="CE60" s="753"/>
      <c r="CF60" s="753"/>
      <c r="CG60" s="753"/>
      <c r="CH60" s="163">
        <f t="shared" si="122"/>
        <v>0</v>
      </c>
      <c r="CI60" s="665"/>
      <c r="CJ60" s="753"/>
      <c r="CK60" s="753"/>
      <c r="CL60" s="753"/>
      <c r="CM60" s="753"/>
      <c r="CN60" s="753"/>
      <c r="CO60" s="163">
        <f t="shared" si="123"/>
        <v>0</v>
      </c>
      <c r="CP60" s="665"/>
      <c r="CQ60" s="753"/>
      <c r="CR60" s="753"/>
      <c r="CS60" s="753"/>
      <c r="CT60" s="753"/>
      <c r="CU60" s="753"/>
      <c r="CV60" s="163">
        <f t="shared" si="124"/>
        <v>0</v>
      </c>
      <c r="CW60" s="665"/>
      <c r="CX60" s="753"/>
      <c r="CY60" s="753"/>
      <c r="CZ60" s="753"/>
      <c r="DA60" s="753"/>
      <c r="DB60" s="753"/>
      <c r="DC60" s="163">
        <f t="shared" si="125"/>
        <v>0</v>
      </c>
      <c r="DD60" s="665"/>
      <c r="DE60" s="753"/>
      <c r="DF60" s="753"/>
      <c r="DG60" s="753"/>
      <c r="DH60" s="753"/>
      <c r="DI60" s="753"/>
      <c r="DJ60" s="163">
        <f t="shared" si="126"/>
        <v>0</v>
      </c>
      <c r="DK60" s="665"/>
      <c r="DL60" s="753"/>
      <c r="DM60" s="753"/>
      <c r="DN60" s="753"/>
      <c r="DO60" s="753"/>
      <c r="DP60" s="753"/>
      <c r="DQ60" s="163">
        <f t="shared" si="127"/>
        <v>0</v>
      </c>
      <c r="DR60" s="665"/>
      <c r="DS60" s="753"/>
      <c r="DT60" s="753"/>
      <c r="DU60" s="753"/>
      <c r="DV60" s="753"/>
      <c r="DW60" s="753"/>
      <c r="DX60" s="163">
        <f t="shared" si="128"/>
        <v>0</v>
      </c>
      <c r="DY60" s="665"/>
      <c r="DZ60" s="753"/>
      <c r="EA60" s="753"/>
      <c r="EB60" s="753"/>
      <c r="EC60" s="753"/>
      <c r="ED60" s="753"/>
      <c r="EE60" s="163">
        <f t="shared" si="129"/>
        <v>0</v>
      </c>
      <c r="EF60" s="665"/>
      <c r="EG60" s="753"/>
      <c r="EH60" s="753"/>
      <c r="EI60" s="753"/>
      <c r="EJ60" s="753"/>
      <c r="EK60" s="753"/>
      <c r="EL60" s="163">
        <f t="shared" si="130"/>
        <v>0</v>
      </c>
      <c r="EM60" s="245"/>
      <c r="EN60" s="50">
        <f t="shared" si="43"/>
        <v>0</v>
      </c>
      <c r="EO60" s="50">
        <f t="shared" si="44"/>
        <v>0</v>
      </c>
      <c r="EP60" s="50">
        <f t="shared" si="45"/>
        <v>0</v>
      </c>
      <c r="EQ60" s="50">
        <f t="shared" si="46"/>
        <v>0</v>
      </c>
      <c r="ER60" s="50">
        <f t="shared" si="47"/>
        <v>0</v>
      </c>
      <c r="ES60" s="163">
        <f t="shared" si="21"/>
        <v>0</v>
      </c>
      <c r="ET60" s="643"/>
      <c r="EU60" s="575"/>
      <c r="EV60" s="146"/>
      <c r="EW60" s="146"/>
      <c r="EX60" s="146"/>
      <c r="EY60" s="146"/>
      <c r="EZ60" s="146"/>
      <c r="FA60" s="146"/>
      <c r="FB60" s="146"/>
      <c r="FC60" s="146"/>
      <c r="FD60" s="146"/>
      <c r="FE60" s="146"/>
      <c r="FF60" s="146"/>
      <c r="FG60" s="146"/>
      <c r="FH60" s="146"/>
      <c r="FI60" s="146"/>
      <c r="FJ60" s="146"/>
      <c r="FK60" s="146"/>
      <c r="FL60" s="146"/>
      <c r="FM60" s="146"/>
      <c r="FN60" s="146"/>
      <c r="FO60" s="146"/>
      <c r="FP60" s="146"/>
      <c r="FQ60" s="146"/>
      <c r="FR60" s="146"/>
      <c r="FS60" s="146"/>
      <c r="FT60" s="146"/>
      <c r="FU60" s="146"/>
      <c r="FV60" s="146"/>
      <c r="FW60" s="146"/>
      <c r="FX60" s="146"/>
      <c r="FY60" s="146"/>
      <c r="FZ60" s="146"/>
      <c r="GA60" s="144"/>
      <c r="GB60" s="144"/>
      <c r="GC60" s="144"/>
      <c r="GD60" s="144"/>
      <c r="GE60" s="144"/>
      <c r="GF60" s="144"/>
      <c r="GG60" s="144"/>
      <c r="GH60" s="144"/>
      <c r="GI60" s="144"/>
      <c r="GJ60" s="144"/>
      <c r="GK60" s="144"/>
      <c r="GL60" s="144"/>
      <c r="GM60" s="144"/>
      <c r="GN60" s="144"/>
      <c r="GO60" s="144"/>
      <c r="GP60" s="144"/>
      <c r="GQ60" s="144"/>
      <c r="GR60" s="144"/>
      <c r="GS60" s="144"/>
      <c r="GT60" s="144"/>
    </row>
    <row r="61" spans="1:202" ht="32.25" customHeight="1" x14ac:dyDescent="0.25">
      <c r="A61" s="431" t="s">
        <v>2168</v>
      </c>
      <c r="B61" s="48" t="s">
        <v>125</v>
      </c>
      <c r="C61" s="648"/>
      <c r="D61" s="753"/>
      <c r="E61" s="753"/>
      <c r="F61" s="753"/>
      <c r="G61" s="753"/>
      <c r="H61" s="753"/>
      <c r="I61" s="163">
        <f t="shared" si="111"/>
        <v>0</v>
      </c>
      <c r="J61" s="665"/>
      <c r="K61" s="753"/>
      <c r="L61" s="753"/>
      <c r="M61" s="753"/>
      <c r="N61" s="753"/>
      <c r="O61" s="753"/>
      <c r="P61" s="163">
        <f t="shared" si="112"/>
        <v>0</v>
      </c>
      <c r="Q61" s="665"/>
      <c r="R61" s="753"/>
      <c r="S61" s="753"/>
      <c r="T61" s="753"/>
      <c r="U61" s="753"/>
      <c r="V61" s="753"/>
      <c r="W61" s="163">
        <f t="shared" si="113"/>
        <v>0</v>
      </c>
      <c r="X61" s="665"/>
      <c r="Y61" s="753"/>
      <c r="Z61" s="753"/>
      <c r="AA61" s="753"/>
      <c r="AB61" s="753"/>
      <c r="AC61" s="753"/>
      <c r="AD61" s="163">
        <f t="shared" si="114"/>
        <v>0</v>
      </c>
      <c r="AE61" s="665"/>
      <c r="AF61" s="753"/>
      <c r="AG61" s="753"/>
      <c r="AH61" s="753"/>
      <c r="AI61" s="753"/>
      <c r="AJ61" s="753"/>
      <c r="AK61" s="163">
        <f t="shared" si="115"/>
        <v>0</v>
      </c>
      <c r="AL61" s="665"/>
      <c r="AM61" s="753"/>
      <c r="AN61" s="753"/>
      <c r="AO61" s="753"/>
      <c r="AP61" s="753"/>
      <c r="AQ61" s="753"/>
      <c r="AR61" s="163">
        <f t="shared" si="116"/>
        <v>0</v>
      </c>
      <c r="AS61" s="665"/>
      <c r="AT61" s="753"/>
      <c r="AU61" s="753"/>
      <c r="AV61" s="753"/>
      <c r="AW61" s="753"/>
      <c r="AX61" s="753"/>
      <c r="AY61" s="163">
        <f t="shared" si="117"/>
        <v>0</v>
      </c>
      <c r="AZ61" s="665"/>
      <c r="BA61" s="753"/>
      <c r="BB61" s="753"/>
      <c r="BC61" s="753"/>
      <c r="BD61" s="753"/>
      <c r="BE61" s="753"/>
      <c r="BF61" s="163">
        <f t="shared" si="118"/>
        <v>0</v>
      </c>
      <c r="BG61" s="665"/>
      <c r="BH61" s="753"/>
      <c r="BI61" s="753"/>
      <c r="BJ61" s="753"/>
      <c r="BK61" s="753"/>
      <c r="BL61" s="753"/>
      <c r="BM61" s="163">
        <f t="shared" si="119"/>
        <v>0</v>
      </c>
      <c r="BN61" s="665"/>
      <c r="BO61" s="753"/>
      <c r="BP61" s="753"/>
      <c r="BQ61" s="753"/>
      <c r="BR61" s="753"/>
      <c r="BS61" s="753"/>
      <c r="BT61" s="163">
        <f t="shared" si="120"/>
        <v>0</v>
      </c>
      <c r="BU61" s="665"/>
      <c r="BV61" s="753"/>
      <c r="BW61" s="753"/>
      <c r="BX61" s="753"/>
      <c r="BY61" s="753"/>
      <c r="BZ61" s="753"/>
      <c r="CA61" s="163">
        <f t="shared" si="121"/>
        <v>0</v>
      </c>
      <c r="CB61" s="665"/>
      <c r="CC61" s="753"/>
      <c r="CD61" s="753"/>
      <c r="CE61" s="753"/>
      <c r="CF61" s="753"/>
      <c r="CG61" s="753"/>
      <c r="CH61" s="163">
        <f t="shared" si="122"/>
        <v>0</v>
      </c>
      <c r="CI61" s="665"/>
      <c r="CJ61" s="753"/>
      <c r="CK61" s="753"/>
      <c r="CL61" s="753"/>
      <c r="CM61" s="753"/>
      <c r="CN61" s="753"/>
      <c r="CO61" s="163">
        <f t="shared" si="123"/>
        <v>0</v>
      </c>
      <c r="CP61" s="665"/>
      <c r="CQ61" s="753"/>
      <c r="CR61" s="753"/>
      <c r="CS61" s="753"/>
      <c r="CT61" s="753"/>
      <c r="CU61" s="753"/>
      <c r="CV61" s="163">
        <f t="shared" si="124"/>
        <v>0</v>
      </c>
      <c r="CW61" s="665"/>
      <c r="CX61" s="753"/>
      <c r="CY61" s="753"/>
      <c r="CZ61" s="753"/>
      <c r="DA61" s="753"/>
      <c r="DB61" s="753"/>
      <c r="DC61" s="163">
        <f t="shared" si="125"/>
        <v>0</v>
      </c>
      <c r="DD61" s="665"/>
      <c r="DE61" s="753"/>
      <c r="DF61" s="753"/>
      <c r="DG61" s="753"/>
      <c r="DH61" s="753"/>
      <c r="DI61" s="753"/>
      <c r="DJ61" s="163">
        <f t="shared" si="126"/>
        <v>0</v>
      </c>
      <c r="DK61" s="665"/>
      <c r="DL61" s="753"/>
      <c r="DM61" s="753"/>
      <c r="DN61" s="753"/>
      <c r="DO61" s="753"/>
      <c r="DP61" s="753"/>
      <c r="DQ61" s="163">
        <f t="shared" si="127"/>
        <v>0</v>
      </c>
      <c r="DR61" s="665"/>
      <c r="DS61" s="753"/>
      <c r="DT61" s="753"/>
      <c r="DU61" s="753"/>
      <c r="DV61" s="753"/>
      <c r="DW61" s="753"/>
      <c r="DX61" s="163">
        <f t="shared" si="128"/>
        <v>0</v>
      </c>
      <c r="DY61" s="665"/>
      <c r="DZ61" s="753"/>
      <c r="EA61" s="753"/>
      <c r="EB61" s="753"/>
      <c r="EC61" s="753"/>
      <c r="ED61" s="753"/>
      <c r="EE61" s="163">
        <f t="shared" si="129"/>
        <v>0</v>
      </c>
      <c r="EF61" s="665"/>
      <c r="EG61" s="753"/>
      <c r="EH61" s="753"/>
      <c r="EI61" s="753"/>
      <c r="EJ61" s="753"/>
      <c r="EK61" s="753"/>
      <c r="EL61" s="163">
        <f t="shared" si="130"/>
        <v>0</v>
      </c>
      <c r="EM61" s="245"/>
      <c r="EN61" s="50">
        <f t="shared" si="43"/>
        <v>0</v>
      </c>
      <c r="EO61" s="50">
        <f t="shared" si="44"/>
        <v>0</v>
      </c>
      <c r="EP61" s="50">
        <f t="shared" si="45"/>
        <v>0</v>
      </c>
      <c r="EQ61" s="50">
        <f t="shared" si="46"/>
        <v>0</v>
      </c>
      <c r="ER61" s="50">
        <f t="shared" si="47"/>
        <v>0</v>
      </c>
      <c r="ES61" s="163">
        <f t="shared" si="21"/>
        <v>0</v>
      </c>
      <c r="ET61" s="643"/>
      <c r="EU61" s="572" t="s">
        <v>42</v>
      </c>
      <c r="EV61" s="146"/>
      <c r="EW61" s="146"/>
      <c r="EX61" s="146"/>
      <c r="EY61" s="146"/>
      <c r="EZ61" s="146"/>
      <c r="FA61" s="146"/>
      <c r="FB61" s="146"/>
      <c r="FC61" s="146"/>
      <c r="FD61" s="146"/>
      <c r="FE61" s="146"/>
      <c r="FF61" s="146"/>
      <c r="FG61" s="146"/>
      <c r="FH61" s="146"/>
      <c r="FI61" s="146"/>
      <c r="FJ61" s="146"/>
      <c r="FK61" s="146"/>
      <c r="FL61" s="146"/>
      <c r="FM61" s="146"/>
      <c r="FN61" s="146"/>
      <c r="FO61" s="146"/>
      <c r="FP61" s="146"/>
      <c r="FQ61" s="146"/>
      <c r="FR61" s="146"/>
      <c r="FS61" s="146"/>
      <c r="FT61" s="146"/>
      <c r="FU61" s="146"/>
      <c r="FV61" s="146"/>
      <c r="FW61" s="146"/>
      <c r="FX61" s="146"/>
      <c r="FY61" s="146"/>
      <c r="FZ61" s="146"/>
      <c r="GA61" s="144"/>
      <c r="GB61" s="144"/>
      <c r="GC61" s="144"/>
      <c r="GD61" s="144"/>
      <c r="GE61" s="144"/>
      <c r="GF61" s="144"/>
      <c r="GG61" s="144"/>
      <c r="GH61" s="144"/>
      <c r="GI61" s="144"/>
      <c r="GJ61" s="144"/>
      <c r="GK61" s="144"/>
      <c r="GL61" s="144"/>
      <c r="GM61" s="144"/>
      <c r="GN61" s="144"/>
      <c r="GO61" s="144"/>
      <c r="GP61" s="144"/>
      <c r="GQ61" s="144"/>
      <c r="GR61" s="144"/>
      <c r="GS61" s="144"/>
      <c r="GT61" s="144"/>
    </row>
    <row r="62" spans="1:202" ht="32.25" customHeight="1" x14ac:dyDescent="0.25">
      <c r="A62" s="431" t="s">
        <v>2169</v>
      </c>
      <c r="B62" s="48" t="s">
        <v>2043</v>
      </c>
      <c r="C62" s="648"/>
      <c r="D62" s="753"/>
      <c r="E62" s="753"/>
      <c r="F62" s="753"/>
      <c r="G62" s="753"/>
      <c r="H62" s="753"/>
      <c r="I62" s="163">
        <f>SUM(D62:H62)</f>
        <v>0</v>
      </c>
      <c r="J62" s="665"/>
      <c r="K62" s="753"/>
      <c r="L62" s="753"/>
      <c r="M62" s="753"/>
      <c r="N62" s="753"/>
      <c r="O62" s="753"/>
      <c r="P62" s="163">
        <f>SUM(K62:O62)</f>
        <v>0</v>
      </c>
      <c r="Q62" s="665"/>
      <c r="R62" s="753"/>
      <c r="S62" s="753"/>
      <c r="T62" s="753"/>
      <c r="U62" s="753"/>
      <c r="V62" s="753"/>
      <c r="W62" s="163">
        <f>SUM(R62:V62)</f>
        <v>0</v>
      </c>
      <c r="X62" s="665"/>
      <c r="Y62" s="753"/>
      <c r="Z62" s="753"/>
      <c r="AA62" s="753"/>
      <c r="AB62" s="753"/>
      <c r="AC62" s="753"/>
      <c r="AD62" s="163">
        <f>SUM(Y62:AC62)</f>
        <v>0</v>
      </c>
      <c r="AE62" s="665"/>
      <c r="AF62" s="753"/>
      <c r="AG62" s="753"/>
      <c r="AH62" s="753"/>
      <c r="AI62" s="753"/>
      <c r="AJ62" s="753"/>
      <c r="AK62" s="163">
        <f>SUM(AF62:AJ62)</f>
        <v>0</v>
      </c>
      <c r="AL62" s="665"/>
      <c r="AM62" s="753"/>
      <c r="AN62" s="753"/>
      <c r="AO62" s="753"/>
      <c r="AP62" s="753"/>
      <c r="AQ62" s="753"/>
      <c r="AR62" s="163">
        <f>SUM(AM62:AQ62)</f>
        <v>0</v>
      </c>
      <c r="AS62" s="665"/>
      <c r="AT62" s="753"/>
      <c r="AU62" s="753"/>
      <c r="AV62" s="753"/>
      <c r="AW62" s="753"/>
      <c r="AX62" s="753"/>
      <c r="AY62" s="163">
        <f>SUM(AT62:AX62)</f>
        <v>0</v>
      </c>
      <c r="AZ62" s="665"/>
      <c r="BA62" s="753"/>
      <c r="BB62" s="753"/>
      <c r="BC62" s="753"/>
      <c r="BD62" s="753"/>
      <c r="BE62" s="753"/>
      <c r="BF62" s="163">
        <f>SUM(BA62:BE62)</f>
        <v>0</v>
      </c>
      <c r="BG62" s="665"/>
      <c r="BH62" s="753"/>
      <c r="BI62" s="753"/>
      <c r="BJ62" s="753"/>
      <c r="BK62" s="753"/>
      <c r="BL62" s="753"/>
      <c r="BM62" s="163">
        <f>SUM(BH62:BL62)</f>
        <v>0</v>
      </c>
      <c r="BN62" s="665"/>
      <c r="BO62" s="753"/>
      <c r="BP62" s="753"/>
      <c r="BQ62" s="753"/>
      <c r="BR62" s="753"/>
      <c r="BS62" s="753"/>
      <c r="BT62" s="163">
        <f>SUM(BO62:BS62)</f>
        <v>0</v>
      </c>
      <c r="BU62" s="665"/>
      <c r="BV62" s="753"/>
      <c r="BW62" s="753"/>
      <c r="BX62" s="753"/>
      <c r="BY62" s="753"/>
      <c r="BZ62" s="753"/>
      <c r="CA62" s="163">
        <f>SUM(BV62:BZ62)</f>
        <v>0</v>
      </c>
      <c r="CB62" s="665"/>
      <c r="CC62" s="753"/>
      <c r="CD62" s="753"/>
      <c r="CE62" s="753"/>
      <c r="CF62" s="753"/>
      <c r="CG62" s="753"/>
      <c r="CH62" s="163">
        <f>SUM(CC62:CG62)</f>
        <v>0</v>
      </c>
      <c r="CI62" s="665"/>
      <c r="CJ62" s="753"/>
      <c r="CK62" s="753"/>
      <c r="CL62" s="753"/>
      <c r="CM62" s="753"/>
      <c r="CN62" s="753"/>
      <c r="CO62" s="163">
        <f>SUM(CJ62:CN62)</f>
        <v>0</v>
      </c>
      <c r="CP62" s="665"/>
      <c r="CQ62" s="753"/>
      <c r="CR62" s="753"/>
      <c r="CS62" s="753"/>
      <c r="CT62" s="753"/>
      <c r="CU62" s="753"/>
      <c r="CV62" s="163">
        <f>SUM(CQ62:CU62)</f>
        <v>0</v>
      </c>
      <c r="CW62" s="665"/>
      <c r="CX62" s="753"/>
      <c r="CY62" s="753"/>
      <c r="CZ62" s="753"/>
      <c r="DA62" s="753"/>
      <c r="DB62" s="753"/>
      <c r="DC62" s="163">
        <f>SUM(CX62:DB62)</f>
        <v>0</v>
      </c>
      <c r="DD62" s="665"/>
      <c r="DE62" s="753"/>
      <c r="DF62" s="753"/>
      <c r="DG62" s="753"/>
      <c r="DH62" s="753"/>
      <c r="DI62" s="753"/>
      <c r="DJ62" s="163">
        <f>SUM(DE62:DI62)</f>
        <v>0</v>
      </c>
      <c r="DK62" s="665"/>
      <c r="DL62" s="753"/>
      <c r="DM62" s="753"/>
      <c r="DN62" s="753"/>
      <c r="DO62" s="753"/>
      <c r="DP62" s="753"/>
      <c r="DQ62" s="163">
        <f>SUM(DL62:DP62)</f>
        <v>0</v>
      </c>
      <c r="DR62" s="665"/>
      <c r="DS62" s="753"/>
      <c r="DT62" s="753"/>
      <c r="DU62" s="753"/>
      <c r="DV62" s="753"/>
      <c r="DW62" s="753"/>
      <c r="DX62" s="163">
        <f>SUM(DS62:DW62)</f>
        <v>0</v>
      </c>
      <c r="DY62" s="665"/>
      <c r="DZ62" s="753"/>
      <c r="EA62" s="753"/>
      <c r="EB62" s="753"/>
      <c r="EC62" s="753"/>
      <c r="ED62" s="753"/>
      <c r="EE62" s="163">
        <f>SUM(DZ62:ED62)</f>
        <v>0</v>
      </c>
      <c r="EF62" s="665"/>
      <c r="EG62" s="753"/>
      <c r="EH62" s="753"/>
      <c r="EI62" s="753"/>
      <c r="EJ62" s="753"/>
      <c r="EK62" s="753"/>
      <c r="EL62" s="163">
        <f>SUM(EG62:EK62)</f>
        <v>0</v>
      </c>
      <c r="EM62" s="245"/>
      <c r="EN62" s="50">
        <f t="shared" si="43"/>
        <v>0</v>
      </c>
      <c r="EO62" s="50">
        <f t="shared" si="44"/>
        <v>0</v>
      </c>
      <c r="EP62" s="50">
        <f t="shared" si="45"/>
        <v>0</v>
      </c>
      <c r="EQ62" s="50">
        <f t="shared" si="46"/>
        <v>0</v>
      </c>
      <c r="ER62" s="50">
        <f t="shared" si="47"/>
        <v>0</v>
      </c>
      <c r="ES62" s="163">
        <f t="shared" si="21"/>
        <v>0</v>
      </c>
      <c r="ET62" s="643"/>
      <c r="EU62" s="575"/>
      <c r="EV62" s="146"/>
      <c r="EW62" s="146"/>
      <c r="EX62" s="146"/>
      <c r="EY62" s="146"/>
      <c r="EZ62" s="146"/>
      <c r="FA62" s="146"/>
      <c r="FB62" s="146"/>
      <c r="FC62" s="146"/>
      <c r="FD62" s="146"/>
      <c r="FE62" s="146"/>
      <c r="FF62" s="146"/>
      <c r="FG62" s="146"/>
      <c r="FH62" s="146"/>
      <c r="FI62" s="146"/>
      <c r="FJ62" s="146"/>
      <c r="FK62" s="146"/>
      <c r="FL62" s="146"/>
      <c r="FM62" s="146"/>
      <c r="FN62" s="146"/>
      <c r="FO62" s="146"/>
      <c r="FP62" s="146"/>
      <c r="FQ62" s="146"/>
      <c r="FR62" s="146"/>
      <c r="FS62" s="146"/>
      <c r="FT62" s="146"/>
      <c r="FU62" s="146"/>
      <c r="FV62" s="146"/>
      <c r="FW62" s="146"/>
      <c r="FX62" s="146"/>
      <c r="FY62" s="146"/>
      <c r="FZ62" s="146"/>
      <c r="GA62" s="144"/>
      <c r="GB62" s="144"/>
      <c r="GC62" s="144"/>
      <c r="GD62" s="144"/>
      <c r="GE62" s="144"/>
      <c r="GF62" s="144"/>
      <c r="GG62" s="144"/>
      <c r="GH62" s="144"/>
      <c r="GI62" s="144"/>
      <c r="GJ62" s="144"/>
      <c r="GK62" s="144"/>
      <c r="GL62" s="144"/>
      <c r="GM62" s="144"/>
      <c r="GN62" s="144"/>
      <c r="GO62" s="144"/>
      <c r="GP62" s="144"/>
      <c r="GQ62" s="144"/>
      <c r="GR62" s="144"/>
      <c r="GS62" s="144"/>
      <c r="GT62" s="144"/>
    </row>
    <row r="63" spans="1:202" ht="32.25" customHeight="1" x14ac:dyDescent="0.25">
      <c r="A63" s="431"/>
      <c r="B63" s="49" t="s">
        <v>111</v>
      </c>
      <c r="C63" s="648"/>
      <c r="D63" s="643"/>
      <c r="E63" s="643"/>
      <c r="F63" s="517" t="s">
        <v>157</v>
      </c>
      <c r="G63" s="518" t="s">
        <v>178</v>
      </c>
      <c r="H63" s="663"/>
      <c r="I63" s="643"/>
      <c r="J63" s="665"/>
      <c r="K63" s="643"/>
      <c r="L63" s="643"/>
      <c r="M63" s="246" t="s">
        <v>157</v>
      </c>
      <c r="N63" s="247" t="s">
        <v>178</v>
      </c>
      <c r="O63" s="663"/>
      <c r="P63" s="643"/>
      <c r="Q63" s="665"/>
      <c r="R63" s="643"/>
      <c r="S63" s="643"/>
      <c r="T63" s="246" t="s">
        <v>157</v>
      </c>
      <c r="U63" s="247" t="s">
        <v>178</v>
      </c>
      <c r="V63" s="663"/>
      <c r="W63" s="643"/>
      <c r="X63" s="665"/>
      <c r="Y63" s="643"/>
      <c r="Z63" s="643"/>
      <c r="AA63" s="246" t="s">
        <v>157</v>
      </c>
      <c r="AB63" s="247" t="s">
        <v>178</v>
      </c>
      <c r="AC63" s="663"/>
      <c r="AD63" s="643"/>
      <c r="AE63" s="665"/>
      <c r="AF63" s="643"/>
      <c r="AG63" s="643"/>
      <c r="AH63" s="246" t="s">
        <v>157</v>
      </c>
      <c r="AI63" s="247" t="s">
        <v>178</v>
      </c>
      <c r="AJ63" s="663"/>
      <c r="AK63" s="643"/>
      <c r="AL63" s="665"/>
      <c r="AM63" s="643"/>
      <c r="AN63" s="643"/>
      <c r="AO63" s="246" t="s">
        <v>157</v>
      </c>
      <c r="AP63" s="247" t="s">
        <v>178</v>
      </c>
      <c r="AQ63" s="663"/>
      <c r="AR63" s="643"/>
      <c r="AS63" s="665"/>
      <c r="AT63" s="643"/>
      <c r="AU63" s="643"/>
      <c r="AV63" s="246" t="s">
        <v>157</v>
      </c>
      <c r="AW63" s="247" t="s">
        <v>178</v>
      </c>
      <c r="AX63" s="663"/>
      <c r="AY63" s="643"/>
      <c r="AZ63" s="665"/>
      <c r="BA63" s="643"/>
      <c r="BB63" s="643"/>
      <c r="BC63" s="246" t="s">
        <v>157</v>
      </c>
      <c r="BD63" s="247" t="s">
        <v>178</v>
      </c>
      <c r="BE63" s="663"/>
      <c r="BF63" s="643"/>
      <c r="BG63" s="665"/>
      <c r="BH63" s="643"/>
      <c r="BI63" s="643"/>
      <c r="BJ63" s="246" t="s">
        <v>157</v>
      </c>
      <c r="BK63" s="247" t="s">
        <v>178</v>
      </c>
      <c r="BL63" s="663"/>
      <c r="BM63" s="643"/>
      <c r="BN63" s="665"/>
      <c r="BO63" s="643"/>
      <c r="BP63" s="643"/>
      <c r="BQ63" s="246" t="s">
        <v>157</v>
      </c>
      <c r="BR63" s="247" t="s">
        <v>178</v>
      </c>
      <c r="BS63" s="663"/>
      <c r="BT63" s="643"/>
      <c r="BU63" s="665"/>
      <c r="BV63" s="643"/>
      <c r="BW63" s="643"/>
      <c r="BX63" s="246" t="s">
        <v>157</v>
      </c>
      <c r="BY63" s="247" t="s">
        <v>178</v>
      </c>
      <c r="BZ63" s="663"/>
      <c r="CA63" s="643"/>
      <c r="CB63" s="665"/>
      <c r="CC63" s="643"/>
      <c r="CD63" s="643"/>
      <c r="CE63" s="246" t="s">
        <v>157</v>
      </c>
      <c r="CF63" s="247" t="s">
        <v>178</v>
      </c>
      <c r="CG63" s="663"/>
      <c r="CH63" s="643"/>
      <c r="CI63" s="665"/>
      <c r="CJ63" s="643"/>
      <c r="CK63" s="643"/>
      <c r="CL63" s="246" t="s">
        <v>157</v>
      </c>
      <c r="CM63" s="247" t="s">
        <v>178</v>
      </c>
      <c r="CN63" s="663"/>
      <c r="CO63" s="643"/>
      <c r="CP63" s="665"/>
      <c r="CQ63" s="643"/>
      <c r="CR63" s="643"/>
      <c r="CS63" s="246" t="s">
        <v>157</v>
      </c>
      <c r="CT63" s="247" t="s">
        <v>178</v>
      </c>
      <c r="CU63" s="663"/>
      <c r="CV63" s="643"/>
      <c r="CW63" s="665"/>
      <c r="CX63" s="643"/>
      <c r="CY63" s="643"/>
      <c r="CZ63" s="246" t="s">
        <v>157</v>
      </c>
      <c r="DA63" s="247" t="s">
        <v>178</v>
      </c>
      <c r="DB63" s="663"/>
      <c r="DC63" s="643"/>
      <c r="DD63" s="665"/>
      <c r="DE63" s="643"/>
      <c r="DF63" s="643"/>
      <c r="DG63" s="246" t="s">
        <v>157</v>
      </c>
      <c r="DH63" s="247" t="s">
        <v>178</v>
      </c>
      <c r="DI63" s="663"/>
      <c r="DJ63" s="643"/>
      <c r="DK63" s="665"/>
      <c r="DL63" s="643"/>
      <c r="DM63" s="643"/>
      <c r="DN63" s="246" t="s">
        <v>157</v>
      </c>
      <c r="DO63" s="247" t="s">
        <v>178</v>
      </c>
      <c r="DP63" s="663"/>
      <c r="DQ63" s="643"/>
      <c r="DR63" s="665"/>
      <c r="DS63" s="643"/>
      <c r="DT63" s="643"/>
      <c r="DU63" s="246" t="s">
        <v>157</v>
      </c>
      <c r="DV63" s="247" t="s">
        <v>178</v>
      </c>
      <c r="DW63" s="663"/>
      <c r="DX63" s="643"/>
      <c r="DY63" s="665"/>
      <c r="DZ63" s="643"/>
      <c r="EA63" s="643"/>
      <c r="EB63" s="246" t="s">
        <v>157</v>
      </c>
      <c r="EC63" s="247" t="s">
        <v>178</v>
      </c>
      <c r="ED63" s="663"/>
      <c r="EE63" s="643"/>
      <c r="EF63" s="665"/>
      <c r="EG63" s="643"/>
      <c r="EH63" s="643"/>
      <c r="EI63" s="246" t="s">
        <v>157</v>
      </c>
      <c r="EJ63" s="247" t="s">
        <v>178</v>
      </c>
      <c r="EK63" s="663"/>
      <c r="EL63" s="643"/>
      <c r="EM63" s="245"/>
      <c r="EN63" s="643"/>
      <c r="EO63" s="643"/>
      <c r="EP63" s="248" t="s">
        <v>157</v>
      </c>
      <c r="EQ63" s="249" t="s">
        <v>178</v>
      </c>
      <c r="ER63" s="663"/>
      <c r="ES63" s="163"/>
      <c r="ET63" s="643"/>
      <c r="EU63" s="575"/>
      <c r="EV63" s="146"/>
      <c r="EW63" s="146"/>
      <c r="EX63" s="146"/>
      <c r="EY63" s="146"/>
      <c r="EZ63" s="146"/>
      <c r="FA63" s="146"/>
      <c r="FB63" s="146"/>
      <c r="FC63" s="146"/>
      <c r="FD63" s="146"/>
      <c r="FE63" s="146"/>
      <c r="FF63" s="146"/>
      <c r="FG63" s="146"/>
      <c r="FH63" s="146"/>
      <c r="FI63" s="146"/>
      <c r="FJ63" s="146"/>
      <c r="FK63" s="146"/>
      <c r="FL63" s="146"/>
      <c r="FM63" s="146"/>
      <c r="FN63" s="146"/>
      <c r="FO63" s="146"/>
      <c r="FP63" s="146"/>
      <c r="FQ63" s="146"/>
      <c r="FR63" s="146"/>
      <c r="FS63" s="146"/>
      <c r="FT63" s="146"/>
      <c r="FU63" s="146"/>
      <c r="FV63" s="146"/>
      <c r="FW63" s="146"/>
      <c r="FX63" s="146"/>
      <c r="FY63" s="146"/>
      <c r="FZ63" s="146"/>
      <c r="GA63" s="144"/>
      <c r="GB63" s="144"/>
      <c r="GC63" s="144"/>
      <c r="GD63" s="144"/>
      <c r="GE63" s="144"/>
      <c r="GF63" s="144"/>
      <c r="GG63" s="144"/>
      <c r="GH63" s="144"/>
      <c r="GI63" s="144"/>
      <c r="GJ63" s="144"/>
      <c r="GK63" s="144"/>
      <c r="GL63" s="144"/>
      <c r="GM63" s="144"/>
      <c r="GN63" s="144"/>
      <c r="GO63" s="144"/>
      <c r="GP63" s="144"/>
      <c r="GQ63" s="144"/>
      <c r="GR63" s="144"/>
      <c r="GS63" s="144"/>
      <c r="GT63" s="144"/>
    </row>
    <row r="64" spans="1:202" ht="32.25" customHeight="1" x14ac:dyDescent="0.25">
      <c r="A64" s="431" t="s">
        <v>2170</v>
      </c>
      <c r="B64" s="48" t="s">
        <v>126</v>
      </c>
      <c r="C64" s="648"/>
      <c r="D64" s="643"/>
      <c r="E64" s="643"/>
      <c r="F64" s="753"/>
      <c r="G64" s="753"/>
      <c r="H64" s="643"/>
      <c r="I64" s="163">
        <f t="shared" ref="I64:I71" si="131">SUM(D64:H64)</f>
        <v>0</v>
      </c>
      <c r="J64" s="665"/>
      <c r="K64" s="643"/>
      <c r="L64" s="643"/>
      <c r="M64" s="753"/>
      <c r="N64" s="753"/>
      <c r="O64" s="643"/>
      <c r="P64" s="163">
        <f t="shared" ref="P64:P71" si="132">SUM(K64:O64)</f>
        <v>0</v>
      </c>
      <c r="Q64" s="665"/>
      <c r="R64" s="643"/>
      <c r="S64" s="643"/>
      <c r="T64" s="753"/>
      <c r="U64" s="753"/>
      <c r="V64" s="643"/>
      <c r="W64" s="163">
        <f t="shared" ref="W64:W71" si="133">SUM(R64:V64)</f>
        <v>0</v>
      </c>
      <c r="X64" s="665"/>
      <c r="Y64" s="643"/>
      <c r="Z64" s="643"/>
      <c r="AA64" s="753"/>
      <c r="AB64" s="753"/>
      <c r="AC64" s="643"/>
      <c r="AD64" s="163">
        <f t="shared" ref="AD64:AD71" si="134">SUM(Y64:AC64)</f>
        <v>0</v>
      </c>
      <c r="AE64" s="665"/>
      <c r="AF64" s="643"/>
      <c r="AG64" s="643"/>
      <c r="AH64" s="753"/>
      <c r="AI64" s="753"/>
      <c r="AJ64" s="643"/>
      <c r="AK64" s="163">
        <f t="shared" ref="AK64:AK71" si="135">SUM(AF64:AJ64)</f>
        <v>0</v>
      </c>
      <c r="AL64" s="665"/>
      <c r="AM64" s="643"/>
      <c r="AN64" s="643"/>
      <c r="AO64" s="753"/>
      <c r="AP64" s="753"/>
      <c r="AQ64" s="643"/>
      <c r="AR64" s="163">
        <f t="shared" ref="AR64:AR71" si="136">SUM(AM64:AQ64)</f>
        <v>0</v>
      </c>
      <c r="AS64" s="665"/>
      <c r="AT64" s="643"/>
      <c r="AU64" s="643"/>
      <c r="AV64" s="753"/>
      <c r="AW64" s="753"/>
      <c r="AX64" s="643"/>
      <c r="AY64" s="163">
        <f t="shared" ref="AY64:AY71" si="137">SUM(AT64:AX64)</f>
        <v>0</v>
      </c>
      <c r="AZ64" s="665"/>
      <c r="BA64" s="643"/>
      <c r="BB64" s="643"/>
      <c r="BC64" s="753"/>
      <c r="BD64" s="753"/>
      <c r="BE64" s="643"/>
      <c r="BF64" s="163">
        <f t="shared" ref="BF64:BF71" si="138">SUM(BA64:BE64)</f>
        <v>0</v>
      </c>
      <c r="BG64" s="665"/>
      <c r="BH64" s="643"/>
      <c r="BI64" s="643"/>
      <c r="BJ64" s="753"/>
      <c r="BK64" s="753"/>
      <c r="BL64" s="643"/>
      <c r="BM64" s="163">
        <f t="shared" ref="BM64:BM71" si="139">SUM(BH64:BL64)</f>
        <v>0</v>
      </c>
      <c r="BN64" s="665"/>
      <c r="BO64" s="643"/>
      <c r="BP64" s="643"/>
      <c r="BQ64" s="753"/>
      <c r="BR64" s="753"/>
      <c r="BS64" s="643"/>
      <c r="BT64" s="163">
        <f t="shared" ref="BT64:BT71" si="140">SUM(BO64:BS64)</f>
        <v>0</v>
      </c>
      <c r="BU64" s="665"/>
      <c r="BV64" s="643"/>
      <c r="BW64" s="643"/>
      <c r="BX64" s="753"/>
      <c r="BY64" s="753"/>
      <c r="BZ64" s="643"/>
      <c r="CA64" s="163">
        <f t="shared" ref="CA64:CA71" si="141">SUM(BV64:BZ64)</f>
        <v>0</v>
      </c>
      <c r="CB64" s="665"/>
      <c r="CC64" s="643"/>
      <c r="CD64" s="643"/>
      <c r="CE64" s="753"/>
      <c r="CF64" s="753"/>
      <c r="CG64" s="643"/>
      <c r="CH64" s="163">
        <f t="shared" ref="CH64:CH71" si="142">SUM(CC64:CG64)</f>
        <v>0</v>
      </c>
      <c r="CI64" s="665"/>
      <c r="CJ64" s="643"/>
      <c r="CK64" s="643"/>
      <c r="CL64" s="753"/>
      <c r="CM64" s="753"/>
      <c r="CN64" s="643"/>
      <c r="CO64" s="163">
        <f t="shared" ref="CO64:CO71" si="143">SUM(CJ64:CN64)</f>
        <v>0</v>
      </c>
      <c r="CP64" s="665"/>
      <c r="CQ64" s="643"/>
      <c r="CR64" s="643"/>
      <c r="CS64" s="753"/>
      <c r="CT64" s="753"/>
      <c r="CU64" s="643"/>
      <c r="CV64" s="163">
        <f t="shared" ref="CV64:CV71" si="144">SUM(CQ64:CU64)</f>
        <v>0</v>
      </c>
      <c r="CW64" s="665"/>
      <c r="CX64" s="643"/>
      <c r="CY64" s="643"/>
      <c r="CZ64" s="753"/>
      <c r="DA64" s="753"/>
      <c r="DB64" s="643"/>
      <c r="DC64" s="163">
        <f t="shared" ref="DC64:DC71" si="145">SUM(CX64:DB64)</f>
        <v>0</v>
      </c>
      <c r="DD64" s="665"/>
      <c r="DE64" s="643"/>
      <c r="DF64" s="643"/>
      <c r="DG64" s="753"/>
      <c r="DH64" s="753"/>
      <c r="DI64" s="643"/>
      <c r="DJ64" s="163">
        <f t="shared" ref="DJ64:DJ71" si="146">SUM(DE64:DI64)</f>
        <v>0</v>
      </c>
      <c r="DK64" s="665"/>
      <c r="DL64" s="643"/>
      <c r="DM64" s="643"/>
      <c r="DN64" s="753"/>
      <c r="DO64" s="753"/>
      <c r="DP64" s="643"/>
      <c r="DQ64" s="163">
        <f t="shared" ref="DQ64:DQ71" si="147">SUM(DL64:DP64)</f>
        <v>0</v>
      </c>
      <c r="DR64" s="665"/>
      <c r="DS64" s="643"/>
      <c r="DT64" s="643"/>
      <c r="DU64" s="753"/>
      <c r="DV64" s="753"/>
      <c r="DW64" s="643"/>
      <c r="DX64" s="163">
        <f t="shared" ref="DX64:DX71" si="148">SUM(DS64:DW64)</f>
        <v>0</v>
      </c>
      <c r="DY64" s="665"/>
      <c r="DZ64" s="643"/>
      <c r="EA64" s="643"/>
      <c r="EB64" s="753"/>
      <c r="EC64" s="753"/>
      <c r="ED64" s="643"/>
      <c r="EE64" s="163">
        <f t="shared" ref="EE64:EE71" si="149">SUM(DZ64:ED64)</f>
        <v>0</v>
      </c>
      <c r="EF64" s="665"/>
      <c r="EG64" s="643"/>
      <c r="EH64" s="643"/>
      <c r="EI64" s="753"/>
      <c r="EJ64" s="753"/>
      <c r="EK64" s="643"/>
      <c r="EL64" s="163">
        <f t="shared" ref="EL64:EL71" si="150">SUM(EG64:EK64)</f>
        <v>0</v>
      </c>
      <c r="EM64" s="245"/>
      <c r="EN64" s="643"/>
      <c r="EO64" s="643"/>
      <c r="EP64" s="50">
        <f t="shared" si="45"/>
        <v>0</v>
      </c>
      <c r="EQ64" s="50">
        <f t="shared" si="46"/>
        <v>0</v>
      </c>
      <c r="ER64" s="643"/>
      <c r="ES64" s="163">
        <f t="shared" ref="ES64:ES71" si="151">SUM(EN64:ER64)</f>
        <v>0</v>
      </c>
      <c r="ET64" s="643"/>
      <c r="EU64" s="572" t="s">
        <v>42</v>
      </c>
      <c r="EV64" s="146"/>
      <c r="EW64" s="146"/>
      <c r="EX64" s="146"/>
      <c r="EY64" s="146"/>
      <c r="EZ64" s="146"/>
      <c r="FA64" s="146"/>
      <c r="FB64" s="146"/>
      <c r="FC64" s="146"/>
      <c r="FD64" s="146"/>
      <c r="FE64" s="146"/>
      <c r="FF64" s="146"/>
      <c r="FG64" s="146"/>
      <c r="FH64" s="146"/>
      <c r="FI64" s="146"/>
      <c r="FJ64" s="146"/>
      <c r="FK64" s="146"/>
      <c r="FL64" s="146"/>
      <c r="FM64" s="146"/>
      <c r="FN64" s="146"/>
      <c r="FO64" s="146"/>
      <c r="FP64" s="146"/>
      <c r="FQ64" s="146"/>
      <c r="FR64" s="146"/>
      <c r="FS64" s="146"/>
      <c r="FT64" s="146"/>
      <c r="FU64" s="146"/>
      <c r="FV64" s="146"/>
      <c r="FW64" s="146"/>
      <c r="FX64" s="146"/>
      <c r="FY64" s="146"/>
      <c r="FZ64" s="146"/>
      <c r="GA64" s="144"/>
      <c r="GB64" s="144"/>
      <c r="GC64" s="144"/>
      <c r="GD64" s="144"/>
      <c r="GE64" s="144"/>
      <c r="GF64" s="144"/>
      <c r="GG64" s="144"/>
      <c r="GH64" s="144"/>
      <c r="GI64" s="144"/>
      <c r="GJ64" s="144"/>
      <c r="GK64" s="144"/>
      <c r="GL64" s="144"/>
      <c r="GM64" s="144"/>
      <c r="GN64" s="144"/>
      <c r="GO64" s="144"/>
      <c r="GP64" s="144"/>
      <c r="GQ64" s="144"/>
      <c r="GR64" s="144"/>
      <c r="GS64" s="144"/>
      <c r="GT64" s="144"/>
    </row>
    <row r="65" spans="1:202" ht="32.25" customHeight="1" x14ac:dyDescent="0.25">
      <c r="A65" s="431" t="s">
        <v>2171</v>
      </c>
      <c r="B65" s="48" t="s">
        <v>128</v>
      </c>
      <c r="C65" s="648"/>
      <c r="D65" s="643"/>
      <c r="E65" s="643"/>
      <c r="F65" s="753"/>
      <c r="G65" s="753"/>
      <c r="H65" s="643"/>
      <c r="I65" s="163">
        <f t="shared" si="131"/>
        <v>0</v>
      </c>
      <c r="J65" s="665"/>
      <c r="K65" s="643"/>
      <c r="L65" s="643"/>
      <c r="M65" s="753"/>
      <c r="N65" s="753"/>
      <c r="O65" s="643"/>
      <c r="P65" s="163">
        <f t="shared" si="132"/>
        <v>0</v>
      </c>
      <c r="Q65" s="665"/>
      <c r="R65" s="643"/>
      <c r="S65" s="643"/>
      <c r="T65" s="753"/>
      <c r="U65" s="753"/>
      <c r="V65" s="643"/>
      <c r="W65" s="163">
        <f t="shared" si="133"/>
        <v>0</v>
      </c>
      <c r="X65" s="665"/>
      <c r="Y65" s="643"/>
      <c r="Z65" s="643"/>
      <c r="AA65" s="753"/>
      <c r="AB65" s="753"/>
      <c r="AC65" s="643"/>
      <c r="AD65" s="163">
        <f t="shared" si="134"/>
        <v>0</v>
      </c>
      <c r="AE65" s="665"/>
      <c r="AF65" s="643"/>
      <c r="AG65" s="643"/>
      <c r="AH65" s="753"/>
      <c r="AI65" s="753"/>
      <c r="AJ65" s="643"/>
      <c r="AK65" s="163">
        <f t="shared" si="135"/>
        <v>0</v>
      </c>
      <c r="AL65" s="665"/>
      <c r="AM65" s="643"/>
      <c r="AN65" s="643"/>
      <c r="AO65" s="753"/>
      <c r="AP65" s="753"/>
      <c r="AQ65" s="643"/>
      <c r="AR65" s="163">
        <f t="shared" si="136"/>
        <v>0</v>
      </c>
      <c r="AS65" s="665"/>
      <c r="AT65" s="643"/>
      <c r="AU65" s="643"/>
      <c r="AV65" s="753"/>
      <c r="AW65" s="753"/>
      <c r="AX65" s="643"/>
      <c r="AY65" s="163">
        <f t="shared" si="137"/>
        <v>0</v>
      </c>
      <c r="AZ65" s="665"/>
      <c r="BA65" s="643"/>
      <c r="BB65" s="643"/>
      <c r="BC65" s="753"/>
      <c r="BD65" s="753"/>
      <c r="BE65" s="643"/>
      <c r="BF65" s="163">
        <f t="shared" si="138"/>
        <v>0</v>
      </c>
      <c r="BG65" s="665"/>
      <c r="BH65" s="643"/>
      <c r="BI65" s="643"/>
      <c r="BJ65" s="753"/>
      <c r="BK65" s="753"/>
      <c r="BL65" s="643"/>
      <c r="BM65" s="163">
        <f t="shared" si="139"/>
        <v>0</v>
      </c>
      <c r="BN65" s="665"/>
      <c r="BO65" s="643"/>
      <c r="BP65" s="643"/>
      <c r="BQ65" s="753"/>
      <c r="BR65" s="753"/>
      <c r="BS65" s="643"/>
      <c r="BT65" s="163">
        <f t="shared" si="140"/>
        <v>0</v>
      </c>
      <c r="BU65" s="665"/>
      <c r="BV65" s="643"/>
      <c r="BW65" s="643"/>
      <c r="BX65" s="753"/>
      <c r="BY65" s="753"/>
      <c r="BZ65" s="643"/>
      <c r="CA65" s="163">
        <f t="shared" si="141"/>
        <v>0</v>
      </c>
      <c r="CB65" s="665"/>
      <c r="CC65" s="643"/>
      <c r="CD65" s="643"/>
      <c r="CE65" s="753"/>
      <c r="CF65" s="753"/>
      <c r="CG65" s="643"/>
      <c r="CH65" s="163">
        <f t="shared" si="142"/>
        <v>0</v>
      </c>
      <c r="CI65" s="665"/>
      <c r="CJ65" s="643"/>
      <c r="CK65" s="643"/>
      <c r="CL65" s="753"/>
      <c r="CM65" s="753"/>
      <c r="CN65" s="643"/>
      <c r="CO65" s="163">
        <f t="shared" si="143"/>
        <v>0</v>
      </c>
      <c r="CP65" s="665"/>
      <c r="CQ65" s="643"/>
      <c r="CR65" s="643"/>
      <c r="CS65" s="753"/>
      <c r="CT65" s="753"/>
      <c r="CU65" s="643"/>
      <c r="CV65" s="163">
        <f t="shared" si="144"/>
        <v>0</v>
      </c>
      <c r="CW65" s="665"/>
      <c r="CX65" s="643"/>
      <c r="CY65" s="643"/>
      <c r="CZ65" s="753"/>
      <c r="DA65" s="753"/>
      <c r="DB65" s="643"/>
      <c r="DC65" s="163">
        <f t="shared" si="145"/>
        <v>0</v>
      </c>
      <c r="DD65" s="665"/>
      <c r="DE65" s="643"/>
      <c r="DF65" s="643"/>
      <c r="DG65" s="753"/>
      <c r="DH65" s="753"/>
      <c r="DI65" s="643"/>
      <c r="DJ65" s="163">
        <f t="shared" si="146"/>
        <v>0</v>
      </c>
      <c r="DK65" s="665"/>
      <c r="DL65" s="643"/>
      <c r="DM65" s="643"/>
      <c r="DN65" s="753"/>
      <c r="DO65" s="753"/>
      <c r="DP65" s="643"/>
      <c r="DQ65" s="163">
        <f t="shared" si="147"/>
        <v>0</v>
      </c>
      <c r="DR65" s="665"/>
      <c r="DS65" s="643"/>
      <c r="DT65" s="643"/>
      <c r="DU65" s="753"/>
      <c r="DV65" s="753"/>
      <c r="DW65" s="643"/>
      <c r="DX65" s="163">
        <f t="shared" si="148"/>
        <v>0</v>
      </c>
      <c r="DY65" s="665"/>
      <c r="DZ65" s="643"/>
      <c r="EA65" s="643"/>
      <c r="EB65" s="753"/>
      <c r="EC65" s="753"/>
      <c r="ED65" s="643"/>
      <c r="EE65" s="163">
        <f t="shared" si="149"/>
        <v>0</v>
      </c>
      <c r="EF65" s="665"/>
      <c r="EG65" s="643"/>
      <c r="EH65" s="643"/>
      <c r="EI65" s="753"/>
      <c r="EJ65" s="753"/>
      <c r="EK65" s="643"/>
      <c r="EL65" s="163">
        <f t="shared" si="150"/>
        <v>0</v>
      </c>
      <c r="EM65" s="245"/>
      <c r="EN65" s="643"/>
      <c r="EO65" s="643"/>
      <c r="EP65" s="50">
        <f t="shared" si="45"/>
        <v>0</v>
      </c>
      <c r="EQ65" s="50">
        <f t="shared" si="46"/>
        <v>0</v>
      </c>
      <c r="ER65" s="643"/>
      <c r="ES65" s="163">
        <f t="shared" si="151"/>
        <v>0</v>
      </c>
      <c r="ET65" s="643"/>
      <c r="EU65" s="572" t="s">
        <v>42</v>
      </c>
      <c r="EV65" s="146"/>
      <c r="EW65" s="146"/>
      <c r="EX65" s="146"/>
      <c r="EY65" s="146"/>
      <c r="EZ65" s="146"/>
      <c r="FA65" s="146"/>
      <c r="FB65" s="146"/>
      <c r="FC65" s="146"/>
      <c r="FD65" s="146"/>
      <c r="FE65" s="146"/>
      <c r="FF65" s="146"/>
      <c r="FG65" s="146"/>
      <c r="FH65" s="146"/>
      <c r="FI65" s="146"/>
      <c r="FJ65" s="146"/>
      <c r="FK65" s="146"/>
      <c r="FL65" s="146"/>
      <c r="FM65" s="146"/>
      <c r="FN65" s="146"/>
      <c r="FO65" s="146"/>
      <c r="FP65" s="146"/>
      <c r="FQ65" s="146"/>
      <c r="FR65" s="146"/>
      <c r="FS65" s="146"/>
      <c r="FT65" s="146"/>
      <c r="FU65" s="146"/>
      <c r="FV65" s="146"/>
      <c r="FW65" s="146"/>
      <c r="FX65" s="146"/>
      <c r="FY65" s="146"/>
      <c r="FZ65" s="146"/>
      <c r="GA65" s="144"/>
      <c r="GB65" s="144"/>
      <c r="GC65" s="144"/>
      <c r="GD65" s="144"/>
      <c r="GE65" s="144"/>
      <c r="GF65" s="144"/>
      <c r="GG65" s="144"/>
      <c r="GH65" s="144"/>
      <c r="GI65" s="144"/>
      <c r="GJ65" s="144"/>
      <c r="GK65" s="144"/>
      <c r="GL65" s="144"/>
      <c r="GM65" s="144"/>
      <c r="GN65" s="144"/>
      <c r="GO65" s="144"/>
      <c r="GP65" s="144"/>
      <c r="GQ65" s="144"/>
      <c r="GR65" s="144"/>
      <c r="GS65" s="144"/>
      <c r="GT65" s="144"/>
    </row>
    <row r="66" spans="1:202" ht="32.25" customHeight="1" x14ac:dyDescent="0.25">
      <c r="A66" s="431" t="s">
        <v>2172</v>
      </c>
      <c r="B66" s="48" t="s">
        <v>127</v>
      </c>
      <c r="C66" s="648"/>
      <c r="D66" s="643"/>
      <c r="E66" s="643"/>
      <c r="F66" s="753"/>
      <c r="G66" s="753"/>
      <c r="H66" s="643"/>
      <c r="I66" s="163">
        <f t="shared" si="131"/>
        <v>0</v>
      </c>
      <c r="J66" s="665"/>
      <c r="K66" s="643"/>
      <c r="L66" s="643"/>
      <c r="M66" s="753"/>
      <c r="N66" s="753"/>
      <c r="O66" s="643"/>
      <c r="P66" s="163">
        <f t="shared" si="132"/>
        <v>0</v>
      </c>
      <c r="Q66" s="665"/>
      <c r="R66" s="643"/>
      <c r="S66" s="643"/>
      <c r="T66" s="753"/>
      <c r="U66" s="753"/>
      <c r="V66" s="643"/>
      <c r="W66" s="163">
        <f t="shared" si="133"/>
        <v>0</v>
      </c>
      <c r="X66" s="665"/>
      <c r="Y66" s="643"/>
      <c r="Z66" s="643"/>
      <c r="AA66" s="753"/>
      <c r="AB66" s="753"/>
      <c r="AC66" s="643"/>
      <c r="AD66" s="163">
        <f t="shared" si="134"/>
        <v>0</v>
      </c>
      <c r="AE66" s="665"/>
      <c r="AF66" s="643"/>
      <c r="AG66" s="643"/>
      <c r="AH66" s="753"/>
      <c r="AI66" s="753"/>
      <c r="AJ66" s="643"/>
      <c r="AK66" s="163">
        <f t="shared" si="135"/>
        <v>0</v>
      </c>
      <c r="AL66" s="665"/>
      <c r="AM66" s="643"/>
      <c r="AN66" s="643"/>
      <c r="AO66" s="753"/>
      <c r="AP66" s="753"/>
      <c r="AQ66" s="643"/>
      <c r="AR66" s="163">
        <f t="shared" si="136"/>
        <v>0</v>
      </c>
      <c r="AS66" s="665"/>
      <c r="AT66" s="643"/>
      <c r="AU66" s="643"/>
      <c r="AV66" s="753"/>
      <c r="AW66" s="753"/>
      <c r="AX66" s="643"/>
      <c r="AY66" s="163">
        <f t="shared" si="137"/>
        <v>0</v>
      </c>
      <c r="AZ66" s="665"/>
      <c r="BA66" s="643"/>
      <c r="BB66" s="643"/>
      <c r="BC66" s="753"/>
      <c r="BD66" s="753"/>
      <c r="BE66" s="643"/>
      <c r="BF66" s="163">
        <f t="shared" si="138"/>
        <v>0</v>
      </c>
      <c r="BG66" s="665"/>
      <c r="BH66" s="643"/>
      <c r="BI66" s="643"/>
      <c r="BJ66" s="753"/>
      <c r="BK66" s="753"/>
      <c r="BL66" s="643"/>
      <c r="BM66" s="163">
        <f t="shared" si="139"/>
        <v>0</v>
      </c>
      <c r="BN66" s="665"/>
      <c r="BO66" s="643"/>
      <c r="BP66" s="643"/>
      <c r="BQ66" s="753"/>
      <c r="BR66" s="753"/>
      <c r="BS66" s="643"/>
      <c r="BT66" s="163">
        <f t="shared" si="140"/>
        <v>0</v>
      </c>
      <c r="BU66" s="665"/>
      <c r="BV66" s="643"/>
      <c r="BW66" s="643"/>
      <c r="BX66" s="753"/>
      <c r="BY66" s="753"/>
      <c r="BZ66" s="643"/>
      <c r="CA66" s="163">
        <f t="shared" si="141"/>
        <v>0</v>
      </c>
      <c r="CB66" s="665"/>
      <c r="CC66" s="643"/>
      <c r="CD66" s="643"/>
      <c r="CE66" s="753"/>
      <c r="CF66" s="753"/>
      <c r="CG66" s="643"/>
      <c r="CH66" s="163">
        <f t="shared" si="142"/>
        <v>0</v>
      </c>
      <c r="CI66" s="665"/>
      <c r="CJ66" s="643"/>
      <c r="CK66" s="643"/>
      <c r="CL66" s="753"/>
      <c r="CM66" s="753"/>
      <c r="CN66" s="643"/>
      <c r="CO66" s="163">
        <f t="shared" si="143"/>
        <v>0</v>
      </c>
      <c r="CP66" s="665"/>
      <c r="CQ66" s="643"/>
      <c r="CR66" s="643"/>
      <c r="CS66" s="753"/>
      <c r="CT66" s="753"/>
      <c r="CU66" s="643"/>
      <c r="CV66" s="163">
        <f t="shared" si="144"/>
        <v>0</v>
      </c>
      <c r="CW66" s="665"/>
      <c r="CX66" s="643"/>
      <c r="CY66" s="643"/>
      <c r="CZ66" s="753"/>
      <c r="DA66" s="753"/>
      <c r="DB66" s="643"/>
      <c r="DC66" s="163">
        <f t="shared" si="145"/>
        <v>0</v>
      </c>
      <c r="DD66" s="665"/>
      <c r="DE66" s="643"/>
      <c r="DF66" s="643"/>
      <c r="DG66" s="753"/>
      <c r="DH66" s="753"/>
      <c r="DI66" s="643"/>
      <c r="DJ66" s="163">
        <f t="shared" si="146"/>
        <v>0</v>
      </c>
      <c r="DK66" s="665"/>
      <c r="DL66" s="643"/>
      <c r="DM66" s="643"/>
      <c r="DN66" s="753"/>
      <c r="DO66" s="753"/>
      <c r="DP66" s="643"/>
      <c r="DQ66" s="163">
        <f t="shared" si="147"/>
        <v>0</v>
      </c>
      <c r="DR66" s="665"/>
      <c r="DS66" s="643"/>
      <c r="DT66" s="643"/>
      <c r="DU66" s="753"/>
      <c r="DV66" s="753"/>
      <c r="DW66" s="643"/>
      <c r="DX66" s="163">
        <f t="shared" si="148"/>
        <v>0</v>
      </c>
      <c r="DY66" s="665"/>
      <c r="DZ66" s="643"/>
      <c r="EA66" s="643"/>
      <c r="EB66" s="753"/>
      <c r="EC66" s="753"/>
      <c r="ED66" s="643"/>
      <c r="EE66" s="163">
        <f t="shared" si="149"/>
        <v>0</v>
      </c>
      <c r="EF66" s="665"/>
      <c r="EG66" s="643"/>
      <c r="EH66" s="643"/>
      <c r="EI66" s="753"/>
      <c r="EJ66" s="753"/>
      <c r="EK66" s="643"/>
      <c r="EL66" s="163">
        <f t="shared" si="150"/>
        <v>0</v>
      </c>
      <c r="EM66" s="245"/>
      <c r="EN66" s="643"/>
      <c r="EO66" s="643"/>
      <c r="EP66" s="50">
        <f t="shared" si="45"/>
        <v>0</v>
      </c>
      <c r="EQ66" s="50">
        <f t="shared" si="46"/>
        <v>0</v>
      </c>
      <c r="ER66" s="643"/>
      <c r="ES66" s="163">
        <f t="shared" si="151"/>
        <v>0</v>
      </c>
      <c r="ET66" s="643"/>
      <c r="EU66" s="572" t="s">
        <v>42</v>
      </c>
      <c r="EV66" s="146"/>
      <c r="EW66" s="146"/>
      <c r="EX66" s="146"/>
      <c r="EY66" s="146"/>
      <c r="EZ66" s="146"/>
      <c r="FA66" s="146"/>
      <c r="FB66" s="146"/>
      <c r="FC66" s="146"/>
      <c r="FD66" s="146"/>
      <c r="FE66" s="146"/>
      <c r="FF66" s="146"/>
      <c r="FG66" s="146"/>
      <c r="FH66" s="146"/>
      <c r="FI66" s="146"/>
      <c r="FJ66" s="146"/>
      <c r="FK66" s="146"/>
      <c r="FL66" s="146"/>
      <c r="FM66" s="146"/>
      <c r="FN66" s="146"/>
      <c r="FO66" s="146"/>
      <c r="FP66" s="146"/>
      <c r="FQ66" s="146"/>
      <c r="FR66" s="146"/>
      <c r="FS66" s="146"/>
      <c r="FT66" s="146"/>
      <c r="FU66" s="146"/>
      <c r="FV66" s="146"/>
      <c r="FW66" s="146"/>
      <c r="FX66" s="146"/>
      <c r="FY66" s="146"/>
      <c r="FZ66" s="146"/>
      <c r="GA66" s="144"/>
      <c r="GB66" s="144"/>
      <c r="GC66" s="144"/>
      <c r="GD66" s="144"/>
      <c r="GE66" s="144"/>
      <c r="GF66" s="144"/>
      <c r="GG66" s="144"/>
      <c r="GH66" s="144"/>
      <c r="GI66" s="144"/>
      <c r="GJ66" s="144"/>
      <c r="GK66" s="144"/>
      <c r="GL66" s="144"/>
      <c r="GM66" s="144"/>
      <c r="GN66" s="144"/>
      <c r="GO66" s="144"/>
      <c r="GP66" s="144"/>
      <c r="GQ66" s="144"/>
      <c r="GR66" s="144"/>
      <c r="GS66" s="144"/>
      <c r="GT66" s="144"/>
    </row>
    <row r="67" spans="1:202" ht="32.25" customHeight="1" x14ac:dyDescent="0.25">
      <c r="A67" s="431" t="s">
        <v>2173</v>
      </c>
      <c r="B67" s="48" t="s">
        <v>112</v>
      </c>
      <c r="C67" s="648"/>
      <c r="D67" s="643"/>
      <c r="E67" s="643"/>
      <c r="F67" s="753"/>
      <c r="G67" s="753"/>
      <c r="H67" s="643"/>
      <c r="I67" s="163">
        <f t="shared" si="131"/>
        <v>0</v>
      </c>
      <c r="J67" s="665"/>
      <c r="K67" s="643"/>
      <c r="L67" s="643"/>
      <c r="M67" s="753"/>
      <c r="N67" s="753"/>
      <c r="O67" s="643"/>
      <c r="P67" s="163">
        <f t="shared" si="132"/>
        <v>0</v>
      </c>
      <c r="Q67" s="665"/>
      <c r="R67" s="643"/>
      <c r="S67" s="643"/>
      <c r="T67" s="753"/>
      <c r="U67" s="753"/>
      <c r="V67" s="643"/>
      <c r="W67" s="163">
        <f t="shared" si="133"/>
        <v>0</v>
      </c>
      <c r="X67" s="665"/>
      <c r="Y67" s="643"/>
      <c r="Z67" s="643"/>
      <c r="AA67" s="753"/>
      <c r="AB67" s="753"/>
      <c r="AC67" s="643"/>
      <c r="AD67" s="163">
        <f t="shared" si="134"/>
        <v>0</v>
      </c>
      <c r="AE67" s="665"/>
      <c r="AF67" s="643"/>
      <c r="AG67" s="643"/>
      <c r="AH67" s="753"/>
      <c r="AI67" s="753"/>
      <c r="AJ67" s="643"/>
      <c r="AK67" s="163">
        <f t="shared" si="135"/>
        <v>0</v>
      </c>
      <c r="AL67" s="665"/>
      <c r="AM67" s="643"/>
      <c r="AN67" s="643"/>
      <c r="AO67" s="753"/>
      <c r="AP67" s="753"/>
      <c r="AQ67" s="643"/>
      <c r="AR67" s="163">
        <f t="shared" si="136"/>
        <v>0</v>
      </c>
      <c r="AS67" s="665"/>
      <c r="AT67" s="643"/>
      <c r="AU67" s="643"/>
      <c r="AV67" s="753"/>
      <c r="AW67" s="753"/>
      <c r="AX67" s="643"/>
      <c r="AY67" s="163">
        <f t="shared" si="137"/>
        <v>0</v>
      </c>
      <c r="AZ67" s="665"/>
      <c r="BA67" s="643"/>
      <c r="BB67" s="643"/>
      <c r="BC67" s="753"/>
      <c r="BD67" s="753"/>
      <c r="BE67" s="643"/>
      <c r="BF67" s="163">
        <f t="shared" si="138"/>
        <v>0</v>
      </c>
      <c r="BG67" s="665"/>
      <c r="BH67" s="643"/>
      <c r="BI67" s="643"/>
      <c r="BJ67" s="753"/>
      <c r="BK67" s="753"/>
      <c r="BL67" s="643"/>
      <c r="BM67" s="163">
        <f t="shared" si="139"/>
        <v>0</v>
      </c>
      <c r="BN67" s="665"/>
      <c r="BO67" s="643"/>
      <c r="BP67" s="643"/>
      <c r="BQ67" s="753"/>
      <c r="BR67" s="753"/>
      <c r="BS67" s="643"/>
      <c r="BT67" s="163">
        <f t="shared" si="140"/>
        <v>0</v>
      </c>
      <c r="BU67" s="665"/>
      <c r="BV67" s="643"/>
      <c r="BW67" s="643"/>
      <c r="BX67" s="753"/>
      <c r="BY67" s="753"/>
      <c r="BZ67" s="643"/>
      <c r="CA67" s="163">
        <f t="shared" si="141"/>
        <v>0</v>
      </c>
      <c r="CB67" s="665"/>
      <c r="CC67" s="643"/>
      <c r="CD67" s="643"/>
      <c r="CE67" s="753"/>
      <c r="CF67" s="753"/>
      <c r="CG67" s="643"/>
      <c r="CH67" s="163">
        <f t="shared" si="142"/>
        <v>0</v>
      </c>
      <c r="CI67" s="665"/>
      <c r="CJ67" s="643"/>
      <c r="CK67" s="643"/>
      <c r="CL67" s="753"/>
      <c r="CM67" s="753"/>
      <c r="CN67" s="643"/>
      <c r="CO67" s="163">
        <f t="shared" si="143"/>
        <v>0</v>
      </c>
      <c r="CP67" s="665"/>
      <c r="CQ67" s="643"/>
      <c r="CR67" s="643"/>
      <c r="CS67" s="753"/>
      <c r="CT67" s="753"/>
      <c r="CU67" s="643"/>
      <c r="CV67" s="163">
        <f t="shared" si="144"/>
        <v>0</v>
      </c>
      <c r="CW67" s="665"/>
      <c r="CX67" s="643"/>
      <c r="CY67" s="643"/>
      <c r="CZ67" s="753"/>
      <c r="DA67" s="753"/>
      <c r="DB67" s="643"/>
      <c r="DC67" s="163">
        <f t="shared" si="145"/>
        <v>0</v>
      </c>
      <c r="DD67" s="665"/>
      <c r="DE67" s="643"/>
      <c r="DF67" s="643"/>
      <c r="DG67" s="753"/>
      <c r="DH67" s="753"/>
      <c r="DI67" s="643"/>
      <c r="DJ67" s="163">
        <f t="shared" si="146"/>
        <v>0</v>
      </c>
      <c r="DK67" s="665"/>
      <c r="DL67" s="643"/>
      <c r="DM67" s="643"/>
      <c r="DN67" s="753"/>
      <c r="DO67" s="753"/>
      <c r="DP67" s="643"/>
      <c r="DQ67" s="163">
        <f t="shared" si="147"/>
        <v>0</v>
      </c>
      <c r="DR67" s="665"/>
      <c r="DS67" s="643"/>
      <c r="DT67" s="643"/>
      <c r="DU67" s="753"/>
      <c r="DV67" s="753"/>
      <c r="DW67" s="643"/>
      <c r="DX67" s="163">
        <f t="shared" si="148"/>
        <v>0</v>
      </c>
      <c r="DY67" s="665"/>
      <c r="DZ67" s="643"/>
      <c r="EA67" s="643"/>
      <c r="EB67" s="753"/>
      <c r="EC67" s="753"/>
      <c r="ED67" s="643"/>
      <c r="EE67" s="163">
        <f t="shared" si="149"/>
        <v>0</v>
      </c>
      <c r="EF67" s="665"/>
      <c r="EG67" s="643"/>
      <c r="EH67" s="643"/>
      <c r="EI67" s="753"/>
      <c r="EJ67" s="753"/>
      <c r="EK67" s="643"/>
      <c r="EL67" s="163">
        <f t="shared" si="150"/>
        <v>0</v>
      </c>
      <c r="EM67" s="245"/>
      <c r="EN67" s="643"/>
      <c r="EO67" s="643"/>
      <c r="EP67" s="50">
        <f t="shared" si="45"/>
        <v>0</v>
      </c>
      <c r="EQ67" s="50">
        <f t="shared" si="46"/>
        <v>0</v>
      </c>
      <c r="ER67" s="643"/>
      <c r="ES67" s="163">
        <f t="shared" si="151"/>
        <v>0</v>
      </c>
      <c r="ET67" s="643"/>
      <c r="EU67" s="572" t="s">
        <v>42</v>
      </c>
      <c r="EV67" s="146"/>
      <c r="EW67" s="146"/>
      <c r="EX67" s="146"/>
      <c r="EY67" s="146"/>
      <c r="EZ67" s="146"/>
      <c r="FA67" s="146"/>
      <c r="FB67" s="146"/>
      <c r="FC67" s="146"/>
      <c r="FD67" s="146"/>
      <c r="FE67" s="146"/>
      <c r="FF67" s="146"/>
      <c r="FG67" s="146"/>
      <c r="FH67" s="146"/>
      <c r="FI67" s="146"/>
      <c r="FJ67" s="146"/>
      <c r="FK67" s="146"/>
      <c r="FL67" s="146"/>
      <c r="FM67" s="146"/>
      <c r="FN67" s="146"/>
      <c r="FO67" s="146"/>
      <c r="FP67" s="146"/>
      <c r="FQ67" s="146"/>
      <c r="FR67" s="146"/>
      <c r="FS67" s="146"/>
      <c r="FT67" s="146"/>
      <c r="FU67" s="146"/>
      <c r="FV67" s="146"/>
      <c r="FW67" s="146"/>
      <c r="FX67" s="146"/>
      <c r="FY67" s="146"/>
      <c r="FZ67" s="146"/>
      <c r="GA67" s="144"/>
      <c r="GB67" s="144"/>
      <c r="GC67" s="144"/>
      <c r="GD67" s="144"/>
      <c r="GE67" s="144"/>
      <c r="GF67" s="144"/>
      <c r="GG67" s="144"/>
      <c r="GH67" s="144"/>
      <c r="GI67" s="144"/>
      <c r="GJ67" s="144"/>
      <c r="GK67" s="144"/>
      <c r="GL67" s="144"/>
      <c r="GM67" s="144"/>
      <c r="GN67" s="144"/>
      <c r="GO67" s="144"/>
      <c r="GP67" s="144"/>
      <c r="GQ67" s="144"/>
      <c r="GR67" s="144"/>
      <c r="GS67" s="144"/>
      <c r="GT67" s="144"/>
    </row>
    <row r="68" spans="1:202" ht="32.25" customHeight="1" x14ac:dyDescent="0.25">
      <c r="A68" s="431" t="s">
        <v>2174</v>
      </c>
      <c r="B68" s="48" t="s">
        <v>130</v>
      </c>
      <c r="C68" s="648"/>
      <c r="D68" s="643"/>
      <c r="E68" s="643"/>
      <c r="F68" s="753"/>
      <c r="G68" s="753"/>
      <c r="H68" s="643"/>
      <c r="I68" s="163">
        <f t="shared" si="131"/>
        <v>0</v>
      </c>
      <c r="J68" s="665"/>
      <c r="K68" s="643"/>
      <c r="L68" s="643"/>
      <c r="M68" s="753"/>
      <c r="N68" s="753"/>
      <c r="O68" s="643"/>
      <c r="P68" s="163">
        <f t="shared" si="132"/>
        <v>0</v>
      </c>
      <c r="Q68" s="665"/>
      <c r="R68" s="643"/>
      <c r="S68" s="643"/>
      <c r="T68" s="753"/>
      <c r="U68" s="753"/>
      <c r="V68" s="643"/>
      <c r="W68" s="163">
        <f t="shared" si="133"/>
        <v>0</v>
      </c>
      <c r="X68" s="665"/>
      <c r="Y68" s="643"/>
      <c r="Z68" s="643"/>
      <c r="AA68" s="753"/>
      <c r="AB68" s="753"/>
      <c r="AC68" s="643"/>
      <c r="AD68" s="163">
        <f t="shared" si="134"/>
        <v>0</v>
      </c>
      <c r="AE68" s="665"/>
      <c r="AF68" s="643"/>
      <c r="AG68" s="643"/>
      <c r="AH68" s="753"/>
      <c r="AI68" s="753"/>
      <c r="AJ68" s="643"/>
      <c r="AK68" s="163">
        <f t="shared" si="135"/>
        <v>0</v>
      </c>
      <c r="AL68" s="665"/>
      <c r="AM68" s="643"/>
      <c r="AN68" s="643"/>
      <c r="AO68" s="753"/>
      <c r="AP68" s="753"/>
      <c r="AQ68" s="643"/>
      <c r="AR68" s="163">
        <f t="shared" si="136"/>
        <v>0</v>
      </c>
      <c r="AS68" s="665"/>
      <c r="AT68" s="643"/>
      <c r="AU68" s="643"/>
      <c r="AV68" s="753"/>
      <c r="AW68" s="753"/>
      <c r="AX68" s="643"/>
      <c r="AY68" s="163">
        <f t="shared" si="137"/>
        <v>0</v>
      </c>
      <c r="AZ68" s="665"/>
      <c r="BA68" s="643"/>
      <c r="BB68" s="643"/>
      <c r="BC68" s="753"/>
      <c r="BD68" s="753"/>
      <c r="BE68" s="643"/>
      <c r="BF68" s="163">
        <f t="shared" si="138"/>
        <v>0</v>
      </c>
      <c r="BG68" s="665"/>
      <c r="BH68" s="643"/>
      <c r="BI68" s="643"/>
      <c r="BJ68" s="753"/>
      <c r="BK68" s="753"/>
      <c r="BL68" s="643"/>
      <c r="BM68" s="163">
        <f t="shared" si="139"/>
        <v>0</v>
      </c>
      <c r="BN68" s="665"/>
      <c r="BO68" s="643"/>
      <c r="BP68" s="643"/>
      <c r="BQ68" s="753"/>
      <c r="BR68" s="753"/>
      <c r="BS68" s="643"/>
      <c r="BT68" s="163">
        <f t="shared" si="140"/>
        <v>0</v>
      </c>
      <c r="BU68" s="665"/>
      <c r="BV68" s="643"/>
      <c r="BW68" s="643"/>
      <c r="BX68" s="753"/>
      <c r="BY68" s="753"/>
      <c r="BZ68" s="643"/>
      <c r="CA68" s="163">
        <f t="shared" si="141"/>
        <v>0</v>
      </c>
      <c r="CB68" s="665"/>
      <c r="CC68" s="643"/>
      <c r="CD68" s="643"/>
      <c r="CE68" s="753"/>
      <c r="CF68" s="753"/>
      <c r="CG68" s="643"/>
      <c r="CH68" s="163">
        <f t="shared" si="142"/>
        <v>0</v>
      </c>
      <c r="CI68" s="665"/>
      <c r="CJ68" s="643"/>
      <c r="CK68" s="643"/>
      <c r="CL68" s="753"/>
      <c r="CM68" s="753"/>
      <c r="CN68" s="643"/>
      <c r="CO68" s="163">
        <f t="shared" si="143"/>
        <v>0</v>
      </c>
      <c r="CP68" s="665"/>
      <c r="CQ68" s="643"/>
      <c r="CR68" s="643"/>
      <c r="CS68" s="753"/>
      <c r="CT68" s="753"/>
      <c r="CU68" s="643"/>
      <c r="CV68" s="163">
        <f t="shared" si="144"/>
        <v>0</v>
      </c>
      <c r="CW68" s="665"/>
      <c r="CX68" s="643"/>
      <c r="CY68" s="643"/>
      <c r="CZ68" s="753"/>
      <c r="DA68" s="753"/>
      <c r="DB68" s="643"/>
      <c r="DC68" s="163">
        <f t="shared" si="145"/>
        <v>0</v>
      </c>
      <c r="DD68" s="665"/>
      <c r="DE68" s="643"/>
      <c r="DF68" s="643"/>
      <c r="DG68" s="753"/>
      <c r="DH68" s="753"/>
      <c r="DI68" s="643"/>
      <c r="DJ68" s="163">
        <f t="shared" si="146"/>
        <v>0</v>
      </c>
      <c r="DK68" s="665"/>
      <c r="DL68" s="643"/>
      <c r="DM68" s="643"/>
      <c r="DN68" s="753"/>
      <c r="DO68" s="753"/>
      <c r="DP68" s="643"/>
      <c r="DQ68" s="163">
        <f t="shared" si="147"/>
        <v>0</v>
      </c>
      <c r="DR68" s="665"/>
      <c r="DS68" s="643"/>
      <c r="DT68" s="643"/>
      <c r="DU68" s="753"/>
      <c r="DV68" s="753"/>
      <c r="DW68" s="643"/>
      <c r="DX68" s="163">
        <f t="shared" si="148"/>
        <v>0</v>
      </c>
      <c r="DY68" s="665"/>
      <c r="DZ68" s="643"/>
      <c r="EA68" s="643"/>
      <c r="EB68" s="753"/>
      <c r="EC68" s="753"/>
      <c r="ED68" s="643"/>
      <c r="EE68" s="163">
        <f t="shared" si="149"/>
        <v>0</v>
      </c>
      <c r="EF68" s="665"/>
      <c r="EG68" s="643"/>
      <c r="EH68" s="643"/>
      <c r="EI68" s="753"/>
      <c r="EJ68" s="753"/>
      <c r="EK68" s="643"/>
      <c r="EL68" s="163">
        <f t="shared" si="150"/>
        <v>0</v>
      </c>
      <c r="EM68" s="245"/>
      <c r="EN68" s="643"/>
      <c r="EO68" s="643"/>
      <c r="EP68" s="50">
        <f t="shared" si="45"/>
        <v>0</v>
      </c>
      <c r="EQ68" s="50">
        <f t="shared" si="46"/>
        <v>0</v>
      </c>
      <c r="ER68" s="643"/>
      <c r="ES68" s="163">
        <f t="shared" si="151"/>
        <v>0</v>
      </c>
      <c r="ET68" s="643"/>
      <c r="EU68" s="572" t="s">
        <v>42</v>
      </c>
      <c r="EV68" s="146"/>
      <c r="EW68" s="146"/>
      <c r="EX68" s="146"/>
      <c r="EY68" s="146"/>
      <c r="EZ68" s="146"/>
      <c r="FA68" s="146"/>
      <c r="FB68" s="146"/>
      <c r="FC68" s="146"/>
      <c r="FD68" s="146"/>
      <c r="FE68" s="146"/>
      <c r="FF68" s="146"/>
      <c r="FG68" s="146"/>
      <c r="FH68" s="146"/>
      <c r="FI68" s="146"/>
      <c r="FJ68" s="146"/>
      <c r="FK68" s="146"/>
      <c r="FL68" s="146"/>
      <c r="FM68" s="146"/>
      <c r="FN68" s="146"/>
      <c r="FO68" s="146"/>
      <c r="FP68" s="146"/>
      <c r="FQ68" s="146"/>
      <c r="FR68" s="146"/>
      <c r="FS68" s="146"/>
      <c r="FT68" s="146"/>
      <c r="FU68" s="146"/>
      <c r="FV68" s="146"/>
      <c r="FW68" s="146"/>
      <c r="FX68" s="146"/>
      <c r="FY68" s="146"/>
      <c r="FZ68" s="146"/>
      <c r="GA68" s="144"/>
      <c r="GB68" s="144"/>
      <c r="GC68" s="144"/>
      <c r="GD68" s="144"/>
      <c r="GE68" s="144"/>
      <c r="GF68" s="144"/>
      <c r="GG68" s="144"/>
      <c r="GH68" s="144"/>
      <c r="GI68" s="144"/>
      <c r="GJ68" s="144"/>
      <c r="GK68" s="144"/>
      <c r="GL68" s="144"/>
      <c r="GM68" s="144"/>
      <c r="GN68" s="144"/>
      <c r="GO68" s="144"/>
      <c r="GP68" s="144"/>
      <c r="GQ68" s="144"/>
      <c r="GR68" s="144"/>
      <c r="GS68" s="144"/>
      <c r="GT68" s="144"/>
    </row>
    <row r="69" spans="1:202" ht="32.25" customHeight="1" x14ac:dyDescent="0.25">
      <c r="A69" s="431" t="s">
        <v>2175</v>
      </c>
      <c r="B69" s="48" t="s">
        <v>28</v>
      </c>
      <c r="C69" s="648"/>
      <c r="D69" s="643"/>
      <c r="E69" s="643"/>
      <c r="F69" s="753"/>
      <c r="G69" s="753"/>
      <c r="H69" s="643"/>
      <c r="I69" s="163">
        <f t="shared" si="131"/>
        <v>0</v>
      </c>
      <c r="J69" s="665"/>
      <c r="K69" s="643"/>
      <c r="L69" s="643"/>
      <c r="M69" s="753"/>
      <c r="N69" s="753"/>
      <c r="O69" s="643"/>
      <c r="P69" s="163">
        <f t="shared" si="132"/>
        <v>0</v>
      </c>
      <c r="Q69" s="665"/>
      <c r="R69" s="643"/>
      <c r="S69" s="643"/>
      <c r="T69" s="753"/>
      <c r="U69" s="753"/>
      <c r="V69" s="643"/>
      <c r="W69" s="163">
        <f t="shared" si="133"/>
        <v>0</v>
      </c>
      <c r="X69" s="665"/>
      <c r="Y69" s="643"/>
      <c r="Z69" s="643"/>
      <c r="AA69" s="753"/>
      <c r="AB69" s="753"/>
      <c r="AC69" s="643"/>
      <c r="AD69" s="163">
        <f t="shared" si="134"/>
        <v>0</v>
      </c>
      <c r="AE69" s="665"/>
      <c r="AF69" s="643"/>
      <c r="AG69" s="643"/>
      <c r="AH69" s="753"/>
      <c r="AI69" s="753"/>
      <c r="AJ69" s="643"/>
      <c r="AK69" s="163">
        <f t="shared" si="135"/>
        <v>0</v>
      </c>
      <c r="AL69" s="665"/>
      <c r="AM69" s="643"/>
      <c r="AN69" s="643"/>
      <c r="AO69" s="753"/>
      <c r="AP69" s="753"/>
      <c r="AQ69" s="643"/>
      <c r="AR69" s="163">
        <f t="shared" si="136"/>
        <v>0</v>
      </c>
      <c r="AS69" s="665"/>
      <c r="AT69" s="643"/>
      <c r="AU69" s="643"/>
      <c r="AV69" s="753"/>
      <c r="AW69" s="753"/>
      <c r="AX69" s="643"/>
      <c r="AY69" s="163">
        <f t="shared" si="137"/>
        <v>0</v>
      </c>
      <c r="AZ69" s="665"/>
      <c r="BA69" s="643"/>
      <c r="BB69" s="643"/>
      <c r="BC69" s="753"/>
      <c r="BD69" s="753"/>
      <c r="BE69" s="643"/>
      <c r="BF69" s="163">
        <f t="shared" si="138"/>
        <v>0</v>
      </c>
      <c r="BG69" s="665"/>
      <c r="BH69" s="643"/>
      <c r="BI69" s="643"/>
      <c r="BJ69" s="753"/>
      <c r="BK69" s="753"/>
      <c r="BL69" s="643"/>
      <c r="BM69" s="163">
        <f t="shared" si="139"/>
        <v>0</v>
      </c>
      <c r="BN69" s="665"/>
      <c r="BO69" s="643"/>
      <c r="BP69" s="643"/>
      <c r="BQ69" s="753"/>
      <c r="BR69" s="753"/>
      <c r="BS69" s="643"/>
      <c r="BT69" s="163">
        <f t="shared" si="140"/>
        <v>0</v>
      </c>
      <c r="BU69" s="665"/>
      <c r="BV69" s="643"/>
      <c r="BW69" s="643"/>
      <c r="BX69" s="753"/>
      <c r="BY69" s="753"/>
      <c r="BZ69" s="643"/>
      <c r="CA69" s="163">
        <f t="shared" si="141"/>
        <v>0</v>
      </c>
      <c r="CB69" s="665"/>
      <c r="CC69" s="643"/>
      <c r="CD69" s="643"/>
      <c r="CE69" s="753"/>
      <c r="CF69" s="753"/>
      <c r="CG69" s="643"/>
      <c r="CH69" s="163">
        <f t="shared" si="142"/>
        <v>0</v>
      </c>
      <c r="CI69" s="665"/>
      <c r="CJ69" s="643"/>
      <c r="CK69" s="643"/>
      <c r="CL69" s="753"/>
      <c r="CM69" s="753"/>
      <c r="CN69" s="643"/>
      <c r="CO69" s="163">
        <f t="shared" si="143"/>
        <v>0</v>
      </c>
      <c r="CP69" s="665"/>
      <c r="CQ69" s="643"/>
      <c r="CR69" s="643"/>
      <c r="CS69" s="753"/>
      <c r="CT69" s="753"/>
      <c r="CU69" s="643"/>
      <c r="CV69" s="163">
        <f t="shared" si="144"/>
        <v>0</v>
      </c>
      <c r="CW69" s="665"/>
      <c r="CX69" s="643"/>
      <c r="CY69" s="643"/>
      <c r="CZ69" s="753"/>
      <c r="DA69" s="753"/>
      <c r="DB69" s="643"/>
      <c r="DC69" s="163">
        <f t="shared" si="145"/>
        <v>0</v>
      </c>
      <c r="DD69" s="665"/>
      <c r="DE69" s="643"/>
      <c r="DF69" s="643"/>
      <c r="DG69" s="753"/>
      <c r="DH69" s="753"/>
      <c r="DI69" s="643"/>
      <c r="DJ69" s="163">
        <f t="shared" si="146"/>
        <v>0</v>
      </c>
      <c r="DK69" s="665"/>
      <c r="DL69" s="643"/>
      <c r="DM69" s="643"/>
      <c r="DN69" s="753"/>
      <c r="DO69" s="753"/>
      <c r="DP69" s="643"/>
      <c r="DQ69" s="163">
        <f t="shared" si="147"/>
        <v>0</v>
      </c>
      <c r="DR69" s="665"/>
      <c r="DS69" s="643"/>
      <c r="DT69" s="643"/>
      <c r="DU69" s="753"/>
      <c r="DV69" s="753"/>
      <c r="DW69" s="643"/>
      <c r="DX69" s="163">
        <f t="shared" si="148"/>
        <v>0</v>
      </c>
      <c r="DY69" s="665"/>
      <c r="DZ69" s="643"/>
      <c r="EA69" s="643"/>
      <c r="EB69" s="753"/>
      <c r="EC69" s="753"/>
      <c r="ED69" s="643"/>
      <c r="EE69" s="163">
        <f t="shared" si="149"/>
        <v>0</v>
      </c>
      <c r="EF69" s="665"/>
      <c r="EG69" s="643"/>
      <c r="EH69" s="643"/>
      <c r="EI69" s="753"/>
      <c r="EJ69" s="753"/>
      <c r="EK69" s="643"/>
      <c r="EL69" s="163">
        <f t="shared" si="150"/>
        <v>0</v>
      </c>
      <c r="EM69" s="245"/>
      <c r="EN69" s="643"/>
      <c r="EO69" s="643"/>
      <c r="EP69" s="50">
        <f t="shared" si="45"/>
        <v>0</v>
      </c>
      <c r="EQ69" s="50">
        <f t="shared" si="46"/>
        <v>0</v>
      </c>
      <c r="ER69" s="643"/>
      <c r="ES69" s="163">
        <f t="shared" si="151"/>
        <v>0</v>
      </c>
      <c r="ET69" s="643"/>
      <c r="EU69" s="572" t="s">
        <v>42</v>
      </c>
      <c r="EV69" s="146"/>
      <c r="EW69" s="146"/>
      <c r="EX69" s="146"/>
      <c r="EY69" s="146"/>
      <c r="EZ69" s="146"/>
      <c r="FA69" s="146"/>
      <c r="FB69" s="146"/>
      <c r="FC69" s="146"/>
      <c r="FD69" s="146"/>
      <c r="FE69" s="146"/>
      <c r="FF69" s="146"/>
      <c r="FG69" s="146"/>
      <c r="FH69" s="146"/>
      <c r="FI69" s="146"/>
      <c r="FJ69" s="146"/>
      <c r="FK69" s="146"/>
      <c r="FL69" s="146"/>
      <c r="FM69" s="146"/>
      <c r="FN69" s="146"/>
      <c r="FO69" s="146"/>
      <c r="FP69" s="146"/>
      <c r="FQ69" s="146"/>
      <c r="FR69" s="146"/>
      <c r="FS69" s="146"/>
      <c r="FT69" s="146"/>
      <c r="FU69" s="146"/>
      <c r="FV69" s="146"/>
      <c r="FW69" s="146"/>
      <c r="FX69" s="146"/>
      <c r="FY69" s="146"/>
      <c r="FZ69" s="146"/>
      <c r="GA69" s="144"/>
      <c r="GB69" s="144"/>
      <c r="GC69" s="144"/>
      <c r="GD69" s="144"/>
      <c r="GE69" s="144"/>
      <c r="GF69" s="144"/>
      <c r="GG69" s="144"/>
      <c r="GH69" s="144"/>
      <c r="GI69" s="144"/>
      <c r="GJ69" s="144"/>
      <c r="GK69" s="144"/>
      <c r="GL69" s="144"/>
      <c r="GM69" s="144"/>
      <c r="GN69" s="144"/>
      <c r="GO69" s="144"/>
      <c r="GP69" s="144"/>
      <c r="GQ69" s="144"/>
      <c r="GR69" s="144"/>
      <c r="GS69" s="144"/>
      <c r="GT69" s="144"/>
    </row>
    <row r="70" spans="1:202" ht="32.25" customHeight="1" x14ac:dyDescent="0.25">
      <c r="A70" s="431" t="s">
        <v>2176</v>
      </c>
      <c r="B70" s="48" t="s">
        <v>29</v>
      </c>
      <c r="C70" s="648"/>
      <c r="D70" s="643"/>
      <c r="E70" s="643"/>
      <c r="F70" s="753"/>
      <c r="G70" s="753"/>
      <c r="H70" s="643"/>
      <c r="I70" s="163">
        <f t="shared" si="131"/>
        <v>0</v>
      </c>
      <c r="J70" s="665"/>
      <c r="K70" s="643"/>
      <c r="L70" s="643"/>
      <c r="M70" s="753"/>
      <c r="N70" s="753"/>
      <c r="O70" s="643"/>
      <c r="P70" s="163">
        <f t="shared" si="132"/>
        <v>0</v>
      </c>
      <c r="Q70" s="665"/>
      <c r="R70" s="643"/>
      <c r="S70" s="643"/>
      <c r="T70" s="753"/>
      <c r="U70" s="753"/>
      <c r="V70" s="643"/>
      <c r="W70" s="163">
        <f t="shared" si="133"/>
        <v>0</v>
      </c>
      <c r="X70" s="665"/>
      <c r="Y70" s="643"/>
      <c r="Z70" s="643"/>
      <c r="AA70" s="753"/>
      <c r="AB70" s="753"/>
      <c r="AC70" s="643"/>
      <c r="AD70" s="163">
        <f t="shared" si="134"/>
        <v>0</v>
      </c>
      <c r="AE70" s="665"/>
      <c r="AF70" s="643"/>
      <c r="AG70" s="643"/>
      <c r="AH70" s="753"/>
      <c r="AI70" s="753"/>
      <c r="AJ70" s="643"/>
      <c r="AK70" s="163">
        <f t="shared" si="135"/>
        <v>0</v>
      </c>
      <c r="AL70" s="665"/>
      <c r="AM70" s="643"/>
      <c r="AN70" s="643"/>
      <c r="AO70" s="753"/>
      <c r="AP70" s="753"/>
      <c r="AQ70" s="643"/>
      <c r="AR70" s="163">
        <f t="shared" si="136"/>
        <v>0</v>
      </c>
      <c r="AS70" s="665"/>
      <c r="AT70" s="643"/>
      <c r="AU70" s="643"/>
      <c r="AV70" s="753"/>
      <c r="AW70" s="753"/>
      <c r="AX70" s="643"/>
      <c r="AY70" s="163">
        <f t="shared" si="137"/>
        <v>0</v>
      </c>
      <c r="AZ70" s="665"/>
      <c r="BA70" s="643"/>
      <c r="BB70" s="643"/>
      <c r="BC70" s="753"/>
      <c r="BD70" s="753"/>
      <c r="BE70" s="643"/>
      <c r="BF70" s="163">
        <f t="shared" si="138"/>
        <v>0</v>
      </c>
      <c r="BG70" s="665"/>
      <c r="BH70" s="643"/>
      <c r="BI70" s="643"/>
      <c r="BJ70" s="753"/>
      <c r="BK70" s="753"/>
      <c r="BL70" s="643"/>
      <c r="BM70" s="163">
        <f t="shared" si="139"/>
        <v>0</v>
      </c>
      <c r="BN70" s="665"/>
      <c r="BO70" s="643"/>
      <c r="BP70" s="643"/>
      <c r="BQ70" s="753"/>
      <c r="BR70" s="753"/>
      <c r="BS70" s="643"/>
      <c r="BT70" s="163">
        <f t="shared" si="140"/>
        <v>0</v>
      </c>
      <c r="BU70" s="665"/>
      <c r="BV70" s="643"/>
      <c r="BW70" s="643"/>
      <c r="BX70" s="753"/>
      <c r="BY70" s="753"/>
      <c r="BZ70" s="643"/>
      <c r="CA70" s="163">
        <f t="shared" si="141"/>
        <v>0</v>
      </c>
      <c r="CB70" s="665"/>
      <c r="CC70" s="643"/>
      <c r="CD70" s="643"/>
      <c r="CE70" s="753"/>
      <c r="CF70" s="753"/>
      <c r="CG70" s="643"/>
      <c r="CH70" s="163">
        <f t="shared" si="142"/>
        <v>0</v>
      </c>
      <c r="CI70" s="665"/>
      <c r="CJ70" s="643"/>
      <c r="CK70" s="643"/>
      <c r="CL70" s="753"/>
      <c r="CM70" s="753"/>
      <c r="CN70" s="643"/>
      <c r="CO70" s="163">
        <f t="shared" si="143"/>
        <v>0</v>
      </c>
      <c r="CP70" s="665"/>
      <c r="CQ70" s="643"/>
      <c r="CR70" s="643"/>
      <c r="CS70" s="753"/>
      <c r="CT70" s="753"/>
      <c r="CU70" s="643"/>
      <c r="CV70" s="163">
        <f t="shared" si="144"/>
        <v>0</v>
      </c>
      <c r="CW70" s="665"/>
      <c r="CX70" s="643"/>
      <c r="CY70" s="643"/>
      <c r="CZ70" s="753"/>
      <c r="DA70" s="753"/>
      <c r="DB70" s="643"/>
      <c r="DC70" s="163">
        <f t="shared" si="145"/>
        <v>0</v>
      </c>
      <c r="DD70" s="665"/>
      <c r="DE70" s="643"/>
      <c r="DF70" s="643"/>
      <c r="DG70" s="753"/>
      <c r="DH70" s="753"/>
      <c r="DI70" s="643"/>
      <c r="DJ70" s="163">
        <f t="shared" si="146"/>
        <v>0</v>
      </c>
      <c r="DK70" s="665"/>
      <c r="DL70" s="643"/>
      <c r="DM70" s="643"/>
      <c r="DN70" s="753"/>
      <c r="DO70" s="753"/>
      <c r="DP70" s="643"/>
      <c r="DQ70" s="163">
        <f t="shared" si="147"/>
        <v>0</v>
      </c>
      <c r="DR70" s="665"/>
      <c r="DS70" s="643"/>
      <c r="DT70" s="643"/>
      <c r="DU70" s="753"/>
      <c r="DV70" s="753"/>
      <c r="DW70" s="643"/>
      <c r="DX70" s="163">
        <f t="shared" si="148"/>
        <v>0</v>
      </c>
      <c r="DY70" s="665"/>
      <c r="DZ70" s="643"/>
      <c r="EA70" s="643"/>
      <c r="EB70" s="753"/>
      <c r="EC70" s="753"/>
      <c r="ED70" s="643"/>
      <c r="EE70" s="163">
        <f t="shared" si="149"/>
        <v>0</v>
      </c>
      <c r="EF70" s="665"/>
      <c r="EG70" s="643"/>
      <c r="EH70" s="643"/>
      <c r="EI70" s="753"/>
      <c r="EJ70" s="753"/>
      <c r="EK70" s="643"/>
      <c r="EL70" s="163">
        <f t="shared" si="150"/>
        <v>0</v>
      </c>
      <c r="EM70" s="245"/>
      <c r="EN70" s="643"/>
      <c r="EO70" s="643"/>
      <c r="EP70" s="50">
        <f t="shared" si="45"/>
        <v>0</v>
      </c>
      <c r="EQ70" s="50">
        <f t="shared" si="46"/>
        <v>0</v>
      </c>
      <c r="ER70" s="643"/>
      <c r="ES70" s="163">
        <f t="shared" si="151"/>
        <v>0</v>
      </c>
      <c r="ET70" s="643"/>
      <c r="EU70" s="572" t="s">
        <v>42</v>
      </c>
      <c r="EV70" s="146"/>
      <c r="EW70" s="146"/>
      <c r="EX70" s="146"/>
      <c r="EY70" s="146"/>
      <c r="EZ70" s="146"/>
      <c r="FA70" s="146"/>
      <c r="FB70" s="146"/>
      <c r="FC70" s="146"/>
      <c r="FD70" s="146"/>
      <c r="FE70" s="146"/>
      <c r="FF70" s="146"/>
      <c r="FG70" s="146"/>
      <c r="FH70" s="146"/>
      <c r="FI70" s="146"/>
      <c r="FJ70" s="146"/>
      <c r="FK70" s="146"/>
      <c r="FL70" s="146"/>
      <c r="FM70" s="146"/>
      <c r="FN70" s="146"/>
      <c r="FO70" s="146"/>
      <c r="FP70" s="146"/>
      <c r="FQ70" s="146"/>
      <c r="FR70" s="146"/>
      <c r="FS70" s="146"/>
      <c r="FT70" s="146"/>
      <c r="FU70" s="146"/>
      <c r="FV70" s="146"/>
      <c r="FW70" s="146"/>
      <c r="FX70" s="146"/>
      <c r="FY70" s="146"/>
      <c r="FZ70" s="146"/>
      <c r="GA70" s="144"/>
      <c r="GB70" s="144"/>
      <c r="GC70" s="144"/>
      <c r="GD70" s="144"/>
      <c r="GE70" s="144"/>
      <c r="GF70" s="144"/>
      <c r="GG70" s="144"/>
      <c r="GH70" s="144"/>
      <c r="GI70" s="144"/>
      <c r="GJ70" s="144"/>
      <c r="GK70" s="144"/>
      <c r="GL70" s="144"/>
      <c r="GM70" s="144"/>
      <c r="GN70" s="144"/>
      <c r="GO70" s="144"/>
      <c r="GP70" s="144"/>
      <c r="GQ70" s="144"/>
      <c r="GR70" s="144"/>
      <c r="GS70" s="144"/>
      <c r="GT70" s="144"/>
    </row>
    <row r="71" spans="1:202" ht="32.25" customHeight="1" thickBot="1" x14ac:dyDescent="0.3">
      <c r="A71" s="431" t="s">
        <v>2177</v>
      </c>
      <c r="B71" s="48" t="s">
        <v>90</v>
      </c>
      <c r="C71" s="648"/>
      <c r="D71" s="643"/>
      <c r="E71" s="643"/>
      <c r="F71" s="753"/>
      <c r="G71" s="753"/>
      <c r="H71" s="643"/>
      <c r="I71" s="61">
        <f t="shared" si="131"/>
        <v>0</v>
      </c>
      <c r="J71" s="665"/>
      <c r="K71" s="643"/>
      <c r="L71" s="643"/>
      <c r="M71" s="753"/>
      <c r="N71" s="753"/>
      <c r="O71" s="643"/>
      <c r="P71" s="163">
        <f t="shared" si="132"/>
        <v>0</v>
      </c>
      <c r="Q71" s="665"/>
      <c r="R71" s="643"/>
      <c r="S71" s="643"/>
      <c r="T71" s="753"/>
      <c r="U71" s="753"/>
      <c r="V71" s="643"/>
      <c r="W71" s="163">
        <f t="shared" si="133"/>
        <v>0</v>
      </c>
      <c r="X71" s="665"/>
      <c r="Y71" s="643"/>
      <c r="Z71" s="643"/>
      <c r="AA71" s="753"/>
      <c r="AB71" s="753"/>
      <c r="AC71" s="643"/>
      <c r="AD71" s="163">
        <f t="shared" si="134"/>
        <v>0</v>
      </c>
      <c r="AE71" s="665"/>
      <c r="AF71" s="643"/>
      <c r="AG71" s="643"/>
      <c r="AH71" s="753"/>
      <c r="AI71" s="753"/>
      <c r="AJ71" s="643"/>
      <c r="AK71" s="163">
        <f t="shared" si="135"/>
        <v>0</v>
      </c>
      <c r="AL71" s="665"/>
      <c r="AM71" s="643"/>
      <c r="AN71" s="643"/>
      <c r="AO71" s="753"/>
      <c r="AP71" s="753"/>
      <c r="AQ71" s="643"/>
      <c r="AR71" s="163">
        <f t="shared" si="136"/>
        <v>0</v>
      </c>
      <c r="AS71" s="665"/>
      <c r="AT71" s="643"/>
      <c r="AU71" s="643"/>
      <c r="AV71" s="753"/>
      <c r="AW71" s="753"/>
      <c r="AX71" s="643"/>
      <c r="AY71" s="163">
        <f t="shared" si="137"/>
        <v>0</v>
      </c>
      <c r="AZ71" s="665"/>
      <c r="BA71" s="643"/>
      <c r="BB71" s="643"/>
      <c r="BC71" s="753"/>
      <c r="BD71" s="753"/>
      <c r="BE71" s="643"/>
      <c r="BF71" s="163">
        <f t="shared" si="138"/>
        <v>0</v>
      </c>
      <c r="BG71" s="665"/>
      <c r="BH71" s="643"/>
      <c r="BI71" s="643"/>
      <c r="BJ71" s="753"/>
      <c r="BK71" s="753"/>
      <c r="BL71" s="643"/>
      <c r="BM71" s="163">
        <f t="shared" si="139"/>
        <v>0</v>
      </c>
      <c r="BN71" s="665"/>
      <c r="BO71" s="643"/>
      <c r="BP71" s="643"/>
      <c r="BQ71" s="753"/>
      <c r="BR71" s="753"/>
      <c r="BS71" s="643"/>
      <c r="BT71" s="163">
        <f t="shared" si="140"/>
        <v>0</v>
      </c>
      <c r="BU71" s="665"/>
      <c r="BV71" s="643"/>
      <c r="BW71" s="643"/>
      <c r="BX71" s="753"/>
      <c r="BY71" s="753"/>
      <c r="BZ71" s="643"/>
      <c r="CA71" s="163">
        <f t="shared" si="141"/>
        <v>0</v>
      </c>
      <c r="CB71" s="665"/>
      <c r="CC71" s="643"/>
      <c r="CD71" s="643"/>
      <c r="CE71" s="753"/>
      <c r="CF71" s="753"/>
      <c r="CG71" s="643"/>
      <c r="CH71" s="163">
        <f t="shared" si="142"/>
        <v>0</v>
      </c>
      <c r="CI71" s="665"/>
      <c r="CJ71" s="643"/>
      <c r="CK71" s="643"/>
      <c r="CL71" s="753"/>
      <c r="CM71" s="753"/>
      <c r="CN71" s="643"/>
      <c r="CO71" s="163">
        <f t="shared" si="143"/>
        <v>0</v>
      </c>
      <c r="CP71" s="665"/>
      <c r="CQ71" s="643"/>
      <c r="CR71" s="643"/>
      <c r="CS71" s="753"/>
      <c r="CT71" s="753"/>
      <c r="CU71" s="643"/>
      <c r="CV71" s="163">
        <f t="shared" si="144"/>
        <v>0</v>
      </c>
      <c r="CW71" s="665"/>
      <c r="CX71" s="643"/>
      <c r="CY71" s="643"/>
      <c r="CZ71" s="753"/>
      <c r="DA71" s="753"/>
      <c r="DB71" s="643"/>
      <c r="DC71" s="163">
        <f t="shared" si="145"/>
        <v>0</v>
      </c>
      <c r="DD71" s="665"/>
      <c r="DE71" s="643"/>
      <c r="DF71" s="643"/>
      <c r="DG71" s="753"/>
      <c r="DH71" s="753"/>
      <c r="DI71" s="643"/>
      <c r="DJ71" s="163">
        <f t="shared" si="146"/>
        <v>0</v>
      </c>
      <c r="DK71" s="665"/>
      <c r="DL71" s="643"/>
      <c r="DM71" s="643"/>
      <c r="DN71" s="753"/>
      <c r="DO71" s="753"/>
      <c r="DP71" s="643"/>
      <c r="DQ71" s="163">
        <f t="shared" si="147"/>
        <v>0</v>
      </c>
      <c r="DR71" s="665"/>
      <c r="DS71" s="643"/>
      <c r="DT71" s="643"/>
      <c r="DU71" s="753"/>
      <c r="DV71" s="753"/>
      <c r="DW71" s="643"/>
      <c r="DX71" s="163">
        <f t="shared" si="148"/>
        <v>0</v>
      </c>
      <c r="DY71" s="665"/>
      <c r="DZ71" s="643"/>
      <c r="EA71" s="643"/>
      <c r="EB71" s="753"/>
      <c r="EC71" s="753"/>
      <c r="ED71" s="643"/>
      <c r="EE71" s="163">
        <f t="shared" si="149"/>
        <v>0</v>
      </c>
      <c r="EF71" s="665"/>
      <c r="EG71" s="643"/>
      <c r="EH71" s="643"/>
      <c r="EI71" s="753"/>
      <c r="EJ71" s="753"/>
      <c r="EK71" s="643"/>
      <c r="EL71" s="163">
        <f t="shared" si="150"/>
        <v>0</v>
      </c>
      <c r="EM71" s="245"/>
      <c r="EN71" s="643"/>
      <c r="EO71" s="643"/>
      <c r="EP71" s="50">
        <f t="shared" si="45"/>
        <v>0</v>
      </c>
      <c r="EQ71" s="50">
        <f t="shared" si="46"/>
        <v>0</v>
      </c>
      <c r="ER71" s="643"/>
      <c r="ES71" s="163">
        <f t="shared" si="151"/>
        <v>0</v>
      </c>
      <c r="ET71" s="643"/>
      <c r="EU71" s="572" t="s">
        <v>42</v>
      </c>
      <c r="EV71" s="146"/>
      <c r="EW71" s="146"/>
      <c r="EX71" s="146"/>
      <c r="EY71" s="146"/>
      <c r="EZ71" s="146"/>
      <c r="FA71" s="146"/>
      <c r="FB71" s="146"/>
      <c r="FC71" s="146"/>
      <c r="FD71" s="146"/>
      <c r="FE71" s="146"/>
      <c r="FF71" s="146"/>
      <c r="FG71" s="146"/>
      <c r="FH71" s="146"/>
      <c r="FI71" s="146"/>
      <c r="FJ71" s="146"/>
      <c r="FK71" s="146"/>
      <c r="FL71" s="146"/>
      <c r="FM71" s="146"/>
      <c r="FN71" s="146"/>
      <c r="FO71" s="146"/>
      <c r="FP71" s="146"/>
      <c r="FQ71" s="146"/>
      <c r="FR71" s="146"/>
      <c r="FS71" s="146"/>
      <c r="FT71" s="146"/>
      <c r="FU71" s="146"/>
      <c r="FV71" s="146"/>
      <c r="FW71" s="146"/>
      <c r="FX71" s="146"/>
      <c r="FY71" s="146"/>
      <c r="FZ71" s="146"/>
      <c r="GA71" s="144"/>
      <c r="GB71" s="144"/>
      <c r="GC71" s="144"/>
      <c r="GD71" s="144"/>
      <c r="GE71" s="144"/>
      <c r="GF71" s="144"/>
      <c r="GG71" s="144"/>
      <c r="GH71" s="144"/>
      <c r="GI71" s="144"/>
      <c r="GJ71" s="144"/>
      <c r="GK71" s="144"/>
      <c r="GL71" s="144"/>
      <c r="GM71" s="144"/>
      <c r="GN71" s="144"/>
      <c r="GO71" s="144"/>
      <c r="GP71" s="144"/>
      <c r="GQ71" s="144"/>
      <c r="GR71" s="144"/>
      <c r="GS71" s="144"/>
      <c r="GT71" s="144"/>
    </row>
    <row r="72" spans="1:202" s="5" customFormat="1" ht="32.25" customHeight="1" thickBot="1" x14ac:dyDescent="0.3">
      <c r="A72" s="437"/>
      <c r="B72" s="48"/>
      <c r="C72" s="47"/>
      <c r="D72" s="643"/>
      <c r="E72" s="662"/>
      <c r="F72" s="503"/>
      <c r="G72" s="503"/>
      <c r="H72" s="662"/>
      <c r="I72" s="250"/>
      <c r="J72" s="251"/>
      <c r="K72" s="50"/>
      <c r="L72" s="50"/>
      <c r="M72" s="218"/>
      <c r="N72" s="218"/>
      <c r="O72" s="50"/>
      <c r="P72" s="50"/>
      <c r="Q72" s="245"/>
      <c r="R72" s="50"/>
      <c r="S72" s="50"/>
      <c r="T72" s="218"/>
      <c r="U72" s="218"/>
      <c r="V72" s="50"/>
      <c r="W72" s="50"/>
      <c r="X72" s="245"/>
      <c r="Y72" s="50"/>
      <c r="Z72" s="50"/>
      <c r="AA72" s="218"/>
      <c r="AB72" s="218"/>
      <c r="AC72" s="50"/>
      <c r="AD72" s="50"/>
      <c r="AE72" s="245"/>
      <c r="AF72" s="50"/>
      <c r="AG72" s="50"/>
      <c r="AH72" s="218"/>
      <c r="AI72" s="218"/>
      <c r="AJ72" s="50"/>
      <c r="AK72" s="50"/>
      <c r="AL72" s="245"/>
      <c r="AM72" s="50"/>
      <c r="AN72" s="50"/>
      <c r="AO72" s="218"/>
      <c r="AP72" s="218"/>
      <c r="AQ72" s="50"/>
      <c r="AR72" s="50"/>
      <c r="AS72" s="245"/>
      <c r="AT72" s="50"/>
      <c r="AU72" s="50"/>
      <c r="AV72" s="218"/>
      <c r="AW72" s="218"/>
      <c r="AX72" s="50"/>
      <c r="AY72" s="216"/>
      <c r="AZ72" s="245"/>
      <c r="BA72" s="50"/>
      <c r="BB72" s="50"/>
      <c r="BC72" s="218"/>
      <c r="BD72" s="218"/>
      <c r="BE72" s="50"/>
      <c r="BF72" s="216"/>
      <c r="BG72" s="245"/>
      <c r="BH72" s="50"/>
      <c r="BI72" s="50"/>
      <c r="BJ72" s="218"/>
      <c r="BK72" s="218"/>
      <c r="BL72" s="50"/>
      <c r="BM72" s="216"/>
      <c r="BN72" s="245"/>
      <c r="BO72" s="50"/>
      <c r="BP72" s="50"/>
      <c r="BQ72" s="218"/>
      <c r="BR72" s="218"/>
      <c r="BS72" s="50"/>
      <c r="BT72" s="216"/>
      <c r="BU72" s="245"/>
      <c r="BV72" s="50"/>
      <c r="BW72" s="50"/>
      <c r="BX72" s="218"/>
      <c r="BY72" s="218"/>
      <c r="BZ72" s="50"/>
      <c r="CA72" s="216"/>
      <c r="CB72" s="245"/>
      <c r="CC72" s="50"/>
      <c r="CD72" s="50"/>
      <c r="CE72" s="218"/>
      <c r="CF72" s="218"/>
      <c r="CG72" s="50"/>
      <c r="CH72" s="216"/>
      <c r="CI72" s="245"/>
      <c r="CJ72" s="50"/>
      <c r="CK72" s="50"/>
      <c r="CL72" s="191"/>
      <c r="CM72" s="191"/>
      <c r="CN72" s="50"/>
      <c r="CO72" s="216"/>
      <c r="CP72" s="245"/>
      <c r="CQ72" s="50"/>
      <c r="CR72" s="50"/>
      <c r="CS72" s="218"/>
      <c r="CT72" s="218"/>
      <c r="CU72" s="50"/>
      <c r="CV72" s="216"/>
      <c r="CW72" s="245"/>
      <c r="CX72" s="50"/>
      <c r="CY72" s="50"/>
      <c r="CZ72" s="218"/>
      <c r="DA72" s="218"/>
      <c r="DB72" s="50"/>
      <c r="DC72" s="216"/>
      <c r="DD72" s="245"/>
      <c r="DE72" s="50"/>
      <c r="DF72" s="50"/>
      <c r="DG72" s="218"/>
      <c r="DH72" s="218"/>
      <c r="DI72" s="50"/>
      <c r="DJ72" s="216"/>
      <c r="DK72" s="245"/>
      <c r="DL72" s="50"/>
      <c r="DM72" s="50"/>
      <c r="DN72" s="218"/>
      <c r="DO72" s="218"/>
      <c r="DP72" s="50"/>
      <c r="DQ72" s="216"/>
      <c r="DR72" s="245"/>
      <c r="DS72" s="50"/>
      <c r="DT72" s="50"/>
      <c r="DU72" s="218"/>
      <c r="DV72" s="218"/>
      <c r="DW72" s="50"/>
      <c r="DX72" s="216"/>
      <c r="DY72" s="245"/>
      <c r="DZ72" s="50"/>
      <c r="EA72" s="50"/>
      <c r="EB72" s="218"/>
      <c r="EC72" s="218"/>
      <c r="ED72" s="50"/>
      <c r="EE72" s="216"/>
      <c r="EF72" s="245"/>
      <c r="EG72" s="50"/>
      <c r="EH72" s="50"/>
      <c r="EI72" s="218"/>
      <c r="EJ72" s="218"/>
      <c r="EK72" s="50"/>
      <c r="EL72" s="216"/>
      <c r="EM72" s="245"/>
      <c r="EN72" s="50"/>
      <c r="EO72" s="50"/>
      <c r="EP72" s="218"/>
      <c r="EQ72" s="218"/>
      <c r="ER72" s="50"/>
      <c r="ES72" s="163"/>
      <c r="ET72" s="643"/>
      <c r="EU72" s="576"/>
      <c r="EV72" s="147"/>
      <c r="EW72" s="147"/>
      <c r="EX72" s="147"/>
      <c r="EY72" s="147"/>
      <c r="EZ72" s="147"/>
      <c r="FA72" s="147"/>
      <c r="FB72" s="147"/>
      <c r="FC72" s="147"/>
      <c r="FD72" s="147"/>
      <c r="FE72" s="147"/>
      <c r="FF72" s="147"/>
      <c r="FG72" s="147"/>
      <c r="FH72" s="147"/>
      <c r="FI72" s="147"/>
      <c r="FJ72" s="147"/>
      <c r="FK72" s="147"/>
      <c r="FL72" s="147"/>
      <c r="FM72" s="147"/>
      <c r="FN72" s="147"/>
      <c r="FO72" s="147"/>
      <c r="FP72" s="147"/>
      <c r="FQ72" s="147"/>
      <c r="FR72" s="147"/>
      <c r="FS72" s="147"/>
      <c r="FT72" s="147"/>
      <c r="FU72" s="147"/>
      <c r="FV72" s="147"/>
      <c r="FW72" s="147"/>
      <c r="FX72" s="147"/>
      <c r="FY72" s="147"/>
      <c r="FZ72" s="147"/>
      <c r="GA72" s="145"/>
      <c r="GB72" s="145"/>
      <c r="GC72" s="145"/>
      <c r="GD72" s="145"/>
      <c r="GE72" s="145"/>
      <c r="GF72" s="145"/>
      <c r="GG72" s="145"/>
      <c r="GH72" s="145"/>
      <c r="GI72" s="145"/>
      <c r="GJ72" s="145"/>
      <c r="GK72" s="145"/>
      <c r="GL72" s="145"/>
      <c r="GM72" s="145"/>
      <c r="GN72" s="145"/>
      <c r="GO72" s="145"/>
      <c r="GP72" s="145"/>
      <c r="GQ72" s="145"/>
      <c r="GR72" s="145"/>
      <c r="GS72" s="145"/>
      <c r="GT72" s="145"/>
    </row>
    <row r="73" spans="1:202" ht="32.25" customHeight="1" thickBot="1" x14ac:dyDescent="0.35">
      <c r="A73" s="431"/>
      <c r="B73" s="55" t="s">
        <v>158</v>
      </c>
      <c r="C73" s="660"/>
      <c r="D73" s="163"/>
      <c r="E73" s="163"/>
      <c r="F73" s="57"/>
      <c r="G73" s="57"/>
      <c r="H73" s="65"/>
      <c r="I73" s="57">
        <f>SUM(I7:I71)</f>
        <v>0</v>
      </c>
      <c r="J73" s="666"/>
      <c r="K73" s="163"/>
      <c r="L73" s="163"/>
      <c r="M73" s="57">
        <f>SUM(M7:M71)</f>
        <v>0</v>
      </c>
      <c r="N73" s="57">
        <f>SUM(N7:N71)</f>
        <v>0</v>
      </c>
      <c r="O73" s="163"/>
      <c r="P73" s="163">
        <f>SUM(P7:P71)</f>
        <v>0</v>
      </c>
      <c r="Q73" s="669"/>
      <c r="R73" s="163"/>
      <c r="S73" s="163"/>
      <c r="T73" s="163">
        <f>SUM(T7:T71)</f>
        <v>0</v>
      </c>
      <c r="U73" s="163">
        <f>SUM(U7:U71)</f>
        <v>0</v>
      </c>
      <c r="V73" s="163"/>
      <c r="W73" s="163">
        <f>SUM(W7:W71)</f>
        <v>0</v>
      </c>
      <c r="X73" s="669"/>
      <c r="Y73" s="163"/>
      <c r="Z73" s="163"/>
      <c r="AA73" s="163">
        <f>SUM(AA7:AA71)</f>
        <v>0</v>
      </c>
      <c r="AB73" s="163">
        <f>SUM(AB7:AB71)</f>
        <v>0</v>
      </c>
      <c r="AC73" s="163"/>
      <c r="AD73" s="163">
        <f>SUM(AD7:AD71)</f>
        <v>0</v>
      </c>
      <c r="AE73" s="669"/>
      <c r="AF73" s="163"/>
      <c r="AG73" s="163"/>
      <c r="AH73" s="163">
        <f>SUM(AH7:AH71)</f>
        <v>0</v>
      </c>
      <c r="AI73" s="163">
        <f>SUM(AI7:AI71)</f>
        <v>0</v>
      </c>
      <c r="AJ73" s="163"/>
      <c r="AK73" s="163">
        <f>SUM(AK7:AK71)</f>
        <v>0</v>
      </c>
      <c r="AL73" s="669"/>
      <c r="AM73" s="163"/>
      <c r="AN73" s="163"/>
      <c r="AO73" s="163">
        <f>SUM(AO7:AO71)</f>
        <v>0</v>
      </c>
      <c r="AP73" s="163">
        <f>SUM(AP7:AP71)</f>
        <v>0</v>
      </c>
      <c r="AQ73" s="163"/>
      <c r="AR73" s="163">
        <f>SUM(AR7:AR71)</f>
        <v>0</v>
      </c>
      <c r="AS73" s="669"/>
      <c r="AT73" s="163"/>
      <c r="AU73" s="163"/>
      <c r="AV73" s="163">
        <f>SUM(AV7:AV71)</f>
        <v>0</v>
      </c>
      <c r="AW73" s="163">
        <f>SUM(AW7:AW71)</f>
        <v>0</v>
      </c>
      <c r="AX73" s="163"/>
      <c r="AY73" s="57">
        <f>SUM(AY7:AY71)</f>
        <v>0</v>
      </c>
      <c r="AZ73" s="666"/>
      <c r="BA73" s="163"/>
      <c r="BB73" s="163"/>
      <c r="BC73" s="163">
        <f>SUM(BC7:BC71)</f>
        <v>0</v>
      </c>
      <c r="BD73" s="163">
        <f>SUM(BD7:BD71)</f>
        <v>0</v>
      </c>
      <c r="BE73" s="163"/>
      <c r="BF73" s="57">
        <f>SUM(BF7:BF71)</f>
        <v>0</v>
      </c>
      <c r="BG73" s="666"/>
      <c r="BH73" s="163"/>
      <c r="BI73" s="163"/>
      <c r="BJ73" s="163">
        <f>SUM(BJ7:BJ71)</f>
        <v>0</v>
      </c>
      <c r="BK73" s="163">
        <f>SUM(BK7:BK71)</f>
        <v>0</v>
      </c>
      <c r="BL73" s="163"/>
      <c r="BM73" s="57">
        <f>SUM(BM7:BM71)</f>
        <v>0</v>
      </c>
      <c r="BN73" s="666"/>
      <c r="BO73" s="163"/>
      <c r="BP73" s="163"/>
      <c r="BQ73" s="163">
        <f>SUM(BQ7:BQ71)</f>
        <v>0</v>
      </c>
      <c r="BR73" s="163">
        <f>SUM(BR7:BR71)</f>
        <v>0</v>
      </c>
      <c r="BS73" s="163"/>
      <c r="BT73" s="57">
        <f>SUM(BT7:BT71)</f>
        <v>0</v>
      </c>
      <c r="BU73" s="666"/>
      <c r="BV73" s="163"/>
      <c r="BW73" s="163"/>
      <c r="BX73" s="163">
        <f>SUM(BX7:BX71)</f>
        <v>0</v>
      </c>
      <c r="BY73" s="163">
        <f>SUM(BY7:BY71)</f>
        <v>0</v>
      </c>
      <c r="BZ73" s="163"/>
      <c r="CA73" s="57">
        <f>SUM(CA7:CA71)</f>
        <v>0</v>
      </c>
      <c r="CB73" s="666"/>
      <c r="CC73" s="163"/>
      <c r="CD73" s="163"/>
      <c r="CE73" s="163">
        <f>SUM(CE7:CE71)</f>
        <v>0</v>
      </c>
      <c r="CF73" s="163">
        <f>SUM(CF7:CF71)</f>
        <v>0</v>
      </c>
      <c r="CG73" s="163"/>
      <c r="CH73" s="57">
        <f>SUM(CH7:CH71)</f>
        <v>0</v>
      </c>
      <c r="CI73" s="666"/>
      <c r="CJ73" s="163"/>
      <c r="CK73" s="163"/>
      <c r="CL73" s="163">
        <f>SUM(CL7:CL71)</f>
        <v>0</v>
      </c>
      <c r="CM73" s="163">
        <f>SUM(CM7:CM71)</f>
        <v>0</v>
      </c>
      <c r="CN73" s="163"/>
      <c r="CO73" s="57">
        <f>SUM(CO7:CO71)</f>
        <v>0</v>
      </c>
      <c r="CP73" s="666"/>
      <c r="CQ73" s="163"/>
      <c r="CR73" s="163"/>
      <c r="CS73" s="163">
        <f>SUM(CS7:CS71)</f>
        <v>0</v>
      </c>
      <c r="CT73" s="163">
        <f>SUM(CT7:CT71)</f>
        <v>0</v>
      </c>
      <c r="CU73" s="163"/>
      <c r="CV73" s="57">
        <f>SUM(CV7:CV71)</f>
        <v>0</v>
      </c>
      <c r="CW73" s="666"/>
      <c r="CX73" s="163"/>
      <c r="CY73" s="163"/>
      <c r="CZ73" s="163">
        <f>SUM(CZ7:CZ71)</f>
        <v>0</v>
      </c>
      <c r="DA73" s="163">
        <f>SUM(DA7:DA71)</f>
        <v>0</v>
      </c>
      <c r="DB73" s="163"/>
      <c r="DC73" s="57">
        <f>SUM(DC7:DC71)</f>
        <v>0</v>
      </c>
      <c r="DD73" s="666"/>
      <c r="DE73" s="163"/>
      <c r="DF73" s="163"/>
      <c r="DG73" s="163">
        <f>SUM(DG7:DG71)</f>
        <v>0</v>
      </c>
      <c r="DH73" s="163">
        <f>SUM(DH7:DH71)</f>
        <v>0</v>
      </c>
      <c r="DI73" s="163"/>
      <c r="DJ73" s="57">
        <f>SUM(DJ7:DJ71)</f>
        <v>0</v>
      </c>
      <c r="DK73" s="666"/>
      <c r="DL73" s="163"/>
      <c r="DM73" s="163"/>
      <c r="DN73" s="163">
        <f>SUM(DN7:DN71)</f>
        <v>0</v>
      </c>
      <c r="DO73" s="163">
        <f>SUM(DO7:DO71)</f>
        <v>0</v>
      </c>
      <c r="DP73" s="163"/>
      <c r="DQ73" s="57">
        <f>SUM(DQ7:DQ71)</f>
        <v>0</v>
      </c>
      <c r="DR73" s="666"/>
      <c r="DS73" s="163"/>
      <c r="DT73" s="163"/>
      <c r="DU73" s="163">
        <f>SUM(DU7:DU71)</f>
        <v>0</v>
      </c>
      <c r="DV73" s="163">
        <f>SUM(DV7:DV71)</f>
        <v>0</v>
      </c>
      <c r="DW73" s="163"/>
      <c r="DX73" s="57">
        <f>SUM(DX7:DX71)</f>
        <v>0</v>
      </c>
      <c r="DY73" s="666"/>
      <c r="DZ73" s="163"/>
      <c r="EA73" s="163"/>
      <c r="EB73" s="163">
        <f>SUM(EB7:EB71)</f>
        <v>0</v>
      </c>
      <c r="EC73" s="163">
        <f>SUM(EC7:EC71)</f>
        <v>0</v>
      </c>
      <c r="ED73" s="163"/>
      <c r="EE73" s="57">
        <f>SUM(EE7:EE71)</f>
        <v>0</v>
      </c>
      <c r="EF73" s="666"/>
      <c r="EG73" s="163"/>
      <c r="EH73" s="163"/>
      <c r="EI73" s="163">
        <f>SUM(EI7:EI71)</f>
        <v>0</v>
      </c>
      <c r="EJ73" s="163">
        <f>SUM(EJ7:EJ71)</f>
        <v>0</v>
      </c>
      <c r="EK73" s="163"/>
      <c r="EL73" s="57">
        <f>SUM(EL7:EL71)</f>
        <v>0</v>
      </c>
      <c r="EM73" s="252"/>
      <c r="EN73" s="50"/>
      <c r="EO73" s="50"/>
      <c r="EP73" s="163">
        <f>SUM(EP7:EP71)</f>
        <v>0</v>
      </c>
      <c r="EQ73" s="163">
        <f>SUM(EQ7:EQ71)</f>
        <v>0</v>
      </c>
      <c r="ER73" s="63"/>
      <c r="ES73" s="57">
        <f>SUM(ES7:ES71)</f>
        <v>0</v>
      </c>
      <c r="ET73" s="652"/>
      <c r="EU73" s="575"/>
      <c r="EV73" s="146"/>
      <c r="EW73" s="146"/>
      <c r="EX73" s="146"/>
      <c r="EY73" s="146"/>
      <c r="EZ73" s="146"/>
      <c r="FA73" s="146"/>
      <c r="FB73" s="146"/>
      <c r="FC73" s="146"/>
      <c r="FD73" s="146"/>
      <c r="FE73" s="146"/>
      <c r="FF73" s="146"/>
      <c r="FG73" s="146"/>
      <c r="FH73" s="146"/>
      <c r="FI73" s="146"/>
      <c r="FJ73" s="146"/>
      <c r="FK73" s="146"/>
      <c r="FL73" s="146"/>
      <c r="FM73" s="146"/>
      <c r="FN73" s="146"/>
      <c r="FO73" s="146"/>
      <c r="FP73" s="146"/>
      <c r="FQ73" s="146"/>
      <c r="FR73" s="146"/>
      <c r="FS73" s="146"/>
      <c r="FT73" s="146"/>
      <c r="FU73" s="146"/>
      <c r="FV73" s="146"/>
      <c r="FW73" s="146"/>
      <c r="FX73" s="146"/>
      <c r="FY73" s="146"/>
      <c r="FZ73" s="146"/>
      <c r="GA73" s="144"/>
      <c r="GB73" s="144"/>
      <c r="GC73" s="144"/>
      <c r="GD73" s="144"/>
      <c r="GE73" s="144"/>
      <c r="GF73" s="144"/>
      <c r="GG73" s="144"/>
      <c r="GH73" s="144"/>
      <c r="GI73" s="144"/>
      <c r="GJ73" s="144"/>
      <c r="GK73" s="144"/>
      <c r="GL73" s="144"/>
      <c r="GM73" s="144"/>
      <c r="GN73" s="144"/>
      <c r="GO73" s="144"/>
      <c r="GP73" s="144"/>
      <c r="GQ73" s="144"/>
      <c r="GR73" s="144"/>
      <c r="GS73" s="144"/>
      <c r="GT73" s="144"/>
    </row>
    <row r="74" spans="1:202" ht="32.25" customHeight="1" x14ac:dyDescent="0.25">
      <c r="A74" s="431"/>
      <c r="B74" s="48"/>
      <c r="C74" s="648"/>
      <c r="D74" s="163"/>
      <c r="E74" s="163"/>
      <c r="F74" s="163"/>
      <c r="G74" s="163"/>
      <c r="H74" s="163"/>
      <c r="I74" s="59"/>
      <c r="J74" s="665"/>
      <c r="K74" s="163"/>
      <c r="L74" s="163"/>
      <c r="M74" s="163"/>
      <c r="N74" s="163"/>
      <c r="O74" s="163"/>
      <c r="P74" s="163"/>
      <c r="Q74" s="665"/>
      <c r="R74" s="163"/>
      <c r="S74" s="163"/>
      <c r="T74" s="163"/>
      <c r="U74" s="163"/>
      <c r="V74" s="163"/>
      <c r="W74" s="163"/>
      <c r="X74" s="665"/>
      <c r="Y74" s="163"/>
      <c r="Z74" s="163"/>
      <c r="AA74" s="163"/>
      <c r="AB74" s="163"/>
      <c r="AC74" s="163"/>
      <c r="AD74" s="163"/>
      <c r="AE74" s="665"/>
      <c r="AF74" s="163"/>
      <c r="AG74" s="163"/>
      <c r="AH74" s="163"/>
      <c r="AI74" s="163"/>
      <c r="AJ74" s="163"/>
      <c r="AK74" s="163"/>
      <c r="AL74" s="665"/>
      <c r="AM74" s="163"/>
      <c r="AN74" s="163"/>
      <c r="AO74" s="163"/>
      <c r="AP74" s="163"/>
      <c r="AQ74" s="163"/>
      <c r="AR74" s="163"/>
      <c r="AS74" s="665"/>
      <c r="AT74" s="163"/>
      <c r="AU74" s="163"/>
      <c r="AV74" s="163"/>
      <c r="AW74" s="163"/>
      <c r="AX74" s="163"/>
      <c r="AY74" s="59"/>
      <c r="AZ74" s="665"/>
      <c r="BA74" s="163"/>
      <c r="BB74" s="163"/>
      <c r="BC74" s="163"/>
      <c r="BD74" s="163"/>
      <c r="BE74" s="163"/>
      <c r="BF74" s="59"/>
      <c r="BG74" s="665"/>
      <c r="BH74" s="163"/>
      <c r="BI74" s="163"/>
      <c r="BJ74" s="163"/>
      <c r="BK74" s="163"/>
      <c r="BL74" s="163"/>
      <c r="BM74" s="59"/>
      <c r="BN74" s="665"/>
      <c r="BO74" s="163"/>
      <c r="BP74" s="163"/>
      <c r="BQ74" s="163"/>
      <c r="BR74" s="163"/>
      <c r="BS74" s="163"/>
      <c r="BT74" s="59"/>
      <c r="BU74" s="665"/>
      <c r="BV74" s="163"/>
      <c r="BW74" s="163"/>
      <c r="BX74" s="163"/>
      <c r="BY74" s="163"/>
      <c r="BZ74" s="163"/>
      <c r="CA74" s="59"/>
      <c r="CB74" s="665"/>
      <c r="CC74" s="163"/>
      <c r="CD74" s="163"/>
      <c r="CE74" s="163"/>
      <c r="CF74" s="163"/>
      <c r="CG74" s="163"/>
      <c r="CH74" s="59"/>
      <c r="CI74" s="665"/>
      <c r="CJ74" s="163"/>
      <c r="CK74" s="163"/>
      <c r="CL74" s="146"/>
      <c r="CM74" s="146"/>
      <c r="CN74" s="163"/>
      <c r="CO74" s="59"/>
      <c r="CP74" s="665"/>
      <c r="CQ74" s="163"/>
      <c r="CR74" s="163"/>
      <c r="CS74" s="163"/>
      <c r="CT74" s="163"/>
      <c r="CU74" s="163"/>
      <c r="CV74" s="59"/>
      <c r="CW74" s="665"/>
      <c r="CX74" s="163"/>
      <c r="CY74" s="163"/>
      <c r="CZ74" s="163"/>
      <c r="DA74" s="163"/>
      <c r="DB74" s="163"/>
      <c r="DC74" s="59"/>
      <c r="DD74" s="665"/>
      <c r="DE74" s="163"/>
      <c r="DF74" s="163"/>
      <c r="DG74" s="163"/>
      <c r="DH74" s="163"/>
      <c r="DI74" s="163"/>
      <c r="DJ74" s="59"/>
      <c r="DK74" s="665"/>
      <c r="DL74" s="163"/>
      <c r="DM74" s="163"/>
      <c r="DN74" s="163"/>
      <c r="DO74" s="163"/>
      <c r="DP74" s="163"/>
      <c r="DQ74" s="59"/>
      <c r="DR74" s="665"/>
      <c r="DS74" s="163"/>
      <c r="DT74" s="163"/>
      <c r="DU74" s="163"/>
      <c r="DV74" s="163"/>
      <c r="DW74" s="163"/>
      <c r="DX74" s="59"/>
      <c r="DY74" s="665"/>
      <c r="DZ74" s="163"/>
      <c r="EA74" s="163"/>
      <c r="EB74" s="163"/>
      <c r="EC74" s="163"/>
      <c r="ED74" s="163"/>
      <c r="EE74" s="59"/>
      <c r="EF74" s="665"/>
      <c r="EG74" s="163"/>
      <c r="EH74" s="163"/>
      <c r="EI74" s="163"/>
      <c r="EJ74" s="163"/>
      <c r="EK74" s="163"/>
      <c r="EL74" s="59"/>
      <c r="EM74" s="245"/>
      <c r="EN74" s="50"/>
      <c r="EO74" s="50"/>
      <c r="EP74" s="50"/>
      <c r="EQ74" s="50"/>
      <c r="ER74" s="50"/>
      <c r="ES74" s="59"/>
      <c r="ET74" s="643"/>
      <c r="EU74" s="575"/>
      <c r="EV74" s="146"/>
      <c r="EW74" s="146"/>
      <c r="EX74" s="146"/>
      <c r="EY74" s="146"/>
      <c r="EZ74" s="146"/>
      <c r="FA74" s="146"/>
      <c r="FB74" s="146"/>
      <c r="FC74" s="146"/>
      <c r="FD74" s="146"/>
      <c r="FE74" s="146"/>
      <c r="FF74" s="146"/>
      <c r="FG74" s="146"/>
      <c r="FH74" s="146"/>
      <c r="FI74" s="146"/>
      <c r="FJ74" s="146"/>
      <c r="FK74" s="146"/>
      <c r="FL74" s="146"/>
      <c r="FM74" s="146"/>
      <c r="FN74" s="146"/>
      <c r="FO74" s="146"/>
      <c r="FP74" s="146"/>
      <c r="FQ74" s="146"/>
      <c r="FR74" s="146"/>
      <c r="FS74" s="146"/>
      <c r="FT74" s="146"/>
      <c r="FU74" s="146"/>
      <c r="FV74" s="146"/>
      <c r="FW74" s="146"/>
      <c r="FX74" s="146"/>
      <c r="FY74" s="146"/>
      <c r="FZ74" s="146"/>
      <c r="GA74" s="144"/>
      <c r="GB74" s="144"/>
      <c r="GC74" s="144"/>
      <c r="GD74" s="144"/>
      <c r="GE74" s="144"/>
      <c r="GF74" s="144"/>
      <c r="GG74" s="144"/>
      <c r="GH74" s="144"/>
      <c r="GI74" s="144"/>
      <c r="GJ74" s="144"/>
      <c r="GK74" s="144"/>
      <c r="GL74" s="144"/>
      <c r="GM74" s="144"/>
      <c r="GN74" s="144"/>
      <c r="GO74" s="144"/>
      <c r="GP74" s="144"/>
      <c r="GQ74" s="144"/>
      <c r="GR74" s="144"/>
      <c r="GS74" s="144"/>
      <c r="GT74" s="144"/>
    </row>
    <row r="75" spans="1:202" ht="32.25" customHeight="1" x14ac:dyDescent="0.3">
      <c r="A75" s="431"/>
      <c r="B75" s="60" t="s">
        <v>132</v>
      </c>
      <c r="C75" s="648"/>
      <c r="D75" s="163"/>
      <c r="E75" s="163"/>
      <c r="F75" s="163"/>
      <c r="G75" s="163"/>
      <c r="H75" s="163"/>
      <c r="I75" s="163"/>
      <c r="J75" s="665"/>
      <c r="K75" s="163"/>
      <c r="L75" s="163"/>
      <c r="M75" s="163"/>
      <c r="N75" s="163"/>
      <c r="O75" s="163"/>
      <c r="P75" s="163"/>
      <c r="Q75" s="665"/>
      <c r="R75" s="163"/>
      <c r="S75" s="163"/>
      <c r="T75" s="163"/>
      <c r="U75" s="163"/>
      <c r="V75" s="163"/>
      <c r="W75" s="163"/>
      <c r="X75" s="665"/>
      <c r="Y75" s="163"/>
      <c r="Z75" s="163"/>
      <c r="AA75" s="163"/>
      <c r="AB75" s="163"/>
      <c r="AC75" s="163"/>
      <c r="AD75" s="163"/>
      <c r="AE75" s="665"/>
      <c r="AF75" s="163"/>
      <c r="AG75" s="163"/>
      <c r="AH75" s="163"/>
      <c r="AI75" s="163"/>
      <c r="AJ75" s="163"/>
      <c r="AK75" s="163"/>
      <c r="AL75" s="665"/>
      <c r="AM75" s="163"/>
      <c r="AN75" s="163"/>
      <c r="AO75" s="163"/>
      <c r="AP75" s="163"/>
      <c r="AQ75" s="163"/>
      <c r="AR75" s="163"/>
      <c r="AS75" s="665"/>
      <c r="AT75" s="163"/>
      <c r="AU75" s="163"/>
      <c r="AV75" s="163"/>
      <c r="AW75" s="163"/>
      <c r="AX75" s="163"/>
      <c r="AY75" s="163"/>
      <c r="AZ75" s="665"/>
      <c r="BA75" s="163"/>
      <c r="BB75" s="163"/>
      <c r="BC75" s="163"/>
      <c r="BD75" s="163"/>
      <c r="BE75" s="163"/>
      <c r="BF75" s="163"/>
      <c r="BG75" s="665"/>
      <c r="BH75" s="163"/>
      <c r="BI75" s="163"/>
      <c r="BJ75" s="163"/>
      <c r="BK75" s="163"/>
      <c r="BL75" s="163"/>
      <c r="BM75" s="163"/>
      <c r="BN75" s="665"/>
      <c r="BO75" s="163"/>
      <c r="BP75" s="163"/>
      <c r="BQ75" s="163"/>
      <c r="BR75" s="163"/>
      <c r="BS75" s="163"/>
      <c r="BT75" s="163"/>
      <c r="BU75" s="665"/>
      <c r="BV75" s="163"/>
      <c r="BW75" s="163"/>
      <c r="BX75" s="163"/>
      <c r="BY75" s="163"/>
      <c r="BZ75" s="163"/>
      <c r="CA75" s="163"/>
      <c r="CB75" s="665"/>
      <c r="CC75" s="163"/>
      <c r="CD75" s="163"/>
      <c r="CE75" s="163"/>
      <c r="CF75" s="163"/>
      <c r="CG75" s="163"/>
      <c r="CH75" s="163"/>
      <c r="CI75" s="665"/>
      <c r="CJ75" s="163"/>
      <c r="CK75" s="163"/>
      <c r="CL75" s="146"/>
      <c r="CM75" s="146"/>
      <c r="CN75" s="163"/>
      <c r="CO75" s="163"/>
      <c r="CP75" s="665"/>
      <c r="CQ75" s="163"/>
      <c r="CR75" s="163"/>
      <c r="CS75" s="163"/>
      <c r="CT75" s="163"/>
      <c r="CU75" s="163"/>
      <c r="CV75" s="163"/>
      <c r="CW75" s="665"/>
      <c r="CX75" s="163"/>
      <c r="CY75" s="163"/>
      <c r="CZ75" s="163"/>
      <c r="DA75" s="163"/>
      <c r="DB75" s="163"/>
      <c r="DC75" s="163"/>
      <c r="DD75" s="665"/>
      <c r="DE75" s="163"/>
      <c r="DF75" s="163"/>
      <c r="DG75" s="163"/>
      <c r="DH75" s="163"/>
      <c r="DI75" s="163"/>
      <c r="DJ75" s="163"/>
      <c r="DK75" s="665"/>
      <c r="DL75" s="163"/>
      <c r="DM75" s="163"/>
      <c r="DN75" s="163"/>
      <c r="DO75" s="163"/>
      <c r="DP75" s="163"/>
      <c r="DQ75" s="163"/>
      <c r="DR75" s="665"/>
      <c r="DS75" s="163"/>
      <c r="DT75" s="163"/>
      <c r="DU75" s="163"/>
      <c r="DV75" s="163"/>
      <c r="DW75" s="163"/>
      <c r="DX75" s="163"/>
      <c r="DY75" s="665"/>
      <c r="DZ75" s="163"/>
      <c r="EA75" s="163"/>
      <c r="EB75" s="163"/>
      <c r="EC75" s="163"/>
      <c r="ED75" s="163"/>
      <c r="EE75" s="163"/>
      <c r="EF75" s="665"/>
      <c r="EG75" s="163"/>
      <c r="EH75" s="163"/>
      <c r="EI75" s="163"/>
      <c r="EJ75" s="163"/>
      <c r="EK75" s="163"/>
      <c r="EL75" s="163"/>
      <c r="EM75" s="245"/>
      <c r="EN75" s="50"/>
      <c r="EO75" s="50"/>
      <c r="EP75" s="50"/>
      <c r="EQ75" s="50"/>
      <c r="ER75" s="50"/>
      <c r="ES75" s="163"/>
      <c r="ET75" s="643"/>
      <c r="EU75" s="575"/>
      <c r="EV75" s="146"/>
      <c r="EW75" s="146"/>
      <c r="EX75" s="146"/>
      <c r="EY75" s="146"/>
      <c r="EZ75" s="146"/>
      <c r="FA75" s="146"/>
      <c r="FB75" s="146"/>
      <c r="FC75" s="146"/>
      <c r="FD75" s="146"/>
      <c r="FE75" s="146"/>
      <c r="FF75" s="146"/>
      <c r="FG75" s="146"/>
      <c r="FH75" s="146"/>
      <c r="FI75" s="146"/>
      <c r="FJ75" s="146"/>
      <c r="FK75" s="146"/>
      <c r="FL75" s="146"/>
      <c r="FM75" s="146"/>
      <c r="FN75" s="146"/>
      <c r="FO75" s="146"/>
      <c r="FP75" s="146"/>
      <c r="FQ75" s="146"/>
      <c r="FR75" s="146"/>
      <c r="FS75" s="146"/>
      <c r="FT75" s="146"/>
      <c r="FU75" s="146"/>
      <c r="FV75" s="146"/>
      <c r="FW75" s="146"/>
      <c r="FX75" s="146"/>
      <c r="FY75" s="146"/>
      <c r="FZ75" s="146"/>
      <c r="GA75" s="144"/>
      <c r="GB75" s="144"/>
      <c r="GC75" s="144"/>
      <c r="GD75" s="144"/>
      <c r="GE75" s="144"/>
      <c r="GF75" s="144"/>
      <c r="GG75" s="144"/>
      <c r="GH75" s="144"/>
      <c r="GI75" s="144"/>
      <c r="GJ75" s="144"/>
      <c r="GK75" s="144"/>
      <c r="GL75" s="144"/>
      <c r="GM75" s="144"/>
      <c r="GN75" s="144"/>
      <c r="GO75" s="144"/>
      <c r="GP75" s="144"/>
      <c r="GQ75" s="144"/>
      <c r="GR75" s="144"/>
      <c r="GS75" s="144"/>
      <c r="GT75" s="144"/>
    </row>
    <row r="76" spans="1:202" ht="32.25" customHeight="1" x14ac:dyDescent="0.25">
      <c r="A76" s="431" t="s">
        <v>2178</v>
      </c>
      <c r="B76" s="48" t="s">
        <v>75</v>
      </c>
      <c r="C76" s="648"/>
      <c r="D76" s="643"/>
      <c r="E76" s="643"/>
      <c r="F76" s="643"/>
      <c r="G76" s="643"/>
      <c r="H76" s="753"/>
      <c r="I76" s="163">
        <f>H76</f>
        <v>0</v>
      </c>
      <c r="J76" s="665"/>
      <c r="K76" s="643"/>
      <c r="L76" s="643"/>
      <c r="M76" s="643"/>
      <c r="N76" s="643"/>
      <c r="O76" s="753"/>
      <c r="P76" s="363">
        <f>O76</f>
        <v>0</v>
      </c>
      <c r="Q76" s="665"/>
      <c r="R76" s="643"/>
      <c r="S76" s="643"/>
      <c r="T76" s="643"/>
      <c r="U76" s="643"/>
      <c r="V76" s="753"/>
      <c r="W76" s="363">
        <f>V76</f>
        <v>0</v>
      </c>
      <c r="X76" s="665"/>
      <c r="Y76" s="643"/>
      <c r="Z76" s="643"/>
      <c r="AA76" s="643"/>
      <c r="AB76" s="643"/>
      <c r="AC76" s="753"/>
      <c r="AD76" s="363">
        <f>AC76</f>
        <v>0</v>
      </c>
      <c r="AE76" s="665"/>
      <c r="AF76" s="643"/>
      <c r="AG76" s="643"/>
      <c r="AH76" s="643"/>
      <c r="AI76" s="643"/>
      <c r="AJ76" s="753"/>
      <c r="AK76" s="363">
        <f>AJ76</f>
        <v>0</v>
      </c>
      <c r="AL76" s="665"/>
      <c r="AM76" s="643"/>
      <c r="AN76" s="643"/>
      <c r="AO76" s="643"/>
      <c r="AP76" s="643"/>
      <c r="AQ76" s="753"/>
      <c r="AR76" s="363">
        <f>AQ76</f>
        <v>0</v>
      </c>
      <c r="AS76" s="665"/>
      <c r="AT76" s="643"/>
      <c r="AU76" s="643"/>
      <c r="AV76" s="643"/>
      <c r="AW76" s="643"/>
      <c r="AX76" s="753"/>
      <c r="AY76" s="363">
        <f>AX76</f>
        <v>0</v>
      </c>
      <c r="AZ76" s="665"/>
      <c r="BA76" s="643"/>
      <c r="BB76" s="643"/>
      <c r="BC76" s="643"/>
      <c r="BD76" s="643"/>
      <c r="BE76" s="753"/>
      <c r="BF76" s="363">
        <f>BE76</f>
        <v>0</v>
      </c>
      <c r="BG76" s="665"/>
      <c r="BH76" s="643"/>
      <c r="BI76" s="643"/>
      <c r="BJ76" s="643"/>
      <c r="BK76" s="643"/>
      <c r="BL76" s="753"/>
      <c r="BM76" s="363">
        <f>BL76</f>
        <v>0</v>
      </c>
      <c r="BN76" s="665"/>
      <c r="BO76" s="643"/>
      <c r="BP76" s="643"/>
      <c r="BQ76" s="643"/>
      <c r="BR76" s="643"/>
      <c r="BS76" s="753"/>
      <c r="BT76" s="363">
        <f>BS76</f>
        <v>0</v>
      </c>
      <c r="BU76" s="665"/>
      <c r="BV76" s="643"/>
      <c r="BW76" s="643"/>
      <c r="BX76" s="643"/>
      <c r="BY76" s="643"/>
      <c r="BZ76" s="753"/>
      <c r="CA76" s="363">
        <f>BZ76</f>
        <v>0</v>
      </c>
      <c r="CB76" s="665"/>
      <c r="CC76" s="643"/>
      <c r="CD76" s="643"/>
      <c r="CE76" s="643"/>
      <c r="CF76" s="643"/>
      <c r="CG76" s="753"/>
      <c r="CH76" s="363">
        <f>CG76</f>
        <v>0</v>
      </c>
      <c r="CI76" s="665"/>
      <c r="CJ76" s="643"/>
      <c r="CK76" s="643"/>
      <c r="CL76" s="643"/>
      <c r="CM76" s="643"/>
      <c r="CN76" s="753"/>
      <c r="CO76" s="363">
        <f>CN76</f>
        <v>0</v>
      </c>
      <c r="CP76" s="665"/>
      <c r="CQ76" s="643"/>
      <c r="CR76" s="643"/>
      <c r="CS76" s="643"/>
      <c r="CT76" s="643"/>
      <c r="CU76" s="753"/>
      <c r="CV76" s="363">
        <f>CU76</f>
        <v>0</v>
      </c>
      <c r="CW76" s="665"/>
      <c r="CX76" s="643"/>
      <c r="CY76" s="643"/>
      <c r="CZ76" s="643"/>
      <c r="DA76" s="643"/>
      <c r="DB76" s="753"/>
      <c r="DC76" s="363">
        <f>DB76</f>
        <v>0</v>
      </c>
      <c r="DD76" s="665"/>
      <c r="DE76" s="643"/>
      <c r="DF76" s="643"/>
      <c r="DG76" s="643"/>
      <c r="DH76" s="643"/>
      <c r="DI76" s="753"/>
      <c r="DJ76" s="363">
        <f>DI76</f>
        <v>0</v>
      </c>
      <c r="DK76" s="665"/>
      <c r="DL76" s="643"/>
      <c r="DM76" s="643"/>
      <c r="DN76" s="643"/>
      <c r="DO76" s="643"/>
      <c r="DP76" s="753"/>
      <c r="DQ76" s="363">
        <f>DP76</f>
        <v>0</v>
      </c>
      <c r="DR76" s="665"/>
      <c r="DS76" s="643"/>
      <c r="DT76" s="643"/>
      <c r="DU76" s="643"/>
      <c r="DV76" s="643"/>
      <c r="DW76" s="753"/>
      <c r="DX76" s="363">
        <f>DW76</f>
        <v>0</v>
      </c>
      <c r="DY76" s="665"/>
      <c r="DZ76" s="643"/>
      <c r="EA76" s="643"/>
      <c r="EB76" s="643"/>
      <c r="EC76" s="643"/>
      <c r="ED76" s="753"/>
      <c r="EE76" s="363">
        <f>ED76</f>
        <v>0</v>
      </c>
      <c r="EF76" s="665"/>
      <c r="EG76" s="643"/>
      <c r="EH76" s="643"/>
      <c r="EI76" s="643"/>
      <c r="EJ76" s="643"/>
      <c r="EK76" s="753"/>
      <c r="EL76" s="363">
        <f>EK76</f>
        <v>0</v>
      </c>
      <c r="EM76" s="245"/>
      <c r="EN76" s="643"/>
      <c r="EO76" s="643"/>
      <c r="EP76" s="643"/>
      <c r="EQ76" s="643"/>
      <c r="ER76" s="364">
        <f>H76+O76+V76+AC76+AJ76+AQ76+AX76+BE76+BL76+BS76+BZ76+CG76+CN76+CU76+DB76+DI76+DP76+DW76+ED76+EK76</f>
        <v>0</v>
      </c>
      <c r="ES76" s="363">
        <f>ER76+EQ76+EP76+EO76+EN76</f>
        <v>0</v>
      </c>
      <c r="ET76" s="643"/>
      <c r="EU76" s="572" t="s">
        <v>2019</v>
      </c>
      <c r="EV76" s="146"/>
      <c r="EW76" s="146"/>
      <c r="EX76" s="146"/>
      <c r="EY76" s="146"/>
      <c r="EZ76" s="146"/>
      <c r="FA76" s="146"/>
      <c r="FB76" s="146"/>
      <c r="FC76" s="146"/>
      <c r="FD76" s="146"/>
      <c r="FE76" s="146"/>
      <c r="FF76" s="146"/>
      <c r="FG76" s="146"/>
      <c r="FH76" s="146"/>
      <c r="FI76" s="146"/>
      <c r="FJ76" s="146"/>
      <c r="FK76" s="146"/>
      <c r="FL76" s="146"/>
      <c r="FM76" s="146"/>
      <c r="FN76" s="146"/>
      <c r="FO76" s="146"/>
      <c r="FP76" s="146"/>
      <c r="FQ76" s="146"/>
      <c r="FR76" s="146"/>
      <c r="FS76" s="146"/>
      <c r="FT76" s="146"/>
      <c r="FU76" s="146"/>
      <c r="FV76" s="146"/>
      <c r="FW76" s="146"/>
      <c r="FX76" s="146"/>
      <c r="FY76" s="146"/>
      <c r="FZ76" s="146"/>
      <c r="GA76" s="144"/>
      <c r="GB76" s="144"/>
      <c r="GC76" s="144"/>
      <c r="GD76" s="144"/>
      <c r="GE76" s="144"/>
      <c r="GF76" s="144"/>
      <c r="GG76" s="144"/>
      <c r="GH76" s="144"/>
      <c r="GI76" s="144"/>
      <c r="GJ76" s="144"/>
      <c r="GK76" s="144"/>
      <c r="GL76" s="144"/>
      <c r="GM76" s="144"/>
      <c r="GN76" s="144"/>
      <c r="GO76" s="144"/>
      <c r="GP76" s="144"/>
      <c r="GQ76" s="144"/>
      <c r="GR76" s="144"/>
      <c r="GS76" s="144"/>
      <c r="GT76" s="144"/>
    </row>
    <row r="77" spans="1:202" ht="32.25" customHeight="1" x14ac:dyDescent="0.25">
      <c r="A77" s="431" t="s">
        <v>2179</v>
      </c>
      <c r="B77" s="48" t="s">
        <v>185</v>
      </c>
      <c r="C77" s="648"/>
      <c r="D77" s="643"/>
      <c r="E77" s="643"/>
      <c r="F77" s="643"/>
      <c r="G77" s="643"/>
      <c r="H77" s="753"/>
      <c r="I77" s="163">
        <f>H77</f>
        <v>0</v>
      </c>
      <c r="J77" s="665"/>
      <c r="K77" s="643"/>
      <c r="L77" s="643"/>
      <c r="M77" s="643"/>
      <c r="N77" s="643"/>
      <c r="O77" s="753"/>
      <c r="P77" s="363">
        <f>O77</f>
        <v>0</v>
      </c>
      <c r="Q77" s="665"/>
      <c r="R77" s="643"/>
      <c r="S77" s="643"/>
      <c r="T77" s="643"/>
      <c r="U77" s="643"/>
      <c r="V77" s="753"/>
      <c r="W77" s="363">
        <f>V77</f>
        <v>0</v>
      </c>
      <c r="X77" s="665"/>
      <c r="Y77" s="643"/>
      <c r="Z77" s="643"/>
      <c r="AA77" s="643"/>
      <c r="AB77" s="643"/>
      <c r="AC77" s="753"/>
      <c r="AD77" s="363">
        <f>AC77</f>
        <v>0</v>
      </c>
      <c r="AE77" s="665"/>
      <c r="AF77" s="643"/>
      <c r="AG77" s="643"/>
      <c r="AH77" s="643"/>
      <c r="AI77" s="643"/>
      <c r="AJ77" s="753"/>
      <c r="AK77" s="363">
        <f>AJ77</f>
        <v>0</v>
      </c>
      <c r="AL77" s="665"/>
      <c r="AM77" s="643"/>
      <c r="AN77" s="643"/>
      <c r="AO77" s="643"/>
      <c r="AP77" s="643"/>
      <c r="AQ77" s="753"/>
      <c r="AR77" s="363">
        <f>AQ77</f>
        <v>0</v>
      </c>
      <c r="AS77" s="665"/>
      <c r="AT77" s="643"/>
      <c r="AU77" s="643"/>
      <c r="AV77" s="643"/>
      <c r="AW77" s="643"/>
      <c r="AX77" s="753"/>
      <c r="AY77" s="363">
        <f>AX77</f>
        <v>0</v>
      </c>
      <c r="AZ77" s="665"/>
      <c r="BA77" s="643"/>
      <c r="BB77" s="643"/>
      <c r="BC77" s="643"/>
      <c r="BD77" s="643"/>
      <c r="BE77" s="753"/>
      <c r="BF77" s="363">
        <f>BE77</f>
        <v>0</v>
      </c>
      <c r="BG77" s="665"/>
      <c r="BH77" s="643"/>
      <c r="BI77" s="643"/>
      <c r="BJ77" s="643"/>
      <c r="BK77" s="643"/>
      <c r="BL77" s="753"/>
      <c r="BM77" s="363">
        <f>BL77</f>
        <v>0</v>
      </c>
      <c r="BN77" s="665"/>
      <c r="BO77" s="643"/>
      <c r="BP77" s="643"/>
      <c r="BQ77" s="643"/>
      <c r="BR77" s="643"/>
      <c r="BS77" s="753"/>
      <c r="BT77" s="363">
        <f>BS77</f>
        <v>0</v>
      </c>
      <c r="BU77" s="665"/>
      <c r="BV77" s="643"/>
      <c r="BW77" s="643"/>
      <c r="BX77" s="643"/>
      <c r="BY77" s="643"/>
      <c r="BZ77" s="753"/>
      <c r="CA77" s="363">
        <f>BZ77</f>
        <v>0</v>
      </c>
      <c r="CB77" s="665"/>
      <c r="CC77" s="643"/>
      <c r="CD77" s="643"/>
      <c r="CE77" s="643"/>
      <c r="CF77" s="643"/>
      <c r="CG77" s="753"/>
      <c r="CH77" s="363">
        <f>CG77</f>
        <v>0</v>
      </c>
      <c r="CI77" s="665"/>
      <c r="CJ77" s="643"/>
      <c r="CK77" s="643"/>
      <c r="CL77" s="643"/>
      <c r="CM77" s="643"/>
      <c r="CN77" s="753"/>
      <c r="CO77" s="363">
        <f>CN77</f>
        <v>0</v>
      </c>
      <c r="CP77" s="665"/>
      <c r="CQ77" s="643"/>
      <c r="CR77" s="643"/>
      <c r="CS77" s="643"/>
      <c r="CT77" s="643"/>
      <c r="CU77" s="753"/>
      <c r="CV77" s="363">
        <f>CU77</f>
        <v>0</v>
      </c>
      <c r="CW77" s="665"/>
      <c r="CX77" s="643"/>
      <c r="CY77" s="643"/>
      <c r="CZ77" s="643"/>
      <c r="DA77" s="643"/>
      <c r="DB77" s="753"/>
      <c r="DC77" s="363">
        <f>DB77</f>
        <v>0</v>
      </c>
      <c r="DD77" s="665"/>
      <c r="DE77" s="643"/>
      <c r="DF77" s="643"/>
      <c r="DG77" s="643"/>
      <c r="DH77" s="643"/>
      <c r="DI77" s="753"/>
      <c r="DJ77" s="363">
        <f>DI77</f>
        <v>0</v>
      </c>
      <c r="DK77" s="665"/>
      <c r="DL77" s="643"/>
      <c r="DM77" s="643"/>
      <c r="DN77" s="643"/>
      <c r="DO77" s="643"/>
      <c r="DP77" s="753"/>
      <c r="DQ77" s="363">
        <f>DP77</f>
        <v>0</v>
      </c>
      <c r="DR77" s="665"/>
      <c r="DS77" s="643"/>
      <c r="DT77" s="643"/>
      <c r="DU77" s="643"/>
      <c r="DV77" s="643"/>
      <c r="DW77" s="753"/>
      <c r="DX77" s="363">
        <f>DW77</f>
        <v>0</v>
      </c>
      <c r="DY77" s="665"/>
      <c r="DZ77" s="643"/>
      <c r="EA77" s="643"/>
      <c r="EB77" s="643"/>
      <c r="EC77" s="643"/>
      <c r="ED77" s="753"/>
      <c r="EE77" s="363">
        <f>ED77</f>
        <v>0</v>
      </c>
      <c r="EF77" s="665"/>
      <c r="EG77" s="643"/>
      <c r="EH77" s="643"/>
      <c r="EI77" s="643"/>
      <c r="EJ77" s="643"/>
      <c r="EK77" s="753"/>
      <c r="EL77" s="363">
        <f>EK77</f>
        <v>0</v>
      </c>
      <c r="EM77" s="245"/>
      <c r="EN77" s="643"/>
      <c r="EO77" s="643"/>
      <c r="EP77" s="643"/>
      <c r="EQ77" s="643"/>
      <c r="ER77" s="364">
        <f>H77+O77+V77+AC77+AJ77+AQ77+AX77+BE77+BL77+BS77+BZ77+CG77+CN77+CU77+DB77+DI77+DP77+DW77+ED77+EK77</f>
        <v>0</v>
      </c>
      <c r="ES77" s="363">
        <f>ER77+EQ77+EP77+EO77+EN77</f>
        <v>0</v>
      </c>
      <c r="ET77" s="643"/>
      <c r="EU77" s="572" t="s">
        <v>2019</v>
      </c>
      <c r="EV77" s="146"/>
      <c r="EW77" s="146"/>
      <c r="EX77" s="146"/>
      <c r="EY77" s="146"/>
      <c r="EZ77" s="146"/>
      <c r="FA77" s="146"/>
      <c r="FB77" s="146"/>
      <c r="FC77" s="146"/>
      <c r="FD77" s="146"/>
      <c r="FE77" s="146"/>
      <c r="FF77" s="146"/>
      <c r="FG77" s="146"/>
      <c r="FH77" s="146"/>
      <c r="FI77" s="146"/>
      <c r="FJ77" s="146"/>
      <c r="FK77" s="146"/>
      <c r="FL77" s="146"/>
      <c r="FM77" s="146"/>
      <c r="FN77" s="146"/>
      <c r="FO77" s="146"/>
      <c r="FP77" s="146"/>
      <c r="FQ77" s="146"/>
      <c r="FR77" s="146"/>
      <c r="FS77" s="146"/>
      <c r="FT77" s="146"/>
      <c r="FU77" s="146"/>
      <c r="FV77" s="146"/>
      <c r="FW77" s="146"/>
      <c r="FX77" s="146"/>
      <c r="FY77" s="146"/>
      <c r="FZ77" s="146"/>
      <c r="GA77" s="144"/>
      <c r="GB77" s="144"/>
      <c r="GC77" s="144"/>
      <c r="GD77" s="144"/>
      <c r="GE77" s="144"/>
      <c r="GF77" s="144"/>
      <c r="GG77" s="144"/>
      <c r="GH77" s="144"/>
      <c r="GI77" s="144"/>
      <c r="GJ77" s="144"/>
      <c r="GK77" s="144"/>
      <c r="GL77" s="144"/>
      <c r="GM77" s="144"/>
      <c r="GN77" s="144"/>
      <c r="GO77" s="144"/>
      <c r="GP77" s="144"/>
      <c r="GQ77" s="144"/>
      <c r="GR77" s="144"/>
      <c r="GS77" s="144"/>
      <c r="GT77" s="144"/>
    </row>
    <row r="78" spans="1:202" ht="48" customHeight="1" thickBot="1" x14ac:dyDescent="0.3">
      <c r="A78" s="431" t="s">
        <v>2180</v>
      </c>
      <c r="B78" s="188" t="s">
        <v>131</v>
      </c>
      <c r="C78" s="648"/>
      <c r="D78" s="753"/>
      <c r="E78" s="753"/>
      <c r="F78" s="753"/>
      <c r="G78" s="753"/>
      <c r="H78" s="753"/>
      <c r="I78" s="61">
        <f>SUM(D78:H78)</f>
        <v>0</v>
      </c>
      <c r="J78" s="665"/>
      <c r="K78" s="753"/>
      <c r="L78" s="753"/>
      <c r="M78" s="753"/>
      <c r="N78" s="753"/>
      <c r="O78" s="753"/>
      <c r="P78" s="365">
        <f>SUM(K78:O78)</f>
        <v>0</v>
      </c>
      <c r="Q78" s="665"/>
      <c r="R78" s="753"/>
      <c r="S78" s="753"/>
      <c r="T78" s="753"/>
      <c r="U78" s="753"/>
      <c r="V78" s="753"/>
      <c r="W78" s="365">
        <f>SUM(R78:V78)</f>
        <v>0</v>
      </c>
      <c r="X78" s="665"/>
      <c r="Y78" s="753"/>
      <c r="Z78" s="753"/>
      <c r="AA78" s="753"/>
      <c r="AB78" s="753"/>
      <c r="AC78" s="753"/>
      <c r="AD78" s="365">
        <f>SUM(Y78:AC78)</f>
        <v>0</v>
      </c>
      <c r="AE78" s="665"/>
      <c r="AF78" s="753"/>
      <c r="AG78" s="753"/>
      <c r="AH78" s="753"/>
      <c r="AI78" s="753"/>
      <c r="AJ78" s="753"/>
      <c r="AK78" s="365">
        <f>SUM(AF78:AJ78)</f>
        <v>0</v>
      </c>
      <c r="AL78" s="665"/>
      <c r="AM78" s="753"/>
      <c r="AN78" s="753"/>
      <c r="AO78" s="753"/>
      <c r="AP78" s="753"/>
      <c r="AQ78" s="753"/>
      <c r="AR78" s="365">
        <f>SUM(AM78:AQ78)</f>
        <v>0</v>
      </c>
      <c r="AS78" s="665"/>
      <c r="AT78" s="753"/>
      <c r="AU78" s="753"/>
      <c r="AV78" s="753"/>
      <c r="AW78" s="753"/>
      <c r="AX78" s="753"/>
      <c r="AY78" s="365">
        <f>SUM(AT78:AX78)</f>
        <v>0</v>
      </c>
      <c r="AZ78" s="665"/>
      <c r="BA78" s="753"/>
      <c r="BB78" s="753"/>
      <c r="BC78" s="753"/>
      <c r="BD78" s="753"/>
      <c r="BE78" s="753"/>
      <c r="BF78" s="365">
        <f>SUM(BA78:BE78)</f>
        <v>0</v>
      </c>
      <c r="BG78" s="665"/>
      <c r="BH78" s="753"/>
      <c r="BI78" s="753"/>
      <c r="BJ78" s="753"/>
      <c r="BK78" s="753"/>
      <c r="BL78" s="753"/>
      <c r="BM78" s="365">
        <f>SUM(BH78:BL78)</f>
        <v>0</v>
      </c>
      <c r="BN78" s="665"/>
      <c r="BO78" s="753"/>
      <c r="BP78" s="753"/>
      <c r="BQ78" s="753"/>
      <c r="BR78" s="753"/>
      <c r="BS78" s="753"/>
      <c r="BT78" s="365">
        <f>SUM(BO78:BS78)</f>
        <v>0</v>
      </c>
      <c r="BU78" s="665"/>
      <c r="BV78" s="753"/>
      <c r="BW78" s="753"/>
      <c r="BX78" s="753"/>
      <c r="BY78" s="753"/>
      <c r="BZ78" s="753"/>
      <c r="CA78" s="365">
        <f>SUM(BV78:BZ78)</f>
        <v>0</v>
      </c>
      <c r="CB78" s="665"/>
      <c r="CC78" s="753"/>
      <c r="CD78" s="753"/>
      <c r="CE78" s="753"/>
      <c r="CF78" s="753"/>
      <c r="CG78" s="753"/>
      <c r="CH78" s="365">
        <f>SUM(CC78:CG78)</f>
        <v>0</v>
      </c>
      <c r="CI78" s="665"/>
      <c r="CJ78" s="753"/>
      <c r="CK78" s="753"/>
      <c r="CL78" s="753"/>
      <c r="CM78" s="753"/>
      <c r="CN78" s="753"/>
      <c r="CO78" s="365">
        <f>SUM(CJ78:CN78)</f>
        <v>0</v>
      </c>
      <c r="CP78" s="665"/>
      <c r="CQ78" s="753"/>
      <c r="CR78" s="753"/>
      <c r="CS78" s="753"/>
      <c r="CT78" s="753"/>
      <c r="CU78" s="753"/>
      <c r="CV78" s="365">
        <f>SUM(CQ78:CU78)</f>
        <v>0</v>
      </c>
      <c r="CW78" s="665"/>
      <c r="CX78" s="753"/>
      <c r="CY78" s="753"/>
      <c r="CZ78" s="753"/>
      <c r="DA78" s="753"/>
      <c r="DB78" s="753"/>
      <c r="DC78" s="365">
        <f>SUM(CX78:DB78)</f>
        <v>0</v>
      </c>
      <c r="DD78" s="665"/>
      <c r="DE78" s="753"/>
      <c r="DF78" s="753"/>
      <c r="DG78" s="753"/>
      <c r="DH78" s="753"/>
      <c r="DI78" s="753"/>
      <c r="DJ78" s="365">
        <f>SUM(DE78:DI78)</f>
        <v>0</v>
      </c>
      <c r="DK78" s="665"/>
      <c r="DL78" s="753"/>
      <c r="DM78" s="753"/>
      <c r="DN78" s="753"/>
      <c r="DO78" s="753"/>
      <c r="DP78" s="753"/>
      <c r="DQ78" s="365">
        <f>SUM(DL78:DP78)</f>
        <v>0</v>
      </c>
      <c r="DR78" s="665"/>
      <c r="DS78" s="753"/>
      <c r="DT78" s="753"/>
      <c r="DU78" s="753"/>
      <c r="DV78" s="753"/>
      <c r="DW78" s="753"/>
      <c r="DX78" s="365">
        <f>SUM(DS78:DW78)</f>
        <v>0</v>
      </c>
      <c r="DY78" s="665"/>
      <c r="DZ78" s="753"/>
      <c r="EA78" s="753"/>
      <c r="EB78" s="753"/>
      <c r="EC78" s="753"/>
      <c r="ED78" s="753"/>
      <c r="EE78" s="365">
        <f>SUM(DZ78:ED78)</f>
        <v>0</v>
      </c>
      <c r="EF78" s="665"/>
      <c r="EG78" s="753"/>
      <c r="EH78" s="753"/>
      <c r="EI78" s="753"/>
      <c r="EJ78" s="753"/>
      <c r="EK78" s="753"/>
      <c r="EL78" s="365">
        <f>SUM(EG78:EK78)</f>
        <v>0</v>
      </c>
      <c r="EM78" s="245"/>
      <c r="EN78" s="364">
        <f t="shared" ref="EN78:EQ79" si="152">D78+K78+R78+Y78+AF78+AM78+AT78+BA78+BH78+BO78+BV78+CC78+CJ78+CQ78+CX78+DE78+DL78+DS78+DZ78+EG78</f>
        <v>0</v>
      </c>
      <c r="EO78" s="364">
        <f t="shared" si="152"/>
        <v>0</v>
      </c>
      <c r="EP78" s="364">
        <f t="shared" si="152"/>
        <v>0</v>
      </c>
      <c r="EQ78" s="364">
        <f t="shared" si="152"/>
        <v>0</v>
      </c>
      <c r="ER78" s="364">
        <f>H78+O78+V78+AC78+AJ78+AQ78+AX78+BE78+BL78+BS78+BZ78+CG78+CN78+CU78+DB78+DI78+DP78+DW78+ED78+EK78</f>
        <v>0</v>
      </c>
      <c r="ES78" s="363">
        <f>ER78+EQ78+EP78+EO78+EN78</f>
        <v>0</v>
      </c>
      <c r="ET78" s="643"/>
      <c r="EU78" s="572" t="s">
        <v>2019</v>
      </c>
      <c r="EV78" s="146"/>
      <c r="EW78" s="146"/>
      <c r="EX78" s="146"/>
      <c r="EY78" s="146"/>
      <c r="EZ78" s="146"/>
      <c r="FA78" s="146"/>
      <c r="FB78" s="146"/>
      <c r="FC78" s="146"/>
      <c r="FD78" s="146"/>
      <c r="FE78" s="146"/>
      <c r="FF78" s="146"/>
      <c r="FG78" s="146"/>
      <c r="FH78" s="146"/>
      <c r="FI78" s="146"/>
      <c r="FJ78" s="146"/>
      <c r="FK78" s="146"/>
      <c r="FL78" s="146"/>
      <c r="FM78" s="146"/>
      <c r="FN78" s="146"/>
      <c r="FO78" s="146"/>
      <c r="FP78" s="146"/>
      <c r="FQ78" s="146"/>
      <c r="FR78" s="146"/>
      <c r="FS78" s="146"/>
      <c r="FT78" s="146"/>
      <c r="FU78" s="146"/>
      <c r="FV78" s="146"/>
      <c r="FW78" s="146"/>
      <c r="FX78" s="146"/>
      <c r="FY78" s="146"/>
      <c r="FZ78" s="146"/>
      <c r="GA78" s="144"/>
      <c r="GB78" s="144"/>
      <c r="GC78" s="144"/>
      <c r="GD78" s="144"/>
      <c r="GE78" s="144"/>
      <c r="GF78" s="144"/>
      <c r="GG78" s="144"/>
      <c r="GH78" s="144"/>
      <c r="GI78" s="144"/>
      <c r="GJ78" s="144"/>
      <c r="GK78" s="144"/>
      <c r="GL78" s="144"/>
      <c r="GM78" s="144"/>
      <c r="GN78" s="144"/>
      <c r="GO78" s="144"/>
      <c r="GP78" s="144"/>
      <c r="GQ78" s="144"/>
      <c r="GR78" s="144"/>
      <c r="GS78" s="144"/>
      <c r="GT78" s="144"/>
    </row>
    <row r="79" spans="1:202" ht="32.25" customHeight="1" thickBot="1" x14ac:dyDescent="0.35">
      <c r="A79" s="431"/>
      <c r="B79" s="60" t="s">
        <v>149</v>
      </c>
      <c r="C79" s="648"/>
      <c r="D79" s="163">
        <f>SUM(D78)</f>
        <v>0</v>
      </c>
      <c r="E79" s="505">
        <f>SUM(E78)</f>
        <v>0</v>
      </c>
      <c r="F79" s="505">
        <f>SUM(F78)</f>
        <v>0</v>
      </c>
      <c r="G79" s="505">
        <f>SUM(G78)</f>
        <v>0</v>
      </c>
      <c r="H79" s="65">
        <f>SUM(H76:H78)</f>
        <v>0</v>
      </c>
      <c r="I79" s="57">
        <f>SUM(I76:I78)</f>
        <v>0</v>
      </c>
      <c r="J79" s="667"/>
      <c r="K79" s="505">
        <f>SUM(K78)</f>
        <v>0</v>
      </c>
      <c r="L79" s="505">
        <f>SUM(L78)</f>
        <v>0</v>
      </c>
      <c r="M79" s="505">
        <f>SUM(M78)</f>
        <v>0</v>
      </c>
      <c r="N79" s="505">
        <f>SUM(N78)</f>
        <v>0</v>
      </c>
      <c r="O79" s="504">
        <f>SUM(O76:O78)</f>
        <v>0</v>
      </c>
      <c r="P79" s="163">
        <f>SUM(P76:P78)</f>
        <v>0</v>
      </c>
      <c r="Q79" s="665"/>
      <c r="R79" s="505">
        <f>SUM(R78)</f>
        <v>0</v>
      </c>
      <c r="S79" s="505">
        <f>SUM(S78)</f>
        <v>0</v>
      </c>
      <c r="T79" s="505">
        <f>SUM(T78)</f>
        <v>0</v>
      </c>
      <c r="U79" s="505">
        <f>SUM(U78)</f>
        <v>0</v>
      </c>
      <c r="V79" s="504">
        <f>SUM(V76:V78)</f>
        <v>0</v>
      </c>
      <c r="W79" s="163">
        <f>SUM(W76:W78)</f>
        <v>0</v>
      </c>
      <c r="X79" s="665"/>
      <c r="Y79" s="505">
        <f>SUM(Y78)</f>
        <v>0</v>
      </c>
      <c r="Z79" s="505">
        <f>SUM(Z78)</f>
        <v>0</v>
      </c>
      <c r="AA79" s="505">
        <f>SUM(AA78)</f>
        <v>0</v>
      </c>
      <c r="AB79" s="505">
        <f>SUM(AB78)</f>
        <v>0</v>
      </c>
      <c r="AC79" s="504">
        <f>SUM(AC76:AC78)</f>
        <v>0</v>
      </c>
      <c r="AD79" s="163">
        <f>SUM(AD76:AD78)</f>
        <v>0</v>
      </c>
      <c r="AE79" s="665"/>
      <c r="AF79" s="505">
        <f>SUM(AF78)</f>
        <v>0</v>
      </c>
      <c r="AG79" s="505">
        <f>SUM(AG78)</f>
        <v>0</v>
      </c>
      <c r="AH79" s="505">
        <f>SUM(AH78)</f>
        <v>0</v>
      </c>
      <c r="AI79" s="505">
        <f>SUM(AI78)</f>
        <v>0</v>
      </c>
      <c r="AJ79" s="504">
        <f>SUM(AJ76:AJ78)</f>
        <v>0</v>
      </c>
      <c r="AK79" s="163">
        <f>SUM(AK76:AK78)</f>
        <v>0</v>
      </c>
      <c r="AL79" s="665"/>
      <c r="AM79" s="505">
        <f>SUM(AM78)</f>
        <v>0</v>
      </c>
      <c r="AN79" s="505">
        <f>SUM(AN78)</f>
        <v>0</v>
      </c>
      <c r="AO79" s="505">
        <f>SUM(AO78)</f>
        <v>0</v>
      </c>
      <c r="AP79" s="505">
        <f>SUM(AP78)</f>
        <v>0</v>
      </c>
      <c r="AQ79" s="504">
        <f>SUM(AQ76:AQ78)</f>
        <v>0</v>
      </c>
      <c r="AR79" s="163">
        <f>SUM(AR76:AR78)</f>
        <v>0</v>
      </c>
      <c r="AS79" s="665"/>
      <c r="AT79" s="505">
        <f>SUM(AT78)</f>
        <v>0</v>
      </c>
      <c r="AU79" s="505">
        <f>SUM(AU78)</f>
        <v>0</v>
      </c>
      <c r="AV79" s="505">
        <f>SUM(AV78)</f>
        <v>0</v>
      </c>
      <c r="AW79" s="505">
        <f>SUM(AW78)</f>
        <v>0</v>
      </c>
      <c r="AX79" s="504">
        <f>SUM(AX76:AX78)</f>
        <v>0</v>
      </c>
      <c r="AY79" s="163">
        <f>SUM(AY76:AY78)</f>
        <v>0</v>
      </c>
      <c r="AZ79" s="665"/>
      <c r="BA79" s="505">
        <f>SUM(BA78)</f>
        <v>0</v>
      </c>
      <c r="BB79" s="505">
        <f>SUM(BB78)</f>
        <v>0</v>
      </c>
      <c r="BC79" s="505">
        <f>SUM(BC78)</f>
        <v>0</v>
      </c>
      <c r="BD79" s="505">
        <f>SUM(BD78)</f>
        <v>0</v>
      </c>
      <c r="BE79" s="504">
        <f>SUM(BE76:BE78)</f>
        <v>0</v>
      </c>
      <c r="BF79" s="163">
        <f>SUM(BF76:BF78)</f>
        <v>0</v>
      </c>
      <c r="BG79" s="665"/>
      <c r="BH79" s="505">
        <f>SUM(BH78)</f>
        <v>0</v>
      </c>
      <c r="BI79" s="505">
        <f>SUM(BI78)</f>
        <v>0</v>
      </c>
      <c r="BJ79" s="505">
        <f>SUM(BJ78)</f>
        <v>0</v>
      </c>
      <c r="BK79" s="505">
        <f>SUM(BK78)</f>
        <v>0</v>
      </c>
      <c r="BL79" s="504">
        <f>SUM(BL76:BL78)</f>
        <v>0</v>
      </c>
      <c r="BM79" s="163">
        <f>SUM(BM76:BM78)</f>
        <v>0</v>
      </c>
      <c r="BN79" s="665"/>
      <c r="BO79" s="505">
        <f>SUM(BO78)</f>
        <v>0</v>
      </c>
      <c r="BP79" s="505">
        <f>SUM(BP78)</f>
        <v>0</v>
      </c>
      <c r="BQ79" s="505">
        <f>SUM(BQ78)</f>
        <v>0</v>
      </c>
      <c r="BR79" s="505">
        <f>SUM(BR78)</f>
        <v>0</v>
      </c>
      <c r="BS79" s="504">
        <f>SUM(BS76:BS78)</f>
        <v>0</v>
      </c>
      <c r="BT79" s="163">
        <f>SUM(BT76:BT78)</f>
        <v>0</v>
      </c>
      <c r="BU79" s="665"/>
      <c r="BV79" s="505">
        <f>SUM(BV78)</f>
        <v>0</v>
      </c>
      <c r="BW79" s="505">
        <f>SUM(BW78)</f>
        <v>0</v>
      </c>
      <c r="BX79" s="505">
        <f>SUM(BX78)</f>
        <v>0</v>
      </c>
      <c r="BY79" s="505">
        <f>SUM(BY78)</f>
        <v>0</v>
      </c>
      <c r="BZ79" s="504">
        <f>SUM(BZ76:BZ78)</f>
        <v>0</v>
      </c>
      <c r="CA79" s="163">
        <f>SUM(CA76:CA78)</f>
        <v>0</v>
      </c>
      <c r="CB79" s="665"/>
      <c r="CC79" s="505">
        <f>SUM(CC78)</f>
        <v>0</v>
      </c>
      <c r="CD79" s="505">
        <f>SUM(CD78)</f>
        <v>0</v>
      </c>
      <c r="CE79" s="505">
        <f>SUM(CE78)</f>
        <v>0</v>
      </c>
      <c r="CF79" s="505">
        <f>SUM(CF78)</f>
        <v>0</v>
      </c>
      <c r="CG79" s="504">
        <f>SUM(CG76:CG78)</f>
        <v>0</v>
      </c>
      <c r="CH79" s="163">
        <f>SUM(CH76:CH78)</f>
        <v>0</v>
      </c>
      <c r="CI79" s="665"/>
      <c r="CJ79" s="505">
        <f>SUM(CJ78)</f>
        <v>0</v>
      </c>
      <c r="CK79" s="505">
        <f>SUM(CK78)</f>
        <v>0</v>
      </c>
      <c r="CL79" s="505">
        <f>SUM(CL78)</f>
        <v>0</v>
      </c>
      <c r="CM79" s="505">
        <f>SUM(CM78)</f>
        <v>0</v>
      </c>
      <c r="CN79" s="504">
        <f>SUM(CN76:CN78)</f>
        <v>0</v>
      </c>
      <c r="CO79" s="163">
        <f>SUM(CO76:CO78)</f>
        <v>0</v>
      </c>
      <c r="CP79" s="665"/>
      <c r="CQ79" s="505">
        <f>SUM(CQ78)</f>
        <v>0</v>
      </c>
      <c r="CR79" s="505">
        <f>SUM(CR78)</f>
        <v>0</v>
      </c>
      <c r="CS79" s="505">
        <f>SUM(CS78)</f>
        <v>0</v>
      </c>
      <c r="CT79" s="505">
        <f>SUM(CT78)</f>
        <v>0</v>
      </c>
      <c r="CU79" s="504">
        <f>SUM(CU76:CU78)</f>
        <v>0</v>
      </c>
      <c r="CV79" s="163">
        <f>SUM(CV76:CV78)</f>
        <v>0</v>
      </c>
      <c r="CW79" s="665"/>
      <c r="CX79" s="505">
        <f>SUM(CX78)</f>
        <v>0</v>
      </c>
      <c r="CY79" s="505">
        <f>SUM(CY78)</f>
        <v>0</v>
      </c>
      <c r="CZ79" s="505">
        <f>SUM(CZ78)</f>
        <v>0</v>
      </c>
      <c r="DA79" s="505">
        <f>SUM(DA78)</f>
        <v>0</v>
      </c>
      <c r="DB79" s="504">
        <f>SUM(DB76:DB78)</f>
        <v>0</v>
      </c>
      <c r="DC79" s="163">
        <f>SUM(DC76:DC78)</f>
        <v>0</v>
      </c>
      <c r="DD79" s="665"/>
      <c r="DE79" s="505">
        <f>SUM(DE78)</f>
        <v>0</v>
      </c>
      <c r="DF79" s="505">
        <f>SUM(DF78)</f>
        <v>0</v>
      </c>
      <c r="DG79" s="505">
        <f>SUM(DG78)</f>
        <v>0</v>
      </c>
      <c r="DH79" s="505">
        <f>SUM(DH78)</f>
        <v>0</v>
      </c>
      <c r="DI79" s="504">
        <f>SUM(DI76:DI78)</f>
        <v>0</v>
      </c>
      <c r="DJ79" s="163">
        <f>SUM(DJ76:DJ78)</f>
        <v>0</v>
      </c>
      <c r="DK79" s="665"/>
      <c r="DL79" s="505">
        <f>SUM(DL78)</f>
        <v>0</v>
      </c>
      <c r="DM79" s="505">
        <f>SUM(DM78)</f>
        <v>0</v>
      </c>
      <c r="DN79" s="505">
        <f>SUM(DN78)</f>
        <v>0</v>
      </c>
      <c r="DO79" s="505">
        <f>SUM(DO78)</f>
        <v>0</v>
      </c>
      <c r="DP79" s="504">
        <f>SUM(DP76:DP78)</f>
        <v>0</v>
      </c>
      <c r="DQ79" s="163">
        <f>SUM(DQ76:DQ78)</f>
        <v>0</v>
      </c>
      <c r="DR79" s="665"/>
      <c r="DS79" s="505">
        <f>SUM(DS78)</f>
        <v>0</v>
      </c>
      <c r="DT79" s="505">
        <f>SUM(DT78)</f>
        <v>0</v>
      </c>
      <c r="DU79" s="505">
        <f>SUM(DU78)</f>
        <v>0</v>
      </c>
      <c r="DV79" s="505">
        <f>SUM(DV78)</f>
        <v>0</v>
      </c>
      <c r="DW79" s="504">
        <f>SUM(DW76:DW78)</f>
        <v>0</v>
      </c>
      <c r="DX79" s="163">
        <f>SUM(DX76:DX78)</f>
        <v>0</v>
      </c>
      <c r="DY79" s="665"/>
      <c r="DZ79" s="505">
        <f>SUM(DZ78)</f>
        <v>0</v>
      </c>
      <c r="EA79" s="505">
        <f>SUM(EA78)</f>
        <v>0</v>
      </c>
      <c r="EB79" s="505">
        <f>SUM(EB78)</f>
        <v>0</v>
      </c>
      <c r="EC79" s="505">
        <f>SUM(EC78)</f>
        <v>0</v>
      </c>
      <c r="ED79" s="504">
        <f>SUM(ED76:ED78)</f>
        <v>0</v>
      </c>
      <c r="EE79" s="163">
        <f>SUM(EE76:EE78)</f>
        <v>0</v>
      </c>
      <c r="EF79" s="665"/>
      <c r="EG79" s="505">
        <f>SUM(EG78)</f>
        <v>0</v>
      </c>
      <c r="EH79" s="505">
        <f>SUM(EH78)</f>
        <v>0</v>
      </c>
      <c r="EI79" s="505">
        <f>SUM(EI78)</f>
        <v>0</v>
      </c>
      <c r="EJ79" s="505">
        <f>SUM(EJ78)</f>
        <v>0</v>
      </c>
      <c r="EK79" s="504">
        <f>SUM(EK76:EK78)</f>
        <v>0</v>
      </c>
      <c r="EL79" s="163">
        <f>SUM(EL76:EL78)</f>
        <v>0</v>
      </c>
      <c r="EM79" s="245"/>
      <c r="EN79" s="364">
        <f t="shared" si="152"/>
        <v>0</v>
      </c>
      <c r="EO79" s="364">
        <f t="shared" si="152"/>
        <v>0</v>
      </c>
      <c r="EP79" s="364">
        <f t="shared" si="152"/>
        <v>0</v>
      </c>
      <c r="EQ79" s="364">
        <f t="shared" si="152"/>
        <v>0</v>
      </c>
      <c r="ER79" s="364">
        <f>H79+O79+V79+AC79+AJ79+AQ79+AX79+BE79+BL79+BS79+BZ79+CG79+CN79+CU79+DB79+DI79+DP79+DW79+ED79+EK79</f>
        <v>0</v>
      </c>
      <c r="ES79" s="363">
        <f>ER79+EQ79+EP79+EO79+EN79</f>
        <v>0</v>
      </c>
      <c r="ET79" s="643"/>
      <c r="EU79" s="575"/>
      <c r="EV79" s="146"/>
      <c r="EW79" s="146"/>
      <c r="EX79" s="146"/>
      <c r="EY79" s="146"/>
      <c r="EZ79" s="146"/>
      <c r="FA79" s="146"/>
      <c r="FB79" s="146"/>
      <c r="FC79" s="146"/>
      <c r="FD79" s="146"/>
      <c r="FE79" s="146"/>
      <c r="FF79" s="146"/>
      <c r="FG79" s="146"/>
      <c r="FH79" s="146"/>
      <c r="FI79" s="146"/>
      <c r="FJ79" s="146"/>
      <c r="FK79" s="146"/>
      <c r="FL79" s="146"/>
      <c r="FM79" s="146"/>
      <c r="FN79" s="146"/>
      <c r="FO79" s="146"/>
      <c r="FP79" s="146"/>
      <c r="FQ79" s="146"/>
      <c r="FR79" s="146"/>
      <c r="FS79" s="146"/>
      <c r="FT79" s="146"/>
      <c r="FU79" s="146"/>
      <c r="FV79" s="146"/>
      <c r="FW79" s="146"/>
      <c r="FX79" s="146"/>
      <c r="FY79" s="146"/>
      <c r="FZ79" s="146"/>
      <c r="GA79" s="144"/>
      <c r="GB79" s="144"/>
      <c r="GC79" s="144"/>
      <c r="GD79" s="144"/>
      <c r="GE79" s="144"/>
      <c r="GF79" s="144"/>
      <c r="GG79" s="144"/>
      <c r="GH79" s="144"/>
      <c r="GI79" s="144"/>
      <c r="GJ79" s="144"/>
      <c r="GK79" s="144"/>
      <c r="GL79" s="144"/>
      <c r="GM79" s="144"/>
      <c r="GN79" s="144"/>
      <c r="GO79" s="144"/>
      <c r="GP79" s="144"/>
      <c r="GQ79" s="144"/>
      <c r="GR79" s="144"/>
      <c r="GS79" s="144"/>
      <c r="GT79" s="144"/>
    </row>
    <row r="80" spans="1:202" ht="32.25" customHeight="1" thickBot="1" x14ac:dyDescent="0.35">
      <c r="A80" s="431"/>
      <c r="B80" s="67"/>
      <c r="C80" s="648"/>
      <c r="D80" s="163"/>
      <c r="E80" s="163"/>
      <c r="F80" s="163"/>
      <c r="G80" s="163"/>
      <c r="H80" s="163"/>
      <c r="I80" s="253"/>
      <c r="J80" s="665"/>
      <c r="K80" s="163"/>
      <c r="L80" s="163"/>
      <c r="M80" s="163"/>
      <c r="N80" s="163"/>
      <c r="O80" s="163"/>
      <c r="P80" s="163"/>
      <c r="Q80" s="665"/>
      <c r="R80" s="163"/>
      <c r="S80" s="163"/>
      <c r="T80" s="163"/>
      <c r="U80" s="163"/>
      <c r="V80" s="163"/>
      <c r="W80" s="163"/>
      <c r="X80" s="665"/>
      <c r="Y80" s="163"/>
      <c r="Z80" s="163"/>
      <c r="AA80" s="163"/>
      <c r="AB80" s="163"/>
      <c r="AC80" s="163"/>
      <c r="AD80" s="163"/>
      <c r="AE80" s="665"/>
      <c r="AF80" s="163"/>
      <c r="AG80" s="163"/>
      <c r="AH80" s="163"/>
      <c r="AI80" s="163"/>
      <c r="AJ80" s="163"/>
      <c r="AK80" s="163"/>
      <c r="AL80" s="665"/>
      <c r="AM80" s="163"/>
      <c r="AN80" s="163"/>
      <c r="AO80" s="163"/>
      <c r="AP80" s="163"/>
      <c r="AQ80" s="163"/>
      <c r="AR80" s="163"/>
      <c r="AS80" s="665"/>
      <c r="AT80" s="163"/>
      <c r="AU80" s="163"/>
      <c r="AV80" s="163"/>
      <c r="AW80" s="163"/>
      <c r="AX80" s="163"/>
      <c r="AY80" s="163"/>
      <c r="AZ80" s="665"/>
      <c r="BA80" s="163"/>
      <c r="BB80" s="163"/>
      <c r="BC80" s="163"/>
      <c r="BD80" s="163"/>
      <c r="BE80" s="163"/>
      <c r="BF80" s="163"/>
      <c r="BG80" s="665"/>
      <c r="BH80" s="163"/>
      <c r="BI80" s="163"/>
      <c r="BJ80" s="163"/>
      <c r="BK80" s="163"/>
      <c r="BL80" s="163"/>
      <c r="BM80" s="163"/>
      <c r="BN80" s="665"/>
      <c r="BO80" s="163"/>
      <c r="BP80" s="163"/>
      <c r="BQ80" s="163"/>
      <c r="BR80" s="163"/>
      <c r="BS80" s="163"/>
      <c r="BT80" s="163"/>
      <c r="BU80" s="665"/>
      <c r="BV80" s="163"/>
      <c r="BW80" s="163"/>
      <c r="BX80" s="163"/>
      <c r="BY80" s="163"/>
      <c r="BZ80" s="163"/>
      <c r="CA80" s="163"/>
      <c r="CB80" s="665"/>
      <c r="CC80" s="163"/>
      <c r="CD80" s="163"/>
      <c r="CE80" s="163"/>
      <c r="CF80" s="163"/>
      <c r="CG80" s="163"/>
      <c r="CH80" s="163"/>
      <c r="CI80" s="665"/>
      <c r="CJ80" s="163"/>
      <c r="CK80" s="163"/>
      <c r="CL80" s="163"/>
      <c r="CM80" s="163"/>
      <c r="CN80" s="163"/>
      <c r="CO80" s="163"/>
      <c r="CP80" s="665"/>
      <c r="CQ80" s="163"/>
      <c r="CR80" s="163"/>
      <c r="CS80" s="163"/>
      <c r="CT80" s="163"/>
      <c r="CU80" s="163"/>
      <c r="CV80" s="163"/>
      <c r="CW80" s="665"/>
      <c r="CX80" s="163"/>
      <c r="CY80" s="163"/>
      <c r="CZ80" s="163"/>
      <c r="DA80" s="163"/>
      <c r="DB80" s="163"/>
      <c r="DC80" s="163"/>
      <c r="DD80" s="665"/>
      <c r="DE80" s="163"/>
      <c r="DF80" s="163"/>
      <c r="DG80" s="163"/>
      <c r="DH80" s="163"/>
      <c r="DI80" s="163"/>
      <c r="DJ80" s="163"/>
      <c r="DK80" s="665"/>
      <c r="DL80" s="163"/>
      <c r="DM80" s="163"/>
      <c r="DN80" s="163"/>
      <c r="DO80" s="163"/>
      <c r="DP80" s="163"/>
      <c r="DQ80" s="163"/>
      <c r="DR80" s="665"/>
      <c r="DS80" s="163"/>
      <c r="DT80" s="163"/>
      <c r="DU80" s="163"/>
      <c r="DV80" s="163"/>
      <c r="DW80" s="163"/>
      <c r="DX80" s="163"/>
      <c r="DY80" s="665"/>
      <c r="DZ80" s="163"/>
      <c r="EA80" s="163"/>
      <c r="EB80" s="163"/>
      <c r="EC80" s="163"/>
      <c r="ED80" s="163"/>
      <c r="EE80" s="163"/>
      <c r="EF80" s="665"/>
      <c r="EG80" s="163"/>
      <c r="EH80" s="163"/>
      <c r="EI80" s="163"/>
      <c r="EJ80" s="163"/>
      <c r="EK80" s="163"/>
      <c r="EL80" s="163"/>
      <c r="EM80" s="245"/>
      <c r="EN80" s="50"/>
      <c r="EO80" s="50"/>
      <c r="EP80" s="50"/>
      <c r="EQ80" s="50"/>
      <c r="ER80" s="50"/>
      <c r="ES80" s="163"/>
      <c r="ET80" s="643"/>
      <c r="EU80" s="575"/>
      <c r="EV80" s="146"/>
      <c r="EW80" s="146"/>
      <c r="EX80" s="146"/>
      <c r="EY80" s="146"/>
      <c r="EZ80" s="146"/>
      <c r="FA80" s="146"/>
      <c r="FB80" s="146"/>
      <c r="FC80" s="146"/>
      <c r="FD80" s="146"/>
      <c r="FE80" s="146"/>
      <c r="FF80" s="146"/>
      <c r="FG80" s="146"/>
      <c r="FH80" s="146"/>
      <c r="FI80" s="146"/>
      <c r="FJ80" s="146"/>
      <c r="FK80" s="146"/>
      <c r="FL80" s="146"/>
      <c r="FM80" s="146"/>
      <c r="FN80" s="146"/>
      <c r="FO80" s="146"/>
      <c r="FP80" s="146"/>
      <c r="FQ80" s="146"/>
      <c r="FR80" s="146"/>
      <c r="FS80" s="146"/>
      <c r="FT80" s="146"/>
      <c r="FU80" s="146"/>
      <c r="FV80" s="146"/>
      <c r="FW80" s="146"/>
      <c r="FX80" s="146"/>
      <c r="FY80" s="146"/>
      <c r="FZ80" s="146"/>
      <c r="GA80" s="144"/>
      <c r="GB80" s="144"/>
      <c r="GC80" s="144"/>
      <c r="GD80" s="144"/>
      <c r="GE80" s="144"/>
      <c r="GF80" s="144"/>
      <c r="GG80" s="144"/>
      <c r="GH80" s="144"/>
      <c r="GI80" s="144"/>
      <c r="GJ80" s="144"/>
      <c r="GK80" s="144"/>
      <c r="GL80" s="144"/>
      <c r="GM80" s="144"/>
      <c r="GN80" s="144"/>
      <c r="GO80" s="144"/>
      <c r="GP80" s="144"/>
      <c r="GQ80" s="144"/>
      <c r="GR80" s="144"/>
      <c r="GS80" s="144"/>
      <c r="GT80" s="144"/>
    </row>
    <row r="81" spans="1:255" ht="37.5" customHeight="1" thickBot="1" x14ac:dyDescent="0.35">
      <c r="A81" s="431"/>
      <c r="B81" s="254" t="s">
        <v>150</v>
      </c>
      <c r="C81" s="648"/>
      <c r="D81" s="163"/>
      <c r="E81" s="163"/>
      <c r="F81" s="163"/>
      <c r="G81" s="163"/>
      <c r="H81" s="65"/>
      <c r="I81" s="57">
        <f>'Gov. Revenue'!F90+'Gov. Revenue'!F99-'Gov. Exp.'!I73-'Gov. Exp.'!I79</f>
        <v>0</v>
      </c>
      <c r="J81" s="667"/>
      <c r="K81" s="163"/>
      <c r="L81" s="163"/>
      <c r="M81" s="163"/>
      <c r="N81" s="163"/>
      <c r="O81" s="163"/>
      <c r="P81" s="57">
        <f>'Gov. Revenue'!K90+'Gov. Revenue'!K99-'Gov. Exp.'!P73-'Gov. Exp.'!P79</f>
        <v>0</v>
      </c>
      <c r="Q81" s="665"/>
      <c r="R81" s="163"/>
      <c r="S81" s="163"/>
      <c r="T81" s="163"/>
      <c r="U81" s="163"/>
      <c r="V81" s="163"/>
      <c r="W81" s="57">
        <f>'Gov. Revenue'!P90+'Gov. Revenue'!P99-'Gov. Exp.'!W73-'Gov. Exp.'!W79</f>
        <v>0</v>
      </c>
      <c r="X81" s="665"/>
      <c r="Y81" s="163"/>
      <c r="Z81" s="163"/>
      <c r="AA81" s="163"/>
      <c r="AB81" s="163"/>
      <c r="AC81" s="163"/>
      <c r="AD81" s="57">
        <f>'Gov. Revenue'!U90+'Gov. Revenue'!U99-'Gov. Exp.'!AD73-'Gov. Exp.'!AD79</f>
        <v>0</v>
      </c>
      <c r="AE81" s="665"/>
      <c r="AF81" s="163"/>
      <c r="AG81" s="163"/>
      <c r="AH81" s="163"/>
      <c r="AI81" s="163"/>
      <c r="AJ81" s="163"/>
      <c r="AK81" s="57">
        <f>'Gov. Revenue'!Z90+'Gov. Revenue'!Z99-'Gov. Exp.'!AK73-'Gov. Exp.'!AK79</f>
        <v>0</v>
      </c>
      <c r="AL81" s="665"/>
      <c r="AM81" s="163"/>
      <c r="AN81" s="163"/>
      <c r="AO81" s="163"/>
      <c r="AP81" s="163"/>
      <c r="AQ81" s="163"/>
      <c r="AR81" s="57">
        <f>'Gov. Revenue'!AE90+'Gov. Revenue'!AE99-'Gov. Exp.'!AR73-'Gov. Exp.'!AR79</f>
        <v>0</v>
      </c>
      <c r="AS81" s="665"/>
      <c r="AT81" s="163"/>
      <c r="AU81" s="163"/>
      <c r="AV81" s="163"/>
      <c r="AW81" s="163"/>
      <c r="AX81" s="163"/>
      <c r="AY81" s="57">
        <f>'Gov. Revenue'!AJ90+'Gov. Revenue'!AJ99-'Gov. Exp.'!AY73-'Gov. Exp.'!AY79</f>
        <v>0</v>
      </c>
      <c r="AZ81" s="665"/>
      <c r="BA81" s="163"/>
      <c r="BB81" s="163"/>
      <c r="BC81" s="163"/>
      <c r="BD81" s="163"/>
      <c r="BE81" s="163"/>
      <c r="BF81" s="57">
        <f>'Gov. Revenue'!AO90+'Gov. Revenue'!AO99-'Gov. Exp.'!BF73-'Gov. Exp.'!BF79</f>
        <v>0</v>
      </c>
      <c r="BG81" s="665"/>
      <c r="BH81" s="163"/>
      <c r="BI81" s="163"/>
      <c r="BJ81" s="163"/>
      <c r="BK81" s="163"/>
      <c r="BL81" s="163"/>
      <c r="BM81" s="57">
        <f>'Gov. Revenue'!AT90+'Gov. Revenue'!AT99-'Gov. Exp.'!BM73-'Gov. Exp.'!BM79</f>
        <v>0</v>
      </c>
      <c r="BN81" s="665"/>
      <c r="BO81" s="163"/>
      <c r="BP81" s="163"/>
      <c r="BQ81" s="163"/>
      <c r="BR81" s="163"/>
      <c r="BS81" s="163"/>
      <c r="BT81" s="57">
        <f>'Gov. Revenue'!AY90+'Gov. Revenue'!AY99-'Gov. Exp.'!BT73-'Gov. Exp.'!BT79</f>
        <v>0</v>
      </c>
      <c r="BU81" s="665"/>
      <c r="BV81" s="163"/>
      <c r="BW81" s="163"/>
      <c r="BX81" s="163"/>
      <c r="BY81" s="163"/>
      <c r="BZ81" s="163"/>
      <c r="CA81" s="57">
        <f>'Gov. Revenue'!BD90+'Gov. Revenue'!BD99-'Gov. Exp.'!CA73-'Gov. Exp.'!CA79</f>
        <v>0</v>
      </c>
      <c r="CB81" s="665"/>
      <c r="CC81" s="163"/>
      <c r="CD81" s="163"/>
      <c r="CE81" s="163"/>
      <c r="CF81" s="163"/>
      <c r="CG81" s="163"/>
      <c r="CH81" s="57">
        <f>'Gov. Revenue'!BI90+'Gov. Revenue'!BI99-'Gov. Exp.'!CH73-'Gov. Exp.'!CH79</f>
        <v>0</v>
      </c>
      <c r="CI81" s="665"/>
      <c r="CJ81" s="163"/>
      <c r="CK81" s="163"/>
      <c r="CL81" s="163"/>
      <c r="CM81" s="163"/>
      <c r="CN81" s="163"/>
      <c r="CO81" s="57">
        <f>'Gov. Revenue'!BN90+'Gov. Revenue'!BN99-'Gov. Exp.'!CO73-'Gov. Exp.'!CO79</f>
        <v>0</v>
      </c>
      <c r="CP81" s="665"/>
      <c r="CQ81" s="163"/>
      <c r="CR81" s="163"/>
      <c r="CS81" s="163"/>
      <c r="CT81" s="163"/>
      <c r="CU81" s="163"/>
      <c r="CV81" s="57">
        <f>'Gov. Revenue'!BS90+'Gov. Revenue'!BS99-'Gov. Exp.'!CV73-'Gov. Exp.'!CV79</f>
        <v>0</v>
      </c>
      <c r="CW81" s="665"/>
      <c r="CX81" s="163"/>
      <c r="CY81" s="163"/>
      <c r="CZ81" s="163"/>
      <c r="DA81" s="163"/>
      <c r="DB81" s="163"/>
      <c r="DC81" s="57">
        <f>'Gov. Revenue'!BX90+'Gov. Revenue'!BX99-'Gov. Exp.'!DC73-'Gov. Exp.'!DC79</f>
        <v>0</v>
      </c>
      <c r="DD81" s="665"/>
      <c r="DE81" s="163"/>
      <c r="DF81" s="163"/>
      <c r="DG81" s="163"/>
      <c r="DH81" s="163"/>
      <c r="DI81" s="163"/>
      <c r="DJ81" s="57">
        <f>'Gov. Revenue'!CC90+'Gov. Revenue'!CC99-'Gov. Exp.'!DJ73-'Gov. Exp.'!DJ79</f>
        <v>0</v>
      </c>
      <c r="DK81" s="665"/>
      <c r="DL81" s="163"/>
      <c r="DM81" s="163"/>
      <c r="DN81" s="163"/>
      <c r="DO81" s="163"/>
      <c r="DP81" s="163"/>
      <c r="DQ81" s="57">
        <f>'Gov. Revenue'!CH90+'Gov. Revenue'!CH99-'Gov. Exp.'!DQ73-'Gov. Exp.'!DQ79</f>
        <v>0</v>
      </c>
      <c r="DR81" s="665"/>
      <c r="DS81" s="163"/>
      <c r="DT81" s="163"/>
      <c r="DU81" s="163"/>
      <c r="DV81" s="163"/>
      <c r="DW81" s="163"/>
      <c r="DX81" s="57">
        <f>'Gov. Revenue'!CM90+'Gov. Revenue'!CM99-'Gov. Exp.'!DX73-'Gov. Exp.'!DX79</f>
        <v>0</v>
      </c>
      <c r="DY81" s="665"/>
      <c r="DZ81" s="163"/>
      <c r="EA81" s="163"/>
      <c r="EB81" s="163"/>
      <c r="EC81" s="163"/>
      <c r="ED81" s="163"/>
      <c r="EE81" s="57">
        <f>'Gov. Revenue'!CR90+'Gov. Revenue'!CR99-'Gov. Exp.'!EE73-'Gov. Exp.'!EE79</f>
        <v>0</v>
      </c>
      <c r="EF81" s="665"/>
      <c r="EG81" s="163"/>
      <c r="EH81" s="163"/>
      <c r="EI81" s="163"/>
      <c r="EJ81" s="163"/>
      <c r="EK81" s="163"/>
      <c r="EL81" s="57">
        <f>'Gov. Revenue'!CW90+'Gov. Revenue'!CW99-'Gov. Exp.'!EL73-'Gov. Exp.'!EL79</f>
        <v>0</v>
      </c>
      <c r="EM81" s="245"/>
      <c r="EN81" s="50"/>
      <c r="EO81" s="50"/>
      <c r="EP81" s="50"/>
      <c r="EQ81" s="50"/>
      <c r="ER81" s="50"/>
      <c r="ES81" s="50">
        <f>I81+P81+W81+AD81+AK81+AR81+AY81+BF81+BM81+BT81+CA81+CH81+CO81+CV81+DC81+DJ81+DQ81+DX81+EE81+EL81</f>
        <v>0</v>
      </c>
      <c r="ET81" s="643"/>
      <c r="EU81" s="575"/>
      <c r="EV81" s="146"/>
      <c r="EW81" s="146"/>
      <c r="EX81" s="146"/>
      <c r="EY81" s="146"/>
      <c r="EZ81" s="146"/>
      <c r="FA81" s="146"/>
      <c r="FB81" s="146"/>
      <c r="FC81" s="146"/>
      <c r="FD81" s="146"/>
      <c r="FE81" s="146"/>
      <c r="FF81" s="146"/>
      <c r="FG81" s="146"/>
      <c r="FH81" s="146"/>
      <c r="FI81" s="146"/>
      <c r="FJ81" s="146"/>
      <c r="FK81" s="146"/>
      <c r="FL81" s="146"/>
      <c r="FM81" s="146"/>
      <c r="FN81" s="146"/>
      <c r="FO81" s="146"/>
      <c r="FP81" s="146"/>
      <c r="FQ81" s="146"/>
      <c r="FR81" s="146"/>
      <c r="FS81" s="146"/>
      <c r="FT81" s="146"/>
      <c r="FU81" s="146"/>
      <c r="FV81" s="146"/>
      <c r="FW81" s="146"/>
      <c r="FX81" s="146"/>
      <c r="FY81" s="146"/>
      <c r="FZ81" s="146"/>
      <c r="GA81" s="144"/>
      <c r="GB81" s="144"/>
      <c r="GC81" s="144"/>
      <c r="GD81" s="144"/>
      <c r="GE81" s="144"/>
      <c r="GF81" s="144"/>
      <c r="GG81" s="144"/>
      <c r="GH81" s="144"/>
      <c r="GI81" s="144"/>
      <c r="GJ81" s="144"/>
      <c r="GK81" s="144"/>
      <c r="GL81" s="144"/>
      <c r="GM81" s="144"/>
      <c r="GN81" s="144"/>
      <c r="GO81" s="144"/>
      <c r="GP81" s="144"/>
      <c r="GQ81" s="144"/>
      <c r="GR81" s="144"/>
      <c r="GS81" s="144"/>
      <c r="GT81" s="144"/>
    </row>
    <row r="82" spans="1:255" ht="32.25" customHeight="1" x14ac:dyDescent="0.25">
      <c r="A82" s="431"/>
      <c r="B82" s="48"/>
      <c r="C82" s="648"/>
      <c r="D82" s="163"/>
      <c r="E82" s="163"/>
      <c r="F82" s="163"/>
      <c r="G82" s="163"/>
      <c r="H82" s="163"/>
      <c r="I82" s="59"/>
      <c r="J82" s="665"/>
      <c r="K82" s="163"/>
      <c r="L82" s="163"/>
      <c r="M82" s="163"/>
      <c r="N82" s="163"/>
      <c r="O82" s="163"/>
      <c r="P82" s="59"/>
      <c r="Q82" s="665"/>
      <c r="R82" s="163"/>
      <c r="S82" s="163"/>
      <c r="T82" s="163"/>
      <c r="U82" s="163"/>
      <c r="V82" s="163"/>
      <c r="W82" s="59"/>
      <c r="X82" s="665"/>
      <c r="Y82" s="163"/>
      <c r="Z82" s="163"/>
      <c r="AA82" s="163"/>
      <c r="AB82" s="163"/>
      <c r="AC82" s="163"/>
      <c r="AD82" s="59"/>
      <c r="AE82" s="665"/>
      <c r="AF82" s="163"/>
      <c r="AG82" s="163"/>
      <c r="AH82" s="163"/>
      <c r="AI82" s="163"/>
      <c r="AJ82" s="163"/>
      <c r="AK82" s="59"/>
      <c r="AL82" s="665"/>
      <c r="AM82" s="163"/>
      <c r="AN82" s="163"/>
      <c r="AO82" s="163"/>
      <c r="AP82" s="163"/>
      <c r="AQ82" s="163"/>
      <c r="AR82" s="59"/>
      <c r="AS82" s="665"/>
      <c r="AT82" s="163"/>
      <c r="AU82" s="163"/>
      <c r="AV82" s="163"/>
      <c r="AW82" s="163"/>
      <c r="AX82" s="163"/>
      <c r="AY82" s="59"/>
      <c r="AZ82" s="665"/>
      <c r="BA82" s="163"/>
      <c r="BB82" s="163"/>
      <c r="BC82" s="163"/>
      <c r="BD82" s="163"/>
      <c r="BE82" s="163"/>
      <c r="BF82" s="59"/>
      <c r="BG82" s="665"/>
      <c r="BH82" s="163"/>
      <c r="BI82" s="163"/>
      <c r="BJ82" s="163"/>
      <c r="BK82" s="163"/>
      <c r="BL82" s="163"/>
      <c r="BM82" s="59"/>
      <c r="BN82" s="665"/>
      <c r="BO82" s="163"/>
      <c r="BP82" s="163"/>
      <c r="BQ82" s="163"/>
      <c r="BR82" s="163"/>
      <c r="BS82" s="163"/>
      <c r="BT82" s="59"/>
      <c r="BU82" s="665"/>
      <c r="BV82" s="163"/>
      <c r="BW82" s="163"/>
      <c r="BX82" s="163"/>
      <c r="BY82" s="163"/>
      <c r="BZ82" s="163"/>
      <c r="CA82" s="59"/>
      <c r="CB82" s="665"/>
      <c r="CC82" s="163"/>
      <c r="CD82" s="163"/>
      <c r="CE82" s="163"/>
      <c r="CF82" s="163"/>
      <c r="CG82" s="163"/>
      <c r="CH82" s="59"/>
      <c r="CI82" s="665"/>
      <c r="CJ82" s="163"/>
      <c r="CK82" s="163"/>
      <c r="CL82" s="163"/>
      <c r="CM82" s="163"/>
      <c r="CN82" s="163"/>
      <c r="CO82" s="59"/>
      <c r="CP82" s="665"/>
      <c r="CQ82" s="163"/>
      <c r="CR82" s="163"/>
      <c r="CS82" s="163"/>
      <c r="CT82" s="163"/>
      <c r="CU82" s="163"/>
      <c r="CV82" s="59"/>
      <c r="CW82" s="665"/>
      <c r="CX82" s="163"/>
      <c r="CY82" s="163"/>
      <c r="CZ82" s="163"/>
      <c r="DA82" s="163"/>
      <c r="DB82" s="163"/>
      <c r="DC82" s="59"/>
      <c r="DD82" s="665"/>
      <c r="DE82" s="163"/>
      <c r="DF82" s="163"/>
      <c r="DG82" s="163"/>
      <c r="DH82" s="163"/>
      <c r="DI82" s="163"/>
      <c r="DJ82" s="59"/>
      <c r="DK82" s="665"/>
      <c r="DL82" s="163"/>
      <c r="DM82" s="163"/>
      <c r="DN82" s="163"/>
      <c r="DO82" s="163"/>
      <c r="DP82" s="163"/>
      <c r="DQ82" s="59"/>
      <c r="DR82" s="665"/>
      <c r="DS82" s="163"/>
      <c r="DT82" s="163"/>
      <c r="DU82" s="163"/>
      <c r="DV82" s="163"/>
      <c r="DW82" s="163"/>
      <c r="DX82" s="59"/>
      <c r="DY82" s="665"/>
      <c r="DZ82" s="163"/>
      <c r="EA82" s="163"/>
      <c r="EB82" s="163"/>
      <c r="EC82" s="163"/>
      <c r="ED82" s="163"/>
      <c r="EE82" s="59"/>
      <c r="EF82" s="665"/>
      <c r="EG82" s="163"/>
      <c r="EH82" s="163"/>
      <c r="EI82" s="163"/>
      <c r="EJ82" s="163"/>
      <c r="EK82" s="163"/>
      <c r="EL82" s="59"/>
      <c r="EM82" s="245"/>
      <c r="EN82" s="50"/>
      <c r="EO82" s="50"/>
      <c r="EP82" s="50"/>
      <c r="EQ82" s="50"/>
      <c r="ER82" s="50"/>
      <c r="ES82" s="163"/>
      <c r="ET82" s="643"/>
      <c r="EU82" s="575"/>
      <c r="EV82" s="146"/>
      <c r="EW82" s="146"/>
      <c r="EX82" s="146"/>
      <c r="EY82" s="146"/>
      <c r="EZ82" s="146"/>
      <c r="FA82" s="146"/>
      <c r="FB82" s="146"/>
      <c r="FC82" s="146"/>
      <c r="FD82" s="146"/>
      <c r="FE82" s="146"/>
      <c r="FF82" s="146"/>
      <c r="FG82" s="146"/>
      <c r="FH82" s="146"/>
      <c r="FI82" s="146"/>
      <c r="FJ82" s="146"/>
      <c r="FK82" s="146"/>
      <c r="FL82" s="146"/>
      <c r="FM82" s="146"/>
      <c r="FN82" s="146"/>
      <c r="FO82" s="146"/>
      <c r="FP82" s="146"/>
      <c r="FQ82" s="146"/>
      <c r="FR82" s="146"/>
      <c r="FS82" s="146"/>
      <c r="FT82" s="146"/>
      <c r="FU82" s="146"/>
      <c r="FV82" s="146"/>
      <c r="FW82" s="146"/>
      <c r="FX82" s="146"/>
      <c r="FY82" s="146"/>
      <c r="FZ82" s="146"/>
      <c r="GA82" s="144"/>
      <c r="GB82" s="144"/>
      <c r="GC82" s="144"/>
      <c r="GD82" s="144"/>
      <c r="GE82" s="144"/>
      <c r="GF82" s="144"/>
      <c r="GG82" s="144"/>
      <c r="GH82" s="144"/>
      <c r="GI82" s="144"/>
      <c r="GJ82" s="144"/>
      <c r="GK82" s="144"/>
      <c r="GL82" s="144"/>
      <c r="GM82" s="144"/>
      <c r="GN82" s="144"/>
      <c r="GO82" s="144"/>
      <c r="GP82" s="144"/>
      <c r="GQ82" s="144"/>
      <c r="GR82" s="144"/>
      <c r="GS82" s="144"/>
      <c r="GT82" s="144"/>
    </row>
    <row r="83" spans="1:255" ht="101.25" customHeight="1" thickBot="1" x14ac:dyDescent="0.4">
      <c r="A83" s="186"/>
      <c r="B83" s="721" t="s">
        <v>3025</v>
      </c>
      <c r="C83" s="661"/>
      <c r="D83" s="73"/>
      <c r="E83" s="73"/>
      <c r="F83" s="73"/>
      <c r="G83" s="73"/>
      <c r="H83" s="73"/>
      <c r="I83" s="256"/>
      <c r="J83" s="668"/>
      <c r="K83" s="73"/>
      <c r="L83" s="73"/>
      <c r="M83" s="73"/>
      <c r="N83" s="73"/>
      <c r="O83" s="73"/>
      <c r="P83" s="73"/>
      <c r="Q83" s="668"/>
      <c r="R83" s="73"/>
      <c r="S83" s="73"/>
      <c r="T83" s="73"/>
      <c r="U83" s="73"/>
      <c r="V83" s="73"/>
      <c r="W83" s="73"/>
      <c r="X83" s="668"/>
      <c r="Y83" s="73"/>
      <c r="Z83" s="73"/>
      <c r="AA83" s="73"/>
      <c r="AB83" s="73"/>
      <c r="AC83" s="73"/>
      <c r="AD83" s="73"/>
      <c r="AE83" s="668"/>
      <c r="AF83" s="73"/>
      <c r="AG83" s="73"/>
      <c r="AH83" s="73"/>
      <c r="AI83" s="73"/>
      <c r="AJ83" s="73"/>
      <c r="AK83" s="73"/>
      <c r="AL83" s="668"/>
      <c r="AM83" s="73"/>
      <c r="AN83" s="73"/>
      <c r="AO83" s="73"/>
      <c r="AP83" s="73"/>
      <c r="AQ83" s="73"/>
      <c r="AR83" s="73"/>
      <c r="AS83" s="668"/>
      <c r="AT83" s="73"/>
      <c r="AU83" s="73"/>
      <c r="AV83" s="73"/>
      <c r="AW83" s="73"/>
      <c r="AX83" s="73"/>
      <c r="AY83" s="73"/>
      <c r="AZ83" s="668"/>
      <c r="BA83" s="73"/>
      <c r="BB83" s="73"/>
      <c r="BC83" s="73"/>
      <c r="BD83" s="73"/>
      <c r="BE83" s="73"/>
      <c r="BF83" s="73"/>
      <c r="BG83" s="668"/>
      <c r="BH83" s="73"/>
      <c r="BI83" s="73"/>
      <c r="BJ83" s="73"/>
      <c r="BK83" s="73"/>
      <c r="BL83" s="73"/>
      <c r="BM83" s="73"/>
      <c r="BN83" s="668"/>
      <c r="BO83" s="73"/>
      <c r="BP83" s="73"/>
      <c r="BQ83" s="73"/>
      <c r="BR83" s="73"/>
      <c r="BS83" s="73"/>
      <c r="BT83" s="73"/>
      <c r="BU83" s="668"/>
      <c r="BV83" s="73"/>
      <c r="BW83" s="73"/>
      <c r="BX83" s="73"/>
      <c r="BY83" s="73"/>
      <c r="BZ83" s="73"/>
      <c r="CA83" s="73"/>
      <c r="CB83" s="668"/>
      <c r="CC83" s="73"/>
      <c r="CD83" s="73"/>
      <c r="CE83" s="73"/>
      <c r="CF83" s="73"/>
      <c r="CG83" s="73"/>
      <c r="CH83" s="73"/>
      <c r="CI83" s="668"/>
      <c r="CJ83" s="73"/>
      <c r="CK83" s="73"/>
      <c r="CL83" s="73"/>
      <c r="CM83" s="73"/>
      <c r="CN83" s="73"/>
      <c r="CO83" s="73"/>
      <c r="CP83" s="668"/>
      <c r="CQ83" s="73"/>
      <c r="CR83" s="73"/>
      <c r="CS83" s="73"/>
      <c r="CT83" s="73"/>
      <c r="CU83" s="73"/>
      <c r="CV83" s="73"/>
      <c r="CW83" s="668"/>
      <c r="CX83" s="73"/>
      <c r="CY83" s="73"/>
      <c r="CZ83" s="73"/>
      <c r="DA83" s="73"/>
      <c r="DB83" s="73"/>
      <c r="DC83" s="73"/>
      <c r="DD83" s="668"/>
      <c r="DE83" s="73"/>
      <c r="DF83" s="73"/>
      <c r="DG83" s="73"/>
      <c r="DH83" s="73"/>
      <c r="DI83" s="73"/>
      <c r="DJ83" s="73"/>
      <c r="DK83" s="668"/>
      <c r="DL83" s="73"/>
      <c r="DM83" s="73"/>
      <c r="DN83" s="73"/>
      <c r="DO83" s="73"/>
      <c r="DP83" s="73"/>
      <c r="DQ83" s="73"/>
      <c r="DR83" s="668"/>
      <c r="DS83" s="73"/>
      <c r="DT83" s="73"/>
      <c r="DU83" s="73"/>
      <c r="DV83" s="73"/>
      <c r="DW83" s="73"/>
      <c r="DX83" s="73"/>
      <c r="DY83" s="668"/>
      <c r="DZ83" s="73"/>
      <c r="EA83" s="73"/>
      <c r="EB83" s="73"/>
      <c r="EC83" s="73"/>
      <c r="ED83" s="73"/>
      <c r="EE83" s="73"/>
      <c r="EF83" s="668"/>
      <c r="EG83" s="73"/>
      <c r="EH83" s="73"/>
      <c r="EI83" s="73"/>
      <c r="EJ83" s="73"/>
      <c r="EK83" s="73"/>
      <c r="EL83" s="73"/>
      <c r="EM83" s="73"/>
      <c r="EN83" s="257"/>
      <c r="EO83" s="257"/>
      <c r="EP83" s="257"/>
      <c r="EQ83" s="257"/>
      <c r="ER83" s="258"/>
      <c r="ES83" s="163"/>
      <c r="ET83" s="643"/>
      <c r="EU83" s="575"/>
      <c r="EV83" s="146"/>
      <c r="EW83" s="146"/>
      <c r="EX83" s="146"/>
      <c r="EY83" s="146"/>
      <c r="EZ83" s="146"/>
      <c r="FA83" s="146"/>
      <c r="FB83" s="146"/>
      <c r="FC83" s="146"/>
      <c r="FD83" s="146"/>
      <c r="FE83" s="146"/>
      <c r="FF83" s="146"/>
      <c r="FG83" s="146"/>
      <c r="FH83" s="146"/>
      <c r="FI83" s="146"/>
      <c r="FJ83" s="146"/>
      <c r="FK83" s="146"/>
      <c r="FL83" s="146"/>
      <c r="FM83" s="146"/>
      <c r="FN83" s="146"/>
      <c r="FO83" s="146"/>
      <c r="FP83" s="146"/>
      <c r="FQ83" s="146"/>
      <c r="FR83" s="146"/>
      <c r="FS83" s="146"/>
      <c r="FT83" s="146"/>
      <c r="FU83" s="146"/>
      <c r="FV83" s="146"/>
      <c r="FW83" s="146"/>
      <c r="FX83" s="146"/>
      <c r="FY83" s="146"/>
      <c r="FZ83" s="146"/>
      <c r="GA83" s="144"/>
      <c r="GB83" s="144"/>
      <c r="GC83" s="144"/>
      <c r="GD83" s="144"/>
      <c r="GE83" s="144"/>
      <c r="GF83" s="144"/>
      <c r="GG83" s="144"/>
      <c r="GH83" s="144"/>
      <c r="GI83" s="144"/>
      <c r="GJ83" s="144"/>
      <c r="GK83" s="144"/>
      <c r="GL83" s="144"/>
      <c r="GM83" s="144"/>
      <c r="GN83" s="144"/>
      <c r="GO83" s="144"/>
      <c r="GP83" s="144"/>
      <c r="GQ83" s="144"/>
      <c r="GR83" s="144"/>
      <c r="GS83" s="144"/>
      <c r="GT83" s="144"/>
    </row>
    <row r="84" spans="1:255" ht="123.75" customHeight="1" thickBot="1" x14ac:dyDescent="0.3">
      <c r="A84" s="431" t="s">
        <v>2181</v>
      </c>
      <c r="B84" s="878" t="s">
        <v>3221</v>
      </c>
      <c r="C84" s="648"/>
      <c r="D84" s="163"/>
      <c r="E84" s="163"/>
      <c r="F84" s="163"/>
      <c r="G84" s="163"/>
      <c r="H84" s="65"/>
      <c r="I84" s="229"/>
      <c r="J84" s="667"/>
      <c r="K84" s="163"/>
      <c r="L84" s="163"/>
      <c r="M84" s="163"/>
      <c r="N84" s="163"/>
      <c r="O84" s="163"/>
      <c r="P84" s="753"/>
      <c r="Q84" s="665"/>
      <c r="R84" s="163"/>
      <c r="S84" s="163"/>
      <c r="T84" s="163"/>
      <c r="U84" s="163"/>
      <c r="V84" s="163"/>
      <c r="W84" s="753"/>
      <c r="X84" s="665"/>
      <c r="Y84" s="163"/>
      <c r="Z84" s="163"/>
      <c r="AA84" s="163"/>
      <c r="AB84" s="163"/>
      <c r="AC84" s="163"/>
      <c r="AD84" s="753"/>
      <c r="AE84" s="665"/>
      <c r="AF84" s="163"/>
      <c r="AG84" s="163"/>
      <c r="AH84" s="163"/>
      <c r="AI84" s="163"/>
      <c r="AJ84" s="163"/>
      <c r="AK84" s="753"/>
      <c r="AL84" s="665"/>
      <c r="AM84" s="163"/>
      <c r="AN84" s="163"/>
      <c r="AO84" s="163"/>
      <c r="AP84" s="163"/>
      <c r="AQ84" s="163"/>
      <c r="AR84" s="753"/>
      <c r="AS84" s="665"/>
      <c r="AT84" s="163"/>
      <c r="AU84" s="163"/>
      <c r="AV84" s="163"/>
      <c r="AW84" s="163"/>
      <c r="AX84" s="163"/>
      <c r="AY84" s="42"/>
      <c r="AZ84" s="665"/>
      <c r="BA84" s="163"/>
      <c r="BB84" s="163"/>
      <c r="BC84" s="163"/>
      <c r="BD84" s="163"/>
      <c r="BE84" s="163"/>
      <c r="BF84" s="753"/>
      <c r="BG84" s="665"/>
      <c r="BH84" s="163"/>
      <c r="BI84" s="163"/>
      <c r="BJ84" s="163"/>
      <c r="BK84" s="163"/>
      <c r="BL84" s="163"/>
      <c r="BM84" s="753"/>
      <c r="BN84" s="665"/>
      <c r="BO84" s="163"/>
      <c r="BP84" s="163"/>
      <c r="BQ84" s="163"/>
      <c r="BR84" s="163"/>
      <c r="BS84" s="163"/>
      <c r="BT84" s="753"/>
      <c r="BU84" s="665"/>
      <c r="BV84" s="163"/>
      <c r="BW84" s="163"/>
      <c r="BX84" s="163"/>
      <c r="BY84" s="163"/>
      <c r="BZ84" s="163"/>
      <c r="CA84" s="753"/>
      <c r="CB84" s="665"/>
      <c r="CC84" s="163"/>
      <c r="CD84" s="163"/>
      <c r="CE84" s="163"/>
      <c r="CF84" s="163"/>
      <c r="CG84" s="163"/>
      <c r="CH84" s="753"/>
      <c r="CI84" s="665"/>
      <c r="CJ84" s="163"/>
      <c r="CK84" s="163"/>
      <c r="CL84" s="163"/>
      <c r="CM84" s="163"/>
      <c r="CN84" s="163"/>
      <c r="CO84" s="753"/>
      <c r="CP84" s="665"/>
      <c r="CQ84" s="163"/>
      <c r="CR84" s="163"/>
      <c r="CS84" s="163"/>
      <c r="CT84" s="163"/>
      <c r="CU84" s="163"/>
      <c r="CV84" s="753"/>
      <c r="CW84" s="665"/>
      <c r="CX84" s="163"/>
      <c r="CY84" s="163"/>
      <c r="CZ84" s="163"/>
      <c r="DA84" s="163"/>
      <c r="DB84" s="163"/>
      <c r="DC84" s="753"/>
      <c r="DD84" s="665"/>
      <c r="DE84" s="163"/>
      <c r="DF84" s="163"/>
      <c r="DG84" s="163"/>
      <c r="DH84" s="163"/>
      <c r="DI84" s="163"/>
      <c r="DJ84" s="753"/>
      <c r="DK84" s="665"/>
      <c r="DL84" s="163"/>
      <c r="DM84" s="163"/>
      <c r="DN84" s="163"/>
      <c r="DO84" s="163"/>
      <c r="DP84" s="163"/>
      <c r="DQ84" s="753"/>
      <c r="DR84" s="665"/>
      <c r="DS84" s="163"/>
      <c r="DT84" s="163"/>
      <c r="DU84" s="163"/>
      <c r="DV84" s="163"/>
      <c r="DW84" s="163"/>
      <c r="DX84" s="753"/>
      <c r="DY84" s="665"/>
      <c r="DZ84" s="163"/>
      <c r="EA84" s="163"/>
      <c r="EB84" s="163"/>
      <c r="EC84" s="163"/>
      <c r="ED84" s="163"/>
      <c r="EE84" s="753"/>
      <c r="EF84" s="665"/>
      <c r="EG84" s="163"/>
      <c r="EH84" s="163"/>
      <c r="EI84" s="163"/>
      <c r="EJ84" s="163"/>
      <c r="EK84" s="163"/>
      <c r="EL84" s="753"/>
      <c r="EM84" s="245"/>
      <c r="EN84" s="50"/>
      <c r="EO84" s="50"/>
      <c r="EP84" s="50"/>
      <c r="EQ84" s="50"/>
      <c r="ER84" s="50"/>
      <c r="ES84" s="50">
        <f>I84+P84+W84+AD84+AK84+AR84+AY84+BF84+BM84+BT84+CA84+CH84+CO84+CV84+DC84+DJ84+DQ84+DX84+EE84+EL84</f>
        <v>0</v>
      </c>
      <c r="ET84" s="643"/>
      <c r="EU84" s="575"/>
      <c r="EV84" s="146"/>
      <c r="EW84" s="146"/>
      <c r="EX84" s="146"/>
      <c r="EY84" s="146"/>
      <c r="EZ84" s="146"/>
      <c r="FA84" s="146"/>
      <c r="FB84" s="146"/>
      <c r="FC84" s="146"/>
      <c r="FD84" s="146"/>
      <c r="FE84" s="146"/>
      <c r="FF84" s="146"/>
      <c r="FG84" s="146"/>
      <c r="FH84" s="146"/>
      <c r="FI84" s="146"/>
      <c r="FJ84" s="146"/>
      <c r="FK84" s="146"/>
      <c r="FL84" s="146"/>
      <c r="FM84" s="146"/>
      <c r="FN84" s="146"/>
      <c r="FO84" s="146"/>
      <c r="FP84" s="146"/>
      <c r="FQ84" s="146"/>
      <c r="FR84" s="146"/>
      <c r="FS84" s="146"/>
      <c r="FT84" s="146"/>
      <c r="FU84" s="146"/>
      <c r="FV84" s="146"/>
      <c r="FW84" s="146"/>
      <c r="FX84" s="146"/>
      <c r="FY84" s="146"/>
      <c r="FZ84" s="146"/>
      <c r="GA84" s="144"/>
      <c r="GB84" s="144"/>
      <c r="GC84" s="144"/>
      <c r="GD84" s="144"/>
      <c r="GE84" s="144"/>
      <c r="GF84" s="144"/>
      <c r="GG84" s="144"/>
      <c r="GH84" s="144"/>
      <c r="GI84" s="144"/>
      <c r="GJ84" s="144"/>
      <c r="GK84" s="144"/>
      <c r="GL84" s="144"/>
      <c r="GM84" s="144"/>
      <c r="GN84" s="144"/>
      <c r="GO84" s="144"/>
      <c r="GP84" s="144"/>
      <c r="GQ84" s="144"/>
      <c r="GR84" s="144"/>
      <c r="GS84" s="144"/>
      <c r="GT84" s="144"/>
    </row>
    <row r="85" spans="1:255" ht="88.15" customHeight="1" thickTop="1" thickBot="1" x14ac:dyDescent="0.3">
      <c r="A85" s="431" t="s">
        <v>2182</v>
      </c>
      <c r="B85" s="48" t="s">
        <v>482</v>
      </c>
      <c r="C85" s="648"/>
      <c r="D85" s="163"/>
      <c r="E85" s="163"/>
      <c r="F85" s="163"/>
      <c r="G85" s="65"/>
      <c r="H85" s="65"/>
      <c r="I85" s="259">
        <f>I81-I84</f>
        <v>0</v>
      </c>
      <c r="J85" s="667"/>
      <c r="K85" s="163"/>
      <c r="L85" s="163"/>
      <c r="M85" s="163"/>
      <c r="N85" s="65"/>
      <c r="O85" s="163"/>
      <c r="P85" s="74">
        <f>P81-P84</f>
        <v>0</v>
      </c>
      <c r="Q85" s="665"/>
      <c r="R85" s="163"/>
      <c r="S85" s="163"/>
      <c r="T85" s="163"/>
      <c r="U85" s="65"/>
      <c r="V85" s="163"/>
      <c r="W85" s="74">
        <f>W81-W84</f>
        <v>0</v>
      </c>
      <c r="X85" s="665"/>
      <c r="Y85" s="163"/>
      <c r="Z85" s="163"/>
      <c r="AA85" s="163"/>
      <c r="AB85" s="65"/>
      <c r="AC85" s="163"/>
      <c r="AD85" s="74">
        <f>AD81-AD84</f>
        <v>0</v>
      </c>
      <c r="AE85" s="665"/>
      <c r="AF85" s="163"/>
      <c r="AG85" s="163"/>
      <c r="AH85" s="163"/>
      <c r="AI85" s="65"/>
      <c r="AJ85" s="163"/>
      <c r="AK85" s="74">
        <f>AK81-AK84</f>
        <v>0</v>
      </c>
      <c r="AL85" s="665"/>
      <c r="AM85" s="163"/>
      <c r="AN85" s="163"/>
      <c r="AO85" s="163"/>
      <c r="AP85" s="65"/>
      <c r="AQ85" s="163"/>
      <c r="AR85" s="74">
        <f>AR81-AR84</f>
        <v>0</v>
      </c>
      <c r="AS85" s="665"/>
      <c r="AT85" s="163"/>
      <c r="AU85" s="163"/>
      <c r="AV85" s="163"/>
      <c r="AW85" s="65"/>
      <c r="AX85" s="163"/>
      <c r="AY85" s="74">
        <f>AY81-AY84</f>
        <v>0</v>
      </c>
      <c r="AZ85" s="665"/>
      <c r="BA85" s="163"/>
      <c r="BB85" s="163"/>
      <c r="BC85" s="163"/>
      <c r="BD85" s="65"/>
      <c r="BE85" s="163"/>
      <c r="BF85" s="74">
        <f>BF81-BF84</f>
        <v>0</v>
      </c>
      <c r="BG85" s="665"/>
      <c r="BH85" s="163"/>
      <c r="BI85" s="163"/>
      <c r="BJ85" s="163"/>
      <c r="BK85" s="65"/>
      <c r="BL85" s="163"/>
      <c r="BM85" s="74">
        <f>BM81-BM84</f>
        <v>0</v>
      </c>
      <c r="BN85" s="665"/>
      <c r="BO85" s="163"/>
      <c r="BP85" s="163"/>
      <c r="BQ85" s="163"/>
      <c r="BR85" s="65"/>
      <c r="BS85" s="163"/>
      <c r="BT85" s="74">
        <f>BT81-BT84</f>
        <v>0</v>
      </c>
      <c r="BU85" s="665"/>
      <c r="BV85" s="163"/>
      <c r="BW85" s="163"/>
      <c r="BX85" s="163"/>
      <c r="BY85" s="65"/>
      <c r="BZ85" s="163"/>
      <c r="CA85" s="74">
        <f>CA81-CA84</f>
        <v>0</v>
      </c>
      <c r="CB85" s="665"/>
      <c r="CC85" s="163"/>
      <c r="CD85" s="163"/>
      <c r="CE85" s="163"/>
      <c r="CF85" s="65"/>
      <c r="CG85" s="163"/>
      <c r="CH85" s="74">
        <f>CH81-CH84</f>
        <v>0</v>
      </c>
      <c r="CI85" s="665"/>
      <c r="CJ85" s="163"/>
      <c r="CK85" s="163"/>
      <c r="CL85" s="163"/>
      <c r="CM85" s="65"/>
      <c r="CN85" s="163"/>
      <c r="CO85" s="74">
        <f>CO81-CO84</f>
        <v>0</v>
      </c>
      <c r="CP85" s="665"/>
      <c r="CQ85" s="163"/>
      <c r="CR85" s="163"/>
      <c r="CS85" s="163"/>
      <c r="CT85" s="65"/>
      <c r="CU85" s="163"/>
      <c r="CV85" s="74">
        <f>CV81-CV84</f>
        <v>0</v>
      </c>
      <c r="CW85" s="665"/>
      <c r="CX85" s="163"/>
      <c r="CY85" s="163"/>
      <c r="CZ85" s="163"/>
      <c r="DA85" s="65"/>
      <c r="DB85" s="163"/>
      <c r="DC85" s="74">
        <f>DC81-DC84</f>
        <v>0</v>
      </c>
      <c r="DD85" s="665"/>
      <c r="DE85" s="163"/>
      <c r="DF85" s="163"/>
      <c r="DG85" s="163"/>
      <c r="DH85" s="65"/>
      <c r="DI85" s="163"/>
      <c r="DJ85" s="74">
        <f>DJ81-DJ84</f>
        <v>0</v>
      </c>
      <c r="DK85" s="665"/>
      <c r="DL85" s="163"/>
      <c r="DM85" s="163"/>
      <c r="DN85" s="163"/>
      <c r="DO85" s="65"/>
      <c r="DP85" s="163"/>
      <c r="DQ85" s="74">
        <f>DQ81-DQ84</f>
        <v>0</v>
      </c>
      <c r="DR85" s="665"/>
      <c r="DS85" s="163"/>
      <c r="DT85" s="163"/>
      <c r="DU85" s="163"/>
      <c r="DV85" s="65"/>
      <c r="DW85" s="163"/>
      <c r="DX85" s="74">
        <f>DX81-DX84</f>
        <v>0</v>
      </c>
      <c r="DY85" s="665"/>
      <c r="DZ85" s="163"/>
      <c r="EA85" s="163"/>
      <c r="EB85" s="163"/>
      <c r="EC85" s="65"/>
      <c r="ED85" s="163"/>
      <c r="EE85" s="74">
        <f>EE81-EE84</f>
        <v>0</v>
      </c>
      <c r="EF85" s="665"/>
      <c r="EG85" s="163"/>
      <c r="EH85" s="163"/>
      <c r="EI85" s="163"/>
      <c r="EJ85" s="65"/>
      <c r="EK85" s="163"/>
      <c r="EL85" s="74">
        <f>EL81-EL84</f>
        <v>0</v>
      </c>
      <c r="EM85" s="245"/>
      <c r="EN85" s="50"/>
      <c r="EO85" s="50"/>
      <c r="EP85" s="50"/>
      <c r="EQ85" s="50"/>
      <c r="ER85" s="63"/>
      <c r="ES85" s="74">
        <f>ES81-ES84</f>
        <v>0</v>
      </c>
      <c r="ET85" s="652"/>
      <c r="EU85" s="575"/>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4"/>
      <c r="GB85" s="144"/>
      <c r="GC85" s="144"/>
      <c r="GD85" s="144"/>
      <c r="GE85" s="144"/>
      <c r="GF85" s="144"/>
      <c r="GG85" s="144"/>
      <c r="GH85" s="144"/>
      <c r="GI85" s="144"/>
      <c r="GJ85" s="144"/>
      <c r="GK85" s="144"/>
      <c r="GL85" s="144"/>
      <c r="GM85" s="144"/>
      <c r="GN85" s="144"/>
      <c r="GO85" s="144"/>
      <c r="GP85" s="144"/>
      <c r="GQ85" s="144"/>
      <c r="GR85" s="144"/>
      <c r="GS85" s="144"/>
      <c r="GT85" s="144"/>
    </row>
    <row r="86" spans="1:255" s="808" customFormat="1" ht="27.75" customHeight="1" x14ac:dyDescent="0.25">
      <c r="A86" s="797"/>
      <c r="B86" s="798"/>
      <c r="C86" s="799"/>
      <c r="D86" s="250"/>
      <c r="E86" s="250"/>
      <c r="F86" s="250"/>
      <c r="G86" s="250"/>
      <c r="H86" s="250"/>
      <c r="I86" s="800"/>
      <c r="J86" s="801"/>
      <c r="K86" s="250"/>
      <c r="L86" s="250"/>
      <c r="M86" s="250"/>
      <c r="N86" s="250"/>
      <c r="O86" s="250"/>
      <c r="P86" s="250"/>
      <c r="Q86" s="802"/>
      <c r="R86" s="250"/>
      <c r="S86" s="250"/>
      <c r="T86" s="250"/>
      <c r="U86" s="250"/>
      <c r="V86" s="250"/>
      <c r="W86" s="250"/>
      <c r="X86" s="802"/>
      <c r="Y86" s="250"/>
      <c r="Z86" s="250"/>
      <c r="AA86" s="250"/>
      <c r="AB86" s="250"/>
      <c r="AC86" s="250"/>
      <c r="AD86" s="250"/>
      <c r="AE86" s="802"/>
      <c r="AF86" s="250"/>
      <c r="AG86" s="250"/>
      <c r="AH86" s="250"/>
      <c r="AI86" s="250"/>
      <c r="AJ86" s="250"/>
      <c r="AK86" s="250"/>
      <c r="AL86" s="802"/>
      <c r="AM86" s="250"/>
      <c r="AN86" s="250"/>
      <c r="AO86" s="250"/>
      <c r="AP86" s="250"/>
      <c r="AQ86" s="250"/>
      <c r="AR86" s="250"/>
      <c r="AS86" s="802"/>
      <c r="AT86" s="250"/>
      <c r="AU86" s="250"/>
      <c r="AV86" s="250"/>
      <c r="AW86" s="250"/>
      <c r="AX86" s="250"/>
      <c r="AY86" s="250"/>
      <c r="AZ86" s="802"/>
      <c r="BA86" s="250"/>
      <c r="BB86" s="250"/>
      <c r="BC86" s="250"/>
      <c r="BD86" s="250"/>
      <c r="BE86" s="250"/>
      <c r="BF86" s="250"/>
      <c r="BG86" s="802"/>
      <c r="BH86" s="250"/>
      <c r="BI86" s="250"/>
      <c r="BJ86" s="250"/>
      <c r="BK86" s="250"/>
      <c r="BL86" s="250"/>
      <c r="BM86" s="250"/>
      <c r="BN86" s="802"/>
      <c r="BO86" s="250"/>
      <c r="BP86" s="250"/>
      <c r="BQ86" s="250"/>
      <c r="BR86" s="250"/>
      <c r="BS86" s="250"/>
      <c r="BT86" s="250"/>
      <c r="BU86" s="802"/>
      <c r="BV86" s="250"/>
      <c r="BW86" s="250"/>
      <c r="BX86" s="250"/>
      <c r="BY86" s="250"/>
      <c r="BZ86" s="250"/>
      <c r="CA86" s="250"/>
      <c r="CB86" s="802"/>
      <c r="CC86" s="250"/>
      <c r="CD86" s="250"/>
      <c r="CE86" s="250"/>
      <c r="CF86" s="250"/>
      <c r="CG86" s="250"/>
      <c r="CH86" s="250"/>
      <c r="CI86" s="802"/>
      <c r="CJ86" s="250"/>
      <c r="CK86" s="250"/>
      <c r="CL86" s="250"/>
      <c r="CM86" s="250"/>
      <c r="CN86" s="250"/>
      <c r="CO86" s="250"/>
      <c r="CP86" s="802"/>
      <c r="CQ86" s="250"/>
      <c r="CR86" s="250"/>
      <c r="CS86" s="250"/>
      <c r="CT86" s="250"/>
      <c r="CU86" s="250"/>
      <c r="CV86" s="250"/>
      <c r="CW86" s="802"/>
      <c r="CX86" s="250"/>
      <c r="CY86" s="250"/>
      <c r="CZ86" s="250"/>
      <c r="DA86" s="250"/>
      <c r="DB86" s="250"/>
      <c r="DC86" s="250"/>
      <c r="DD86" s="802"/>
      <c r="DE86" s="250"/>
      <c r="DF86" s="250"/>
      <c r="DG86" s="250"/>
      <c r="DH86" s="250"/>
      <c r="DI86" s="250"/>
      <c r="DJ86" s="250"/>
      <c r="DK86" s="802"/>
      <c r="DL86" s="250"/>
      <c r="DM86" s="250"/>
      <c r="DN86" s="250"/>
      <c r="DO86" s="250"/>
      <c r="DP86" s="250"/>
      <c r="DQ86" s="250"/>
      <c r="DR86" s="802"/>
      <c r="DS86" s="250"/>
      <c r="DT86" s="250"/>
      <c r="DU86" s="250"/>
      <c r="DV86" s="250"/>
      <c r="DW86" s="250"/>
      <c r="DX86" s="250"/>
      <c r="DY86" s="802"/>
      <c r="DZ86" s="250"/>
      <c r="EA86" s="250"/>
      <c r="EB86" s="250"/>
      <c r="EC86" s="250"/>
      <c r="ED86" s="250"/>
      <c r="EE86" s="250"/>
      <c r="EF86" s="802"/>
      <c r="EG86" s="250"/>
      <c r="EH86" s="250"/>
      <c r="EI86" s="250"/>
      <c r="EJ86" s="250"/>
      <c r="EK86" s="250"/>
      <c r="EL86" s="250"/>
      <c r="EM86" s="802"/>
      <c r="EN86" s="216"/>
      <c r="EO86" s="216"/>
      <c r="EP86" s="216"/>
      <c r="EQ86" s="216"/>
      <c r="ER86" s="803"/>
      <c r="ES86" s="250"/>
      <c r="ET86" s="804"/>
      <c r="EU86" s="805"/>
      <c r="EV86" s="806"/>
      <c r="EW86" s="806"/>
      <c r="EX86" s="806"/>
      <c r="EY86" s="806"/>
      <c r="EZ86" s="806"/>
      <c r="FA86" s="806"/>
      <c r="FB86" s="806"/>
      <c r="FC86" s="806"/>
      <c r="FD86" s="806"/>
      <c r="FE86" s="806"/>
      <c r="FF86" s="806"/>
      <c r="FG86" s="806"/>
      <c r="FH86" s="806"/>
      <c r="FI86" s="806"/>
      <c r="FJ86" s="806"/>
      <c r="FK86" s="806"/>
      <c r="FL86" s="806"/>
      <c r="FM86" s="806"/>
      <c r="FN86" s="806"/>
      <c r="FO86" s="806"/>
      <c r="FP86" s="806"/>
      <c r="FQ86" s="806"/>
      <c r="FR86" s="806"/>
      <c r="FS86" s="806"/>
      <c r="FT86" s="806"/>
      <c r="FU86" s="806"/>
      <c r="FV86" s="806"/>
      <c r="FW86" s="806"/>
      <c r="FX86" s="806"/>
      <c r="FY86" s="806"/>
      <c r="FZ86" s="806"/>
      <c r="GA86" s="807"/>
      <c r="GB86" s="807"/>
      <c r="GC86" s="807"/>
      <c r="GD86" s="807"/>
      <c r="GE86" s="807"/>
      <c r="GF86" s="807"/>
      <c r="GG86" s="807"/>
      <c r="GH86" s="807"/>
      <c r="GI86" s="807"/>
      <c r="GJ86" s="807"/>
      <c r="GK86" s="807"/>
      <c r="GL86" s="807"/>
      <c r="GM86" s="807"/>
      <c r="GN86" s="807"/>
      <c r="GO86" s="807"/>
      <c r="GP86" s="807"/>
      <c r="GQ86" s="807"/>
      <c r="GR86" s="807"/>
      <c r="GS86" s="807"/>
      <c r="GT86" s="807"/>
    </row>
    <row r="87" spans="1:255" s="771" customFormat="1" ht="66" customHeight="1" x14ac:dyDescent="0.35">
      <c r="A87" s="815">
        <v>15660</v>
      </c>
      <c r="B87" s="816" t="s">
        <v>3174</v>
      </c>
      <c r="C87" s="813"/>
      <c r="D87" s="753"/>
      <c r="E87" s="753"/>
      <c r="F87" s="753"/>
      <c r="G87" s="753"/>
      <c r="H87" s="753"/>
      <c r="I87" s="764">
        <f>SUM(D87:H87)</f>
        <v>0</v>
      </c>
      <c r="J87" s="149"/>
      <c r="K87" s="753"/>
      <c r="L87" s="753"/>
      <c r="M87" s="753"/>
      <c r="N87" s="753"/>
      <c r="O87" s="753"/>
      <c r="P87" s="764">
        <f>SUM(K87:O87)</f>
        <v>0</v>
      </c>
      <c r="Q87" s="149"/>
      <c r="R87" s="753"/>
      <c r="S87" s="753"/>
      <c r="T87" s="753"/>
      <c r="U87" s="753"/>
      <c r="V87" s="753"/>
      <c r="W87" s="764">
        <f>SUM(R87:V87)</f>
        <v>0</v>
      </c>
      <c r="X87" s="149"/>
      <c r="Y87" s="753"/>
      <c r="Z87" s="753"/>
      <c r="AA87" s="753"/>
      <c r="AB87" s="753"/>
      <c r="AC87" s="753"/>
      <c r="AD87" s="764">
        <f>SUM(Y87:AC87)</f>
        <v>0</v>
      </c>
      <c r="AE87" s="149"/>
      <c r="AF87" s="753"/>
      <c r="AG87" s="753"/>
      <c r="AH87" s="753"/>
      <c r="AI87" s="753"/>
      <c r="AJ87" s="753"/>
      <c r="AK87" s="764">
        <f>SUM(AF87:AJ87)</f>
        <v>0</v>
      </c>
      <c r="AL87" s="149"/>
      <c r="AM87" s="753"/>
      <c r="AN87" s="753"/>
      <c r="AO87" s="753"/>
      <c r="AP87" s="753"/>
      <c r="AQ87" s="753"/>
      <c r="AR87" s="764">
        <f>SUM(AM87:AQ87)</f>
        <v>0</v>
      </c>
      <c r="AS87" s="149"/>
      <c r="AT87" s="753"/>
      <c r="AU87" s="753"/>
      <c r="AV87" s="753"/>
      <c r="AW87" s="753"/>
      <c r="AX87" s="753"/>
      <c r="AY87" s="764">
        <f>SUM(AT87:AX87)</f>
        <v>0</v>
      </c>
      <c r="AZ87" s="149"/>
      <c r="BA87" s="753"/>
      <c r="BB87" s="753"/>
      <c r="BC87" s="753"/>
      <c r="BD87" s="753"/>
      <c r="BE87" s="753"/>
      <c r="BF87" s="764">
        <f>SUM(BA87:BE87)</f>
        <v>0</v>
      </c>
      <c r="BG87" s="149"/>
      <c r="BH87" s="753"/>
      <c r="BI87" s="753"/>
      <c r="BJ87" s="753"/>
      <c r="BK87" s="753"/>
      <c r="BL87" s="753"/>
      <c r="BM87" s="764">
        <f>SUM(BH87:BL87)</f>
        <v>0</v>
      </c>
      <c r="BN87" s="149"/>
      <c r="BO87" s="753"/>
      <c r="BP87" s="753"/>
      <c r="BQ87" s="753"/>
      <c r="BR87" s="753"/>
      <c r="BS87" s="753"/>
      <c r="BT87" s="764">
        <f>SUM(BO87:BS87)</f>
        <v>0</v>
      </c>
      <c r="BU87" s="149"/>
      <c r="BV87" s="753"/>
      <c r="BW87" s="753"/>
      <c r="BX87" s="753"/>
      <c r="BY87" s="753"/>
      <c r="BZ87" s="753"/>
      <c r="CA87" s="764">
        <f>SUM(BV87:BZ87)</f>
        <v>0</v>
      </c>
      <c r="CB87" s="149"/>
      <c r="CC87" s="753"/>
      <c r="CD87" s="753"/>
      <c r="CE87" s="753"/>
      <c r="CF87" s="753"/>
      <c r="CG87" s="753"/>
      <c r="CH87" s="764">
        <f>SUM(CC87:CG87)</f>
        <v>0</v>
      </c>
      <c r="CI87" s="149"/>
      <c r="CJ87" s="753"/>
      <c r="CK87" s="753"/>
      <c r="CL87" s="753"/>
      <c r="CM87" s="753"/>
      <c r="CN87" s="753"/>
      <c r="CO87" s="764">
        <f>SUM(CJ87:CN87)</f>
        <v>0</v>
      </c>
      <c r="CP87" s="149"/>
      <c r="CQ87" s="753"/>
      <c r="CR87" s="753"/>
      <c r="CS87" s="753"/>
      <c r="CT87" s="753"/>
      <c r="CU87" s="753"/>
      <c r="CV87" s="764">
        <f>SUM(CQ87:CU87)</f>
        <v>0</v>
      </c>
      <c r="CW87" s="149"/>
      <c r="CX87" s="753"/>
      <c r="CY87" s="753"/>
      <c r="CZ87" s="753"/>
      <c r="DA87" s="753"/>
      <c r="DB87" s="753"/>
      <c r="DC87" s="764">
        <f>SUM(CX87:DB87)</f>
        <v>0</v>
      </c>
      <c r="DD87" s="149"/>
      <c r="DE87" s="753"/>
      <c r="DF87" s="753"/>
      <c r="DG87" s="753"/>
      <c r="DH87" s="753"/>
      <c r="DI87" s="753"/>
      <c r="DJ87" s="764">
        <f>SUM(DE87:DI87)</f>
        <v>0</v>
      </c>
      <c r="DK87" s="149"/>
      <c r="DL87" s="753"/>
      <c r="DM87" s="753"/>
      <c r="DN87" s="753"/>
      <c r="DO87" s="753"/>
      <c r="DP87" s="753"/>
      <c r="DQ87" s="764">
        <f>SUM(DL87:DP87)</f>
        <v>0</v>
      </c>
      <c r="DR87" s="149"/>
      <c r="DS87" s="753"/>
      <c r="DT87" s="753"/>
      <c r="DU87" s="753"/>
      <c r="DV87" s="753"/>
      <c r="DW87" s="753"/>
      <c r="DX87" s="764">
        <f>SUM(DS87:DW87)</f>
        <v>0</v>
      </c>
      <c r="DY87" s="149"/>
      <c r="DZ87" s="753"/>
      <c r="EA87" s="753"/>
      <c r="EB87" s="753"/>
      <c r="EC87" s="753"/>
      <c r="ED87" s="753"/>
      <c r="EE87" s="764">
        <f>SUM(DZ87:ED87)</f>
        <v>0</v>
      </c>
      <c r="EF87" s="149"/>
      <c r="EG87" s="753"/>
      <c r="EH87" s="753"/>
      <c r="EI87" s="753"/>
      <c r="EJ87" s="753"/>
      <c r="EK87" s="753"/>
      <c r="EL87" s="764">
        <f>SUM(EG87:EK87)</f>
        <v>0</v>
      </c>
      <c r="EM87" s="149"/>
      <c r="EN87" s="763">
        <f>D87+K87+R87+Y87+AF87+AM87+AT87+BA87+BH87+BO87+BV87+CC87+CJ87+CQ87+CX87+DE87+DL87+DS87+DZ87+EG87</f>
        <v>0</v>
      </c>
      <c r="EO87" s="763">
        <f>E87+L87+S87+Z87+AG87+AN87+AU87+BB87+BI87+BP87+BW87+CD87+CK87+CR87+CY87+DF87+DM87+DT87+EA87+EH87</f>
        <v>0</v>
      </c>
      <c r="EP87" s="763">
        <f>F87+M87+T87+AA87+AH87+AO87+AV87+BC87+BJ87+BQ87+BX87+CE87+CL87+CS87+CZ87+DG87+DN87+DU87+EB87+EI87</f>
        <v>0</v>
      </c>
      <c r="EQ87" s="763">
        <f>G87+N87+U87+AB87+AI87+AP87+AW87+BD87+BK87+BR87+BY87+CF87+CM87+CT87+DA87+DH87+DO87+DV87+EC87+EJ87</f>
        <v>0</v>
      </c>
      <c r="ER87" s="763">
        <f>H87+O87+V87+AC87+AJ87+AQ87+AX87+BE87+BL87+BS87+BZ87+CG87+CN87+CU87+DB87+DI87+DP87+DW87+ED87+EK87</f>
        <v>0</v>
      </c>
      <c r="ES87" s="764">
        <f>ER87+EQ87+EP87+EO87+EN87</f>
        <v>0</v>
      </c>
      <c r="ET87" s="773"/>
      <c r="EU87" s="796"/>
      <c r="EV87" s="147"/>
      <c r="EW87" s="147"/>
      <c r="EX87" s="147"/>
      <c r="EY87" s="147"/>
      <c r="EZ87" s="147"/>
      <c r="FA87" s="147"/>
      <c r="FB87" s="147"/>
      <c r="FC87" s="147"/>
      <c r="FD87" s="147"/>
      <c r="FE87" s="147"/>
      <c r="FF87" s="147"/>
      <c r="FG87" s="147"/>
      <c r="FH87" s="147"/>
      <c r="FI87" s="147"/>
      <c r="FJ87" s="147"/>
      <c r="FK87" s="147"/>
      <c r="FL87" s="147"/>
      <c r="FM87" s="147"/>
      <c r="FN87" s="147"/>
      <c r="FO87" s="147"/>
      <c r="FP87" s="147"/>
      <c r="FQ87" s="147"/>
      <c r="FR87" s="147"/>
      <c r="FS87" s="147"/>
      <c r="FT87" s="147"/>
      <c r="FU87" s="147"/>
      <c r="FV87" s="147"/>
      <c r="FW87" s="147"/>
      <c r="FX87" s="147"/>
      <c r="FY87" s="147"/>
      <c r="FZ87" s="147"/>
      <c r="GA87" s="147"/>
      <c r="GB87" s="147"/>
      <c r="GC87" s="147"/>
      <c r="GD87" s="147"/>
      <c r="GE87" s="147"/>
      <c r="GF87" s="147"/>
      <c r="GG87" s="147"/>
      <c r="GH87" s="147"/>
      <c r="GI87" s="147"/>
      <c r="GJ87" s="147"/>
      <c r="GK87" s="147"/>
      <c r="GL87" s="147"/>
      <c r="GM87" s="147"/>
      <c r="GN87" s="147"/>
      <c r="GO87" s="147"/>
      <c r="GP87" s="147"/>
      <c r="GQ87" s="147"/>
      <c r="GR87" s="147"/>
      <c r="GS87" s="147"/>
      <c r="GT87" s="147"/>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812" customFormat="1" ht="54" customHeight="1" x14ac:dyDescent="0.35">
      <c r="A88" s="81"/>
      <c r="B88" s="1155" t="s">
        <v>3350</v>
      </c>
      <c r="C88" s="1156"/>
      <c r="D88" s="1156"/>
      <c r="E88" s="1156"/>
      <c r="F88" s="1156"/>
      <c r="G88" s="1156"/>
      <c r="H88" s="1156"/>
      <c r="I88" s="1157"/>
      <c r="J88" s="809"/>
      <c r="K88" s="148"/>
      <c r="L88" s="148"/>
      <c r="M88" s="148"/>
      <c r="N88" s="148"/>
      <c r="O88" s="148"/>
      <c r="P88" s="148"/>
      <c r="Q88" s="809"/>
      <c r="R88" s="148"/>
      <c r="S88" s="148"/>
      <c r="T88" s="148"/>
      <c r="U88" s="148"/>
      <c r="V88" s="148"/>
      <c r="W88" s="148"/>
      <c r="X88" s="809"/>
      <c r="Y88" s="148"/>
      <c r="Z88" s="148"/>
      <c r="AA88" s="148"/>
      <c r="AB88" s="148"/>
      <c r="AC88" s="148"/>
      <c r="AD88" s="148"/>
      <c r="AE88" s="809"/>
      <c r="AF88" s="148"/>
      <c r="AG88" s="148"/>
      <c r="AH88" s="148"/>
      <c r="AI88" s="148"/>
      <c r="AJ88" s="148"/>
      <c r="AK88" s="148"/>
      <c r="AL88" s="809"/>
      <c r="AM88" s="148"/>
      <c r="AN88" s="148"/>
      <c r="AO88" s="148"/>
      <c r="AP88" s="148"/>
      <c r="AQ88" s="148"/>
      <c r="AR88" s="148"/>
      <c r="AS88" s="809"/>
      <c r="AT88" s="148"/>
      <c r="AU88" s="148"/>
      <c r="AV88" s="148"/>
      <c r="AW88" s="148"/>
      <c r="AX88" s="148"/>
      <c r="AY88" s="148"/>
      <c r="AZ88" s="809"/>
      <c r="BA88" s="148"/>
      <c r="BB88" s="148"/>
      <c r="BC88" s="148"/>
      <c r="BD88" s="148"/>
      <c r="BE88" s="148"/>
      <c r="BF88" s="148"/>
      <c r="BG88" s="809"/>
      <c r="BH88" s="148"/>
      <c r="BI88" s="148"/>
      <c r="BJ88" s="148"/>
      <c r="BK88" s="148"/>
      <c r="BL88" s="148"/>
      <c r="BM88" s="148"/>
      <c r="BN88" s="809"/>
      <c r="BO88" s="148"/>
      <c r="BP88" s="148"/>
      <c r="BQ88" s="148"/>
      <c r="BR88" s="148"/>
      <c r="BS88" s="148"/>
      <c r="BT88" s="148"/>
      <c r="BU88" s="809"/>
      <c r="BV88" s="148"/>
      <c r="BW88" s="148"/>
      <c r="BX88" s="148"/>
      <c r="BY88" s="148"/>
      <c r="BZ88" s="148"/>
      <c r="CA88" s="148"/>
      <c r="CB88" s="809"/>
      <c r="CC88" s="148"/>
      <c r="CD88" s="148"/>
      <c r="CE88" s="148"/>
      <c r="CF88" s="148"/>
      <c r="CG88" s="148"/>
      <c r="CH88" s="148"/>
      <c r="CI88" s="809"/>
      <c r="CJ88" s="148"/>
      <c r="CK88" s="148"/>
      <c r="CL88" s="148"/>
      <c r="CM88" s="148"/>
      <c r="CN88" s="148"/>
      <c r="CO88" s="148"/>
      <c r="CP88" s="809"/>
      <c r="CQ88" s="148"/>
      <c r="CR88" s="148"/>
      <c r="CS88" s="148"/>
      <c r="CT88" s="148"/>
      <c r="CU88" s="148"/>
      <c r="CV88" s="148"/>
      <c r="CW88" s="809"/>
      <c r="CX88" s="148"/>
      <c r="CY88" s="148"/>
      <c r="CZ88" s="148"/>
      <c r="DA88" s="148"/>
      <c r="DB88" s="148"/>
      <c r="DC88" s="148"/>
      <c r="DD88" s="809"/>
      <c r="DE88" s="148"/>
      <c r="DF88" s="148"/>
      <c r="DG88" s="148"/>
      <c r="DH88" s="148"/>
      <c r="DI88" s="148"/>
      <c r="DJ88" s="148"/>
      <c r="DK88" s="809"/>
      <c r="DL88" s="148"/>
      <c r="DM88" s="148"/>
      <c r="DN88" s="148"/>
      <c r="DO88" s="148"/>
      <c r="DP88" s="148"/>
      <c r="DQ88" s="148"/>
      <c r="DR88" s="809"/>
      <c r="DS88" s="148"/>
      <c r="DT88" s="148"/>
      <c r="DU88" s="148"/>
      <c r="DV88" s="148"/>
      <c r="DW88" s="148"/>
      <c r="DX88" s="148"/>
      <c r="DY88" s="809"/>
      <c r="DZ88" s="148"/>
      <c r="EA88" s="148"/>
      <c r="EB88" s="148"/>
      <c r="EC88" s="148"/>
      <c r="ED88" s="148"/>
      <c r="EE88" s="148"/>
      <c r="EF88" s="809"/>
      <c r="EG88" s="148"/>
      <c r="EH88" s="148"/>
      <c r="EI88" s="148"/>
      <c r="EJ88" s="148"/>
      <c r="EK88" s="148"/>
      <c r="EL88" s="148"/>
      <c r="EM88" s="809"/>
      <c r="EN88" s="810"/>
      <c r="EO88" s="810"/>
      <c r="EP88" s="810"/>
      <c r="EQ88" s="810"/>
      <c r="ER88" s="810"/>
      <c r="ES88" s="148"/>
      <c r="ET88" s="148"/>
      <c r="EU88" s="811"/>
      <c r="EV88" s="148"/>
      <c r="EW88" s="148"/>
      <c r="EX88" s="148"/>
      <c r="EY88" s="148"/>
      <c r="EZ88" s="148"/>
      <c r="FA88" s="148"/>
      <c r="FB88" s="148"/>
      <c r="FC88" s="148"/>
      <c r="FD88" s="148"/>
      <c r="FE88" s="148"/>
      <c r="FF88" s="148"/>
      <c r="FG88" s="148"/>
      <c r="FH88" s="148"/>
      <c r="FI88" s="148"/>
      <c r="FJ88" s="148"/>
      <c r="FK88" s="148"/>
      <c r="FL88" s="148"/>
      <c r="FM88" s="148"/>
      <c r="FN88" s="148"/>
      <c r="FO88" s="148"/>
      <c r="FP88" s="148"/>
      <c r="FQ88" s="148"/>
      <c r="FR88" s="148"/>
      <c r="FS88" s="148"/>
      <c r="FT88" s="148"/>
      <c r="FU88" s="148"/>
      <c r="FV88" s="148"/>
      <c r="FW88" s="148"/>
      <c r="FX88" s="148"/>
      <c r="FY88" s="148"/>
      <c r="FZ88" s="148"/>
      <c r="GA88" s="148"/>
      <c r="GB88" s="148"/>
      <c r="GC88" s="148"/>
      <c r="GD88" s="148"/>
      <c r="GE88" s="148"/>
      <c r="GF88" s="148"/>
      <c r="GG88" s="148"/>
      <c r="GH88" s="148"/>
      <c r="GI88" s="148"/>
      <c r="GJ88" s="148"/>
      <c r="GK88" s="148"/>
      <c r="GL88" s="148"/>
      <c r="GM88" s="148"/>
      <c r="GN88" s="148"/>
      <c r="GO88" s="148"/>
      <c r="GP88" s="148"/>
      <c r="GQ88" s="148"/>
      <c r="GR88" s="148"/>
      <c r="GS88" s="148"/>
      <c r="GT88" s="148"/>
    </row>
    <row r="89" spans="1:255" s="32" customFormat="1" ht="32.25" customHeight="1" x14ac:dyDescent="0.25">
      <c r="A89" s="653"/>
      <c r="B89" s="670"/>
      <c r="C89" s="671"/>
      <c r="D89" s="659"/>
      <c r="E89" s="659"/>
      <c r="F89" s="659"/>
      <c r="G89" s="659"/>
      <c r="H89" s="659"/>
      <c r="I89" s="659"/>
      <c r="J89" s="672"/>
      <c r="K89" s="659"/>
      <c r="L89" s="659"/>
      <c r="M89" s="659"/>
      <c r="N89" s="659"/>
      <c r="O89" s="659"/>
      <c r="P89" s="659"/>
      <c r="Q89" s="672"/>
      <c r="R89" s="659"/>
      <c r="S89" s="659"/>
      <c r="T89" s="659"/>
      <c r="U89" s="659"/>
      <c r="V89" s="659"/>
      <c r="W89" s="659"/>
      <c r="X89" s="672"/>
      <c r="Y89" s="659"/>
      <c r="Z89" s="659"/>
      <c r="AA89" s="659"/>
      <c r="AB89" s="659"/>
      <c r="AC89" s="659"/>
      <c r="AD89" s="659"/>
      <c r="AE89" s="672"/>
      <c r="AF89" s="659"/>
      <c r="AG89" s="659"/>
      <c r="AH89" s="659"/>
      <c r="AI89" s="659"/>
      <c r="AJ89" s="659"/>
      <c r="AK89" s="659"/>
      <c r="AL89" s="672"/>
      <c r="AM89" s="659"/>
      <c r="AN89" s="659"/>
      <c r="AO89" s="659"/>
      <c r="AP89" s="659"/>
      <c r="AQ89" s="659"/>
      <c r="AR89" s="659"/>
      <c r="AS89" s="672"/>
      <c r="AT89" s="659"/>
      <c r="AU89" s="659"/>
      <c r="AV89" s="659"/>
      <c r="AW89" s="659"/>
      <c r="AX89" s="659"/>
      <c r="AY89" s="659"/>
      <c r="AZ89" s="672"/>
      <c r="BA89" s="659"/>
      <c r="BB89" s="659"/>
      <c r="BC89" s="659"/>
      <c r="BD89" s="659"/>
      <c r="BE89" s="659"/>
      <c r="BF89" s="659"/>
      <c r="BG89" s="672"/>
      <c r="BH89" s="659"/>
      <c r="BI89" s="659"/>
      <c r="BJ89" s="659"/>
      <c r="BK89" s="659"/>
      <c r="BL89" s="659"/>
      <c r="BM89" s="659"/>
      <c r="BN89" s="672"/>
      <c r="BO89" s="659"/>
      <c r="BP89" s="659"/>
      <c r="BQ89" s="659"/>
      <c r="BR89" s="659"/>
      <c r="BS89" s="659"/>
      <c r="BT89" s="659"/>
      <c r="BU89" s="672"/>
      <c r="BV89" s="659"/>
      <c r="BW89" s="659"/>
      <c r="BX89" s="659"/>
      <c r="BY89" s="659"/>
      <c r="BZ89" s="659"/>
      <c r="CA89" s="659"/>
      <c r="CB89" s="672"/>
      <c r="CC89" s="659"/>
      <c r="CD89" s="659"/>
      <c r="CE89" s="659"/>
      <c r="CF89" s="659"/>
      <c r="CG89" s="659"/>
      <c r="CH89" s="659"/>
      <c r="CI89" s="672"/>
      <c r="CJ89" s="659"/>
      <c r="CK89" s="659"/>
      <c r="CL89" s="659"/>
      <c r="CM89" s="659"/>
      <c r="CN89" s="659"/>
      <c r="CO89" s="659"/>
      <c r="CP89" s="672"/>
      <c r="CQ89" s="659"/>
      <c r="CR89" s="659"/>
      <c r="CS89" s="659"/>
      <c r="CT89" s="659"/>
      <c r="CU89" s="659"/>
      <c r="CV89" s="659"/>
      <c r="CW89" s="672"/>
      <c r="CX89" s="659"/>
      <c r="CY89" s="659"/>
      <c r="CZ89" s="659"/>
      <c r="DA89" s="659"/>
      <c r="DB89" s="659"/>
      <c r="DC89" s="659"/>
      <c r="DD89" s="672"/>
      <c r="DE89" s="659"/>
      <c r="DF89" s="659"/>
      <c r="DG89" s="659"/>
      <c r="DH89" s="659"/>
      <c r="DI89" s="659"/>
      <c r="DJ89" s="659"/>
      <c r="DK89" s="672"/>
      <c r="DL89" s="659"/>
      <c r="DM89" s="659"/>
      <c r="DN89" s="659"/>
      <c r="DO89" s="659"/>
      <c r="DP89" s="659"/>
      <c r="DQ89" s="659"/>
      <c r="DR89" s="672"/>
      <c r="DS89" s="659"/>
      <c r="DT89" s="659"/>
      <c r="DU89" s="659"/>
      <c r="DV89" s="659"/>
      <c r="DW89" s="659"/>
      <c r="DX89" s="659"/>
      <c r="DY89" s="672"/>
      <c r="DZ89" s="659"/>
      <c r="EA89" s="659"/>
      <c r="EB89" s="659"/>
      <c r="EC89" s="659"/>
      <c r="ED89" s="659"/>
      <c r="EE89" s="659"/>
      <c r="EF89" s="672"/>
      <c r="EG89" s="659"/>
      <c r="EH89" s="659"/>
      <c r="EI89" s="659"/>
      <c r="EJ89" s="659"/>
      <c r="EK89" s="659"/>
      <c r="EL89" s="659"/>
      <c r="EM89" s="672"/>
      <c r="EN89" s="659"/>
      <c r="EO89" s="659"/>
      <c r="EP89" s="659"/>
      <c r="EQ89" s="659"/>
      <c r="ER89" s="659"/>
      <c r="ES89" s="659"/>
      <c r="ET89" s="659"/>
      <c r="EU89" s="673"/>
      <c r="EV89" s="146"/>
      <c r="EW89" s="146"/>
      <c r="EX89" s="146"/>
      <c r="EY89" s="146"/>
      <c r="EZ89" s="146"/>
      <c r="FA89" s="146"/>
      <c r="FB89" s="146"/>
      <c r="FC89" s="146"/>
      <c r="FD89" s="146"/>
      <c r="FE89" s="146"/>
      <c r="FF89" s="146"/>
      <c r="FG89" s="146"/>
      <c r="FH89" s="146"/>
      <c r="FI89" s="146"/>
      <c r="FJ89" s="146"/>
      <c r="FK89" s="146"/>
      <c r="FL89" s="146"/>
      <c r="FM89" s="146"/>
      <c r="FN89" s="146"/>
      <c r="FO89" s="146"/>
      <c r="FP89" s="146"/>
      <c r="FQ89" s="146"/>
      <c r="FR89" s="146"/>
      <c r="FS89" s="146"/>
      <c r="FT89" s="146"/>
      <c r="FU89" s="146"/>
      <c r="FV89" s="146"/>
      <c r="FW89" s="146"/>
      <c r="FX89" s="146"/>
      <c r="FY89" s="146"/>
      <c r="FZ89" s="146"/>
      <c r="GA89" s="146"/>
      <c r="GB89" s="146"/>
      <c r="GC89" s="146"/>
      <c r="GD89" s="146"/>
      <c r="GE89" s="146"/>
      <c r="GF89" s="146"/>
      <c r="GG89" s="146"/>
      <c r="GH89" s="146"/>
      <c r="GI89" s="146"/>
      <c r="GJ89" s="146"/>
      <c r="GK89" s="146"/>
      <c r="GL89" s="146"/>
      <c r="GM89" s="146"/>
      <c r="GN89" s="146"/>
      <c r="GO89" s="146"/>
      <c r="GP89" s="146"/>
      <c r="GQ89" s="146"/>
      <c r="GR89" s="146"/>
      <c r="GS89" s="146"/>
      <c r="GT89" s="146"/>
    </row>
    <row r="90" spans="1:255" s="32" customFormat="1" ht="32.25" customHeight="1" x14ac:dyDescent="0.25">
      <c r="A90" s="77"/>
      <c r="B90" s="38"/>
      <c r="C90" s="37"/>
      <c r="D90" s="146"/>
      <c r="E90" s="146"/>
      <c r="F90" s="146"/>
      <c r="G90" s="146"/>
      <c r="H90" s="146"/>
      <c r="I90" s="146"/>
      <c r="J90" s="150"/>
      <c r="K90" s="146"/>
      <c r="L90" s="146"/>
      <c r="M90" s="146"/>
      <c r="N90" s="146"/>
      <c r="O90" s="146"/>
      <c r="P90" s="146"/>
      <c r="Q90" s="150"/>
      <c r="R90" s="146"/>
      <c r="S90" s="146"/>
      <c r="T90" s="146"/>
      <c r="U90" s="146"/>
      <c r="V90" s="146"/>
      <c r="W90" s="146"/>
      <c r="X90" s="150"/>
      <c r="Y90" s="146"/>
      <c r="Z90" s="146"/>
      <c r="AA90" s="146"/>
      <c r="AB90" s="146"/>
      <c r="AC90" s="146"/>
      <c r="AD90" s="146"/>
      <c r="AE90" s="150"/>
      <c r="AF90" s="146"/>
      <c r="AG90" s="146"/>
      <c r="AH90" s="146"/>
      <c r="AI90" s="146"/>
      <c r="AJ90" s="146"/>
      <c r="AK90" s="146"/>
      <c r="AL90" s="150"/>
      <c r="AM90" s="146"/>
      <c r="AN90" s="146"/>
      <c r="AO90" s="146"/>
      <c r="AP90" s="146"/>
      <c r="AQ90" s="146"/>
      <c r="AR90" s="146"/>
      <c r="AS90" s="150"/>
      <c r="AT90" s="146"/>
      <c r="AU90" s="146"/>
      <c r="AV90" s="146"/>
      <c r="AW90" s="146"/>
      <c r="AX90" s="146"/>
      <c r="AY90" s="146"/>
      <c r="AZ90" s="150"/>
      <c r="BA90" s="146"/>
      <c r="BB90" s="146"/>
      <c r="BC90" s="146"/>
      <c r="BD90" s="146"/>
      <c r="BE90" s="146"/>
      <c r="BF90" s="146"/>
      <c r="BG90" s="150"/>
      <c r="BH90" s="146"/>
      <c r="BI90" s="146"/>
      <c r="BJ90" s="146"/>
      <c r="BK90" s="146"/>
      <c r="BL90" s="146"/>
      <c r="BM90" s="146"/>
      <c r="BN90" s="150"/>
      <c r="BO90" s="146"/>
      <c r="BP90" s="146"/>
      <c r="BQ90" s="146"/>
      <c r="BR90" s="146"/>
      <c r="BS90" s="146"/>
      <c r="BT90" s="146"/>
      <c r="BU90" s="150"/>
      <c r="BV90" s="146"/>
      <c r="BW90" s="146"/>
      <c r="BX90" s="146"/>
      <c r="BY90" s="146"/>
      <c r="BZ90" s="146"/>
      <c r="CA90" s="146"/>
      <c r="CB90" s="150"/>
      <c r="CC90" s="146"/>
      <c r="CD90" s="146"/>
      <c r="CE90" s="146"/>
      <c r="CF90" s="146"/>
      <c r="CG90" s="146"/>
      <c r="CH90" s="146"/>
      <c r="CI90" s="150"/>
      <c r="CJ90" s="146"/>
      <c r="CK90" s="146"/>
      <c r="CL90" s="146"/>
      <c r="CM90" s="146"/>
      <c r="CN90" s="146"/>
      <c r="CO90" s="146"/>
      <c r="CP90" s="150"/>
      <c r="CQ90" s="146"/>
      <c r="CR90" s="146"/>
      <c r="CS90" s="146"/>
      <c r="CT90" s="146"/>
      <c r="CU90" s="146"/>
      <c r="CV90" s="146"/>
      <c r="CW90" s="150"/>
      <c r="CX90" s="146"/>
      <c r="CY90" s="146"/>
      <c r="CZ90" s="146"/>
      <c r="DA90" s="146"/>
      <c r="DB90" s="146"/>
      <c r="DC90" s="146"/>
      <c r="DD90" s="150"/>
      <c r="DE90" s="146"/>
      <c r="DF90" s="146"/>
      <c r="DG90" s="146"/>
      <c r="DH90" s="146"/>
      <c r="DI90" s="146"/>
      <c r="DJ90" s="146"/>
      <c r="DK90" s="150"/>
      <c r="DL90" s="146"/>
      <c r="DM90" s="146"/>
      <c r="DN90" s="146"/>
      <c r="DO90" s="146"/>
      <c r="DP90" s="146"/>
      <c r="DQ90" s="146"/>
      <c r="DR90" s="150"/>
      <c r="DS90" s="146"/>
      <c r="DT90" s="146"/>
      <c r="DU90" s="146"/>
      <c r="DV90" s="146"/>
      <c r="DW90" s="146"/>
      <c r="DX90" s="146"/>
      <c r="DY90" s="150"/>
      <c r="DZ90" s="146"/>
      <c r="EA90" s="146"/>
      <c r="EB90" s="146"/>
      <c r="EC90" s="146"/>
      <c r="ED90" s="146"/>
      <c r="EE90" s="146"/>
      <c r="EF90" s="150"/>
      <c r="EG90" s="146"/>
      <c r="EH90" s="146"/>
      <c r="EI90" s="146"/>
      <c r="EJ90" s="146"/>
      <c r="EK90" s="146"/>
      <c r="EL90" s="146"/>
      <c r="EM90" s="150"/>
      <c r="EN90" s="147"/>
      <c r="EO90" s="147"/>
      <c r="EP90" s="147"/>
      <c r="EQ90" s="147"/>
      <c r="ER90" s="147"/>
      <c r="ES90" s="146"/>
      <c r="ET90" s="146"/>
      <c r="EU90" s="577"/>
      <c r="EV90" s="146"/>
      <c r="EW90" s="146"/>
      <c r="EX90" s="146"/>
      <c r="EY90" s="146"/>
      <c r="EZ90" s="146"/>
      <c r="FA90" s="146"/>
      <c r="FB90" s="146"/>
      <c r="FC90" s="146"/>
      <c r="FD90" s="146"/>
      <c r="FE90" s="146"/>
      <c r="FF90" s="146"/>
      <c r="FG90" s="146"/>
      <c r="FH90" s="146"/>
      <c r="FI90" s="146"/>
      <c r="FJ90" s="146"/>
      <c r="FK90" s="146"/>
      <c r="FL90" s="146"/>
      <c r="FM90" s="146"/>
      <c r="FN90" s="146"/>
      <c r="FO90" s="146"/>
      <c r="FP90" s="146"/>
      <c r="FQ90" s="146"/>
      <c r="FR90" s="146"/>
      <c r="FS90" s="146"/>
      <c r="FT90" s="146"/>
      <c r="FU90" s="146"/>
      <c r="FV90" s="146"/>
      <c r="FW90" s="146"/>
      <c r="FX90" s="146"/>
      <c r="FY90" s="146"/>
      <c r="FZ90" s="146"/>
      <c r="GA90" s="146"/>
      <c r="GB90" s="146"/>
      <c r="GC90" s="146"/>
      <c r="GD90" s="146"/>
      <c r="GE90" s="146"/>
      <c r="GF90" s="146"/>
      <c r="GG90" s="146"/>
      <c r="GH90" s="146"/>
      <c r="GI90" s="146"/>
      <c r="GJ90" s="146"/>
      <c r="GK90" s="146"/>
      <c r="GL90" s="146"/>
      <c r="GM90" s="146"/>
      <c r="GN90" s="146"/>
      <c r="GO90" s="146"/>
      <c r="GP90" s="146"/>
      <c r="GQ90" s="146"/>
      <c r="GR90" s="146"/>
      <c r="GS90" s="146"/>
      <c r="GT90" s="146"/>
    </row>
    <row r="91" spans="1:255" s="32" customFormat="1" ht="32.25" customHeight="1" x14ac:dyDescent="0.25">
      <c r="A91" s="77"/>
      <c r="B91" s="33"/>
      <c r="C91" s="43"/>
      <c r="D91" s="146"/>
      <c r="E91" s="146"/>
      <c r="F91" s="146"/>
      <c r="G91" s="146"/>
      <c r="H91" s="146"/>
      <c r="I91" s="146"/>
      <c r="J91" s="161"/>
      <c r="K91" s="146"/>
      <c r="L91" s="146"/>
      <c r="M91" s="146"/>
      <c r="N91" s="146"/>
      <c r="O91" s="146"/>
      <c r="P91" s="146"/>
      <c r="Q91" s="161"/>
      <c r="R91" s="146"/>
      <c r="S91" s="146"/>
      <c r="T91" s="146"/>
      <c r="U91" s="146"/>
      <c r="V91" s="146"/>
      <c r="W91" s="146"/>
      <c r="X91" s="161"/>
      <c r="Y91" s="146"/>
      <c r="Z91" s="146"/>
      <c r="AA91" s="146"/>
      <c r="AB91" s="146"/>
      <c r="AC91" s="146"/>
      <c r="AD91" s="146"/>
      <c r="AE91" s="161"/>
      <c r="AF91" s="146"/>
      <c r="AG91" s="146"/>
      <c r="AH91" s="146"/>
      <c r="AI91" s="146"/>
      <c r="AJ91" s="146"/>
      <c r="AK91" s="146"/>
      <c r="AL91" s="161"/>
      <c r="AM91" s="146"/>
      <c r="AN91" s="146"/>
      <c r="AO91" s="146"/>
      <c r="AP91" s="146"/>
      <c r="AQ91" s="146"/>
      <c r="AR91" s="146"/>
      <c r="AS91" s="161"/>
      <c r="AT91" s="146"/>
      <c r="AU91" s="146"/>
      <c r="AV91" s="146"/>
      <c r="AW91" s="146"/>
      <c r="AX91" s="146"/>
      <c r="AY91" s="146"/>
      <c r="AZ91" s="161"/>
      <c r="BA91" s="146"/>
      <c r="BB91" s="146"/>
      <c r="BC91" s="146"/>
      <c r="BD91" s="146"/>
      <c r="BE91" s="146"/>
      <c r="BF91" s="146"/>
      <c r="BG91" s="161"/>
      <c r="BH91" s="146"/>
      <c r="BI91" s="146"/>
      <c r="BJ91" s="146"/>
      <c r="BK91" s="146"/>
      <c r="BL91" s="146"/>
      <c r="BM91" s="146"/>
      <c r="BN91" s="161"/>
      <c r="BO91" s="146"/>
      <c r="BP91" s="146"/>
      <c r="BQ91" s="146"/>
      <c r="BR91" s="146"/>
      <c r="BS91" s="146"/>
      <c r="BT91" s="146"/>
      <c r="BU91" s="161"/>
      <c r="BV91" s="146"/>
      <c r="BW91" s="146"/>
      <c r="BX91" s="146"/>
      <c r="BY91" s="146"/>
      <c r="BZ91" s="146"/>
      <c r="CA91" s="146"/>
      <c r="CB91" s="161"/>
      <c r="CC91" s="146"/>
      <c r="CD91" s="146"/>
      <c r="CE91" s="146"/>
      <c r="CF91" s="146"/>
      <c r="CG91" s="146"/>
      <c r="CH91" s="146"/>
      <c r="CI91" s="161"/>
      <c r="CJ91" s="146"/>
      <c r="CK91" s="146"/>
      <c r="CL91" s="146"/>
      <c r="CM91" s="146"/>
      <c r="CN91" s="146"/>
      <c r="CO91" s="146"/>
      <c r="CP91" s="161"/>
      <c r="CQ91" s="146"/>
      <c r="CR91" s="146"/>
      <c r="CS91" s="146"/>
      <c r="CT91" s="146"/>
      <c r="CU91" s="146"/>
      <c r="CV91" s="146"/>
      <c r="CW91" s="161"/>
      <c r="CX91" s="146"/>
      <c r="CY91" s="146"/>
      <c r="CZ91" s="146"/>
      <c r="DA91" s="146"/>
      <c r="DB91" s="146"/>
      <c r="DC91" s="146"/>
      <c r="DD91" s="161"/>
      <c r="DE91" s="146"/>
      <c r="DF91" s="146"/>
      <c r="DG91" s="146"/>
      <c r="DH91" s="146"/>
      <c r="DI91" s="146"/>
      <c r="DJ91" s="146"/>
      <c r="DK91" s="161"/>
      <c r="DL91" s="146"/>
      <c r="DM91" s="146"/>
      <c r="DN91" s="146"/>
      <c r="DO91" s="146"/>
      <c r="DP91" s="146"/>
      <c r="DQ91" s="146"/>
      <c r="DR91" s="161"/>
      <c r="DS91" s="146"/>
      <c r="DT91" s="146"/>
      <c r="DU91" s="146"/>
      <c r="DV91" s="146"/>
      <c r="DW91" s="146"/>
      <c r="DX91" s="146"/>
      <c r="DY91" s="161"/>
      <c r="DZ91" s="146"/>
      <c r="EA91" s="146"/>
      <c r="EB91" s="146"/>
      <c r="EC91" s="146"/>
      <c r="ED91" s="146"/>
      <c r="EE91" s="146"/>
      <c r="EF91" s="161"/>
      <c r="EG91" s="146"/>
      <c r="EH91" s="146"/>
      <c r="EI91" s="146"/>
      <c r="EJ91" s="146"/>
      <c r="EK91" s="146"/>
      <c r="EL91" s="146"/>
      <c r="EM91" s="161"/>
      <c r="EN91" s="147"/>
      <c r="EO91" s="147"/>
      <c r="EP91" s="147"/>
      <c r="EQ91" s="147"/>
      <c r="ER91" s="147"/>
      <c r="ES91" s="146"/>
      <c r="ET91" s="146"/>
      <c r="EU91" s="577"/>
      <c r="EV91" s="146"/>
      <c r="EW91" s="146"/>
      <c r="EX91" s="146"/>
      <c r="EY91" s="146"/>
      <c r="EZ91" s="146"/>
      <c r="FA91" s="146"/>
      <c r="FB91" s="146"/>
      <c r="FC91" s="146"/>
      <c r="FD91" s="146"/>
      <c r="FE91" s="146"/>
      <c r="FF91" s="146"/>
      <c r="FG91" s="146"/>
      <c r="FH91" s="146"/>
      <c r="FI91" s="146"/>
      <c r="FJ91" s="146"/>
      <c r="FK91" s="146"/>
      <c r="FL91" s="146"/>
      <c r="FM91" s="146"/>
      <c r="FN91" s="146"/>
      <c r="FO91" s="146"/>
      <c r="FP91" s="146"/>
      <c r="FQ91" s="146"/>
      <c r="FR91" s="146"/>
      <c r="FS91" s="146"/>
      <c r="FT91" s="146"/>
      <c r="FU91" s="146"/>
      <c r="FV91" s="146"/>
      <c r="FW91" s="146"/>
      <c r="FX91" s="146"/>
      <c r="FY91" s="146"/>
      <c r="FZ91" s="146"/>
      <c r="GA91" s="146"/>
      <c r="GB91" s="146"/>
      <c r="GC91" s="146"/>
      <c r="GD91" s="146"/>
      <c r="GE91" s="146"/>
      <c r="GF91" s="146"/>
      <c r="GG91" s="146"/>
      <c r="GH91" s="146"/>
      <c r="GI91" s="146"/>
      <c r="GJ91" s="146"/>
      <c r="GK91" s="146"/>
      <c r="GL91" s="146"/>
      <c r="GM91" s="146"/>
      <c r="GN91" s="146"/>
      <c r="GO91" s="146"/>
      <c r="GP91" s="146"/>
      <c r="GQ91" s="146"/>
      <c r="GR91" s="146"/>
      <c r="GS91" s="146"/>
      <c r="GT91" s="146"/>
    </row>
    <row r="92" spans="1:255" s="32" customFormat="1" ht="32.25" customHeight="1" x14ac:dyDescent="0.25">
      <c r="A92" s="77"/>
      <c r="B92" s="33"/>
      <c r="C92" s="43"/>
      <c r="D92" s="146"/>
      <c r="E92" s="146"/>
      <c r="F92" s="146"/>
      <c r="G92" s="146"/>
      <c r="H92" s="146"/>
      <c r="I92" s="146"/>
      <c r="J92" s="161"/>
      <c r="K92" s="146"/>
      <c r="L92" s="146"/>
      <c r="M92" s="146"/>
      <c r="N92" s="146"/>
      <c r="O92" s="146"/>
      <c r="P92" s="146"/>
      <c r="Q92" s="161"/>
      <c r="R92" s="146"/>
      <c r="S92" s="146"/>
      <c r="T92" s="146"/>
      <c r="U92" s="146"/>
      <c r="V92" s="146"/>
      <c r="W92" s="146"/>
      <c r="X92" s="161"/>
      <c r="Y92" s="146"/>
      <c r="Z92" s="146"/>
      <c r="AA92" s="146"/>
      <c r="AB92" s="146"/>
      <c r="AC92" s="146"/>
      <c r="AD92" s="146"/>
      <c r="AE92" s="161"/>
      <c r="AF92" s="146"/>
      <c r="AG92" s="146"/>
      <c r="AH92" s="146"/>
      <c r="AI92" s="146"/>
      <c r="AJ92" s="146"/>
      <c r="AK92" s="146"/>
      <c r="AL92" s="161"/>
      <c r="AM92" s="146"/>
      <c r="AN92" s="146"/>
      <c r="AO92" s="146"/>
      <c r="AP92" s="146"/>
      <c r="AQ92" s="146"/>
      <c r="AR92" s="146"/>
      <c r="AS92" s="161"/>
      <c r="AT92" s="146"/>
      <c r="AU92" s="146"/>
      <c r="AV92" s="146"/>
      <c r="AW92" s="146"/>
      <c r="AX92" s="146"/>
      <c r="AY92" s="146"/>
      <c r="AZ92" s="161"/>
      <c r="BA92" s="146"/>
      <c r="BB92" s="146"/>
      <c r="BC92" s="146"/>
      <c r="BD92" s="146"/>
      <c r="BE92" s="146"/>
      <c r="BF92" s="146"/>
      <c r="BG92" s="161"/>
      <c r="BH92" s="146"/>
      <c r="BI92" s="146"/>
      <c r="BJ92" s="146"/>
      <c r="BK92" s="146"/>
      <c r="BL92" s="146"/>
      <c r="BM92" s="146"/>
      <c r="BN92" s="161"/>
      <c r="BO92" s="146"/>
      <c r="BP92" s="146"/>
      <c r="BQ92" s="146"/>
      <c r="BR92" s="146"/>
      <c r="BS92" s="146"/>
      <c r="BT92" s="146"/>
      <c r="BU92" s="161"/>
      <c r="BV92" s="146"/>
      <c r="BW92" s="146"/>
      <c r="BX92" s="146"/>
      <c r="BY92" s="146"/>
      <c r="BZ92" s="146"/>
      <c r="CA92" s="146"/>
      <c r="CB92" s="161"/>
      <c r="CC92" s="146"/>
      <c r="CD92" s="146"/>
      <c r="CE92" s="146"/>
      <c r="CF92" s="146"/>
      <c r="CG92" s="146"/>
      <c r="CH92" s="146"/>
      <c r="CI92" s="161"/>
      <c r="CJ92" s="146"/>
      <c r="CK92" s="146"/>
      <c r="CL92" s="146"/>
      <c r="CM92" s="146"/>
      <c r="CN92" s="146"/>
      <c r="CO92" s="146"/>
      <c r="CP92" s="161"/>
      <c r="CQ92" s="146"/>
      <c r="CR92" s="146"/>
      <c r="CS92" s="146"/>
      <c r="CT92" s="146"/>
      <c r="CU92" s="146"/>
      <c r="CV92" s="146"/>
      <c r="CW92" s="161"/>
      <c r="CX92" s="146"/>
      <c r="CY92" s="146"/>
      <c r="CZ92" s="146"/>
      <c r="DA92" s="146"/>
      <c r="DB92" s="146"/>
      <c r="DC92" s="146"/>
      <c r="DD92" s="161"/>
      <c r="DE92" s="146"/>
      <c r="DF92" s="146"/>
      <c r="DG92" s="146"/>
      <c r="DH92" s="146"/>
      <c r="DI92" s="146"/>
      <c r="DJ92" s="146"/>
      <c r="DK92" s="161"/>
      <c r="DL92" s="146"/>
      <c r="DM92" s="146"/>
      <c r="DN92" s="146"/>
      <c r="DO92" s="146"/>
      <c r="DP92" s="146"/>
      <c r="DQ92" s="146"/>
      <c r="DR92" s="161"/>
      <c r="DS92" s="146"/>
      <c r="DT92" s="146"/>
      <c r="DU92" s="146"/>
      <c r="DV92" s="146"/>
      <c r="DW92" s="146"/>
      <c r="DX92" s="146"/>
      <c r="DY92" s="161"/>
      <c r="DZ92" s="146"/>
      <c r="EA92" s="146"/>
      <c r="EB92" s="146"/>
      <c r="EC92" s="146"/>
      <c r="ED92" s="146"/>
      <c r="EE92" s="146"/>
      <c r="EF92" s="161"/>
      <c r="EG92" s="146"/>
      <c r="EH92" s="146"/>
      <c r="EI92" s="146"/>
      <c r="EJ92" s="146"/>
      <c r="EK92" s="146"/>
      <c r="EL92" s="146"/>
      <c r="EM92" s="161"/>
      <c r="EN92" s="146"/>
      <c r="EO92" s="146"/>
      <c r="EP92" s="146"/>
      <c r="EQ92" s="146"/>
      <c r="ER92" s="146"/>
      <c r="ES92" s="146"/>
      <c r="ET92" s="146"/>
      <c r="EU92" s="577"/>
      <c r="EV92" s="146"/>
      <c r="EW92" s="146"/>
      <c r="EX92" s="146"/>
      <c r="EY92" s="146"/>
      <c r="EZ92" s="146"/>
      <c r="FA92" s="146"/>
      <c r="FB92" s="146"/>
      <c r="FC92" s="146"/>
      <c r="FD92" s="146"/>
      <c r="FE92" s="146"/>
      <c r="FF92" s="146"/>
      <c r="FG92" s="146"/>
      <c r="FH92" s="146"/>
      <c r="FI92" s="146"/>
      <c r="FJ92" s="146"/>
      <c r="FK92" s="146"/>
      <c r="FL92" s="146"/>
      <c r="FM92" s="146"/>
      <c r="FN92" s="146"/>
      <c r="FO92" s="146"/>
      <c r="FP92" s="146"/>
      <c r="FQ92" s="146"/>
      <c r="FR92" s="146"/>
      <c r="FS92" s="146"/>
      <c r="FT92" s="146"/>
      <c r="FU92" s="146"/>
      <c r="FV92" s="146"/>
      <c r="FW92" s="146"/>
      <c r="FX92" s="146"/>
      <c r="FY92" s="146"/>
      <c r="FZ92" s="146"/>
      <c r="GA92" s="146"/>
      <c r="GB92" s="146"/>
      <c r="GC92" s="146"/>
      <c r="GD92" s="146"/>
      <c r="GE92" s="146"/>
      <c r="GF92" s="146"/>
      <c r="GG92" s="146"/>
      <c r="GH92" s="146"/>
      <c r="GI92" s="146"/>
      <c r="GJ92" s="146"/>
      <c r="GK92" s="146"/>
      <c r="GL92" s="146"/>
      <c r="GM92" s="146"/>
      <c r="GN92" s="146"/>
      <c r="GO92" s="146"/>
      <c r="GP92" s="146"/>
      <c r="GQ92" s="146"/>
      <c r="GR92" s="146"/>
      <c r="GS92" s="146"/>
      <c r="GT92" s="146"/>
    </row>
    <row r="93" spans="1:255" s="32" customFormat="1" ht="32.25" customHeight="1" x14ac:dyDescent="0.25">
      <c r="A93" s="77"/>
      <c r="B93" s="33"/>
      <c r="C93" s="43"/>
      <c r="D93" s="146"/>
      <c r="E93" s="146"/>
      <c r="F93" s="146"/>
      <c r="G93" s="146"/>
      <c r="H93" s="146"/>
      <c r="I93" s="146"/>
      <c r="J93" s="161"/>
      <c r="K93" s="146"/>
      <c r="L93" s="146"/>
      <c r="M93" s="146"/>
      <c r="N93" s="146"/>
      <c r="O93" s="146"/>
      <c r="P93" s="146"/>
      <c r="Q93" s="161"/>
      <c r="R93" s="146"/>
      <c r="S93" s="146"/>
      <c r="T93" s="146"/>
      <c r="U93" s="146"/>
      <c r="V93" s="146"/>
      <c r="W93" s="146"/>
      <c r="X93" s="161"/>
      <c r="Y93" s="146"/>
      <c r="Z93" s="146"/>
      <c r="AA93" s="146"/>
      <c r="AB93" s="146"/>
      <c r="AC93" s="146"/>
      <c r="AD93" s="146"/>
      <c r="AE93" s="161"/>
      <c r="AF93" s="146"/>
      <c r="AG93" s="146"/>
      <c r="AH93" s="146"/>
      <c r="AI93" s="146"/>
      <c r="AJ93" s="146"/>
      <c r="AK93" s="146"/>
      <c r="AL93" s="161"/>
      <c r="AM93" s="146"/>
      <c r="AN93" s="146"/>
      <c r="AO93" s="146"/>
      <c r="AP93" s="146"/>
      <c r="AQ93" s="146"/>
      <c r="AR93" s="146"/>
      <c r="AS93" s="161"/>
      <c r="AT93" s="146"/>
      <c r="AU93" s="146"/>
      <c r="AV93" s="146"/>
      <c r="AW93" s="146"/>
      <c r="AX93" s="146"/>
      <c r="AY93" s="146"/>
      <c r="AZ93" s="161"/>
      <c r="BA93" s="146"/>
      <c r="BB93" s="146"/>
      <c r="BC93" s="146"/>
      <c r="BD93" s="146"/>
      <c r="BE93" s="146"/>
      <c r="BF93" s="146"/>
      <c r="BG93" s="161"/>
      <c r="BH93" s="146"/>
      <c r="BI93" s="146"/>
      <c r="BJ93" s="146"/>
      <c r="BK93" s="146"/>
      <c r="BL93" s="146"/>
      <c r="BM93" s="146"/>
      <c r="BN93" s="161"/>
      <c r="BO93" s="146"/>
      <c r="BP93" s="146"/>
      <c r="BQ93" s="146"/>
      <c r="BR93" s="146"/>
      <c r="BS93" s="146"/>
      <c r="BT93" s="146"/>
      <c r="BU93" s="161"/>
      <c r="BV93" s="146"/>
      <c r="BW93" s="146"/>
      <c r="BX93" s="146"/>
      <c r="BY93" s="146"/>
      <c r="BZ93" s="146"/>
      <c r="CA93" s="146"/>
      <c r="CB93" s="161"/>
      <c r="CC93" s="146"/>
      <c r="CD93" s="146"/>
      <c r="CE93" s="146"/>
      <c r="CF93" s="146"/>
      <c r="CG93" s="146"/>
      <c r="CH93" s="146"/>
      <c r="CI93" s="161"/>
      <c r="CJ93" s="146"/>
      <c r="CK93" s="146"/>
      <c r="CL93" s="146"/>
      <c r="CM93" s="146"/>
      <c r="CN93" s="146"/>
      <c r="CO93" s="146"/>
      <c r="CP93" s="161"/>
      <c r="CQ93" s="146"/>
      <c r="CR93" s="146"/>
      <c r="CS93" s="146"/>
      <c r="CT93" s="146"/>
      <c r="CU93" s="146"/>
      <c r="CV93" s="146"/>
      <c r="CW93" s="161"/>
      <c r="CX93" s="146"/>
      <c r="CY93" s="146"/>
      <c r="CZ93" s="146"/>
      <c r="DA93" s="146"/>
      <c r="DB93" s="146"/>
      <c r="DC93" s="146"/>
      <c r="DD93" s="161"/>
      <c r="DE93" s="146"/>
      <c r="DF93" s="146"/>
      <c r="DG93" s="146"/>
      <c r="DH93" s="146"/>
      <c r="DI93" s="146"/>
      <c r="DJ93" s="146"/>
      <c r="DK93" s="161"/>
      <c r="DL93" s="146"/>
      <c r="DM93" s="146"/>
      <c r="DN93" s="146"/>
      <c r="DO93" s="146"/>
      <c r="DP93" s="146"/>
      <c r="DQ93" s="146"/>
      <c r="DR93" s="161"/>
      <c r="DS93" s="146"/>
      <c r="DT93" s="146"/>
      <c r="DU93" s="146"/>
      <c r="DV93" s="146"/>
      <c r="DW93" s="146"/>
      <c r="DX93" s="146"/>
      <c r="DY93" s="161"/>
      <c r="DZ93" s="146"/>
      <c r="EA93" s="146"/>
      <c r="EB93" s="146"/>
      <c r="EC93" s="146"/>
      <c r="ED93" s="146"/>
      <c r="EE93" s="146"/>
      <c r="EF93" s="161"/>
      <c r="EG93" s="146"/>
      <c r="EH93" s="146"/>
      <c r="EI93" s="146"/>
      <c r="EJ93" s="146"/>
      <c r="EK93" s="146"/>
      <c r="EL93" s="146"/>
      <c r="EM93" s="161"/>
      <c r="EN93" s="146"/>
      <c r="EO93" s="146"/>
      <c r="EP93" s="146"/>
      <c r="EQ93" s="146"/>
      <c r="ER93" s="146"/>
      <c r="ES93" s="146"/>
      <c r="ET93" s="146"/>
      <c r="EU93" s="577"/>
      <c r="EV93" s="146"/>
      <c r="EW93" s="146"/>
      <c r="EX93" s="146"/>
      <c r="EY93" s="146"/>
      <c r="EZ93" s="146"/>
      <c r="FA93" s="146"/>
      <c r="FB93" s="146"/>
      <c r="FC93" s="146"/>
      <c r="FD93" s="146"/>
      <c r="FE93" s="146"/>
      <c r="FF93" s="146"/>
      <c r="FG93" s="146"/>
      <c r="FH93" s="146"/>
      <c r="FI93" s="146"/>
      <c r="FJ93" s="146"/>
      <c r="FK93" s="146"/>
      <c r="FL93" s="146"/>
      <c r="FM93" s="146"/>
      <c r="FN93" s="146"/>
      <c r="FO93" s="146"/>
      <c r="FP93" s="146"/>
      <c r="FQ93" s="146"/>
      <c r="FR93" s="146"/>
      <c r="FS93" s="146"/>
      <c r="FT93" s="146"/>
      <c r="FU93" s="146"/>
      <c r="FV93" s="146"/>
      <c r="FW93" s="146"/>
      <c r="FX93" s="146"/>
      <c r="FY93" s="146"/>
      <c r="FZ93" s="146"/>
      <c r="GA93" s="146"/>
      <c r="GB93" s="146"/>
      <c r="GC93" s="146"/>
      <c r="GD93" s="146"/>
      <c r="GE93" s="146"/>
      <c r="GF93" s="146"/>
      <c r="GG93" s="146"/>
      <c r="GH93" s="146"/>
      <c r="GI93" s="146"/>
      <c r="GJ93" s="146"/>
      <c r="GK93" s="146"/>
      <c r="GL93" s="146"/>
      <c r="GM93" s="146"/>
      <c r="GN93" s="146"/>
      <c r="GO93" s="146"/>
      <c r="GP93" s="146"/>
      <c r="GQ93" s="146"/>
      <c r="GR93" s="146"/>
      <c r="GS93" s="146"/>
      <c r="GT93" s="146"/>
    </row>
    <row r="94" spans="1:255" s="32" customFormat="1" ht="32.25" customHeight="1" x14ac:dyDescent="0.25">
      <c r="A94" s="77"/>
      <c r="B94" s="33"/>
      <c r="C94" s="43"/>
      <c r="D94" s="146"/>
      <c r="E94" s="146"/>
      <c r="F94" s="146"/>
      <c r="G94" s="146"/>
      <c r="H94" s="146"/>
      <c r="I94" s="146"/>
      <c r="J94" s="161"/>
      <c r="K94" s="146"/>
      <c r="L94" s="146"/>
      <c r="M94" s="146"/>
      <c r="N94" s="146"/>
      <c r="O94" s="146"/>
      <c r="P94" s="146"/>
      <c r="Q94" s="161"/>
      <c r="R94" s="146"/>
      <c r="S94" s="146"/>
      <c r="T94" s="146"/>
      <c r="U94" s="146"/>
      <c r="V94" s="146"/>
      <c r="W94" s="146"/>
      <c r="X94" s="161"/>
      <c r="Y94" s="146"/>
      <c r="Z94" s="146"/>
      <c r="AA94" s="146"/>
      <c r="AB94" s="146"/>
      <c r="AC94" s="146"/>
      <c r="AD94" s="146"/>
      <c r="AE94" s="161"/>
      <c r="AF94" s="146"/>
      <c r="AG94" s="146"/>
      <c r="AH94" s="146"/>
      <c r="AI94" s="146"/>
      <c r="AJ94" s="146"/>
      <c r="AK94" s="146"/>
      <c r="AL94" s="161"/>
      <c r="AM94" s="146"/>
      <c r="AN94" s="146"/>
      <c r="AO94" s="146"/>
      <c r="AP94" s="146"/>
      <c r="AQ94" s="146"/>
      <c r="AR94" s="146"/>
      <c r="AS94" s="161"/>
      <c r="AT94" s="146"/>
      <c r="AU94" s="146"/>
      <c r="AV94" s="146"/>
      <c r="AW94" s="146"/>
      <c r="AX94" s="146"/>
      <c r="AY94" s="146"/>
      <c r="AZ94" s="161"/>
      <c r="BA94" s="146"/>
      <c r="BB94" s="146"/>
      <c r="BC94" s="146"/>
      <c r="BD94" s="146"/>
      <c r="BE94" s="146"/>
      <c r="BF94" s="146"/>
      <c r="BG94" s="161"/>
      <c r="BH94" s="146"/>
      <c r="BI94" s="146"/>
      <c r="BJ94" s="146"/>
      <c r="BK94" s="146"/>
      <c r="BL94" s="146"/>
      <c r="BM94" s="146"/>
      <c r="BN94" s="161"/>
      <c r="BO94" s="146"/>
      <c r="BP94" s="146"/>
      <c r="BQ94" s="146"/>
      <c r="BR94" s="146"/>
      <c r="BS94" s="146"/>
      <c r="BT94" s="146"/>
      <c r="BU94" s="161"/>
      <c r="BV94" s="146"/>
      <c r="BW94" s="146"/>
      <c r="BX94" s="146"/>
      <c r="BY94" s="146"/>
      <c r="BZ94" s="146"/>
      <c r="CA94" s="146"/>
      <c r="CB94" s="161"/>
      <c r="CC94" s="146"/>
      <c r="CD94" s="146"/>
      <c r="CE94" s="146"/>
      <c r="CF94" s="146"/>
      <c r="CG94" s="146"/>
      <c r="CH94" s="146"/>
      <c r="CI94" s="161"/>
      <c r="CJ94" s="146"/>
      <c r="CK94" s="146"/>
      <c r="CL94" s="146"/>
      <c r="CM94" s="146"/>
      <c r="CN94" s="146"/>
      <c r="CO94" s="146"/>
      <c r="CP94" s="161"/>
      <c r="CQ94" s="146"/>
      <c r="CR94" s="146"/>
      <c r="CS94" s="146"/>
      <c r="CT94" s="146"/>
      <c r="CU94" s="146"/>
      <c r="CV94" s="146"/>
      <c r="CW94" s="161"/>
      <c r="CX94" s="146"/>
      <c r="CY94" s="146"/>
      <c r="CZ94" s="146"/>
      <c r="DA94" s="146"/>
      <c r="DB94" s="146"/>
      <c r="DC94" s="146"/>
      <c r="DD94" s="161"/>
      <c r="DE94" s="146"/>
      <c r="DF94" s="146"/>
      <c r="DG94" s="146"/>
      <c r="DH94" s="146"/>
      <c r="DI94" s="146"/>
      <c r="DJ94" s="146"/>
      <c r="DK94" s="161"/>
      <c r="DL94" s="146"/>
      <c r="DM94" s="146"/>
      <c r="DN94" s="146"/>
      <c r="DO94" s="146"/>
      <c r="DP94" s="146"/>
      <c r="DQ94" s="146"/>
      <c r="DR94" s="161"/>
      <c r="DS94" s="146"/>
      <c r="DT94" s="146"/>
      <c r="DU94" s="146"/>
      <c r="DV94" s="146"/>
      <c r="DW94" s="146"/>
      <c r="DX94" s="146"/>
      <c r="DY94" s="161"/>
      <c r="DZ94" s="146"/>
      <c r="EA94" s="146"/>
      <c r="EB94" s="146"/>
      <c r="EC94" s="146"/>
      <c r="ED94" s="146"/>
      <c r="EE94" s="146"/>
      <c r="EF94" s="161"/>
      <c r="EG94" s="146"/>
      <c r="EH94" s="146"/>
      <c r="EI94" s="146"/>
      <c r="EJ94" s="146"/>
      <c r="EK94" s="146"/>
      <c r="EL94" s="146"/>
      <c r="EM94" s="161"/>
      <c r="EN94" s="146"/>
      <c r="EO94" s="146"/>
      <c r="EP94" s="146"/>
      <c r="EQ94" s="146"/>
      <c r="ER94" s="146"/>
      <c r="ES94" s="146"/>
      <c r="ET94" s="146"/>
      <c r="EU94" s="577"/>
      <c r="EV94" s="146"/>
      <c r="EW94" s="146"/>
      <c r="EX94" s="146"/>
      <c r="EY94" s="146"/>
      <c r="EZ94" s="146"/>
      <c r="FA94" s="146"/>
      <c r="FB94" s="146"/>
      <c r="FC94" s="146"/>
      <c r="FD94" s="146"/>
      <c r="FE94" s="146"/>
      <c r="FF94" s="146"/>
      <c r="FG94" s="146"/>
      <c r="FH94" s="146"/>
      <c r="FI94" s="146"/>
      <c r="FJ94" s="146"/>
      <c r="FK94" s="146"/>
      <c r="FL94" s="146"/>
      <c r="FM94" s="146"/>
      <c r="FN94" s="146"/>
      <c r="FO94" s="146"/>
      <c r="FP94" s="146"/>
      <c r="FQ94" s="146"/>
      <c r="FR94" s="146"/>
      <c r="FS94" s="146"/>
      <c r="FT94" s="146"/>
      <c r="FU94" s="146"/>
      <c r="FV94" s="146"/>
      <c r="FW94" s="146"/>
      <c r="FX94" s="146"/>
      <c r="FY94" s="146"/>
      <c r="FZ94" s="146"/>
      <c r="GA94" s="146"/>
      <c r="GB94" s="146"/>
      <c r="GC94" s="146"/>
      <c r="GD94" s="146"/>
      <c r="GE94" s="146"/>
      <c r="GF94" s="146"/>
      <c r="GG94" s="146"/>
      <c r="GH94" s="146"/>
      <c r="GI94" s="146"/>
      <c r="GJ94" s="146"/>
      <c r="GK94" s="146"/>
      <c r="GL94" s="146"/>
      <c r="GM94" s="146"/>
      <c r="GN94" s="146"/>
      <c r="GO94" s="146"/>
      <c r="GP94" s="146"/>
      <c r="GQ94" s="146"/>
      <c r="GR94" s="146"/>
      <c r="GS94" s="146"/>
      <c r="GT94" s="146"/>
    </row>
    <row r="95" spans="1:255" s="32" customFormat="1" ht="32.25" customHeight="1" x14ac:dyDescent="0.25">
      <c r="A95" s="77"/>
      <c r="B95" s="33"/>
      <c r="C95" s="43"/>
      <c r="D95" s="146"/>
      <c r="E95" s="146"/>
      <c r="F95" s="146"/>
      <c r="G95" s="146"/>
      <c r="H95" s="146"/>
      <c r="I95" s="146"/>
      <c r="J95" s="161"/>
      <c r="K95" s="146"/>
      <c r="L95" s="146"/>
      <c r="M95" s="146"/>
      <c r="N95" s="146"/>
      <c r="O95" s="146"/>
      <c r="P95" s="146"/>
      <c r="Q95" s="161"/>
      <c r="R95" s="146"/>
      <c r="S95" s="146"/>
      <c r="T95" s="146"/>
      <c r="U95" s="146"/>
      <c r="V95" s="146"/>
      <c r="W95" s="146"/>
      <c r="X95" s="161"/>
      <c r="Y95" s="146"/>
      <c r="Z95" s="146"/>
      <c r="AA95" s="146"/>
      <c r="AB95" s="146"/>
      <c r="AC95" s="146"/>
      <c r="AD95" s="146"/>
      <c r="AE95" s="161"/>
      <c r="AF95" s="146"/>
      <c r="AG95" s="146"/>
      <c r="AH95" s="146"/>
      <c r="AI95" s="146"/>
      <c r="AJ95" s="146"/>
      <c r="AK95" s="146"/>
      <c r="AL95" s="161"/>
      <c r="AM95" s="146"/>
      <c r="AN95" s="146"/>
      <c r="AO95" s="146"/>
      <c r="AP95" s="146"/>
      <c r="AQ95" s="146"/>
      <c r="AR95" s="146"/>
      <c r="AS95" s="161"/>
      <c r="AT95" s="146"/>
      <c r="AU95" s="146"/>
      <c r="AV95" s="146"/>
      <c r="AW95" s="146"/>
      <c r="AX95" s="146"/>
      <c r="AY95" s="146"/>
      <c r="AZ95" s="161"/>
      <c r="BA95" s="146"/>
      <c r="BB95" s="146"/>
      <c r="BC95" s="146"/>
      <c r="BD95" s="146"/>
      <c r="BE95" s="146"/>
      <c r="BF95" s="146"/>
      <c r="BG95" s="161"/>
      <c r="BH95" s="146"/>
      <c r="BI95" s="146"/>
      <c r="BJ95" s="146"/>
      <c r="BK95" s="146"/>
      <c r="BL95" s="146"/>
      <c r="BM95" s="146"/>
      <c r="BN95" s="161"/>
      <c r="BO95" s="146"/>
      <c r="BP95" s="146"/>
      <c r="BQ95" s="146"/>
      <c r="BR95" s="146"/>
      <c r="BS95" s="146"/>
      <c r="BT95" s="146"/>
      <c r="BU95" s="161"/>
      <c r="BV95" s="146"/>
      <c r="BW95" s="146"/>
      <c r="BX95" s="146"/>
      <c r="BY95" s="146"/>
      <c r="BZ95" s="146"/>
      <c r="CA95" s="146"/>
      <c r="CB95" s="161"/>
      <c r="CC95" s="146"/>
      <c r="CD95" s="146"/>
      <c r="CE95" s="146"/>
      <c r="CF95" s="146"/>
      <c r="CG95" s="146"/>
      <c r="CH95" s="146"/>
      <c r="CI95" s="161"/>
      <c r="CJ95" s="146"/>
      <c r="CK95" s="146"/>
      <c r="CL95" s="146"/>
      <c r="CM95" s="146"/>
      <c r="CN95" s="146"/>
      <c r="CO95" s="146"/>
      <c r="CP95" s="161"/>
      <c r="CQ95" s="146"/>
      <c r="CR95" s="146"/>
      <c r="CS95" s="146"/>
      <c r="CT95" s="146"/>
      <c r="CU95" s="146"/>
      <c r="CV95" s="146"/>
      <c r="CW95" s="161"/>
      <c r="CX95" s="146"/>
      <c r="CY95" s="146"/>
      <c r="CZ95" s="146"/>
      <c r="DA95" s="146"/>
      <c r="DB95" s="146"/>
      <c r="DC95" s="146"/>
      <c r="DD95" s="161"/>
      <c r="DE95" s="146"/>
      <c r="DF95" s="146"/>
      <c r="DG95" s="146"/>
      <c r="DH95" s="146"/>
      <c r="DI95" s="146"/>
      <c r="DJ95" s="146"/>
      <c r="DK95" s="161"/>
      <c r="DL95" s="146"/>
      <c r="DM95" s="146"/>
      <c r="DN95" s="146"/>
      <c r="DO95" s="146"/>
      <c r="DP95" s="146"/>
      <c r="DQ95" s="146"/>
      <c r="DR95" s="161"/>
      <c r="DS95" s="146"/>
      <c r="DT95" s="146"/>
      <c r="DU95" s="146"/>
      <c r="DV95" s="146"/>
      <c r="DW95" s="146"/>
      <c r="DX95" s="146"/>
      <c r="DY95" s="161"/>
      <c r="DZ95" s="146"/>
      <c r="EA95" s="146"/>
      <c r="EB95" s="146"/>
      <c r="EC95" s="146"/>
      <c r="ED95" s="146"/>
      <c r="EE95" s="146"/>
      <c r="EF95" s="161"/>
      <c r="EG95" s="146"/>
      <c r="EH95" s="146"/>
      <c r="EI95" s="146"/>
      <c r="EJ95" s="146"/>
      <c r="EK95" s="146"/>
      <c r="EL95" s="146"/>
      <c r="EM95" s="161"/>
      <c r="EN95" s="146"/>
      <c r="EO95" s="146"/>
      <c r="EP95" s="146"/>
      <c r="EQ95" s="146"/>
      <c r="ER95" s="146"/>
      <c r="ES95" s="146"/>
      <c r="ET95" s="146"/>
      <c r="EU95" s="577"/>
      <c r="EV95" s="146"/>
      <c r="EW95" s="146"/>
      <c r="EX95" s="146"/>
      <c r="EY95" s="146"/>
      <c r="EZ95" s="146"/>
      <c r="FA95" s="146"/>
      <c r="FB95" s="146"/>
      <c r="FC95" s="146"/>
      <c r="FD95" s="146"/>
      <c r="FE95" s="146"/>
      <c r="FF95" s="146"/>
      <c r="FG95" s="146"/>
      <c r="FH95" s="146"/>
      <c r="FI95" s="146"/>
      <c r="FJ95" s="146"/>
      <c r="FK95" s="146"/>
      <c r="FL95" s="146"/>
      <c r="FM95" s="146"/>
      <c r="FN95" s="146"/>
      <c r="FO95" s="146"/>
      <c r="FP95" s="146"/>
      <c r="FQ95" s="146"/>
      <c r="FR95" s="146"/>
      <c r="FS95" s="146"/>
      <c r="FT95" s="146"/>
      <c r="FU95" s="146"/>
      <c r="FV95" s="146"/>
      <c r="FW95" s="146"/>
      <c r="FX95" s="146"/>
      <c r="FY95" s="146"/>
      <c r="FZ95" s="146"/>
      <c r="GA95" s="146"/>
      <c r="GB95" s="146"/>
      <c r="GC95" s="146"/>
      <c r="GD95" s="146"/>
      <c r="GE95" s="146"/>
      <c r="GF95" s="146"/>
      <c r="GG95" s="146"/>
      <c r="GH95" s="146"/>
      <c r="GI95" s="146"/>
      <c r="GJ95" s="146"/>
      <c r="GK95" s="146"/>
      <c r="GL95" s="146"/>
      <c r="GM95" s="146"/>
      <c r="GN95" s="146"/>
      <c r="GO95" s="146"/>
      <c r="GP95" s="146"/>
      <c r="GQ95" s="146"/>
      <c r="GR95" s="146"/>
      <c r="GS95" s="146"/>
      <c r="GT95" s="146"/>
    </row>
    <row r="96" spans="1:255" s="32" customFormat="1" ht="32.25" customHeight="1" x14ac:dyDescent="0.25">
      <c r="A96" s="77"/>
      <c r="B96" s="33"/>
      <c r="C96" s="43"/>
      <c r="D96" s="146"/>
      <c r="E96" s="146"/>
      <c r="F96" s="146"/>
      <c r="G96" s="146"/>
      <c r="H96" s="146"/>
      <c r="I96" s="146"/>
      <c r="J96" s="161"/>
      <c r="K96" s="146"/>
      <c r="L96" s="146"/>
      <c r="M96" s="146"/>
      <c r="N96" s="146"/>
      <c r="O96" s="146"/>
      <c r="P96" s="146"/>
      <c r="Q96" s="161"/>
      <c r="R96" s="146"/>
      <c r="S96" s="146"/>
      <c r="T96" s="146"/>
      <c r="U96" s="146"/>
      <c r="V96" s="146"/>
      <c r="W96" s="146"/>
      <c r="X96" s="161"/>
      <c r="Y96" s="146"/>
      <c r="Z96" s="146"/>
      <c r="AA96" s="146"/>
      <c r="AB96" s="146"/>
      <c r="AC96" s="146"/>
      <c r="AD96" s="146"/>
      <c r="AE96" s="161"/>
      <c r="AF96" s="146"/>
      <c r="AG96" s="146"/>
      <c r="AH96" s="146"/>
      <c r="AI96" s="146"/>
      <c r="AJ96" s="146"/>
      <c r="AK96" s="146"/>
      <c r="AL96" s="161"/>
      <c r="AM96" s="146"/>
      <c r="AN96" s="146"/>
      <c r="AO96" s="146"/>
      <c r="AP96" s="146"/>
      <c r="AQ96" s="146"/>
      <c r="AR96" s="146"/>
      <c r="AS96" s="161"/>
      <c r="AT96" s="146"/>
      <c r="AU96" s="146"/>
      <c r="AV96" s="146"/>
      <c r="AW96" s="146"/>
      <c r="AX96" s="146"/>
      <c r="AY96" s="146"/>
      <c r="AZ96" s="161"/>
      <c r="BA96" s="146"/>
      <c r="BB96" s="146"/>
      <c r="BC96" s="146"/>
      <c r="BD96" s="146"/>
      <c r="BE96" s="146"/>
      <c r="BF96" s="146"/>
      <c r="BG96" s="161"/>
      <c r="BH96" s="146"/>
      <c r="BI96" s="146"/>
      <c r="BJ96" s="146"/>
      <c r="BK96" s="146"/>
      <c r="BL96" s="146"/>
      <c r="BM96" s="146"/>
      <c r="BN96" s="161"/>
      <c r="BO96" s="146"/>
      <c r="BP96" s="146"/>
      <c r="BQ96" s="146"/>
      <c r="BR96" s="146"/>
      <c r="BS96" s="146"/>
      <c r="BT96" s="146"/>
      <c r="BU96" s="161"/>
      <c r="BV96" s="146"/>
      <c r="BW96" s="146"/>
      <c r="BX96" s="146"/>
      <c r="BY96" s="146"/>
      <c r="BZ96" s="146"/>
      <c r="CA96" s="146"/>
      <c r="CB96" s="161"/>
      <c r="CC96" s="146"/>
      <c r="CD96" s="146"/>
      <c r="CE96" s="146"/>
      <c r="CF96" s="146"/>
      <c r="CG96" s="146"/>
      <c r="CH96" s="146"/>
      <c r="CI96" s="161"/>
      <c r="CJ96" s="146"/>
      <c r="CK96" s="146"/>
      <c r="CL96" s="146"/>
      <c r="CM96" s="146"/>
      <c r="CN96" s="146"/>
      <c r="CO96" s="146"/>
      <c r="CP96" s="161"/>
      <c r="CQ96" s="146"/>
      <c r="CR96" s="146"/>
      <c r="CS96" s="146"/>
      <c r="CT96" s="146"/>
      <c r="CU96" s="146"/>
      <c r="CV96" s="146"/>
      <c r="CW96" s="161"/>
      <c r="CX96" s="146"/>
      <c r="CY96" s="146"/>
      <c r="CZ96" s="146"/>
      <c r="DA96" s="146"/>
      <c r="DB96" s="146"/>
      <c r="DC96" s="146"/>
      <c r="DD96" s="161"/>
      <c r="DE96" s="146"/>
      <c r="DF96" s="146"/>
      <c r="DG96" s="146"/>
      <c r="DH96" s="146"/>
      <c r="DI96" s="146"/>
      <c r="DJ96" s="146"/>
      <c r="DK96" s="161"/>
      <c r="DL96" s="146"/>
      <c r="DM96" s="146"/>
      <c r="DN96" s="146"/>
      <c r="DO96" s="146"/>
      <c r="DP96" s="146"/>
      <c r="DQ96" s="146"/>
      <c r="DR96" s="161"/>
      <c r="DS96" s="146"/>
      <c r="DT96" s="146"/>
      <c r="DU96" s="146"/>
      <c r="DV96" s="146"/>
      <c r="DW96" s="146"/>
      <c r="DX96" s="146"/>
      <c r="DY96" s="161"/>
      <c r="DZ96" s="146"/>
      <c r="EA96" s="146"/>
      <c r="EB96" s="146"/>
      <c r="EC96" s="146"/>
      <c r="ED96" s="146"/>
      <c r="EE96" s="146"/>
      <c r="EF96" s="161"/>
      <c r="EG96" s="146"/>
      <c r="EH96" s="146"/>
      <c r="EI96" s="146"/>
      <c r="EJ96" s="146"/>
      <c r="EK96" s="146"/>
      <c r="EL96" s="146"/>
      <c r="EM96" s="161"/>
      <c r="EN96" s="146"/>
      <c r="EO96" s="146"/>
      <c r="EP96" s="146"/>
      <c r="EQ96" s="146"/>
      <c r="ER96" s="146"/>
      <c r="ES96" s="146"/>
      <c r="ET96" s="146"/>
      <c r="EU96" s="577"/>
      <c r="EV96" s="146"/>
      <c r="EW96" s="146"/>
      <c r="EX96" s="146"/>
      <c r="EY96" s="146"/>
      <c r="EZ96" s="146"/>
      <c r="FA96" s="146"/>
      <c r="FB96" s="146"/>
      <c r="FC96" s="146"/>
      <c r="FD96" s="146"/>
      <c r="FE96" s="146"/>
      <c r="FF96" s="146"/>
      <c r="FG96" s="146"/>
      <c r="FH96" s="146"/>
      <c r="FI96" s="146"/>
      <c r="FJ96" s="146"/>
      <c r="FK96" s="146"/>
      <c r="FL96" s="146"/>
      <c r="FM96" s="146"/>
      <c r="FN96" s="146"/>
      <c r="FO96" s="146"/>
      <c r="FP96" s="146"/>
      <c r="FQ96" s="146"/>
      <c r="FR96" s="146"/>
      <c r="FS96" s="146"/>
      <c r="FT96" s="146"/>
      <c r="FU96" s="146"/>
      <c r="FV96" s="146"/>
      <c r="FW96" s="146"/>
      <c r="FX96" s="146"/>
      <c r="FY96" s="146"/>
      <c r="FZ96" s="146"/>
      <c r="GA96" s="146"/>
      <c r="GB96" s="146"/>
      <c r="GC96" s="146"/>
      <c r="GD96" s="146"/>
      <c r="GE96" s="146"/>
      <c r="GF96" s="146"/>
      <c r="GG96" s="146"/>
      <c r="GH96" s="146"/>
      <c r="GI96" s="146"/>
      <c r="GJ96" s="146"/>
      <c r="GK96" s="146"/>
      <c r="GL96" s="146"/>
      <c r="GM96" s="146"/>
      <c r="GN96" s="146"/>
      <c r="GO96" s="146"/>
      <c r="GP96" s="146"/>
      <c r="GQ96" s="146"/>
      <c r="GR96" s="146"/>
      <c r="GS96" s="146"/>
      <c r="GT96" s="146"/>
    </row>
    <row r="97" spans="1:202" s="32" customFormat="1" ht="32.25" customHeight="1" x14ac:dyDescent="0.25">
      <c r="A97" s="77"/>
      <c r="B97" s="82"/>
      <c r="C97" s="83"/>
      <c r="D97" s="146"/>
      <c r="E97" s="146"/>
      <c r="F97" s="146"/>
      <c r="G97" s="146"/>
      <c r="H97" s="146"/>
      <c r="I97" s="146"/>
      <c r="J97" s="162"/>
      <c r="K97" s="146"/>
      <c r="L97" s="146"/>
      <c r="M97" s="146"/>
      <c r="N97" s="146"/>
      <c r="O97" s="146"/>
      <c r="P97" s="146"/>
      <c r="Q97" s="162"/>
      <c r="R97" s="146"/>
      <c r="S97" s="146"/>
      <c r="T97" s="146"/>
      <c r="U97" s="146"/>
      <c r="V97" s="146"/>
      <c r="W97" s="146"/>
      <c r="X97" s="162"/>
      <c r="Y97" s="146"/>
      <c r="Z97" s="146"/>
      <c r="AA97" s="146"/>
      <c r="AB97" s="146"/>
      <c r="AC97" s="146"/>
      <c r="AD97" s="146"/>
      <c r="AE97" s="162"/>
      <c r="AF97" s="146"/>
      <c r="AG97" s="146"/>
      <c r="AH97" s="146"/>
      <c r="AI97" s="146"/>
      <c r="AJ97" s="146"/>
      <c r="AK97" s="146"/>
      <c r="AL97" s="162"/>
      <c r="AM97" s="146"/>
      <c r="AN97" s="146"/>
      <c r="AO97" s="146"/>
      <c r="AP97" s="146"/>
      <c r="AQ97" s="146"/>
      <c r="AR97" s="146"/>
      <c r="AS97" s="162"/>
      <c r="AT97" s="146"/>
      <c r="AU97" s="146"/>
      <c r="AV97" s="146"/>
      <c r="AW97" s="146"/>
      <c r="AX97" s="146"/>
      <c r="AY97" s="146"/>
      <c r="AZ97" s="162"/>
      <c r="BA97" s="146"/>
      <c r="BB97" s="146"/>
      <c r="BC97" s="146"/>
      <c r="BD97" s="146"/>
      <c r="BE97" s="146"/>
      <c r="BF97" s="146"/>
      <c r="BG97" s="162"/>
      <c r="BH97" s="146"/>
      <c r="BI97" s="146"/>
      <c r="BJ97" s="146"/>
      <c r="BK97" s="146"/>
      <c r="BL97" s="146"/>
      <c r="BM97" s="146"/>
      <c r="BN97" s="162"/>
      <c r="BO97" s="146"/>
      <c r="BP97" s="146"/>
      <c r="BQ97" s="146"/>
      <c r="BR97" s="146"/>
      <c r="BS97" s="146"/>
      <c r="BT97" s="146"/>
      <c r="BU97" s="162"/>
      <c r="BV97" s="146"/>
      <c r="BW97" s="146"/>
      <c r="BX97" s="146"/>
      <c r="BY97" s="146"/>
      <c r="BZ97" s="146"/>
      <c r="CA97" s="146"/>
      <c r="CB97" s="162"/>
      <c r="CC97" s="146"/>
      <c r="CD97" s="146"/>
      <c r="CE97" s="146"/>
      <c r="CF97" s="146"/>
      <c r="CG97" s="146"/>
      <c r="CH97" s="146"/>
      <c r="CI97" s="162"/>
      <c r="CJ97" s="146"/>
      <c r="CK97" s="146"/>
      <c r="CL97" s="146"/>
      <c r="CM97" s="146"/>
      <c r="CN97" s="146"/>
      <c r="CO97" s="146"/>
      <c r="CP97" s="162"/>
      <c r="CQ97" s="146"/>
      <c r="CR97" s="146"/>
      <c r="CS97" s="146"/>
      <c r="CT97" s="146"/>
      <c r="CU97" s="146"/>
      <c r="CV97" s="146"/>
      <c r="CW97" s="162"/>
      <c r="CX97" s="146"/>
      <c r="CY97" s="146"/>
      <c r="CZ97" s="146"/>
      <c r="DA97" s="146"/>
      <c r="DB97" s="146"/>
      <c r="DC97" s="146"/>
      <c r="DD97" s="162"/>
      <c r="DE97" s="146"/>
      <c r="DF97" s="146"/>
      <c r="DG97" s="146"/>
      <c r="DH97" s="146"/>
      <c r="DI97" s="146"/>
      <c r="DJ97" s="146"/>
      <c r="DK97" s="162"/>
      <c r="DL97" s="146"/>
      <c r="DM97" s="146"/>
      <c r="DN97" s="146"/>
      <c r="DO97" s="146"/>
      <c r="DP97" s="146"/>
      <c r="DQ97" s="146"/>
      <c r="DR97" s="162"/>
      <c r="DS97" s="146"/>
      <c r="DT97" s="146"/>
      <c r="DU97" s="146"/>
      <c r="DV97" s="146"/>
      <c r="DW97" s="146"/>
      <c r="DX97" s="146"/>
      <c r="DY97" s="162"/>
      <c r="DZ97" s="146"/>
      <c r="EA97" s="146"/>
      <c r="EB97" s="146"/>
      <c r="EC97" s="146"/>
      <c r="ED97" s="146"/>
      <c r="EE97" s="146"/>
      <c r="EF97" s="162"/>
      <c r="EG97" s="146"/>
      <c r="EH97" s="146"/>
      <c r="EI97" s="146"/>
      <c r="EJ97" s="146"/>
      <c r="EK97" s="146"/>
      <c r="EL97" s="146"/>
      <c r="EM97" s="162"/>
      <c r="EN97" s="146"/>
      <c r="EO97" s="146"/>
      <c r="EP97" s="146"/>
      <c r="EQ97" s="146"/>
      <c r="ER97" s="146"/>
      <c r="ES97" s="146"/>
      <c r="ET97" s="146"/>
      <c r="EU97" s="577"/>
      <c r="EV97" s="146"/>
      <c r="EW97" s="146"/>
      <c r="EX97" s="146"/>
      <c r="EY97" s="146"/>
      <c r="EZ97" s="146"/>
      <c r="FA97" s="146"/>
      <c r="FB97" s="146"/>
      <c r="FC97" s="146"/>
      <c r="FD97" s="146"/>
      <c r="FE97" s="146"/>
      <c r="FF97" s="146"/>
      <c r="FG97" s="146"/>
      <c r="FH97" s="146"/>
      <c r="FI97" s="146"/>
      <c r="FJ97" s="146"/>
      <c r="FK97" s="146"/>
      <c r="FL97" s="146"/>
      <c r="FM97" s="146"/>
      <c r="FN97" s="146"/>
      <c r="FO97" s="146"/>
      <c r="FP97" s="146"/>
      <c r="FQ97" s="146"/>
      <c r="FR97" s="146"/>
      <c r="FS97" s="146"/>
      <c r="FT97" s="146"/>
      <c r="FU97" s="146"/>
      <c r="FV97" s="146"/>
      <c r="FW97" s="146"/>
      <c r="FX97" s="146"/>
      <c r="FY97" s="146"/>
      <c r="FZ97" s="146"/>
      <c r="GA97" s="146"/>
      <c r="GB97" s="146"/>
      <c r="GC97" s="146"/>
      <c r="GD97" s="146"/>
      <c r="GE97" s="146"/>
      <c r="GF97" s="146"/>
      <c r="GG97" s="146"/>
      <c r="GH97" s="146"/>
      <c r="GI97" s="146"/>
      <c r="GJ97" s="146"/>
      <c r="GK97" s="146"/>
      <c r="GL97" s="146"/>
      <c r="GM97" s="146"/>
      <c r="GN97" s="146"/>
      <c r="GO97" s="146"/>
      <c r="GP97" s="146"/>
      <c r="GQ97" s="146"/>
      <c r="GR97" s="146"/>
      <c r="GS97" s="146"/>
      <c r="GT97" s="146"/>
    </row>
    <row r="98" spans="1:202" s="32" customFormat="1" ht="32.25" customHeight="1" x14ac:dyDescent="0.25">
      <c r="A98" s="77"/>
      <c r="B98" s="33"/>
      <c r="C98" s="43"/>
      <c r="D98" s="146"/>
      <c r="E98" s="146"/>
      <c r="F98" s="146"/>
      <c r="G98" s="146"/>
      <c r="H98" s="146"/>
      <c r="I98" s="146"/>
      <c r="J98" s="161"/>
      <c r="K98" s="146"/>
      <c r="L98" s="146"/>
      <c r="M98" s="146"/>
      <c r="N98" s="146"/>
      <c r="O98" s="146"/>
      <c r="P98" s="146"/>
      <c r="Q98" s="161"/>
      <c r="R98" s="146"/>
      <c r="S98" s="146"/>
      <c r="T98" s="146"/>
      <c r="U98" s="146"/>
      <c r="V98" s="146"/>
      <c r="W98" s="146"/>
      <c r="X98" s="161"/>
      <c r="Y98" s="146"/>
      <c r="Z98" s="146"/>
      <c r="AA98" s="146"/>
      <c r="AB98" s="146"/>
      <c r="AC98" s="146"/>
      <c r="AD98" s="146"/>
      <c r="AE98" s="161"/>
      <c r="AF98" s="146"/>
      <c r="AG98" s="146"/>
      <c r="AH98" s="146"/>
      <c r="AI98" s="146"/>
      <c r="AJ98" s="146"/>
      <c r="AK98" s="146"/>
      <c r="AL98" s="161"/>
      <c r="AM98" s="146"/>
      <c r="AN98" s="146"/>
      <c r="AO98" s="146"/>
      <c r="AP98" s="146"/>
      <c r="AQ98" s="146"/>
      <c r="AR98" s="146"/>
      <c r="AS98" s="161"/>
      <c r="AT98" s="146"/>
      <c r="AU98" s="146"/>
      <c r="AV98" s="146"/>
      <c r="AW98" s="146"/>
      <c r="AX98" s="146"/>
      <c r="AY98" s="146"/>
      <c r="AZ98" s="161"/>
      <c r="BA98" s="146"/>
      <c r="BB98" s="146"/>
      <c r="BC98" s="146"/>
      <c r="BD98" s="146"/>
      <c r="BE98" s="146"/>
      <c r="BF98" s="146"/>
      <c r="BG98" s="161"/>
      <c r="BH98" s="146"/>
      <c r="BI98" s="146"/>
      <c r="BJ98" s="146"/>
      <c r="BK98" s="146"/>
      <c r="BL98" s="146"/>
      <c r="BM98" s="146"/>
      <c r="BN98" s="161"/>
      <c r="BO98" s="146"/>
      <c r="BP98" s="146"/>
      <c r="BQ98" s="146"/>
      <c r="BR98" s="146"/>
      <c r="BS98" s="146"/>
      <c r="BT98" s="146"/>
      <c r="BU98" s="161"/>
      <c r="BV98" s="146"/>
      <c r="BW98" s="146"/>
      <c r="BX98" s="146"/>
      <c r="BY98" s="146"/>
      <c r="BZ98" s="146"/>
      <c r="CA98" s="146"/>
      <c r="CB98" s="161"/>
      <c r="CC98" s="146"/>
      <c r="CD98" s="146"/>
      <c r="CE98" s="146"/>
      <c r="CF98" s="146"/>
      <c r="CG98" s="146"/>
      <c r="CH98" s="146"/>
      <c r="CI98" s="161"/>
      <c r="CJ98" s="146"/>
      <c r="CK98" s="146"/>
      <c r="CL98" s="146"/>
      <c r="CM98" s="146"/>
      <c r="CN98" s="146"/>
      <c r="CO98" s="146"/>
      <c r="CP98" s="161"/>
      <c r="CQ98" s="146"/>
      <c r="CR98" s="146"/>
      <c r="CS98" s="146"/>
      <c r="CT98" s="146"/>
      <c r="CU98" s="146"/>
      <c r="CV98" s="146"/>
      <c r="CW98" s="161"/>
      <c r="CX98" s="146"/>
      <c r="CY98" s="146"/>
      <c r="CZ98" s="146"/>
      <c r="DA98" s="146"/>
      <c r="DB98" s="146"/>
      <c r="DC98" s="146"/>
      <c r="DD98" s="161"/>
      <c r="DE98" s="146"/>
      <c r="DF98" s="146"/>
      <c r="DG98" s="146"/>
      <c r="DH98" s="146"/>
      <c r="DI98" s="146"/>
      <c r="DJ98" s="146"/>
      <c r="DK98" s="161"/>
      <c r="DL98" s="146"/>
      <c r="DM98" s="146"/>
      <c r="DN98" s="146"/>
      <c r="DO98" s="146"/>
      <c r="DP98" s="146"/>
      <c r="DQ98" s="146"/>
      <c r="DR98" s="161"/>
      <c r="DS98" s="146"/>
      <c r="DT98" s="146"/>
      <c r="DU98" s="146"/>
      <c r="DV98" s="146"/>
      <c r="DW98" s="146"/>
      <c r="DX98" s="146"/>
      <c r="DY98" s="161"/>
      <c r="DZ98" s="146"/>
      <c r="EA98" s="146"/>
      <c r="EB98" s="146"/>
      <c r="EC98" s="146"/>
      <c r="ED98" s="146"/>
      <c r="EE98" s="146"/>
      <c r="EF98" s="161"/>
      <c r="EG98" s="146"/>
      <c r="EH98" s="146"/>
      <c r="EI98" s="146"/>
      <c r="EJ98" s="146"/>
      <c r="EK98" s="146"/>
      <c r="EL98" s="146"/>
      <c r="EM98" s="161"/>
      <c r="EN98" s="146"/>
      <c r="EO98" s="146"/>
      <c r="EP98" s="146"/>
      <c r="EQ98" s="146"/>
      <c r="ER98" s="146"/>
      <c r="ES98" s="146"/>
      <c r="ET98" s="146"/>
      <c r="EU98" s="577"/>
      <c r="EV98" s="146"/>
      <c r="EW98" s="146"/>
      <c r="EX98" s="146"/>
      <c r="EY98" s="146"/>
      <c r="EZ98" s="146"/>
      <c r="FA98" s="146"/>
      <c r="FB98" s="146"/>
      <c r="FC98" s="146"/>
      <c r="FD98" s="146"/>
      <c r="FE98" s="146"/>
      <c r="FF98" s="146"/>
      <c r="FG98" s="146"/>
      <c r="FH98" s="146"/>
      <c r="FI98" s="146"/>
      <c r="FJ98" s="146"/>
      <c r="FK98" s="146"/>
      <c r="FL98" s="146"/>
      <c r="FM98" s="146"/>
      <c r="FN98" s="146"/>
      <c r="FO98" s="146"/>
      <c r="FP98" s="146"/>
      <c r="FQ98" s="146"/>
      <c r="FR98" s="146"/>
      <c r="FS98" s="146"/>
      <c r="FT98" s="146"/>
      <c r="FU98" s="146"/>
      <c r="FV98" s="146"/>
      <c r="FW98" s="146"/>
      <c r="FX98" s="146"/>
      <c r="FY98" s="146"/>
      <c r="FZ98" s="146"/>
      <c r="GA98" s="146"/>
      <c r="GB98" s="146"/>
      <c r="GC98" s="146"/>
      <c r="GD98" s="146"/>
      <c r="GE98" s="146"/>
      <c r="GF98" s="146"/>
      <c r="GG98" s="146"/>
      <c r="GH98" s="146"/>
      <c r="GI98" s="146"/>
      <c r="GJ98" s="146"/>
      <c r="GK98" s="146"/>
      <c r="GL98" s="146"/>
      <c r="GM98" s="146"/>
      <c r="GN98" s="146"/>
      <c r="GO98" s="146"/>
      <c r="GP98" s="146"/>
      <c r="GQ98" s="146"/>
      <c r="GR98" s="146"/>
      <c r="GS98" s="146"/>
      <c r="GT98" s="146"/>
    </row>
    <row r="99" spans="1:202" s="32" customFormat="1" ht="32.25" customHeight="1" x14ac:dyDescent="0.25">
      <c r="A99" s="77"/>
      <c r="B99" s="33"/>
      <c r="C99" s="43"/>
      <c r="D99" s="146"/>
      <c r="E99" s="146"/>
      <c r="F99" s="146"/>
      <c r="G99" s="146"/>
      <c r="H99" s="146"/>
      <c r="I99" s="146"/>
      <c r="J99" s="161"/>
      <c r="K99" s="146"/>
      <c r="L99" s="146"/>
      <c r="M99" s="146"/>
      <c r="N99" s="146"/>
      <c r="O99" s="146"/>
      <c r="P99" s="146"/>
      <c r="Q99" s="161"/>
      <c r="R99" s="146"/>
      <c r="S99" s="146"/>
      <c r="T99" s="146"/>
      <c r="U99" s="146"/>
      <c r="V99" s="146"/>
      <c r="W99" s="146"/>
      <c r="X99" s="161"/>
      <c r="Y99" s="146"/>
      <c r="Z99" s="146"/>
      <c r="AA99" s="146"/>
      <c r="AB99" s="146"/>
      <c r="AC99" s="146"/>
      <c r="AD99" s="146"/>
      <c r="AE99" s="161"/>
      <c r="AF99" s="146"/>
      <c r="AG99" s="146"/>
      <c r="AH99" s="146"/>
      <c r="AI99" s="146"/>
      <c r="AJ99" s="146"/>
      <c r="AK99" s="146"/>
      <c r="AL99" s="161"/>
      <c r="AM99" s="146"/>
      <c r="AN99" s="146"/>
      <c r="AO99" s="146"/>
      <c r="AP99" s="146"/>
      <c r="AQ99" s="146"/>
      <c r="AR99" s="146"/>
      <c r="AS99" s="161"/>
      <c r="AT99" s="146"/>
      <c r="AU99" s="146"/>
      <c r="AV99" s="146"/>
      <c r="AW99" s="146"/>
      <c r="AX99" s="146"/>
      <c r="AY99" s="146"/>
      <c r="AZ99" s="161"/>
      <c r="BA99" s="146"/>
      <c r="BB99" s="146"/>
      <c r="BC99" s="146"/>
      <c r="BD99" s="146"/>
      <c r="BE99" s="146"/>
      <c r="BF99" s="146"/>
      <c r="BG99" s="161"/>
      <c r="BH99" s="146"/>
      <c r="BI99" s="146"/>
      <c r="BJ99" s="146"/>
      <c r="BK99" s="146"/>
      <c r="BL99" s="146"/>
      <c r="BM99" s="146"/>
      <c r="BN99" s="161"/>
      <c r="BO99" s="146"/>
      <c r="BP99" s="146"/>
      <c r="BQ99" s="146"/>
      <c r="BR99" s="146"/>
      <c r="BS99" s="146"/>
      <c r="BT99" s="146"/>
      <c r="BU99" s="161"/>
      <c r="BV99" s="146"/>
      <c r="BW99" s="146"/>
      <c r="BX99" s="146"/>
      <c r="BY99" s="146"/>
      <c r="BZ99" s="146"/>
      <c r="CA99" s="146"/>
      <c r="CB99" s="161"/>
      <c r="CC99" s="146"/>
      <c r="CD99" s="146"/>
      <c r="CE99" s="146"/>
      <c r="CF99" s="146"/>
      <c r="CG99" s="146"/>
      <c r="CH99" s="146"/>
      <c r="CI99" s="161"/>
      <c r="CJ99" s="146"/>
      <c r="CK99" s="146"/>
      <c r="CL99" s="146"/>
      <c r="CM99" s="146"/>
      <c r="CN99" s="146"/>
      <c r="CO99" s="146"/>
      <c r="CP99" s="161"/>
      <c r="CQ99" s="146"/>
      <c r="CR99" s="146"/>
      <c r="CS99" s="146"/>
      <c r="CT99" s="146"/>
      <c r="CU99" s="146"/>
      <c r="CV99" s="146"/>
      <c r="CW99" s="161"/>
      <c r="CX99" s="146"/>
      <c r="CY99" s="146"/>
      <c r="CZ99" s="146"/>
      <c r="DA99" s="146"/>
      <c r="DB99" s="146"/>
      <c r="DC99" s="146"/>
      <c r="DD99" s="161"/>
      <c r="DE99" s="146"/>
      <c r="DF99" s="146"/>
      <c r="DG99" s="146"/>
      <c r="DH99" s="146"/>
      <c r="DI99" s="146"/>
      <c r="DJ99" s="146"/>
      <c r="DK99" s="161"/>
      <c r="DL99" s="146"/>
      <c r="DM99" s="146"/>
      <c r="DN99" s="146"/>
      <c r="DO99" s="146"/>
      <c r="DP99" s="146"/>
      <c r="DQ99" s="146"/>
      <c r="DR99" s="161"/>
      <c r="DS99" s="146"/>
      <c r="DT99" s="146"/>
      <c r="DU99" s="146"/>
      <c r="DV99" s="146"/>
      <c r="DW99" s="146"/>
      <c r="DX99" s="146"/>
      <c r="DY99" s="161"/>
      <c r="DZ99" s="146"/>
      <c r="EA99" s="146"/>
      <c r="EB99" s="146"/>
      <c r="EC99" s="146"/>
      <c r="ED99" s="146"/>
      <c r="EE99" s="146"/>
      <c r="EF99" s="161"/>
      <c r="EG99" s="146"/>
      <c r="EH99" s="146"/>
      <c r="EI99" s="146"/>
      <c r="EJ99" s="146"/>
      <c r="EK99" s="146"/>
      <c r="EL99" s="146"/>
      <c r="EM99" s="161"/>
      <c r="EN99" s="146"/>
      <c r="EO99" s="146"/>
      <c r="EP99" s="146"/>
      <c r="EQ99" s="146"/>
      <c r="ER99" s="146"/>
      <c r="ES99" s="146"/>
      <c r="ET99" s="146"/>
      <c r="EU99" s="577"/>
      <c r="EV99" s="146"/>
      <c r="EW99" s="146"/>
      <c r="EX99" s="146"/>
      <c r="EY99" s="146"/>
      <c r="EZ99" s="146"/>
      <c r="FA99" s="146"/>
      <c r="FB99" s="146"/>
      <c r="FC99" s="146"/>
      <c r="FD99" s="146"/>
      <c r="FE99" s="146"/>
      <c r="FF99" s="146"/>
      <c r="FG99" s="146"/>
      <c r="FH99" s="146"/>
      <c r="FI99" s="146"/>
      <c r="FJ99" s="146"/>
      <c r="FK99" s="146"/>
      <c r="FL99" s="146"/>
      <c r="FM99" s="146"/>
      <c r="FN99" s="146"/>
      <c r="FO99" s="146"/>
      <c r="FP99" s="146"/>
      <c r="FQ99" s="146"/>
      <c r="FR99" s="146"/>
      <c r="FS99" s="146"/>
      <c r="FT99" s="146"/>
      <c r="FU99" s="146"/>
      <c r="FV99" s="146"/>
      <c r="FW99" s="146"/>
      <c r="FX99" s="146"/>
      <c r="FY99" s="146"/>
      <c r="FZ99" s="146"/>
      <c r="GA99" s="146"/>
      <c r="GB99" s="146"/>
      <c r="GC99" s="146"/>
      <c r="GD99" s="146"/>
      <c r="GE99" s="146"/>
      <c r="GF99" s="146"/>
      <c r="GG99" s="146"/>
      <c r="GH99" s="146"/>
      <c r="GI99" s="146"/>
      <c r="GJ99" s="146"/>
      <c r="GK99" s="146"/>
      <c r="GL99" s="146"/>
      <c r="GM99" s="146"/>
      <c r="GN99" s="146"/>
      <c r="GO99" s="146"/>
      <c r="GP99" s="146"/>
      <c r="GQ99" s="146"/>
      <c r="GR99" s="146"/>
      <c r="GS99" s="146"/>
      <c r="GT99" s="146"/>
    </row>
    <row r="100" spans="1:202" s="32" customFormat="1" ht="32.25" customHeight="1" x14ac:dyDescent="0.25">
      <c r="A100" s="77"/>
      <c r="B100" s="33"/>
      <c r="C100" s="43"/>
      <c r="D100" s="146"/>
      <c r="E100" s="146"/>
      <c r="F100" s="146"/>
      <c r="G100" s="146"/>
      <c r="H100" s="146"/>
      <c r="I100" s="146"/>
      <c r="J100" s="161"/>
      <c r="K100" s="146"/>
      <c r="L100" s="146"/>
      <c r="M100" s="146"/>
      <c r="N100" s="146"/>
      <c r="O100" s="146"/>
      <c r="P100" s="146"/>
      <c r="Q100" s="161"/>
      <c r="R100" s="146"/>
      <c r="S100" s="146"/>
      <c r="T100" s="146"/>
      <c r="U100" s="146"/>
      <c r="V100" s="146"/>
      <c r="W100" s="146"/>
      <c r="X100" s="161"/>
      <c r="Y100" s="146"/>
      <c r="Z100" s="146"/>
      <c r="AA100" s="146"/>
      <c r="AB100" s="146"/>
      <c r="AC100" s="146"/>
      <c r="AD100" s="146"/>
      <c r="AE100" s="161"/>
      <c r="AF100" s="146"/>
      <c r="AG100" s="146"/>
      <c r="AH100" s="146"/>
      <c r="AI100" s="146"/>
      <c r="AJ100" s="146"/>
      <c r="AK100" s="146"/>
      <c r="AL100" s="161"/>
      <c r="AM100" s="146"/>
      <c r="AN100" s="146"/>
      <c r="AO100" s="146"/>
      <c r="AP100" s="146"/>
      <c r="AQ100" s="146"/>
      <c r="AR100" s="146"/>
      <c r="AS100" s="161"/>
      <c r="AT100" s="146"/>
      <c r="AU100" s="146"/>
      <c r="AV100" s="146"/>
      <c r="AW100" s="146"/>
      <c r="AX100" s="146"/>
      <c r="AY100" s="146"/>
      <c r="AZ100" s="161"/>
      <c r="BA100" s="146"/>
      <c r="BB100" s="146"/>
      <c r="BC100" s="146"/>
      <c r="BD100" s="146"/>
      <c r="BE100" s="146"/>
      <c r="BF100" s="146"/>
      <c r="BG100" s="161"/>
      <c r="BH100" s="146"/>
      <c r="BI100" s="146"/>
      <c r="BJ100" s="146"/>
      <c r="BK100" s="146"/>
      <c r="BL100" s="146"/>
      <c r="BM100" s="146"/>
      <c r="BN100" s="161"/>
      <c r="BO100" s="146"/>
      <c r="BP100" s="146"/>
      <c r="BQ100" s="146"/>
      <c r="BR100" s="146"/>
      <c r="BS100" s="146"/>
      <c r="BT100" s="146"/>
      <c r="BU100" s="161"/>
      <c r="BV100" s="146"/>
      <c r="BW100" s="146"/>
      <c r="BX100" s="146"/>
      <c r="BY100" s="146"/>
      <c r="BZ100" s="146"/>
      <c r="CA100" s="146"/>
      <c r="CB100" s="161"/>
      <c r="CC100" s="146"/>
      <c r="CD100" s="146"/>
      <c r="CE100" s="146"/>
      <c r="CF100" s="146"/>
      <c r="CG100" s="146"/>
      <c r="CH100" s="146"/>
      <c r="CI100" s="161"/>
      <c r="CJ100" s="146"/>
      <c r="CK100" s="146"/>
      <c r="CL100" s="146"/>
      <c r="CM100" s="146"/>
      <c r="CN100" s="146"/>
      <c r="CO100" s="146"/>
      <c r="CP100" s="161"/>
      <c r="CQ100" s="146"/>
      <c r="CR100" s="146"/>
      <c r="CS100" s="146"/>
      <c r="CT100" s="146"/>
      <c r="CU100" s="146"/>
      <c r="CV100" s="146"/>
      <c r="CW100" s="161"/>
      <c r="CX100" s="146"/>
      <c r="CY100" s="146"/>
      <c r="CZ100" s="146"/>
      <c r="DA100" s="146"/>
      <c r="DB100" s="146"/>
      <c r="DC100" s="146"/>
      <c r="DD100" s="161"/>
      <c r="DE100" s="146"/>
      <c r="DF100" s="146"/>
      <c r="DG100" s="146"/>
      <c r="DH100" s="146"/>
      <c r="DI100" s="146"/>
      <c r="DJ100" s="146"/>
      <c r="DK100" s="161"/>
      <c r="DL100" s="146"/>
      <c r="DM100" s="146"/>
      <c r="DN100" s="146"/>
      <c r="DO100" s="146"/>
      <c r="DP100" s="146"/>
      <c r="DQ100" s="146"/>
      <c r="DR100" s="161"/>
      <c r="DS100" s="146"/>
      <c r="DT100" s="146"/>
      <c r="DU100" s="146"/>
      <c r="DV100" s="146"/>
      <c r="DW100" s="146"/>
      <c r="DX100" s="146"/>
      <c r="DY100" s="161"/>
      <c r="DZ100" s="146"/>
      <c r="EA100" s="146"/>
      <c r="EB100" s="146"/>
      <c r="EC100" s="146"/>
      <c r="ED100" s="146"/>
      <c r="EE100" s="146"/>
      <c r="EF100" s="161"/>
      <c r="EG100" s="146"/>
      <c r="EH100" s="146"/>
      <c r="EI100" s="146"/>
      <c r="EJ100" s="146"/>
      <c r="EK100" s="146"/>
      <c r="EL100" s="146"/>
      <c r="EM100" s="161"/>
      <c r="EN100" s="146"/>
      <c r="EO100" s="146"/>
      <c r="EP100" s="146"/>
      <c r="EQ100" s="146"/>
      <c r="ER100" s="146"/>
      <c r="ES100" s="146"/>
      <c r="ET100" s="146"/>
      <c r="EU100" s="577"/>
      <c r="EV100" s="146"/>
      <c r="EW100" s="146"/>
      <c r="EX100" s="146"/>
      <c r="EY100" s="146"/>
      <c r="EZ100" s="146"/>
      <c r="FA100" s="146"/>
      <c r="FB100" s="146"/>
      <c r="FC100" s="146"/>
      <c r="FD100" s="146"/>
      <c r="FE100" s="146"/>
      <c r="FF100" s="146"/>
      <c r="FG100" s="146"/>
      <c r="FH100" s="146"/>
      <c r="FI100" s="146"/>
      <c r="FJ100" s="146"/>
      <c r="FK100" s="146"/>
      <c r="FL100" s="146"/>
      <c r="FM100" s="146"/>
      <c r="FN100" s="146"/>
      <c r="FO100" s="146"/>
      <c r="FP100" s="146"/>
      <c r="FQ100" s="146"/>
      <c r="FR100" s="146"/>
      <c r="FS100" s="146"/>
      <c r="FT100" s="146"/>
      <c r="FU100" s="146"/>
      <c r="FV100" s="146"/>
      <c r="FW100" s="146"/>
      <c r="FX100" s="146"/>
      <c r="FY100" s="146"/>
      <c r="FZ100" s="146"/>
      <c r="GA100" s="146"/>
      <c r="GB100" s="146"/>
      <c r="GC100" s="146"/>
      <c r="GD100" s="146"/>
      <c r="GE100" s="146"/>
      <c r="GF100" s="146"/>
      <c r="GG100" s="146"/>
      <c r="GH100" s="146"/>
      <c r="GI100" s="146"/>
      <c r="GJ100" s="146"/>
      <c r="GK100" s="146"/>
      <c r="GL100" s="146"/>
      <c r="GM100" s="146"/>
      <c r="GN100" s="146"/>
      <c r="GO100" s="146"/>
      <c r="GP100" s="146"/>
      <c r="GQ100" s="146"/>
      <c r="GR100" s="146"/>
      <c r="GS100" s="146"/>
      <c r="GT100" s="146"/>
    </row>
    <row r="101" spans="1:202" s="32" customFormat="1" ht="32.25" customHeight="1" x14ac:dyDescent="0.25">
      <c r="A101" s="77"/>
      <c r="B101" s="33"/>
      <c r="C101" s="43"/>
      <c r="D101" s="146"/>
      <c r="E101" s="146"/>
      <c r="F101" s="146"/>
      <c r="G101" s="146"/>
      <c r="H101" s="146"/>
      <c r="I101" s="146"/>
      <c r="J101" s="161"/>
      <c r="K101" s="146"/>
      <c r="L101" s="146"/>
      <c r="M101" s="146"/>
      <c r="N101" s="146"/>
      <c r="O101" s="146"/>
      <c r="P101" s="146"/>
      <c r="Q101" s="161"/>
      <c r="R101" s="146"/>
      <c r="S101" s="146"/>
      <c r="T101" s="146"/>
      <c r="U101" s="146"/>
      <c r="V101" s="146"/>
      <c r="W101" s="146"/>
      <c r="X101" s="161"/>
      <c r="Y101" s="146"/>
      <c r="Z101" s="146"/>
      <c r="AA101" s="146"/>
      <c r="AB101" s="146"/>
      <c r="AC101" s="146"/>
      <c r="AD101" s="146"/>
      <c r="AE101" s="161"/>
      <c r="AF101" s="146"/>
      <c r="AG101" s="146"/>
      <c r="AH101" s="146"/>
      <c r="AI101" s="146"/>
      <c r="AJ101" s="146"/>
      <c r="AK101" s="146"/>
      <c r="AL101" s="161"/>
      <c r="AM101" s="146"/>
      <c r="AN101" s="146"/>
      <c r="AO101" s="146"/>
      <c r="AP101" s="146"/>
      <c r="AQ101" s="146"/>
      <c r="AR101" s="146"/>
      <c r="AS101" s="161"/>
      <c r="AT101" s="146"/>
      <c r="AU101" s="146"/>
      <c r="AV101" s="146"/>
      <c r="AW101" s="146"/>
      <c r="AX101" s="146"/>
      <c r="AY101" s="146"/>
      <c r="AZ101" s="161"/>
      <c r="BA101" s="146"/>
      <c r="BB101" s="146"/>
      <c r="BC101" s="146"/>
      <c r="BD101" s="146"/>
      <c r="BE101" s="146"/>
      <c r="BF101" s="146"/>
      <c r="BG101" s="161"/>
      <c r="BH101" s="146"/>
      <c r="BI101" s="146"/>
      <c r="BJ101" s="146"/>
      <c r="BK101" s="146"/>
      <c r="BL101" s="146"/>
      <c r="BM101" s="146"/>
      <c r="BN101" s="161"/>
      <c r="BO101" s="146"/>
      <c r="BP101" s="146"/>
      <c r="BQ101" s="146"/>
      <c r="BR101" s="146"/>
      <c r="BS101" s="146"/>
      <c r="BT101" s="146"/>
      <c r="BU101" s="161"/>
      <c r="BV101" s="146"/>
      <c r="BW101" s="146"/>
      <c r="BX101" s="146"/>
      <c r="BY101" s="146"/>
      <c r="BZ101" s="146"/>
      <c r="CA101" s="146"/>
      <c r="CB101" s="161"/>
      <c r="CC101" s="146"/>
      <c r="CD101" s="146"/>
      <c r="CE101" s="146"/>
      <c r="CF101" s="146"/>
      <c r="CG101" s="146"/>
      <c r="CH101" s="146"/>
      <c r="CI101" s="161"/>
      <c r="CJ101" s="146"/>
      <c r="CK101" s="146"/>
      <c r="CL101" s="146"/>
      <c r="CM101" s="146"/>
      <c r="CN101" s="146"/>
      <c r="CO101" s="146"/>
      <c r="CP101" s="161"/>
      <c r="CQ101" s="146"/>
      <c r="CR101" s="146"/>
      <c r="CS101" s="146"/>
      <c r="CT101" s="146"/>
      <c r="CU101" s="146"/>
      <c r="CV101" s="146"/>
      <c r="CW101" s="161"/>
      <c r="CX101" s="146"/>
      <c r="CY101" s="146"/>
      <c r="CZ101" s="146"/>
      <c r="DA101" s="146"/>
      <c r="DB101" s="146"/>
      <c r="DC101" s="146"/>
      <c r="DD101" s="161"/>
      <c r="DE101" s="146"/>
      <c r="DF101" s="146"/>
      <c r="DG101" s="146"/>
      <c r="DH101" s="146"/>
      <c r="DI101" s="146"/>
      <c r="DJ101" s="146"/>
      <c r="DK101" s="161"/>
      <c r="DL101" s="146"/>
      <c r="DM101" s="146"/>
      <c r="DN101" s="146"/>
      <c r="DO101" s="146"/>
      <c r="DP101" s="146"/>
      <c r="DQ101" s="146"/>
      <c r="DR101" s="161"/>
      <c r="DS101" s="146"/>
      <c r="DT101" s="146"/>
      <c r="DU101" s="146"/>
      <c r="DV101" s="146"/>
      <c r="DW101" s="146"/>
      <c r="DX101" s="146"/>
      <c r="DY101" s="161"/>
      <c r="DZ101" s="146"/>
      <c r="EA101" s="146"/>
      <c r="EB101" s="146"/>
      <c r="EC101" s="146"/>
      <c r="ED101" s="146"/>
      <c r="EE101" s="146"/>
      <c r="EF101" s="161"/>
      <c r="EG101" s="146"/>
      <c r="EH101" s="146"/>
      <c r="EI101" s="146"/>
      <c r="EJ101" s="146"/>
      <c r="EK101" s="146"/>
      <c r="EL101" s="146"/>
      <c r="EM101" s="161"/>
      <c r="EN101" s="146"/>
      <c r="EO101" s="146"/>
      <c r="EP101" s="146"/>
      <c r="EQ101" s="146"/>
      <c r="ER101" s="146"/>
      <c r="ES101" s="146"/>
      <c r="ET101" s="146"/>
      <c r="EU101" s="577"/>
      <c r="EV101" s="146"/>
      <c r="EW101" s="146"/>
      <c r="EX101" s="146"/>
      <c r="EY101" s="146"/>
      <c r="EZ101" s="146"/>
      <c r="FA101" s="146"/>
      <c r="FB101" s="146"/>
      <c r="FC101" s="146"/>
      <c r="FD101" s="146"/>
      <c r="FE101" s="146"/>
      <c r="FF101" s="146"/>
      <c r="FG101" s="146"/>
      <c r="FH101" s="146"/>
      <c r="FI101" s="146"/>
      <c r="FJ101" s="146"/>
      <c r="FK101" s="146"/>
      <c r="FL101" s="146"/>
      <c r="FM101" s="146"/>
      <c r="FN101" s="146"/>
      <c r="FO101" s="146"/>
      <c r="FP101" s="146"/>
      <c r="FQ101" s="146"/>
      <c r="FR101" s="146"/>
      <c r="FS101" s="146"/>
      <c r="FT101" s="146"/>
      <c r="FU101" s="146"/>
      <c r="FV101" s="146"/>
      <c r="FW101" s="146"/>
      <c r="FX101" s="146"/>
      <c r="FY101" s="146"/>
      <c r="FZ101" s="146"/>
      <c r="GA101" s="146"/>
      <c r="GB101" s="146"/>
      <c r="GC101" s="146"/>
      <c r="GD101" s="146"/>
      <c r="GE101" s="146"/>
      <c r="GF101" s="146"/>
      <c r="GG101" s="146"/>
      <c r="GH101" s="146"/>
      <c r="GI101" s="146"/>
      <c r="GJ101" s="146"/>
      <c r="GK101" s="146"/>
      <c r="GL101" s="146"/>
      <c r="GM101" s="146"/>
      <c r="GN101" s="146"/>
      <c r="GO101" s="146"/>
      <c r="GP101" s="146"/>
      <c r="GQ101" s="146"/>
      <c r="GR101" s="146"/>
      <c r="GS101" s="146"/>
      <c r="GT101" s="146"/>
    </row>
    <row r="102" spans="1:202" s="32" customFormat="1" ht="32.25" customHeight="1" x14ac:dyDescent="0.25">
      <c r="A102" s="77"/>
      <c r="B102" s="33"/>
      <c r="C102" s="43"/>
      <c r="D102" s="146"/>
      <c r="E102" s="146"/>
      <c r="F102" s="146"/>
      <c r="G102" s="146"/>
      <c r="H102" s="146"/>
      <c r="I102" s="146"/>
      <c r="J102" s="161"/>
      <c r="K102" s="146"/>
      <c r="L102" s="146"/>
      <c r="M102" s="146"/>
      <c r="N102" s="146"/>
      <c r="O102" s="146"/>
      <c r="P102" s="146"/>
      <c r="Q102" s="161"/>
      <c r="R102" s="146"/>
      <c r="S102" s="146"/>
      <c r="T102" s="146"/>
      <c r="U102" s="146"/>
      <c r="V102" s="146"/>
      <c r="W102" s="146"/>
      <c r="X102" s="161"/>
      <c r="Y102" s="146"/>
      <c r="Z102" s="146"/>
      <c r="AA102" s="146"/>
      <c r="AB102" s="146"/>
      <c r="AC102" s="146"/>
      <c r="AD102" s="146"/>
      <c r="AE102" s="161"/>
      <c r="AF102" s="146"/>
      <c r="AG102" s="146"/>
      <c r="AH102" s="146"/>
      <c r="AI102" s="146"/>
      <c r="AJ102" s="146"/>
      <c r="AK102" s="146"/>
      <c r="AL102" s="161"/>
      <c r="AM102" s="146"/>
      <c r="AN102" s="146"/>
      <c r="AO102" s="146"/>
      <c r="AP102" s="146"/>
      <c r="AQ102" s="146"/>
      <c r="AR102" s="146"/>
      <c r="AS102" s="161"/>
      <c r="AT102" s="146"/>
      <c r="AU102" s="146"/>
      <c r="AV102" s="146"/>
      <c r="AW102" s="146"/>
      <c r="AX102" s="146"/>
      <c r="AY102" s="146"/>
      <c r="AZ102" s="161"/>
      <c r="BA102" s="146"/>
      <c r="BB102" s="146"/>
      <c r="BC102" s="146"/>
      <c r="BD102" s="146"/>
      <c r="BE102" s="146"/>
      <c r="BF102" s="146"/>
      <c r="BG102" s="161"/>
      <c r="BH102" s="146"/>
      <c r="BI102" s="146"/>
      <c r="BJ102" s="146"/>
      <c r="BK102" s="146"/>
      <c r="BL102" s="146"/>
      <c r="BM102" s="146"/>
      <c r="BN102" s="161"/>
      <c r="BO102" s="146"/>
      <c r="BP102" s="146"/>
      <c r="BQ102" s="146"/>
      <c r="BR102" s="146"/>
      <c r="BS102" s="146"/>
      <c r="BT102" s="146"/>
      <c r="BU102" s="161"/>
      <c r="BV102" s="146"/>
      <c r="BW102" s="146"/>
      <c r="BX102" s="146"/>
      <c r="BY102" s="146"/>
      <c r="BZ102" s="146"/>
      <c r="CA102" s="146"/>
      <c r="CB102" s="161"/>
      <c r="CC102" s="146"/>
      <c r="CD102" s="146"/>
      <c r="CE102" s="146"/>
      <c r="CF102" s="146"/>
      <c r="CG102" s="146"/>
      <c r="CH102" s="146"/>
      <c r="CI102" s="161"/>
      <c r="CJ102" s="146"/>
      <c r="CK102" s="146"/>
      <c r="CL102" s="146"/>
      <c r="CM102" s="146"/>
      <c r="CN102" s="146"/>
      <c r="CO102" s="146"/>
      <c r="CP102" s="161"/>
      <c r="CQ102" s="146"/>
      <c r="CR102" s="146"/>
      <c r="CS102" s="146"/>
      <c r="CT102" s="146"/>
      <c r="CU102" s="146"/>
      <c r="CV102" s="146"/>
      <c r="CW102" s="161"/>
      <c r="CX102" s="146"/>
      <c r="CY102" s="146"/>
      <c r="CZ102" s="146"/>
      <c r="DA102" s="146"/>
      <c r="DB102" s="146"/>
      <c r="DC102" s="146"/>
      <c r="DD102" s="161"/>
      <c r="DE102" s="146"/>
      <c r="DF102" s="146"/>
      <c r="DG102" s="146"/>
      <c r="DH102" s="146"/>
      <c r="DI102" s="146"/>
      <c r="DJ102" s="146"/>
      <c r="DK102" s="161"/>
      <c r="DL102" s="146"/>
      <c r="DM102" s="146"/>
      <c r="DN102" s="146"/>
      <c r="DO102" s="146"/>
      <c r="DP102" s="146"/>
      <c r="DQ102" s="146"/>
      <c r="DR102" s="161"/>
      <c r="DS102" s="146"/>
      <c r="DT102" s="146"/>
      <c r="DU102" s="146"/>
      <c r="DV102" s="146"/>
      <c r="DW102" s="146"/>
      <c r="DX102" s="146"/>
      <c r="DY102" s="161"/>
      <c r="DZ102" s="146"/>
      <c r="EA102" s="146"/>
      <c r="EB102" s="146"/>
      <c r="EC102" s="146"/>
      <c r="ED102" s="146"/>
      <c r="EE102" s="146"/>
      <c r="EF102" s="161"/>
      <c r="EG102" s="146"/>
      <c r="EH102" s="146"/>
      <c r="EI102" s="146"/>
      <c r="EJ102" s="146"/>
      <c r="EK102" s="146"/>
      <c r="EL102" s="146"/>
      <c r="EM102" s="161"/>
      <c r="EN102" s="146"/>
      <c r="EO102" s="146"/>
      <c r="EP102" s="146"/>
      <c r="EQ102" s="146"/>
      <c r="ER102" s="146"/>
      <c r="ES102" s="146"/>
      <c r="ET102" s="146"/>
      <c r="EU102" s="577"/>
      <c r="EV102" s="146"/>
      <c r="EW102" s="146"/>
      <c r="EX102" s="146"/>
      <c r="EY102" s="146"/>
      <c r="EZ102" s="146"/>
      <c r="FA102" s="146"/>
      <c r="FB102" s="146"/>
      <c r="FC102" s="146"/>
      <c r="FD102" s="146"/>
      <c r="FE102" s="146"/>
      <c r="FF102" s="146"/>
      <c r="FG102" s="146"/>
      <c r="FH102" s="146"/>
      <c r="FI102" s="146"/>
      <c r="FJ102" s="146"/>
      <c r="FK102" s="146"/>
      <c r="FL102" s="146"/>
      <c r="FM102" s="146"/>
      <c r="FN102" s="146"/>
      <c r="FO102" s="146"/>
      <c r="FP102" s="146"/>
      <c r="FQ102" s="146"/>
      <c r="FR102" s="146"/>
      <c r="FS102" s="146"/>
      <c r="FT102" s="146"/>
      <c r="FU102" s="146"/>
      <c r="FV102" s="146"/>
      <c r="FW102" s="146"/>
      <c r="FX102" s="146"/>
      <c r="FY102" s="146"/>
      <c r="FZ102" s="146"/>
      <c r="GA102" s="146"/>
      <c r="GB102" s="146"/>
      <c r="GC102" s="146"/>
      <c r="GD102" s="146"/>
      <c r="GE102" s="146"/>
      <c r="GF102" s="146"/>
      <c r="GG102" s="146"/>
      <c r="GH102" s="146"/>
      <c r="GI102" s="146"/>
      <c r="GJ102" s="146"/>
      <c r="GK102" s="146"/>
      <c r="GL102" s="146"/>
      <c r="GM102" s="146"/>
      <c r="GN102" s="146"/>
      <c r="GO102" s="146"/>
      <c r="GP102" s="146"/>
      <c r="GQ102" s="146"/>
      <c r="GR102" s="146"/>
      <c r="GS102" s="146"/>
      <c r="GT102" s="146"/>
    </row>
    <row r="103" spans="1:202" s="32" customFormat="1" ht="32.25" customHeight="1" x14ac:dyDescent="0.25">
      <c r="A103" s="77"/>
      <c r="B103" s="33"/>
      <c r="C103" s="43"/>
      <c r="D103" s="146"/>
      <c r="E103" s="146"/>
      <c r="F103" s="146"/>
      <c r="G103" s="146"/>
      <c r="H103" s="146"/>
      <c r="I103" s="146"/>
      <c r="J103" s="161"/>
      <c r="K103" s="146"/>
      <c r="L103" s="146"/>
      <c r="M103" s="146"/>
      <c r="N103" s="146"/>
      <c r="O103" s="146"/>
      <c r="P103" s="146"/>
      <c r="Q103" s="161"/>
      <c r="R103" s="146"/>
      <c r="S103" s="146"/>
      <c r="T103" s="146"/>
      <c r="U103" s="146"/>
      <c r="V103" s="146"/>
      <c r="W103" s="146"/>
      <c r="X103" s="161"/>
      <c r="Y103" s="146"/>
      <c r="Z103" s="146"/>
      <c r="AA103" s="146"/>
      <c r="AB103" s="146"/>
      <c r="AC103" s="146"/>
      <c r="AD103" s="146"/>
      <c r="AE103" s="161"/>
      <c r="AF103" s="146"/>
      <c r="AG103" s="146"/>
      <c r="AH103" s="146"/>
      <c r="AI103" s="146"/>
      <c r="AJ103" s="146"/>
      <c r="AK103" s="146"/>
      <c r="AL103" s="161"/>
      <c r="AM103" s="146"/>
      <c r="AN103" s="146"/>
      <c r="AO103" s="146"/>
      <c r="AP103" s="146"/>
      <c r="AQ103" s="146"/>
      <c r="AR103" s="146"/>
      <c r="AS103" s="161"/>
      <c r="AT103" s="146"/>
      <c r="AU103" s="146"/>
      <c r="AV103" s="146"/>
      <c r="AW103" s="146"/>
      <c r="AX103" s="146"/>
      <c r="AY103" s="146"/>
      <c r="AZ103" s="161"/>
      <c r="BA103" s="146"/>
      <c r="BB103" s="146"/>
      <c r="BC103" s="146"/>
      <c r="BD103" s="146"/>
      <c r="BE103" s="146"/>
      <c r="BF103" s="146"/>
      <c r="BG103" s="161"/>
      <c r="BH103" s="146"/>
      <c r="BI103" s="146"/>
      <c r="BJ103" s="146"/>
      <c r="BK103" s="146"/>
      <c r="BL103" s="146"/>
      <c r="BM103" s="146"/>
      <c r="BN103" s="161"/>
      <c r="BO103" s="146"/>
      <c r="BP103" s="146"/>
      <c r="BQ103" s="146"/>
      <c r="BR103" s="146"/>
      <c r="BS103" s="146"/>
      <c r="BT103" s="146"/>
      <c r="BU103" s="161"/>
      <c r="BV103" s="146"/>
      <c r="BW103" s="146"/>
      <c r="BX103" s="146"/>
      <c r="BY103" s="146"/>
      <c r="BZ103" s="146"/>
      <c r="CA103" s="146"/>
      <c r="CB103" s="161"/>
      <c r="CC103" s="146"/>
      <c r="CD103" s="146"/>
      <c r="CE103" s="146"/>
      <c r="CF103" s="146"/>
      <c r="CG103" s="146"/>
      <c r="CH103" s="146"/>
      <c r="CI103" s="161"/>
      <c r="CJ103" s="146"/>
      <c r="CK103" s="146"/>
      <c r="CL103" s="146"/>
      <c r="CM103" s="146"/>
      <c r="CN103" s="146"/>
      <c r="CO103" s="146"/>
      <c r="CP103" s="161"/>
      <c r="CQ103" s="146"/>
      <c r="CR103" s="146"/>
      <c r="CS103" s="146"/>
      <c r="CT103" s="146"/>
      <c r="CU103" s="146"/>
      <c r="CV103" s="146"/>
      <c r="CW103" s="161"/>
      <c r="CX103" s="146"/>
      <c r="CY103" s="146"/>
      <c r="CZ103" s="146"/>
      <c r="DA103" s="146"/>
      <c r="DB103" s="146"/>
      <c r="DC103" s="146"/>
      <c r="DD103" s="161"/>
      <c r="DE103" s="146"/>
      <c r="DF103" s="146"/>
      <c r="DG103" s="146"/>
      <c r="DH103" s="146"/>
      <c r="DI103" s="146"/>
      <c r="DJ103" s="146"/>
      <c r="DK103" s="161"/>
      <c r="DL103" s="146"/>
      <c r="DM103" s="146"/>
      <c r="DN103" s="146"/>
      <c r="DO103" s="146"/>
      <c r="DP103" s="146"/>
      <c r="DQ103" s="146"/>
      <c r="DR103" s="161"/>
      <c r="DS103" s="146"/>
      <c r="DT103" s="146"/>
      <c r="DU103" s="146"/>
      <c r="DV103" s="146"/>
      <c r="DW103" s="146"/>
      <c r="DX103" s="146"/>
      <c r="DY103" s="161"/>
      <c r="DZ103" s="146"/>
      <c r="EA103" s="146"/>
      <c r="EB103" s="146"/>
      <c r="EC103" s="146"/>
      <c r="ED103" s="146"/>
      <c r="EE103" s="146"/>
      <c r="EF103" s="161"/>
      <c r="EG103" s="146"/>
      <c r="EH103" s="146"/>
      <c r="EI103" s="146"/>
      <c r="EJ103" s="146"/>
      <c r="EK103" s="146"/>
      <c r="EL103" s="146"/>
      <c r="EM103" s="161"/>
      <c r="EN103" s="146"/>
      <c r="EO103" s="146"/>
      <c r="EP103" s="146"/>
      <c r="EQ103" s="146"/>
      <c r="ER103" s="146"/>
      <c r="ES103" s="146"/>
      <c r="ET103" s="146"/>
      <c r="EU103" s="577"/>
      <c r="EV103" s="146"/>
      <c r="EW103" s="146"/>
      <c r="EX103" s="146"/>
      <c r="EY103" s="146"/>
      <c r="EZ103" s="146"/>
      <c r="FA103" s="146"/>
      <c r="FB103" s="146"/>
      <c r="FC103" s="146"/>
      <c r="FD103" s="146"/>
      <c r="FE103" s="146"/>
      <c r="FF103" s="146"/>
      <c r="FG103" s="146"/>
      <c r="FH103" s="146"/>
      <c r="FI103" s="146"/>
      <c r="FJ103" s="146"/>
      <c r="FK103" s="146"/>
      <c r="FL103" s="146"/>
      <c r="FM103" s="146"/>
      <c r="FN103" s="146"/>
      <c r="FO103" s="146"/>
      <c r="FP103" s="146"/>
      <c r="FQ103" s="146"/>
      <c r="FR103" s="146"/>
      <c r="FS103" s="146"/>
      <c r="FT103" s="146"/>
      <c r="FU103" s="146"/>
      <c r="FV103" s="146"/>
      <c r="FW103" s="146"/>
      <c r="FX103" s="146"/>
      <c r="FY103" s="146"/>
      <c r="FZ103" s="146"/>
      <c r="GA103" s="146"/>
      <c r="GB103" s="146"/>
      <c r="GC103" s="146"/>
      <c r="GD103" s="146"/>
      <c r="GE103" s="146"/>
      <c r="GF103" s="146"/>
      <c r="GG103" s="146"/>
      <c r="GH103" s="146"/>
      <c r="GI103" s="146"/>
      <c r="GJ103" s="146"/>
      <c r="GK103" s="146"/>
      <c r="GL103" s="146"/>
      <c r="GM103" s="146"/>
      <c r="GN103" s="146"/>
      <c r="GO103" s="146"/>
      <c r="GP103" s="146"/>
      <c r="GQ103" s="146"/>
      <c r="GR103" s="146"/>
      <c r="GS103" s="146"/>
      <c r="GT103" s="146"/>
    </row>
    <row r="104" spans="1:202" s="32" customFormat="1" ht="32.25" customHeight="1" x14ac:dyDescent="0.25">
      <c r="A104" s="77"/>
      <c r="B104" s="33"/>
      <c r="C104" s="43"/>
      <c r="D104" s="146"/>
      <c r="E104" s="146"/>
      <c r="F104" s="146"/>
      <c r="G104" s="146"/>
      <c r="H104" s="146"/>
      <c r="I104" s="146"/>
      <c r="J104" s="161"/>
      <c r="K104" s="146"/>
      <c r="L104" s="146"/>
      <c r="M104" s="146"/>
      <c r="N104" s="146"/>
      <c r="O104" s="146"/>
      <c r="P104" s="146"/>
      <c r="Q104" s="161"/>
      <c r="R104" s="146"/>
      <c r="S104" s="146"/>
      <c r="T104" s="146"/>
      <c r="U104" s="146"/>
      <c r="V104" s="146"/>
      <c r="W104" s="146"/>
      <c r="X104" s="161"/>
      <c r="Y104" s="146"/>
      <c r="Z104" s="146"/>
      <c r="AA104" s="146"/>
      <c r="AB104" s="146"/>
      <c r="AC104" s="146"/>
      <c r="AD104" s="146"/>
      <c r="AE104" s="161"/>
      <c r="AF104" s="146"/>
      <c r="AG104" s="146"/>
      <c r="AH104" s="146"/>
      <c r="AI104" s="146"/>
      <c r="AJ104" s="146"/>
      <c r="AK104" s="146"/>
      <c r="AL104" s="161"/>
      <c r="AM104" s="146"/>
      <c r="AN104" s="146"/>
      <c r="AO104" s="146"/>
      <c r="AP104" s="146"/>
      <c r="AQ104" s="146"/>
      <c r="AR104" s="146"/>
      <c r="AS104" s="161"/>
      <c r="AT104" s="146"/>
      <c r="AU104" s="146"/>
      <c r="AV104" s="146"/>
      <c r="AW104" s="146"/>
      <c r="AX104" s="146"/>
      <c r="AY104" s="146"/>
      <c r="AZ104" s="161"/>
      <c r="BA104" s="146"/>
      <c r="BB104" s="146"/>
      <c r="BC104" s="146"/>
      <c r="BD104" s="146"/>
      <c r="BE104" s="146"/>
      <c r="BF104" s="146"/>
      <c r="BG104" s="161"/>
      <c r="BH104" s="146"/>
      <c r="BI104" s="146"/>
      <c r="BJ104" s="146"/>
      <c r="BK104" s="146"/>
      <c r="BL104" s="146"/>
      <c r="BM104" s="146"/>
      <c r="BN104" s="161"/>
      <c r="BO104" s="146"/>
      <c r="BP104" s="146"/>
      <c r="BQ104" s="146"/>
      <c r="BR104" s="146"/>
      <c r="BS104" s="146"/>
      <c r="BT104" s="146"/>
      <c r="BU104" s="161"/>
      <c r="BV104" s="146"/>
      <c r="BW104" s="146"/>
      <c r="BX104" s="146"/>
      <c r="BY104" s="146"/>
      <c r="BZ104" s="146"/>
      <c r="CA104" s="146"/>
      <c r="CB104" s="161"/>
      <c r="CC104" s="146"/>
      <c r="CD104" s="146"/>
      <c r="CE104" s="146"/>
      <c r="CF104" s="146"/>
      <c r="CG104" s="146"/>
      <c r="CH104" s="146"/>
      <c r="CI104" s="161"/>
      <c r="CJ104" s="146"/>
      <c r="CK104" s="146"/>
      <c r="CL104" s="146"/>
      <c r="CM104" s="146"/>
      <c r="CN104" s="146"/>
      <c r="CO104" s="146"/>
      <c r="CP104" s="161"/>
      <c r="CQ104" s="146"/>
      <c r="CR104" s="146"/>
      <c r="CS104" s="146"/>
      <c r="CT104" s="146"/>
      <c r="CU104" s="146"/>
      <c r="CV104" s="146"/>
      <c r="CW104" s="161"/>
      <c r="CX104" s="146"/>
      <c r="CY104" s="146"/>
      <c r="CZ104" s="146"/>
      <c r="DA104" s="146"/>
      <c r="DB104" s="146"/>
      <c r="DC104" s="146"/>
      <c r="DD104" s="161"/>
      <c r="DE104" s="146"/>
      <c r="DF104" s="146"/>
      <c r="DG104" s="146"/>
      <c r="DH104" s="146"/>
      <c r="DI104" s="146"/>
      <c r="DJ104" s="146"/>
      <c r="DK104" s="161"/>
      <c r="DL104" s="146"/>
      <c r="DM104" s="146"/>
      <c r="DN104" s="146"/>
      <c r="DO104" s="146"/>
      <c r="DP104" s="146"/>
      <c r="DQ104" s="146"/>
      <c r="DR104" s="161"/>
      <c r="DS104" s="146"/>
      <c r="DT104" s="146"/>
      <c r="DU104" s="146"/>
      <c r="DV104" s="146"/>
      <c r="DW104" s="146"/>
      <c r="DX104" s="146"/>
      <c r="DY104" s="161"/>
      <c r="DZ104" s="146"/>
      <c r="EA104" s="146"/>
      <c r="EB104" s="146"/>
      <c r="EC104" s="146"/>
      <c r="ED104" s="146"/>
      <c r="EE104" s="146"/>
      <c r="EF104" s="161"/>
      <c r="EG104" s="146"/>
      <c r="EH104" s="146"/>
      <c r="EI104" s="146"/>
      <c r="EJ104" s="146"/>
      <c r="EK104" s="146"/>
      <c r="EL104" s="146"/>
      <c r="EM104" s="161"/>
      <c r="EN104" s="146"/>
      <c r="EO104" s="146"/>
      <c r="EP104" s="146"/>
      <c r="EQ104" s="146"/>
      <c r="ER104" s="146"/>
      <c r="ES104" s="146"/>
      <c r="ET104" s="146"/>
      <c r="EU104" s="577"/>
      <c r="EV104" s="146"/>
      <c r="EW104" s="146"/>
      <c r="EX104" s="146"/>
      <c r="EY104" s="146"/>
      <c r="EZ104" s="146"/>
      <c r="FA104" s="146"/>
      <c r="FB104" s="146"/>
      <c r="FC104" s="146"/>
      <c r="FD104" s="146"/>
      <c r="FE104" s="146"/>
      <c r="FF104" s="146"/>
      <c r="FG104" s="146"/>
      <c r="FH104" s="146"/>
      <c r="FI104" s="146"/>
      <c r="FJ104" s="146"/>
      <c r="FK104" s="146"/>
      <c r="FL104" s="146"/>
      <c r="FM104" s="146"/>
      <c r="FN104" s="146"/>
      <c r="FO104" s="146"/>
      <c r="FP104" s="146"/>
      <c r="FQ104" s="146"/>
      <c r="FR104" s="146"/>
      <c r="FS104" s="146"/>
      <c r="FT104" s="146"/>
      <c r="FU104" s="146"/>
      <c r="FV104" s="146"/>
      <c r="FW104" s="146"/>
      <c r="FX104" s="146"/>
      <c r="FY104" s="146"/>
      <c r="FZ104" s="146"/>
      <c r="GA104" s="146"/>
      <c r="GB104" s="146"/>
      <c r="GC104" s="146"/>
      <c r="GD104" s="146"/>
      <c r="GE104" s="146"/>
      <c r="GF104" s="146"/>
      <c r="GG104" s="146"/>
      <c r="GH104" s="146"/>
      <c r="GI104" s="146"/>
      <c r="GJ104" s="146"/>
      <c r="GK104" s="146"/>
      <c r="GL104" s="146"/>
      <c r="GM104" s="146"/>
      <c r="GN104" s="146"/>
      <c r="GO104" s="146"/>
      <c r="GP104" s="146"/>
      <c r="GQ104" s="146"/>
      <c r="GR104" s="146"/>
      <c r="GS104" s="146"/>
      <c r="GT104" s="146"/>
    </row>
    <row r="105" spans="1:202" s="32" customFormat="1" ht="32.25" customHeight="1" x14ac:dyDescent="0.25">
      <c r="A105" s="77"/>
      <c r="B105" s="33"/>
      <c r="C105" s="43"/>
      <c r="D105" s="146"/>
      <c r="E105" s="146"/>
      <c r="F105" s="146"/>
      <c r="G105" s="146"/>
      <c r="H105" s="146"/>
      <c r="I105" s="146"/>
      <c r="J105" s="161"/>
      <c r="K105" s="146"/>
      <c r="L105" s="146"/>
      <c r="M105" s="146"/>
      <c r="N105" s="146"/>
      <c r="O105" s="146"/>
      <c r="P105" s="146"/>
      <c r="Q105" s="161"/>
      <c r="R105" s="146"/>
      <c r="S105" s="146"/>
      <c r="T105" s="146"/>
      <c r="U105" s="146"/>
      <c r="V105" s="146"/>
      <c r="W105" s="146"/>
      <c r="X105" s="161"/>
      <c r="Y105" s="146"/>
      <c r="Z105" s="146"/>
      <c r="AA105" s="146"/>
      <c r="AB105" s="146"/>
      <c r="AC105" s="146"/>
      <c r="AD105" s="146"/>
      <c r="AE105" s="161"/>
      <c r="AF105" s="146"/>
      <c r="AG105" s="146"/>
      <c r="AH105" s="146"/>
      <c r="AI105" s="146"/>
      <c r="AJ105" s="146"/>
      <c r="AK105" s="146"/>
      <c r="AL105" s="161"/>
      <c r="AM105" s="146"/>
      <c r="AN105" s="146"/>
      <c r="AO105" s="146"/>
      <c r="AP105" s="146"/>
      <c r="AQ105" s="146"/>
      <c r="AR105" s="146"/>
      <c r="AS105" s="161"/>
      <c r="AT105" s="146"/>
      <c r="AU105" s="146"/>
      <c r="AV105" s="146"/>
      <c r="AW105" s="146"/>
      <c r="AX105" s="146"/>
      <c r="AY105" s="146"/>
      <c r="AZ105" s="161"/>
      <c r="BA105" s="146"/>
      <c r="BB105" s="146"/>
      <c r="BC105" s="146"/>
      <c r="BD105" s="146"/>
      <c r="BE105" s="146"/>
      <c r="BF105" s="146"/>
      <c r="BG105" s="161"/>
      <c r="BH105" s="146"/>
      <c r="BI105" s="146"/>
      <c r="BJ105" s="146"/>
      <c r="BK105" s="146"/>
      <c r="BL105" s="146"/>
      <c r="BM105" s="146"/>
      <c r="BN105" s="161"/>
      <c r="BO105" s="146"/>
      <c r="BP105" s="146"/>
      <c r="BQ105" s="146"/>
      <c r="BR105" s="146"/>
      <c r="BS105" s="146"/>
      <c r="BT105" s="146"/>
      <c r="BU105" s="161"/>
      <c r="BV105" s="146"/>
      <c r="BW105" s="146"/>
      <c r="BX105" s="146"/>
      <c r="BY105" s="146"/>
      <c r="BZ105" s="146"/>
      <c r="CA105" s="146"/>
      <c r="CB105" s="161"/>
      <c r="CC105" s="146"/>
      <c r="CD105" s="146"/>
      <c r="CE105" s="146"/>
      <c r="CF105" s="146"/>
      <c r="CG105" s="146"/>
      <c r="CH105" s="146"/>
      <c r="CI105" s="161"/>
      <c r="CJ105" s="146"/>
      <c r="CK105" s="146"/>
      <c r="CL105" s="146"/>
      <c r="CM105" s="146"/>
      <c r="CN105" s="146"/>
      <c r="CO105" s="146"/>
      <c r="CP105" s="161"/>
      <c r="CQ105" s="146"/>
      <c r="CR105" s="146"/>
      <c r="CS105" s="146"/>
      <c r="CT105" s="146"/>
      <c r="CU105" s="146"/>
      <c r="CV105" s="146"/>
      <c r="CW105" s="161"/>
      <c r="CX105" s="146"/>
      <c r="CY105" s="146"/>
      <c r="CZ105" s="146"/>
      <c r="DA105" s="146"/>
      <c r="DB105" s="146"/>
      <c r="DC105" s="146"/>
      <c r="DD105" s="161"/>
      <c r="DE105" s="146"/>
      <c r="DF105" s="146"/>
      <c r="DG105" s="146"/>
      <c r="DH105" s="146"/>
      <c r="DI105" s="146"/>
      <c r="DJ105" s="146"/>
      <c r="DK105" s="161"/>
      <c r="DL105" s="146"/>
      <c r="DM105" s="146"/>
      <c r="DN105" s="146"/>
      <c r="DO105" s="146"/>
      <c r="DP105" s="146"/>
      <c r="DQ105" s="146"/>
      <c r="DR105" s="161"/>
      <c r="DS105" s="146"/>
      <c r="DT105" s="146"/>
      <c r="DU105" s="146"/>
      <c r="DV105" s="146"/>
      <c r="DW105" s="146"/>
      <c r="DX105" s="146"/>
      <c r="DY105" s="161"/>
      <c r="DZ105" s="146"/>
      <c r="EA105" s="146"/>
      <c r="EB105" s="146"/>
      <c r="EC105" s="146"/>
      <c r="ED105" s="146"/>
      <c r="EE105" s="146"/>
      <c r="EF105" s="161"/>
      <c r="EG105" s="146"/>
      <c r="EH105" s="146"/>
      <c r="EI105" s="146"/>
      <c r="EJ105" s="146"/>
      <c r="EK105" s="146"/>
      <c r="EL105" s="146"/>
      <c r="EM105" s="161"/>
      <c r="EN105" s="146"/>
      <c r="EO105" s="146"/>
      <c r="EP105" s="146"/>
      <c r="EQ105" s="146"/>
      <c r="ER105" s="146"/>
      <c r="ES105" s="146"/>
      <c r="ET105" s="146"/>
      <c r="EU105" s="577"/>
      <c r="EV105" s="146"/>
      <c r="EW105" s="146"/>
      <c r="EX105" s="146"/>
      <c r="EY105" s="146"/>
      <c r="EZ105" s="146"/>
      <c r="FA105" s="146"/>
      <c r="FB105" s="146"/>
      <c r="FC105" s="146"/>
      <c r="FD105" s="146"/>
      <c r="FE105" s="146"/>
      <c r="FF105" s="146"/>
      <c r="FG105" s="146"/>
      <c r="FH105" s="146"/>
      <c r="FI105" s="146"/>
      <c r="FJ105" s="146"/>
      <c r="FK105" s="146"/>
      <c r="FL105" s="146"/>
      <c r="FM105" s="146"/>
      <c r="FN105" s="146"/>
      <c r="FO105" s="146"/>
      <c r="FP105" s="146"/>
      <c r="FQ105" s="146"/>
      <c r="FR105" s="146"/>
      <c r="FS105" s="146"/>
      <c r="FT105" s="146"/>
      <c r="FU105" s="146"/>
      <c r="FV105" s="146"/>
      <c r="FW105" s="146"/>
      <c r="FX105" s="146"/>
      <c r="FY105" s="146"/>
      <c r="FZ105" s="146"/>
      <c r="GA105" s="146"/>
      <c r="GB105" s="146"/>
      <c r="GC105" s="146"/>
      <c r="GD105" s="146"/>
      <c r="GE105" s="146"/>
      <c r="GF105" s="146"/>
      <c r="GG105" s="146"/>
      <c r="GH105" s="146"/>
      <c r="GI105" s="146"/>
      <c r="GJ105" s="146"/>
      <c r="GK105" s="146"/>
      <c r="GL105" s="146"/>
      <c r="GM105" s="146"/>
      <c r="GN105" s="146"/>
      <c r="GO105" s="146"/>
      <c r="GP105" s="146"/>
      <c r="GQ105" s="146"/>
      <c r="GR105" s="146"/>
      <c r="GS105" s="146"/>
      <c r="GT105" s="146"/>
    </row>
    <row r="106" spans="1:202" s="32" customFormat="1" ht="32.25" customHeight="1" x14ac:dyDescent="0.25">
      <c r="A106" s="77"/>
      <c r="B106" s="33"/>
      <c r="C106" s="43"/>
      <c r="D106" s="146"/>
      <c r="E106" s="146"/>
      <c r="F106" s="146"/>
      <c r="G106" s="146"/>
      <c r="H106" s="146"/>
      <c r="I106" s="146"/>
      <c r="J106" s="161"/>
      <c r="K106" s="146"/>
      <c r="L106" s="146"/>
      <c r="M106" s="146"/>
      <c r="N106" s="146"/>
      <c r="O106" s="146"/>
      <c r="P106" s="146"/>
      <c r="Q106" s="161"/>
      <c r="R106" s="146"/>
      <c r="S106" s="146"/>
      <c r="T106" s="146"/>
      <c r="U106" s="146"/>
      <c r="V106" s="146"/>
      <c r="W106" s="146"/>
      <c r="X106" s="161"/>
      <c r="Y106" s="146"/>
      <c r="Z106" s="146"/>
      <c r="AA106" s="146"/>
      <c r="AB106" s="146"/>
      <c r="AC106" s="146"/>
      <c r="AD106" s="146"/>
      <c r="AE106" s="161"/>
      <c r="AF106" s="146"/>
      <c r="AG106" s="146"/>
      <c r="AH106" s="146"/>
      <c r="AI106" s="146"/>
      <c r="AJ106" s="146"/>
      <c r="AK106" s="146"/>
      <c r="AL106" s="161"/>
      <c r="AM106" s="146"/>
      <c r="AN106" s="146"/>
      <c r="AO106" s="146"/>
      <c r="AP106" s="146"/>
      <c r="AQ106" s="146"/>
      <c r="AR106" s="146"/>
      <c r="AS106" s="161"/>
      <c r="AT106" s="146"/>
      <c r="AU106" s="146"/>
      <c r="AV106" s="146"/>
      <c r="AW106" s="146"/>
      <c r="AX106" s="146"/>
      <c r="AY106" s="146"/>
      <c r="AZ106" s="161"/>
      <c r="BA106" s="146"/>
      <c r="BB106" s="146"/>
      <c r="BC106" s="146"/>
      <c r="BD106" s="146"/>
      <c r="BE106" s="146"/>
      <c r="BF106" s="146"/>
      <c r="BG106" s="161"/>
      <c r="BH106" s="146"/>
      <c r="BI106" s="146"/>
      <c r="BJ106" s="146"/>
      <c r="BK106" s="146"/>
      <c r="BL106" s="146"/>
      <c r="BM106" s="146"/>
      <c r="BN106" s="161"/>
      <c r="BO106" s="146"/>
      <c r="BP106" s="146"/>
      <c r="BQ106" s="146"/>
      <c r="BR106" s="146"/>
      <c r="BS106" s="146"/>
      <c r="BT106" s="146"/>
      <c r="BU106" s="161"/>
      <c r="BV106" s="146"/>
      <c r="BW106" s="146"/>
      <c r="BX106" s="146"/>
      <c r="BY106" s="146"/>
      <c r="BZ106" s="146"/>
      <c r="CA106" s="146"/>
      <c r="CB106" s="161"/>
      <c r="CC106" s="146"/>
      <c r="CD106" s="146"/>
      <c r="CE106" s="146"/>
      <c r="CF106" s="146"/>
      <c r="CG106" s="146"/>
      <c r="CH106" s="146"/>
      <c r="CI106" s="161"/>
      <c r="CJ106" s="146"/>
      <c r="CK106" s="146"/>
      <c r="CL106" s="146"/>
      <c r="CM106" s="146"/>
      <c r="CN106" s="146"/>
      <c r="CO106" s="146"/>
      <c r="CP106" s="161"/>
      <c r="CQ106" s="146"/>
      <c r="CR106" s="146"/>
      <c r="CS106" s="146"/>
      <c r="CT106" s="146"/>
      <c r="CU106" s="146"/>
      <c r="CV106" s="146"/>
      <c r="CW106" s="161"/>
      <c r="CX106" s="146"/>
      <c r="CY106" s="146"/>
      <c r="CZ106" s="146"/>
      <c r="DA106" s="146"/>
      <c r="DB106" s="146"/>
      <c r="DC106" s="146"/>
      <c r="DD106" s="161"/>
      <c r="DE106" s="146"/>
      <c r="DF106" s="146"/>
      <c r="DG106" s="146"/>
      <c r="DH106" s="146"/>
      <c r="DI106" s="146"/>
      <c r="DJ106" s="146"/>
      <c r="DK106" s="161"/>
      <c r="DL106" s="146"/>
      <c r="DM106" s="146"/>
      <c r="DN106" s="146"/>
      <c r="DO106" s="146"/>
      <c r="DP106" s="146"/>
      <c r="DQ106" s="146"/>
      <c r="DR106" s="161"/>
      <c r="DS106" s="146"/>
      <c r="DT106" s="146"/>
      <c r="DU106" s="146"/>
      <c r="DV106" s="146"/>
      <c r="DW106" s="146"/>
      <c r="DX106" s="146"/>
      <c r="DY106" s="161"/>
      <c r="DZ106" s="146"/>
      <c r="EA106" s="146"/>
      <c r="EB106" s="146"/>
      <c r="EC106" s="146"/>
      <c r="ED106" s="146"/>
      <c r="EE106" s="146"/>
      <c r="EF106" s="161"/>
      <c r="EG106" s="146"/>
      <c r="EH106" s="146"/>
      <c r="EI106" s="146"/>
      <c r="EJ106" s="146"/>
      <c r="EK106" s="146"/>
      <c r="EL106" s="146"/>
      <c r="EM106" s="161"/>
      <c r="EN106" s="146"/>
      <c r="EO106" s="146"/>
      <c r="EP106" s="146"/>
      <c r="EQ106" s="146"/>
      <c r="ER106" s="146"/>
      <c r="ES106" s="146"/>
      <c r="ET106" s="146"/>
      <c r="EU106" s="577"/>
      <c r="EV106" s="146"/>
      <c r="EW106" s="146"/>
      <c r="EX106" s="146"/>
      <c r="EY106" s="146"/>
      <c r="EZ106" s="146"/>
      <c r="FA106" s="146"/>
      <c r="FB106" s="146"/>
      <c r="FC106" s="146"/>
      <c r="FD106" s="146"/>
      <c r="FE106" s="146"/>
      <c r="FF106" s="146"/>
      <c r="FG106" s="146"/>
      <c r="FH106" s="146"/>
      <c r="FI106" s="146"/>
      <c r="FJ106" s="146"/>
      <c r="FK106" s="146"/>
      <c r="FL106" s="146"/>
      <c r="FM106" s="146"/>
      <c r="FN106" s="146"/>
      <c r="FO106" s="146"/>
      <c r="FP106" s="146"/>
      <c r="FQ106" s="146"/>
      <c r="FR106" s="146"/>
      <c r="FS106" s="146"/>
      <c r="FT106" s="146"/>
      <c r="FU106" s="146"/>
      <c r="FV106" s="146"/>
      <c r="FW106" s="146"/>
      <c r="FX106" s="146"/>
      <c r="FY106" s="146"/>
      <c r="FZ106" s="146"/>
      <c r="GA106" s="146"/>
      <c r="GB106" s="146"/>
      <c r="GC106" s="146"/>
      <c r="GD106" s="146"/>
      <c r="GE106" s="146"/>
      <c r="GF106" s="146"/>
      <c r="GG106" s="146"/>
      <c r="GH106" s="146"/>
      <c r="GI106" s="146"/>
      <c r="GJ106" s="146"/>
      <c r="GK106" s="146"/>
      <c r="GL106" s="146"/>
      <c r="GM106" s="146"/>
      <c r="GN106" s="146"/>
      <c r="GO106" s="146"/>
      <c r="GP106" s="146"/>
      <c r="GQ106" s="146"/>
      <c r="GR106" s="146"/>
      <c r="GS106" s="146"/>
      <c r="GT106" s="146"/>
    </row>
    <row r="107" spans="1:202" s="32" customFormat="1" ht="32.25" customHeight="1" x14ac:dyDescent="0.25">
      <c r="A107" s="77"/>
      <c r="B107" s="33"/>
      <c r="C107" s="43"/>
      <c r="D107" s="146"/>
      <c r="E107" s="146"/>
      <c r="F107" s="146"/>
      <c r="G107" s="146"/>
      <c r="H107" s="146"/>
      <c r="I107" s="146"/>
      <c r="J107" s="161"/>
      <c r="K107" s="146"/>
      <c r="L107" s="146"/>
      <c r="M107" s="146"/>
      <c r="N107" s="146"/>
      <c r="O107" s="146"/>
      <c r="P107" s="146"/>
      <c r="Q107" s="161"/>
      <c r="R107" s="146"/>
      <c r="S107" s="146"/>
      <c r="T107" s="146"/>
      <c r="U107" s="146"/>
      <c r="V107" s="146"/>
      <c r="W107" s="146"/>
      <c r="X107" s="161"/>
      <c r="Y107" s="146"/>
      <c r="Z107" s="146"/>
      <c r="AA107" s="146"/>
      <c r="AB107" s="146"/>
      <c r="AC107" s="146"/>
      <c r="AD107" s="146"/>
      <c r="AE107" s="161"/>
      <c r="AF107" s="146"/>
      <c r="AG107" s="146"/>
      <c r="AH107" s="146"/>
      <c r="AI107" s="146"/>
      <c r="AJ107" s="146"/>
      <c r="AK107" s="146"/>
      <c r="AL107" s="161"/>
      <c r="AM107" s="146"/>
      <c r="AN107" s="146"/>
      <c r="AO107" s="146"/>
      <c r="AP107" s="146"/>
      <c r="AQ107" s="146"/>
      <c r="AR107" s="146"/>
      <c r="AS107" s="161"/>
      <c r="AT107" s="146"/>
      <c r="AU107" s="146"/>
      <c r="AV107" s="146"/>
      <c r="AW107" s="146"/>
      <c r="AX107" s="146"/>
      <c r="AY107" s="146"/>
      <c r="AZ107" s="161"/>
      <c r="BA107" s="146"/>
      <c r="BB107" s="146"/>
      <c r="BC107" s="146"/>
      <c r="BD107" s="146"/>
      <c r="BE107" s="146"/>
      <c r="BF107" s="146"/>
      <c r="BG107" s="161"/>
      <c r="BH107" s="146"/>
      <c r="BI107" s="146"/>
      <c r="BJ107" s="146"/>
      <c r="BK107" s="146"/>
      <c r="BL107" s="146"/>
      <c r="BM107" s="146"/>
      <c r="BN107" s="161"/>
      <c r="BO107" s="146"/>
      <c r="BP107" s="146"/>
      <c r="BQ107" s="146"/>
      <c r="BR107" s="146"/>
      <c r="BS107" s="146"/>
      <c r="BT107" s="146"/>
      <c r="BU107" s="161"/>
      <c r="BV107" s="146"/>
      <c r="BW107" s="146"/>
      <c r="BX107" s="146"/>
      <c r="BY107" s="146"/>
      <c r="BZ107" s="146"/>
      <c r="CA107" s="146"/>
      <c r="CB107" s="161"/>
      <c r="CC107" s="146"/>
      <c r="CD107" s="146"/>
      <c r="CE107" s="146"/>
      <c r="CF107" s="146"/>
      <c r="CG107" s="146"/>
      <c r="CH107" s="146"/>
      <c r="CI107" s="161"/>
      <c r="CJ107" s="146"/>
      <c r="CK107" s="146"/>
      <c r="CL107" s="146"/>
      <c r="CM107" s="146"/>
      <c r="CN107" s="146"/>
      <c r="CO107" s="146"/>
      <c r="CP107" s="161"/>
      <c r="CQ107" s="146"/>
      <c r="CR107" s="146"/>
      <c r="CS107" s="146"/>
      <c r="CT107" s="146"/>
      <c r="CU107" s="146"/>
      <c r="CV107" s="146"/>
      <c r="CW107" s="161"/>
      <c r="CX107" s="146"/>
      <c r="CY107" s="146"/>
      <c r="CZ107" s="146"/>
      <c r="DA107" s="146"/>
      <c r="DB107" s="146"/>
      <c r="DC107" s="146"/>
      <c r="DD107" s="161"/>
      <c r="DE107" s="146"/>
      <c r="DF107" s="146"/>
      <c r="DG107" s="146"/>
      <c r="DH107" s="146"/>
      <c r="DI107" s="146"/>
      <c r="DJ107" s="146"/>
      <c r="DK107" s="161"/>
      <c r="DL107" s="146"/>
      <c r="DM107" s="146"/>
      <c r="DN107" s="146"/>
      <c r="DO107" s="146"/>
      <c r="DP107" s="146"/>
      <c r="DQ107" s="146"/>
      <c r="DR107" s="161"/>
      <c r="DS107" s="146"/>
      <c r="DT107" s="146"/>
      <c r="DU107" s="146"/>
      <c r="DV107" s="146"/>
      <c r="DW107" s="146"/>
      <c r="DX107" s="146"/>
      <c r="DY107" s="161"/>
      <c r="DZ107" s="146"/>
      <c r="EA107" s="146"/>
      <c r="EB107" s="146"/>
      <c r="EC107" s="146"/>
      <c r="ED107" s="146"/>
      <c r="EE107" s="146"/>
      <c r="EF107" s="161"/>
      <c r="EG107" s="146"/>
      <c r="EH107" s="146"/>
      <c r="EI107" s="146"/>
      <c r="EJ107" s="146"/>
      <c r="EK107" s="146"/>
      <c r="EL107" s="146"/>
      <c r="EM107" s="161"/>
      <c r="EN107" s="146"/>
      <c r="EO107" s="146"/>
      <c r="EP107" s="146"/>
      <c r="EQ107" s="146"/>
      <c r="ER107" s="146"/>
      <c r="ES107" s="146"/>
      <c r="ET107" s="146"/>
      <c r="EU107" s="577"/>
      <c r="EV107" s="146"/>
      <c r="EW107" s="146"/>
      <c r="EX107" s="146"/>
      <c r="EY107" s="146"/>
      <c r="EZ107" s="146"/>
      <c r="FA107" s="146"/>
      <c r="FB107" s="146"/>
      <c r="FC107" s="146"/>
      <c r="FD107" s="146"/>
      <c r="FE107" s="146"/>
      <c r="FF107" s="146"/>
      <c r="FG107" s="146"/>
      <c r="FH107" s="146"/>
      <c r="FI107" s="146"/>
      <c r="FJ107" s="146"/>
      <c r="FK107" s="146"/>
      <c r="FL107" s="146"/>
      <c r="FM107" s="146"/>
      <c r="FN107" s="146"/>
      <c r="FO107" s="146"/>
      <c r="FP107" s="146"/>
      <c r="FQ107" s="146"/>
      <c r="FR107" s="146"/>
      <c r="FS107" s="146"/>
      <c r="FT107" s="146"/>
      <c r="FU107" s="146"/>
      <c r="FV107" s="146"/>
      <c r="FW107" s="146"/>
      <c r="FX107" s="146"/>
      <c r="FY107" s="146"/>
      <c r="FZ107" s="146"/>
      <c r="GA107" s="146"/>
      <c r="GB107" s="146"/>
      <c r="GC107" s="146"/>
      <c r="GD107" s="146"/>
      <c r="GE107" s="146"/>
      <c r="GF107" s="146"/>
      <c r="GG107" s="146"/>
      <c r="GH107" s="146"/>
      <c r="GI107" s="146"/>
      <c r="GJ107" s="146"/>
      <c r="GK107" s="146"/>
      <c r="GL107" s="146"/>
      <c r="GM107" s="146"/>
      <c r="GN107" s="146"/>
      <c r="GO107" s="146"/>
      <c r="GP107" s="146"/>
      <c r="GQ107" s="146"/>
      <c r="GR107" s="146"/>
      <c r="GS107" s="146"/>
      <c r="GT107" s="146"/>
    </row>
    <row r="108" spans="1:202" s="32" customFormat="1" ht="32.25" customHeight="1" x14ac:dyDescent="0.25">
      <c r="A108" s="77"/>
      <c r="B108" s="33"/>
      <c r="C108" s="43"/>
      <c r="D108" s="146"/>
      <c r="E108" s="146"/>
      <c r="F108" s="146"/>
      <c r="G108" s="146"/>
      <c r="H108" s="146"/>
      <c r="I108" s="146"/>
      <c r="J108" s="161"/>
      <c r="K108" s="146"/>
      <c r="L108" s="146"/>
      <c r="M108" s="146"/>
      <c r="N108" s="146"/>
      <c r="O108" s="146"/>
      <c r="P108" s="146"/>
      <c r="Q108" s="161"/>
      <c r="R108" s="146"/>
      <c r="S108" s="146"/>
      <c r="T108" s="146"/>
      <c r="U108" s="146"/>
      <c r="V108" s="146"/>
      <c r="W108" s="146"/>
      <c r="X108" s="161"/>
      <c r="Y108" s="146"/>
      <c r="Z108" s="146"/>
      <c r="AA108" s="146"/>
      <c r="AB108" s="146"/>
      <c r="AC108" s="146"/>
      <c r="AD108" s="146"/>
      <c r="AE108" s="161"/>
      <c r="AF108" s="146"/>
      <c r="AG108" s="146"/>
      <c r="AH108" s="146"/>
      <c r="AI108" s="146"/>
      <c r="AJ108" s="146"/>
      <c r="AK108" s="146"/>
      <c r="AL108" s="161"/>
      <c r="AM108" s="146"/>
      <c r="AN108" s="146"/>
      <c r="AO108" s="146"/>
      <c r="AP108" s="146"/>
      <c r="AQ108" s="146"/>
      <c r="AR108" s="146"/>
      <c r="AS108" s="161"/>
      <c r="AT108" s="146"/>
      <c r="AU108" s="146"/>
      <c r="AV108" s="146"/>
      <c r="AW108" s="146"/>
      <c r="AX108" s="146"/>
      <c r="AY108" s="146"/>
      <c r="AZ108" s="161"/>
      <c r="BA108" s="146"/>
      <c r="BB108" s="146"/>
      <c r="BC108" s="146"/>
      <c r="BD108" s="146"/>
      <c r="BE108" s="146"/>
      <c r="BF108" s="146"/>
      <c r="BG108" s="161"/>
      <c r="BH108" s="146"/>
      <c r="BI108" s="146"/>
      <c r="BJ108" s="146"/>
      <c r="BK108" s="146"/>
      <c r="BL108" s="146"/>
      <c r="BM108" s="146"/>
      <c r="BN108" s="161"/>
      <c r="BO108" s="146"/>
      <c r="BP108" s="146"/>
      <c r="BQ108" s="146"/>
      <c r="BR108" s="146"/>
      <c r="BS108" s="146"/>
      <c r="BT108" s="146"/>
      <c r="BU108" s="161"/>
      <c r="BV108" s="146"/>
      <c r="BW108" s="146"/>
      <c r="BX108" s="146"/>
      <c r="BY108" s="146"/>
      <c r="BZ108" s="146"/>
      <c r="CA108" s="146"/>
      <c r="CB108" s="161"/>
      <c r="CC108" s="146"/>
      <c r="CD108" s="146"/>
      <c r="CE108" s="146"/>
      <c r="CF108" s="146"/>
      <c r="CG108" s="146"/>
      <c r="CH108" s="146"/>
      <c r="CI108" s="161"/>
      <c r="CJ108" s="146"/>
      <c r="CK108" s="146"/>
      <c r="CL108" s="146"/>
      <c r="CM108" s="146"/>
      <c r="CN108" s="146"/>
      <c r="CO108" s="146"/>
      <c r="CP108" s="161"/>
      <c r="CQ108" s="146"/>
      <c r="CR108" s="146"/>
      <c r="CS108" s="146"/>
      <c r="CT108" s="146"/>
      <c r="CU108" s="146"/>
      <c r="CV108" s="146"/>
      <c r="CW108" s="161"/>
      <c r="CX108" s="146"/>
      <c r="CY108" s="146"/>
      <c r="CZ108" s="146"/>
      <c r="DA108" s="146"/>
      <c r="DB108" s="146"/>
      <c r="DC108" s="146"/>
      <c r="DD108" s="161"/>
      <c r="DE108" s="146"/>
      <c r="DF108" s="146"/>
      <c r="DG108" s="146"/>
      <c r="DH108" s="146"/>
      <c r="DI108" s="146"/>
      <c r="DJ108" s="146"/>
      <c r="DK108" s="161"/>
      <c r="DL108" s="146"/>
      <c r="DM108" s="146"/>
      <c r="DN108" s="146"/>
      <c r="DO108" s="146"/>
      <c r="DP108" s="146"/>
      <c r="DQ108" s="146"/>
      <c r="DR108" s="161"/>
      <c r="DS108" s="146"/>
      <c r="DT108" s="146"/>
      <c r="DU108" s="146"/>
      <c r="DV108" s="146"/>
      <c r="DW108" s="146"/>
      <c r="DX108" s="146"/>
      <c r="DY108" s="161"/>
      <c r="DZ108" s="146"/>
      <c r="EA108" s="146"/>
      <c r="EB108" s="146"/>
      <c r="EC108" s="146"/>
      <c r="ED108" s="146"/>
      <c r="EE108" s="146"/>
      <c r="EF108" s="161"/>
      <c r="EG108" s="146"/>
      <c r="EH108" s="146"/>
      <c r="EI108" s="146"/>
      <c r="EJ108" s="146"/>
      <c r="EK108" s="146"/>
      <c r="EL108" s="146"/>
      <c r="EM108" s="161"/>
      <c r="EN108" s="146"/>
      <c r="EO108" s="146"/>
      <c r="EP108" s="146"/>
      <c r="EQ108" s="146"/>
      <c r="ER108" s="146"/>
      <c r="ES108" s="146"/>
      <c r="ET108" s="146"/>
      <c r="EU108" s="577"/>
      <c r="EV108" s="146"/>
      <c r="EW108" s="146"/>
      <c r="EX108" s="146"/>
      <c r="EY108" s="146"/>
      <c r="EZ108" s="146"/>
      <c r="FA108" s="146"/>
      <c r="FB108" s="146"/>
      <c r="FC108" s="146"/>
      <c r="FD108" s="146"/>
      <c r="FE108" s="146"/>
      <c r="FF108" s="146"/>
      <c r="FG108" s="146"/>
      <c r="FH108" s="146"/>
      <c r="FI108" s="146"/>
      <c r="FJ108" s="146"/>
      <c r="FK108" s="146"/>
      <c r="FL108" s="146"/>
      <c r="FM108" s="146"/>
      <c r="FN108" s="146"/>
      <c r="FO108" s="146"/>
      <c r="FP108" s="146"/>
      <c r="FQ108" s="146"/>
      <c r="FR108" s="146"/>
      <c r="FS108" s="146"/>
      <c r="FT108" s="146"/>
      <c r="FU108" s="146"/>
      <c r="FV108" s="146"/>
      <c r="FW108" s="146"/>
      <c r="FX108" s="146"/>
      <c r="FY108" s="146"/>
      <c r="FZ108" s="146"/>
      <c r="GA108" s="146"/>
      <c r="GB108" s="146"/>
      <c r="GC108" s="146"/>
      <c r="GD108" s="146"/>
      <c r="GE108" s="146"/>
      <c r="GF108" s="146"/>
      <c r="GG108" s="146"/>
      <c r="GH108" s="146"/>
      <c r="GI108" s="146"/>
      <c r="GJ108" s="146"/>
      <c r="GK108" s="146"/>
      <c r="GL108" s="146"/>
      <c r="GM108" s="146"/>
      <c r="GN108" s="146"/>
      <c r="GO108" s="146"/>
      <c r="GP108" s="146"/>
      <c r="GQ108" s="146"/>
      <c r="GR108" s="146"/>
      <c r="GS108" s="146"/>
      <c r="GT108" s="146"/>
    </row>
    <row r="109" spans="1:202" s="32" customFormat="1" ht="32.25" customHeight="1" x14ac:dyDescent="0.25">
      <c r="A109" s="77"/>
      <c r="B109" s="33"/>
      <c r="C109" s="43"/>
      <c r="D109" s="146"/>
      <c r="E109" s="146"/>
      <c r="F109" s="146"/>
      <c r="G109" s="146"/>
      <c r="H109" s="146"/>
      <c r="I109" s="146"/>
      <c r="J109" s="161"/>
      <c r="K109" s="146"/>
      <c r="L109" s="146"/>
      <c r="M109" s="146"/>
      <c r="N109" s="146"/>
      <c r="O109" s="146"/>
      <c r="P109" s="146"/>
      <c r="Q109" s="161"/>
      <c r="R109" s="146"/>
      <c r="S109" s="146"/>
      <c r="T109" s="146"/>
      <c r="U109" s="146"/>
      <c r="V109" s="146"/>
      <c r="W109" s="146"/>
      <c r="X109" s="161"/>
      <c r="Y109" s="146"/>
      <c r="Z109" s="146"/>
      <c r="AA109" s="146"/>
      <c r="AB109" s="146"/>
      <c r="AC109" s="146"/>
      <c r="AD109" s="146"/>
      <c r="AE109" s="161"/>
      <c r="AF109" s="146"/>
      <c r="AG109" s="146"/>
      <c r="AH109" s="146"/>
      <c r="AI109" s="146"/>
      <c r="AJ109" s="146"/>
      <c r="AK109" s="146"/>
      <c r="AL109" s="161"/>
      <c r="AM109" s="146"/>
      <c r="AN109" s="146"/>
      <c r="AO109" s="146"/>
      <c r="AP109" s="146"/>
      <c r="AQ109" s="146"/>
      <c r="AR109" s="146"/>
      <c r="AS109" s="161"/>
      <c r="AT109" s="146"/>
      <c r="AU109" s="146"/>
      <c r="AV109" s="146"/>
      <c r="AW109" s="146"/>
      <c r="AX109" s="146"/>
      <c r="AY109" s="146"/>
      <c r="AZ109" s="161"/>
      <c r="BA109" s="146"/>
      <c r="BB109" s="146"/>
      <c r="BC109" s="146"/>
      <c r="BD109" s="146"/>
      <c r="BE109" s="146"/>
      <c r="BF109" s="146"/>
      <c r="BG109" s="161"/>
      <c r="BH109" s="146"/>
      <c r="BI109" s="146"/>
      <c r="BJ109" s="146"/>
      <c r="BK109" s="146"/>
      <c r="BL109" s="146"/>
      <c r="BM109" s="146"/>
      <c r="BN109" s="161"/>
      <c r="BO109" s="146"/>
      <c r="BP109" s="146"/>
      <c r="BQ109" s="146"/>
      <c r="BR109" s="146"/>
      <c r="BS109" s="146"/>
      <c r="BT109" s="146"/>
      <c r="BU109" s="161"/>
      <c r="BV109" s="146"/>
      <c r="BW109" s="146"/>
      <c r="BX109" s="146"/>
      <c r="BY109" s="146"/>
      <c r="BZ109" s="146"/>
      <c r="CA109" s="146"/>
      <c r="CB109" s="161"/>
      <c r="CC109" s="146"/>
      <c r="CD109" s="146"/>
      <c r="CE109" s="146"/>
      <c r="CF109" s="146"/>
      <c r="CG109" s="146"/>
      <c r="CH109" s="146"/>
      <c r="CI109" s="161"/>
      <c r="CJ109" s="146"/>
      <c r="CK109" s="146"/>
      <c r="CL109" s="146"/>
      <c r="CM109" s="146"/>
      <c r="CN109" s="146"/>
      <c r="CO109" s="146"/>
      <c r="CP109" s="161"/>
      <c r="CQ109" s="146"/>
      <c r="CR109" s="146"/>
      <c r="CS109" s="146"/>
      <c r="CT109" s="146"/>
      <c r="CU109" s="146"/>
      <c r="CV109" s="146"/>
      <c r="CW109" s="161"/>
      <c r="CX109" s="146"/>
      <c r="CY109" s="146"/>
      <c r="CZ109" s="146"/>
      <c r="DA109" s="146"/>
      <c r="DB109" s="146"/>
      <c r="DC109" s="146"/>
      <c r="DD109" s="161"/>
      <c r="DE109" s="146"/>
      <c r="DF109" s="146"/>
      <c r="DG109" s="146"/>
      <c r="DH109" s="146"/>
      <c r="DI109" s="146"/>
      <c r="DJ109" s="146"/>
      <c r="DK109" s="161"/>
      <c r="DL109" s="146"/>
      <c r="DM109" s="146"/>
      <c r="DN109" s="146"/>
      <c r="DO109" s="146"/>
      <c r="DP109" s="146"/>
      <c r="DQ109" s="146"/>
      <c r="DR109" s="161"/>
      <c r="DS109" s="146"/>
      <c r="DT109" s="146"/>
      <c r="DU109" s="146"/>
      <c r="DV109" s="146"/>
      <c r="DW109" s="146"/>
      <c r="DX109" s="146"/>
      <c r="DY109" s="161"/>
      <c r="DZ109" s="146"/>
      <c r="EA109" s="146"/>
      <c r="EB109" s="146"/>
      <c r="EC109" s="146"/>
      <c r="ED109" s="146"/>
      <c r="EE109" s="146"/>
      <c r="EF109" s="161"/>
      <c r="EG109" s="146"/>
      <c r="EH109" s="146"/>
      <c r="EI109" s="146"/>
      <c r="EJ109" s="146"/>
      <c r="EK109" s="146"/>
      <c r="EL109" s="146"/>
      <c r="EM109" s="161"/>
      <c r="EN109" s="146"/>
      <c r="EO109" s="146"/>
      <c r="EP109" s="146"/>
      <c r="EQ109" s="146"/>
      <c r="ER109" s="146"/>
      <c r="ES109" s="146"/>
      <c r="ET109" s="146"/>
      <c r="EU109" s="577"/>
      <c r="EV109" s="146"/>
      <c r="EW109" s="146"/>
      <c r="EX109" s="146"/>
      <c r="EY109" s="146"/>
      <c r="EZ109" s="146"/>
      <c r="FA109" s="146"/>
      <c r="FB109" s="146"/>
      <c r="FC109" s="146"/>
      <c r="FD109" s="146"/>
      <c r="FE109" s="146"/>
      <c r="FF109" s="146"/>
      <c r="FG109" s="146"/>
      <c r="FH109" s="146"/>
      <c r="FI109" s="146"/>
      <c r="FJ109" s="146"/>
      <c r="FK109" s="146"/>
      <c r="FL109" s="146"/>
      <c r="FM109" s="146"/>
      <c r="FN109" s="146"/>
      <c r="FO109" s="146"/>
      <c r="FP109" s="146"/>
      <c r="FQ109" s="146"/>
      <c r="FR109" s="146"/>
      <c r="FS109" s="146"/>
      <c r="FT109" s="146"/>
      <c r="FU109" s="146"/>
      <c r="FV109" s="146"/>
      <c r="FW109" s="146"/>
      <c r="FX109" s="146"/>
      <c r="FY109" s="146"/>
      <c r="FZ109" s="146"/>
      <c r="GA109" s="146"/>
      <c r="GB109" s="146"/>
      <c r="GC109" s="146"/>
      <c r="GD109" s="146"/>
      <c r="GE109" s="146"/>
      <c r="GF109" s="146"/>
      <c r="GG109" s="146"/>
      <c r="GH109" s="146"/>
      <c r="GI109" s="146"/>
      <c r="GJ109" s="146"/>
      <c r="GK109" s="146"/>
      <c r="GL109" s="146"/>
      <c r="GM109" s="146"/>
      <c r="GN109" s="146"/>
      <c r="GO109" s="146"/>
      <c r="GP109" s="146"/>
      <c r="GQ109" s="146"/>
      <c r="GR109" s="146"/>
      <c r="GS109" s="146"/>
      <c r="GT109" s="146"/>
    </row>
    <row r="110" spans="1:202" s="32" customFormat="1" ht="32.25" customHeight="1" x14ac:dyDescent="0.25">
      <c r="A110" s="77"/>
      <c r="B110" s="33"/>
      <c r="C110" s="43"/>
      <c r="D110" s="146"/>
      <c r="E110" s="146"/>
      <c r="F110" s="146"/>
      <c r="G110" s="146"/>
      <c r="H110" s="146"/>
      <c r="I110" s="146"/>
      <c r="J110" s="161"/>
      <c r="K110" s="146"/>
      <c r="L110" s="146"/>
      <c r="M110" s="146"/>
      <c r="N110" s="146"/>
      <c r="O110" s="146"/>
      <c r="P110" s="146"/>
      <c r="Q110" s="161"/>
      <c r="R110" s="146"/>
      <c r="S110" s="146"/>
      <c r="T110" s="146"/>
      <c r="U110" s="146"/>
      <c r="V110" s="146"/>
      <c r="W110" s="146"/>
      <c r="X110" s="161"/>
      <c r="Y110" s="146"/>
      <c r="Z110" s="146"/>
      <c r="AA110" s="146"/>
      <c r="AB110" s="146"/>
      <c r="AC110" s="146"/>
      <c r="AD110" s="146"/>
      <c r="AE110" s="161"/>
      <c r="AF110" s="146"/>
      <c r="AG110" s="146"/>
      <c r="AH110" s="146"/>
      <c r="AI110" s="146"/>
      <c r="AJ110" s="146"/>
      <c r="AK110" s="146"/>
      <c r="AL110" s="161"/>
      <c r="AM110" s="146"/>
      <c r="AN110" s="146"/>
      <c r="AO110" s="146"/>
      <c r="AP110" s="146"/>
      <c r="AQ110" s="146"/>
      <c r="AR110" s="146"/>
      <c r="AS110" s="161"/>
      <c r="AT110" s="146"/>
      <c r="AU110" s="146"/>
      <c r="AV110" s="146"/>
      <c r="AW110" s="146"/>
      <c r="AX110" s="146"/>
      <c r="AY110" s="146"/>
      <c r="AZ110" s="161"/>
      <c r="BA110" s="146"/>
      <c r="BB110" s="146"/>
      <c r="BC110" s="146"/>
      <c r="BD110" s="146"/>
      <c r="BE110" s="146"/>
      <c r="BF110" s="146"/>
      <c r="BG110" s="161"/>
      <c r="BH110" s="146"/>
      <c r="BI110" s="146"/>
      <c r="BJ110" s="146"/>
      <c r="BK110" s="146"/>
      <c r="BL110" s="146"/>
      <c r="BM110" s="146"/>
      <c r="BN110" s="161"/>
      <c r="BO110" s="146"/>
      <c r="BP110" s="146"/>
      <c r="BQ110" s="146"/>
      <c r="BR110" s="146"/>
      <c r="BS110" s="146"/>
      <c r="BT110" s="146"/>
      <c r="BU110" s="161"/>
      <c r="BV110" s="146"/>
      <c r="BW110" s="146"/>
      <c r="BX110" s="146"/>
      <c r="BY110" s="146"/>
      <c r="BZ110" s="146"/>
      <c r="CA110" s="146"/>
      <c r="CB110" s="161"/>
      <c r="CC110" s="146"/>
      <c r="CD110" s="146"/>
      <c r="CE110" s="146"/>
      <c r="CF110" s="146"/>
      <c r="CG110" s="146"/>
      <c r="CH110" s="146"/>
      <c r="CI110" s="161"/>
      <c r="CJ110" s="146"/>
      <c r="CK110" s="146"/>
      <c r="CL110" s="146"/>
      <c r="CM110" s="146"/>
      <c r="CN110" s="146"/>
      <c r="CO110" s="146"/>
      <c r="CP110" s="161"/>
      <c r="CQ110" s="146"/>
      <c r="CR110" s="146"/>
      <c r="CS110" s="146"/>
      <c r="CT110" s="146"/>
      <c r="CU110" s="146"/>
      <c r="CV110" s="146"/>
      <c r="CW110" s="161"/>
      <c r="CX110" s="146"/>
      <c r="CY110" s="146"/>
      <c r="CZ110" s="146"/>
      <c r="DA110" s="146"/>
      <c r="DB110" s="146"/>
      <c r="DC110" s="146"/>
      <c r="DD110" s="161"/>
      <c r="DE110" s="146"/>
      <c r="DF110" s="146"/>
      <c r="DG110" s="146"/>
      <c r="DH110" s="146"/>
      <c r="DI110" s="146"/>
      <c r="DJ110" s="146"/>
      <c r="DK110" s="161"/>
      <c r="DL110" s="146"/>
      <c r="DM110" s="146"/>
      <c r="DN110" s="146"/>
      <c r="DO110" s="146"/>
      <c r="DP110" s="146"/>
      <c r="DQ110" s="146"/>
      <c r="DR110" s="161"/>
      <c r="DS110" s="146"/>
      <c r="DT110" s="146"/>
      <c r="DU110" s="146"/>
      <c r="DV110" s="146"/>
      <c r="DW110" s="146"/>
      <c r="DX110" s="146"/>
      <c r="DY110" s="161"/>
      <c r="DZ110" s="146"/>
      <c r="EA110" s="146"/>
      <c r="EB110" s="146"/>
      <c r="EC110" s="146"/>
      <c r="ED110" s="146"/>
      <c r="EE110" s="146"/>
      <c r="EF110" s="161"/>
      <c r="EG110" s="146"/>
      <c r="EH110" s="146"/>
      <c r="EI110" s="146"/>
      <c r="EJ110" s="146"/>
      <c r="EK110" s="146"/>
      <c r="EL110" s="146"/>
      <c r="EM110" s="161"/>
      <c r="EN110" s="146"/>
      <c r="EO110" s="146"/>
      <c r="EP110" s="146"/>
      <c r="EQ110" s="146"/>
      <c r="ER110" s="146"/>
      <c r="ES110" s="146"/>
      <c r="ET110" s="146"/>
      <c r="EU110" s="577"/>
      <c r="EV110" s="146"/>
      <c r="EW110" s="146"/>
      <c r="EX110" s="146"/>
      <c r="EY110" s="146"/>
      <c r="EZ110" s="146"/>
      <c r="FA110" s="146"/>
      <c r="FB110" s="146"/>
      <c r="FC110" s="146"/>
      <c r="FD110" s="146"/>
      <c r="FE110" s="146"/>
      <c r="FF110" s="146"/>
      <c r="FG110" s="146"/>
      <c r="FH110" s="146"/>
      <c r="FI110" s="146"/>
      <c r="FJ110" s="146"/>
      <c r="FK110" s="146"/>
      <c r="FL110" s="146"/>
      <c r="FM110" s="146"/>
      <c r="FN110" s="146"/>
      <c r="FO110" s="146"/>
      <c r="FP110" s="146"/>
      <c r="FQ110" s="146"/>
      <c r="FR110" s="146"/>
      <c r="FS110" s="146"/>
      <c r="FT110" s="146"/>
      <c r="FU110" s="146"/>
      <c r="FV110" s="146"/>
      <c r="FW110" s="146"/>
      <c r="FX110" s="146"/>
      <c r="FY110" s="146"/>
      <c r="FZ110" s="146"/>
      <c r="GA110" s="146"/>
      <c r="GB110" s="146"/>
      <c r="GC110" s="146"/>
      <c r="GD110" s="146"/>
      <c r="GE110" s="146"/>
      <c r="GF110" s="146"/>
      <c r="GG110" s="146"/>
      <c r="GH110" s="146"/>
      <c r="GI110" s="146"/>
      <c r="GJ110" s="146"/>
      <c r="GK110" s="146"/>
      <c r="GL110" s="146"/>
      <c r="GM110" s="146"/>
      <c r="GN110" s="146"/>
      <c r="GO110" s="146"/>
      <c r="GP110" s="146"/>
      <c r="GQ110" s="146"/>
      <c r="GR110" s="146"/>
      <c r="GS110" s="146"/>
      <c r="GT110" s="146"/>
    </row>
    <row r="111" spans="1:202" s="32" customFormat="1" ht="32.25" customHeight="1" x14ac:dyDescent="0.25">
      <c r="A111" s="77"/>
      <c r="B111" s="33"/>
      <c r="C111" s="43"/>
      <c r="D111" s="146"/>
      <c r="E111" s="146"/>
      <c r="F111" s="146"/>
      <c r="G111" s="146"/>
      <c r="H111" s="146"/>
      <c r="I111" s="146"/>
      <c r="J111" s="161"/>
      <c r="K111" s="146"/>
      <c r="L111" s="146"/>
      <c r="M111" s="146"/>
      <c r="N111" s="146"/>
      <c r="O111" s="146"/>
      <c r="P111" s="146"/>
      <c r="Q111" s="161"/>
      <c r="R111" s="146"/>
      <c r="S111" s="146"/>
      <c r="T111" s="146"/>
      <c r="U111" s="146"/>
      <c r="V111" s="146"/>
      <c r="W111" s="146"/>
      <c r="X111" s="161"/>
      <c r="Y111" s="146"/>
      <c r="Z111" s="146"/>
      <c r="AA111" s="146"/>
      <c r="AB111" s="146"/>
      <c r="AC111" s="146"/>
      <c r="AD111" s="146"/>
      <c r="AE111" s="161"/>
      <c r="AF111" s="146"/>
      <c r="AG111" s="146"/>
      <c r="AH111" s="146"/>
      <c r="AI111" s="146"/>
      <c r="AJ111" s="146"/>
      <c r="AK111" s="146"/>
      <c r="AL111" s="161"/>
      <c r="AM111" s="146"/>
      <c r="AN111" s="146"/>
      <c r="AO111" s="146"/>
      <c r="AP111" s="146"/>
      <c r="AQ111" s="146"/>
      <c r="AR111" s="146"/>
      <c r="AS111" s="161"/>
      <c r="AT111" s="146"/>
      <c r="AU111" s="146"/>
      <c r="AV111" s="146"/>
      <c r="AW111" s="146"/>
      <c r="AX111" s="146"/>
      <c r="AY111" s="146"/>
      <c r="AZ111" s="161"/>
      <c r="BA111" s="146"/>
      <c r="BB111" s="146"/>
      <c r="BC111" s="146"/>
      <c r="BD111" s="146"/>
      <c r="BE111" s="146"/>
      <c r="BF111" s="146"/>
      <c r="BG111" s="161"/>
      <c r="BH111" s="146"/>
      <c r="BI111" s="146"/>
      <c r="BJ111" s="146"/>
      <c r="BK111" s="146"/>
      <c r="BL111" s="146"/>
      <c r="BM111" s="146"/>
      <c r="BN111" s="161"/>
      <c r="BO111" s="146"/>
      <c r="BP111" s="146"/>
      <c r="BQ111" s="146"/>
      <c r="BR111" s="146"/>
      <c r="BS111" s="146"/>
      <c r="BT111" s="146"/>
      <c r="BU111" s="161"/>
      <c r="BV111" s="146"/>
      <c r="BW111" s="146"/>
      <c r="BX111" s="146"/>
      <c r="BY111" s="146"/>
      <c r="BZ111" s="146"/>
      <c r="CA111" s="146"/>
      <c r="CB111" s="161"/>
      <c r="CC111" s="146"/>
      <c r="CD111" s="146"/>
      <c r="CE111" s="146"/>
      <c r="CF111" s="146"/>
      <c r="CG111" s="146"/>
      <c r="CH111" s="146"/>
      <c r="CI111" s="161"/>
      <c r="CJ111" s="146"/>
      <c r="CK111" s="146"/>
      <c r="CL111" s="146"/>
      <c r="CM111" s="146"/>
      <c r="CN111" s="146"/>
      <c r="CO111" s="146"/>
      <c r="CP111" s="161"/>
      <c r="CQ111" s="146"/>
      <c r="CR111" s="146"/>
      <c r="CS111" s="146"/>
      <c r="CT111" s="146"/>
      <c r="CU111" s="146"/>
      <c r="CV111" s="146"/>
      <c r="CW111" s="161"/>
      <c r="CX111" s="146"/>
      <c r="CY111" s="146"/>
      <c r="CZ111" s="146"/>
      <c r="DA111" s="146"/>
      <c r="DB111" s="146"/>
      <c r="DC111" s="146"/>
      <c r="DD111" s="161"/>
      <c r="DE111" s="146"/>
      <c r="DF111" s="146"/>
      <c r="DG111" s="146"/>
      <c r="DH111" s="146"/>
      <c r="DI111" s="146"/>
      <c r="DJ111" s="146"/>
      <c r="DK111" s="161"/>
      <c r="DL111" s="146"/>
      <c r="DM111" s="146"/>
      <c r="DN111" s="146"/>
      <c r="DO111" s="146"/>
      <c r="DP111" s="146"/>
      <c r="DQ111" s="146"/>
      <c r="DR111" s="161"/>
      <c r="DS111" s="146"/>
      <c r="DT111" s="146"/>
      <c r="DU111" s="146"/>
      <c r="DV111" s="146"/>
      <c r="DW111" s="146"/>
      <c r="DX111" s="146"/>
      <c r="DY111" s="161"/>
      <c r="DZ111" s="146"/>
      <c r="EA111" s="146"/>
      <c r="EB111" s="146"/>
      <c r="EC111" s="146"/>
      <c r="ED111" s="146"/>
      <c r="EE111" s="146"/>
      <c r="EF111" s="161"/>
      <c r="EG111" s="146"/>
      <c r="EH111" s="146"/>
      <c r="EI111" s="146"/>
      <c r="EJ111" s="146"/>
      <c r="EK111" s="146"/>
      <c r="EL111" s="146"/>
      <c r="EM111" s="161"/>
      <c r="EN111" s="146"/>
      <c r="EO111" s="146"/>
      <c r="EP111" s="146"/>
      <c r="EQ111" s="146"/>
      <c r="ER111" s="146"/>
      <c r="ES111" s="146"/>
      <c r="ET111" s="146"/>
      <c r="EU111" s="577"/>
      <c r="EV111" s="146"/>
      <c r="EW111" s="146"/>
      <c r="EX111" s="146"/>
      <c r="EY111" s="146"/>
      <c r="EZ111" s="146"/>
      <c r="FA111" s="146"/>
      <c r="FB111" s="146"/>
      <c r="FC111" s="146"/>
      <c r="FD111" s="146"/>
      <c r="FE111" s="146"/>
      <c r="FF111" s="146"/>
      <c r="FG111" s="146"/>
      <c r="FH111" s="146"/>
      <c r="FI111" s="146"/>
      <c r="FJ111" s="146"/>
      <c r="FK111" s="146"/>
      <c r="FL111" s="146"/>
      <c r="FM111" s="146"/>
      <c r="FN111" s="146"/>
      <c r="FO111" s="146"/>
      <c r="FP111" s="146"/>
      <c r="FQ111" s="146"/>
      <c r="FR111" s="146"/>
      <c r="FS111" s="146"/>
      <c r="FT111" s="146"/>
      <c r="FU111" s="146"/>
      <c r="FV111" s="146"/>
      <c r="FW111" s="146"/>
      <c r="FX111" s="146"/>
      <c r="FY111" s="146"/>
      <c r="FZ111" s="146"/>
      <c r="GA111" s="146"/>
      <c r="GB111" s="146"/>
      <c r="GC111" s="146"/>
      <c r="GD111" s="146"/>
      <c r="GE111" s="146"/>
      <c r="GF111" s="146"/>
      <c r="GG111" s="146"/>
      <c r="GH111" s="146"/>
      <c r="GI111" s="146"/>
      <c r="GJ111" s="146"/>
      <c r="GK111" s="146"/>
      <c r="GL111" s="146"/>
      <c r="GM111" s="146"/>
      <c r="GN111" s="146"/>
      <c r="GO111" s="146"/>
      <c r="GP111" s="146"/>
      <c r="GQ111" s="146"/>
      <c r="GR111" s="146"/>
      <c r="GS111" s="146"/>
      <c r="GT111" s="146"/>
    </row>
    <row r="112" spans="1:202" s="32" customFormat="1" ht="32.25" customHeight="1" x14ac:dyDescent="0.25">
      <c r="A112" s="77"/>
      <c r="B112" s="33"/>
      <c r="C112" s="43"/>
      <c r="D112" s="146"/>
      <c r="E112" s="146"/>
      <c r="F112" s="146"/>
      <c r="G112" s="146"/>
      <c r="H112" s="146"/>
      <c r="I112" s="146"/>
      <c r="J112" s="161"/>
      <c r="K112" s="146"/>
      <c r="L112" s="146"/>
      <c r="M112" s="146"/>
      <c r="N112" s="146"/>
      <c r="O112" s="146"/>
      <c r="P112" s="146"/>
      <c r="Q112" s="161"/>
      <c r="R112" s="146"/>
      <c r="S112" s="146"/>
      <c r="T112" s="146"/>
      <c r="U112" s="146"/>
      <c r="V112" s="146"/>
      <c r="W112" s="146"/>
      <c r="X112" s="161"/>
      <c r="Y112" s="146"/>
      <c r="Z112" s="146"/>
      <c r="AA112" s="146"/>
      <c r="AB112" s="146"/>
      <c r="AC112" s="146"/>
      <c r="AD112" s="146"/>
      <c r="AE112" s="161"/>
      <c r="AF112" s="146"/>
      <c r="AG112" s="146"/>
      <c r="AH112" s="146"/>
      <c r="AI112" s="146"/>
      <c r="AJ112" s="146"/>
      <c r="AK112" s="146"/>
      <c r="AL112" s="161"/>
      <c r="AM112" s="146"/>
      <c r="AN112" s="146"/>
      <c r="AO112" s="146"/>
      <c r="AP112" s="146"/>
      <c r="AQ112" s="146"/>
      <c r="AR112" s="146"/>
      <c r="AS112" s="161"/>
      <c r="AT112" s="146"/>
      <c r="AU112" s="146"/>
      <c r="AV112" s="146"/>
      <c r="AW112" s="146"/>
      <c r="AX112" s="146"/>
      <c r="AY112" s="146"/>
      <c r="AZ112" s="161"/>
      <c r="BA112" s="146"/>
      <c r="BB112" s="146"/>
      <c r="BC112" s="146"/>
      <c r="BD112" s="146"/>
      <c r="BE112" s="146"/>
      <c r="BF112" s="146"/>
      <c r="BG112" s="161"/>
      <c r="BH112" s="146"/>
      <c r="BI112" s="146"/>
      <c r="BJ112" s="146"/>
      <c r="BK112" s="146"/>
      <c r="BL112" s="146"/>
      <c r="BM112" s="146"/>
      <c r="BN112" s="161"/>
      <c r="BO112" s="146"/>
      <c r="BP112" s="146"/>
      <c r="BQ112" s="146"/>
      <c r="BR112" s="146"/>
      <c r="BS112" s="146"/>
      <c r="BT112" s="146"/>
      <c r="BU112" s="161"/>
      <c r="BV112" s="146"/>
      <c r="BW112" s="146"/>
      <c r="BX112" s="146"/>
      <c r="BY112" s="146"/>
      <c r="BZ112" s="146"/>
      <c r="CA112" s="146"/>
      <c r="CB112" s="161"/>
      <c r="CC112" s="146"/>
      <c r="CD112" s="146"/>
      <c r="CE112" s="146"/>
      <c r="CF112" s="146"/>
      <c r="CG112" s="146"/>
      <c r="CH112" s="146"/>
      <c r="CI112" s="161"/>
      <c r="CJ112" s="146"/>
      <c r="CK112" s="146"/>
      <c r="CL112" s="146"/>
      <c r="CM112" s="146"/>
      <c r="CN112" s="146"/>
      <c r="CO112" s="146"/>
      <c r="CP112" s="161"/>
      <c r="CQ112" s="146"/>
      <c r="CR112" s="146"/>
      <c r="CS112" s="146"/>
      <c r="CT112" s="146"/>
      <c r="CU112" s="146"/>
      <c r="CV112" s="146"/>
      <c r="CW112" s="161"/>
      <c r="CX112" s="146"/>
      <c r="CY112" s="146"/>
      <c r="CZ112" s="146"/>
      <c r="DA112" s="146"/>
      <c r="DB112" s="146"/>
      <c r="DC112" s="146"/>
      <c r="DD112" s="161"/>
      <c r="DE112" s="146"/>
      <c r="DF112" s="146"/>
      <c r="DG112" s="146"/>
      <c r="DH112" s="146"/>
      <c r="DI112" s="146"/>
      <c r="DJ112" s="146"/>
      <c r="DK112" s="161"/>
      <c r="DL112" s="146"/>
      <c r="DM112" s="146"/>
      <c r="DN112" s="146"/>
      <c r="DO112" s="146"/>
      <c r="DP112" s="146"/>
      <c r="DQ112" s="146"/>
      <c r="DR112" s="161"/>
      <c r="DS112" s="146"/>
      <c r="DT112" s="146"/>
      <c r="DU112" s="146"/>
      <c r="DV112" s="146"/>
      <c r="DW112" s="146"/>
      <c r="DX112" s="146"/>
      <c r="DY112" s="161"/>
      <c r="DZ112" s="146"/>
      <c r="EA112" s="146"/>
      <c r="EB112" s="146"/>
      <c r="EC112" s="146"/>
      <c r="ED112" s="146"/>
      <c r="EE112" s="146"/>
      <c r="EF112" s="161"/>
      <c r="EG112" s="146"/>
      <c r="EH112" s="146"/>
      <c r="EI112" s="146"/>
      <c r="EJ112" s="146"/>
      <c r="EK112" s="146"/>
      <c r="EL112" s="146"/>
      <c r="EM112" s="161"/>
      <c r="EN112" s="146"/>
      <c r="EO112" s="146"/>
      <c r="EP112" s="146"/>
      <c r="EQ112" s="146"/>
      <c r="ER112" s="146"/>
      <c r="ES112" s="146"/>
      <c r="ET112" s="146"/>
      <c r="EU112" s="577"/>
      <c r="EV112" s="146"/>
      <c r="EW112" s="146"/>
      <c r="EX112" s="146"/>
      <c r="EY112" s="146"/>
      <c r="EZ112" s="146"/>
      <c r="FA112" s="146"/>
      <c r="FB112" s="146"/>
      <c r="FC112" s="146"/>
      <c r="FD112" s="146"/>
      <c r="FE112" s="146"/>
      <c r="FF112" s="146"/>
      <c r="FG112" s="146"/>
      <c r="FH112" s="146"/>
      <c r="FI112" s="146"/>
      <c r="FJ112" s="146"/>
      <c r="FK112" s="146"/>
      <c r="FL112" s="146"/>
      <c r="FM112" s="146"/>
      <c r="FN112" s="146"/>
      <c r="FO112" s="146"/>
      <c r="FP112" s="146"/>
      <c r="FQ112" s="146"/>
      <c r="FR112" s="146"/>
      <c r="FS112" s="146"/>
      <c r="FT112" s="146"/>
      <c r="FU112" s="146"/>
      <c r="FV112" s="146"/>
      <c r="FW112" s="146"/>
      <c r="FX112" s="146"/>
      <c r="FY112" s="146"/>
      <c r="FZ112" s="146"/>
      <c r="GA112" s="146"/>
      <c r="GB112" s="146"/>
      <c r="GC112" s="146"/>
      <c r="GD112" s="146"/>
      <c r="GE112" s="146"/>
      <c r="GF112" s="146"/>
      <c r="GG112" s="146"/>
      <c r="GH112" s="146"/>
      <c r="GI112" s="146"/>
      <c r="GJ112" s="146"/>
      <c r="GK112" s="146"/>
      <c r="GL112" s="146"/>
      <c r="GM112" s="146"/>
      <c r="GN112" s="146"/>
      <c r="GO112" s="146"/>
      <c r="GP112" s="146"/>
      <c r="GQ112" s="146"/>
      <c r="GR112" s="146"/>
      <c r="GS112" s="146"/>
      <c r="GT112" s="146"/>
    </row>
    <row r="113" spans="1:202" s="32" customFormat="1" ht="32.25" customHeight="1" x14ac:dyDescent="0.25">
      <c r="A113" s="77"/>
      <c r="B113" s="33"/>
      <c r="C113" s="43"/>
      <c r="D113" s="146"/>
      <c r="E113" s="146"/>
      <c r="F113" s="146"/>
      <c r="G113" s="146"/>
      <c r="H113" s="146"/>
      <c r="I113" s="146"/>
      <c r="J113" s="161"/>
      <c r="K113" s="146"/>
      <c r="L113" s="146"/>
      <c r="M113" s="146"/>
      <c r="N113" s="146"/>
      <c r="O113" s="146"/>
      <c r="P113" s="146"/>
      <c r="Q113" s="161"/>
      <c r="R113" s="146"/>
      <c r="S113" s="146"/>
      <c r="T113" s="146"/>
      <c r="U113" s="146"/>
      <c r="V113" s="146"/>
      <c r="W113" s="146"/>
      <c r="X113" s="161"/>
      <c r="Y113" s="146"/>
      <c r="Z113" s="146"/>
      <c r="AA113" s="146"/>
      <c r="AB113" s="146"/>
      <c r="AC113" s="146"/>
      <c r="AD113" s="146"/>
      <c r="AE113" s="161"/>
      <c r="AF113" s="146"/>
      <c r="AG113" s="146"/>
      <c r="AH113" s="146"/>
      <c r="AI113" s="146"/>
      <c r="AJ113" s="146"/>
      <c r="AK113" s="146"/>
      <c r="AL113" s="161"/>
      <c r="AM113" s="146"/>
      <c r="AN113" s="146"/>
      <c r="AO113" s="146"/>
      <c r="AP113" s="146"/>
      <c r="AQ113" s="146"/>
      <c r="AR113" s="146"/>
      <c r="AS113" s="161"/>
      <c r="AT113" s="146"/>
      <c r="AU113" s="146"/>
      <c r="AV113" s="146"/>
      <c r="AW113" s="146"/>
      <c r="AX113" s="146"/>
      <c r="AY113" s="146"/>
      <c r="AZ113" s="161"/>
      <c r="BA113" s="146"/>
      <c r="BB113" s="146"/>
      <c r="BC113" s="146"/>
      <c r="BD113" s="146"/>
      <c r="BE113" s="146"/>
      <c r="BF113" s="146"/>
      <c r="BG113" s="161"/>
      <c r="BH113" s="146"/>
      <c r="BI113" s="146"/>
      <c r="BJ113" s="146"/>
      <c r="BK113" s="146"/>
      <c r="BL113" s="146"/>
      <c r="BM113" s="146"/>
      <c r="BN113" s="161"/>
      <c r="BO113" s="146"/>
      <c r="BP113" s="146"/>
      <c r="BQ113" s="146"/>
      <c r="BR113" s="146"/>
      <c r="BS113" s="146"/>
      <c r="BT113" s="146"/>
      <c r="BU113" s="161"/>
      <c r="BV113" s="146"/>
      <c r="BW113" s="146"/>
      <c r="BX113" s="146"/>
      <c r="BY113" s="146"/>
      <c r="BZ113" s="146"/>
      <c r="CA113" s="146"/>
      <c r="CB113" s="161"/>
      <c r="CC113" s="146"/>
      <c r="CD113" s="146"/>
      <c r="CE113" s="146"/>
      <c r="CF113" s="146"/>
      <c r="CG113" s="146"/>
      <c r="CH113" s="146"/>
      <c r="CI113" s="161"/>
      <c r="CJ113" s="146"/>
      <c r="CK113" s="146"/>
      <c r="CL113" s="146"/>
      <c r="CM113" s="146"/>
      <c r="CN113" s="146"/>
      <c r="CO113" s="146"/>
      <c r="CP113" s="161"/>
      <c r="CQ113" s="146"/>
      <c r="CR113" s="146"/>
      <c r="CS113" s="146"/>
      <c r="CT113" s="146"/>
      <c r="CU113" s="146"/>
      <c r="CV113" s="146"/>
      <c r="CW113" s="161"/>
      <c r="CX113" s="146"/>
      <c r="CY113" s="146"/>
      <c r="CZ113" s="146"/>
      <c r="DA113" s="146"/>
      <c r="DB113" s="146"/>
      <c r="DC113" s="146"/>
      <c r="DD113" s="161"/>
      <c r="DE113" s="146"/>
      <c r="DF113" s="146"/>
      <c r="DG113" s="146"/>
      <c r="DH113" s="146"/>
      <c r="DI113" s="146"/>
      <c r="DJ113" s="146"/>
      <c r="DK113" s="161"/>
      <c r="DL113" s="146"/>
      <c r="DM113" s="146"/>
      <c r="DN113" s="146"/>
      <c r="DO113" s="146"/>
      <c r="DP113" s="146"/>
      <c r="DQ113" s="146"/>
      <c r="DR113" s="161"/>
      <c r="DS113" s="146"/>
      <c r="DT113" s="146"/>
      <c r="DU113" s="146"/>
      <c r="DV113" s="146"/>
      <c r="DW113" s="146"/>
      <c r="DX113" s="146"/>
      <c r="DY113" s="161"/>
      <c r="DZ113" s="146"/>
      <c r="EA113" s="146"/>
      <c r="EB113" s="146"/>
      <c r="EC113" s="146"/>
      <c r="ED113" s="146"/>
      <c r="EE113" s="146"/>
      <c r="EF113" s="161"/>
      <c r="EG113" s="146"/>
      <c r="EH113" s="146"/>
      <c r="EI113" s="146"/>
      <c r="EJ113" s="146"/>
      <c r="EK113" s="146"/>
      <c r="EL113" s="146"/>
      <c r="EM113" s="161"/>
      <c r="EN113" s="146"/>
      <c r="EO113" s="146"/>
      <c r="EP113" s="146"/>
      <c r="EQ113" s="146"/>
      <c r="ER113" s="146"/>
      <c r="ES113" s="146"/>
      <c r="ET113" s="146"/>
      <c r="EU113" s="577"/>
      <c r="EV113" s="146"/>
      <c r="EW113" s="146"/>
      <c r="EX113" s="146"/>
      <c r="EY113" s="146"/>
      <c r="EZ113" s="146"/>
      <c r="FA113" s="146"/>
      <c r="FB113" s="146"/>
      <c r="FC113" s="146"/>
      <c r="FD113" s="146"/>
      <c r="FE113" s="146"/>
      <c r="FF113" s="146"/>
      <c r="FG113" s="146"/>
      <c r="FH113" s="146"/>
      <c r="FI113" s="146"/>
      <c r="FJ113" s="146"/>
      <c r="FK113" s="146"/>
      <c r="FL113" s="146"/>
      <c r="FM113" s="146"/>
      <c r="FN113" s="146"/>
      <c r="FO113" s="146"/>
      <c r="FP113" s="146"/>
      <c r="FQ113" s="146"/>
      <c r="FR113" s="146"/>
      <c r="FS113" s="146"/>
      <c r="FT113" s="146"/>
      <c r="FU113" s="146"/>
      <c r="FV113" s="146"/>
      <c r="FW113" s="146"/>
      <c r="FX113" s="146"/>
      <c r="FY113" s="146"/>
      <c r="FZ113" s="146"/>
      <c r="GA113" s="146"/>
      <c r="GB113" s="146"/>
      <c r="GC113" s="146"/>
      <c r="GD113" s="146"/>
      <c r="GE113" s="146"/>
      <c r="GF113" s="146"/>
      <c r="GG113" s="146"/>
      <c r="GH113" s="146"/>
      <c r="GI113" s="146"/>
      <c r="GJ113" s="146"/>
      <c r="GK113" s="146"/>
      <c r="GL113" s="146"/>
      <c r="GM113" s="146"/>
      <c r="GN113" s="146"/>
      <c r="GO113" s="146"/>
      <c r="GP113" s="146"/>
      <c r="GQ113" s="146"/>
      <c r="GR113" s="146"/>
      <c r="GS113" s="146"/>
      <c r="GT113" s="146"/>
    </row>
    <row r="114" spans="1:202" s="32" customFormat="1" ht="32.25" customHeight="1" x14ac:dyDescent="0.25">
      <c r="A114" s="77"/>
      <c r="B114" s="33"/>
      <c r="C114" s="43"/>
      <c r="D114" s="146"/>
      <c r="E114" s="146"/>
      <c r="F114" s="146"/>
      <c r="G114" s="146"/>
      <c r="H114" s="146"/>
      <c r="I114" s="146"/>
      <c r="J114" s="161"/>
      <c r="K114" s="146"/>
      <c r="L114" s="146"/>
      <c r="M114" s="146"/>
      <c r="N114" s="146"/>
      <c r="O114" s="146"/>
      <c r="P114" s="146"/>
      <c r="Q114" s="161"/>
      <c r="R114" s="146"/>
      <c r="S114" s="146"/>
      <c r="T114" s="146"/>
      <c r="U114" s="146"/>
      <c r="V114" s="146"/>
      <c r="W114" s="146"/>
      <c r="X114" s="161"/>
      <c r="Y114" s="146"/>
      <c r="Z114" s="146"/>
      <c r="AA114" s="146"/>
      <c r="AB114" s="146"/>
      <c r="AC114" s="146"/>
      <c r="AD114" s="146"/>
      <c r="AE114" s="161"/>
      <c r="AF114" s="146"/>
      <c r="AG114" s="146"/>
      <c r="AH114" s="146"/>
      <c r="AI114" s="146"/>
      <c r="AJ114" s="146"/>
      <c r="AK114" s="146"/>
      <c r="AL114" s="161"/>
      <c r="AM114" s="146"/>
      <c r="AN114" s="146"/>
      <c r="AO114" s="146"/>
      <c r="AP114" s="146"/>
      <c r="AQ114" s="146"/>
      <c r="AR114" s="146"/>
      <c r="AS114" s="161"/>
      <c r="AT114" s="146"/>
      <c r="AU114" s="146"/>
      <c r="AV114" s="146"/>
      <c r="AW114" s="146"/>
      <c r="AX114" s="146"/>
      <c r="AY114" s="146"/>
      <c r="AZ114" s="161"/>
      <c r="BA114" s="146"/>
      <c r="BB114" s="146"/>
      <c r="BC114" s="146"/>
      <c r="BD114" s="146"/>
      <c r="BE114" s="146"/>
      <c r="BF114" s="146"/>
      <c r="BG114" s="161"/>
      <c r="BH114" s="146"/>
      <c r="BI114" s="146"/>
      <c r="BJ114" s="146"/>
      <c r="BK114" s="146"/>
      <c r="BL114" s="146"/>
      <c r="BM114" s="146"/>
      <c r="BN114" s="161"/>
      <c r="BO114" s="146"/>
      <c r="BP114" s="146"/>
      <c r="BQ114" s="146"/>
      <c r="BR114" s="146"/>
      <c r="BS114" s="146"/>
      <c r="BT114" s="146"/>
      <c r="BU114" s="161"/>
      <c r="BV114" s="146"/>
      <c r="BW114" s="146"/>
      <c r="BX114" s="146"/>
      <c r="BY114" s="146"/>
      <c r="BZ114" s="146"/>
      <c r="CA114" s="146"/>
      <c r="CB114" s="161"/>
      <c r="CC114" s="146"/>
      <c r="CD114" s="146"/>
      <c r="CE114" s="146"/>
      <c r="CF114" s="146"/>
      <c r="CG114" s="146"/>
      <c r="CH114" s="146"/>
      <c r="CI114" s="161"/>
      <c r="CJ114" s="146"/>
      <c r="CK114" s="146"/>
      <c r="CL114" s="146"/>
      <c r="CM114" s="146"/>
      <c r="CN114" s="146"/>
      <c r="CO114" s="146"/>
      <c r="CP114" s="161"/>
      <c r="CQ114" s="146"/>
      <c r="CR114" s="146"/>
      <c r="CS114" s="146"/>
      <c r="CT114" s="146"/>
      <c r="CU114" s="146"/>
      <c r="CV114" s="146"/>
      <c r="CW114" s="161"/>
      <c r="CX114" s="146"/>
      <c r="CY114" s="146"/>
      <c r="CZ114" s="146"/>
      <c r="DA114" s="146"/>
      <c r="DB114" s="146"/>
      <c r="DC114" s="146"/>
      <c r="DD114" s="161"/>
      <c r="DE114" s="146"/>
      <c r="DF114" s="146"/>
      <c r="DG114" s="146"/>
      <c r="DH114" s="146"/>
      <c r="DI114" s="146"/>
      <c r="DJ114" s="146"/>
      <c r="DK114" s="161"/>
      <c r="DL114" s="146"/>
      <c r="DM114" s="146"/>
      <c r="DN114" s="146"/>
      <c r="DO114" s="146"/>
      <c r="DP114" s="146"/>
      <c r="DQ114" s="146"/>
      <c r="DR114" s="161"/>
      <c r="DS114" s="146"/>
      <c r="DT114" s="146"/>
      <c r="DU114" s="146"/>
      <c r="DV114" s="146"/>
      <c r="DW114" s="146"/>
      <c r="DX114" s="146"/>
      <c r="DY114" s="161"/>
      <c r="DZ114" s="146"/>
      <c r="EA114" s="146"/>
      <c r="EB114" s="146"/>
      <c r="EC114" s="146"/>
      <c r="ED114" s="146"/>
      <c r="EE114" s="146"/>
      <c r="EF114" s="161"/>
      <c r="EG114" s="146"/>
      <c r="EH114" s="146"/>
      <c r="EI114" s="146"/>
      <c r="EJ114" s="146"/>
      <c r="EK114" s="146"/>
      <c r="EL114" s="146"/>
      <c r="EM114" s="161"/>
      <c r="EN114" s="146"/>
      <c r="EO114" s="146"/>
      <c r="EP114" s="146"/>
      <c r="EQ114" s="146"/>
      <c r="ER114" s="146"/>
      <c r="ES114" s="146"/>
      <c r="ET114" s="146"/>
      <c r="EU114" s="577"/>
      <c r="EV114" s="146"/>
      <c r="EW114" s="146"/>
      <c r="EX114" s="146"/>
      <c r="EY114" s="146"/>
      <c r="EZ114" s="146"/>
      <c r="FA114" s="146"/>
      <c r="FB114" s="146"/>
      <c r="FC114" s="146"/>
      <c r="FD114" s="146"/>
      <c r="FE114" s="146"/>
      <c r="FF114" s="146"/>
      <c r="FG114" s="146"/>
      <c r="FH114" s="146"/>
      <c r="FI114" s="146"/>
      <c r="FJ114" s="146"/>
      <c r="FK114" s="146"/>
      <c r="FL114" s="146"/>
      <c r="FM114" s="146"/>
      <c r="FN114" s="146"/>
      <c r="FO114" s="146"/>
      <c r="FP114" s="146"/>
      <c r="FQ114" s="146"/>
      <c r="FR114" s="146"/>
      <c r="FS114" s="146"/>
      <c r="FT114" s="146"/>
      <c r="FU114" s="146"/>
      <c r="FV114" s="146"/>
      <c r="FW114" s="146"/>
      <c r="FX114" s="146"/>
      <c r="FY114" s="146"/>
      <c r="FZ114" s="146"/>
      <c r="GA114" s="146"/>
      <c r="GB114" s="146"/>
      <c r="GC114" s="146"/>
      <c r="GD114" s="146"/>
      <c r="GE114" s="146"/>
      <c r="GF114" s="146"/>
      <c r="GG114" s="146"/>
      <c r="GH114" s="146"/>
      <c r="GI114" s="146"/>
      <c r="GJ114" s="146"/>
      <c r="GK114" s="146"/>
      <c r="GL114" s="146"/>
      <c r="GM114" s="146"/>
      <c r="GN114" s="146"/>
      <c r="GO114" s="146"/>
      <c r="GP114" s="146"/>
      <c r="GQ114" s="146"/>
      <c r="GR114" s="146"/>
      <c r="GS114" s="146"/>
      <c r="GT114" s="146"/>
    </row>
    <row r="115" spans="1:202" s="32" customFormat="1" ht="32.25" customHeight="1" x14ac:dyDescent="0.25">
      <c r="A115" s="77"/>
      <c r="B115" s="33"/>
      <c r="C115" s="43"/>
      <c r="D115" s="146"/>
      <c r="E115" s="146"/>
      <c r="F115" s="146"/>
      <c r="G115" s="146"/>
      <c r="H115" s="146"/>
      <c r="I115" s="146"/>
      <c r="J115" s="161"/>
      <c r="K115" s="146"/>
      <c r="L115" s="146"/>
      <c r="M115" s="146"/>
      <c r="N115" s="146"/>
      <c r="O115" s="146"/>
      <c r="P115" s="146"/>
      <c r="Q115" s="161"/>
      <c r="R115" s="146"/>
      <c r="S115" s="146"/>
      <c r="T115" s="146"/>
      <c r="U115" s="146"/>
      <c r="V115" s="146"/>
      <c r="W115" s="146"/>
      <c r="X115" s="161"/>
      <c r="Y115" s="146"/>
      <c r="Z115" s="146"/>
      <c r="AA115" s="146"/>
      <c r="AB115" s="146"/>
      <c r="AC115" s="146"/>
      <c r="AD115" s="146"/>
      <c r="AE115" s="161"/>
      <c r="AF115" s="146"/>
      <c r="AG115" s="146"/>
      <c r="AH115" s="146"/>
      <c r="AI115" s="146"/>
      <c r="AJ115" s="146"/>
      <c r="AK115" s="146"/>
      <c r="AL115" s="161"/>
      <c r="AM115" s="146"/>
      <c r="AN115" s="146"/>
      <c r="AO115" s="146"/>
      <c r="AP115" s="146"/>
      <c r="AQ115" s="146"/>
      <c r="AR115" s="146"/>
      <c r="AS115" s="161"/>
      <c r="AT115" s="146"/>
      <c r="AU115" s="146"/>
      <c r="AV115" s="146"/>
      <c r="AW115" s="146"/>
      <c r="AX115" s="146"/>
      <c r="AY115" s="146"/>
      <c r="AZ115" s="161"/>
      <c r="BA115" s="146"/>
      <c r="BB115" s="146"/>
      <c r="BC115" s="146"/>
      <c r="BD115" s="146"/>
      <c r="BE115" s="146"/>
      <c r="BF115" s="146"/>
      <c r="BG115" s="161"/>
      <c r="BH115" s="146"/>
      <c r="BI115" s="146"/>
      <c r="BJ115" s="146"/>
      <c r="BK115" s="146"/>
      <c r="BL115" s="146"/>
      <c r="BM115" s="146"/>
      <c r="BN115" s="161"/>
      <c r="BO115" s="146"/>
      <c r="BP115" s="146"/>
      <c r="BQ115" s="146"/>
      <c r="BR115" s="146"/>
      <c r="BS115" s="146"/>
      <c r="BT115" s="146"/>
      <c r="BU115" s="161"/>
      <c r="BV115" s="146"/>
      <c r="BW115" s="146"/>
      <c r="BX115" s="146"/>
      <c r="BY115" s="146"/>
      <c r="BZ115" s="146"/>
      <c r="CA115" s="146"/>
      <c r="CB115" s="161"/>
      <c r="CC115" s="146"/>
      <c r="CD115" s="146"/>
      <c r="CE115" s="146"/>
      <c r="CF115" s="146"/>
      <c r="CG115" s="146"/>
      <c r="CH115" s="146"/>
      <c r="CI115" s="161"/>
      <c r="CJ115" s="146"/>
      <c r="CK115" s="146"/>
      <c r="CL115" s="146"/>
      <c r="CM115" s="146"/>
      <c r="CN115" s="146"/>
      <c r="CO115" s="146"/>
      <c r="CP115" s="161"/>
      <c r="CQ115" s="146"/>
      <c r="CR115" s="146"/>
      <c r="CS115" s="146"/>
      <c r="CT115" s="146"/>
      <c r="CU115" s="146"/>
      <c r="CV115" s="146"/>
      <c r="CW115" s="161"/>
      <c r="CX115" s="146"/>
      <c r="CY115" s="146"/>
      <c r="CZ115" s="146"/>
      <c r="DA115" s="146"/>
      <c r="DB115" s="146"/>
      <c r="DC115" s="146"/>
      <c r="DD115" s="161"/>
      <c r="DE115" s="146"/>
      <c r="DF115" s="146"/>
      <c r="DG115" s="146"/>
      <c r="DH115" s="146"/>
      <c r="DI115" s="146"/>
      <c r="DJ115" s="146"/>
      <c r="DK115" s="161"/>
      <c r="DL115" s="146"/>
      <c r="DM115" s="146"/>
      <c r="DN115" s="146"/>
      <c r="DO115" s="146"/>
      <c r="DP115" s="146"/>
      <c r="DQ115" s="146"/>
      <c r="DR115" s="161"/>
      <c r="DS115" s="146"/>
      <c r="DT115" s="146"/>
      <c r="DU115" s="146"/>
      <c r="DV115" s="146"/>
      <c r="DW115" s="146"/>
      <c r="DX115" s="146"/>
      <c r="DY115" s="161"/>
      <c r="DZ115" s="146"/>
      <c r="EA115" s="146"/>
      <c r="EB115" s="146"/>
      <c r="EC115" s="146"/>
      <c r="ED115" s="146"/>
      <c r="EE115" s="146"/>
      <c r="EF115" s="161"/>
      <c r="EG115" s="146"/>
      <c r="EH115" s="146"/>
      <c r="EI115" s="146"/>
      <c r="EJ115" s="146"/>
      <c r="EK115" s="146"/>
      <c r="EL115" s="146"/>
      <c r="EM115" s="161"/>
      <c r="EN115" s="146"/>
      <c r="EO115" s="146"/>
      <c r="EP115" s="146"/>
      <c r="EQ115" s="146"/>
      <c r="ER115" s="146"/>
      <c r="ES115" s="146"/>
      <c r="ET115" s="146"/>
      <c r="EU115" s="577"/>
      <c r="EV115" s="146"/>
      <c r="EW115" s="146"/>
      <c r="EX115" s="146"/>
      <c r="EY115" s="146"/>
      <c r="EZ115" s="146"/>
      <c r="FA115" s="146"/>
      <c r="FB115" s="146"/>
      <c r="FC115" s="146"/>
      <c r="FD115" s="146"/>
      <c r="FE115" s="146"/>
      <c r="FF115" s="146"/>
      <c r="FG115" s="146"/>
      <c r="FH115" s="146"/>
      <c r="FI115" s="146"/>
      <c r="FJ115" s="146"/>
      <c r="FK115" s="146"/>
      <c r="FL115" s="146"/>
      <c r="FM115" s="146"/>
      <c r="FN115" s="146"/>
      <c r="FO115" s="146"/>
      <c r="FP115" s="146"/>
      <c r="FQ115" s="146"/>
      <c r="FR115" s="146"/>
      <c r="FS115" s="146"/>
      <c r="FT115" s="146"/>
      <c r="FU115" s="146"/>
      <c r="FV115" s="146"/>
      <c r="FW115" s="146"/>
      <c r="FX115" s="146"/>
      <c r="FY115" s="146"/>
      <c r="FZ115" s="146"/>
      <c r="GA115" s="146"/>
      <c r="GB115" s="146"/>
      <c r="GC115" s="146"/>
      <c r="GD115" s="146"/>
      <c r="GE115" s="146"/>
      <c r="GF115" s="146"/>
      <c r="GG115" s="146"/>
      <c r="GH115" s="146"/>
      <c r="GI115" s="146"/>
      <c r="GJ115" s="146"/>
      <c r="GK115" s="146"/>
      <c r="GL115" s="146"/>
      <c r="GM115" s="146"/>
      <c r="GN115" s="146"/>
      <c r="GO115" s="146"/>
      <c r="GP115" s="146"/>
      <c r="GQ115" s="146"/>
      <c r="GR115" s="146"/>
      <c r="GS115" s="146"/>
      <c r="GT115" s="146"/>
    </row>
    <row r="116" spans="1:202" s="32" customFormat="1" ht="32.25" customHeight="1" x14ac:dyDescent="0.25">
      <c r="A116" s="77"/>
      <c r="B116" s="33"/>
      <c r="C116" s="43"/>
      <c r="D116" s="146"/>
      <c r="E116" s="146"/>
      <c r="F116" s="146"/>
      <c r="G116" s="146"/>
      <c r="H116" s="146"/>
      <c r="I116" s="146"/>
      <c r="J116" s="161"/>
      <c r="K116" s="146"/>
      <c r="L116" s="146"/>
      <c r="M116" s="146"/>
      <c r="N116" s="146"/>
      <c r="O116" s="146"/>
      <c r="P116" s="146"/>
      <c r="Q116" s="161"/>
      <c r="R116" s="146"/>
      <c r="S116" s="146"/>
      <c r="T116" s="146"/>
      <c r="U116" s="146"/>
      <c r="V116" s="146"/>
      <c r="W116" s="146"/>
      <c r="X116" s="161"/>
      <c r="Y116" s="146"/>
      <c r="Z116" s="146"/>
      <c r="AA116" s="146"/>
      <c r="AB116" s="146"/>
      <c r="AC116" s="146"/>
      <c r="AD116" s="146"/>
      <c r="AE116" s="161"/>
      <c r="AF116" s="146"/>
      <c r="AG116" s="146"/>
      <c r="AH116" s="146"/>
      <c r="AI116" s="146"/>
      <c r="AJ116" s="146"/>
      <c r="AK116" s="146"/>
      <c r="AL116" s="161"/>
      <c r="AM116" s="146"/>
      <c r="AN116" s="146"/>
      <c r="AO116" s="146"/>
      <c r="AP116" s="146"/>
      <c r="AQ116" s="146"/>
      <c r="AR116" s="146"/>
      <c r="AS116" s="161"/>
      <c r="AT116" s="146"/>
      <c r="AU116" s="146"/>
      <c r="AV116" s="146"/>
      <c r="AW116" s="146"/>
      <c r="AX116" s="146"/>
      <c r="AY116" s="146"/>
      <c r="AZ116" s="161"/>
      <c r="BA116" s="146"/>
      <c r="BB116" s="146"/>
      <c r="BC116" s="146"/>
      <c r="BD116" s="146"/>
      <c r="BE116" s="146"/>
      <c r="BF116" s="146"/>
      <c r="BG116" s="161"/>
      <c r="BH116" s="146"/>
      <c r="BI116" s="146"/>
      <c r="BJ116" s="146"/>
      <c r="BK116" s="146"/>
      <c r="BL116" s="146"/>
      <c r="BM116" s="146"/>
      <c r="BN116" s="161"/>
      <c r="BO116" s="146"/>
      <c r="BP116" s="146"/>
      <c r="BQ116" s="146"/>
      <c r="BR116" s="146"/>
      <c r="BS116" s="146"/>
      <c r="BT116" s="146"/>
      <c r="BU116" s="161"/>
      <c r="BV116" s="146"/>
      <c r="BW116" s="146"/>
      <c r="BX116" s="146"/>
      <c r="BY116" s="146"/>
      <c r="BZ116" s="146"/>
      <c r="CA116" s="146"/>
      <c r="CB116" s="161"/>
      <c r="CC116" s="146"/>
      <c r="CD116" s="146"/>
      <c r="CE116" s="146"/>
      <c r="CF116" s="146"/>
      <c r="CG116" s="146"/>
      <c r="CH116" s="146"/>
      <c r="CI116" s="161"/>
      <c r="CJ116" s="146"/>
      <c r="CK116" s="146"/>
      <c r="CL116" s="146"/>
      <c r="CM116" s="146"/>
      <c r="CN116" s="146"/>
      <c r="CO116" s="146"/>
      <c r="CP116" s="161"/>
      <c r="CQ116" s="146"/>
      <c r="CR116" s="146"/>
      <c r="CS116" s="146"/>
      <c r="CT116" s="146"/>
      <c r="CU116" s="146"/>
      <c r="CV116" s="146"/>
      <c r="CW116" s="161"/>
      <c r="CX116" s="146"/>
      <c r="CY116" s="146"/>
      <c r="CZ116" s="146"/>
      <c r="DA116" s="146"/>
      <c r="DB116" s="146"/>
      <c r="DC116" s="146"/>
      <c r="DD116" s="161"/>
      <c r="DE116" s="146"/>
      <c r="DF116" s="146"/>
      <c r="DG116" s="146"/>
      <c r="DH116" s="146"/>
      <c r="DI116" s="146"/>
      <c r="DJ116" s="146"/>
      <c r="DK116" s="161"/>
      <c r="DL116" s="146"/>
      <c r="DM116" s="146"/>
      <c r="DN116" s="146"/>
      <c r="DO116" s="146"/>
      <c r="DP116" s="146"/>
      <c r="DQ116" s="146"/>
      <c r="DR116" s="161"/>
      <c r="DS116" s="146"/>
      <c r="DT116" s="146"/>
      <c r="DU116" s="146"/>
      <c r="DV116" s="146"/>
      <c r="DW116" s="146"/>
      <c r="DX116" s="146"/>
      <c r="DY116" s="161"/>
      <c r="DZ116" s="146"/>
      <c r="EA116" s="146"/>
      <c r="EB116" s="146"/>
      <c r="EC116" s="146"/>
      <c r="ED116" s="146"/>
      <c r="EE116" s="146"/>
      <c r="EF116" s="161"/>
      <c r="EG116" s="146"/>
      <c r="EH116" s="146"/>
      <c r="EI116" s="146"/>
      <c r="EJ116" s="146"/>
      <c r="EK116" s="146"/>
      <c r="EL116" s="146"/>
      <c r="EM116" s="161"/>
      <c r="EN116" s="146"/>
      <c r="EO116" s="146"/>
      <c r="EP116" s="146"/>
      <c r="EQ116" s="146"/>
      <c r="ER116" s="146"/>
      <c r="ES116" s="146"/>
      <c r="ET116" s="146"/>
      <c r="EU116" s="577"/>
      <c r="EV116" s="146"/>
      <c r="EW116" s="146"/>
      <c r="EX116" s="146"/>
      <c r="EY116" s="146"/>
      <c r="EZ116" s="146"/>
      <c r="FA116" s="146"/>
      <c r="FB116" s="146"/>
      <c r="FC116" s="146"/>
      <c r="FD116" s="146"/>
      <c r="FE116" s="146"/>
      <c r="FF116" s="146"/>
      <c r="FG116" s="146"/>
      <c r="FH116" s="146"/>
      <c r="FI116" s="146"/>
      <c r="FJ116" s="146"/>
      <c r="FK116" s="146"/>
      <c r="FL116" s="146"/>
      <c r="FM116" s="146"/>
      <c r="FN116" s="146"/>
      <c r="FO116" s="146"/>
      <c r="FP116" s="146"/>
      <c r="FQ116" s="146"/>
      <c r="FR116" s="146"/>
      <c r="FS116" s="146"/>
      <c r="FT116" s="146"/>
      <c r="FU116" s="146"/>
      <c r="FV116" s="146"/>
      <c r="FW116" s="146"/>
      <c r="FX116" s="146"/>
      <c r="FY116" s="146"/>
      <c r="FZ116" s="146"/>
      <c r="GA116" s="146"/>
      <c r="GB116" s="146"/>
      <c r="GC116" s="146"/>
      <c r="GD116" s="146"/>
      <c r="GE116" s="146"/>
      <c r="GF116" s="146"/>
      <c r="GG116" s="146"/>
      <c r="GH116" s="146"/>
      <c r="GI116" s="146"/>
      <c r="GJ116" s="146"/>
      <c r="GK116" s="146"/>
      <c r="GL116" s="146"/>
      <c r="GM116" s="146"/>
      <c r="GN116" s="146"/>
      <c r="GO116" s="146"/>
      <c r="GP116" s="146"/>
      <c r="GQ116" s="146"/>
      <c r="GR116" s="146"/>
      <c r="GS116" s="146"/>
      <c r="GT116" s="146"/>
    </row>
    <row r="117" spans="1:202" s="32" customFormat="1" ht="32.25" customHeight="1" x14ac:dyDescent="0.25">
      <c r="A117" s="77"/>
      <c r="B117" s="33"/>
      <c r="C117" s="43"/>
      <c r="D117" s="146"/>
      <c r="E117" s="146"/>
      <c r="F117" s="146"/>
      <c r="G117" s="146"/>
      <c r="H117" s="146"/>
      <c r="I117" s="146"/>
      <c r="J117" s="161"/>
      <c r="K117" s="146"/>
      <c r="L117" s="146"/>
      <c r="M117" s="146"/>
      <c r="N117" s="146"/>
      <c r="O117" s="146"/>
      <c r="P117" s="146"/>
      <c r="Q117" s="161"/>
      <c r="R117" s="146"/>
      <c r="S117" s="146"/>
      <c r="T117" s="146"/>
      <c r="U117" s="146"/>
      <c r="V117" s="146"/>
      <c r="W117" s="146"/>
      <c r="X117" s="161"/>
      <c r="Y117" s="146"/>
      <c r="Z117" s="146"/>
      <c r="AA117" s="146"/>
      <c r="AB117" s="146"/>
      <c r="AC117" s="146"/>
      <c r="AD117" s="146"/>
      <c r="AE117" s="161"/>
      <c r="AF117" s="146"/>
      <c r="AG117" s="146"/>
      <c r="AH117" s="146"/>
      <c r="AI117" s="146"/>
      <c r="AJ117" s="146"/>
      <c r="AK117" s="146"/>
      <c r="AL117" s="161"/>
      <c r="AM117" s="146"/>
      <c r="AN117" s="146"/>
      <c r="AO117" s="146"/>
      <c r="AP117" s="146"/>
      <c r="AQ117" s="146"/>
      <c r="AR117" s="146"/>
      <c r="AS117" s="161"/>
      <c r="AT117" s="146"/>
      <c r="AU117" s="146"/>
      <c r="AV117" s="146"/>
      <c r="AW117" s="146"/>
      <c r="AX117" s="146"/>
      <c r="AY117" s="146"/>
      <c r="AZ117" s="161"/>
      <c r="BA117" s="146"/>
      <c r="BB117" s="146"/>
      <c r="BC117" s="146"/>
      <c r="BD117" s="146"/>
      <c r="BE117" s="146"/>
      <c r="BF117" s="146"/>
      <c r="BG117" s="161"/>
      <c r="BH117" s="146"/>
      <c r="BI117" s="146"/>
      <c r="BJ117" s="146"/>
      <c r="BK117" s="146"/>
      <c r="BL117" s="146"/>
      <c r="BM117" s="146"/>
      <c r="BN117" s="161"/>
      <c r="BO117" s="146"/>
      <c r="BP117" s="146"/>
      <c r="BQ117" s="146"/>
      <c r="BR117" s="146"/>
      <c r="BS117" s="146"/>
      <c r="BT117" s="146"/>
      <c r="BU117" s="161"/>
      <c r="BV117" s="146"/>
      <c r="BW117" s="146"/>
      <c r="BX117" s="146"/>
      <c r="BY117" s="146"/>
      <c r="BZ117" s="146"/>
      <c r="CA117" s="146"/>
      <c r="CB117" s="161"/>
      <c r="CC117" s="146"/>
      <c r="CD117" s="146"/>
      <c r="CE117" s="146"/>
      <c r="CF117" s="146"/>
      <c r="CG117" s="146"/>
      <c r="CH117" s="146"/>
      <c r="CI117" s="161"/>
      <c r="CJ117" s="146"/>
      <c r="CK117" s="146"/>
      <c r="CL117" s="146"/>
      <c r="CM117" s="146"/>
      <c r="CN117" s="146"/>
      <c r="CO117" s="146"/>
      <c r="CP117" s="161"/>
      <c r="CQ117" s="146"/>
      <c r="CR117" s="146"/>
      <c r="CS117" s="146"/>
      <c r="CT117" s="146"/>
      <c r="CU117" s="146"/>
      <c r="CV117" s="146"/>
      <c r="CW117" s="161"/>
      <c r="CX117" s="146"/>
      <c r="CY117" s="146"/>
      <c r="CZ117" s="146"/>
      <c r="DA117" s="146"/>
      <c r="DB117" s="146"/>
      <c r="DC117" s="146"/>
      <c r="DD117" s="161"/>
      <c r="DE117" s="146"/>
      <c r="DF117" s="146"/>
      <c r="DG117" s="146"/>
      <c r="DH117" s="146"/>
      <c r="DI117" s="146"/>
      <c r="DJ117" s="146"/>
      <c r="DK117" s="161"/>
      <c r="DL117" s="146"/>
      <c r="DM117" s="146"/>
      <c r="DN117" s="146"/>
      <c r="DO117" s="146"/>
      <c r="DP117" s="146"/>
      <c r="DQ117" s="146"/>
      <c r="DR117" s="161"/>
      <c r="DS117" s="146"/>
      <c r="DT117" s="146"/>
      <c r="DU117" s="146"/>
      <c r="DV117" s="146"/>
      <c r="DW117" s="146"/>
      <c r="DX117" s="146"/>
      <c r="DY117" s="161"/>
      <c r="DZ117" s="146"/>
      <c r="EA117" s="146"/>
      <c r="EB117" s="146"/>
      <c r="EC117" s="146"/>
      <c r="ED117" s="146"/>
      <c r="EE117" s="146"/>
      <c r="EF117" s="161"/>
      <c r="EG117" s="146"/>
      <c r="EH117" s="146"/>
      <c r="EI117" s="146"/>
      <c r="EJ117" s="146"/>
      <c r="EK117" s="146"/>
      <c r="EL117" s="146"/>
      <c r="EM117" s="161"/>
      <c r="EN117" s="146"/>
      <c r="EO117" s="146"/>
      <c r="EP117" s="146"/>
      <c r="EQ117" s="146"/>
      <c r="ER117" s="146"/>
      <c r="ES117" s="146"/>
      <c r="ET117" s="146"/>
      <c r="EU117" s="577"/>
      <c r="EV117" s="146"/>
      <c r="EW117" s="146"/>
      <c r="EX117" s="146"/>
      <c r="EY117" s="146"/>
      <c r="EZ117" s="146"/>
      <c r="FA117" s="146"/>
      <c r="FB117" s="146"/>
      <c r="FC117" s="146"/>
      <c r="FD117" s="146"/>
      <c r="FE117" s="146"/>
      <c r="FF117" s="146"/>
      <c r="FG117" s="146"/>
      <c r="FH117" s="146"/>
      <c r="FI117" s="146"/>
      <c r="FJ117" s="146"/>
      <c r="FK117" s="146"/>
      <c r="FL117" s="146"/>
      <c r="FM117" s="146"/>
      <c r="FN117" s="146"/>
      <c r="FO117" s="146"/>
      <c r="FP117" s="146"/>
      <c r="FQ117" s="146"/>
      <c r="FR117" s="146"/>
      <c r="FS117" s="146"/>
      <c r="FT117" s="146"/>
      <c r="FU117" s="146"/>
      <c r="FV117" s="146"/>
      <c r="FW117" s="146"/>
      <c r="FX117" s="146"/>
      <c r="FY117" s="146"/>
      <c r="FZ117" s="146"/>
      <c r="GA117" s="146"/>
      <c r="GB117" s="146"/>
      <c r="GC117" s="146"/>
      <c r="GD117" s="146"/>
      <c r="GE117" s="146"/>
      <c r="GF117" s="146"/>
      <c r="GG117" s="146"/>
      <c r="GH117" s="146"/>
      <c r="GI117" s="146"/>
      <c r="GJ117" s="146"/>
      <c r="GK117" s="146"/>
      <c r="GL117" s="146"/>
      <c r="GM117" s="146"/>
      <c r="GN117" s="146"/>
      <c r="GO117" s="146"/>
      <c r="GP117" s="146"/>
      <c r="GQ117" s="146"/>
      <c r="GR117" s="146"/>
      <c r="GS117" s="146"/>
      <c r="GT117" s="146"/>
    </row>
    <row r="118" spans="1:202" s="32" customFormat="1" ht="32.25" customHeight="1" x14ac:dyDescent="0.25">
      <c r="A118" s="77"/>
      <c r="B118" s="33"/>
      <c r="C118" s="43"/>
      <c r="D118" s="146"/>
      <c r="E118" s="146"/>
      <c r="F118" s="146"/>
      <c r="G118" s="146"/>
      <c r="H118" s="146"/>
      <c r="I118" s="146"/>
      <c r="J118" s="161"/>
      <c r="K118" s="146"/>
      <c r="L118" s="146"/>
      <c r="M118" s="146"/>
      <c r="N118" s="146"/>
      <c r="O118" s="146"/>
      <c r="P118" s="146"/>
      <c r="Q118" s="161"/>
      <c r="R118" s="146"/>
      <c r="S118" s="146"/>
      <c r="T118" s="146"/>
      <c r="U118" s="146"/>
      <c r="V118" s="146"/>
      <c r="W118" s="146"/>
      <c r="X118" s="161"/>
      <c r="Y118" s="146"/>
      <c r="Z118" s="146"/>
      <c r="AA118" s="146"/>
      <c r="AB118" s="146"/>
      <c r="AC118" s="146"/>
      <c r="AD118" s="146"/>
      <c r="AE118" s="161"/>
      <c r="AF118" s="146"/>
      <c r="AG118" s="146"/>
      <c r="AH118" s="146"/>
      <c r="AI118" s="146"/>
      <c r="AJ118" s="146"/>
      <c r="AK118" s="146"/>
      <c r="AL118" s="161"/>
      <c r="AM118" s="146"/>
      <c r="AN118" s="146"/>
      <c r="AO118" s="146"/>
      <c r="AP118" s="146"/>
      <c r="AQ118" s="146"/>
      <c r="AR118" s="146"/>
      <c r="AS118" s="161"/>
      <c r="AT118" s="146"/>
      <c r="AU118" s="146"/>
      <c r="AV118" s="146"/>
      <c r="AW118" s="146"/>
      <c r="AX118" s="146"/>
      <c r="AY118" s="146"/>
      <c r="AZ118" s="161"/>
      <c r="BA118" s="146"/>
      <c r="BB118" s="146"/>
      <c r="BC118" s="146"/>
      <c r="BD118" s="146"/>
      <c r="BE118" s="146"/>
      <c r="BF118" s="146"/>
      <c r="BG118" s="161"/>
      <c r="BH118" s="146"/>
      <c r="BI118" s="146"/>
      <c r="BJ118" s="146"/>
      <c r="BK118" s="146"/>
      <c r="BL118" s="146"/>
      <c r="BM118" s="146"/>
      <c r="BN118" s="161"/>
      <c r="BO118" s="146"/>
      <c r="BP118" s="146"/>
      <c r="BQ118" s="146"/>
      <c r="BR118" s="146"/>
      <c r="BS118" s="146"/>
      <c r="BT118" s="146"/>
      <c r="BU118" s="161"/>
      <c r="BV118" s="146"/>
      <c r="BW118" s="146"/>
      <c r="BX118" s="146"/>
      <c r="BY118" s="146"/>
      <c r="BZ118" s="146"/>
      <c r="CA118" s="146"/>
      <c r="CB118" s="161"/>
      <c r="CC118" s="146"/>
      <c r="CD118" s="146"/>
      <c r="CE118" s="146"/>
      <c r="CF118" s="146"/>
      <c r="CG118" s="146"/>
      <c r="CH118" s="146"/>
      <c r="CI118" s="161"/>
      <c r="CJ118" s="146"/>
      <c r="CK118" s="146"/>
      <c r="CL118" s="146"/>
      <c r="CM118" s="146"/>
      <c r="CN118" s="146"/>
      <c r="CO118" s="146"/>
      <c r="CP118" s="161"/>
      <c r="CQ118" s="146"/>
      <c r="CR118" s="146"/>
      <c r="CS118" s="146"/>
      <c r="CT118" s="146"/>
      <c r="CU118" s="146"/>
      <c r="CV118" s="146"/>
      <c r="CW118" s="161"/>
      <c r="CX118" s="146"/>
      <c r="CY118" s="146"/>
      <c r="CZ118" s="146"/>
      <c r="DA118" s="146"/>
      <c r="DB118" s="146"/>
      <c r="DC118" s="146"/>
      <c r="DD118" s="161"/>
      <c r="DE118" s="146"/>
      <c r="DF118" s="146"/>
      <c r="DG118" s="146"/>
      <c r="DH118" s="146"/>
      <c r="DI118" s="146"/>
      <c r="DJ118" s="146"/>
      <c r="DK118" s="161"/>
      <c r="DL118" s="146"/>
      <c r="DM118" s="146"/>
      <c r="DN118" s="146"/>
      <c r="DO118" s="146"/>
      <c r="DP118" s="146"/>
      <c r="DQ118" s="146"/>
      <c r="DR118" s="161"/>
      <c r="DS118" s="146"/>
      <c r="DT118" s="146"/>
      <c r="DU118" s="146"/>
      <c r="DV118" s="146"/>
      <c r="DW118" s="146"/>
      <c r="DX118" s="146"/>
      <c r="DY118" s="161"/>
      <c r="DZ118" s="146"/>
      <c r="EA118" s="146"/>
      <c r="EB118" s="146"/>
      <c r="EC118" s="146"/>
      <c r="ED118" s="146"/>
      <c r="EE118" s="146"/>
      <c r="EF118" s="161"/>
      <c r="EG118" s="146"/>
      <c r="EH118" s="146"/>
      <c r="EI118" s="146"/>
      <c r="EJ118" s="146"/>
      <c r="EK118" s="146"/>
      <c r="EL118" s="146"/>
      <c r="EM118" s="161"/>
      <c r="EN118" s="146"/>
      <c r="EO118" s="146"/>
      <c r="EP118" s="146"/>
      <c r="EQ118" s="146"/>
      <c r="ER118" s="146"/>
      <c r="ES118" s="146"/>
      <c r="ET118" s="146"/>
      <c r="EU118" s="577"/>
      <c r="EV118" s="146"/>
      <c r="EW118" s="146"/>
      <c r="EX118" s="146"/>
      <c r="EY118" s="146"/>
      <c r="EZ118" s="146"/>
      <c r="FA118" s="146"/>
      <c r="FB118" s="146"/>
      <c r="FC118" s="146"/>
      <c r="FD118" s="146"/>
      <c r="FE118" s="146"/>
      <c r="FF118" s="146"/>
      <c r="FG118" s="146"/>
      <c r="FH118" s="146"/>
      <c r="FI118" s="146"/>
      <c r="FJ118" s="146"/>
      <c r="FK118" s="146"/>
      <c r="FL118" s="146"/>
      <c r="FM118" s="146"/>
      <c r="FN118" s="146"/>
      <c r="FO118" s="146"/>
      <c r="FP118" s="146"/>
      <c r="FQ118" s="146"/>
      <c r="FR118" s="146"/>
      <c r="FS118" s="146"/>
      <c r="FT118" s="146"/>
      <c r="FU118" s="146"/>
      <c r="FV118" s="146"/>
      <c r="FW118" s="146"/>
      <c r="FX118" s="146"/>
      <c r="FY118" s="146"/>
      <c r="FZ118" s="146"/>
      <c r="GA118" s="146"/>
      <c r="GB118" s="146"/>
      <c r="GC118" s="146"/>
      <c r="GD118" s="146"/>
      <c r="GE118" s="146"/>
      <c r="GF118" s="146"/>
      <c r="GG118" s="146"/>
      <c r="GH118" s="146"/>
      <c r="GI118" s="146"/>
      <c r="GJ118" s="146"/>
      <c r="GK118" s="146"/>
      <c r="GL118" s="146"/>
      <c r="GM118" s="146"/>
      <c r="GN118" s="146"/>
      <c r="GO118" s="146"/>
      <c r="GP118" s="146"/>
      <c r="GQ118" s="146"/>
      <c r="GR118" s="146"/>
      <c r="GS118" s="146"/>
      <c r="GT118" s="146"/>
    </row>
    <row r="119" spans="1:202" s="32" customFormat="1" ht="32.25" customHeight="1" x14ac:dyDescent="0.25">
      <c r="A119" s="77"/>
      <c r="B119" s="33"/>
      <c r="C119" s="43"/>
      <c r="D119" s="146"/>
      <c r="E119" s="146"/>
      <c r="F119" s="146"/>
      <c r="G119" s="146"/>
      <c r="H119" s="146"/>
      <c r="I119" s="146"/>
      <c r="J119" s="161"/>
      <c r="K119" s="146"/>
      <c r="L119" s="146"/>
      <c r="M119" s="146"/>
      <c r="N119" s="146"/>
      <c r="O119" s="146"/>
      <c r="P119" s="146"/>
      <c r="Q119" s="161"/>
      <c r="R119" s="146"/>
      <c r="S119" s="146"/>
      <c r="T119" s="146"/>
      <c r="U119" s="146"/>
      <c r="V119" s="146"/>
      <c r="W119" s="146"/>
      <c r="X119" s="161"/>
      <c r="Y119" s="146"/>
      <c r="Z119" s="146"/>
      <c r="AA119" s="146"/>
      <c r="AB119" s="146"/>
      <c r="AC119" s="146"/>
      <c r="AD119" s="146"/>
      <c r="AE119" s="161"/>
      <c r="AF119" s="146"/>
      <c r="AG119" s="146"/>
      <c r="AH119" s="146"/>
      <c r="AI119" s="146"/>
      <c r="AJ119" s="146"/>
      <c r="AK119" s="146"/>
      <c r="AL119" s="161"/>
      <c r="AM119" s="146"/>
      <c r="AN119" s="146"/>
      <c r="AO119" s="146"/>
      <c r="AP119" s="146"/>
      <c r="AQ119" s="146"/>
      <c r="AR119" s="146"/>
      <c r="AS119" s="161"/>
      <c r="AT119" s="146"/>
      <c r="AU119" s="146"/>
      <c r="AV119" s="146"/>
      <c r="AW119" s="146"/>
      <c r="AX119" s="146"/>
      <c r="AY119" s="146"/>
      <c r="AZ119" s="161"/>
      <c r="BA119" s="146"/>
      <c r="BB119" s="146"/>
      <c r="BC119" s="146"/>
      <c r="BD119" s="146"/>
      <c r="BE119" s="146"/>
      <c r="BF119" s="146"/>
      <c r="BG119" s="161"/>
      <c r="BH119" s="146"/>
      <c r="BI119" s="146"/>
      <c r="BJ119" s="146"/>
      <c r="BK119" s="146"/>
      <c r="BL119" s="146"/>
      <c r="BM119" s="146"/>
      <c r="BN119" s="161"/>
      <c r="BO119" s="146"/>
      <c r="BP119" s="146"/>
      <c r="BQ119" s="146"/>
      <c r="BR119" s="146"/>
      <c r="BS119" s="146"/>
      <c r="BT119" s="146"/>
      <c r="BU119" s="161"/>
      <c r="BV119" s="146"/>
      <c r="BW119" s="146"/>
      <c r="BX119" s="146"/>
      <c r="BY119" s="146"/>
      <c r="BZ119" s="146"/>
      <c r="CA119" s="146"/>
      <c r="CB119" s="161"/>
      <c r="CC119" s="146"/>
      <c r="CD119" s="146"/>
      <c r="CE119" s="146"/>
      <c r="CF119" s="146"/>
      <c r="CG119" s="146"/>
      <c r="CH119" s="146"/>
      <c r="CI119" s="161"/>
      <c r="CJ119" s="146"/>
      <c r="CK119" s="146"/>
      <c r="CL119" s="146"/>
      <c r="CM119" s="146"/>
      <c r="CN119" s="146"/>
      <c r="CO119" s="146"/>
      <c r="CP119" s="161"/>
      <c r="CQ119" s="146"/>
      <c r="CR119" s="146"/>
      <c r="CS119" s="146"/>
      <c r="CT119" s="146"/>
      <c r="CU119" s="146"/>
      <c r="CV119" s="146"/>
      <c r="CW119" s="161"/>
      <c r="CX119" s="146"/>
      <c r="CY119" s="146"/>
      <c r="CZ119" s="146"/>
      <c r="DA119" s="146"/>
      <c r="DB119" s="146"/>
      <c r="DC119" s="146"/>
      <c r="DD119" s="161"/>
      <c r="DE119" s="146"/>
      <c r="DF119" s="146"/>
      <c r="DG119" s="146"/>
      <c r="DH119" s="146"/>
      <c r="DI119" s="146"/>
      <c r="DJ119" s="146"/>
      <c r="DK119" s="161"/>
      <c r="DL119" s="146"/>
      <c r="DM119" s="146"/>
      <c r="DN119" s="146"/>
      <c r="DO119" s="146"/>
      <c r="DP119" s="146"/>
      <c r="DQ119" s="146"/>
      <c r="DR119" s="161"/>
      <c r="DS119" s="146"/>
      <c r="DT119" s="146"/>
      <c r="DU119" s="146"/>
      <c r="DV119" s="146"/>
      <c r="DW119" s="146"/>
      <c r="DX119" s="146"/>
      <c r="DY119" s="161"/>
      <c r="DZ119" s="146"/>
      <c r="EA119" s="146"/>
      <c r="EB119" s="146"/>
      <c r="EC119" s="146"/>
      <c r="ED119" s="146"/>
      <c r="EE119" s="146"/>
      <c r="EF119" s="161"/>
      <c r="EG119" s="146"/>
      <c r="EH119" s="146"/>
      <c r="EI119" s="146"/>
      <c r="EJ119" s="146"/>
      <c r="EK119" s="146"/>
      <c r="EL119" s="146"/>
      <c r="EM119" s="161"/>
      <c r="EN119" s="146"/>
      <c r="EO119" s="146"/>
      <c r="EP119" s="146"/>
      <c r="EQ119" s="146"/>
      <c r="ER119" s="146"/>
      <c r="ES119" s="146"/>
      <c r="ET119" s="146"/>
      <c r="EU119" s="577"/>
      <c r="EV119" s="146"/>
      <c r="EW119" s="146"/>
      <c r="EX119" s="146"/>
      <c r="EY119" s="146"/>
      <c r="EZ119" s="146"/>
      <c r="FA119" s="146"/>
      <c r="FB119" s="146"/>
      <c r="FC119" s="146"/>
      <c r="FD119" s="146"/>
      <c r="FE119" s="146"/>
      <c r="FF119" s="146"/>
      <c r="FG119" s="146"/>
      <c r="FH119" s="146"/>
      <c r="FI119" s="146"/>
      <c r="FJ119" s="146"/>
      <c r="FK119" s="146"/>
      <c r="FL119" s="146"/>
      <c r="FM119" s="146"/>
      <c r="FN119" s="146"/>
      <c r="FO119" s="146"/>
      <c r="FP119" s="146"/>
      <c r="FQ119" s="146"/>
      <c r="FR119" s="146"/>
      <c r="FS119" s="146"/>
      <c r="FT119" s="146"/>
      <c r="FU119" s="146"/>
      <c r="FV119" s="146"/>
      <c r="FW119" s="146"/>
      <c r="FX119" s="146"/>
      <c r="FY119" s="146"/>
      <c r="FZ119" s="146"/>
      <c r="GA119" s="146"/>
      <c r="GB119" s="146"/>
      <c r="GC119" s="146"/>
      <c r="GD119" s="146"/>
      <c r="GE119" s="146"/>
      <c r="GF119" s="146"/>
      <c r="GG119" s="146"/>
      <c r="GH119" s="146"/>
      <c r="GI119" s="146"/>
      <c r="GJ119" s="146"/>
      <c r="GK119" s="146"/>
      <c r="GL119" s="146"/>
      <c r="GM119" s="146"/>
      <c r="GN119" s="146"/>
      <c r="GO119" s="146"/>
      <c r="GP119" s="146"/>
      <c r="GQ119" s="146"/>
      <c r="GR119" s="146"/>
      <c r="GS119" s="146"/>
      <c r="GT119" s="146"/>
    </row>
    <row r="120" spans="1:202" s="32" customFormat="1" ht="32.25" customHeight="1" x14ac:dyDescent="0.25">
      <c r="A120" s="77"/>
      <c r="B120" s="33"/>
      <c r="C120" s="43"/>
      <c r="D120" s="146"/>
      <c r="E120" s="146"/>
      <c r="F120" s="146"/>
      <c r="G120" s="146"/>
      <c r="H120" s="146"/>
      <c r="I120" s="146"/>
      <c r="J120" s="161"/>
      <c r="K120" s="146"/>
      <c r="L120" s="146"/>
      <c r="M120" s="146"/>
      <c r="N120" s="146"/>
      <c r="O120" s="146"/>
      <c r="P120" s="146"/>
      <c r="Q120" s="161"/>
      <c r="R120" s="146"/>
      <c r="S120" s="146"/>
      <c r="T120" s="146"/>
      <c r="U120" s="146"/>
      <c r="V120" s="146"/>
      <c r="W120" s="146"/>
      <c r="X120" s="161"/>
      <c r="Y120" s="146"/>
      <c r="Z120" s="146"/>
      <c r="AA120" s="146"/>
      <c r="AB120" s="146"/>
      <c r="AC120" s="146"/>
      <c r="AD120" s="146"/>
      <c r="AE120" s="161"/>
      <c r="AF120" s="146"/>
      <c r="AG120" s="146"/>
      <c r="AH120" s="146"/>
      <c r="AI120" s="146"/>
      <c r="AJ120" s="146"/>
      <c r="AK120" s="146"/>
      <c r="AL120" s="161"/>
      <c r="AM120" s="146"/>
      <c r="AN120" s="146"/>
      <c r="AO120" s="146"/>
      <c r="AP120" s="146"/>
      <c r="AQ120" s="146"/>
      <c r="AR120" s="146"/>
      <c r="AS120" s="161"/>
      <c r="AT120" s="146"/>
      <c r="AU120" s="146"/>
      <c r="AV120" s="146"/>
      <c r="AW120" s="146"/>
      <c r="AX120" s="146"/>
      <c r="AY120" s="146"/>
      <c r="AZ120" s="161"/>
      <c r="BA120" s="146"/>
      <c r="BB120" s="146"/>
      <c r="BC120" s="146"/>
      <c r="BD120" s="146"/>
      <c r="BE120" s="146"/>
      <c r="BF120" s="146"/>
      <c r="BG120" s="161"/>
      <c r="BH120" s="146"/>
      <c r="BI120" s="146"/>
      <c r="BJ120" s="146"/>
      <c r="BK120" s="146"/>
      <c r="BL120" s="146"/>
      <c r="BM120" s="146"/>
      <c r="BN120" s="161"/>
      <c r="BO120" s="146"/>
      <c r="BP120" s="146"/>
      <c r="BQ120" s="146"/>
      <c r="BR120" s="146"/>
      <c r="BS120" s="146"/>
      <c r="BT120" s="146"/>
      <c r="BU120" s="161"/>
      <c r="BV120" s="146"/>
      <c r="BW120" s="146"/>
      <c r="BX120" s="146"/>
      <c r="BY120" s="146"/>
      <c r="BZ120" s="146"/>
      <c r="CA120" s="146"/>
      <c r="CB120" s="161"/>
      <c r="CC120" s="146"/>
      <c r="CD120" s="146"/>
      <c r="CE120" s="146"/>
      <c r="CF120" s="146"/>
      <c r="CG120" s="146"/>
      <c r="CH120" s="146"/>
      <c r="CI120" s="161"/>
      <c r="CJ120" s="146"/>
      <c r="CK120" s="146"/>
      <c r="CL120" s="146"/>
      <c r="CM120" s="146"/>
      <c r="CN120" s="146"/>
      <c r="CO120" s="146"/>
      <c r="CP120" s="161"/>
      <c r="CQ120" s="146"/>
      <c r="CR120" s="146"/>
      <c r="CS120" s="146"/>
      <c r="CT120" s="146"/>
      <c r="CU120" s="146"/>
      <c r="CV120" s="146"/>
      <c r="CW120" s="161"/>
      <c r="CX120" s="146"/>
      <c r="CY120" s="146"/>
      <c r="CZ120" s="146"/>
      <c r="DA120" s="146"/>
      <c r="DB120" s="146"/>
      <c r="DC120" s="146"/>
      <c r="DD120" s="161"/>
      <c r="DE120" s="146"/>
      <c r="DF120" s="146"/>
      <c r="DG120" s="146"/>
      <c r="DH120" s="146"/>
      <c r="DI120" s="146"/>
      <c r="DJ120" s="146"/>
      <c r="DK120" s="161"/>
      <c r="DL120" s="146"/>
      <c r="DM120" s="146"/>
      <c r="DN120" s="146"/>
      <c r="DO120" s="146"/>
      <c r="DP120" s="146"/>
      <c r="DQ120" s="146"/>
      <c r="DR120" s="161"/>
      <c r="DS120" s="146"/>
      <c r="DT120" s="146"/>
      <c r="DU120" s="146"/>
      <c r="DV120" s="146"/>
      <c r="DW120" s="146"/>
      <c r="DX120" s="146"/>
      <c r="DY120" s="161"/>
      <c r="DZ120" s="146"/>
      <c r="EA120" s="146"/>
      <c r="EB120" s="146"/>
      <c r="EC120" s="146"/>
      <c r="ED120" s="146"/>
      <c r="EE120" s="146"/>
      <c r="EF120" s="161"/>
      <c r="EG120" s="146"/>
      <c r="EH120" s="146"/>
      <c r="EI120" s="146"/>
      <c r="EJ120" s="146"/>
      <c r="EK120" s="146"/>
      <c r="EL120" s="146"/>
      <c r="EM120" s="161"/>
      <c r="EN120" s="146"/>
      <c r="EO120" s="146"/>
      <c r="EP120" s="146"/>
      <c r="EQ120" s="146"/>
      <c r="ER120" s="146"/>
      <c r="ES120" s="146"/>
      <c r="ET120" s="146"/>
      <c r="EU120" s="577"/>
      <c r="EV120" s="146"/>
      <c r="EW120" s="146"/>
      <c r="EX120" s="146"/>
      <c r="EY120" s="146"/>
      <c r="EZ120" s="146"/>
      <c r="FA120" s="146"/>
      <c r="FB120" s="146"/>
      <c r="FC120" s="146"/>
      <c r="FD120" s="146"/>
      <c r="FE120" s="146"/>
      <c r="FF120" s="146"/>
      <c r="FG120" s="146"/>
      <c r="FH120" s="146"/>
      <c r="FI120" s="146"/>
      <c r="FJ120" s="146"/>
      <c r="FK120" s="146"/>
      <c r="FL120" s="146"/>
      <c r="FM120" s="146"/>
      <c r="FN120" s="146"/>
      <c r="FO120" s="146"/>
      <c r="FP120" s="146"/>
      <c r="FQ120" s="146"/>
      <c r="FR120" s="146"/>
      <c r="FS120" s="146"/>
      <c r="FT120" s="146"/>
      <c r="FU120" s="146"/>
      <c r="FV120" s="146"/>
      <c r="FW120" s="146"/>
      <c r="FX120" s="146"/>
      <c r="FY120" s="146"/>
      <c r="FZ120" s="146"/>
      <c r="GA120" s="146"/>
      <c r="GB120" s="146"/>
      <c r="GC120" s="146"/>
      <c r="GD120" s="146"/>
      <c r="GE120" s="146"/>
      <c r="GF120" s="146"/>
      <c r="GG120" s="146"/>
      <c r="GH120" s="146"/>
      <c r="GI120" s="146"/>
      <c r="GJ120" s="146"/>
      <c r="GK120" s="146"/>
      <c r="GL120" s="146"/>
      <c r="GM120" s="146"/>
      <c r="GN120" s="146"/>
      <c r="GO120" s="146"/>
      <c r="GP120" s="146"/>
      <c r="GQ120" s="146"/>
      <c r="GR120" s="146"/>
      <c r="GS120" s="146"/>
      <c r="GT120" s="146"/>
    </row>
    <row r="121" spans="1:202" s="32" customFormat="1" ht="32.25" customHeight="1" x14ac:dyDescent="0.25">
      <c r="A121" s="77"/>
      <c r="B121" s="33"/>
      <c r="C121" s="43"/>
      <c r="D121" s="146"/>
      <c r="E121" s="146"/>
      <c r="F121" s="146"/>
      <c r="G121" s="146"/>
      <c r="H121" s="146"/>
      <c r="I121" s="146"/>
      <c r="J121" s="161"/>
      <c r="K121" s="146"/>
      <c r="L121" s="146"/>
      <c r="M121" s="146"/>
      <c r="N121" s="146"/>
      <c r="O121" s="146"/>
      <c r="P121" s="146"/>
      <c r="Q121" s="161"/>
      <c r="R121" s="146"/>
      <c r="S121" s="146"/>
      <c r="T121" s="146"/>
      <c r="U121" s="146"/>
      <c r="V121" s="146"/>
      <c r="W121" s="146"/>
      <c r="X121" s="161"/>
      <c r="Y121" s="146"/>
      <c r="Z121" s="146"/>
      <c r="AA121" s="146"/>
      <c r="AB121" s="146"/>
      <c r="AC121" s="146"/>
      <c r="AD121" s="146"/>
      <c r="AE121" s="161"/>
      <c r="AF121" s="146"/>
      <c r="AG121" s="146"/>
      <c r="AH121" s="146"/>
      <c r="AI121" s="146"/>
      <c r="AJ121" s="146"/>
      <c r="AK121" s="146"/>
      <c r="AL121" s="161"/>
      <c r="AM121" s="146"/>
      <c r="AN121" s="146"/>
      <c r="AO121" s="146"/>
      <c r="AP121" s="146"/>
      <c r="AQ121" s="146"/>
      <c r="AR121" s="146"/>
      <c r="AS121" s="161"/>
      <c r="AT121" s="146"/>
      <c r="AU121" s="146"/>
      <c r="AV121" s="146"/>
      <c r="AW121" s="146"/>
      <c r="AX121" s="146"/>
      <c r="AY121" s="146"/>
      <c r="AZ121" s="161"/>
      <c r="BA121" s="146"/>
      <c r="BB121" s="146"/>
      <c r="BC121" s="146"/>
      <c r="BD121" s="146"/>
      <c r="BE121" s="146"/>
      <c r="BF121" s="146"/>
      <c r="BG121" s="161"/>
      <c r="BH121" s="146"/>
      <c r="BI121" s="146"/>
      <c r="BJ121" s="146"/>
      <c r="BK121" s="146"/>
      <c r="BL121" s="146"/>
      <c r="BM121" s="146"/>
      <c r="BN121" s="161"/>
      <c r="BO121" s="146"/>
      <c r="BP121" s="146"/>
      <c r="BQ121" s="146"/>
      <c r="BR121" s="146"/>
      <c r="BS121" s="146"/>
      <c r="BT121" s="146"/>
      <c r="BU121" s="161"/>
      <c r="BV121" s="146"/>
      <c r="BW121" s="146"/>
      <c r="BX121" s="146"/>
      <c r="BY121" s="146"/>
      <c r="BZ121" s="146"/>
      <c r="CA121" s="146"/>
      <c r="CB121" s="161"/>
      <c r="CC121" s="146"/>
      <c r="CD121" s="146"/>
      <c r="CE121" s="146"/>
      <c r="CF121" s="146"/>
      <c r="CG121" s="146"/>
      <c r="CH121" s="146"/>
      <c r="CI121" s="161"/>
      <c r="CJ121" s="146"/>
      <c r="CK121" s="146"/>
      <c r="CL121" s="146"/>
      <c r="CM121" s="146"/>
      <c r="CN121" s="146"/>
      <c r="CO121" s="146"/>
      <c r="CP121" s="161"/>
      <c r="CQ121" s="146"/>
      <c r="CR121" s="146"/>
      <c r="CS121" s="146"/>
      <c r="CT121" s="146"/>
      <c r="CU121" s="146"/>
      <c r="CV121" s="146"/>
      <c r="CW121" s="161"/>
      <c r="CX121" s="146"/>
      <c r="CY121" s="146"/>
      <c r="CZ121" s="146"/>
      <c r="DA121" s="146"/>
      <c r="DB121" s="146"/>
      <c r="DC121" s="146"/>
      <c r="DD121" s="161"/>
      <c r="DE121" s="146"/>
      <c r="DF121" s="146"/>
      <c r="DG121" s="146"/>
      <c r="DH121" s="146"/>
      <c r="DI121" s="146"/>
      <c r="DJ121" s="146"/>
      <c r="DK121" s="161"/>
      <c r="DL121" s="146"/>
      <c r="DM121" s="146"/>
      <c r="DN121" s="146"/>
      <c r="DO121" s="146"/>
      <c r="DP121" s="146"/>
      <c r="DQ121" s="146"/>
      <c r="DR121" s="161"/>
      <c r="DS121" s="146"/>
      <c r="DT121" s="146"/>
      <c r="DU121" s="146"/>
      <c r="DV121" s="146"/>
      <c r="DW121" s="146"/>
      <c r="DX121" s="146"/>
      <c r="DY121" s="161"/>
      <c r="DZ121" s="146"/>
      <c r="EA121" s="146"/>
      <c r="EB121" s="146"/>
      <c r="EC121" s="146"/>
      <c r="ED121" s="146"/>
      <c r="EE121" s="146"/>
      <c r="EF121" s="161"/>
      <c r="EG121" s="146"/>
      <c r="EH121" s="146"/>
      <c r="EI121" s="146"/>
      <c r="EJ121" s="146"/>
      <c r="EK121" s="146"/>
      <c r="EL121" s="146"/>
      <c r="EM121" s="161"/>
      <c r="EN121" s="146"/>
      <c r="EO121" s="146"/>
      <c r="EP121" s="146"/>
      <c r="EQ121" s="146"/>
      <c r="ER121" s="146"/>
      <c r="ES121" s="146"/>
      <c r="ET121" s="146"/>
      <c r="EU121" s="577"/>
      <c r="EV121" s="146"/>
      <c r="EW121" s="146"/>
      <c r="EX121" s="146"/>
      <c r="EY121" s="146"/>
      <c r="EZ121" s="146"/>
      <c r="FA121" s="146"/>
      <c r="FB121" s="146"/>
      <c r="FC121" s="146"/>
      <c r="FD121" s="146"/>
      <c r="FE121" s="146"/>
      <c r="FF121" s="146"/>
      <c r="FG121" s="146"/>
      <c r="FH121" s="146"/>
      <c r="FI121" s="146"/>
      <c r="FJ121" s="146"/>
      <c r="FK121" s="146"/>
      <c r="FL121" s="146"/>
      <c r="FM121" s="146"/>
      <c r="FN121" s="146"/>
      <c r="FO121" s="146"/>
      <c r="FP121" s="146"/>
      <c r="FQ121" s="146"/>
      <c r="FR121" s="146"/>
      <c r="FS121" s="146"/>
      <c r="FT121" s="146"/>
      <c r="FU121" s="146"/>
      <c r="FV121" s="146"/>
      <c r="FW121" s="146"/>
      <c r="FX121" s="146"/>
      <c r="FY121" s="146"/>
      <c r="FZ121" s="146"/>
      <c r="GA121" s="146"/>
      <c r="GB121" s="146"/>
      <c r="GC121" s="146"/>
      <c r="GD121" s="146"/>
      <c r="GE121" s="146"/>
      <c r="GF121" s="146"/>
      <c r="GG121" s="146"/>
      <c r="GH121" s="146"/>
      <c r="GI121" s="146"/>
      <c r="GJ121" s="146"/>
      <c r="GK121" s="146"/>
      <c r="GL121" s="146"/>
      <c r="GM121" s="146"/>
      <c r="GN121" s="146"/>
      <c r="GO121" s="146"/>
      <c r="GP121" s="146"/>
      <c r="GQ121" s="146"/>
      <c r="GR121" s="146"/>
      <c r="GS121" s="146"/>
      <c r="GT121" s="146"/>
    </row>
    <row r="122" spans="1:202" s="32" customFormat="1" ht="32.25" customHeight="1" x14ac:dyDescent="0.25">
      <c r="A122" s="77"/>
      <c r="B122" s="33"/>
      <c r="C122" s="43"/>
      <c r="D122" s="146"/>
      <c r="E122" s="146"/>
      <c r="F122" s="146"/>
      <c r="G122" s="146"/>
      <c r="H122" s="146"/>
      <c r="I122" s="146"/>
      <c r="J122" s="161"/>
      <c r="K122" s="146"/>
      <c r="L122" s="146"/>
      <c r="M122" s="146"/>
      <c r="N122" s="146"/>
      <c r="O122" s="146"/>
      <c r="P122" s="146"/>
      <c r="Q122" s="161"/>
      <c r="R122" s="146"/>
      <c r="S122" s="146"/>
      <c r="T122" s="146"/>
      <c r="U122" s="146"/>
      <c r="V122" s="146"/>
      <c r="W122" s="146"/>
      <c r="X122" s="161"/>
      <c r="Y122" s="146"/>
      <c r="Z122" s="146"/>
      <c r="AA122" s="146"/>
      <c r="AB122" s="146"/>
      <c r="AC122" s="146"/>
      <c r="AD122" s="146"/>
      <c r="AE122" s="161"/>
      <c r="AF122" s="146"/>
      <c r="AG122" s="146"/>
      <c r="AH122" s="146"/>
      <c r="AI122" s="146"/>
      <c r="AJ122" s="146"/>
      <c r="AK122" s="146"/>
      <c r="AL122" s="161"/>
      <c r="AM122" s="146"/>
      <c r="AN122" s="146"/>
      <c r="AO122" s="146"/>
      <c r="AP122" s="146"/>
      <c r="AQ122" s="146"/>
      <c r="AR122" s="146"/>
      <c r="AS122" s="161"/>
      <c r="AT122" s="146"/>
      <c r="AU122" s="146"/>
      <c r="AV122" s="146"/>
      <c r="AW122" s="146"/>
      <c r="AX122" s="146"/>
      <c r="AY122" s="146"/>
      <c r="AZ122" s="161"/>
      <c r="BA122" s="146"/>
      <c r="BB122" s="146"/>
      <c r="BC122" s="146"/>
      <c r="BD122" s="146"/>
      <c r="BE122" s="146"/>
      <c r="BF122" s="146"/>
      <c r="BG122" s="161"/>
      <c r="BH122" s="146"/>
      <c r="BI122" s="146"/>
      <c r="BJ122" s="146"/>
      <c r="BK122" s="146"/>
      <c r="BL122" s="146"/>
      <c r="BM122" s="146"/>
      <c r="BN122" s="161"/>
      <c r="BO122" s="146"/>
      <c r="BP122" s="146"/>
      <c r="BQ122" s="146"/>
      <c r="BR122" s="146"/>
      <c r="BS122" s="146"/>
      <c r="BT122" s="146"/>
      <c r="BU122" s="161"/>
      <c r="BV122" s="146"/>
      <c r="BW122" s="146"/>
      <c r="BX122" s="146"/>
      <c r="BY122" s="146"/>
      <c r="BZ122" s="146"/>
      <c r="CA122" s="146"/>
      <c r="CB122" s="161"/>
      <c r="CC122" s="146"/>
      <c r="CD122" s="146"/>
      <c r="CE122" s="146"/>
      <c r="CF122" s="146"/>
      <c r="CG122" s="146"/>
      <c r="CH122" s="146"/>
      <c r="CI122" s="161"/>
      <c r="CJ122" s="146"/>
      <c r="CK122" s="146"/>
      <c r="CL122" s="146"/>
      <c r="CM122" s="146"/>
      <c r="CN122" s="146"/>
      <c r="CO122" s="146"/>
      <c r="CP122" s="161"/>
      <c r="CQ122" s="146"/>
      <c r="CR122" s="146"/>
      <c r="CS122" s="146"/>
      <c r="CT122" s="146"/>
      <c r="CU122" s="146"/>
      <c r="CV122" s="146"/>
      <c r="CW122" s="161"/>
      <c r="CX122" s="146"/>
      <c r="CY122" s="146"/>
      <c r="CZ122" s="146"/>
      <c r="DA122" s="146"/>
      <c r="DB122" s="146"/>
      <c r="DC122" s="146"/>
      <c r="DD122" s="161"/>
      <c r="DE122" s="146"/>
      <c r="DF122" s="146"/>
      <c r="DG122" s="146"/>
      <c r="DH122" s="146"/>
      <c r="DI122" s="146"/>
      <c r="DJ122" s="146"/>
      <c r="DK122" s="161"/>
      <c r="DL122" s="146"/>
      <c r="DM122" s="146"/>
      <c r="DN122" s="146"/>
      <c r="DO122" s="146"/>
      <c r="DP122" s="146"/>
      <c r="DQ122" s="146"/>
      <c r="DR122" s="161"/>
      <c r="DS122" s="146"/>
      <c r="DT122" s="146"/>
      <c r="DU122" s="146"/>
      <c r="DV122" s="146"/>
      <c r="DW122" s="146"/>
      <c r="DX122" s="146"/>
      <c r="DY122" s="161"/>
      <c r="DZ122" s="146"/>
      <c r="EA122" s="146"/>
      <c r="EB122" s="146"/>
      <c r="EC122" s="146"/>
      <c r="ED122" s="146"/>
      <c r="EE122" s="146"/>
      <c r="EF122" s="161"/>
      <c r="EG122" s="146"/>
      <c r="EH122" s="146"/>
      <c r="EI122" s="146"/>
      <c r="EJ122" s="146"/>
      <c r="EK122" s="146"/>
      <c r="EL122" s="146"/>
      <c r="EM122" s="161"/>
      <c r="EN122" s="146"/>
      <c r="EO122" s="146"/>
      <c r="EP122" s="146"/>
      <c r="EQ122" s="146"/>
      <c r="ER122" s="146"/>
      <c r="ES122" s="146"/>
      <c r="ET122" s="146"/>
      <c r="EU122" s="577"/>
      <c r="EV122" s="146"/>
      <c r="EW122" s="146"/>
      <c r="EX122" s="146"/>
      <c r="EY122" s="146"/>
      <c r="EZ122" s="146"/>
      <c r="FA122" s="146"/>
      <c r="FB122" s="146"/>
      <c r="FC122" s="146"/>
      <c r="FD122" s="146"/>
      <c r="FE122" s="146"/>
      <c r="FF122" s="146"/>
      <c r="FG122" s="146"/>
      <c r="FH122" s="146"/>
      <c r="FI122" s="146"/>
      <c r="FJ122" s="146"/>
      <c r="FK122" s="146"/>
      <c r="FL122" s="146"/>
      <c r="FM122" s="146"/>
      <c r="FN122" s="146"/>
      <c r="FO122" s="146"/>
      <c r="FP122" s="146"/>
      <c r="FQ122" s="146"/>
      <c r="FR122" s="146"/>
      <c r="FS122" s="146"/>
      <c r="FT122" s="146"/>
      <c r="FU122" s="146"/>
      <c r="FV122" s="146"/>
      <c r="FW122" s="146"/>
      <c r="FX122" s="146"/>
      <c r="FY122" s="146"/>
      <c r="FZ122" s="146"/>
      <c r="GA122" s="146"/>
      <c r="GB122" s="146"/>
      <c r="GC122" s="146"/>
      <c r="GD122" s="146"/>
      <c r="GE122" s="146"/>
      <c r="GF122" s="146"/>
      <c r="GG122" s="146"/>
      <c r="GH122" s="146"/>
      <c r="GI122" s="146"/>
      <c r="GJ122" s="146"/>
      <c r="GK122" s="146"/>
      <c r="GL122" s="146"/>
      <c r="GM122" s="146"/>
      <c r="GN122" s="146"/>
      <c r="GO122" s="146"/>
      <c r="GP122" s="146"/>
      <c r="GQ122" s="146"/>
      <c r="GR122" s="146"/>
      <c r="GS122" s="146"/>
      <c r="GT122" s="146"/>
    </row>
    <row r="123" spans="1:202" s="32" customFormat="1" ht="32.25" customHeight="1" x14ac:dyDescent="0.25">
      <c r="A123" s="77"/>
      <c r="B123" s="33"/>
      <c r="C123" s="43"/>
      <c r="D123" s="146"/>
      <c r="E123" s="146"/>
      <c r="F123" s="146"/>
      <c r="G123" s="146"/>
      <c r="H123" s="146"/>
      <c r="I123" s="146"/>
      <c r="J123" s="161"/>
      <c r="K123" s="146"/>
      <c r="L123" s="146"/>
      <c r="M123" s="146"/>
      <c r="N123" s="146"/>
      <c r="O123" s="146"/>
      <c r="P123" s="146"/>
      <c r="Q123" s="161"/>
      <c r="R123" s="146"/>
      <c r="S123" s="146"/>
      <c r="T123" s="146"/>
      <c r="U123" s="146"/>
      <c r="V123" s="146"/>
      <c r="W123" s="146"/>
      <c r="X123" s="161"/>
      <c r="Y123" s="146"/>
      <c r="Z123" s="146"/>
      <c r="AA123" s="146"/>
      <c r="AB123" s="146"/>
      <c r="AC123" s="146"/>
      <c r="AD123" s="146"/>
      <c r="AE123" s="161"/>
      <c r="AF123" s="146"/>
      <c r="AG123" s="146"/>
      <c r="AH123" s="146"/>
      <c r="AI123" s="146"/>
      <c r="AJ123" s="146"/>
      <c r="AK123" s="146"/>
      <c r="AL123" s="161"/>
      <c r="AM123" s="146"/>
      <c r="AN123" s="146"/>
      <c r="AO123" s="146"/>
      <c r="AP123" s="146"/>
      <c r="AQ123" s="146"/>
      <c r="AR123" s="146"/>
      <c r="AS123" s="161"/>
      <c r="AT123" s="146"/>
      <c r="AU123" s="146"/>
      <c r="AV123" s="146"/>
      <c r="AW123" s="146"/>
      <c r="AX123" s="146"/>
      <c r="AY123" s="146"/>
      <c r="AZ123" s="161"/>
      <c r="BA123" s="146"/>
      <c r="BB123" s="146"/>
      <c r="BC123" s="146"/>
      <c r="BD123" s="146"/>
      <c r="BE123" s="146"/>
      <c r="BF123" s="146"/>
      <c r="BG123" s="161"/>
      <c r="BH123" s="146"/>
      <c r="BI123" s="146"/>
      <c r="BJ123" s="146"/>
      <c r="BK123" s="146"/>
      <c r="BL123" s="146"/>
      <c r="BM123" s="146"/>
      <c r="BN123" s="161"/>
      <c r="BO123" s="146"/>
      <c r="BP123" s="146"/>
      <c r="BQ123" s="146"/>
      <c r="BR123" s="146"/>
      <c r="BS123" s="146"/>
      <c r="BT123" s="146"/>
      <c r="BU123" s="161"/>
      <c r="BV123" s="146"/>
      <c r="BW123" s="146"/>
      <c r="BX123" s="146"/>
      <c r="BY123" s="146"/>
      <c r="BZ123" s="146"/>
      <c r="CA123" s="146"/>
      <c r="CB123" s="161"/>
      <c r="CC123" s="146"/>
      <c r="CD123" s="146"/>
      <c r="CE123" s="146"/>
      <c r="CF123" s="146"/>
      <c r="CG123" s="146"/>
      <c r="CH123" s="146"/>
      <c r="CI123" s="161"/>
      <c r="CJ123" s="146"/>
      <c r="CK123" s="146"/>
      <c r="CL123" s="146"/>
      <c r="CM123" s="146"/>
      <c r="CN123" s="146"/>
      <c r="CO123" s="146"/>
      <c r="CP123" s="161"/>
      <c r="CQ123" s="146"/>
      <c r="CR123" s="146"/>
      <c r="CS123" s="146"/>
      <c r="CT123" s="146"/>
      <c r="CU123" s="146"/>
      <c r="CV123" s="146"/>
      <c r="CW123" s="161"/>
      <c r="CX123" s="146"/>
      <c r="CY123" s="146"/>
      <c r="CZ123" s="146"/>
      <c r="DA123" s="146"/>
      <c r="DB123" s="146"/>
      <c r="DC123" s="146"/>
      <c r="DD123" s="161"/>
      <c r="DE123" s="146"/>
      <c r="DF123" s="146"/>
      <c r="DG123" s="146"/>
      <c r="DH123" s="146"/>
      <c r="DI123" s="146"/>
      <c r="DJ123" s="146"/>
      <c r="DK123" s="161"/>
      <c r="DL123" s="146"/>
      <c r="DM123" s="146"/>
      <c r="DN123" s="146"/>
      <c r="DO123" s="146"/>
      <c r="DP123" s="146"/>
      <c r="DQ123" s="146"/>
      <c r="DR123" s="161"/>
      <c r="DS123" s="146"/>
      <c r="DT123" s="146"/>
      <c r="DU123" s="146"/>
      <c r="DV123" s="146"/>
      <c r="DW123" s="146"/>
      <c r="DX123" s="146"/>
      <c r="DY123" s="161"/>
      <c r="DZ123" s="146"/>
      <c r="EA123" s="146"/>
      <c r="EB123" s="146"/>
      <c r="EC123" s="146"/>
      <c r="ED123" s="146"/>
      <c r="EE123" s="146"/>
      <c r="EF123" s="161"/>
      <c r="EG123" s="146"/>
      <c r="EH123" s="146"/>
      <c r="EI123" s="146"/>
      <c r="EJ123" s="146"/>
      <c r="EK123" s="146"/>
      <c r="EL123" s="146"/>
      <c r="EM123" s="161"/>
      <c r="EN123" s="146"/>
      <c r="EO123" s="146"/>
      <c r="EP123" s="146"/>
      <c r="EQ123" s="146"/>
      <c r="ER123" s="146"/>
      <c r="ES123" s="146"/>
      <c r="ET123" s="146"/>
      <c r="EU123" s="577"/>
      <c r="EV123" s="146"/>
      <c r="EW123" s="146"/>
      <c r="EX123" s="146"/>
      <c r="EY123" s="146"/>
      <c r="EZ123" s="146"/>
      <c r="FA123" s="146"/>
      <c r="FB123" s="146"/>
      <c r="FC123" s="146"/>
      <c r="FD123" s="146"/>
      <c r="FE123" s="146"/>
      <c r="FF123" s="146"/>
      <c r="FG123" s="146"/>
      <c r="FH123" s="146"/>
      <c r="FI123" s="146"/>
      <c r="FJ123" s="146"/>
      <c r="FK123" s="146"/>
      <c r="FL123" s="146"/>
      <c r="FM123" s="146"/>
      <c r="FN123" s="146"/>
      <c r="FO123" s="146"/>
      <c r="FP123" s="146"/>
      <c r="FQ123" s="146"/>
      <c r="FR123" s="146"/>
      <c r="FS123" s="146"/>
      <c r="FT123" s="146"/>
      <c r="FU123" s="146"/>
      <c r="FV123" s="146"/>
      <c r="FW123" s="146"/>
      <c r="FX123" s="146"/>
      <c r="FY123" s="146"/>
      <c r="FZ123" s="146"/>
      <c r="GA123" s="146"/>
      <c r="GB123" s="146"/>
      <c r="GC123" s="146"/>
      <c r="GD123" s="146"/>
      <c r="GE123" s="146"/>
      <c r="GF123" s="146"/>
      <c r="GG123" s="146"/>
      <c r="GH123" s="146"/>
      <c r="GI123" s="146"/>
      <c r="GJ123" s="146"/>
      <c r="GK123" s="146"/>
      <c r="GL123" s="146"/>
      <c r="GM123" s="146"/>
      <c r="GN123" s="146"/>
      <c r="GO123" s="146"/>
      <c r="GP123" s="146"/>
      <c r="GQ123" s="146"/>
      <c r="GR123" s="146"/>
      <c r="GS123" s="146"/>
      <c r="GT123" s="146"/>
    </row>
    <row r="124" spans="1:202" s="32" customFormat="1" ht="32.25" customHeight="1" x14ac:dyDescent="0.25">
      <c r="A124" s="77"/>
      <c r="B124" s="33"/>
      <c r="C124" s="43"/>
      <c r="D124" s="146"/>
      <c r="E124" s="146"/>
      <c r="F124" s="146"/>
      <c r="G124" s="146"/>
      <c r="H124" s="146"/>
      <c r="I124" s="146"/>
      <c r="J124" s="161"/>
      <c r="K124" s="146"/>
      <c r="L124" s="146"/>
      <c r="M124" s="146"/>
      <c r="N124" s="146"/>
      <c r="O124" s="146"/>
      <c r="P124" s="146"/>
      <c r="Q124" s="161"/>
      <c r="R124" s="146"/>
      <c r="S124" s="146"/>
      <c r="T124" s="146"/>
      <c r="U124" s="146"/>
      <c r="V124" s="146"/>
      <c r="W124" s="146"/>
      <c r="X124" s="161"/>
      <c r="Y124" s="146"/>
      <c r="Z124" s="146"/>
      <c r="AA124" s="146"/>
      <c r="AB124" s="146"/>
      <c r="AC124" s="146"/>
      <c r="AD124" s="146"/>
      <c r="AE124" s="161"/>
      <c r="AF124" s="146"/>
      <c r="AG124" s="146"/>
      <c r="AH124" s="146"/>
      <c r="AI124" s="146"/>
      <c r="AJ124" s="146"/>
      <c r="AK124" s="146"/>
      <c r="AL124" s="161"/>
      <c r="AM124" s="146"/>
      <c r="AN124" s="146"/>
      <c r="AO124" s="146"/>
      <c r="AP124" s="146"/>
      <c r="AQ124" s="146"/>
      <c r="AR124" s="146"/>
      <c r="AS124" s="161"/>
      <c r="AT124" s="146"/>
      <c r="AU124" s="146"/>
      <c r="AV124" s="146"/>
      <c r="AW124" s="146"/>
      <c r="AX124" s="146"/>
      <c r="AY124" s="146"/>
      <c r="AZ124" s="161"/>
      <c r="BA124" s="146"/>
      <c r="BB124" s="146"/>
      <c r="BC124" s="146"/>
      <c r="BD124" s="146"/>
      <c r="BE124" s="146"/>
      <c r="BF124" s="146"/>
      <c r="BG124" s="161"/>
      <c r="BH124" s="146"/>
      <c r="BI124" s="146"/>
      <c r="BJ124" s="146"/>
      <c r="BK124" s="146"/>
      <c r="BL124" s="146"/>
      <c r="BM124" s="146"/>
      <c r="BN124" s="161"/>
      <c r="BO124" s="146"/>
      <c r="BP124" s="146"/>
      <c r="BQ124" s="146"/>
      <c r="BR124" s="146"/>
      <c r="BS124" s="146"/>
      <c r="BT124" s="146"/>
      <c r="BU124" s="161"/>
      <c r="BV124" s="146"/>
      <c r="BW124" s="146"/>
      <c r="BX124" s="146"/>
      <c r="BY124" s="146"/>
      <c r="BZ124" s="146"/>
      <c r="CA124" s="146"/>
      <c r="CB124" s="161"/>
      <c r="CC124" s="146"/>
      <c r="CD124" s="146"/>
      <c r="CE124" s="146"/>
      <c r="CF124" s="146"/>
      <c r="CG124" s="146"/>
      <c r="CH124" s="146"/>
      <c r="CI124" s="161"/>
      <c r="CJ124" s="146"/>
      <c r="CK124" s="146"/>
      <c r="CL124" s="146"/>
      <c r="CM124" s="146"/>
      <c r="CN124" s="146"/>
      <c r="CO124" s="146"/>
      <c r="CP124" s="161"/>
      <c r="CQ124" s="146"/>
      <c r="CR124" s="146"/>
      <c r="CS124" s="146"/>
      <c r="CT124" s="146"/>
      <c r="CU124" s="146"/>
      <c r="CV124" s="146"/>
      <c r="CW124" s="161"/>
      <c r="CX124" s="146"/>
      <c r="CY124" s="146"/>
      <c r="CZ124" s="146"/>
      <c r="DA124" s="146"/>
      <c r="DB124" s="146"/>
      <c r="DC124" s="146"/>
      <c r="DD124" s="161"/>
      <c r="DE124" s="146"/>
      <c r="DF124" s="146"/>
      <c r="DG124" s="146"/>
      <c r="DH124" s="146"/>
      <c r="DI124" s="146"/>
      <c r="DJ124" s="146"/>
      <c r="DK124" s="161"/>
      <c r="DL124" s="146"/>
      <c r="DM124" s="146"/>
      <c r="DN124" s="146"/>
      <c r="DO124" s="146"/>
      <c r="DP124" s="146"/>
      <c r="DQ124" s="146"/>
      <c r="DR124" s="161"/>
      <c r="DS124" s="146"/>
      <c r="DT124" s="146"/>
      <c r="DU124" s="146"/>
      <c r="DV124" s="146"/>
      <c r="DW124" s="146"/>
      <c r="DX124" s="146"/>
      <c r="DY124" s="161"/>
      <c r="DZ124" s="146"/>
      <c r="EA124" s="146"/>
      <c r="EB124" s="146"/>
      <c r="EC124" s="146"/>
      <c r="ED124" s="146"/>
      <c r="EE124" s="146"/>
      <c r="EF124" s="161"/>
      <c r="EG124" s="146"/>
      <c r="EH124" s="146"/>
      <c r="EI124" s="146"/>
      <c r="EJ124" s="146"/>
      <c r="EK124" s="146"/>
      <c r="EL124" s="146"/>
      <c r="EM124" s="161"/>
      <c r="EN124" s="146"/>
      <c r="EO124" s="146"/>
      <c r="EP124" s="146"/>
      <c r="EQ124" s="146"/>
      <c r="ER124" s="146"/>
      <c r="ES124" s="146"/>
      <c r="ET124" s="146"/>
      <c r="EU124" s="577"/>
      <c r="EV124" s="146"/>
      <c r="EW124" s="146"/>
      <c r="EX124" s="146"/>
      <c r="EY124" s="146"/>
      <c r="EZ124" s="146"/>
      <c r="FA124" s="146"/>
      <c r="FB124" s="146"/>
      <c r="FC124" s="146"/>
      <c r="FD124" s="146"/>
      <c r="FE124" s="146"/>
      <c r="FF124" s="146"/>
      <c r="FG124" s="146"/>
      <c r="FH124" s="146"/>
      <c r="FI124" s="146"/>
      <c r="FJ124" s="146"/>
      <c r="FK124" s="146"/>
      <c r="FL124" s="146"/>
      <c r="FM124" s="146"/>
      <c r="FN124" s="146"/>
      <c r="FO124" s="146"/>
      <c r="FP124" s="146"/>
      <c r="FQ124" s="146"/>
      <c r="FR124" s="146"/>
      <c r="FS124" s="146"/>
      <c r="FT124" s="146"/>
      <c r="FU124" s="146"/>
      <c r="FV124" s="146"/>
      <c r="FW124" s="146"/>
      <c r="FX124" s="146"/>
      <c r="FY124" s="146"/>
      <c r="FZ124" s="146"/>
      <c r="GA124" s="146"/>
      <c r="GB124" s="146"/>
      <c r="GC124" s="146"/>
      <c r="GD124" s="146"/>
      <c r="GE124" s="146"/>
      <c r="GF124" s="146"/>
      <c r="GG124" s="146"/>
      <c r="GH124" s="146"/>
      <c r="GI124" s="146"/>
      <c r="GJ124" s="146"/>
      <c r="GK124" s="146"/>
      <c r="GL124" s="146"/>
      <c r="GM124" s="146"/>
      <c r="GN124" s="146"/>
      <c r="GO124" s="146"/>
      <c r="GP124" s="146"/>
      <c r="GQ124" s="146"/>
      <c r="GR124" s="146"/>
      <c r="GS124" s="146"/>
      <c r="GT124" s="146"/>
    </row>
    <row r="125" spans="1:202" s="32" customFormat="1" ht="32.25" customHeight="1" x14ac:dyDescent="0.25">
      <c r="A125" s="77"/>
      <c r="B125" s="33"/>
      <c r="C125" s="43"/>
      <c r="D125" s="146"/>
      <c r="E125" s="146"/>
      <c r="F125" s="146"/>
      <c r="G125" s="146"/>
      <c r="H125" s="146"/>
      <c r="I125" s="146"/>
      <c r="J125" s="161"/>
      <c r="K125" s="146"/>
      <c r="L125" s="146"/>
      <c r="M125" s="146"/>
      <c r="N125" s="146"/>
      <c r="O125" s="146"/>
      <c r="P125" s="146"/>
      <c r="Q125" s="161"/>
      <c r="R125" s="146"/>
      <c r="S125" s="146"/>
      <c r="T125" s="146"/>
      <c r="U125" s="146"/>
      <c r="V125" s="146"/>
      <c r="W125" s="146"/>
      <c r="X125" s="161"/>
      <c r="Y125" s="146"/>
      <c r="Z125" s="146"/>
      <c r="AA125" s="146"/>
      <c r="AB125" s="146"/>
      <c r="AC125" s="146"/>
      <c r="AD125" s="146"/>
      <c r="AE125" s="161"/>
      <c r="AF125" s="146"/>
      <c r="AG125" s="146"/>
      <c r="AH125" s="146"/>
      <c r="AI125" s="146"/>
      <c r="AJ125" s="146"/>
      <c r="AK125" s="146"/>
      <c r="AL125" s="161"/>
      <c r="AM125" s="146"/>
      <c r="AN125" s="146"/>
      <c r="AO125" s="146"/>
      <c r="AP125" s="146"/>
      <c r="AQ125" s="146"/>
      <c r="AR125" s="146"/>
      <c r="AS125" s="161"/>
      <c r="AT125" s="146"/>
      <c r="AU125" s="146"/>
      <c r="AV125" s="146"/>
      <c r="AW125" s="146"/>
      <c r="AX125" s="146"/>
      <c r="AY125" s="146"/>
      <c r="AZ125" s="161"/>
      <c r="BA125" s="146"/>
      <c r="BB125" s="146"/>
      <c r="BC125" s="146"/>
      <c r="BD125" s="146"/>
      <c r="BE125" s="146"/>
      <c r="BF125" s="146"/>
      <c r="BG125" s="161"/>
      <c r="BH125" s="146"/>
      <c r="BI125" s="146"/>
      <c r="BJ125" s="146"/>
      <c r="BK125" s="146"/>
      <c r="BL125" s="146"/>
      <c r="BM125" s="146"/>
      <c r="BN125" s="161"/>
      <c r="BO125" s="146"/>
      <c r="BP125" s="146"/>
      <c r="BQ125" s="146"/>
      <c r="BR125" s="146"/>
      <c r="BS125" s="146"/>
      <c r="BT125" s="146"/>
      <c r="BU125" s="161"/>
      <c r="BV125" s="146"/>
      <c r="BW125" s="146"/>
      <c r="BX125" s="146"/>
      <c r="BY125" s="146"/>
      <c r="BZ125" s="146"/>
      <c r="CA125" s="146"/>
      <c r="CB125" s="161"/>
      <c r="CC125" s="146"/>
      <c r="CD125" s="146"/>
      <c r="CE125" s="146"/>
      <c r="CF125" s="146"/>
      <c r="CG125" s="146"/>
      <c r="CH125" s="146"/>
      <c r="CI125" s="161"/>
      <c r="CJ125" s="146"/>
      <c r="CK125" s="146"/>
      <c r="CL125" s="146"/>
      <c r="CM125" s="146"/>
      <c r="CN125" s="146"/>
      <c r="CO125" s="146"/>
      <c r="CP125" s="161"/>
      <c r="CQ125" s="146"/>
      <c r="CR125" s="146"/>
      <c r="CS125" s="146"/>
      <c r="CT125" s="146"/>
      <c r="CU125" s="146"/>
      <c r="CV125" s="146"/>
      <c r="CW125" s="161"/>
      <c r="CX125" s="146"/>
      <c r="CY125" s="146"/>
      <c r="CZ125" s="146"/>
      <c r="DA125" s="146"/>
      <c r="DB125" s="146"/>
      <c r="DC125" s="146"/>
      <c r="DD125" s="161"/>
      <c r="DE125" s="146"/>
      <c r="DF125" s="146"/>
      <c r="DG125" s="146"/>
      <c r="DH125" s="146"/>
      <c r="DI125" s="146"/>
      <c r="DJ125" s="146"/>
      <c r="DK125" s="161"/>
      <c r="DL125" s="146"/>
      <c r="DM125" s="146"/>
      <c r="DN125" s="146"/>
      <c r="DO125" s="146"/>
      <c r="DP125" s="146"/>
      <c r="DQ125" s="146"/>
      <c r="DR125" s="161"/>
      <c r="DS125" s="146"/>
      <c r="DT125" s="146"/>
      <c r="DU125" s="146"/>
      <c r="DV125" s="146"/>
      <c r="DW125" s="146"/>
      <c r="DX125" s="146"/>
      <c r="DY125" s="161"/>
      <c r="DZ125" s="146"/>
      <c r="EA125" s="146"/>
      <c r="EB125" s="146"/>
      <c r="EC125" s="146"/>
      <c r="ED125" s="146"/>
      <c r="EE125" s="146"/>
      <c r="EF125" s="161"/>
      <c r="EG125" s="146"/>
      <c r="EH125" s="146"/>
      <c r="EI125" s="146"/>
      <c r="EJ125" s="146"/>
      <c r="EK125" s="146"/>
      <c r="EL125" s="146"/>
      <c r="EM125" s="161"/>
      <c r="EN125" s="146"/>
      <c r="EO125" s="146"/>
      <c r="EP125" s="146"/>
      <c r="EQ125" s="146"/>
      <c r="ER125" s="146"/>
      <c r="ES125" s="146"/>
      <c r="ET125" s="146"/>
      <c r="EU125" s="577"/>
      <c r="EV125" s="146"/>
      <c r="EW125" s="146"/>
      <c r="EX125" s="146"/>
      <c r="EY125" s="146"/>
      <c r="EZ125" s="146"/>
      <c r="FA125" s="146"/>
      <c r="FB125" s="146"/>
      <c r="FC125" s="146"/>
      <c r="FD125" s="146"/>
      <c r="FE125" s="146"/>
      <c r="FF125" s="146"/>
      <c r="FG125" s="146"/>
      <c r="FH125" s="146"/>
      <c r="FI125" s="146"/>
      <c r="FJ125" s="146"/>
      <c r="FK125" s="146"/>
      <c r="FL125" s="146"/>
      <c r="FM125" s="146"/>
      <c r="FN125" s="146"/>
      <c r="FO125" s="146"/>
      <c r="FP125" s="146"/>
      <c r="FQ125" s="146"/>
      <c r="FR125" s="146"/>
      <c r="FS125" s="146"/>
      <c r="FT125" s="146"/>
      <c r="FU125" s="146"/>
      <c r="FV125" s="146"/>
      <c r="FW125" s="146"/>
      <c r="FX125" s="146"/>
      <c r="FY125" s="146"/>
      <c r="FZ125" s="146"/>
      <c r="GA125" s="146"/>
      <c r="GB125" s="146"/>
      <c r="GC125" s="146"/>
      <c r="GD125" s="146"/>
      <c r="GE125" s="146"/>
      <c r="GF125" s="146"/>
      <c r="GG125" s="146"/>
      <c r="GH125" s="146"/>
      <c r="GI125" s="146"/>
      <c r="GJ125" s="146"/>
      <c r="GK125" s="146"/>
      <c r="GL125" s="146"/>
      <c r="GM125" s="146"/>
      <c r="GN125" s="146"/>
      <c r="GO125" s="146"/>
      <c r="GP125" s="146"/>
      <c r="GQ125" s="146"/>
      <c r="GR125" s="146"/>
      <c r="GS125" s="146"/>
      <c r="GT125" s="146"/>
    </row>
    <row r="126" spans="1:202" s="32" customFormat="1" ht="32.25" customHeight="1" x14ac:dyDescent="0.25">
      <c r="A126" s="77"/>
      <c r="B126" s="33"/>
      <c r="C126" s="43"/>
      <c r="D126" s="146"/>
      <c r="E126" s="146"/>
      <c r="F126" s="146"/>
      <c r="G126" s="146"/>
      <c r="H126" s="146"/>
      <c r="I126" s="146"/>
      <c r="J126" s="161"/>
      <c r="K126" s="146"/>
      <c r="L126" s="146"/>
      <c r="M126" s="146"/>
      <c r="N126" s="146"/>
      <c r="O126" s="146"/>
      <c r="P126" s="146"/>
      <c r="Q126" s="161"/>
      <c r="R126" s="146"/>
      <c r="S126" s="146"/>
      <c r="T126" s="146"/>
      <c r="U126" s="146"/>
      <c r="V126" s="146"/>
      <c r="W126" s="146"/>
      <c r="X126" s="161"/>
      <c r="Y126" s="146"/>
      <c r="Z126" s="146"/>
      <c r="AA126" s="146"/>
      <c r="AB126" s="146"/>
      <c r="AC126" s="146"/>
      <c r="AD126" s="146"/>
      <c r="AE126" s="161"/>
      <c r="AF126" s="146"/>
      <c r="AG126" s="146"/>
      <c r="AH126" s="146"/>
      <c r="AI126" s="146"/>
      <c r="AJ126" s="146"/>
      <c r="AK126" s="146"/>
      <c r="AL126" s="161"/>
      <c r="AM126" s="146"/>
      <c r="AN126" s="146"/>
      <c r="AO126" s="146"/>
      <c r="AP126" s="146"/>
      <c r="AQ126" s="146"/>
      <c r="AR126" s="146"/>
      <c r="AS126" s="161"/>
      <c r="AT126" s="146"/>
      <c r="AU126" s="146"/>
      <c r="AV126" s="146"/>
      <c r="AW126" s="146"/>
      <c r="AX126" s="146"/>
      <c r="AY126" s="146"/>
      <c r="AZ126" s="161"/>
      <c r="BA126" s="146"/>
      <c r="BB126" s="146"/>
      <c r="BC126" s="146"/>
      <c r="BD126" s="146"/>
      <c r="BE126" s="146"/>
      <c r="BF126" s="146"/>
      <c r="BG126" s="161"/>
      <c r="BH126" s="146"/>
      <c r="BI126" s="146"/>
      <c r="BJ126" s="146"/>
      <c r="BK126" s="146"/>
      <c r="BL126" s="146"/>
      <c r="BM126" s="146"/>
      <c r="BN126" s="161"/>
      <c r="BO126" s="146"/>
      <c r="BP126" s="146"/>
      <c r="BQ126" s="146"/>
      <c r="BR126" s="146"/>
      <c r="BS126" s="146"/>
      <c r="BT126" s="146"/>
      <c r="BU126" s="161"/>
      <c r="BV126" s="146"/>
      <c r="BW126" s="146"/>
      <c r="BX126" s="146"/>
      <c r="BY126" s="146"/>
      <c r="BZ126" s="146"/>
      <c r="CA126" s="146"/>
      <c r="CB126" s="161"/>
      <c r="CC126" s="146"/>
      <c r="CD126" s="146"/>
      <c r="CE126" s="146"/>
      <c r="CF126" s="146"/>
      <c r="CG126" s="146"/>
      <c r="CH126" s="146"/>
      <c r="CI126" s="161"/>
      <c r="CJ126" s="146"/>
      <c r="CK126" s="146"/>
      <c r="CL126" s="146"/>
      <c r="CM126" s="146"/>
      <c r="CN126" s="146"/>
      <c r="CO126" s="146"/>
      <c r="CP126" s="161"/>
      <c r="CQ126" s="146"/>
      <c r="CR126" s="146"/>
      <c r="CS126" s="146"/>
      <c r="CT126" s="146"/>
      <c r="CU126" s="146"/>
      <c r="CV126" s="146"/>
      <c r="CW126" s="161"/>
      <c r="CX126" s="146"/>
      <c r="CY126" s="146"/>
      <c r="CZ126" s="146"/>
      <c r="DA126" s="146"/>
      <c r="DB126" s="146"/>
      <c r="DC126" s="146"/>
      <c r="DD126" s="161"/>
      <c r="DE126" s="146"/>
      <c r="DF126" s="146"/>
      <c r="DG126" s="146"/>
      <c r="DH126" s="146"/>
      <c r="DI126" s="146"/>
      <c r="DJ126" s="146"/>
      <c r="DK126" s="161"/>
      <c r="DL126" s="146"/>
      <c r="DM126" s="146"/>
      <c r="DN126" s="146"/>
      <c r="DO126" s="146"/>
      <c r="DP126" s="146"/>
      <c r="DQ126" s="146"/>
      <c r="DR126" s="161"/>
      <c r="DS126" s="146"/>
      <c r="DT126" s="146"/>
      <c r="DU126" s="146"/>
      <c r="DV126" s="146"/>
      <c r="DW126" s="146"/>
      <c r="DX126" s="146"/>
      <c r="DY126" s="161"/>
      <c r="DZ126" s="146"/>
      <c r="EA126" s="146"/>
      <c r="EB126" s="146"/>
      <c r="EC126" s="146"/>
      <c r="ED126" s="146"/>
      <c r="EE126" s="146"/>
      <c r="EF126" s="161"/>
      <c r="EG126" s="146"/>
      <c r="EH126" s="146"/>
      <c r="EI126" s="146"/>
      <c r="EJ126" s="146"/>
      <c r="EK126" s="146"/>
      <c r="EL126" s="146"/>
      <c r="EM126" s="161"/>
      <c r="EN126" s="146"/>
      <c r="EO126" s="146"/>
      <c r="EP126" s="146"/>
      <c r="EQ126" s="146"/>
      <c r="ER126" s="146"/>
      <c r="ES126" s="146"/>
      <c r="ET126" s="146"/>
      <c r="EU126" s="577"/>
      <c r="EV126" s="146"/>
      <c r="EW126" s="146"/>
      <c r="EX126" s="146"/>
      <c r="EY126" s="146"/>
      <c r="EZ126" s="146"/>
      <c r="FA126" s="146"/>
      <c r="FB126" s="146"/>
      <c r="FC126" s="146"/>
      <c r="FD126" s="146"/>
      <c r="FE126" s="146"/>
      <c r="FF126" s="146"/>
      <c r="FG126" s="146"/>
      <c r="FH126" s="146"/>
      <c r="FI126" s="146"/>
      <c r="FJ126" s="146"/>
      <c r="FK126" s="146"/>
      <c r="FL126" s="146"/>
      <c r="FM126" s="146"/>
      <c r="FN126" s="146"/>
      <c r="FO126" s="146"/>
      <c r="FP126" s="146"/>
      <c r="FQ126" s="146"/>
      <c r="FR126" s="146"/>
      <c r="FS126" s="146"/>
      <c r="FT126" s="146"/>
      <c r="FU126" s="146"/>
      <c r="FV126" s="146"/>
      <c r="FW126" s="146"/>
      <c r="FX126" s="146"/>
      <c r="FY126" s="146"/>
      <c r="FZ126" s="146"/>
      <c r="GA126" s="146"/>
      <c r="GB126" s="146"/>
      <c r="GC126" s="146"/>
      <c r="GD126" s="146"/>
      <c r="GE126" s="146"/>
      <c r="GF126" s="146"/>
      <c r="GG126" s="146"/>
      <c r="GH126" s="146"/>
      <c r="GI126" s="146"/>
      <c r="GJ126" s="146"/>
      <c r="GK126" s="146"/>
      <c r="GL126" s="146"/>
      <c r="GM126" s="146"/>
      <c r="GN126" s="146"/>
      <c r="GO126" s="146"/>
      <c r="GP126" s="146"/>
      <c r="GQ126" s="146"/>
      <c r="GR126" s="146"/>
      <c r="GS126" s="146"/>
      <c r="GT126" s="146"/>
    </row>
    <row r="127" spans="1:202" s="32" customFormat="1" ht="32.25" customHeight="1" x14ac:dyDescent="0.25">
      <c r="A127" s="77"/>
      <c r="B127" s="33"/>
      <c r="C127" s="43"/>
      <c r="D127" s="146"/>
      <c r="E127" s="146"/>
      <c r="F127" s="146"/>
      <c r="G127" s="146"/>
      <c r="H127" s="146"/>
      <c r="I127" s="146"/>
      <c r="J127" s="161"/>
      <c r="K127" s="146"/>
      <c r="L127" s="146"/>
      <c r="M127" s="146"/>
      <c r="N127" s="146"/>
      <c r="O127" s="146"/>
      <c r="P127" s="146"/>
      <c r="Q127" s="161"/>
      <c r="R127" s="146"/>
      <c r="S127" s="146"/>
      <c r="T127" s="146"/>
      <c r="U127" s="146"/>
      <c r="V127" s="146"/>
      <c r="W127" s="146"/>
      <c r="X127" s="161"/>
      <c r="Y127" s="146"/>
      <c r="Z127" s="146"/>
      <c r="AA127" s="146"/>
      <c r="AB127" s="146"/>
      <c r="AC127" s="146"/>
      <c r="AD127" s="146"/>
      <c r="AE127" s="161"/>
      <c r="AF127" s="146"/>
      <c r="AG127" s="146"/>
      <c r="AH127" s="146"/>
      <c r="AI127" s="146"/>
      <c r="AJ127" s="146"/>
      <c r="AK127" s="146"/>
      <c r="AL127" s="161"/>
      <c r="AM127" s="146"/>
      <c r="AN127" s="146"/>
      <c r="AO127" s="146"/>
      <c r="AP127" s="146"/>
      <c r="AQ127" s="146"/>
      <c r="AR127" s="146"/>
      <c r="AS127" s="161"/>
      <c r="AT127" s="146"/>
      <c r="AU127" s="146"/>
      <c r="AV127" s="146"/>
      <c r="AW127" s="146"/>
      <c r="AX127" s="146"/>
      <c r="AY127" s="146"/>
      <c r="AZ127" s="161"/>
      <c r="BA127" s="146"/>
      <c r="BB127" s="146"/>
      <c r="BC127" s="146"/>
      <c r="BD127" s="146"/>
      <c r="BE127" s="146"/>
      <c r="BF127" s="146"/>
      <c r="BG127" s="161"/>
      <c r="BH127" s="146"/>
      <c r="BI127" s="146"/>
      <c r="BJ127" s="146"/>
      <c r="BK127" s="146"/>
      <c r="BL127" s="146"/>
      <c r="BM127" s="146"/>
      <c r="BN127" s="161"/>
      <c r="BO127" s="146"/>
      <c r="BP127" s="146"/>
      <c r="BQ127" s="146"/>
      <c r="BR127" s="146"/>
      <c r="BS127" s="146"/>
      <c r="BT127" s="146"/>
      <c r="BU127" s="161"/>
      <c r="BV127" s="146"/>
      <c r="BW127" s="146"/>
      <c r="BX127" s="146"/>
      <c r="BY127" s="146"/>
      <c r="BZ127" s="146"/>
      <c r="CA127" s="146"/>
      <c r="CB127" s="161"/>
      <c r="CC127" s="146"/>
      <c r="CD127" s="146"/>
      <c r="CE127" s="146"/>
      <c r="CF127" s="146"/>
      <c r="CG127" s="146"/>
      <c r="CH127" s="146"/>
      <c r="CI127" s="161"/>
      <c r="CJ127" s="146"/>
      <c r="CK127" s="146"/>
      <c r="CL127" s="146"/>
      <c r="CM127" s="146"/>
      <c r="CN127" s="146"/>
      <c r="CO127" s="146"/>
      <c r="CP127" s="161"/>
      <c r="CQ127" s="146"/>
      <c r="CR127" s="146"/>
      <c r="CS127" s="146"/>
      <c r="CT127" s="146"/>
      <c r="CU127" s="146"/>
      <c r="CV127" s="146"/>
      <c r="CW127" s="161"/>
      <c r="CX127" s="146"/>
      <c r="CY127" s="146"/>
      <c r="CZ127" s="146"/>
      <c r="DA127" s="146"/>
      <c r="DB127" s="146"/>
      <c r="DC127" s="146"/>
      <c r="DD127" s="161"/>
      <c r="DE127" s="146"/>
      <c r="DF127" s="146"/>
      <c r="DG127" s="146"/>
      <c r="DH127" s="146"/>
      <c r="DI127" s="146"/>
      <c r="DJ127" s="146"/>
      <c r="DK127" s="161"/>
      <c r="DL127" s="146"/>
      <c r="DM127" s="146"/>
      <c r="DN127" s="146"/>
      <c r="DO127" s="146"/>
      <c r="DP127" s="146"/>
      <c r="DQ127" s="146"/>
      <c r="DR127" s="161"/>
      <c r="DS127" s="146"/>
      <c r="DT127" s="146"/>
      <c r="DU127" s="146"/>
      <c r="DV127" s="146"/>
      <c r="DW127" s="146"/>
      <c r="DX127" s="146"/>
      <c r="DY127" s="161"/>
      <c r="DZ127" s="146"/>
      <c r="EA127" s="146"/>
      <c r="EB127" s="146"/>
      <c r="EC127" s="146"/>
      <c r="ED127" s="146"/>
      <c r="EE127" s="146"/>
      <c r="EF127" s="161"/>
      <c r="EG127" s="146"/>
      <c r="EH127" s="146"/>
      <c r="EI127" s="146"/>
      <c r="EJ127" s="146"/>
      <c r="EK127" s="146"/>
      <c r="EL127" s="146"/>
      <c r="EM127" s="161"/>
      <c r="EN127" s="146"/>
      <c r="EO127" s="146"/>
      <c r="EP127" s="146"/>
      <c r="EQ127" s="146"/>
      <c r="ER127" s="146"/>
      <c r="ES127" s="146"/>
      <c r="ET127" s="146"/>
      <c r="EU127" s="577"/>
      <c r="EV127" s="146"/>
      <c r="EW127" s="146"/>
      <c r="EX127" s="146"/>
      <c r="EY127" s="146"/>
      <c r="EZ127" s="146"/>
      <c r="FA127" s="146"/>
      <c r="FB127" s="146"/>
      <c r="FC127" s="146"/>
      <c r="FD127" s="146"/>
      <c r="FE127" s="146"/>
      <c r="FF127" s="146"/>
      <c r="FG127" s="146"/>
      <c r="FH127" s="146"/>
      <c r="FI127" s="146"/>
      <c r="FJ127" s="146"/>
      <c r="FK127" s="146"/>
      <c r="FL127" s="146"/>
      <c r="FM127" s="146"/>
      <c r="FN127" s="146"/>
      <c r="FO127" s="146"/>
      <c r="FP127" s="146"/>
      <c r="FQ127" s="146"/>
      <c r="FR127" s="146"/>
      <c r="FS127" s="146"/>
      <c r="FT127" s="146"/>
      <c r="FU127" s="146"/>
      <c r="FV127" s="146"/>
      <c r="FW127" s="146"/>
      <c r="FX127" s="146"/>
      <c r="FY127" s="146"/>
      <c r="FZ127" s="146"/>
      <c r="GA127" s="146"/>
      <c r="GB127" s="146"/>
      <c r="GC127" s="146"/>
      <c r="GD127" s="146"/>
      <c r="GE127" s="146"/>
      <c r="GF127" s="146"/>
      <c r="GG127" s="146"/>
      <c r="GH127" s="146"/>
      <c r="GI127" s="146"/>
      <c r="GJ127" s="146"/>
      <c r="GK127" s="146"/>
      <c r="GL127" s="146"/>
      <c r="GM127" s="146"/>
      <c r="GN127" s="146"/>
      <c r="GO127" s="146"/>
      <c r="GP127" s="146"/>
      <c r="GQ127" s="146"/>
      <c r="GR127" s="146"/>
      <c r="GS127" s="146"/>
      <c r="GT127" s="146"/>
    </row>
    <row r="128" spans="1:202" s="32" customFormat="1" ht="32.25" customHeight="1" x14ac:dyDescent="0.25">
      <c r="A128" s="77"/>
      <c r="B128" s="33"/>
      <c r="C128" s="43"/>
      <c r="D128" s="146"/>
      <c r="E128" s="146"/>
      <c r="F128" s="146"/>
      <c r="G128" s="146"/>
      <c r="H128" s="146"/>
      <c r="I128" s="146"/>
      <c r="J128" s="161"/>
      <c r="K128" s="146"/>
      <c r="L128" s="146"/>
      <c r="M128" s="146"/>
      <c r="N128" s="146"/>
      <c r="O128" s="146"/>
      <c r="P128" s="146"/>
      <c r="Q128" s="161"/>
      <c r="R128" s="146"/>
      <c r="S128" s="146"/>
      <c r="T128" s="146"/>
      <c r="U128" s="146"/>
      <c r="V128" s="146"/>
      <c r="W128" s="146"/>
      <c r="X128" s="161"/>
      <c r="Y128" s="146"/>
      <c r="Z128" s="146"/>
      <c r="AA128" s="146"/>
      <c r="AB128" s="146"/>
      <c r="AC128" s="146"/>
      <c r="AD128" s="146"/>
      <c r="AE128" s="161"/>
      <c r="AF128" s="146"/>
      <c r="AG128" s="146"/>
      <c r="AH128" s="146"/>
      <c r="AI128" s="146"/>
      <c r="AJ128" s="146"/>
      <c r="AK128" s="146"/>
      <c r="AL128" s="161"/>
      <c r="AM128" s="146"/>
      <c r="AN128" s="146"/>
      <c r="AO128" s="146"/>
      <c r="AP128" s="146"/>
      <c r="AQ128" s="146"/>
      <c r="AR128" s="146"/>
      <c r="AS128" s="161"/>
      <c r="AT128" s="146"/>
      <c r="AU128" s="146"/>
      <c r="AV128" s="146"/>
      <c r="AW128" s="146"/>
      <c r="AX128" s="146"/>
      <c r="AY128" s="146"/>
      <c r="AZ128" s="161"/>
      <c r="BA128" s="146"/>
      <c r="BB128" s="146"/>
      <c r="BC128" s="146"/>
      <c r="BD128" s="146"/>
      <c r="BE128" s="146"/>
      <c r="BF128" s="146"/>
      <c r="BG128" s="161"/>
      <c r="BH128" s="146"/>
      <c r="BI128" s="146"/>
      <c r="BJ128" s="146"/>
      <c r="BK128" s="146"/>
      <c r="BL128" s="146"/>
      <c r="BM128" s="146"/>
      <c r="BN128" s="161"/>
      <c r="BO128" s="146"/>
      <c r="BP128" s="146"/>
      <c r="BQ128" s="146"/>
      <c r="BR128" s="146"/>
      <c r="BS128" s="146"/>
      <c r="BT128" s="146"/>
      <c r="BU128" s="161"/>
      <c r="BV128" s="146"/>
      <c r="BW128" s="146"/>
      <c r="BX128" s="146"/>
      <c r="BY128" s="146"/>
      <c r="BZ128" s="146"/>
      <c r="CA128" s="146"/>
      <c r="CB128" s="161"/>
      <c r="CC128" s="146"/>
      <c r="CD128" s="146"/>
      <c r="CE128" s="146"/>
      <c r="CF128" s="146"/>
      <c r="CG128" s="146"/>
      <c r="CH128" s="146"/>
      <c r="CI128" s="161"/>
      <c r="CJ128" s="146"/>
      <c r="CK128" s="146"/>
      <c r="CL128" s="146"/>
      <c r="CM128" s="146"/>
      <c r="CN128" s="146"/>
      <c r="CO128" s="146"/>
      <c r="CP128" s="161"/>
      <c r="CQ128" s="146"/>
      <c r="CR128" s="146"/>
      <c r="CS128" s="146"/>
      <c r="CT128" s="146"/>
      <c r="CU128" s="146"/>
      <c r="CV128" s="146"/>
      <c r="CW128" s="161"/>
      <c r="CX128" s="146"/>
      <c r="CY128" s="146"/>
      <c r="CZ128" s="146"/>
      <c r="DA128" s="146"/>
      <c r="DB128" s="146"/>
      <c r="DC128" s="146"/>
      <c r="DD128" s="161"/>
      <c r="DE128" s="146"/>
      <c r="DF128" s="146"/>
      <c r="DG128" s="146"/>
      <c r="DH128" s="146"/>
      <c r="DI128" s="146"/>
      <c r="DJ128" s="146"/>
      <c r="DK128" s="161"/>
      <c r="DL128" s="146"/>
      <c r="DM128" s="146"/>
      <c r="DN128" s="146"/>
      <c r="DO128" s="146"/>
      <c r="DP128" s="146"/>
      <c r="DQ128" s="146"/>
      <c r="DR128" s="161"/>
      <c r="DS128" s="146"/>
      <c r="DT128" s="146"/>
      <c r="DU128" s="146"/>
      <c r="DV128" s="146"/>
      <c r="DW128" s="146"/>
      <c r="DX128" s="146"/>
      <c r="DY128" s="161"/>
      <c r="DZ128" s="146"/>
      <c r="EA128" s="146"/>
      <c r="EB128" s="146"/>
      <c r="EC128" s="146"/>
      <c r="ED128" s="146"/>
      <c r="EE128" s="146"/>
      <c r="EF128" s="161"/>
      <c r="EG128" s="146"/>
      <c r="EH128" s="146"/>
      <c r="EI128" s="146"/>
      <c r="EJ128" s="146"/>
      <c r="EK128" s="146"/>
      <c r="EL128" s="146"/>
      <c r="EM128" s="161"/>
      <c r="EN128" s="146"/>
      <c r="EO128" s="146"/>
      <c r="EP128" s="146"/>
      <c r="EQ128" s="146"/>
      <c r="ER128" s="146"/>
      <c r="ES128" s="146"/>
      <c r="ET128" s="146"/>
      <c r="EU128" s="577"/>
      <c r="EV128" s="146"/>
      <c r="EW128" s="146"/>
      <c r="EX128" s="146"/>
      <c r="EY128" s="146"/>
      <c r="EZ128" s="146"/>
      <c r="FA128" s="146"/>
      <c r="FB128" s="146"/>
      <c r="FC128" s="146"/>
      <c r="FD128" s="146"/>
      <c r="FE128" s="146"/>
      <c r="FF128" s="146"/>
      <c r="FG128" s="146"/>
      <c r="FH128" s="146"/>
      <c r="FI128" s="146"/>
      <c r="FJ128" s="146"/>
      <c r="FK128" s="146"/>
      <c r="FL128" s="146"/>
      <c r="FM128" s="146"/>
      <c r="FN128" s="146"/>
      <c r="FO128" s="146"/>
      <c r="FP128" s="146"/>
      <c r="FQ128" s="146"/>
      <c r="FR128" s="146"/>
      <c r="FS128" s="146"/>
      <c r="FT128" s="146"/>
      <c r="FU128" s="146"/>
      <c r="FV128" s="146"/>
      <c r="FW128" s="146"/>
      <c r="FX128" s="146"/>
      <c r="FY128" s="146"/>
      <c r="FZ128" s="146"/>
      <c r="GA128" s="146"/>
      <c r="GB128" s="146"/>
      <c r="GC128" s="146"/>
      <c r="GD128" s="146"/>
      <c r="GE128" s="146"/>
      <c r="GF128" s="146"/>
      <c r="GG128" s="146"/>
      <c r="GH128" s="146"/>
      <c r="GI128" s="146"/>
      <c r="GJ128" s="146"/>
      <c r="GK128" s="146"/>
      <c r="GL128" s="146"/>
      <c r="GM128" s="146"/>
      <c r="GN128" s="146"/>
      <c r="GO128" s="146"/>
      <c r="GP128" s="146"/>
      <c r="GQ128" s="146"/>
      <c r="GR128" s="146"/>
      <c r="GS128" s="146"/>
      <c r="GT128" s="146"/>
    </row>
    <row r="129" spans="1:202" s="32" customFormat="1" ht="32.25" customHeight="1" x14ac:dyDescent="0.25">
      <c r="A129" s="77"/>
      <c r="B129" s="33"/>
      <c r="C129" s="43"/>
      <c r="D129" s="146"/>
      <c r="E129" s="146"/>
      <c r="F129" s="146"/>
      <c r="G129" s="146"/>
      <c r="H129" s="146"/>
      <c r="I129" s="146"/>
      <c r="J129" s="161"/>
      <c r="K129" s="146"/>
      <c r="L129" s="146"/>
      <c r="M129" s="146"/>
      <c r="N129" s="146"/>
      <c r="O129" s="146"/>
      <c r="P129" s="146"/>
      <c r="Q129" s="161"/>
      <c r="R129" s="146"/>
      <c r="S129" s="146"/>
      <c r="T129" s="146"/>
      <c r="U129" s="146"/>
      <c r="V129" s="146"/>
      <c r="W129" s="146"/>
      <c r="X129" s="161"/>
      <c r="Y129" s="146"/>
      <c r="Z129" s="146"/>
      <c r="AA129" s="146"/>
      <c r="AB129" s="146"/>
      <c r="AC129" s="146"/>
      <c r="AD129" s="146"/>
      <c r="AE129" s="161"/>
      <c r="AF129" s="146"/>
      <c r="AG129" s="146"/>
      <c r="AH129" s="146"/>
      <c r="AI129" s="146"/>
      <c r="AJ129" s="146"/>
      <c r="AK129" s="146"/>
      <c r="AL129" s="161"/>
      <c r="AM129" s="146"/>
      <c r="AN129" s="146"/>
      <c r="AO129" s="146"/>
      <c r="AP129" s="146"/>
      <c r="AQ129" s="146"/>
      <c r="AR129" s="146"/>
      <c r="AS129" s="161"/>
      <c r="AT129" s="146"/>
      <c r="AU129" s="146"/>
      <c r="AV129" s="146"/>
      <c r="AW129" s="146"/>
      <c r="AX129" s="146"/>
      <c r="AY129" s="146"/>
      <c r="AZ129" s="161"/>
      <c r="BA129" s="146"/>
      <c r="BB129" s="146"/>
      <c r="BC129" s="146"/>
      <c r="BD129" s="146"/>
      <c r="BE129" s="146"/>
      <c r="BF129" s="146"/>
      <c r="BG129" s="161"/>
      <c r="BH129" s="146"/>
      <c r="BI129" s="146"/>
      <c r="BJ129" s="146"/>
      <c r="BK129" s="146"/>
      <c r="BL129" s="146"/>
      <c r="BM129" s="146"/>
      <c r="BN129" s="161"/>
      <c r="BO129" s="146"/>
      <c r="BP129" s="146"/>
      <c r="BQ129" s="146"/>
      <c r="BR129" s="146"/>
      <c r="BS129" s="146"/>
      <c r="BT129" s="146"/>
      <c r="BU129" s="161"/>
      <c r="BV129" s="146"/>
      <c r="BW129" s="146"/>
      <c r="BX129" s="146"/>
      <c r="BY129" s="146"/>
      <c r="BZ129" s="146"/>
      <c r="CA129" s="146"/>
      <c r="CB129" s="161"/>
      <c r="CC129" s="146"/>
      <c r="CD129" s="146"/>
      <c r="CE129" s="146"/>
      <c r="CF129" s="146"/>
      <c r="CG129" s="146"/>
      <c r="CH129" s="146"/>
      <c r="CI129" s="161"/>
      <c r="CJ129" s="146"/>
      <c r="CK129" s="146"/>
      <c r="CL129" s="146"/>
      <c r="CM129" s="146"/>
      <c r="CN129" s="146"/>
      <c r="CO129" s="146"/>
      <c r="CP129" s="161"/>
      <c r="CQ129" s="146"/>
      <c r="CR129" s="146"/>
      <c r="CS129" s="146"/>
      <c r="CT129" s="146"/>
      <c r="CU129" s="146"/>
      <c r="CV129" s="146"/>
      <c r="CW129" s="161"/>
      <c r="CX129" s="146"/>
      <c r="CY129" s="146"/>
      <c r="CZ129" s="146"/>
      <c r="DA129" s="146"/>
      <c r="DB129" s="146"/>
      <c r="DC129" s="146"/>
      <c r="DD129" s="161"/>
      <c r="DE129" s="146"/>
      <c r="DF129" s="146"/>
      <c r="DG129" s="146"/>
      <c r="DH129" s="146"/>
      <c r="DI129" s="146"/>
      <c r="DJ129" s="146"/>
      <c r="DK129" s="161"/>
      <c r="DL129" s="146"/>
      <c r="DM129" s="146"/>
      <c r="DN129" s="146"/>
      <c r="DO129" s="146"/>
      <c r="DP129" s="146"/>
      <c r="DQ129" s="146"/>
      <c r="DR129" s="161"/>
      <c r="DS129" s="146"/>
      <c r="DT129" s="146"/>
      <c r="DU129" s="146"/>
      <c r="DV129" s="146"/>
      <c r="DW129" s="146"/>
      <c r="DX129" s="146"/>
      <c r="DY129" s="161"/>
      <c r="DZ129" s="146"/>
      <c r="EA129" s="146"/>
      <c r="EB129" s="146"/>
      <c r="EC129" s="146"/>
      <c r="ED129" s="146"/>
      <c r="EE129" s="146"/>
      <c r="EF129" s="161"/>
      <c r="EG129" s="146"/>
      <c r="EH129" s="146"/>
      <c r="EI129" s="146"/>
      <c r="EJ129" s="146"/>
      <c r="EK129" s="146"/>
      <c r="EL129" s="146"/>
      <c r="EM129" s="161"/>
      <c r="EN129" s="146"/>
      <c r="EO129" s="146"/>
      <c r="EP129" s="146"/>
      <c r="EQ129" s="146"/>
      <c r="ER129" s="146"/>
      <c r="ES129" s="146"/>
      <c r="ET129" s="146"/>
      <c r="EU129" s="577"/>
      <c r="EV129" s="146"/>
      <c r="EW129" s="146"/>
      <c r="EX129" s="146"/>
      <c r="EY129" s="146"/>
      <c r="EZ129" s="146"/>
      <c r="FA129" s="146"/>
      <c r="FB129" s="146"/>
      <c r="FC129" s="146"/>
      <c r="FD129" s="146"/>
      <c r="FE129" s="146"/>
      <c r="FF129" s="146"/>
      <c r="FG129" s="146"/>
      <c r="FH129" s="146"/>
      <c r="FI129" s="146"/>
      <c r="FJ129" s="146"/>
      <c r="FK129" s="146"/>
      <c r="FL129" s="146"/>
      <c r="FM129" s="146"/>
      <c r="FN129" s="146"/>
      <c r="FO129" s="146"/>
      <c r="FP129" s="146"/>
      <c r="FQ129" s="146"/>
      <c r="FR129" s="146"/>
      <c r="FS129" s="146"/>
      <c r="FT129" s="146"/>
      <c r="FU129" s="146"/>
      <c r="FV129" s="146"/>
      <c r="FW129" s="146"/>
      <c r="FX129" s="146"/>
      <c r="FY129" s="146"/>
      <c r="FZ129" s="146"/>
      <c r="GA129" s="146"/>
      <c r="GB129" s="146"/>
      <c r="GC129" s="146"/>
      <c r="GD129" s="146"/>
      <c r="GE129" s="146"/>
      <c r="GF129" s="146"/>
      <c r="GG129" s="146"/>
      <c r="GH129" s="146"/>
      <c r="GI129" s="146"/>
      <c r="GJ129" s="146"/>
      <c r="GK129" s="146"/>
      <c r="GL129" s="146"/>
      <c r="GM129" s="146"/>
      <c r="GN129" s="146"/>
      <c r="GO129" s="146"/>
      <c r="GP129" s="146"/>
      <c r="GQ129" s="146"/>
      <c r="GR129" s="146"/>
      <c r="GS129" s="146"/>
      <c r="GT129" s="146"/>
    </row>
    <row r="130" spans="1:202" s="32" customFormat="1" ht="32.25" customHeight="1" x14ac:dyDescent="0.25">
      <c r="A130" s="77"/>
      <c r="B130" s="33"/>
      <c r="C130" s="43"/>
      <c r="D130" s="146"/>
      <c r="E130" s="146"/>
      <c r="F130" s="146"/>
      <c r="G130" s="146"/>
      <c r="H130" s="146"/>
      <c r="I130" s="146"/>
      <c r="J130" s="161"/>
      <c r="K130" s="146"/>
      <c r="L130" s="146"/>
      <c r="M130" s="146"/>
      <c r="N130" s="146"/>
      <c r="O130" s="146"/>
      <c r="P130" s="146"/>
      <c r="Q130" s="161"/>
      <c r="R130" s="146"/>
      <c r="S130" s="146"/>
      <c r="T130" s="146"/>
      <c r="U130" s="146"/>
      <c r="V130" s="146"/>
      <c r="W130" s="146"/>
      <c r="X130" s="161"/>
      <c r="Y130" s="146"/>
      <c r="Z130" s="146"/>
      <c r="AA130" s="146"/>
      <c r="AB130" s="146"/>
      <c r="AC130" s="146"/>
      <c r="AD130" s="146"/>
      <c r="AE130" s="161"/>
      <c r="AF130" s="146"/>
      <c r="AG130" s="146"/>
      <c r="AH130" s="146"/>
      <c r="AI130" s="146"/>
      <c r="AJ130" s="146"/>
      <c r="AK130" s="146"/>
      <c r="AL130" s="161"/>
      <c r="AM130" s="146"/>
      <c r="AN130" s="146"/>
      <c r="AO130" s="146"/>
      <c r="AP130" s="146"/>
      <c r="AQ130" s="146"/>
      <c r="AR130" s="146"/>
      <c r="AS130" s="161"/>
      <c r="AT130" s="146"/>
      <c r="AU130" s="146"/>
      <c r="AV130" s="146"/>
      <c r="AW130" s="146"/>
      <c r="AX130" s="146"/>
      <c r="AY130" s="146"/>
      <c r="AZ130" s="161"/>
      <c r="BA130" s="146"/>
      <c r="BB130" s="146"/>
      <c r="BC130" s="146"/>
      <c r="BD130" s="146"/>
      <c r="BE130" s="146"/>
      <c r="BF130" s="146"/>
      <c r="BG130" s="161"/>
      <c r="BH130" s="146"/>
      <c r="BI130" s="146"/>
      <c r="BJ130" s="146"/>
      <c r="BK130" s="146"/>
      <c r="BL130" s="146"/>
      <c r="BM130" s="146"/>
      <c r="BN130" s="161"/>
      <c r="BO130" s="146"/>
      <c r="BP130" s="146"/>
      <c r="BQ130" s="146"/>
      <c r="BR130" s="146"/>
      <c r="BS130" s="146"/>
      <c r="BT130" s="146"/>
      <c r="BU130" s="161"/>
      <c r="BV130" s="146"/>
      <c r="BW130" s="146"/>
      <c r="BX130" s="146"/>
      <c r="BY130" s="146"/>
      <c r="BZ130" s="146"/>
      <c r="CA130" s="146"/>
      <c r="CB130" s="161"/>
      <c r="CC130" s="146"/>
      <c r="CD130" s="146"/>
      <c r="CE130" s="146"/>
      <c r="CF130" s="146"/>
      <c r="CG130" s="146"/>
      <c r="CH130" s="146"/>
      <c r="CI130" s="161"/>
      <c r="CJ130" s="146"/>
      <c r="CK130" s="146"/>
      <c r="CL130" s="146"/>
      <c r="CM130" s="146"/>
      <c r="CN130" s="146"/>
      <c r="CO130" s="146"/>
      <c r="CP130" s="161"/>
      <c r="CQ130" s="146"/>
      <c r="CR130" s="146"/>
      <c r="CS130" s="146"/>
      <c r="CT130" s="146"/>
      <c r="CU130" s="146"/>
      <c r="CV130" s="146"/>
      <c r="CW130" s="161"/>
      <c r="CX130" s="146"/>
      <c r="CY130" s="146"/>
      <c r="CZ130" s="146"/>
      <c r="DA130" s="146"/>
      <c r="DB130" s="146"/>
      <c r="DC130" s="146"/>
      <c r="DD130" s="161"/>
      <c r="DE130" s="146"/>
      <c r="DF130" s="146"/>
      <c r="DG130" s="146"/>
      <c r="DH130" s="146"/>
      <c r="DI130" s="146"/>
      <c r="DJ130" s="146"/>
      <c r="DK130" s="161"/>
      <c r="DL130" s="146"/>
      <c r="DM130" s="146"/>
      <c r="DN130" s="146"/>
      <c r="DO130" s="146"/>
      <c r="DP130" s="146"/>
      <c r="DQ130" s="146"/>
      <c r="DR130" s="161"/>
      <c r="DS130" s="146"/>
      <c r="DT130" s="146"/>
      <c r="DU130" s="146"/>
      <c r="DV130" s="146"/>
      <c r="DW130" s="146"/>
      <c r="DX130" s="146"/>
      <c r="DY130" s="161"/>
      <c r="DZ130" s="146"/>
      <c r="EA130" s="146"/>
      <c r="EB130" s="146"/>
      <c r="EC130" s="146"/>
      <c r="ED130" s="146"/>
      <c r="EE130" s="146"/>
      <c r="EF130" s="161"/>
      <c r="EG130" s="146"/>
      <c r="EH130" s="146"/>
      <c r="EI130" s="146"/>
      <c r="EJ130" s="146"/>
      <c r="EK130" s="146"/>
      <c r="EL130" s="146"/>
      <c r="EM130" s="161"/>
      <c r="EN130" s="146"/>
      <c r="EO130" s="146"/>
      <c r="EP130" s="146"/>
      <c r="EQ130" s="146"/>
      <c r="ER130" s="146"/>
      <c r="ES130" s="146"/>
      <c r="ET130" s="146"/>
      <c r="EU130" s="577"/>
      <c r="EV130" s="146"/>
      <c r="EW130" s="146"/>
      <c r="EX130" s="146"/>
      <c r="EY130" s="146"/>
      <c r="EZ130" s="146"/>
      <c r="FA130" s="146"/>
      <c r="FB130" s="146"/>
      <c r="FC130" s="146"/>
      <c r="FD130" s="146"/>
      <c r="FE130" s="146"/>
      <c r="FF130" s="146"/>
      <c r="FG130" s="146"/>
      <c r="FH130" s="146"/>
      <c r="FI130" s="146"/>
      <c r="FJ130" s="146"/>
      <c r="FK130" s="146"/>
      <c r="FL130" s="146"/>
      <c r="FM130" s="146"/>
      <c r="FN130" s="146"/>
      <c r="FO130" s="146"/>
      <c r="FP130" s="146"/>
      <c r="FQ130" s="146"/>
      <c r="FR130" s="146"/>
      <c r="FS130" s="146"/>
      <c r="FT130" s="146"/>
      <c r="FU130" s="146"/>
      <c r="FV130" s="146"/>
      <c r="FW130" s="146"/>
      <c r="FX130" s="146"/>
      <c r="FY130" s="146"/>
      <c r="FZ130" s="146"/>
      <c r="GA130" s="146"/>
      <c r="GB130" s="146"/>
      <c r="GC130" s="146"/>
      <c r="GD130" s="146"/>
      <c r="GE130" s="146"/>
      <c r="GF130" s="146"/>
      <c r="GG130" s="146"/>
      <c r="GH130" s="146"/>
      <c r="GI130" s="146"/>
      <c r="GJ130" s="146"/>
      <c r="GK130" s="146"/>
      <c r="GL130" s="146"/>
      <c r="GM130" s="146"/>
      <c r="GN130" s="146"/>
      <c r="GO130" s="146"/>
      <c r="GP130" s="146"/>
      <c r="GQ130" s="146"/>
      <c r="GR130" s="146"/>
      <c r="GS130" s="146"/>
      <c r="GT130" s="146"/>
    </row>
    <row r="131" spans="1:202" s="32" customFormat="1" ht="32.25" customHeight="1" x14ac:dyDescent="0.25">
      <c r="A131" s="77"/>
      <c r="B131" s="33"/>
      <c r="C131" s="43"/>
      <c r="D131" s="146"/>
      <c r="E131" s="146"/>
      <c r="F131" s="146"/>
      <c r="G131" s="146"/>
      <c r="H131" s="146"/>
      <c r="I131" s="146"/>
      <c r="J131" s="161"/>
      <c r="K131" s="146"/>
      <c r="L131" s="146"/>
      <c r="M131" s="146"/>
      <c r="N131" s="146"/>
      <c r="O131" s="146"/>
      <c r="P131" s="146"/>
      <c r="Q131" s="161"/>
      <c r="R131" s="146"/>
      <c r="S131" s="146"/>
      <c r="T131" s="146"/>
      <c r="U131" s="146"/>
      <c r="V131" s="146"/>
      <c r="W131" s="146"/>
      <c r="X131" s="161"/>
      <c r="Y131" s="146"/>
      <c r="Z131" s="146"/>
      <c r="AA131" s="146"/>
      <c r="AB131" s="146"/>
      <c r="AC131" s="146"/>
      <c r="AD131" s="146"/>
      <c r="AE131" s="161"/>
      <c r="AF131" s="146"/>
      <c r="AG131" s="146"/>
      <c r="AH131" s="146"/>
      <c r="AI131" s="146"/>
      <c r="AJ131" s="146"/>
      <c r="AK131" s="146"/>
      <c r="AL131" s="161"/>
      <c r="AM131" s="146"/>
      <c r="AN131" s="146"/>
      <c r="AO131" s="146"/>
      <c r="AP131" s="146"/>
      <c r="AQ131" s="146"/>
      <c r="AR131" s="146"/>
      <c r="AS131" s="161"/>
      <c r="AT131" s="146"/>
      <c r="AU131" s="146"/>
      <c r="AV131" s="146"/>
      <c r="AW131" s="146"/>
      <c r="AX131" s="146"/>
      <c r="AY131" s="146"/>
      <c r="AZ131" s="161"/>
      <c r="BA131" s="146"/>
      <c r="BB131" s="146"/>
      <c r="BC131" s="146"/>
      <c r="BD131" s="146"/>
      <c r="BE131" s="146"/>
      <c r="BF131" s="146"/>
      <c r="BG131" s="161"/>
      <c r="BH131" s="146"/>
      <c r="BI131" s="146"/>
      <c r="BJ131" s="146"/>
      <c r="BK131" s="146"/>
      <c r="BL131" s="146"/>
      <c r="BM131" s="146"/>
      <c r="BN131" s="161"/>
      <c r="BO131" s="146"/>
      <c r="BP131" s="146"/>
      <c r="BQ131" s="146"/>
      <c r="BR131" s="146"/>
      <c r="BS131" s="146"/>
      <c r="BT131" s="146"/>
      <c r="BU131" s="161"/>
      <c r="BV131" s="146"/>
      <c r="BW131" s="146"/>
      <c r="BX131" s="146"/>
      <c r="BY131" s="146"/>
      <c r="BZ131" s="146"/>
      <c r="CA131" s="146"/>
      <c r="CB131" s="161"/>
      <c r="CC131" s="146"/>
      <c r="CD131" s="146"/>
      <c r="CE131" s="146"/>
      <c r="CF131" s="146"/>
      <c r="CG131" s="146"/>
      <c r="CH131" s="146"/>
      <c r="CI131" s="161"/>
      <c r="CJ131" s="146"/>
      <c r="CK131" s="146"/>
      <c r="CL131" s="146"/>
      <c r="CM131" s="146"/>
      <c r="CN131" s="146"/>
      <c r="CO131" s="146"/>
      <c r="CP131" s="161"/>
      <c r="CQ131" s="146"/>
      <c r="CR131" s="146"/>
      <c r="CS131" s="146"/>
      <c r="CT131" s="146"/>
      <c r="CU131" s="146"/>
      <c r="CV131" s="146"/>
      <c r="CW131" s="161"/>
      <c r="CX131" s="146"/>
      <c r="CY131" s="146"/>
      <c r="CZ131" s="146"/>
      <c r="DA131" s="146"/>
      <c r="DB131" s="146"/>
      <c r="DC131" s="146"/>
      <c r="DD131" s="161"/>
      <c r="DE131" s="146"/>
      <c r="DF131" s="146"/>
      <c r="DG131" s="146"/>
      <c r="DH131" s="146"/>
      <c r="DI131" s="146"/>
      <c r="DJ131" s="146"/>
      <c r="DK131" s="161"/>
      <c r="DL131" s="146"/>
      <c r="DM131" s="146"/>
      <c r="DN131" s="146"/>
      <c r="DO131" s="146"/>
      <c r="DP131" s="146"/>
      <c r="DQ131" s="146"/>
      <c r="DR131" s="161"/>
      <c r="DS131" s="146"/>
      <c r="DT131" s="146"/>
      <c r="DU131" s="146"/>
      <c r="DV131" s="146"/>
      <c r="DW131" s="146"/>
      <c r="DX131" s="146"/>
      <c r="DY131" s="161"/>
      <c r="DZ131" s="146"/>
      <c r="EA131" s="146"/>
      <c r="EB131" s="146"/>
      <c r="EC131" s="146"/>
      <c r="ED131" s="146"/>
      <c r="EE131" s="146"/>
      <c r="EF131" s="161"/>
      <c r="EG131" s="146"/>
      <c r="EH131" s="146"/>
      <c r="EI131" s="146"/>
      <c r="EJ131" s="146"/>
      <c r="EK131" s="146"/>
      <c r="EL131" s="146"/>
      <c r="EM131" s="161"/>
      <c r="EN131" s="146"/>
      <c r="EO131" s="146"/>
      <c r="EP131" s="146"/>
      <c r="EQ131" s="146"/>
      <c r="ER131" s="146"/>
      <c r="ES131" s="146"/>
      <c r="ET131" s="146"/>
      <c r="EU131" s="577"/>
      <c r="EV131" s="146"/>
      <c r="EW131" s="146"/>
      <c r="EX131" s="146"/>
      <c r="EY131" s="146"/>
      <c r="EZ131" s="146"/>
      <c r="FA131" s="146"/>
      <c r="FB131" s="146"/>
      <c r="FC131" s="146"/>
      <c r="FD131" s="146"/>
      <c r="FE131" s="146"/>
      <c r="FF131" s="146"/>
      <c r="FG131" s="146"/>
      <c r="FH131" s="146"/>
      <c r="FI131" s="146"/>
      <c r="FJ131" s="146"/>
      <c r="FK131" s="146"/>
      <c r="FL131" s="146"/>
      <c r="FM131" s="146"/>
      <c r="FN131" s="146"/>
      <c r="FO131" s="146"/>
      <c r="FP131" s="146"/>
      <c r="FQ131" s="146"/>
      <c r="FR131" s="146"/>
      <c r="FS131" s="146"/>
      <c r="FT131" s="146"/>
      <c r="FU131" s="146"/>
      <c r="FV131" s="146"/>
      <c r="FW131" s="146"/>
      <c r="FX131" s="146"/>
      <c r="FY131" s="146"/>
      <c r="FZ131" s="146"/>
      <c r="GA131" s="146"/>
      <c r="GB131" s="146"/>
      <c r="GC131" s="146"/>
      <c r="GD131" s="146"/>
      <c r="GE131" s="146"/>
      <c r="GF131" s="146"/>
      <c r="GG131" s="146"/>
      <c r="GH131" s="146"/>
      <c r="GI131" s="146"/>
      <c r="GJ131" s="146"/>
      <c r="GK131" s="146"/>
      <c r="GL131" s="146"/>
      <c r="GM131" s="146"/>
      <c r="GN131" s="146"/>
      <c r="GO131" s="146"/>
      <c r="GP131" s="146"/>
      <c r="GQ131" s="146"/>
      <c r="GR131" s="146"/>
      <c r="GS131" s="146"/>
      <c r="GT131" s="146"/>
    </row>
    <row r="132" spans="1:202" s="32" customFormat="1" ht="32.25" customHeight="1" x14ac:dyDescent="0.25">
      <c r="A132" s="77"/>
      <c r="B132" s="33"/>
      <c r="C132" s="43"/>
      <c r="D132" s="146"/>
      <c r="E132" s="146"/>
      <c r="F132" s="146"/>
      <c r="G132" s="146"/>
      <c r="H132" s="146"/>
      <c r="I132" s="146"/>
      <c r="J132" s="161"/>
      <c r="K132" s="146"/>
      <c r="L132" s="146"/>
      <c r="M132" s="146"/>
      <c r="N132" s="146"/>
      <c r="O132" s="146"/>
      <c r="P132" s="146"/>
      <c r="Q132" s="161"/>
      <c r="R132" s="146"/>
      <c r="S132" s="146"/>
      <c r="T132" s="146"/>
      <c r="U132" s="146"/>
      <c r="V132" s="146"/>
      <c r="W132" s="146"/>
      <c r="X132" s="161"/>
      <c r="Y132" s="146"/>
      <c r="Z132" s="146"/>
      <c r="AA132" s="146"/>
      <c r="AB132" s="146"/>
      <c r="AC132" s="146"/>
      <c r="AD132" s="146"/>
      <c r="AE132" s="161"/>
      <c r="AF132" s="146"/>
      <c r="AG132" s="146"/>
      <c r="AH132" s="146"/>
      <c r="AI132" s="146"/>
      <c r="AJ132" s="146"/>
      <c r="AK132" s="146"/>
      <c r="AL132" s="161"/>
      <c r="AM132" s="146"/>
      <c r="AN132" s="146"/>
      <c r="AO132" s="146"/>
      <c r="AP132" s="146"/>
      <c r="AQ132" s="146"/>
      <c r="AR132" s="146"/>
      <c r="AS132" s="161"/>
      <c r="AT132" s="146"/>
      <c r="AU132" s="146"/>
      <c r="AV132" s="146"/>
      <c r="AW132" s="146"/>
      <c r="AX132" s="146"/>
      <c r="AY132" s="146"/>
      <c r="AZ132" s="161"/>
      <c r="BA132" s="146"/>
      <c r="BB132" s="146"/>
      <c r="BC132" s="146"/>
      <c r="BD132" s="146"/>
      <c r="BE132" s="146"/>
      <c r="BF132" s="146"/>
      <c r="BG132" s="161"/>
      <c r="BH132" s="146"/>
      <c r="BI132" s="146"/>
      <c r="BJ132" s="146"/>
      <c r="BK132" s="146"/>
      <c r="BL132" s="146"/>
      <c r="BM132" s="146"/>
      <c r="BN132" s="161"/>
      <c r="BO132" s="146"/>
      <c r="BP132" s="146"/>
      <c r="BQ132" s="146"/>
      <c r="BR132" s="146"/>
      <c r="BS132" s="146"/>
      <c r="BT132" s="146"/>
      <c r="BU132" s="161"/>
      <c r="BV132" s="146"/>
      <c r="BW132" s="146"/>
      <c r="BX132" s="146"/>
      <c r="BY132" s="146"/>
      <c r="BZ132" s="146"/>
      <c r="CA132" s="146"/>
      <c r="CB132" s="161"/>
      <c r="CC132" s="146"/>
      <c r="CD132" s="146"/>
      <c r="CE132" s="146"/>
      <c r="CF132" s="146"/>
      <c r="CG132" s="146"/>
      <c r="CH132" s="146"/>
      <c r="CI132" s="161"/>
      <c r="CJ132" s="146"/>
      <c r="CK132" s="146"/>
      <c r="CL132" s="146"/>
      <c r="CM132" s="146"/>
      <c r="CN132" s="146"/>
      <c r="CO132" s="146"/>
      <c r="CP132" s="161"/>
      <c r="CQ132" s="146"/>
      <c r="CR132" s="146"/>
      <c r="CS132" s="146"/>
      <c r="CT132" s="146"/>
      <c r="CU132" s="146"/>
      <c r="CV132" s="146"/>
      <c r="CW132" s="161"/>
      <c r="CX132" s="146"/>
      <c r="CY132" s="146"/>
      <c r="CZ132" s="146"/>
      <c r="DA132" s="146"/>
      <c r="DB132" s="146"/>
      <c r="DC132" s="146"/>
      <c r="DD132" s="161"/>
      <c r="DE132" s="146"/>
      <c r="DF132" s="146"/>
      <c r="DG132" s="146"/>
      <c r="DH132" s="146"/>
      <c r="DI132" s="146"/>
      <c r="DJ132" s="146"/>
      <c r="DK132" s="161"/>
      <c r="DL132" s="146"/>
      <c r="DM132" s="146"/>
      <c r="DN132" s="146"/>
      <c r="DO132" s="146"/>
      <c r="DP132" s="146"/>
      <c r="DQ132" s="146"/>
      <c r="DR132" s="161"/>
      <c r="DS132" s="146"/>
      <c r="DT132" s="146"/>
      <c r="DU132" s="146"/>
      <c r="DV132" s="146"/>
      <c r="DW132" s="146"/>
      <c r="DX132" s="146"/>
      <c r="DY132" s="161"/>
      <c r="DZ132" s="146"/>
      <c r="EA132" s="146"/>
      <c r="EB132" s="146"/>
      <c r="EC132" s="146"/>
      <c r="ED132" s="146"/>
      <c r="EE132" s="146"/>
      <c r="EF132" s="161"/>
      <c r="EG132" s="146"/>
      <c r="EH132" s="146"/>
      <c r="EI132" s="146"/>
      <c r="EJ132" s="146"/>
      <c r="EK132" s="146"/>
      <c r="EL132" s="146"/>
      <c r="EM132" s="161"/>
      <c r="EN132" s="146"/>
      <c r="EO132" s="146"/>
      <c r="EP132" s="146"/>
      <c r="EQ132" s="146"/>
      <c r="ER132" s="146"/>
      <c r="ES132" s="146"/>
      <c r="ET132" s="146"/>
      <c r="EU132" s="577"/>
      <c r="EV132" s="146"/>
      <c r="EW132" s="146"/>
      <c r="EX132" s="146"/>
      <c r="EY132" s="146"/>
      <c r="EZ132" s="146"/>
      <c r="FA132" s="146"/>
      <c r="FB132" s="146"/>
      <c r="FC132" s="146"/>
      <c r="FD132" s="146"/>
      <c r="FE132" s="146"/>
      <c r="FF132" s="146"/>
      <c r="FG132" s="146"/>
      <c r="FH132" s="146"/>
      <c r="FI132" s="146"/>
      <c r="FJ132" s="146"/>
      <c r="FK132" s="146"/>
      <c r="FL132" s="146"/>
      <c r="FM132" s="146"/>
      <c r="FN132" s="146"/>
      <c r="FO132" s="146"/>
      <c r="FP132" s="146"/>
      <c r="FQ132" s="146"/>
      <c r="FR132" s="146"/>
      <c r="FS132" s="146"/>
      <c r="FT132" s="146"/>
      <c r="FU132" s="146"/>
      <c r="FV132" s="146"/>
      <c r="FW132" s="146"/>
      <c r="FX132" s="146"/>
      <c r="FY132" s="146"/>
      <c r="FZ132" s="146"/>
      <c r="GA132" s="146"/>
      <c r="GB132" s="146"/>
      <c r="GC132" s="146"/>
      <c r="GD132" s="146"/>
      <c r="GE132" s="146"/>
      <c r="GF132" s="146"/>
      <c r="GG132" s="146"/>
      <c r="GH132" s="146"/>
      <c r="GI132" s="146"/>
      <c r="GJ132" s="146"/>
      <c r="GK132" s="146"/>
      <c r="GL132" s="146"/>
      <c r="GM132" s="146"/>
      <c r="GN132" s="146"/>
      <c r="GO132" s="146"/>
      <c r="GP132" s="146"/>
      <c r="GQ132" s="146"/>
      <c r="GR132" s="146"/>
      <c r="GS132" s="146"/>
      <c r="GT132" s="146"/>
    </row>
    <row r="133" spans="1:202" s="32" customFormat="1" ht="32.25" customHeight="1" x14ac:dyDescent="0.25">
      <c r="A133" s="77"/>
      <c r="B133" s="33"/>
      <c r="C133" s="43"/>
      <c r="D133" s="146"/>
      <c r="E133" s="146"/>
      <c r="F133" s="146"/>
      <c r="G133" s="146"/>
      <c r="H133" s="146"/>
      <c r="I133" s="146"/>
      <c r="J133" s="161"/>
      <c r="K133" s="146"/>
      <c r="L133" s="146"/>
      <c r="M133" s="146"/>
      <c r="N133" s="146"/>
      <c r="O133" s="146"/>
      <c r="P133" s="146"/>
      <c r="Q133" s="161"/>
      <c r="R133" s="146"/>
      <c r="S133" s="146"/>
      <c r="T133" s="146"/>
      <c r="U133" s="146"/>
      <c r="V133" s="146"/>
      <c r="W133" s="146"/>
      <c r="X133" s="161"/>
      <c r="Y133" s="146"/>
      <c r="Z133" s="146"/>
      <c r="AA133" s="146"/>
      <c r="AB133" s="146"/>
      <c r="AC133" s="146"/>
      <c r="AD133" s="146"/>
      <c r="AE133" s="161"/>
      <c r="AF133" s="146"/>
      <c r="AG133" s="146"/>
      <c r="AH133" s="146"/>
      <c r="AI133" s="146"/>
      <c r="AJ133" s="146"/>
      <c r="AK133" s="146"/>
      <c r="AL133" s="161"/>
      <c r="AM133" s="146"/>
      <c r="AN133" s="146"/>
      <c r="AO133" s="146"/>
      <c r="AP133" s="146"/>
      <c r="AQ133" s="146"/>
      <c r="AR133" s="146"/>
      <c r="AS133" s="161"/>
      <c r="AT133" s="146"/>
      <c r="AU133" s="146"/>
      <c r="AV133" s="146"/>
      <c r="AW133" s="146"/>
      <c r="AX133" s="146"/>
      <c r="AY133" s="146"/>
      <c r="AZ133" s="161"/>
      <c r="BA133" s="146"/>
      <c r="BB133" s="146"/>
      <c r="BC133" s="146"/>
      <c r="BD133" s="146"/>
      <c r="BE133" s="146"/>
      <c r="BF133" s="146"/>
      <c r="BG133" s="161"/>
      <c r="BH133" s="146"/>
      <c r="BI133" s="146"/>
      <c r="BJ133" s="146"/>
      <c r="BK133" s="146"/>
      <c r="BL133" s="146"/>
      <c r="BM133" s="146"/>
      <c r="BN133" s="161"/>
      <c r="BO133" s="146"/>
      <c r="BP133" s="146"/>
      <c r="BQ133" s="146"/>
      <c r="BR133" s="146"/>
      <c r="BS133" s="146"/>
      <c r="BT133" s="146"/>
      <c r="BU133" s="161"/>
      <c r="BV133" s="146"/>
      <c r="BW133" s="146"/>
      <c r="BX133" s="146"/>
      <c r="BY133" s="146"/>
      <c r="BZ133" s="146"/>
      <c r="CA133" s="146"/>
      <c r="CB133" s="161"/>
      <c r="CC133" s="146"/>
      <c r="CD133" s="146"/>
      <c r="CE133" s="146"/>
      <c r="CF133" s="146"/>
      <c r="CG133" s="146"/>
      <c r="CH133" s="146"/>
      <c r="CI133" s="161"/>
      <c r="CJ133" s="146"/>
      <c r="CK133" s="146"/>
      <c r="CL133" s="146"/>
      <c r="CM133" s="146"/>
      <c r="CN133" s="146"/>
      <c r="CO133" s="146"/>
      <c r="CP133" s="161"/>
      <c r="CQ133" s="146"/>
      <c r="CR133" s="146"/>
      <c r="CS133" s="146"/>
      <c r="CT133" s="146"/>
      <c r="CU133" s="146"/>
      <c r="CV133" s="146"/>
      <c r="CW133" s="161"/>
      <c r="CX133" s="146"/>
      <c r="CY133" s="146"/>
      <c r="CZ133" s="146"/>
      <c r="DA133" s="146"/>
      <c r="DB133" s="146"/>
      <c r="DC133" s="146"/>
      <c r="DD133" s="161"/>
      <c r="DE133" s="146"/>
      <c r="DF133" s="146"/>
      <c r="DG133" s="146"/>
      <c r="DH133" s="146"/>
      <c r="DI133" s="146"/>
      <c r="DJ133" s="146"/>
      <c r="DK133" s="161"/>
      <c r="DL133" s="146"/>
      <c r="DM133" s="146"/>
      <c r="DN133" s="146"/>
      <c r="DO133" s="146"/>
      <c r="DP133" s="146"/>
      <c r="DQ133" s="146"/>
      <c r="DR133" s="161"/>
      <c r="DS133" s="146"/>
      <c r="DT133" s="146"/>
      <c r="DU133" s="146"/>
      <c r="DV133" s="146"/>
      <c r="DW133" s="146"/>
      <c r="DX133" s="146"/>
      <c r="DY133" s="161"/>
      <c r="DZ133" s="146"/>
      <c r="EA133" s="146"/>
      <c r="EB133" s="146"/>
      <c r="EC133" s="146"/>
      <c r="ED133" s="146"/>
      <c r="EE133" s="146"/>
      <c r="EF133" s="161"/>
      <c r="EG133" s="146"/>
      <c r="EH133" s="146"/>
      <c r="EI133" s="146"/>
      <c r="EJ133" s="146"/>
      <c r="EK133" s="146"/>
      <c r="EL133" s="146"/>
      <c r="EM133" s="161"/>
      <c r="EN133" s="146"/>
      <c r="EO133" s="146"/>
      <c r="EP133" s="146"/>
      <c r="EQ133" s="146"/>
      <c r="ER133" s="146"/>
      <c r="ES133" s="146"/>
      <c r="ET133" s="146"/>
      <c r="EU133" s="577"/>
      <c r="EV133" s="146"/>
      <c r="EW133" s="146"/>
      <c r="EX133" s="146"/>
      <c r="EY133" s="146"/>
      <c r="EZ133" s="146"/>
      <c r="FA133" s="146"/>
      <c r="FB133" s="146"/>
      <c r="FC133" s="146"/>
      <c r="FD133" s="146"/>
      <c r="FE133" s="146"/>
      <c r="FF133" s="146"/>
      <c r="FG133" s="146"/>
      <c r="FH133" s="146"/>
      <c r="FI133" s="146"/>
      <c r="FJ133" s="146"/>
      <c r="FK133" s="146"/>
      <c r="FL133" s="146"/>
      <c r="FM133" s="146"/>
      <c r="FN133" s="146"/>
      <c r="FO133" s="146"/>
      <c r="FP133" s="146"/>
      <c r="FQ133" s="146"/>
      <c r="FR133" s="146"/>
      <c r="FS133" s="146"/>
      <c r="FT133" s="146"/>
      <c r="FU133" s="146"/>
      <c r="FV133" s="146"/>
      <c r="FW133" s="146"/>
      <c r="FX133" s="146"/>
      <c r="FY133" s="146"/>
      <c r="FZ133" s="146"/>
      <c r="GA133" s="146"/>
      <c r="GB133" s="146"/>
      <c r="GC133" s="146"/>
      <c r="GD133" s="146"/>
      <c r="GE133" s="146"/>
      <c r="GF133" s="146"/>
      <c r="GG133" s="146"/>
      <c r="GH133" s="146"/>
      <c r="GI133" s="146"/>
      <c r="GJ133" s="146"/>
      <c r="GK133" s="146"/>
      <c r="GL133" s="146"/>
      <c r="GM133" s="146"/>
      <c r="GN133" s="146"/>
      <c r="GO133" s="146"/>
      <c r="GP133" s="146"/>
      <c r="GQ133" s="146"/>
      <c r="GR133" s="146"/>
      <c r="GS133" s="146"/>
      <c r="GT133" s="146"/>
    </row>
    <row r="134" spans="1:202" s="32" customFormat="1" ht="32.25" customHeight="1" x14ac:dyDescent="0.25">
      <c r="A134" s="77"/>
      <c r="B134" s="33"/>
      <c r="C134" s="43"/>
      <c r="D134" s="146"/>
      <c r="E134" s="146"/>
      <c r="F134" s="146"/>
      <c r="G134" s="146"/>
      <c r="H134" s="146"/>
      <c r="I134" s="146"/>
      <c r="J134" s="161"/>
      <c r="K134" s="146"/>
      <c r="L134" s="146"/>
      <c r="M134" s="146"/>
      <c r="N134" s="146"/>
      <c r="O134" s="146"/>
      <c r="P134" s="146"/>
      <c r="Q134" s="161"/>
      <c r="R134" s="146"/>
      <c r="S134" s="146"/>
      <c r="T134" s="146"/>
      <c r="U134" s="146"/>
      <c r="V134" s="146"/>
      <c r="W134" s="146"/>
      <c r="X134" s="161"/>
      <c r="Y134" s="146"/>
      <c r="Z134" s="146"/>
      <c r="AA134" s="146"/>
      <c r="AB134" s="146"/>
      <c r="AC134" s="146"/>
      <c r="AD134" s="146"/>
      <c r="AE134" s="161"/>
      <c r="AF134" s="146"/>
      <c r="AG134" s="146"/>
      <c r="AH134" s="146"/>
      <c r="AI134" s="146"/>
      <c r="AJ134" s="146"/>
      <c r="AK134" s="146"/>
      <c r="AL134" s="161"/>
      <c r="AM134" s="146"/>
      <c r="AN134" s="146"/>
      <c r="AO134" s="146"/>
      <c r="AP134" s="146"/>
      <c r="AQ134" s="146"/>
      <c r="AR134" s="146"/>
      <c r="AS134" s="161"/>
      <c r="AT134" s="146"/>
      <c r="AU134" s="146"/>
      <c r="AV134" s="146"/>
      <c r="AW134" s="146"/>
      <c r="AX134" s="146"/>
      <c r="AY134" s="146"/>
      <c r="AZ134" s="161"/>
      <c r="BA134" s="146"/>
      <c r="BB134" s="146"/>
      <c r="BC134" s="146"/>
      <c r="BD134" s="146"/>
      <c r="BE134" s="146"/>
      <c r="BF134" s="146"/>
      <c r="BG134" s="161"/>
      <c r="BH134" s="146"/>
      <c r="BI134" s="146"/>
      <c r="BJ134" s="146"/>
      <c r="BK134" s="146"/>
      <c r="BL134" s="146"/>
      <c r="BM134" s="146"/>
      <c r="BN134" s="161"/>
      <c r="BO134" s="146"/>
      <c r="BP134" s="146"/>
      <c r="BQ134" s="146"/>
      <c r="BR134" s="146"/>
      <c r="BS134" s="146"/>
      <c r="BT134" s="146"/>
      <c r="BU134" s="161"/>
      <c r="BV134" s="146"/>
      <c r="BW134" s="146"/>
      <c r="BX134" s="146"/>
      <c r="BY134" s="146"/>
      <c r="BZ134" s="146"/>
      <c r="CA134" s="146"/>
      <c r="CB134" s="161"/>
      <c r="CC134" s="146"/>
      <c r="CD134" s="146"/>
      <c r="CE134" s="146"/>
      <c r="CF134" s="146"/>
      <c r="CG134" s="146"/>
      <c r="CH134" s="146"/>
      <c r="CI134" s="161"/>
      <c r="CJ134" s="146"/>
      <c r="CK134" s="146"/>
      <c r="CL134" s="146"/>
      <c r="CM134" s="146"/>
      <c r="CN134" s="146"/>
      <c r="CO134" s="146"/>
      <c r="CP134" s="161"/>
      <c r="CQ134" s="146"/>
      <c r="CR134" s="146"/>
      <c r="CS134" s="146"/>
      <c r="CT134" s="146"/>
      <c r="CU134" s="146"/>
      <c r="CV134" s="146"/>
      <c r="CW134" s="161"/>
      <c r="CX134" s="146"/>
      <c r="CY134" s="146"/>
      <c r="CZ134" s="146"/>
      <c r="DA134" s="146"/>
      <c r="DB134" s="146"/>
      <c r="DC134" s="146"/>
      <c r="DD134" s="161"/>
      <c r="DE134" s="146"/>
      <c r="DF134" s="146"/>
      <c r="DG134" s="146"/>
      <c r="DH134" s="146"/>
      <c r="DI134" s="146"/>
      <c r="DJ134" s="146"/>
      <c r="DK134" s="161"/>
      <c r="DL134" s="146"/>
      <c r="DM134" s="146"/>
      <c r="DN134" s="146"/>
      <c r="DO134" s="146"/>
      <c r="DP134" s="146"/>
      <c r="DQ134" s="146"/>
      <c r="DR134" s="161"/>
      <c r="DS134" s="146"/>
      <c r="DT134" s="146"/>
      <c r="DU134" s="146"/>
      <c r="DV134" s="146"/>
      <c r="DW134" s="146"/>
      <c r="DX134" s="146"/>
      <c r="DY134" s="161"/>
      <c r="DZ134" s="146"/>
      <c r="EA134" s="146"/>
      <c r="EB134" s="146"/>
      <c r="EC134" s="146"/>
      <c r="ED134" s="146"/>
      <c r="EE134" s="146"/>
      <c r="EF134" s="161"/>
      <c r="EG134" s="146"/>
      <c r="EH134" s="146"/>
      <c r="EI134" s="146"/>
      <c r="EJ134" s="146"/>
      <c r="EK134" s="146"/>
      <c r="EL134" s="146"/>
      <c r="EM134" s="161"/>
      <c r="EN134" s="146"/>
      <c r="EO134" s="146"/>
      <c r="EP134" s="146"/>
      <c r="EQ134" s="146"/>
      <c r="ER134" s="146"/>
      <c r="ES134" s="146"/>
      <c r="ET134" s="146"/>
      <c r="EU134" s="577"/>
      <c r="EV134" s="146"/>
      <c r="EW134" s="146"/>
      <c r="EX134" s="146"/>
      <c r="EY134" s="146"/>
      <c r="EZ134" s="146"/>
      <c r="FA134" s="146"/>
      <c r="FB134" s="146"/>
      <c r="FC134" s="146"/>
      <c r="FD134" s="146"/>
      <c r="FE134" s="146"/>
      <c r="FF134" s="146"/>
      <c r="FG134" s="146"/>
      <c r="FH134" s="146"/>
      <c r="FI134" s="146"/>
      <c r="FJ134" s="146"/>
      <c r="FK134" s="146"/>
      <c r="FL134" s="146"/>
      <c r="FM134" s="146"/>
      <c r="FN134" s="146"/>
      <c r="FO134" s="146"/>
      <c r="FP134" s="146"/>
      <c r="FQ134" s="146"/>
      <c r="FR134" s="146"/>
      <c r="FS134" s="146"/>
      <c r="FT134" s="146"/>
      <c r="FU134" s="146"/>
      <c r="FV134" s="146"/>
      <c r="FW134" s="146"/>
      <c r="FX134" s="146"/>
      <c r="FY134" s="146"/>
      <c r="FZ134" s="146"/>
      <c r="GA134" s="146"/>
      <c r="GB134" s="146"/>
      <c r="GC134" s="146"/>
      <c r="GD134" s="146"/>
      <c r="GE134" s="146"/>
      <c r="GF134" s="146"/>
      <c r="GG134" s="146"/>
      <c r="GH134" s="146"/>
      <c r="GI134" s="146"/>
      <c r="GJ134" s="146"/>
      <c r="GK134" s="146"/>
      <c r="GL134" s="146"/>
      <c r="GM134" s="146"/>
      <c r="GN134" s="146"/>
      <c r="GO134" s="146"/>
      <c r="GP134" s="146"/>
      <c r="GQ134" s="146"/>
      <c r="GR134" s="146"/>
      <c r="GS134" s="146"/>
      <c r="GT134" s="146"/>
    </row>
    <row r="135" spans="1:202" s="32" customFormat="1" ht="32.25" customHeight="1" x14ac:dyDescent="0.25">
      <c r="A135" s="77"/>
      <c r="B135" s="33"/>
      <c r="C135" s="43"/>
      <c r="D135" s="146"/>
      <c r="E135" s="146"/>
      <c r="F135" s="146"/>
      <c r="G135" s="146"/>
      <c r="H135" s="146"/>
      <c r="I135" s="146"/>
      <c r="J135" s="161"/>
      <c r="K135" s="146"/>
      <c r="L135" s="146"/>
      <c r="M135" s="146"/>
      <c r="N135" s="146"/>
      <c r="O135" s="146"/>
      <c r="P135" s="146"/>
      <c r="Q135" s="161"/>
      <c r="R135" s="146"/>
      <c r="S135" s="146"/>
      <c r="T135" s="146"/>
      <c r="U135" s="146"/>
      <c r="V135" s="146"/>
      <c r="W135" s="146"/>
      <c r="X135" s="161"/>
      <c r="Y135" s="146"/>
      <c r="Z135" s="146"/>
      <c r="AA135" s="146"/>
      <c r="AB135" s="146"/>
      <c r="AC135" s="146"/>
      <c r="AD135" s="146"/>
      <c r="AE135" s="161"/>
      <c r="AF135" s="146"/>
      <c r="AG135" s="146"/>
      <c r="AH135" s="146"/>
      <c r="AI135" s="146"/>
      <c r="AJ135" s="146"/>
      <c r="AK135" s="146"/>
      <c r="AL135" s="161"/>
      <c r="AM135" s="146"/>
      <c r="AN135" s="146"/>
      <c r="AO135" s="146"/>
      <c r="AP135" s="146"/>
      <c r="AQ135" s="146"/>
      <c r="AR135" s="146"/>
      <c r="AS135" s="161"/>
      <c r="AT135" s="146"/>
      <c r="AU135" s="146"/>
      <c r="AV135" s="146"/>
      <c r="AW135" s="146"/>
      <c r="AX135" s="146"/>
      <c r="AY135" s="146"/>
      <c r="AZ135" s="161"/>
      <c r="BA135" s="146"/>
      <c r="BB135" s="146"/>
      <c r="BC135" s="146"/>
      <c r="BD135" s="146"/>
      <c r="BE135" s="146"/>
      <c r="BF135" s="146"/>
      <c r="BG135" s="161"/>
      <c r="BH135" s="146"/>
      <c r="BI135" s="146"/>
      <c r="BJ135" s="146"/>
      <c r="BK135" s="146"/>
      <c r="BL135" s="146"/>
      <c r="BM135" s="146"/>
      <c r="BN135" s="161"/>
      <c r="BO135" s="146"/>
      <c r="BP135" s="146"/>
      <c r="BQ135" s="146"/>
      <c r="BR135" s="146"/>
      <c r="BS135" s="146"/>
      <c r="BT135" s="146"/>
      <c r="BU135" s="161"/>
      <c r="BV135" s="146"/>
      <c r="BW135" s="146"/>
      <c r="BX135" s="146"/>
      <c r="BY135" s="146"/>
      <c r="BZ135" s="146"/>
      <c r="CA135" s="146"/>
      <c r="CB135" s="161"/>
      <c r="CC135" s="146"/>
      <c r="CD135" s="146"/>
      <c r="CE135" s="146"/>
      <c r="CF135" s="146"/>
      <c r="CG135" s="146"/>
      <c r="CH135" s="146"/>
      <c r="CI135" s="161"/>
      <c r="CJ135" s="146"/>
      <c r="CK135" s="146"/>
      <c r="CL135" s="146"/>
      <c r="CM135" s="146"/>
      <c r="CN135" s="146"/>
      <c r="CO135" s="146"/>
      <c r="CP135" s="161"/>
      <c r="CQ135" s="146"/>
      <c r="CR135" s="146"/>
      <c r="CS135" s="146"/>
      <c r="CT135" s="146"/>
      <c r="CU135" s="146"/>
      <c r="CV135" s="146"/>
      <c r="CW135" s="161"/>
      <c r="CX135" s="146"/>
      <c r="CY135" s="146"/>
      <c r="CZ135" s="146"/>
      <c r="DA135" s="146"/>
      <c r="DB135" s="146"/>
      <c r="DC135" s="146"/>
      <c r="DD135" s="161"/>
      <c r="DE135" s="146"/>
      <c r="DF135" s="146"/>
      <c r="DG135" s="146"/>
      <c r="DH135" s="146"/>
      <c r="DI135" s="146"/>
      <c r="DJ135" s="146"/>
      <c r="DK135" s="161"/>
      <c r="DL135" s="146"/>
      <c r="DM135" s="146"/>
      <c r="DN135" s="146"/>
      <c r="DO135" s="146"/>
      <c r="DP135" s="146"/>
      <c r="DQ135" s="146"/>
      <c r="DR135" s="161"/>
      <c r="DS135" s="146"/>
      <c r="DT135" s="146"/>
      <c r="DU135" s="146"/>
      <c r="DV135" s="146"/>
      <c r="DW135" s="146"/>
      <c r="DX135" s="146"/>
      <c r="DY135" s="161"/>
      <c r="DZ135" s="146"/>
      <c r="EA135" s="146"/>
      <c r="EB135" s="146"/>
      <c r="EC135" s="146"/>
      <c r="ED135" s="146"/>
      <c r="EE135" s="146"/>
      <c r="EF135" s="161"/>
      <c r="EG135" s="146"/>
      <c r="EH135" s="146"/>
      <c r="EI135" s="146"/>
      <c r="EJ135" s="146"/>
      <c r="EK135" s="146"/>
      <c r="EL135" s="146"/>
      <c r="EM135" s="161"/>
      <c r="EN135" s="146"/>
      <c r="EO135" s="146"/>
      <c r="EP135" s="146"/>
      <c r="EQ135" s="146"/>
      <c r="ER135" s="146"/>
      <c r="ES135" s="146"/>
      <c r="ET135" s="146"/>
      <c r="EU135" s="577"/>
      <c r="EV135" s="146"/>
      <c r="EW135" s="146"/>
      <c r="EX135" s="146"/>
      <c r="EY135" s="146"/>
      <c r="EZ135" s="146"/>
      <c r="FA135" s="146"/>
      <c r="FB135" s="146"/>
      <c r="FC135" s="146"/>
      <c r="FD135" s="146"/>
      <c r="FE135" s="146"/>
      <c r="FF135" s="146"/>
      <c r="FG135" s="146"/>
      <c r="FH135" s="146"/>
      <c r="FI135" s="146"/>
      <c r="FJ135" s="146"/>
      <c r="FK135" s="146"/>
      <c r="FL135" s="146"/>
      <c r="FM135" s="146"/>
      <c r="FN135" s="146"/>
      <c r="FO135" s="146"/>
      <c r="FP135" s="146"/>
      <c r="FQ135" s="146"/>
      <c r="FR135" s="146"/>
      <c r="FS135" s="146"/>
      <c r="FT135" s="146"/>
      <c r="FU135" s="146"/>
      <c r="FV135" s="146"/>
      <c r="FW135" s="146"/>
      <c r="FX135" s="146"/>
      <c r="FY135" s="146"/>
      <c r="FZ135" s="146"/>
      <c r="GA135" s="146"/>
      <c r="GB135" s="146"/>
      <c r="GC135" s="146"/>
      <c r="GD135" s="146"/>
      <c r="GE135" s="146"/>
      <c r="GF135" s="146"/>
      <c r="GG135" s="146"/>
      <c r="GH135" s="146"/>
      <c r="GI135" s="146"/>
      <c r="GJ135" s="146"/>
      <c r="GK135" s="146"/>
      <c r="GL135" s="146"/>
      <c r="GM135" s="146"/>
      <c r="GN135" s="146"/>
      <c r="GO135" s="146"/>
      <c r="GP135" s="146"/>
      <c r="GQ135" s="146"/>
      <c r="GR135" s="146"/>
      <c r="GS135" s="146"/>
      <c r="GT135" s="146"/>
    </row>
    <row r="136" spans="1:202" s="32" customFormat="1" ht="32.25" customHeight="1" x14ac:dyDescent="0.25">
      <c r="A136" s="77"/>
      <c r="B136" s="33"/>
      <c r="C136" s="43"/>
      <c r="D136" s="146"/>
      <c r="E136" s="146"/>
      <c r="F136" s="146"/>
      <c r="G136" s="146"/>
      <c r="H136" s="146"/>
      <c r="I136" s="146"/>
      <c r="J136" s="161"/>
      <c r="K136" s="146"/>
      <c r="L136" s="146"/>
      <c r="M136" s="146"/>
      <c r="N136" s="146"/>
      <c r="O136" s="146"/>
      <c r="P136" s="146"/>
      <c r="Q136" s="161"/>
      <c r="R136" s="146"/>
      <c r="S136" s="146"/>
      <c r="T136" s="146"/>
      <c r="U136" s="146"/>
      <c r="V136" s="146"/>
      <c r="W136" s="146"/>
      <c r="X136" s="161"/>
      <c r="Y136" s="146"/>
      <c r="Z136" s="146"/>
      <c r="AA136" s="146"/>
      <c r="AB136" s="146"/>
      <c r="AC136" s="146"/>
      <c r="AD136" s="146"/>
      <c r="AE136" s="161"/>
      <c r="AF136" s="146"/>
      <c r="AG136" s="146"/>
      <c r="AH136" s="146"/>
      <c r="AI136" s="146"/>
      <c r="AJ136" s="146"/>
      <c r="AK136" s="146"/>
      <c r="AL136" s="161"/>
      <c r="AM136" s="146"/>
      <c r="AN136" s="146"/>
      <c r="AO136" s="146"/>
      <c r="AP136" s="146"/>
      <c r="AQ136" s="146"/>
      <c r="AR136" s="146"/>
      <c r="AS136" s="161"/>
      <c r="AT136" s="146"/>
      <c r="AU136" s="146"/>
      <c r="AV136" s="146"/>
      <c r="AW136" s="146"/>
      <c r="AX136" s="146"/>
      <c r="AY136" s="146"/>
      <c r="AZ136" s="161"/>
      <c r="BA136" s="146"/>
      <c r="BB136" s="146"/>
      <c r="BC136" s="146"/>
      <c r="BD136" s="146"/>
      <c r="BE136" s="146"/>
      <c r="BF136" s="146"/>
      <c r="BG136" s="161"/>
      <c r="BH136" s="146"/>
      <c r="BI136" s="146"/>
      <c r="BJ136" s="146"/>
      <c r="BK136" s="146"/>
      <c r="BL136" s="146"/>
      <c r="BM136" s="146"/>
      <c r="BN136" s="161"/>
      <c r="BO136" s="146"/>
      <c r="BP136" s="146"/>
      <c r="BQ136" s="146"/>
      <c r="BR136" s="146"/>
      <c r="BS136" s="146"/>
      <c r="BT136" s="146"/>
      <c r="BU136" s="161"/>
      <c r="BV136" s="146"/>
      <c r="BW136" s="146"/>
      <c r="BX136" s="146"/>
      <c r="BY136" s="146"/>
      <c r="BZ136" s="146"/>
      <c r="CA136" s="146"/>
      <c r="CB136" s="161"/>
      <c r="CC136" s="146"/>
      <c r="CD136" s="146"/>
      <c r="CE136" s="146"/>
      <c r="CF136" s="146"/>
      <c r="CG136" s="146"/>
      <c r="CH136" s="146"/>
      <c r="CI136" s="161"/>
      <c r="CJ136" s="146"/>
      <c r="CK136" s="146"/>
      <c r="CL136" s="146"/>
      <c r="CM136" s="146"/>
      <c r="CN136" s="146"/>
      <c r="CO136" s="146"/>
      <c r="CP136" s="161"/>
      <c r="CQ136" s="146"/>
      <c r="CR136" s="146"/>
      <c r="CS136" s="146"/>
      <c r="CT136" s="146"/>
      <c r="CU136" s="146"/>
      <c r="CV136" s="146"/>
      <c r="CW136" s="161"/>
      <c r="CX136" s="146"/>
      <c r="CY136" s="146"/>
      <c r="CZ136" s="146"/>
      <c r="DA136" s="146"/>
      <c r="DB136" s="146"/>
      <c r="DC136" s="146"/>
      <c r="DD136" s="161"/>
      <c r="DE136" s="146"/>
      <c r="DF136" s="146"/>
      <c r="DG136" s="146"/>
      <c r="DH136" s="146"/>
      <c r="DI136" s="146"/>
      <c r="DJ136" s="146"/>
      <c r="DK136" s="161"/>
      <c r="DL136" s="146"/>
      <c r="DM136" s="146"/>
      <c r="DN136" s="146"/>
      <c r="DO136" s="146"/>
      <c r="DP136" s="146"/>
      <c r="DQ136" s="146"/>
      <c r="DR136" s="161"/>
      <c r="DS136" s="146"/>
      <c r="DT136" s="146"/>
      <c r="DU136" s="146"/>
      <c r="DV136" s="146"/>
      <c r="DW136" s="146"/>
      <c r="DX136" s="146"/>
      <c r="DY136" s="161"/>
      <c r="DZ136" s="146"/>
      <c r="EA136" s="146"/>
      <c r="EB136" s="146"/>
      <c r="EC136" s="146"/>
      <c r="ED136" s="146"/>
      <c r="EE136" s="146"/>
      <c r="EF136" s="161"/>
      <c r="EG136" s="146"/>
      <c r="EH136" s="146"/>
      <c r="EI136" s="146"/>
      <c r="EJ136" s="146"/>
      <c r="EK136" s="146"/>
      <c r="EL136" s="146"/>
      <c r="EM136" s="161"/>
      <c r="EN136" s="146"/>
      <c r="EO136" s="146"/>
      <c r="EP136" s="146"/>
      <c r="EQ136" s="146"/>
      <c r="ER136" s="146"/>
      <c r="ES136" s="146"/>
      <c r="ET136" s="146"/>
      <c r="EU136" s="577"/>
      <c r="EV136" s="146"/>
      <c r="EW136" s="146"/>
      <c r="EX136" s="146"/>
      <c r="EY136" s="146"/>
      <c r="EZ136" s="146"/>
      <c r="FA136" s="146"/>
      <c r="FB136" s="146"/>
      <c r="FC136" s="146"/>
      <c r="FD136" s="146"/>
      <c r="FE136" s="146"/>
      <c r="FF136" s="146"/>
      <c r="FG136" s="146"/>
      <c r="FH136" s="146"/>
      <c r="FI136" s="146"/>
      <c r="FJ136" s="146"/>
      <c r="FK136" s="146"/>
      <c r="FL136" s="146"/>
      <c r="FM136" s="146"/>
      <c r="FN136" s="146"/>
      <c r="FO136" s="146"/>
      <c r="FP136" s="146"/>
      <c r="FQ136" s="146"/>
      <c r="FR136" s="146"/>
      <c r="FS136" s="146"/>
      <c r="FT136" s="146"/>
      <c r="FU136" s="146"/>
      <c r="FV136" s="146"/>
      <c r="FW136" s="146"/>
      <c r="FX136" s="146"/>
      <c r="FY136" s="146"/>
      <c r="FZ136" s="146"/>
      <c r="GA136" s="146"/>
      <c r="GB136" s="146"/>
      <c r="GC136" s="146"/>
      <c r="GD136" s="146"/>
      <c r="GE136" s="146"/>
      <c r="GF136" s="146"/>
      <c r="GG136" s="146"/>
      <c r="GH136" s="146"/>
      <c r="GI136" s="146"/>
      <c r="GJ136" s="146"/>
      <c r="GK136" s="146"/>
      <c r="GL136" s="146"/>
      <c r="GM136" s="146"/>
      <c r="GN136" s="146"/>
      <c r="GO136" s="146"/>
      <c r="GP136" s="146"/>
      <c r="GQ136" s="146"/>
      <c r="GR136" s="146"/>
      <c r="GS136" s="146"/>
      <c r="GT136" s="146"/>
    </row>
    <row r="137" spans="1:202" s="32" customFormat="1" ht="32.25" customHeight="1" x14ac:dyDescent="0.25">
      <c r="A137" s="77"/>
      <c r="B137" s="33"/>
      <c r="C137" s="43"/>
      <c r="J137" s="43"/>
      <c r="Q137" s="43"/>
      <c r="X137" s="43"/>
      <c r="AE137" s="43"/>
      <c r="AL137" s="43"/>
      <c r="AS137" s="43"/>
      <c r="AZ137" s="43"/>
      <c r="BG137" s="43"/>
      <c r="BN137" s="43"/>
      <c r="BU137" s="43"/>
      <c r="CB137" s="43"/>
      <c r="CI137" s="43"/>
      <c r="CP137" s="43"/>
      <c r="CW137" s="43"/>
      <c r="DD137" s="43"/>
      <c r="DK137" s="43"/>
      <c r="DR137" s="43"/>
      <c r="DY137" s="43"/>
      <c r="EF137" s="43"/>
      <c r="EM137" s="43"/>
      <c r="EU137" s="541"/>
    </row>
    <row r="138" spans="1:202" s="32" customFormat="1" ht="32.25" customHeight="1" x14ac:dyDescent="0.25">
      <c r="A138" s="77"/>
      <c r="B138" s="33"/>
      <c r="C138" s="43"/>
      <c r="J138" s="43"/>
      <c r="Q138" s="43"/>
      <c r="X138" s="43"/>
      <c r="AE138" s="43"/>
      <c r="AL138" s="43"/>
      <c r="AS138" s="43"/>
      <c r="AZ138" s="43"/>
      <c r="BG138" s="43"/>
      <c r="BN138" s="43"/>
      <c r="BU138" s="43"/>
      <c r="CB138" s="43"/>
      <c r="CI138" s="43"/>
      <c r="CP138" s="43"/>
      <c r="CW138" s="43"/>
      <c r="DD138" s="43"/>
      <c r="DK138" s="43"/>
      <c r="DR138" s="43"/>
      <c r="DY138" s="43"/>
      <c r="EF138" s="43"/>
      <c r="EM138" s="43"/>
      <c r="EU138" s="541"/>
    </row>
    <row r="139" spans="1:202" s="32" customFormat="1" ht="32.25" customHeight="1" x14ac:dyDescent="0.25">
      <c r="A139" s="77"/>
      <c r="B139" s="33"/>
      <c r="C139" s="43"/>
      <c r="J139" s="43"/>
      <c r="Q139" s="43"/>
      <c r="X139" s="43"/>
      <c r="AE139" s="43"/>
      <c r="AL139" s="43"/>
      <c r="AS139" s="43"/>
      <c r="AZ139" s="43"/>
      <c r="BG139" s="43"/>
      <c r="BN139" s="43"/>
      <c r="BU139" s="43"/>
      <c r="CB139" s="43"/>
      <c r="CI139" s="43"/>
      <c r="CP139" s="43"/>
      <c r="CW139" s="43"/>
      <c r="DD139" s="43"/>
      <c r="DK139" s="43"/>
      <c r="DR139" s="43"/>
      <c r="DY139" s="43"/>
      <c r="EF139" s="43"/>
      <c r="EM139" s="43"/>
      <c r="EU139" s="541"/>
    </row>
    <row r="140" spans="1:202" s="32" customFormat="1" ht="32.25" customHeight="1" x14ac:dyDescent="0.25">
      <c r="A140" s="77"/>
      <c r="B140" s="33"/>
      <c r="C140" s="43"/>
      <c r="J140" s="43"/>
      <c r="Q140" s="43"/>
      <c r="X140" s="43"/>
      <c r="AE140" s="43"/>
      <c r="AL140" s="43"/>
      <c r="AS140" s="43"/>
      <c r="AZ140" s="43"/>
      <c r="BG140" s="43"/>
      <c r="BN140" s="43"/>
      <c r="BU140" s="43"/>
      <c r="CB140" s="43"/>
      <c r="CI140" s="43"/>
      <c r="CP140" s="43"/>
      <c r="CW140" s="43"/>
      <c r="DD140" s="43"/>
      <c r="DK140" s="43"/>
      <c r="DR140" s="43"/>
      <c r="DY140" s="43"/>
      <c r="EF140" s="43"/>
      <c r="EM140" s="43"/>
      <c r="EU140" s="541"/>
    </row>
    <row r="141" spans="1:202" s="32" customFormat="1" ht="32.25" customHeight="1" x14ac:dyDescent="0.25">
      <c r="A141" s="77"/>
      <c r="B141" s="33"/>
      <c r="C141" s="43"/>
      <c r="J141" s="43"/>
      <c r="Q141" s="43"/>
      <c r="X141" s="43"/>
      <c r="AE141" s="43"/>
      <c r="AL141" s="43"/>
      <c r="AS141" s="43"/>
      <c r="AZ141" s="43"/>
      <c r="BG141" s="43"/>
      <c r="BN141" s="43"/>
      <c r="BU141" s="43"/>
      <c r="CB141" s="43"/>
      <c r="CI141" s="43"/>
      <c r="CP141" s="43"/>
      <c r="CW141" s="43"/>
      <c r="DD141" s="43"/>
      <c r="DK141" s="43"/>
      <c r="DR141" s="43"/>
      <c r="DY141" s="43"/>
      <c r="EF141" s="43"/>
      <c r="EM141" s="43"/>
      <c r="EU141" s="541"/>
    </row>
    <row r="142" spans="1:202" s="32" customFormat="1" ht="32.25" customHeight="1" x14ac:dyDescent="0.25">
      <c r="A142" s="77"/>
      <c r="B142" s="33"/>
      <c r="C142" s="43"/>
      <c r="J142" s="43"/>
      <c r="Q142" s="43"/>
      <c r="X142" s="43"/>
      <c r="AE142" s="43"/>
      <c r="AL142" s="43"/>
      <c r="AS142" s="43"/>
      <c r="AZ142" s="43"/>
      <c r="BG142" s="43"/>
      <c r="BN142" s="43"/>
      <c r="BU142" s="43"/>
      <c r="CB142" s="43"/>
      <c r="CI142" s="43"/>
      <c r="CP142" s="43"/>
      <c r="CW142" s="43"/>
      <c r="DD142" s="43"/>
      <c r="DK142" s="43"/>
      <c r="DR142" s="43"/>
      <c r="DY142" s="43"/>
      <c r="EF142" s="43"/>
      <c r="EM142" s="43"/>
      <c r="EU142" s="541"/>
    </row>
    <row r="143" spans="1:202" s="32" customFormat="1" ht="32.25" customHeight="1" x14ac:dyDescent="0.25">
      <c r="A143" s="77"/>
      <c r="B143" s="33"/>
      <c r="C143" s="43"/>
      <c r="J143" s="43"/>
      <c r="Q143" s="43"/>
      <c r="X143" s="43"/>
      <c r="AE143" s="43"/>
      <c r="AL143" s="43"/>
      <c r="AS143" s="43"/>
      <c r="AZ143" s="43"/>
      <c r="BG143" s="43"/>
      <c r="BN143" s="43"/>
      <c r="BU143" s="43"/>
      <c r="CB143" s="43"/>
      <c r="CI143" s="43"/>
      <c r="CP143" s="43"/>
      <c r="CW143" s="43"/>
      <c r="DD143" s="43"/>
      <c r="DK143" s="43"/>
      <c r="DR143" s="43"/>
      <c r="DY143" s="43"/>
      <c r="EF143" s="43"/>
      <c r="EM143" s="43"/>
      <c r="EU143" s="541"/>
    </row>
    <row r="144" spans="1:202" s="32" customFormat="1" ht="32.25" customHeight="1" x14ac:dyDescent="0.25">
      <c r="A144" s="77"/>
      <c r="B144" s="33"/>
      <c r="C144" s="43"/>
      <c r="J144" s="43"/>
      <c r="Q144" s="43"/>
      <c r="X144" s="43"/>
      <c r="AE144" s="43"/>
      <c r="AL144" s="43"/>
      <c r="AS144" s="43"/>
      <c r="AZ144" s="43"/>
      <c r="BG144" s="43"/>
      <c r="BN144" s="43"/>
      <c r="BU144" s="43"/>
      <c r="CB144" s="43"/>
      <c r="CI144" s="43"/>
      <c r="CP144" s="43"/>
      <c r="CW144" s="43"/>
      <c r="DD144" s="43"/>
      <c r="DK144" s="43"/>
      <c r="DR144" s="43"/>
      <c r="DY144" s="43"/>
      <c r="EF144" s="43"/>
      <c r="EM144" s="43"/>
      <c r="EU144" s="541"/>
    </row>
    <row r="145" spans="1:151" s="32" customFormat="1" ht="32.25" customHeight="1" x14ac:dyDescent="0.25">
      <c r="A145" s="77"/>
      <c r="B145" s="33"/>
      <c r="C145" s="43"/>
      <c r="J145" s="43"/>
      <c r="Q145" s="43"/>
      <c r="X145" s="43"/>
      <c r="AE145" s="43"/>
      <c r="AL145" s="43"/>
      <c r="AS145" s="43"/>
      <c r="AZ145" s="43"/>
      <c r="BG145" s="43"/>
      <c r="BN145" s="43"/>
      <c r="BU145" s="43"/>
      <c r="CB145" s="43"/>
      <c r="CI145" s="43"/>
      <c r="CP145" s="43"/>
      <c r="CW145" s="43"/>
      <c r="DD145" s="43"/>
      <c r="DK145" s="43"/>
      <c r="DR145" s="43"/>
      <c r="DY145" s="43"/>
      <c r="EF145" s="43"/>
      <c r="EM145" s="43"/>
      <c r="EU145" s="541"/>
    </row>
    <row r="146" spans="1:151" s="32" customFormat="1" ht="32.25" customHeight="1" x14ac:dyDescent="0.25">
      <c r="A146" s="77"/>
      <c r="B146" s="33"/>
      <c r="C146" s="43"/>
      <c r="J146" s="43"/>
      <c r="Q146" s="43"/>
      <c r="X146" s="43"/>
      <c r="AE146" s="43"/>
      <c r="AL146" s="43"/>
      <c r="AS146" s="43"/>
      <c r="AZ146" s="43"/>
      <c r="BG146" s="43"/>
      <c r="BN146" s="43"/>
      <c r="BU146" s="43"/>
      <c r="CB146" s="43"/>
      <c r="CI146" s="43"/>
      <c r="CP146" s="43"/>
      <c r="CW146" s="43"/>
      <c r="DD146" s="43"/>
      <c r="DK146" s="43"/>
      <c r="DR146" s="43"/>
      <c r="DY146" s="43"/>
      <c r="EF146" s="43"/>
      <c r="EM146" s="43"/>
      <c r="EU146" s="541"/>
    </row>
    <row r="147" spans="1:151" s="32" customFormat="1" ht="32.25" customHeight="1" x14ac:dyDescent="0.25">
      <c r="A147" s="77"/>
      <c r="B147" s="33"/>
      <c r="C147" s="43"/>
      <c r="J147" s="43"/>
      <c r="Q147" s="43"/>
      <c r="X147" s="43"/>
      <c r="AE147" s="43"/>
      <c r="AL147" s="43"/>
      <c r="AS147" s="43"/>
      <c r="AZ147" s="43"/>
      <c r="BG147" s="43"/>
      <c r="BN147" s="43"/>
      <c r="BU147" s="43"/>
      <c r="CB147" s="43"/>
      <c r="CI147" s="43"/>
      <c r="CP147" s="43"/>
      <c r="CW147" s="43"/>
      <c r="DD147" s="43"/>
      <c r="DK147" s="43"/>
      <c r="DR147" s="43"/>
      <c r="DY147" s="43"/>
      <c r="EF147" s="43"/>
      <c r="EM147" s="43"/>
      <c r="EU147" s="541"/>
    </row>
    <row r="148" spans="1:151" s="32" customFormat="1" ht="32.25" customHeight="1" x14ac:dyDescent="0.25">
      <c r="A148" s="77"/>
      <c r="B148" s="33"/>
      <c r="C148" s="43"/>
      <c r="J148" s="43"/>
      <c r="Q148" s="43"/>
      <c r="X148" s="43"/>
      <c r="AE148" s="43"/>
      <c r="AL148" s="43"/>
      <c r="AS148" s="43"/>
      <c r="AZ148" s="43"/>
      <c r="BG148" s="43"/>
      <c r="BN148" s="43"/>
      <c r="BU148" s="43"/>
      <c r="CB148" s="43"/>
      <c r="CI148" s="43"/>
      <c r="CP148" s="43"/>
      <c r="CW148" s="43"/>
      <c r="DD148" s="43"/>
      <c r="DK148" s="43"/>
      <c r="DR148" s="43"/>
      <c r="DY148" s="43"/>
      <c r="EF148" s="43"/>
      <c r="EM148" s="43"/>
      <c r="EU148" s="541"/>
    </row>
    <row r="149" spans="1:151" s="32" customFormat="1" ht="32.25" customHeight="1" x14ac:dyDescent="0.25">
      <c r="A149" s="77"/>
      <c r="B149" s="33"/>
      <c r="C149" s="43"/>
      <c r="J149" s="43"/>
      <c r="Q149" s="43"/>
      <c r="X149" s="43"/>
      <c r="AE149" s="43"/>
      <c r="AL149" s="43"/>
      <c r="AS149" s="43"/>
      <c r="AZ149" s="43"/>
      <c r="BG149" s="43"/>
      <c r="BN149" s="43"/>
      <c r="BU149" s="43"/>
      <c r="CB149" s="43"/>
      <c r="CI149" s="43"/>
      <c r="CP149" s="43"/>
      <c r="CW149" s="43"/>
      <c r="DD149" s="43"/>
      <c r="DK149" s="43"/>
      <c r="DR149" s="43"/>
      <c r="DY149" s="43"/>
      <c r="EF149" s="43"/>
      <c r="EM149" s="43"/>
      <c r="EU149" s="541"/>
    </row>
    <row r="150" spans="1:151" s="32" customFormat="1" ht="32.25" customHeight="1" x14ac:dyDescent="0.25">
      <c r="A150" s="77"/>
      <c r="B150" s="33"/>
      <c r="C150" s="43"/>
      <c r="J150" s="43"/>
      <c r="Q150" s="43"/>
      <c r="X150" s="43"/>
      <c r="AE150" s="43"/>
      <c r="AL150" s="43"/>
      <c r="AS150" s="43"/>
      <c r="AZ150" s="43"/>
      <c r="BG150" s="43"/>
      <c r="BN150" s="43"/>
      <c r="BU150" s="43"/>
      <c r="CB150" s="43"/>
      <c r="CI150" s="43"/>
      <c r="CP150" s="43"/>
      <c r="CW150" s="43"/>
      <c r="DD150" s="43"/>
      <c r="DK150" s="43"/>
      <c r="DR150" s="43"/>
      <c r="DY150" s="43"/>
      <c r="EF150" s="43"/>
      <c r="EM150" s="43"/>
      <c r="EU150" s="541"/>
    </row>
    <row r="151" spans="1:151" s="32" customFormat="1" ht="32.25" customHeight="1" x14ac:dyDescent="0.25">
      <c r="A151" s="77"/>
      <c r="B151" s="33"/>
      <c r="C151" s="43"/>
      <c r="J151" s="43"/>
      <c r="Q151" s="43"/>
      <c r="X151" s="43"/>
      <c r="AE151" s="43"/>
      <c r="AL151" s="43"/>
      <c r="AS151" s="43"/>
      <c r="AZ151" s="43"/>
      <c r="BG151" s="43"/>
      <c r="BN151" s="43"/>
      <c r="BU151" s="43"/>
      <c r="CB151" s="43"/>
      <c r="CI151" s="43"/>
      <c r="CP151" s="43"/>
      <c r="CW151" s="43"/>
      <c r="DD151" s="43"/>
      <c r="DK151" s="43"/>
      <c r="DR151" s="43"/>
      <c r="DY151" s="43"/>
      <c r="EF151" s="43"/>
      <c r="EM151" s="43"/>
      <c r="EU151" s="541"/>
    </row>
    <row r="152" spans="1:151" s="32" customFormat="1" ht="32.25" customHeight="1" x14ac:dyDescent="0.25">
      <c r="A152" s="77"/>
      <c r="B152" s="33"/>
      <c r="C152" s="43"/>
      <c r="J152" s="43"/>
      <c r="Q152" s="43"/>
      <c r="X152" s="43"/>
      <c r="AE152" s="43"/>
      <c r="AL152" s="43"/>
      <c r="AS152" s="43"/>
      <c r="AZ152" s="43"/>
      <c r="BG152" s="43"/>
      <c r="BN152" s="43"/>
      <c r="BU152" s="43"/>
      <c r="CB152" s="43"/>
      <c r="CI152" s="43"/>
      <c r="CP152" s="43"/>
      <c r="CW152" s="43"/>
      <c r="DD152" s="43"/>
      <c r="DK152" s="43"/>
      <c r="DR152" s="43"/>
      <c r="DY152" s="43"/>
      <c r="EF152" s="43"/>
      <c r="EM152" s="43"/>
      <c r="EU152" s="541"/>
    </row>
    <row r="153" spans="1:151" s="32" customFormat="1" ht="32.25" customHeight="1" x14ac:dyDescent="0.25">
      <c r="A153" s="77"/>
      <c r="B153" s="33"/>
      <c r="C153" s="43"/>
      <c r="J153" s="43"/>
      <c r="Q153" s="43"/>
      <c r="X153" s="43"/>
      <c r="AE153" s="43"/>
      <c r="AL153" s="43"/>
      <c r="AS153" s="43"/>
      <c r="AZ153" s="43"/>
      <c r="BG153" s="43"/>
      <c r="BN153" s="43"/>
      <c r="BU153" s="43"/>
      <c r="CB153" s="43"/>
      <c r="CI153" s="43"/>
      <c r="CP153" s="43"/>
      <c r="CW153" s="43"/>
      <c r="DD153" s="43"/>
      <c r="DK153" s="43"/>
      <c r="DR153" s="43"/>
      <c r="DY153" s="43"/>
      <c r="EF153" s="43"/>
      <c r="EM153" s="43"/>
      <c r="EU153" s="541"/>
    </row>
    <row r="154" spans="1:151" s="32" customFormat="1" ht="32.25" customHeight="1" x14ac:dyDescent="0.25">
      <c r="A154" s="77"/>
      <c r="B154" s="33"/>
      <c r="C154" s="43"/>
      <c r="J154" s="43"/>
      <c r="Q154" s="43"/>
      <c r="X154" s="43"/>
      <c r="AE154" s="43"/>
      <c r="AL154" s="43"/>
      <c r="AS154" s="43"/>
      <c r="AZ154" s="43"/>
      <c r="BG154" s="43"/>
      <c r="BN154" s="43"/>
      <c r="BU154" s="43"/>
      <c r="CB154" s="43"/>
      <c r="CI154" s="43"/>
      <c r="CP154" s="43"/>
      <c r="CW154" s="43"/>
      <c r="DD154" s="43"/>
      <c r="DK154" s="43"/>
      <c r="DR154" s="43"/>
      <c r="DY154" s="43"/>
      <c r="EF154" s="43"/>
      <c r="EM154" s="43"/>
      <c r="EU154" s="541"/>
    </row>
    <row r="155" spans="1:151" s="32" customFormat="1" ht="32.25" customHeight="1" x14ac:dyDescent="0.25">
      <c r="A155" s="77"/>
      <c r="B155" s="33"/>
      <c r="C155" s="43"/>
      <c r="J155" s="43"/>
      <c r="Q155" s="43"/>
      <c r="X155" s="43"/>
      <c r="AE155" s="43"/>
      <c r="AL155" s="43"/>
      <c r="AS155" s="43"/>
      <c r="AZ155" s="43"/>
      <c r="BG155" s="43"/>
      <c r="BN155" s="43"/>
      <c r="BU155" s="43"/>
      <c r="CB155" s="43"/>
      <c r="CI155" s="43"/>
      <c r="CP155" s="43"/>
      <c r="CW155" s="43"/>
      <c r="DD155" s="43"/>
      <c r="DK155" s="43"/>
      <c r="DR155" s="43"/>
      <c r="DY155" s="43"/>
      <c r="EF155" s="43"/>
      <c r="EM155" s="43"/>
      <c r="EU155" s="541"/>
    </row>
    <row r="156" spans="1:151" s="32" customFormat="1" ht="32.25" customHeight="1" x14ac:dyDescent="0.25">
      <c r="A156" s="77"/>
      <c r="B156" s="33"/>
      <c r="C156" s="43"/>
      <c r="J156" s="43"/>
      <c r="Q156" s="43"/>
      <c r="X156" s="43"/>
      <c r="AE156" s="43"/>
      <c r="AL156" s="43"/>
      <c r="AS156" s="43"/>
      <c r="AZ156" s="43"/>
      <c r="BG156" s="43"/>
      <c r="BN156" s="43"/>
      <c r="BU156" s="43"/>
      <c r="CB156" s="43"/>
      <c r="CI156" s="43"/>
      <c r="CP156" s="43"/>
      <c r="CW156" s="43"/>
      <c r="DD156" s="43"/>
      <c r="DK156" s="43"/>
      <c r="DR156" s="43"/>
      <c r="DY156" s="43"/>
      <c r="EF156" s="43"/>
      <c r="EM156" s="43"/>
      <c r="EU156" s="541"/>
    </row>
    <row r="157" spans="1:151" s="32" customFormat="1" ht="32.25" customHeight="1" x14ac:dyDescent="0.25">
      <c r="A157" s="77"/>
      <c r="B157" s="33"/>
      <c r="C157" s="43"/>
      <c r="J157" s="43"/>
      <c r="Q157" s="43"/>
      <c r="X157" s="43"/>
      <c r="AE157" s="43"/>
      <c r="AL157" s="43"/>
      <c r="AS157" s="43"/>
      <c r="AZ157" s="43"/>
      <c r="BG157" s="43"/>
      <c r="BN157" s="43"/>
      <c r="BU157" s="43"/>
      <c r="CB157" s="43"/>
      <c r="CI157" s="43"/>
      <c r="CP157" s="43"/>
      <c r="CW157" s="43"/>
      <c r="DD157" s="43"/>
      <c r="DK157" s="43"/>
      <c r="DR157" s="43"/>
      <c r="DY157" s="43"/>
      <c r="EF157" s="43"/>
      <c r="EM157" s="43"/>
      <c r="EU157" s="541"/>
    </row>
    <row r="158" spans="1:151" s="32" customFormat="1" ht="32.25" customHeight="1" x14ac:dyDescent="0.25">
      <c r="A158" s="77"/>
      <c r="B158" s="33"/>
      <c r="C158" s="43"/>
      <c r="J158" s="43"/>
      <c r="Q158" s="43"/>
      <c r="X158" s="43"/>
      <c r="AE158" s="43"/>
      <c r="AL158" s="43"/>
      <c r="AS158" s="43"/>
      <c r="AZ158" s="43"/>
      <c r="BG158" s="43"/>
      <c r="BN158" s="43"/>
      <c r="BU158" s="43"/>
      <c r="CB158" s="43"/>
      <c r="CI158" s="43"/>
      <c r="CP158" s="43"/>
      <c r="CW158" s="43"/>
      <c r="DD158" s="43"/>
      <c r="DK158" s="43"/>
      <c r="DR158" s="43"/>
      <c r="DY158" s="43"/>
      <c r="EF158" s="43"/>
      <c r="EM158" s="43"/>
      <c r="EU158" s="541"/>
    </row>
    <row r="159" spans="1:151" s="32" customFormat="1" ht="32.25" customHeight="1" x14ac:dyDescent="0.25">
      <c r="A159" s="77"/>
      <c r="B159" s="33"/>
      <c r="C159" s="43"/>
      <c r="J159" s="43"/>
      <c r="Q159" s="43"/>
      <c r="X159" s="43"/>
      <c r="AE159" s="43"/>
      <c r="AL159" s="43"/>
      <c r="AS159" s="43"/>
      <c r="AZ159" s="43"/>
      <c r="BG159" s="43"/>
      <c r="BN159" s="43"/>
      <c r="BU159" s="43"/>
      <c r="CB159" s="43"/>
      <c r="CI159" s="43"/>
      <c r="CP159" s="43"/>
      <c r="CW159" s="43"/>
      <c r="DD159" s="43"/>
      <c r="DK159" s="43"/>
      <c r="DR159" s="43"/>
      <c r="DY159" s="43"/>
      <c r="EF159" s="43"/>
      <c r="EM159" s="43"/>
      <c r="EU159" s="541"/>
    </row>
    <row r="160" spans="1:151" s="32" customFormat="1" ht="32.25" customHeight="1" x14ac:dyDescent="0.25">
      <c r="A160" s="77"/>
      <c r="B160" s="33"/>
      <c r="C160" s="43"/>
      <c r="J160" s="43"/>
      <c r="Q160" s="43"/>
      <c r="X160" s="43"/>
      <c r="AE160" s="43"/>
      <c r="AL160" s="43"/>
      <c r="AS160" s="43"/>
      <c r="AZ160" s="43"/>
      <c r="BG160" s="43"/>
      <c r="BN160" s="43"/>
      <c r="BU160" s="43"/>
      <c r="CB160" s="43"/>
      <c r="CI160" s="43"/>
      <c r="CP160" s="43"/>
      <c r="CW160" s="43"/>
      <c r="DD160" s="43"/>
      <c r="DK160" s="43"/>
      <c r="DR160" s="43"/>
      <c r="DY160" s="43"/>
      <c r="EF160" s="43"/>
      <c r="EM160" s="43"/>
      <c r="EU160" s="541"/>
    </row>
    <row r="161" spans="1:151" s="32" customFormat="1" ht="32.25" customHeight="1" x14ac:dyDescent="0.25">
      <c r="A161" s="77"/>
      <c r="B161" s="33"/>
      <c r="C161" s="43"/>
      <c r="J161" s="43"/>
      <c r="Q161" s="43"/>
      <c r="X161" s="43"/>
      <c r="AE161" s="43"/>
      <c r="AL161" s="43"/>
      <c r="AS161" s="43"/>
      <c r="AZ161" s="43"/>
      <c r="BG161" s="43"/>
      <c r="BN161" s="43"/>
      <c r="BU161" s="43"/>
      <c r="CB161" s="43"/>
      <c r="CI161" s="43"/>
      <c r="CP161" s="43"/>
      <c r="CW161" s="43"/>
      <c r="DD161" s="43"/>
      <c r="DK161" s="43"/>
      <c r="DR161" s="43"/>
      <c r="DY161" s="43"/>
      <c r="EF161" s="43"/>
      <c r="EM161" s="43"/>
      <c r="EU161" s="541"/>
    </row>
    <row r="162" spans="1:151" s="32" customFormat="1" ht="32.25" customHeight="1" x14ac:dyDescent="0.25">
      <c r="A162" s="77"/>
      <c r="B162" s="33"/>
      <c r="C162" s="43"/>
      <c r="J162" s="43"/>
      <c r="Q162" s="43"/>
      <c r="X162" s="43"/>
      <c r="AE162" s="43"/>
      <c r="AL162" s="43"/>
      <c r="AS162" s="43"/>
      <c r="AZ162" s="43"/>
      <c r="BG162" s="43"/>
      <c r="BN162" s="43"/>
      <c r="BU162" s="43"/>
      <c r="CB162" s="43"/>
      <c r="CI162" s="43"/>
      <c r="CP162" s="43"/>
      <c r="CW162" s="43"/>
      <c r="DD162" s="43"/>
      <c r="DK162" s="43"/>
      <c r="DR162" s="43"/>
      <c r="DY162" s="43"/>
      <c r="EF162" s="43"/>
      <c r="EM162" s="43"/>
      <c r="EU162" s="541"/>
    </row>
    <row r="163" spans="1:151" s="32" customFormat="1" ht="32.25" customHeight="1" x14ac:dyDescent="0.25">
      <c r="A163" s="77"/>
      <c r="B163" s="33"/>
      <c r="C163" s="43"/>
      <c r="J163" s="43"/>
      <c r="Q163" s="43"/>
      <c r="X163" s="43"/>
      <c r="AE163" s="43"/>
      <c r="AL163" s="43"/>
      <c r="AS163" s="43"/>
      <c r="AZ163" s="43"/>
      <c r="BG163" s="43"/>
      <c r="BN163" s="43"/>
      <c r="BU163" s="43"/>
      <c r="CB163" s="43"/>
      <c r="CI163" s="43"/>
      <c r="CP163" s="43"/>
      <c r="CW163" s="43"/>
      <c r="DD163" s="43"/>
      <c r="DK163" s="43"/>
      <c r="DR163" s="43"/>
      <c r="DY163" s="43"/>
      <c r="EF163" s="43"/>
      <c r="EM163" s="43"/>
      <c r="EU163" s="541"/>
    </row>
    <row r="164" spans="1:151" s="32" customFormat="1" ht="32.25" customHeight="1" x14ac:dyDescent="0.25">
      <c r="A164" s="77"/>
      <c r="B164" s="33"/>
      <c r="C164" s="43"/>
      <c r="J164" s="43"/>
      <c r="Q164" s="43"/>
      <c r="X164" s="43"/>
      <c r="AE164" s="43"/>
      <c r="AL164" s="43"/>
      <c r="AS164" s="43"/>
      <c r="AZ164" s="43"/>
      <c r="BG164" s="43"/>
      <c r="BN164" s="43"/>
      <c r="BU164" s="43"/>
      <c r="CB164" s="43"/>
      <c r="CI164" s="43"/>
      <c r="CP164" s="43"/>
      <c r="CW164" s="43"/>
      <c r="DD164" s="43"/>
      <c r="DK164" s="43"/>
      <c r="DR164" s="43"/>
      <c r="DY164" s="43"/>
      <c r="EF164" s="43"/>
      <c r="EM164" s="43"/>
      <c r="EU164" s="541"/>
    </row>
    <row r="165" spans="1:151" s="32" customFormat="1" ht="32.25" customHeight="1" x14ac:dyDescent="0.25">
      <c r="A165" s="77"/>
      <c r="B165" s="33"/>
      <c r="C165" s="43"/>
      <c r="J165" s="43"/>
      <c r="Q165" s="43"/>
      <c r="X165" s="43"/>
      <c r="AE165" s="43"/>
      <c r="AL165" s="43"/>
      <c r="AS165" s="43"/>
      <c r="AZ165" s="43"/>
      <c r="BG165" s="43"/>
      <c r="BN165" s="43"/>
      <c r="BU165" s="43"/>
      <c r="CB165" s="43"/>
      <c r="CI165" s="43"/>
      <c r="CP165" s="43"/>
      <c r="CW165" s="43"/>
      <c r="DD165" s="43"/>
      <c r="DK165" s="43"/>
      <c r="DR165" s="43"/>
      <c r="DY165" s="43"/>
      <c r="EF165" s="43"/>
      <c r="EM165" s="43"/>
      <c r="EU165" s="541"/>
    </row>
    <row r="166" spans="1:151" s="32" customFormat="1" ht="32.25" customHeight="1" x14ac:dyDescent="0.25">
      <c r="A166" s="77"/>
      <c r="B166" s="33"/>
      <c r="C166" s="43"/>
      <c r="J166" s="43"/>
      <c r="Q166" s="43"/>
      <c r="X166" s="43"/>
      <c r="AE166" s="43"/>
      <c r="AL166" s="43"/>
      <c r="AS166" s="43"/>
      <c r="AZ166" s="43"/>
      <c r="BG166" s="43"/>
      <c r="BN166" s="43"/>
      <c r="BU166" s="43"/>
      <c r="CB166" s="43"/>
      <c r="CI166" s="43"/>
      <c r="CP166" s="43"/>
      <c r="CW166" s="43"/>
      <c r="DD166" s="43"/>
      <c r="DK166" s="43"/>
      <c r="DR166" s="43"/>
      <c r="DY166" s="43"/>
      <c r="EF166" s="43"/>
      <c r="EM166" s="43"/>
      <c r="EU166" s="541"/>
    </row>
    <row r="167" spans="1:151" s="32" customFormat="1" ht="32.25" customHeight="1" x14ac:dyDescent="0.25">
      <c r="A167" s="77"/>
      <c r="B167" s="33"/>
      <c r="C167" s="43"/>
      <c r="J167" s="43"/>
      <c r="Q167" s="43"/>
      <c r="X167" s="43"/>
      <c r="AE167" s="43"/>
      <c r="AL167" s="43"/>
      <c r="AS167" s="43"/>
      <c r="AZ167" s="43"/>
      <c r="BG167" s="43"/>
      <c r="BN167" s="43"/>
      <c r="BU167" s="43"/>
      <c r="CB167" s="43"/>
      <c r="CI167" s="43"/>
      <c r="CP167" s="43"/>
      <c r="CW167" s="43"/>
      <c r="DD167" s="43"/>
      <c r="DK167" s="43"/>
      <c r="DR167" s="43"/>
      <c r="DY167" s="43"/>
      <c r="EF167" s="43"/>
      <c r="EM167" s="43"/>
      <c r="EU167" s="541"/>
    </row>
    <row r="168" spans="1:151" s="32" customFormat="1" ht="32.25" customHeight="1" x14ac:dyDescent="0.25">
      <c r="A168" s="77"/>
      <c r="B168" s="33"/>
      <c r="C168" s="43"/>
      <c r="J168" s="43"/>
      <c r="Q168" s="43"/>
      <c r="X168" s="43"/>
      <c r="AE168" s="43"/>
      <c r="AL168" s="43"/>
      <c r="AS168" s="43"/>
      <c r="AZ168" s="43"/>
      <c r="BG168" s="43"/>
      <c r="BN168" s="43"/>
      <c r="BU168" s="43"/>
      <c r="CB168" s="43"/>
      <c r="CI168" s="43"/>
      <c r="CP168" s="43"/>
      <c r="CW168" s="43"/>
      <c r="DD168" s="43"/>
      <c r="DK168" s="43"/>
      <c r="DR168" s="43"/>
      <c r="DY168" s="43"/>
      <c r="EF168" s="43"/>
      <c r="EM168" s="43"/>
      <c r="EU168" s="541"/>
    </row>
    <row r="169" spans="1:151" s="32" customFormat="1" ht="32.25" customHeight="1" x14ac:dyDescent="0.25">
      <c r="A169" s="77"/>
      <c r="B169" s="33"/>
      <c r="C169" s="43"/>
      <c r="J169" s="43"/>
      <c r="Q169" s="43"/>
      <c r="X169" s="43"/>
      <c r="AE169" s="43"/>
      <c r="AL169" s="43"/>
      <c r="AS169" s="43"/>
      <c r="AZ169" s="43"/>
      <c r="BG169" s="43"/>
      <c r="BN169" s="43"/>
      <c r="BU169" s="43"/>
      <c r="CB169" s="43"/>
      <c r="CI169" s="43"/>
      <c r="CP169" s="43"/>
      <c r="CW169" s="43"/>
      <c r="DD169" s="43"/>
      <c r="DK169" s="43"/>
      <c r="DR169" s="43"/>
      <c r="DY169" s="43"/>
      <c r="EF169" s="43"/>
      <c r="EM169" s="43"/>
      <c r="EU169" s="541"/>
    </row>
    <row r="170" spans="1:151" s="32" customFormat="1" ht="32.25" customHeight="1" x14ac:dyDescent="0.25">
      <c r="A170" s="77"/>
      <c r="B170" s="33"/>
      <c r="C170" s="43"/>
      <c r="J170" s="43"/>
      <c r="Q170" s="43"/>
      <c r="X170" s="43"/>
      <c r="AE170" s="43"/>
      <c r="AL170" s="43"/>
      <c r="AS170" s="43"/>
      <c r="AZ170" s="43"/>
      <c r="BG170" s="43"/>
      <c r="BN170" s="43"/>
      <c r="BU170" s="43"/>
      <c r="CB170" s="43"/>
      <c r="CI170" s="43"/>
      <c r="CP170" s="43"/>
      <c r="CW170" s="43"/>
      <c r="DD170" s="43"/>
      <c r="DK170" s="43"/>
      <c r="DR170" s="43"/>
      <c r="DY170" s="43"/>
      <c r="EF170" s="43"/>
      <c r="EM170" s="43"/>
      <c r="EU170" s="541"/>
    </row>
    <row r="171" spans="1:151" s="32" customFormat="1" ht="32.25" customHeight="1" x14ac:dyDescent="0.25">
      <c r="A171" s="77"/>
      <c r="B171" s="33"/>
      <c r="C171" s="43"/>
      <c r="J171" s="43"/>
      <c r="Q171" s="43"/>
      <c r="X171" s="43"/>
      <c r="AE171" s="43"/>
      <c r="AL171" s="43"/>
      <c r="AS171" s="43"/>
      <c r="AZ171" s="43"/>
      <c r="BG171" s="43"/>
      <c r="BN171" s="43"/>
      <c r="BU171" s="43"/>
      <c r="CB171" s="43"/>
      <c r="CI171" s="43"/>
      <c r="CP171" s="43"/>
      <c r="CW171" s="43"/>
      <c r="DD171" s="43"/>
      <c r="DK171" s="43"/>
      <c r="DR171" s="43"/>
      <c r="DY171" s="43"/>
      <c r="EF171" s="43"/>
      <c r="EM171" s="43"/>
      <c r="EU171" s="541"/>
    </row>
    <row r="172" spans="1:151" s="32" customFormat="1" ht="32.25" customHeight="1" x14ac:dyDescent="0.25">
      <c r="A172" s="77"/>
      <c r="B172" s="33"/>
      <c r="C172" s="43"/>
      <c r="J172" s="43"/>
      <c r="Q172" s="43"/>
      <c r="X172" s="43"/>
      <c r="AE172" s="43"/>
      <c r="AL172" s="43"/>
      <c r="AS172" s="43"/>
      <c r="AZ172" s="43"/>
      <c r="BG172" s="43"/>
      <c r="BN172" s="43"/>
      <c r="BU172" s="43"/>
      <c r="CB172" s="43"/>
      <c r="CI172" s="43"/>
      <c r="CP172" s="43"/>
      <c r="CW172" s="43"/>
      <c r="DD172" s="43"/>
      <c r="DK172" s="43"/>
      <c r="DR172" s="43"/>
      <c r="DY172" s="43"/>
      <c r="EF172" s="43"/>
      <c r="EM172" s="43"/>
      <c r="EU172" s="541"/>
    </row>
    <row r="173" spans="1:151" s="32" customFormat="1" ht="32.25" customHeight="1" x14ac:dyDescent="0.25">
      <c r="A173" s="77"/>
      <c r="B173" s="33"/>
      <c r="C173" s="43"/>
      <c r="J173" s="43"/>
      <c r="Q173" s="43"/>
      <c r="X173" s="43"/>
      <c r="AE173" s="43"/>
      <c r="AL173" s="43"/>
      <c r="AS173" s="43"/>
      <c r="AZ173" s="43"/>
      <c r="BG173" s="43"/>
      <c r="BN173" s="43"/>
      <c r="BU173" s="43"/>
      <c r="CB173" s="43"/>
      <c r="CI173" s="43"/>
      <c r="CP173" s="43"/>
      <c r="CW173" s="43"/>
      <c r="DD173" s="43"/>
      <c r="DK173" s="43"/>
      <c r="DR173" s="43"/>
      <c r="DY173" s="43"/>
      <c r="EF173" s="43"/>
      <c r="EM173" s="43"/>
      <c r="EU173" s="541"/>
    </row>
    <row r="174" spans="1:151" s="32" customFormat="1" ht="32.25" customHeight="1" x14ac:dyDescent="0.25">
      <c r="A174" s="77"/>
      <c r="B174" s="33"/>
      <c r="C174" s="43"/>
      <c r="J174" s="43"/>
      <c r="Q174" s="43"/>
      <c r="X174" s="43"/>
      <c r="AE174" s="43"/>
      <c r="AL174" s="43"/>
      <c r="AS174" s="43"/>
      <c r="AZ174" s="43"/>
      <c r="BG174" s="43"/>
      <c r="BN174" s="43"/>
      <c r="BU174" s="43"/>
      <c r="CB174" s="43"/>
      <c r="CI174" s="43"/>
      <c r="CP174" s="43"/>
      <c r="CW174" s="43"/>
      <c r="DD174" s="43"/>
      <c r="DK174" s="43"/>
      <c r="DR174" s="43"/>
      <c r="DY174" s="43"/>
      <c r="EF174" s="43"/>
      <c r="EM174" s="43"/>
      <c r="EU174" s="541"/>
    </row>
    <row r="175" spans="1:151" s="32" customFormat="1" ht="32.25" customHeight="1" x14ac:dyDescent="0.25">
      <c r="A175" s="77"/>
      <c r="B175" s="33"/>
      <c r="C175" s="43"/>
      <c r="J175" s="43"/>
      <c r="Q175" s="43"/>
      <c r="X175" s="43"/>
      <c r="AE175" s="43"/>
      <c r="AL175" s="43"/>
      <c r="AS175" s="43"/>
      <c r="AZ175" s="43"/>
      <c r="BG175" s="43"/>
      <c r="BN175" s="43"/>
      <c r="BU175" s="43"/>
      <c r="CB175" s="43"/>
      <c r="CI175" s="43"/>
      <c r="CP175" s="43"/>
      <c r="CW175" s="43"/>
      <c r="DD175" s="43"/>
      <c r="DK175" s="43"/>
      <c r="DR175" s="43"/>
      <c r="DY175" s="43"/>
      <c r="EF175" s="43"/>
      <c r="EM175" s="43"/>
      <c r="EU175" s="541"/>
    </row>
    <row r="176" spans="1:151" s="32" customFormat="1" ht="32.25" customHeight="1" x14ac:dyDescent="0.25">
      <c r="A176" s="77"/>
      <c r="B176" s="33"/>
      <c r="C176" s="43"/>
      <c r="J176" s="43"/>
      <c r="Q176" s="43"/>
      <c r="X176" s="43"/>
      <c r="AE176" s="43"/>
      <c r="AL176" s="43"/>
      <c r="AS176" s="43"/>
      <c r="AZ176" s="43"/>
      <c r="BG176" s="43"/>
      <c r="BN176" s="43"/>
      <c r="BU176" s="43"/>
      <c r="CB176" s="43"/>
      <c r="CI176" s="43"/>
      <c r="CP176" s="43"/>
      <c r="CW176" s="43"/>
      <c r="DD176" s="43"/>
      <c r="DK176" s="43"/>
      <c r="DR176" s="43"/>
      <c r="DY176" s="43"/>
      <c r="EF176" s="43"/>
      <c r="EM176" s="43"/>
      <c r="EU176" s="541"/>
    </row>
    <row r="177" spans="1:151" s="32" customFormat="1" ht="32.25" customHeight="1" x14ac:dyDescent="0.25">
      <c r="A177" s="77"/>
      <c r="B177" s="33"/>
      <c r="C177" s="43"/>
      <c r="J177" s="43"/>
      <c r="Q177" s="43"/>
      <c r="X177" s="43"/>
      <c r="AE177" s="43"/>
      <c r="AL177" s="43"/>
      <c r="AS177" s="43"/>
      <c r="AZ177" s="43"/>
      <c r="BG177" s="43"/>
      <c r="BN177" s="43"/>
      <c r="BU177" s="43"/>
      <c r="CB177" s="43"/>
      <c r="CI177" s="43"/>
      <c r="CP177" s="43"/>
      <c r="CW177" s="43"/>
      <c r="DD177" s="43"/>
      <c r="DK177" s="43"/>
      <c r="DR177" s="43"/>
      <c r="DY177" s="43"/>
      <c r="EF177" s="43"/>
      <c r="EM177" s="43"/>
      <c r="EU177" s="541"/>
    </row>
    <row r="178" spans="1:151" s="32" customFormat="1" ht="32.25" customHeight="1" x14ac:dyDescent="0.25">
      <c r="A178" s="77"/>
      <c r="B178" s="33"/>
      <c r="C178" s="43"/>
      <c r="J178" s="43"/>
      <c r="Q178" s="43"/>
      <c r="X178" s="43"/>
      <c r="AE178" s="43"/>
      <c r="AL178" s="43"/>
      <c r="AS178" s="43"/>
      <c r="AZ178" s="43"/>
      <c r="BG178" s="43"/>
      <c r="BN178" s="43"/>
      <c r="BU178" s="43"/>
      <c r="CB178" s="43"/>
      <c r="CI178" s="43"/>
      <c r="CP178" s="43"/>
      <c r="CW178" s="43"/>
      <c r="DD178" s="43"/>
      <c r="DK178" s="43"/>
      <c r="DR178" s="43"/>
      <c r="DY178" s="43"/>
      <c r="EF178" s="43"/>
      <c r="EM178" s="43"/>
      <c r="EU178" s="541"/>
    </row>
    <row r="179" spans="1:151" s="32" customFormat="1" ht="32.25" customHeight="1" x14ac:dyDescent="0.25">
      <c r="A179" s="77"/>
      <c r="B179" s="33"/>
      <c r="C179" s="43"/>
      <c r="J179" s="43"/>
      <c r="Q179" s="43"/>
      <c r="X179" s="43"/>
      <c r="AE179" s="43"/>
      <c r="AL179" s="43"/>
      <c r="AS179" s="43"/>
      <c r="AZ179" s="43"/>
      <c r="BG179" s="43"/>
      <c r="BN179" s="43"/>
      <c r="BU179" s="43"/>
      <c r="CB179" s="43"/>
      <c r="CI179" s="43"/>
      <c r="CP179" s="43"/>
      <c r="CW179" s="43"/>
      <c r="DD179" s="43"/>
      <c r="DK179" s="43"/>
      <c r="DR179" s="43"/>
      <c r="DY179" s="43"/>
      <c r="EF179" s="43"/>
      <c r="EM179" s="43"/>
      <c r="EU179" s="541"/>
    </row>
    <row r="180" spans="1:151" s="32" customFormat="1" ht="32.25" customHeight="1" x14ac:dyDescent="0.25">
      <c r="A180" s="77"/>
      <c r="B180" s="33"/>
      <c r="C180" s="43"/>
      <c r="J180" s="43"/>
      <c r="Q180" s="43"/>
      <c r="X180" s="43"/>
      <c r="AE180" s="43"/>
      <c r="AL180" s="43"/>
      <c r="AS180" s="43"/>
      <c r="AZ180" s="43"/>
      <c r="BG180" s="43"/>
      <c r="BN180" s="43"/>
      <c r="BU180" s="43"/>
      <c r="CB180" s="43"/>
      <c r="CI180" s="43"/>
      <c r="CP180" s="43"/>
      <c r="CW180" s="43"/>
      <c r="DD180" s="43"/>
      <c r="DK180" s="43"/>
      <c r="DR180" s="43"/>
      <c r="DY180" s="43"/>
      <c r="EF180" s="43"/>
      <c r="EM180" s="43"/>
      <c r="EU180" s="541"/>
    </row>
    <row r="181" spans="1:151" s="32" customFormat="1" ht="32.25" customHeight="1" x14ac:dyDescent="0.25">
      <c r="A181" s="77"/>
      <c r="B181" s="33"/>
      <c r="C181" s="43"/>
      <c r="J181" s="43"/>
      <c r="Q181" s="43"/>
      <c r="X181" s="43"/>
      <c r="AE181" s="43"/>
      <c r="AL181" s="43"/>
      <c r="AS181" s="43"/>
      <c r="AZ181" s="43"/>
      <c r="BG181" s="43"/>
      <c r="BN181" s="43"/>
      <c r="BU181" s="43"/>
      <c r="CB181" s="43"/>
      <c r="CI181" s="43"/>
      <c r="CP181" s="43"/>
      <c r="CW181" s="43"/>
      <c r="DD181" s="43"/>
      <c r="DK181" s="43"/>
      <c r="DR181" s="43"/>
      <c r="DY181" s="43"/>
      <c r="EF181" s="43"/>
      <c r="EM181" s="43"/>
      <c r="EU181" s="541"/>
    </row>
    <row r="182" spans="1:151" s="32" customFormat="1" ht="32.25" customHeight="1" x14ac:dyDescent="0.25">
      <c r="A182" s="77"/>
      <c r="B182" s="33"/>
      <c r="C182" s="43"/>
      <c r="J182" s="43"/>
      <c r="Q182" s="43"/>
      <c r="X182" s="43"/>
      <c r="AE182" s="43"/>
      <c r="AL182" s="43"/>
      <c r="AS182" s="43"/>
      <c r="AZ182" s="43"/>
      <c r="BG182" s="43"/>
      <c r="BN182" s="43"/>
      <c r="BU182" s="43"/>
      <c r="CB182" s="43"/>
      <c r="CI182" s="43"/>
      <c r="CP182" s="43"/>
      <c r="CW182" s="43"/>
      <c r="DD182" s="43"/>
      <c r="DK182" s="43"/>
      <c r="DR182" s="43"/>
      <c r="DY182" s="43"/>
      <c r="EF182" s="43"/>
      <c r="EM182" s="43"/>
      <c r="EU182" s="541"/>
    </row>
    <row r="183" spans="1:151" s="32" customFormat="1" ht="32.25" customHeight="1" x14ac:dyDescent="0.25">
      <c r="A183" s="77"/>
      <c r="B183" s="33"/>
      <c r="C183" s="43"/>
      <c r="J183" s="43"/>
      <c r="Q183" s="43"/>
      <c r="X183" s="43"/>
      <c r="AE183" s="43"/>
      <c r="AL183" s="43"/>
      <c r="AS183" s="43"/>
      <c r="AZ183" s="43"/>
      <c r="BG183" s="43"/>
      <c r="BN183" s="43"/>
      <c r="BU183" s="43"/>
      <c r="CB183" s="43"/>
      <c r="CI183" s="43"/>
      <c r="CP183" s="43"/>
      <c r="CW183" s="43"/>
      <c r="DD183" s="43"/>
      <c r="DK183" s="43"/>
      <c r="DR183" s="43"/>
      <c r="DY183" s="43"/>
      <c r="EF183" s="43"/>
      <c r="EM183" s="43"/>
      <c r="EU183" s="541"/>
    </row>
    <row r="184" spans="1:151" s="32" customFormat="1" ht="32.25" customHeight="1" x14ac:dyDescent="0.25">
      <c r="A184" s="77"/>
      <c r="B184" s="33"/>
      <c r="C184" s="43"/>
      <c r="J184" s="43"/>
      <c r="Q184" s="43"/>
      <c r="X184" s="43"/>
      <c r="AE184" s="43"/>
      <c r="AL184" s="43"/>
      <c r="AS184" s="43"/>
      <c r="AZ184" s="43"/>
      <c r="BG184" s="43"/>
      <c r="BN184" s="43"/>
      <c r="BU184" s="43"/>
      <c r="CB184" s="43"/>
      <c r="CI184" s="43"/>
      <c r="CP184" s="43"/>
      <c r="CW184" s="43"/>
      <c r="DD184" s="43"/>
      <c r="DK184" s="43"/>
      <c r="DR184" s="43"/>
      <c r="DY184" s="43"/>
      <c r="EF184" s="43"/>
      <c r="EM184" s="43"/>
      <c r="EU184" s="541"/>
    </row>
    <row r="185" spans="1:151" s="32" customFormat="1" ht="32.25" customHeight="1" x14ac:dyDescent="0.25">
      <c r="A185" s="77"/>
      <c r="B185" s="33"/>
      <c r="C185" s="43"/>
      <c r="J185" s="43"/>
      <c r="Q185" s="43"/>
      <c r="X185" s="43"/>
      <c r="AE185" s="43"/>
      <c r="AL185" s="43"/>
      <c r="AS185" s="43"/>
      <c r="AZ185" s="43"/>
      <c r="BG185" s="43"/>
      <c r="BN185" s="43"/>
      <c r="BU185" s="43"/>
      <c r="CB185" s="43"/>
      <c r="CI185" s="43"/>
      <c r="CP185" s="43"/>
      <c r="CW185" s="43"/>
      <c r="DD185" s="43"/>
      <c r="DK185" s="43"/>
      <c r="DR185" s="43"/>
      <c r="DY185" s="43"/>
      <c r="EF185" s="43"/>
      <c r="EM185" s="43"/>
      <c r="EU185" s="541"/>
    </row>
    <row r="186" spans="1:151" s="32" customFormat="1" ht="32.25" customHeight="1" x14ac:dyDescent="0.25">
      <c r="A186" s="77"/>
      <c r="B186" s="33"/>
      <c r="C186" s="43"/>
      <c r="J186" s="43"/>
      <c r="Q186" s="43"/>
      <c r="X186" s="43"/>
      <c r="AE186" s="43"/>
      <c r="AL186" s="43"/>
      <c r="AS186" s="43"/>
      <c r="AZ186" s="43"/>
      <c r="BG186" s="43"/>
      <c r="BN186" s="43"/>
      <c r="BU186" s="43"/>
      <c r="CB186" s="43"/>
      <c r="CI186" s="43"/>
      <c r="CP186" s="43"/>
      <c r="CW186" s="43"/>
      <c r="DD186" s="43"/>
      <c r="DK186" s="43"/>
      <c r="DR186" s="43"/>
      <c r="DY186" s="43"/>
      <c r="EF186" s="43"/>
      <c r="EM186" s="43"/>
      <c r="EU186" s="541"/>
    </row>
    <row r="187" spans="1:151" s="32" customFormat="1" ht="32.25" customHeight="1" x14ac:dyDescent="0.25">
      <c r="A187" s="77"/>
      <c r="B187" s="33"/>
      <c r="C187" s="43"/>
      <c r="J187" s="43"/>
      <c r="Q187" s="43"/>
      <c r="X187" s="43"/>
      <c r="AE187" s="43"/>
      <c r="AL187" s="43"/>
      <c r="AS187" s="43"/>
      <c r="AZ187" s="43"/>
      <c r="BG187" s="43"/>
      <c r="BN187" s="43"/>
      <c r="BU187" s="43"/>
      <c r="CB187" s="43"/>
      <c r="CI187" s="43"/>
      <c r="CP187" s="43"/>
      <c r="CW187" s="43"/>
      <c r="DD187" s="43"/>
      <c r="DK187" s="43"/>
      <c r="DR187" s="43"/>
      <c r="DY187" s="43"/>
      <c r="EF187" s="43"/>
      <c r="EM187" s="43"/>
      <c r="EU187" s="541"/>
    </row>
    <row r="188" spans="1:151" s="32" customFormat="1" ht="32.25" customHeight="1" x14ac:dyDescent="0.25">
      <c r="A188" s="77"/>
      <c r="B188" s="33"/>
      <c r="C188" s="43"/>
      <c r="J188" s="43"/>
      <c r="Q188" s="43"/>
      <c r="X188" s="43"/>
      <c r="AE188" s="43"/>
      <c r="AL188" s="43"/>
      <c r="AS188" s="43"/>
      <c r="AZ188" s="43"/>
      <c r="BG188" s="43"/>
      <c r="BN188" s="43"/>
      <c r="BU188" s="43"/>
      <c r="CB188" s="43"/>
      <c r="CI188" s="43"/>
      <c r="CP188" s="43"/>
      <c r="CW188" s="43"/>
      <c r="DD188" s="43"/>
      <c r="DK188" s="43"/>
      <c r="DR188" s="43"/>
      <c r="DY188" s="43"/>
      <c r="EF188" s="43"/>
      <c r="EM188" s="43"/>
      <c r="EU188" s="541"/>
    </row>
    <row r="189" spans="1:151" s="32" customFormat="1" ht="32.25" customHeight="1" x14ac:dyDescent="0.25">
      <c r="A189" s="77"/>
      <c r="B189" s="33"/>
      <c r="C189" s="43"/>
      <c r="J189" s="43"/>
      <c r="Q189" s="43"/>
      <c r="X189" s="43"/>
      <c r="AE189" s="43"/>
      <c r="AL189" s="43"/>
      <c r="AS189" s="43"/>
      <c r="AZ189" s="43"/>
      <c r="BG189" s="43"/>
      <c r="BN189" s="43"/>
      <c r="BU189" s="43"/>
      <c r="CB189" s="43"/>
      <c r="CI189" s="43"/>
      <c r="CP189" s="43"/>
      <c r="CW189" s="43"/>
      <c r="DD189" s="43"/>
      <c r="DK189" s="43"/>
      <c r="DR189" s="43"/>
      <c r="DY189" s="43"/>
      <c r="EF189" s="43"/>
      <c r="EM189" s="43"/>
      <c r="EU189" s="541"/>
    </row>
    <row r="190" spans="1:151" s="32" customFormat="1" ht="32.25" customHeight="1" x14ac:dyDescent="0.25">
      <c r="A190" s="77"/>
      <c r="B190" s="33"/>
      <c r="C190" s="43"/>
      <c r="J190" s="43"/>
      <c r="Q190" s="43"/>
      <c r="X190" s="43"/>
      <c r="AE190" s="43"/>
      <c r="AL190" s="43"/>
      <c r="AS190" s="43"/>
      <c r="AZ190" s="43"/>
      <c r="BG190" s="43"/>
      <c r="BN190" s="43"/>
      <c r="BU190" s="43"/>
      <c r="CB190" s="43"/>
      <c r="CI190" s="43"/>
      <c r="CP190" s="43"/>
      <c r="CW190" s="43"/>
      <c r="DD190" s="43"/>
      <c r="DK190" s="43"/>
      <c r="DR190" s="43"/>
      <c r="DY190" s="43"/>
      <c r="EF190" s="43"/>
      <c r="EM190" s="43"/>
      <c r="EU190" s="541"/>
    </row>
    <row r="191" spans="1:151" s="32" customFormat="1" ht="32.25" customHeight="1" x14ac:dyDescent="0.25">
      <c r="A191" s="77"/>
      <c r="B191" s="33"/>
      <c r="C191" s="43"/>
      <c r="J191" s="43"/>
      <c r="Q191" s="43"/>
      <c r="X191" s="43"/>
      <c r="AE191" s="43"/>
      <c r="AL191" s="43"/>
      <c r="AS191" s="43"/>
      <c r="AZ191" s="43"/>
      <c r="BG191" s="43"/>
      <c r="BN191" s="43"/>
      <c r="BU191" s="43"/>
      <c r="CB191" s="43"/>
      <c r="CI191" s="43"/>
      <c r="CP191" s="43"/>
      <c r="CW191" s="43"/>
      <c r="DD191" s="43"/>
      <c r="DK191" s="43"/>
      <c r="DR191" s="43"/>
      <c r="DY191" s="43"/>
      <c r="EF191" s="43"/>
      <c r="EM191" s="43"/>
      <c r="EU191" s="541"/>
    </row>
    <row r="192" spans="1:151" s="32" customFormat="1" ht="32.25" customHeight="1" x14ac:dyDescent="0.25">
      <c r="A192" s="77"/>
      <c r="B192" s="33"/>
      <c r="C192" s="43"/>
      <c r="J192" s="43"/>
      <c r="Q192" s="43"/>
      <c r="X192" s="43"/>
      <c r="AE192" s="43"/>
      <c r="AL192" s="43"/>
      <c r="AS192" s="43"/>
      <c r="AZ192" s="43"/>
      <c r="BG192" s="43"/>
      <c r="BN192" s="43"/>
      <c r="BU192" s="43"/>
      <c r="CB192" s="43"/>
      <c r="CI192" s="43"/>
      <c r="CP192" s="43"/>
      <c r="CW192" s="43"/>
      <c r="DD192" s="43"/>
      <c r="DK192" s="43"/>
      <c r="DR192" s="43"/>
      <c r="DY192" s="43"/>
      <c r="EF192" s="43"/>
      <c r="EM192" s="43"/>
      <c r="EU192" s="541"/>
    </row>
    <row r="193" spans="1:151" s="32" customFormat="1" ht="32.25" customHeight="1" x14ac:dyDescent="0.25">
      <c r="A193" s="77"/>
      <c r="B193" s="33"/>
      <c r="C193" s="43"/>
      <c r="J193" s="43"/>
      <c r="Q193" s="43"/>
      <c r="X193" s="43"/>
      <c r="AE193" s="43"/>
      <c r="AL193" s="43"/>
      <c r="AS193" s="43"/>
      <c r="AZ193" s="43"/>
      <c r="BG193" s="43"/>
      <c r="BN193" s="43"/>
      <c r="BU193" s="43"/>
      <c r="CB193" s="43"/>
      <c r="CI193" s="43"/>
      <c r="CP193" s="43"/>
      <c r="CW193" s="43"/>
      <c r="DD193" s="43"/>
      <c r="DK193" s="43"/>
      <c r="DR193" s="43"/>
      <c r="DY193" s="43"/>
      <c r="EF193" s="43"/>
      <c r="EM193" s="43"/>
      <c r="EU193" s="541"/>
    </row>
    <row r="194" spans="1:151" s="32" customFormat="1" ht="32.25" customHeight="1" x14ac:dyDescent="0.25">
      <c r="A194" s="77"/>
      <c r="B194" s="33"/>
      <c r="C194" s="43"/>
      <c r="J194" s="43"/>
      <c r="Q194" s="43"/>
      <c r="X194" s="43"/>
      <c r="AE194" s="43"/>
      <c r="AL194" s="43"/>
      <c r="AS194" s="43"/>
      <c r="AZ194" s="43"/>
      <c r="BG194" s="43"/>
      <c r="BN194" s="43"/>
      <c r="BU194" s="43"/>
      <c r="CB194" s="43"/>
      <c r="CI194" s="43"/>
      <c r="CP194" s="43"/>
      <c r="CW194" s="43"/>
      <c r="DD194" s="43"/>
      <c r="DK194" s="43"/>
      <c r="DR194" s="43"/>
      <c r="DY194" s="43"/>
      <c r="EF194" s="43"/>
      <c r="EM194" s="43"/>
      <c r="EU194" s="541"/>
    </row>
    <row r="195" spans="1:151" s="32" customFormat="1" ht="32.25" customHeight="1" x14ac:dyDescent="0.25">
      <c r="A195" s="77"/>
      <c r="B195" s="33"/>
      <c r="C195" s="43"/>
      <c r="J195" s="43"/>
      <c r="Q195" s="43"/>
      <c r="X195" s="43"/>
      <c r="AE195" s="43"/>
      <c r="AL195" s="43"/>
      <c r="AS195" s="43"/>
      <c r="AZ195" s="43"/>
      <c r="BG195" s="43"/>
      <c r="BN195" s="43"/>
      <c r="BU195" s="43"/>
      <c r="CB195" s="43"/>
      <c r="CI195" s="43"/>
      <c r="CP195" s="43"/>
      <c r="CW195" s="43"/>
      <c r="DD195" s="43"/>
      <c r="DK195" s="43"/>
      <c r="DR195" s="43"/>
      <c r="DY195" s="43"/>
      <c r="EF195" s="43"/>
      <c r="EM195" s="43"/>
      <c r="EU195" s="541"/>
    </row>
    <row r="196" spans="1:151" s="32" customFormat="1" ht="32.25" customHeight="1" x14ac:dyDescent="0.25">
      <c r="A196" s="77"/>
      <c r="B196" s="33"/>
      <c r="C196" s="43"/>
      <c r="J196" s="43"/>
      <c r="Q196" s="43"/>
      <c r="X196" s="43"/>
      <c r="AE196" s="43"/>
      <c r="AL196" s="43"/>
      <c r="AS196" s="43"/>
      <c r="AZ196" s="43"/>
      <c r="BG196" s="43"/>
      <c r="BN196" s="43"/>
      <c r="BU196" s="43"/>
      <c r="CB196" s="43"/>
      <c r="CI196" s="43"/>
      <c r="CP196" s="43"/>
      <c r="CW196" s="43"/>
      <c r="DD196" s="43"/>
      <c r="DK196" s="43"/>
      <c r="DR196" s="43"/>
      <c r="DY196" s="43"/>
      <c r="EF196" s="43"/>
      <c r="EM196" s="43"/>
      <c r="EU196" s="541"/>
    </row>
    <row r="197" spans="1:151" s="32" customFormat="1" ht="32.25" customHeight="1" x14ac:dyDescent="0.25">
      <c r="A197" s="77"/>
      <c r="B197" s="33"/>
      <c r="C197" s="43"/>
      <c r="J197" s="43"/>
      <c r="Q197" s="43"/>
      <c r="X197" s="43"/>
      <c r="AE197" s="43"/>
      <c r="AL197" s="43"/>
      <c r="AS197" s="43"/>
      <c r="AZ197" s="43"/>
      <c r="BG197" s="43"/>
      <c r="BN197" s="43"/>
      <c r="BU197" s="43"/>
      <c r="CB197" s="43"/>
      <c r="CI197" s="43"/>
      <c r="CP197" s="43"/>
      <c r="CW197" s="43"/>
      <c r="DD197" s="43"/>
      <c r="DK197" s="43"/>
      <c r="DR197" s="43"/>
      <c r="DY197" s="43"/>
      <c r="EF197" s="43"/>
      <c r="EM197" s="43"/>
      <c r="EU197" s="541"/>
    </row>
    <row r="198" spans="1:151" s="32" customFormat="1" ht="32.25" customHeight="1" x14ac:dyDescent="0.25">
      <c r="A198" s="77"/>
      <c r="B198" s="33"/>
      <c r="C198" s="43"/>
      <c r="J198" s="43"/>
      <c r="Q198" s="43"/>
      <c r="X198" s="43"/>
      <c r="AE198" s="43"/>
      <c r="AL198" s="43"/>
      <c r="AS198" s="43"/>
      <c r="AZ198" s="43"/>
      <c r="BG198" s="43"/>
      <c r="BN198" s="43"/>
      <c r="BU198" s="43"/>
      <c r="CB198" s="43"/>
      <c r="CI198" s="43"/>
      <c r="CP198" s="43"/>
      <c r="CW198" s="43"/>
      <c r="DD198" s="43"/>
      <c r="DK198" s="43"/>
      <c r="DR198" s="43"/>
      <c r="DY198" s="43"/>
      <c r="EF198" s="43"/>
      <c r="EM198" s="43"/>
      <c r="EU198" s="541"/>
    </row>
    <row r="199" spans="1:151" s="32" customFormat="1" ht="32.25" customHeight="1" x14ac:dyDescent="0.25">
      <c r="A199" s="77"/>
      <c r="B199" s="33"/>
      <c r="C199" s="43"/>
      <c r="J199" s="43"/>
      <c r="Q199" s="43"/>
      <c r="X199" s="43"/>
      <c r="AE199" s="43"/>
      <c r="AL199" s="43"/>
      <c r="AS199" s="43"/>
      <c r="AZ199" s="43"/>
      <c r="BG199" s="43"/>
      <c r="BN199" s="43"/>
      <c r="BU199" s="43"/>
      <c r="CB199" s="43"/>
      <c r="CI199" s="43"/>
      <c r="CP199" s="43"/>
      <c r="CW199" s="43"/>
      <c r="DD199" s="43"/>
      <c r="DK199" s="43"/>
      <c r="DR199" s="43"/>
      <c r="DY199" s="43"/>
      <c r="EF199" s="43"/>
      <c r="EM199" s="43"/>
      <c r="EU199" s="541"/>
    </row>
    <row r="200" spans="1:151" s="32" customFormat="1" ht="32.25" customHeight="1" x14ac:dyDescent="0.25">
      <c r="A200" s="77"/>
      <c r="B200" s="33"/>
      <c r="C200" s="43"/>
      <c r="J200" s="43"/>
      <c r="Q200" s="43"/>
      <c r="X200" s="43"/>
      <c r="AE200" s="43"/>
      <c r="AL200" s="43"/>
      <c r="AS200" s="43"/>
      <c r="AZ200" s="43"/>
      <c r="BG200" s="43"/>
      <c r="BN200" s="43"/>
      <c r="BU200" s="43"/>
      <c r="CB200" s="43"/>
      <c r="CI200" s="43"/>
      <c r="CP200" s="43"/>
      <c r="CW200" s="43"/>
      <c r="DD200" s="43"/>
      <c r="DK200" s="43"/>
      <c r="DR200" s="43"/>
      <c r="DY200" s="43"/>
      <c r="EF200" s="43"/>
      <c r="EM200" s="43"/>
      <c r="EU200" s="541"/>
    </row>
    <row r="201" spans="1:151" s="32" customFormat="1" ht="32.25" customHeight="1" x14ac:dyDescent="0.25">
      <c r="A201" s="77"/>
      <c r="B201" s="33"/>
      <c r="C201" s="43"/>
      <c r="J201" s="43"/>
      <c r="Q201" s="43"/>
      <c r="X201" s="43"/>
      <c r="AE201" s="43"/>
      <c r="AL201" s="43"/>
      <c r="AS201" s="43"/>
      <c r="AZ201" s="43"/>
      <c r="BG201" s="43"/>
      <c r="BN201" s="43"/>
      <c r="BU201" s="43"/>
      <c r="CB201" s="43"/>
      <c r="CI201" s="43"/>
      <c r="CP201" s="43"/>
      <c r="CW201" s="43"/>
      <c r="DD201" s="43"/>
      <c r="DK201" s="43"/>
      <c r="DR201" s="43"/>
      <c r="DY201" s="43"/>
      <c r="EF201" s="43"/>
      <c r="EM201" s="43"/>
      <c r="EU201" s="541"/>
    </row>
    <row r="202" spans="1:151" s="32" customFormat="1" ht="32.25" customHeight="1" x14ac:dyDescent="0.25">
      <c r="A202" s="77"/>
      <c r="B202" s="33"/>
      <c r="C202" s="43"/>
      <c r="J202" s="43"/>
      <c r="Q202" s="43"/>
      <c r="X202" s="43"/>
      <c r="AE202" s="43"/>
      <c r="AL202" s="43"/>
      <c r="AS202" s="43"/>
      <c r="AZ202" s="43"/>
      <c r="BG202" s="43"/>
      <c r="BN202" s="43"/>
      <c r="BU202" s="43"/>
      <c r="CB202" s="43"/>
      <c r="CI202" s="43"/>
      <c r="CP202" s="43"/>
      <c r="CW202" s="43"/>
      <c r="DD202" s="43"/>
      <c r="DK202" s="43"/>
      <c r="DR202" s="43"/>
      <c r="DY202" s="43"/>
      <c r="EF202" s="43"/>
      <c r="EM202" s="43"/>
      <c r="EU202" s="541"/>
    </row>
    <row r="203" spans="1:151" s="32" customFormat="1" ht="32.25" customHeight="1" x14ac:dyDescent="0.25">
      <c r="A203" s="77"/>
      <c r="B203" s="33"/>
      <c r="C203" s="43"/>
      <c r="J203" s="43"/>
      <c r="Q203" s="43"/>
      <c r="X203" s="43"/>
      <c r="AE203" s="43"/>
      <c r="AL203" s="43"/>
      <c r="AS203" s="43"/>
      <c r="AZ203" s="43"/>
      <c r="BG203" s="43"/>
      <c r="BN203" s="43"/>
      <c r="BU203" s="43"/>
      <c r="CB203" s="43"/>
      <c r="CI203" s="43"/>
      <c r="CP203" s="43"/>
      <c r="CW203" s="43"/>
      <c r="DD203" s="43"/>
      <c r="DK203" s="43"/>
      <c r="DR203" s="43"/>
      <c r="DY203" s="43"/>
      <c r="EF203" s="43"/>
      <c r="EM203" s="43"/>
      <c r="EU203" s="541"/>
    </row>
    <row r="204" spans="1:151" s="32" customFormat="1" ht="32.25" customHeight="1" x14ac:dyDescent="0.25">
      <c r="A204" s="77"/>
      <c r="B204" s="33"/>
      <c r="C204" s="43"/>
      <c r="J204" s="43"/>
      <c r="Q204" s="43"/>
      <c r="X204" s="43"/>
      <c r="AE204" s="43"/>
      <c r="AL204" s="43"/>
      <c r="AS204" s="43"/>
      <c r="AZ204" s="43"/>
      <c r="BG204" s="43"/>
      <c r="BN204" s="43"/>
      <c r="BU204" s="43"/>
      <c r="CB204" s="43"/>
      <c r="CI204" s="43"/>
      <c r="CP204" s="43"/>
      <c r="CW204" s="43"/>
      <c r="DD204" s="43"/>
      <c r="DK204" s="43"/>
      <c r="DR204" s="43"/>
      <c r="DY204" s="43"/>
      <c r="EF204" s="43"/>
      <c r="EM204" s="43"/>
      <c r="EU204" s="541"/>
    </row>
    <row r="205" spans="1:151" s="32" customFormat="1" ht="32.25" customHeight="1" x14ac:dyDescent="0.25">
      <c r="A205" s="77"/>
      <c r="B205" s="33"/>
      <c r="C205" s="43"/>
      <c r="J205" s="43"/>
      <c r="Q205" s="43"/>
      <c r="X205" s="43"/>
      <c r="AE205" s="43"/>
      <c r="AL205" s="43"/>
      <c r="AS205" s="43"/>
      <c r="AZ205" s="43"/>
      <c r="BG205" s="43"/>
      <c r="BN205" s="43"/>
      <c r="BU205" s="43"/>
      <c r="CB205" s="43"/>
      <c r="CI205" s="43"/>
      <c r="CP205" s="43"/>
      <c r="CW205" s="43"/>
      <c r="DD205" s="43"/>
      <c r="DK205" s="43"/>
      <c r="DR205" s="43"/>
      <c r="DY205" s="43"/>
      <c r="EF205" s="43"/>
      <c r="EM205" s="43"/>
      <c r="EU205" s="541"/>
    </row>
    <row r="206" spans="1:151" s="32" customFormat="1" ht="32.25" customHeight="1" x14ac:dyDescent="0.25">
      <c r="A206" s="77"/>
      <c r="B206" s="33"/>
      <c r="C206" s="43"/>
      <c r="J206" s="43"/>
      <c r="Q206" s="43"/>
      <c r="X206" s="43"/>
      <c r="AE206" s="43"/>
      <c r="AL206" s="43"/>
      <c r="AS206" s="43"/>
      <c r="AZ206" s="43"/>
      <c r="BG206" s="43"/>
      <c r="BN206" s="43"/>
      <c r="BU206" s="43"/>
      <c r="CB206" s="43"/>
      <c r="CI206" s="43"/>
      <c r="CP206" s="43"/>
      <c r="CW206" s="43"/>
      <c r="DD206" s="43"/>
      <c r="DK206" s="43"/>
      <c r="DR206" s="43"/>
      <c r="DY206" s="43"/>
      <c r="EF206" s="43"/>
      <c r="EM206" s="43"/>
      <c r="EU206" s="541"/>
    </row>
    <row r="207" spans="1:151" s="32" customFormat="1" ht="32.25" customHeight="1" x14ac:dyDescent="0.25">
      <c r="A207" s="77"/>
      <c r="B207" s="33"/>
      <c r="C207" s="43"/>
      <c r="J207" s="43"/>
      <c r="Q207" s="43"/>
      <c r="X207" s="43"/>
      <c r="AE207" s="43"/>
      <c r="AL207" s="43"/>
      <c r="AS207" s="43"/>
      <c r="AZ207" s="43"/>
      <c r="BG207" s="43"/>
      <c r="BN207" s="43"/>
      <c r="BU207" s="43"/>
      <c r="CB207" s="43"/>
      <c r="CI207" s="43"/>
      <c r="CP207" s="43"/>
      <c r="CW207" s="43"/>
      <c r="DD207" s="43"/>
      <c r="DK207" s="43"/>
      <c r="DR207" s="43"/>
      <c r="DY207" s="43"/>
      <c r="EF207" s="43"/>
      <c r="EM207" s="43"/>
      <c r="EU207" s="541"/>
    </row>
    <row r="208" spans="1:151" s="32" customFormat="1" ht="32.25" customHeight="1" x14ac:dyDescent="0.25">
      <c r="A208" s="77"/>
      <c r="B208" s="33"/>
      <c r="C208" s="43"/>
      <c r="J208" s="43"/>
      <c r="Q208" s="43"/>
      <c r="X208" s="43"/>
      <c r="AE208" s="43"/>
      <c r="AL208" s="43"/>
      <c r="AS208" s="43"/>
      <c r="AZ208" s="43"/>
      <c r="BG208" s="43"/>
      <c r="BN208" s="43"/>
      <c r="BU208" s="43"/>
      <c r="CB208" s="43"/>
      <c r="CI208" s="43"/>
      <c r="CP208" s="43"/>
      <c r="CW208" s="43"/>
      <c r="DD208" s="43"/>
      <c r="DK208" s="43"/>
      <c r="DR208" s="43"/>
      <c r="DY208" s="43"/>
      <c r="EF208" s="43"/>
      <c r="EM208" s="43"/>
      <c r="EU208" s="541"/>
    </row>
    <row r="209" spans="1:151" s="32" customFormat="1" ht="32.25" customHeight="1" x14ac:dyDescent="0.25">
      <c r="A209" s="77"/>
      <c r="B209" s="33"/>
      <c r="C209" s="43"/>
      <c r="J209" s="43"/>
      <c r="Q209" s="43"/>
      <c r="X209" s="43"/>
      <c r="AE209" s="43"/>
      <c r="AL209" s="43"/>
      <c r="AS209" s="43"/>
      <c r="AZ209" s="43"/>
      <c r="BG209" s="43"/>
      <c r="BN209" s="43"/>
      <c r="BU209" s="43"/>
      <c r="CB209" s="43"/>
      <c r="CI209" s="43"/>
      <c r="CP209" s="43"/>
      <c r="CW209" s="43"/>
      <c r="DD209" s="43"/>
      <c r="DK209" s="43"/>
      <c r="DR209" s="43"/>
      <c r="DY209" s="43"/>
      <c r="EF209" s="43"/>
      <c r="EM209" s="43"/>
      <c r="EU209" s="541"/>
    </row>
    <row r="210" spans="1:151" s="32" customFormat="1" ht="32.25" customHeight="1" x14ac:dyDescent="0.25">
      <c r="A210" s="77"/>
      <c r="B210" s="33"/>
      <c r="C210" s="43"/>
      <c r="J210" s="43"/>
      <c r="Q210" s="43"/>
      <c r="X210" s="43"/>
      <c r="AE210" s="43"/>
      <c r="AL210" s="43"/>
      <c r="AS210" s="43"/>
      <c r="AZ210" s="43"/>
      <c r="BG210" s="43"/>
      <c r="BN210" s="43"/>
      <c r="BU210" s="43"/>
      <c r="CB210" s="43"/>
      <c r="CI210" s="43"/>
      <c r="CP210" s="43"/>
      <c r="CW210" s="43"/>
      <c r="DD210" s="43"/>
      <c r="DK210" s="43"/>
      <c r="DR210" s="43"/>
      <c r="DY210" s="43"/>
      <c r="EF210" s="43"/>
      <c r="EM210" s="43"/>
      <c r="EU210" s="541"/>
    </row>
    <row r="211" spans="1:151" s="32" customFormat="1" ht="32.25" customHeight="1" x14ac:dyDescent="0.25">
      <c r="A211" s="77"/>
      <c r="B211" s="33"/>
      <c r="C211" s="43"/>
      <c r="J211" s="43"/>
      <c r="Q211" s="43"/>
      <c r="X211" s="43"/>
      <c r="AE211" s="43"/>
      <c r="AL211" s="43"/>
      <c r="AS211" s="43"/>
      <c r="AZ211" s="43"/>
      <c r="BG211" s="43"/>
      <c r="BN211" s="43"/>
      <c r="BU211" s="43"/>
      <c r="CB211" s="43"/>
      <c r="CI211" s="43"/>
      <c r="CP211" s="43"/>
      <c r="CW211" s="43"/>
      <c r="DD211" s="43"/>
      <c r="DK211" s="43"/>
      <c r="DR211" s="43"/>
      <c r="DY211" s="43"/>
      <c r="EF211" s="43"/>
      <c r="EM211" s="43"/>
      <c r="EU211" s="541"/>
    </row>
    <row r="212" spans="1:151" s="32" customFormat="1" ht="32.25" customHeight="1" x14ac:dyDescent="0.25">
      <c r="A212" s="77"/>
      <c r="B212" s="33"/>
      <c r="C212" s="43"/>
      <c r="J212" s="43"/>
      <c r="Q212" s="43"/>
      <c r="X212" s="43"/>
      <c r="AE212" s="43"/>
      <c r="AL212" s="43"/>
      <c r="AS212" s="43"/>
      <c r="AZ212" s="43"/>
      <c r="BG212" s="43"/>
      <c r="BN212" s="43"/>
      <c r="BU212" s="43"/>
      <c r="CB212" s="43"/>
      <c r="CI212" s="43"/>
      <c r="CP212" s="43"/>
      <c r="CW212" s="43"/>
      <c r="DD212" s="43"/>
      <c r="DK212" s="43"/>
      <c r="DR212" s="43"/>
      <c r="DY212" s="43"/>
      <c r="EF212" s="43"/>
      <c r="EM212" s="43"/>
      <c r="EU212" s="541"/>
    </row>
    <row r="213" spans="1:151" s="32" customFormat="1" ht="32.25" customHeight="1" x14ac:dyDescent="0.25">
      <c r="A213" s="77"/>
      <c r="B213" s="33"/>
      <c r="C213" s="43"/>
      <c r="J213" s="43"/>
      <c r="Q213" s="43"/>
      <c r="X213" s="43"/>
      <c r="AE213" s="43"/>
      <c r="AL213" s="43"/>
      <c r="AS213" s="43"/>
      <c r="AZ213" s="43"/>
      <c r="BG213" s="43"/>
      <c r="BN213" s="43"/>
      <c r="BU213" s="43"/>
      <c r="CB213" s="43"/>
      <c r="CI213" s="43"/>
      <c r="CP213" s="43"/>
      <c r="CW213" s="43"/>
      <c r="DD213" s="43"/>
      <c r="DK213" s="43"/>
      <c r="DR213" s="43"/>
      <c r="DY213" s="43"/>
      <c r="EF213" s="43"/>
      <c r="EM213" s="43"/>
      <c r="EU213" s="541"/>
    </row>
    <row r="214" spans="1:151" s="32" customFormat="1" ht="32.25" customHeight="1" x14ac:dyDescent="0.25">
      <c r="A214" s="77"/>
      <c r="B214" s="33"/>
      <c r="C214" s="43"/>
      <c r="J214" s="43"/>
      <c r="Q214" s="43"/>
      <c r="X214" s="43"/>
      <c r="AE214" s="43"/>
      <c r="AL214" s="43"/>
      <c r="AS214" s="43"/>
      <c r="AZ214" s="43"/>
      <c r="BG214" s="43"/>
      <c r="BN214" s="43"/>
      <c r="BU214" s="43"/>
      <c r="CB214" s="43"/>
      <c r="CI214" s="43"/>
      <c r="CP214" s="43"/>
      <c r="CW214" s="43"/>
      <c r="DD214" s="43"/>
      <c r="DK214" s="43"/>
      <c r="DR214" s="43"/>
      <c r="DY214" s="43"/>
      <c r="EF214" s="43"/>
      <c r="EM214" s="43"/>
      <c r="EU214" s="541"/>
    </row>
    <row r="215" spans="1:151" s="32" customFormat="1" ht="32.25" customHeight="1" x14ac:dyDescent="0.25">
      <c r="A215" s="77"/>
      <c r="B215" s="33"/>
      <c r="C215" s="43"/>
      <c r="J215" s="43"/>
      <c r="Q215" s="43"/>
      <c r="X215" s="43"/>
      <c r="AE215" s="43"/>
      <c r="AL215" s="43"/>
      <c r="AS215" s="43"/>
      <c r="AZ215" s="43"/>
      <c r="BG215" s="43"/>
      <c r="BN215" s="43"/>
      <c r="BU215" s="43"/>
      <c r="CB215" s="43"/>
      <c r="CI215" s="43"/>
      <c r="CP215" s="43"/>
      <c r="CW215" s="43"/>
      <c r="DD215" s="43"/>
      <c r="DK215" s="43"/>
      <c r="DR215" s="43"/>
      <c r="DY215" s="43"/>
      <c r="EF215" s="43"/>
      <c r="EM215" s="43"/>
      <c r="EU215" s="541"/>
    </row>
    <row r="216" spans="1:151" s="32" customFormat="1" ht="32.25" customHeight="1" x14ac:dyDescent="0.25">
      <c r="A216" s="77"/>
      <c r="B216" s="33"/>
      <c r="C216" s="43"/>
      <c r="J216" s="43"/>
      <c r="Q216" s="43"/>
      <c r="X216" s="43"/>
      <c r="AE216" s="43"/>
      <c r="AL216" s="43"/>
      <c r="AS216" s="43"/>
      <c r="AZ216" s="43"/>
      <c r="BG216" s="43"/>
      <c r="BN216" s="43"/>
      <c r="BU216" s="43"/>
      <c r="CB216" s="43"/>
      <c r="CI216" s="43"/>
      <c r="CP216" s="43"/>
      <c r="CW216" s="43"/>
      <c r="DD216" s="43"/>
      <c r="DK216" s="43"/>
      <c r="DR216" s="43"/>
      <c r="DY216" s="43"/>
      <c r="EF216" s="43"/>
      <c r="EM216" s="43"/>
      <c r="EU216" s="541"/>
    </row>
    <row r="217" spans="1:151" s="32" customFormat="1" ht="32.25" customHeight="1" x14ac:dyDescent="0.25">
      <c r="A217" s="77"/>
      <c r="B217" s="33"/>
      <c r="C217" s="43"/>
      <c r="J217" s="43"/>
      <c r="Q217" s="43"/>
      <c r="X217" s="43"/>
      <c r="AE217" s="43"/>
      <c r="AL217" s="43"/>
      <c r="AS217" s="43"/>
      <c r="AZ217" s="43"/>
      <c r="BG217" s="43"/>
      <c r="BN217" s="43"/>
      <c r="BU217" s="43"/>
      <c r="CB217" s="43"/>
      <c r="CI217" s="43"/>
      <c r="CP217" s="43"/>
      <c r="CW217" s="43"/>
      <c r="DD217" s="43"/>
      <c r="DK217" s="43"/>
      <c r="DR217" s="43"/>
      <c r="DY217" s="43"/>
      <c r="EF217" s="43"/>
      <c r="EM217" s="43"/>
      <c r="EU217" s="541"/>
    </row>
    <row r="218" spans="1:151" s="32" customFormat="1" ht="32.25" customHeight="1" x14ac:dyDescent="0.25">
      <c r="A218" s="77"/>
      <c r="B218" s="33"/>
      <c r="C218" s="43"/>
      <c r="J218" s="43"/>
      <c r="Q218" s="43"/>
      <c r="X218" s="43"/>
      <c r="AE218" s="43"/>
      <c r="AL218" s="43"/>
      <c r="AS218" s="43"/>
      <c r="AZ218" s="43"/>
      <c r="BG218" s="43"/>
      <c r="BN218" s="43"/>
      <c r="BU218" s="43"/>
      <c r="CB218" s="43"/>
      <c r="CI218" s="43"/>
      <c r="CP218" s="43"/>
      <c r="CW218" s="43"/>
      <c r="DD218" s="43"/>
      <c r="DK218" s="43"/>
      <c r="DR218" s="43"/>
      <c r="DY218" s="43"/>
      <c r="EF218" s="43"/>
      <c r="EM218" s="43"/>
      <c r="EU218" s="541"/>
    </row>
    <row r="219" spans="1:151" s="32" customFormat="1" ht="32.25" customHeight="1" x14ac:dyDescent="0.25">
      <c r="A219" s="77"/>
      <c r="B219" s="33"/>
      <c r="C219" s="43"/>
      <c r="J219" s="43"/>
      <c r="Q219" s="43"/>
      <c r="X219" s="43"/>
      <c r="AE219" s="43"/>
      <c r="AL219" s="43"/>
      <c r="AS219" s="43"/>
      <c r="AZ219" s="43"/>
      <c r="BG219" s="43"/>
      <c r="BN219" s="43"/>
      <c r="BU219" s="43"/>
      <c r="CB219" s="43"/>
      <c r="CI219" s="43"/>
      <c r="CP219" s="43"/>
      <c r="CW219" s="43"/>
      <c r="DD219" s="43"/>
      <c r="DK219" s="43"/>
      <c r="DR219" s="43"/>
      <c r="DY219" s="43"/>
      <c r="EF219" s="43"/>
      <c r="EM219" s="43"/>
      <c r="EU219" s="541"/>
    </row>
    <row r="220" spans="1:151" s="32" customFormat="1" ht="32.25" customHeight="1" x14ac:dyDescent="0.25">
      <c r="A220" s="77"/>
      <c r="B220" s="33"/>
      <c r="C220" s="43"/>
      <c r="J220" s="43"/>
      <c r="Q220" s="43"/>
      <c r="X220" s="43"/>
      <c r="AE220" s="43"/>
      <c r="AL220" s="43"/>
      <c r="AS220" s="43"/>
      <c r="AZ220" s="43"/>
      <c r="BG220" s="43"/>
      <c r="BN220" s="43"/>
      <c r="BU220" s="43"/>
      <c r="CB220" s="43"/>
      <c r="CI220" s="43"/>
      <c r="CP220" s="43"/>
      <c r="CW220" s="43"/>
      <c r="DD220" s="43"/>
      <c r="DK220" s="43"/>
      <c r="DR220" s="43"/>
      <c r="DY220" s="43"/>
      <c r="EF220" s="43"/>
      <c r="EM220" s="43"/>
      <c r="EU220" s="541"/>
    </row>
    <row r="221" spans="1:151" s="32" customFormat="1" ht="32.25" customHeight="1" x14ac:dyDescent="0.25">
      <c r="A221" s="77"/>
      <c r="B221" s="33"/>
      <c r="C221" s="43"/>
      <c r="J221" s="43"/>
      <c r="Q221" s="43"/>
      <c r="X221" s="43"/>
      <c r="AE221" s="43"/>
      <c r="AL221" s="43"/>
      <c r="AS221" s="43"/>
      <c r="AZ221" s="43"/>
      <c r="BG221" s="43"/>
      <c r="BN221" s="43"/>
      <c r="BU221" s="43"/>
      <c r="CB221" s="43"/>
      <c r="CI221" s="43"/>
      <c r="CP221" s="43"/>
      <c r="CW221" s="43"/>
      <c r="DD221" s="43"/>
      <c r="DK221" s="43"/>
      <c r="DR221" s="43"/>
      <c r="DY221" s="43"/>
      <c r="EF221" s="43"/>
      <c r="EM221" s="43"/>
      <c r="EU221" s="541"/>
    </row>
    <row r="222" spans="1:151" s="32" customFormat="1" ht="32.25" customHeight="1" x14ac:dyDescent="0.25">
      <c r="A222" s="77"/>
      <c r="B222" s="33"/>
      <c r="C222" s="43"/>
      <c r="J222" s="43"/>
      <c r="Q222" s="43"/>
      <c r="X222" s="43"/>
      <c r="AE222" s="43"/>
      <c r="AL222" s="43"/>
      <c r="AS222" s="43"/>
      <c r="AZ222" s="43"/>
      <c r="BG222" s="43"/>
      <c r="BN222" s="43"/>
      <c r="BU222" s="43"/>
      <c r="CB222" s="43"/>
      <c r="CI222" s="43"/>
      <c r="CP222" s="43"/>
      <c r="CW222" s="43"/>
      <c r="DD222" s="43"/>
      <c r="DK222" s="43"/>
      <c r="DR222" s="43"/>
      <c r="DY222" s="43"/>
      <c r="EF222" s="43"/>
      <c r="EM222" s="43"/>
      <c r="EU222" s="541"/>
    </row>
    <row r="223" spans="1:151" s="32" customFormat="1" ht="32.25" customHeight="1" x14ac:dyDescent="0.25">
      <c r="A223" s="77"/>
      <c r="B223" s="33"/>
      <c r="C223" s="43"/>
      <c r="J223" s="43"/>
      <c r="Q223" s="43"/>
      <c r="X223" s="43"/>
      <c r="AE223" s="43"/>
      <c r="AL223" s="43"/>
      <c r="AS223" s="43"/>
      <c r="AZ223" s="43"/>
      <c r="BG223" s="43"/>
      <c r="BN223" s="43"/>
      <c r="BU223" s="43"/>
      <c r="CB223" s="43"/>
      <c r="CI223" s="43"/>
      <c r="CP223" s="43"/>
      <c r="CW223" s="43"/>
      <c r="DD223" s="43"/>
      <c r="DK223" s="43"/>
      <c r="DR223" s="43"/>
      <c r="DY223" s="43"/>
      <c r="EF223" s="43"/>
      <c r="EM223" s="43"/>
      <c r="EU223" s="541"/>
    </row>
    <row r="224" spans="1:151" s="32" customFormat="1" ht="32.25" customHeight="1" x14ac:dyDescent="0.25">
      <c r="A224" s="77"/>
      <c r="B224" s="33"/>
      <c r="C224" s="43"/>
      <c r="J224" s="43"/>
      <c r="Q224" s="43"/>
      <c r="X224" s="43"/>
      <c r="AE224" s="43"/>
      <c r="AL224" s="43"/>
      <c r="AS224" s="43"/>
      <c r="AZ224" s="43"/>
      <c r="BG224" s="43"/>
      <c r="BN224" s="43"/>
      <c r="BU224" s="43"/>
      <c r="CB224" s="43"/>
      <c r="CI224" s="43"/>
      <c r="CP224" s="43"/>
      <c r="CW224" s="43"/>
      <c r="DD224" s="43"/>
      <c r="DK224" s="43"/>
      <c r="DR224" s="43"/>
      <c r="DY224" s="43"/>
      <c r="EF224" s="43"/>
      <c r="EM224" s="43"/>
      <c r="EU224" s="541"/>
    </row>
    <row r="225" spans="1:151" s="32" customFormat="1" ht="32.25" customHeight="1" x14ac:dyDescent="0.25">
      <c r="A225" s="77"/>
      <c r="B225" s="33"/>
      <c r="C225" s="43"/>
      <c r="J225" s="43"/>
      <c r="Q225" s="43"/>
      <c r="X225" s="43"/>
      <c r="AE225" s="43"/>
      <c r="AL225" s="43"/>
      <c r="AS225" s="43"/>
      <c r="AZ225" s="43"/>
      <c r="BG225" s="43"/>
      <c r="BN225" s="43"/>
      <c r="BU225" s="43"/>
      <c r="CB225" s="43"/>
      <c r="CI225" s="43"/>
      <c r="CP225" s="43"/>
      <c r="CW225" s="43"/>
      <c r="DD225" s="43"/>
      <c r="DK225" s="43"/>
      <c r="DR225" s="43"/>
      <c r="DY225" s="43"/>
      <c r="EF225" s="43"/>
      <c r="EM225" s="43"/>
      <c r="EU225" s="541"/>
    </row>
    <row r="226" spans="1:151" s="32" customFormat="1" ht="32.25" customHeight="1" x14ac:dyDescent="0.25">
      <c r="A226" s="77"/>
      <c r="B226" s="33"/>
      <c r="C226" s="43"/>
      <c r="J226" s="43"/>
      <c r="Q226" s="43"/>
      <c r="X226" s="43"/>
      <c r="AE226" s="43"/>
      <c r="AL226" s="43"/>
      <c r="AS226" s="43"/>
      <c r="AZ226" s="43"/>
      <c r="BG226" s="43"/>
      <c r="BN226" s="43"/>
      <c r="BU226" s="43"/>
      <c r="CB226" s="43"/>
      <c r="CI226" s="43"/>
      <c r="CP226" s="43"/>
      <c r="CW226" s="43"/>
      <c r="DD226" s="43"/>
      <c r="DK226" s="43"/>
      <c r="DR226" s="43"/>
      <c r="DY226" s="43"/>
      <c r="EF226" s="43"/>
      <c r="EM226" s="43"/>
      <c r="EU226" s="541"/>
    </row>
    <row r="227" spans="1:151" s="32" customFormat="1" ht="32.25" customHeight="1" x14ac:dyDescent="0.25">
      <c r="A227" s="77"/>
      <c r="B227" s="33"/>
      <c r="C227" s="43"/>
      <c r="J227" s="43"/>
      <c r="Q227" s="43"/>
      <c r="X227" s="43"/>
      <c r="AE227" s="43"/>
      <c r="AL227" s="43"/>
      <c r="AS227" s="43"/>
      <c r="AZ227" s="43"/>
      <c r="BG227" s="43"/>
      <c r="BN227" s="43"/>
      <c r="BU227" s="43"/>
      <c r="CB227" s="43"/>
      <c r="CI227" s="43"/>
      <c r="CP227" s="43"/>
      <c r="CW227" s="43"/>
      <c r="DD227" s="43"/>
      <c r="DK227" s="43"/>
      <c r="DR227" s="43"/>
      <c r="DY227" s="43"/>
      <c r="EF227" s="43"/>
      <c r="EM227" s="43"/>
      <c r="EU227" s="541"/>
    </row>
    <row r="228" spans="1:151" s="32" customFormat="1" ht="32.25" customHeight="1" x14ac:dyDescent="0.25">
      <c r="A228" s="77"/>
      <c r="B228" s="33"/>
      <c r="C228" s="43"/>
      <c r="J228" s="43"/>
      <c r="Q228" s="43"/>
      <c r="X228" s="43"/>
      <c r="AE228" s="43"/>
      <c r="AL228" s="43"/>
      <c r="AS228" s="43"/>
      <c r="AZ228" s="43"/>
      <c r="BG228" s="43"/>
      <c r="BN228" s="43"/>
      <c r="BU228" s="43"/>
      <c r="CB228" s="43"/>
      <c r="CI228" s="43"/>
      <c r="CP228" s="43"/>
      <c r="CW228" s="43"/>
      <c r="DD228" s="43"/>
      <c r="DK228" s="43"/>
      <c r="DR228" s="43"/>
      <c r="DY228" s="43"/>
      <c r="EF228" s="43"/>
      <c r="EM228" s="43"/>
      <c r="EU228" s="541"/>
    </row>
    <row r="229" spans="1:151" s="32" customFormat="1" ht="32.25" customHeight="1" x14ac:dyDescent="0.25">
      <c r="A229" s="77"/>
      <c r="B229" s="33"/>
      <c r="C229" s="43"/>
      <c r="J229" s="43"/>
      <c r="Q229" s="43"/>
      <c r="X229" s="43"/>
      <c r="AE229" s="43"/>
      <c r="AL229" s="43"/>
      <c r="AS229" s="43"/>
      <c r="AZ229" s="43"/>
      <c r="BG229" s="43"/>
      <c r="BN229" s="43"/>
      <c r="BU229" s="43"/>
      <c r="CB229" s="43"/>
      <c r="CI229" s="43"/>
      <c r="CP229" s="43"/>
      <c r="CW229" s="43"/>
      <c r="DD229" s="43"/>
      <c r="DK229" s="43"/>
      <c r="DR229" s="43"/>
      <c r="DY229" s="43"/>
      <c r="EF229" s="43"/>
      <c r="EM229" s="43"/>
      <c r="EU229" s="541"/>
    </row>
    <row r="230" spans="1:151" s="32" customFormat="1" ht="32.25" customHeight="1" x14ac:dyDescent="0.25">
      <c r="A230" s="77"/>
      <c r="B230" s="33"/>
      <c r="C230" s="43"/>
      <c r="J230" s="43"/>
      <c r="Q230" s="43"/>
      <c r="X230" s="43"/>
      <c r="AE230" s="43"/>
      <c r="AL230" s="43"/>
      <c r="AS230" s="43"/>
      <c r="AZ230" s="43"/>
      <c r="BG230" s="43"/>
      <c r="BN230" s="43"/>
      <c r="BU230" s="43"/>
      <c r="CB230" s="43"/>
      <c r="CI230" s="43"/>
      <c r="CP230" s="43"/>
      <c r="CW230" s="43"/>
      <c r="DD230" s="43"/>
      <c r="DK230" s="43"/>
      <c r="DR230" s="43"/>
      <c r="DY230" s="43"/>
      <c r="EF230" s="43"/>
      <c r="EM230" s="43"/>
      <c r="EU230" s="541"/>
    </row>
    <row r="231" spans="1:151" s="32" customFormat="1" ht="32.25" customHeight="1" x14ac:dyDescent="0.25">
      <c r="A231" s="77"/>
      <c r="B231" s="33"/>
      <c r="C231" s="43"/>
      <c r="J231" s="43"/>
      <c r="Q231" s="43"/>
      <c r="X231" s="43"/>
      <c r="AE231" s="43"/>
      <c r="AL231" s="43"/>
      <c r="AS231" s="43"/>
      <c r="AZ231" s="43"/>
      <c r="BG231" s="43"/>
      <c r="BN231" s="43"/>
      <c r="BU231" s="43"/>
      <c r="CB231" s="43"/>
      <c r="CI231" s="43"/>
      <c r="CP231" s="43"/>
      <c r="CW231" s="43"/>
      <c r="DD231" s="43"/>
      <c r="DK231" s="43"/>
      <c r="DR231" s="43"/>
      <c r="DY231" s="43"/>
      <c r="EF231" s="43"/>
      <c r="EM231" s="43"/>
      <c r="EU231" s="541"/>
    </row>
    <row r="232" spans="1:151" s="32" customFormat="1" ht="32.25" customHeight="1" x14ac:dyDescent="0.25">
      <c r="A232" s="77"/>
      <c r="B232" s="33"/>
      <c r="C232" s="43"/>
      <c r="J232" s="43"/>
      <c r="Q232" s="43"/>
      <c r="X232" s="43"/>
      <c r="AE232" s="43"/>
      <c r="AL232" s="43"/>
      <c r="AS232" s="43"/>
      <c r="AZ232" s="43"/>
      <c r="BG232" s="43"/>
      <c r="BN232" s="43"/>
      <c r="BU232" s="43"/>
      <c r="CB232" s="43"/>
      <c r="CI232" s="43"/>
      <c r="CP232" s="43"/>
      <c r="CW232" s="43"/>
      <c r="DD232" s="43"/>
      <c r="DK232" s="43"/>
      <c r="DR232" s="43"/>
      <c r="DY232" s="43"/>
      <c r="EF232" s="43"/>
      <c r="EM232" s="43"/>
      <c r="EU232" s="541"/>
    </row>
    <row r="233" spans="1:151" s="32" customFormat="1" ht="32.25" customHeight="1" x14ac:dyDescent="0.25">
      <c r="A233" s="77"/>
      <c r="B233" s="33"/>
      <c r="C233" s="43"/>
      <c r="J233" s="43"/>
      <c r="Q233" s="43"/>
      <c r="X233" s="43"/>
      <c r="AE233" s="43"/>
      <c r="AL233" s="43"/>
      <c r="AS233" s="43"/>
      <c r="AZ233" s="43"/>
      <c r="BG233" s="43"/>
      <c r="BN233" s="43"/>
      <c r="BU233" s="43"/>
      <c r="CB233" s="43"/>
      <c r="CI233" s="43"/>
      <c r="CP233" s="43"/>
      <c r="CW233" s="43"/>
      <c r="DD233" s="43"/>
      <c r="DK233" s="43"/>
      <c r="DR233" s="43"/>
      <c r="DY233" s="43"/>
      <c r="EF233" s="43"/>
      <c r="EM233" s="43"/>
      <c r="EU233" s="541"/>
    </row>
    <row r="234" spans="1:151" s="32" customFormat="1" ht="32.25" customHeight="1" x14ac:dyDescent="0.25">
      <c r="A234" s="77"/>
      <c r="B234" s="33"/>
      <c r="C234" s="43"/>
      <c r="J234" s="43"/>
      <c r="Q234" s="43"/>
      <c r="X234" s="43"/>
      <c r="AE234" s="43"/>
      <c r="AL234" s="43"/>
      <c r="AS234" s="43"/>
      <c r="AZ234" s="43"/>
      <c r="BG234" s="43"/>
      <c r="BN234" s="43"/>
      <c r="BU234" s="43"/>
      <c r="CB234" s="43"/>
      <c r="CI234" s="43"/>
      <c r="CP234" s="43"/>
      <c r="CW234" s="43"/>
      <c r="DD234" s="43"/>
      <c r="DK234" s="43"/>
      <c r="DR234" s="43"/>
      <c r="DY234" s="43"/>
      <c r="EF234" s="43"/>
      <c r="EM234" s="43"/>
      <c r="EU234" s="541"/>
    </row>
    <row r="235" spans="1:151" s="32" customFormat="1" ht="32.25" customHeight="1" x14ac:dyDescent="0.25">
      <c r="A235" s="77"/>
      <c r="B235" s="33"/>
      <c r="C235" s="43"/>
      <c r="J235" s="43"/>
      <c r="Q235" s="43"/>
      <c r="X235" s="43"/>
      <c r="AE235" s="43"/>
      <c r="AL235" s="43"/>
      <c r="AS235" s="43"/>
      <c r="AZ235" s="43"/>
      <c r="BG235" s="43"/>
      <c r="BN235" s="43"/>
      <c r="BU235" s="43"/>
      <c r="CB235" s="43"/>
      <c r="CI235" s="43"/>
      <c r="CP235" s="43"/>
      <c r="CW235" s="43"/>
      <c r="DD235" s="43"/>
      <c r="DK235" s="43"/>
      <c r="DR235" s="43"/>
      <c r="DY235" s="43"/>
      <c r="EF235" s="43"/>
      <c r="EM235" s="43"/>
      <c r="EU235" s="541"/>
    </row>
    <row r="236" spans="1:151" s="32" customFormat="1" ht="32.25" customHeight="1" x14ac:dyDescent="0.25">
      <c r="A236" s="77"/>
      <c r="B236" s="33"/>
      <c r="C236" s="43"/>
      <c r="J236" s="43"/>
      <c r="Q236" s="43"/>
      <c r="X236" s="43"/>
      <c r="AE236" s="43"/>
      <c r="AL236" s="43"/>
      <c r="AS236" s="43"/>
      <c r="AZ236" s="43"/>
      <c r="BG236" s="43"/>
      <c r="BN236" s="43"/>
      <c r="BU236" s="43"/>
      <c r="CB236" s="43"/>
      <c r="CI236" s="43"/>
      <c r="CP236" s="43"/>
      <c r="CW236" s="43"/>
      <c r="DD236" s="43"/>
      <c r="DK236" s="43"/>
      <c r="DR236" s="43"/>
      <c r="DY236" s="43"/>
      <c r="EF236" s="43"/>
      <c r="EM236" s="43"/>
      <c r="EU236" s="541"/>
    </row>
    <row r="237" spans="1:151" s="32" customFormat="1" ht="32.25" customHeight="1" x14ac:dyDescent="0.25">
      <c r="A237" s="77"/>
      <c r="B237" s="33"/>
      <c r="C237" s="43"/>
      <c r="J237" s="43"/>
      <c r="Q237" s="43"/>
      <c r="X237" s="43"/>
      <c r="AE237" s="43"/>
      <c r="AL237" s="43"/>
      <c r="AS237" s="43"/>
      <c r="AZ237" s="43"/>
      <c r="BG237" s="43"/>
      <c r="BN237" s="43"/>
      <c r="BU237" s="43"/>
      <c r="CB237" s="43"/>
      <c r="CI237" s="43"/>
      <c r="CP237" s="43"/>
      <c r="CW237" s="43"/>
      <c r="DD237" s="43"/>
      <c r="DK237" s="43"/>
      <c r="DR237" s="43"/>
      <c r="DY237" s="43"/>
      <c r="EF237" s="43"/>
      <c r="EM237" s="43"/>
      <c r="EU237" s="541"/>
    </row>
    <row r="238" spans="1:151" s="32" customFormat="1" ht="32.25" customHeight="1" x14ac:dyDescent="0.25">
      <c r="A238" s="77"/>
      <c r="B238" s="33"/>
      <c r="C238" s="43"/>
      <c r="J238" s="43"/>
      <c r="Q238" s="43"/>
      <c r="X238" s="43"/>
      <c r="AE238" s="43"/>
      <c r="AL238" s="43"/>
      <c r="AS238" s="43"/>
      <c r="AZ238" s="43"/>
      <c r="BG238" s="43"/>
      <c r="BN238" s="43"/>
      <c r="BU238" s="43"/>
      <c r="CB238" s="43"/>
      <c r="CI238" s="43"/>
      <c r="CP238" s="43"/>
      <c r="CW238" s="43"/>
      <c r="DD238" s="43"/>
      <c r="DK238" s="43"/>
      <c r="DR238" s="43"/>
      <c r="DY238" s="43"/>
      <c r="EF238" s="43"/>
      <c r="EM238" s="43"/>
      <c r="EU238" s="541"/>
    </row>
    <row r="239" spans="1:151" s="32" customFormat="1" ht="32.25" customHeight="1" x14ac:dyDescent="0.25">
      <c r="A239" s="77"/>
      <c r="B239" s="33"/>
      <c r="C239" s="43"/>
      <c r="J239" s="43"/>
      <c r="Q239" s="43"/>
      <c r="X239" s="43"/>
      <c r="AE239" s="43"/>
      <c r="AL239" s="43"/>
      <c r="AS239" s="43"/>
      <c r="AZ239" s="43"/>
      <c r="BG239" s="43"/>
      <c r="BN239" s="43"/>
      <c r="BU239" s="43"/>
      <c r="CB239" s="43"/>
      <c r="CI239" s="43"/>
      <c r="CP239" s="43"/>
      <c r="CW239" s="43"/>
      <c r="DD239" s="43"/>
      <c r="DK239" s="43"/>
      <c r="DR239" s="43"/>
      <c r="DY239" s="43"/>
      <c r="EF239" s="43"/>
      <c r="EM239" s="43"/>
      <c r="EU239" s="541"/>
    </row>
    <row r="240" spans="1:151" s="32" customFormat="1" ht="32.25" customHeight="1" x14ac:dyDescent="0.25">
      <c r="A240" s="77"/>
      <c r="B240" s="33"/>
      <c r="C240" s="43"/>
      <c r="J240" s="43"/>
      <c r="Q240" s="43"/>
      <c r="X240" s="43"/>
      <c r="AE240" s="43"/>
      <c r="AL240" s="43"/>
      <c r="AS240" s="43"/>
      <c r="AZ240" s="43"/>
      <c r="BG240" s="43"/>
      <c r="BN240" s="43"/>
      <c r="BU240" s="43"/>
      <c r="CB240" s="43"/>
      <c r="CI240" s="43"/>
      <c r="CP240" s="43"/>
      <c r="CW240" s="43"/>
      <c r="DD240" s="43"/>
      <c r="DK240" s="43"/>
      <c r="DR240" s="43"/>
      <c r="DY240" s="43"/>
      <c r="EF240" s="43"/>
      <c r="EM240" s="43"/>
      <c r="EU240" s="541"/>
    </row>
    <row r="241" spans="1:151" s="32" customFormat="1" ht="32.25" customHeight="1" x14ac:dyDescent="0.25">
      <c r="A241" s="77"/>
      <c r="B241" s="33"/>
      <c r="C241" s="43"/>
      <c r="J241" s="43"/>
      <c r="Q241" s="43"/>
      <c r="X241" s="43"/>
      <c r="AE241" s="43"/>
      <c r="AL241" s="43"/>
      <c r="AS241" s="43"/>
      <c r="AZ241" s="43"/>
      <c r="BG241" s="43"/>
      <c r="BN241" s="43"/>
      <c r="BU241" s="43"/>
      <c r="CB241" s="43"/>
      <c r="CI241" s="43"/>
      <c r="CP241" s="43"/>
      <c r="CW241" s="43"/>
      <c r="DD241" s="43"/>
      <c r="DK241" s="43"/>
      <c r="DR241" s="43"/>
      <c r="DY241" s="43"/>
      <c r="EF241" s="43"/>
      <c r="EM241" s="43"/>
      <c r="EU241" s="541"/>
    </row>
    <row r="242" spans="1:151" s="32" customFormat="1" ht="32.25" customHeight="1" x14ac:dyDescent="0.25">
      <c r="A242" s="77"/>
      <c r="B242" s="33"/>
      <c r="C242" s="43"/>
      <c r="J242" s="43"/>
      <c r="Q242" s="43"/>
      <c r="X242" s="43"/>
      <c r="AE242" s="43"/>
      <c r="AL242" s="43"/>
      <c r="AS242" s="43"/>
      <c r="AZ242" s="43"/>
      <c r="BG242" s="43"/>
      <c r="BN242" s="43"/>
      <c r="BU242" s="43"/>
      <c r="CB242" s="43"/>
      <c r="CI242" s="43"/>
      <c r="CP242" s="43"/>
      <c r="CW242" s="43"/>
      <c r="DD242" s="43"/>
      <c r="DK242" s="43"/>
      <c r="DR242" s="43"/>
      <c r="DY242" s="43"/>
      <c r="EF242" s="43"/>
      <c r="EM242" s="43"/>
      <c r="EU242" s="541"/>
    </row>
    <row r="243" spans="1:151" s="32" customFormat="1" ht="32.25" customHeight="1" x14ac:dyDescent="0.25">
      <c r="A243" s="77"/>
      <c r="B243" s="33"/>
      <c r="C243" s="43"/>
      <c r="J243" s="43"/>
      <c r="Q243" s="43"/>
      <c r="X243" s="43"/>
      <c r="AE243" s="43"/>
      <c r="AL243" s="43"/>
      <c r="AS243" s="43"/>
      <c r="AZ243" s="43"/>
      <c r="BG243" s="43"/>
      <c r="BN243" s="43"/>
      <c r="BU243" s="43"/>
      <c r="CB243" s="43"/>
      <c r="CI243" s="43"/>
      <c r="CP243" s="43"/>
      <c r="CW243" s="43"/>
      <c r="DD243" s="43"/>
      <c r="DK243" s="43"/>
      <c r="DR243" s="43"/>
      <c r="DY243" s="43"/>
      <c r="EF243" s="43"/>
      <c r="EM243" s="43"/>
      <c r="EU243" s="541"/>
    </row>
    <row r="244" spans="1:151" s="32" customFormat="1" ht="32.25" customHeight="1" x14ac:dyDescent="0.25">
      <c r="A244" s="77"/>
      <c r="B244" s="33"/>
      <c r="C244" s="43"/>
      <c r="J244" s="43"/>
      <c r="Q244" s="43"/>
      <c r="X244" s="43"/>
      <c r="AE244" s="43"/>
      <c r="AL244" s="43"/>
      <c r="AS244" s="43"/>
      <c r="AZ244" s="43"/>
      <c r="BG244" s="43"/>
      <c r="BN244" s="43"/>
      <c r="BU244" s="43"/>
      <c r="CB244" s="43"/>
      <c r="CI244" s="43"/>
      <c r="CP244" s="43"/>
      <c r="CW244" s="43"/>
      <c r="DD244" s="43"/>
      <c r="DK244" s="43"/>
      <c r="DR244" s="43"/>
      <c r="DY244" s="43"/>
      <c r="EF244" s="43"/>
      <c r="EM244" s="43"/>
      <c r="EU244" s="541"/>
    </row>
    <row r="245" spans="1:151" s="32" customFormat="1" ht="32.25" customHeight="1" x14ac:dyDescent="0.25">
      <c r="A245" s="77"/>
      <c r="B245" s="33"/>
      <c r="C245" s="43"/>
      <c r="J245" s="43"/>
      <c r="Q245" s="43"/>
      <c r="X245" s="43"/>
      <c r="AE245" s="43"/>
      <c r="AL245" s="43"/>
      <c r="AS245" s="43"/>
      <c r="AZ245" s="43"/>
      <c r="BG245" s="43"/>
      <c r="BN245" s="43"/>
      <c r="BU245" s="43"/>
      <c r="CB245" s="43"/>
      <c r="CI245" s="43"/>
      <c r="CP245" s="43"/>
      <c r="CW245" s="43"/>
      <c r="DD245" s="43"/>
      <c r="DK245" s="43"/>
      <c r="DR245" s="43"/>
      <c r="DY245" s="43"/>
      <c r="EF245" s="43"/>
      <c r="EM245" s="43"/>
      <c r="EU245" s="541"/>
    </row>
    <row r="246" spans="1:151" s="32" customFormat="1" ht="32.25" customHeight="1" x14ac:dyDescent="0.25">
      <c r="A246" s="77"/>
      <c r="B246" s="33"/>
      <c r="C246" s="43"/>
      <c r="J246" s="43"/>
      <c r="Q246" s="43"/>
      <c r="X246" s="43"/>
      <c r="AE246" s="43"/>
      <c r="AL246" s="43"/>
      <c r="AS246" s="43"/>
      <c r="AZ246" s="43"/>
      <c r="BG246" s="43"/>
      <c r="BN246" s="43"/>
      <c r="BU246" s="43"/>
      <c r="CB246" s="43"/>
      <c r="CI246" s="43"/>
      <c r="CP246" s="43"/>
      <c r="CW246" s="43"/>
      <c r="DD246" s="43"/>
      <c r="DK246" s="43"/>
      <c r="DR246" s="43"/>
      <c r="DY246" s="43"/>
      <c r="EF246" s="43"/>
      <c r="EM246" s="43"/>
      <c r="EU246" s="541"/>
    </row>
    <row r="247" spans="1:151" s="32" customFormat="1" ht="32.25" customHeight="1" x14ac:dyDescent="0.25">
      <c r="A247" s="77"/>
      <c r="B247" s="33"/>
      <c r="C247" s="43"/>
      <c r="J247" s="43"/>
      <c r="Q247" s="43"/>
      <c r="X247" s="43"/>
      <c r="AE247" s="43"/>
      <c r="AL247" s="43"/>
      <c r="AS247" s="43"/>
      <c r="AZ247" s="43"/>
      <c r="BG247" s="43"/>
      <c r="BN247" s="43"/>
      <c r="BU247" s="43"/>
      <c r="CB247" s="43"/>
      <c r="CI247" s="43"/>
      <c r="CP247" s="43"/>
      <c r="CW247" s="43"/>
      <c r="DD247" s="43"/>
      <c r="DK247" s="43"/>
      <c r="DR247" s="43"/>
      <c r="DY247" s="43"/>
      <c r="EF247" s="43"/>
      <c r="EM247" s="43"/>
      <c r="EU247" s="541"/>
    </row>
    <row r="248" spans="1:151" s="32" customFormat="1" ht="32.25" customHeight="1" x14ac:dyDescent="0.25">
      <c r="A248" s="77"/>
      <c r="B248" s="33"/>
      <c r="C248" s="43"/>
      <c r="J248" s="43"/>
      <c r="Q248" s="43"/>
      <c r="X248" s="43"/>
      <c r="AE248" s="43"/>
      <c r="AL248" s="43"/>
      <c r="AS248" s="43"/>
      <c r="AZ248" s="43"/>
      <c r="BG248" s="43"/>
      <c r="BN248" s="43"/>
      <c r="BU248" s="43"/>
      <c r="CB248" s="43"/>
      <c r="CI248" s="43"/>
      <c r="CP248" s="43"/>
      <c r="CW248" s="43"/>
      <c r="DD248" s="43"/>
      <c r="DK248" s="43"/>
      <c r="DR248" s="43"/>
      <c r="DY248" s="43"/>
      <c r="EF248" s="43"/>
      <c r="EM248" s="43"/>
      <c r="EU248" s="541"/>
    </row>
    <row r="249" spans="1:151" s="32" customFormat="1" ht="32.25" customHeight="1" x14ac:dyDescent="0.25">
      <c r="A249" s="77"/>
      <c r="B249" s="33"/>
      <c r="C249" s="43"/>
      <c r="J249" s="43"/>
      <c r="Q249" s="43"/>
      <c r="X249" s="43"/>
      <c r="AE249" s="43"/>
      <c r="AL249" s="43"/>
      <c r="AS249" s="43"/>
      <c r="AZ249" s="43"/>
      <c r="BG249" s="43"/>
      <c r="BN249" s="43"/>
      <c r="BU249" s="43"/>
      <c r="CB249" s="43"/>
      <c r="CI249" s="43"/>
      <c r="CP249" s="43"/>
      <c r="CW249" s="43"/>
      <c r="DD249" s="43"/>
      <c r="DK249" s="43"/>
      <c r="DR249" s="43"/>
      <c r="DY249" s="43"/>
      <c r="EF249" s="43"/>
      <c r="EM249" s="43"/>
      <c r="EU249" s="541"/>
    </row>
    <row r="250" spans="1:151" s="32" customFormat="1" ht="32.25" customHeight="1" x14ac:dyDescent="0.25">
      <c r="A250" s="77"/>
      <c r="B250" s="33"/>
      <c r="C250" s="43"/>
      <c r="J250" s="43"/>
      <c r="Q250" s="43"/>
      <c r="X250" s="43"/>
      <c r="AE250" s="43"/>
      <c r="AL250" s="43"/>
      <c r="AS250" s="43"/>
      <c r="AZ250" s="43"/>
      <c r="BG250" s="43"/>
      <c r="BN250" s="43"/>
      <c r="BU250" s="43"/>
      <c r="CB250" s="43"/>
      <c r="CI250" s="43"/>
      <c r="CP250" s="43"/>
      <c r="CW250" s="43"/>
      <c r="DD250" s="43"/>
      <c r="DK250" s="43"/>
      <c r="DR250" s="43"/>
      <c r="DY250" s="43"/>
      <c r="EF250" s="43"/>
      <c r="EM250" s="43"/>
      <c r="EU250" s="541"/>
    </row>
    <row r="251" spans="1:151" s="32" customFormat="1" ht="32.25" customHeight="1" x14ac:dyDescent="0.25">
      <c r="A251" s="77"/>
      <c r="B251" s="33"/>
      <c r="C251" s="43"/>
      <c r="J251" s="43"/>
      <c r="Q251" s="43"/>
      <c r="X251" s="43"/>
      <c r="AE251" s="43"/>
      <c r="AL251" s="43"/>
      <c r="AS251" s="43"/>
      <c r="AZ251" s="43"/>
      <c r="BG251" s="43"/>
      <c r="BN251" s="43"/>
      <c r="BU251" s="43"/>
      <c r="CB251" s="43"/>
      <c r="CI251" s="43"/>
      <c r="CP251" s="43"/>
      <c r="CW251" s="43"/>
      <c r="DD251" s="43"/>
      <c r="DK251" s="43"/>
      <c r="DR251" s="43"/>
      <c r="DY251" s="43"/>
      <c r="EF251" s="43"/>
      <c r="EM251" s="43"/>
      <c r="EU251" s="541"/>
    </row>
    <row r="252" spans="1:151" s="32" customFormat="1" ht="32.25" customHeight="1" x14ac:dyDescent="0.25">
      <c r="A252" s="77"/>
      <c r="B252" s="33"/>
      <c r="C252" s="43"/>
      <c r="J252" s="43"/>
      <c r="Q252" s="43"/>
      <c r="X252" s="43"/>
      <c r="AE252" s="43"/>
      <c r="AL252" s="43"/>
      <c r="AS252" s="43"/>
      <c r="AZ252" s="43"/>
      <c r="BG252" s="43"/>
      <c r="BN252" s="43"/>
      <c r="BU252" s="43"/>
      <c r="CB252" s="43"/>
      <c r="CI252" s="43"/>
      <c r="CP252" s="43"/>
      <c r="CW252" s="43"/>
      <c r="DD252" s="43"/>
      <c r="DK252" s="43"/>
      <c r="DR252" s="43"/>
      <c r="DY252" s="43"/>
      <c r="EF252" s="43"/>
      <c r="EM252" s="43"/>
      <c r="EU252" s="541"/>
    </row>
    <row r="253" spans="1:151" s="32" customFormat="1" ht="32.25" customHeight="1" x14ac:dyDescent="0.25">
      <c r="A253" s="77"/>
      <c r="B253" s="33"/>
      <c r="C253" s="43"/>
      <c r="J253" s="43"/>
      <c r="Q253" s="43"/>
      <c r="X253" s="43"/>
      <c r="AE253" s="43"/>
      <c r="AL253" s="43"/>
      <c r="AS253" s="43"/>
      <c r="AZ253" s="43"/>
      <c r="BG253" s="43"/>
      <c r="BN253" s="43"/>
      <c r="BU253" s="43"/>
      <c r="CB253" s="43"/>
      <c r="CI253" s="43"/>
      <c r="CP253" s="43"/>
      <c r="CW253" s="43"/>
      <c r="DD253" s="43"/>
      <c r="DK253" s="43"/>
      <c r="DR253" s="43"/>
      <c r="DY253" s="43"/>
      <c r="EF253" s="43"/>
      <c r="EM253" s="43"/>
      <c r="EU253" s="541"/>
    </row>
    <row r="254" spans="1:151" s="32" customFormat="1" ht="32.25" customHeight="1" x14ac:dyDescent="0.25">
      <c r="A254" s="77"/>
      <c r="B254" s="33"/>
      <c r="C254" s="43"/>
      <c r="J254" s="43"/>
      <c r="Q254" s="43"/>
      <c r="X254" s="43"/>
      <c r="AE254" s="43"/>
      <c r="AL254" s="43"/>
      <c r="AS254" s="43"/>
      <c r="AZ254" s="43"/>
      <c r="BG254" s="43"/>
      <c r="BN254" s="43"/>
      <c r="BU254" s="43"/>
      <c r="CB254" s="43"/>
      <c r="CI254" s="43"/>
      <c r="CP254" s="43"/>
      <c r="CW254" s="43"/>
      <c r="DD254" s="43"/>
      <c r="DK254" s="43"/>
      <c r="DR254" s="43"/>
      <c r="DY254" s="43"/>
      <c r="EF254" s="43"/>
      <c r="EM254" s="43"/>
      <c r="EU254" s="541"/>
    </row>
    <row r="255" spans="1:151" s="32" customFormat="1" ht="32.25" customHeight="1" x14ac:dyDescent="0.25">
      <c r="A255" s="77"/>
      <c r="B255" s="33"/>
      <c r="C255" s="43"/>
      <c r="J255" s="43"/>
      <c r="Q255" s="43"/>
      <c r="X255" s="43"/>
      <c r="AE255" s="43"/>
      <c r="AL255" s="43"/>
      <c r="AS255" s="43"/>
      <c r="AZ255" s="43"/>
      <c r="BG255" s="43"/>
      <c r="BN255" s="43"/>
      <c r="BU255" s="43"/>
      <c r="CB255" s="43"/>
      <c r="CI255" s="43"/>
      <c r="CP255" s="43"/>
      <c r="CW255" s="43"/>
      <c r="DD255" s="43"/>
      <c r="DK255" s="43"/>
      <c r="DR255" s="43"/>
      <c r="DY255" s="43"/>
      <c r="EF255" s="43"/>
      <c r="EM255" s="43"/>
      <c r="EU255" s="541"/>
    </row>
    <row r="256" spans="1:151" s="32" customFormat="1" ht="32.25" customHeight="1" x14ac:dyDescent="0.25">
      <c r="A256" s="77"/>
      <c r="B256" s="33"/>
      <c r="C256" s="43"/>
      <c r="J256" s="43"/>
      <c r="Q256" s="43"/>
      <c r="X256" s="43"/>
      <c r="AE256" s="43"/>
      <c r="AL256" s="43"/>
      <c r="AS256" s="43"/>
      <c r="AZ256" s="43"/>
      <c r="BG256" s="43"/>
      <c r="BN256" s="43"/>
      <c r="BU256" s="43"/>
      <c r="CB256" s="43"/>
      <c r="CI256" s="43"/>
      <c r="CP256" s="43"/>
      <c r="CW256" s="43"/>
      <c r="DD256" s="43"/>
      <c r="DK256" s="43"/>
      <c r="DR256" s="43"/>
      <c r="DY256" s="43"/>
      <c r="EF256" s="43"/>
      <c r="EM256" s="43"/>
      <c r="EU256" s="541"/>
    </row>
    <row r="257" spans="1:151" s="32" customFormat="1" ht="32.25" customHeight="1" x14ac:dyDescent="0.25">
      <c r="A257" s="77"/>
      <c r="B257" s="33"/>
      <c r="C257" s="43"/>
      <c r="J257" s="43"/>
      <c r="Q257" s="43"/>
      <c r="X257" s="43"/>
      <c r="AE257" s="43"/>
      <c r="AL257" s="43"/>
      <c r="AS257" s="43"/>
      <c r="AZ257" s="43"/>
      <c r="BG257" s="43"/>
      <c r="BN257" s="43"/>
      <c r="BU257" s="43"/>
      <c r="CB257" s="43"/>
      <c r="CI257" s="43"/>
      <c r="CP257" s="43"/>
      <c r="CW257" s="43"/>
      <c r="DD257" s="43"/>
      <c r="DK257" s="43"/>
      <c r="DR257" s="43"/>
      <c r="DY257" s="43"/>
      <c r="EF257" s="43"/>
      <c r="EM257" s="43"/>
      <c r="EU257" s="541"/>
    </row>
    <row r="258" spans="1:151" s="32" customFormat="1" ht="32.25" customHeight="1" x14ac:dyDescent="0.25">
      <c r="A258" s="77"/>
      <c r="B258" s="33"/>
      <c r="C258" s="43"/>
      <c r="J258" s="43"/>
      <c r="Q258" s="43"/>
      <c r="X258" s="43"/>
      <c r="AE258" s="43"/>
      <c r="AL258" s="43"/>
      <c r="AS258" s="43"/>
      <c r="AZ258" s="43"/>
      <c r="BG258" s="43"/>
      <c r="BN258" s="43"/>
      <c r="BU258" s="43"/>
      <c r="CB258" s="43"/>
      <c r="CI258" s="43"/>
      <c r="CP258" s="43"/>
      <c r="CW258" s="43"/>
      <c r="DD258" s="43"/>
      <c r="DK258" s="43"/>
      <c r="DR258" s="43"/>
      <c r="DY258" s="43"/>
      <c r="EF258" s="43"/>
      <c r="EM258" s="43"/>
      <c r="EU258" s="541"/>
    </row>
    <row r="259" spans="1:151" s="32" customFormat="1" ht="32.25" customHeight="1" x14ac:dyDescent="0.25">
      <c r="A259" s="77"/>
      <c r="B259" s="33"/>
      <c r="C259" s="43"/>
      <c r="J259" s="43"/>
      <c r="Q259" s="43"/>
      <c r="X259" s="43"/>
      <c r="AE259" s="43"/>
      <c r="AL259" s="43"/>
      <c r="AS259" s="43"/>
      <c r="AZ259" s="43"/>
      <c r="BG259" s="43"/>
      <c r="BN259" s="43"/>
      <c r="BU259" s="43"/>
      <c r="CB259" s="43"/>
      <c r="CI259" s="43"/>
      <c r="CP259" s="43"/>
      <c r="CW259" s="43"/>
      <c r="DD259" s="43"/>
      <c r="DK259" s="43"/>
      <c r="DR259" s="43"/>
      <c r="DY259" s="43"/>
      <c r="EF259" s="43"/>
      <c r="EM259" s="43"/>
      <c r="EU259" s="541"/>
    </row>
    <row r="260" spans="1:151" s="32" customFormat="1" ht="32.25" customHeight="1" x14ac:dyDescent="0.25">
      <c r="A260" s="77"/>
      <c r="B260" s="33"/>
      <c r="C260" s="43"/>
      <c r="J260" s="43"/>
      <c r="Q260" s="43"/>
      <c r="X260" s="43"/>
      <c r="AE260" s="43"/>
      <c r="AL260" s="43"/>
      <c r="AS260" s="43"/>
      <c r="AZ260" s="43"/>
      <c r="BG260" s="43"/>
      <c r="BN260" s="43"/>
      <c r="BU260" s="43"/>
      <c r="CB260" s="43"/>
      <c r="CI260" s="43"/>
      <c r="CP260" s="43"/>
      <c r="CW260" s="43"/>
      <c r="DD260" s="43"/>
      <c r="DK260" s="43"/>
      <c r="DR260" s="43"/>
      <c r="DY260" s="43"/>
      <c r="EF260" s="43"/>
      <c r="EM260" s="43"/>
      <c r="EU260" s="541"/>
    </row>
    <row r="261" spans="1:151" s="32" customFormat="1" ht="32.25" customHeight="1" x14ac:dyDescent="0.25">
      <c r="A261" s="77"/>
      <c r="B261" s="33"/>
      <c r="C261" s="43"/>
      <c r="J261" s="43"/>
      <c r="Q261" s="43"/>
      <c r="X261" s="43"/>
      <c r="AE261" s="43"/>
      <c r="AL261" s="43"/>
      <c r="AS261" s="43"/>
      <c r="AZ261" s="43"/>
      <c r="BG261" s="43"/>
      <c r="BN261" s="43"/>
      <c r="BU261" s="43"/>
      <c r="CB261" s="43"/>
      <c r="CI261" s="43"/>
      <c r="CP261" s="43"/>
      <c r="CW261" s="43"/>
      <c r="DD261" s="43"/>
      <c r="DK261" s="43"/>
      <c r="DR261" s="43"/>
      <c r="DY261" s="43"/>
      <c r="EF261" s="43"/>
      <c r="EM261" s="43"/>
      <c r="EU261" s="541"/>
    </row>
    <row r="262" spans="1:151" s="32" customFormat="1" ht="32.25" customHeight="1" x14ac:dyDescent="0.25">
      <c r="A262" s="77"/>
      <c r="B262" s="33"/>
      <c r="C262" s="43"/>
      <c r="J262" s="43"/>
      <c r="Q262" s="43"/>
      <c r="X262" s="43"/>
      <c r="AE262" s="43"/>
      <c r="AL262" s="43"/>
      <c r="AS262" s="43"/>
      <c r="AZ262" s="43"/>
      <c r="BG262" s="43"/>
      <c r="BN262" s="43"/>
      <c r="BU262" s="43"/>
      <c r="CB262" s="43"/>
      <c r="CI262" s="43"/>
      <c r="CP262" s="43"/>
      <c r="CW262" s="43"/>
      <c r="DD262" s="43"/>
      <c r="DK262" s="43"/>
      <c r="DR262" s="43"/>
      <c r="DY262" s="43"/>
      <c r="EF262" s="43"/>
      <c r="EM262" s="43"/>
      <c r="EU262" s="541"/>
    </row>
    <row r="263" spans="1:151" s="32" customFormat="1" ht="32.25" customHeight="1" x14ac:dyDescent="0.25">
      <c r="A263" s="77"/>
      <c r="B263" s="33"/>
      <c r="C263" s="43"/>
      <c r="J263" s="43"/>
      <c r="Q263" s="43"/>
      <c r="X263" s="43"/>
      <c r="AE263" s="43"/>
      <c r="AL263" s="43"/>
      <c r="AS263" s="43"/>
      <c r="AZ263" s="43"/>
      <c r="BG263" s="43"/>
      <c r="BN263" s="43"/>
      <c r="BU263" s="43"/>
      <c r="CB263" s="43"/>
      <c r="CI263" s="43"/>
      <c r="CP263" s="43"/>
      <c r="CW263" s="43"/>
      <c r="DD263" s="43"/>
      <c r="DK263" s="43"/>
      <c r="DR263" s="43"/>
      <c r="DY263" s="43"/>
      <c r="EF263" s="43"/>
      <c r="EM263" s="43"/>
      <c r="EU263" s="541"/>
    </row>
    <row r="264" spans="1:151" s="32" customFormat="1" ht="32.25" customHeight="1" x14ac:dyDescent="0.25">
      <c r="A264" s="77"/>
      <c r="B264" s="33"/>
      <c r="C264" s="43"/>
      <c r="J264" s="43"/>
      <c r="Q264" s="43"/>
      <c r="X264" s="43"/>
      <c r="AE264" s="43"/>
      <c r="AL264" s="43"/>
      <c r="AS264" s="43"/>
      <c r="AZ264" s="43"/>
      <c r="BG264" s="43"/>
      <c r="BN264" s="43"/>
      <c r="BU264" s="43"/>
      <c r="CB264" s="43"/>
      <c r="CI264" s="43"/>
      <c r="CP264" s="43"/>
      <c r="CW264" s="43"/>
      <c r="DD264" s="43"/>
      <c r="DK264" s="43"/>
      <c r="DR264" s="43"/>
      <c r="DY264" s="43"/>
      <c r="EF264" s="43"/>
      <c r="EM264" s="43"/>
      <c r="EU264" s="541"/>
    </row>
    <row r="265" spans="1:151" s="32" customFormat="1" ht="32.25" customHeight="1" x14ac:dyDescent="0.25">
      <c r="A265" s="77"/>
      <c r="B265" s="33"/>
      <c r="C265" s="43"/>
      <c r="J265" s="43"/>
      <c r="Q265" s="43"/>
      <c r="X265" s="43"/>
      <c r="AE265" s="43"/>
      <c r="AL265" s="43"/>
      <c r="AS265" s="43"/>
      <c r="AZ265" s="43"/>
      <c r="BG265" s="43"/>
      <c r="BN265" s="43"/>
      <c r="BU265" s="43"/>
      <c r="CB265" s="43"/>
      <c r="CI265" s="43"/>
      <c r="CP265" s="43"/>
      <c r="CW265" s="43"/>
      <c r="DD265" s="43"/>
      <c r="DK265" s="43"/>
      <c r="DR265" s="43"/>
      <c r="DY265" s="43"/>
      <c r="EF265" s="43"/>
      <c r="EM265" s="43"/>
      <c r="EU265" s="541"/>
    </row>
    <row r="266" spans="1:151" s="32" customFormat="1" ht="32.25" customHeight="1" x14ac:dyDescent="0.25">
      <c r="A266" s="77"/>
      <c r="B266" s="33"/>
      <c r="C266" s="43"/>
      <c r="J266" s="43"/>
      <c r="Q266" s="43"/>
      <c r="X266" s="43"/>
      <c r="AE266" s="43"/>
      <c r="AL266" s="43"/>
      <c r="AS266" s="43"/>
      <c r="AZ266" s="43"/>
      <c r="BG266" s="43"/>
      <c r="BN266" s="43"/>
      <c r="BU266" s="43"/>
      <c r="CB266" s="43"/>
      <c r="CI266" s="43"/>
      <c r="CP266" s="43"/>
      <c r="CW266" s="43"/>
      <c r="DD266" s="43"/>
      <c r="DK266" s="43"/>
      <c r="DR266" s="43"/>
      <c r="DY266" s="43"/>
      <c r="EF266" s="43"/>
      <c r="EM266" s="43"/>
      <c r="EU266" s="541"/>
    </row>
    <row r="267" spans="1:151" s="32" customFormat="1" ht="32.25" customHeight="1" x14ac:dyDescent="0.25">
      <c r="A267" s="77"/>
      <c r="B267" s="33"/>
      <c r="C267" s="43"/>
      <c r="J267" s="43"/>
      <c r="Q267" s="43"/>
      <c r="X267" s="43"/>
      <c r="AE267" s="43"/>
      <c r="AL267" s="43"/>
      <c r="AS267" s="43"/>
      <c r="AZ267" s="43"/>
      <c r="BG267" s="43"/>
      <c r="BN267" s="43"/>
      <c r="BU267" s="43"/>
      <c r="CB267" s="43"/>
      <c r="CI267" s="43"/>
      <c r="CP267" s="43"/>
      <c r="CW267" s="43"/>
      <c r="DD267" s="43"/>
      <c r="DK267" s="43"/>
      <c r="DR267" s="43"/>
      <c r="DY267" s="43"/>
      <c r="EF267" s="43"/>
      <c r="EM267" s="43"/>
      <c r="EU267" s="541"/>
    </row>
    <row r="268" spans="1:151" s="32" customFormat="1" ht="32.25" customHeight="1" x14ac:dyDescent="0.25">
      <c r="A268" s="77"/>
      <c r="B268" s="33"/>
      <c r="C268" s="43"/>
      <c r="J268" s="43"/>
      <c r="Q268" s="43"/>
      <c r="X268" s="43"/>
      <c r="AE268" s="43"/>
      <c r="AL268" s="43"/>
      <c r="AS268" s="43"/>
      <c r="AZ268" s="43"/>
      <c r="BG268" s="43"/>
      <c r="BN268" s="43"/>
      <c r="BU268" s="43"/>
      <c r="CB268" s="43"/>
      <c r="CI268" s="43"/>
      <c r="CP268" s="43"/>
      <c r="CW268" s="43"/>
      <c r="DD268" s="43"/>
      <c r="DK268" s="43"/>
      <c r="DR268" s="43"/>
      <c r="DY268" s="43"/>
      <c r="EF268" s="43"/>
      <c r="EM268" s="43"/>
      <c r="EU268" s="541"/>
    </row>
    <row r="269" spans="1:151" s="32" customFormat="1" ht="32.25" customHeight="1" x14ac:dyDescent="0.25">
      <c r="A269" s="77"/>
      <c r="B269" s="33"/>
      <c r="C269" s="43"/>
      <c r="J269" s="43"/>
      <c r="Q269" s="43"/>
      <c r="X269" s="43"/>
      <c r="AE269" s="43"/>
      <c r="AL269" s="43"/>
      <c r="AS269" s="43"/>
      <c r="AZ269" s="43"/>
      <c r="BG269" s="43"/>
      <c r="BN269" s="43"/>
      <c r="BU269" s="43"/>
      <c r="CB269" s="43"/>
      <c r="CI269" s="43"/>
      <c r="CP269" s="43"/>
      <c r="CW269" s="43"/>
      <c r="DD269" s="43"/>
      <c r="DK269" s="43"/>
      <c r="DR269" s="43"/>
      <c r="DY269" s="43"/>
      <c r="EF269" s="43"/>
      <c r="EM269" s="43"/>
      <c r="EU269" s="541"/>
    </row>
    <row r="270" spans="1:151" s="32" customFormat="1" ht="32.25" customHeight="1" x14ac:dyDescent="0.25">
      <c r="A270" s="77"/>
      <c r="B270" s="33"/>
      <c r="C270" s="43"/>
      <c r="J270" s="43"/>
      <c r="Q270" s="43"/>
      <c r="X270" s="43"/>
      <c r="AE270" s="43"/>
      <c r="AL270" s="43"/>
      <c r="AS270" s="43"/>
      <c r="AZ270" s="43"/>
      <c r="BG270" s="43"/>
      <c r="BN270" s="43"/>
      <c r="BU270" s="43"/>
      <c r="CB270" s="43"/>
      <c r="CI270" s="43"/>
      <c r="CP270" s="43"/>
      <c r="CW270" s="43"/>
      <c r="DD270" s="43"/>
      <c r="DK270" s="43"/>
      <c r="DR270" s="43"/>
      <c r="DY270" s="43"/>
      <c r="EF270" s="43"/>
      <c r="EM270" s="43"/>
      <c r="EU270" s="541"/>
    </row>
    <row r="271" spans="1:151" s="32" customFormat="1" ht="32.25" customHeight="1" x14ac:dyDescent="0.25">
      <c r="A271" s="77"/>
      <c r="B271" s="33"/>
      <c r="C271" s="43"/>
      <c r="J271" s="43"/>
      <c r="Q271" s="43"/>
      <c r="X271" s="43"/>
      <c r="AE271" s="43"/>
      <c r="AL271" s="43"/>
      <c r="AS271" s="43"/>
      <c r="AZ271" s="43"/>
      <c r="BG271" s="43"/>
      <c r="BN271" s="43"/>
      <c r="BU271" s="43"/>
      <c r="CB271" s="43"/>
      <c r="CI271" s="43"/>
      <c r="CP271" s="43"/>
      <c r="CW271" s="43"/>
      <c r="DD271" s="43"/>
      <c r="DK271" s="43"/>
      <c r="DR271" s="43"/>
      <c r="DY271" s="43"/>
      <c r="EF271" s="43"/>
      <c r="EM271" s="43"/>
      <c r="EU271" s="541"/>
    </row>
    <row r="272" spans="1:151" s="32" customFormat="1" ht="32.25" customHeight="1" x14ac:dyDescent="0.25">
      <c r="A272" s="77"/>
      <c r="B272" s="33"/>
      <c r="C272" s="43"/>
      <c r="J272" s="43"/>
      <c r="Q272" s="43"/>
      <c r="X272" s="43"/>
      <c r="AE272" s="43"/>
      <c r="AL272" s="43"/>
      <c r="AS272" s="43"/>
      <c r="AZ272" s="43"/>
      <c r="BG272" s="43"/>
      <c r="BN272" s="43"/>
      <c r="BU272" s="43"/>
      <c r="CB272" s="43"/>
      <c r="CI272" s="43"/>
      <c r="CP272" s="43"/>
      <c r="CW272" s="43"/>
      <c r="DD272" s="43"/>
      <c r="DK272" s="43"/>
      <c r="DR272" s="43"/>
      <c r="DY272" s="43"/>
      <c r="EF272" s="43"/>
      <c r="EM272" s="43"/>
      <c r="EU272" s="541"/>
    </row>
    <row r="273" spans="1:151" s="32" customFormat="1" ht="32.25" customHeight="1" x14ac:dyDescent="0.25">
      <c r="A273" s="77"/>
      <c r="B273" s="33"/>
      <c r="C273" s="43"/>
      <c r="J273" s="43"/>
      <c r="Q273" s="43"/>
      <c r="X273" s="43"/>
      <c r="AE273" s="43"/>
      <c r="AL273" s="43"/>
      <c r="AS273" s="43"/>
      <c r="AZ273" s="43"/>
      <c r="BG273" s="43"/>
      <c r="BN273" s="43"/>
      <c r="BU273" s="43"/>
      <c r="CB273" s="43"/>
      <c r="CI273" s="43"/>
      <c r="CP273" s="43"/>
      <c r="CW273" s="43"/>
      <c r="DD273" s="43"/>
      <c r="DK273" s="43"/>
      <c r="DR273" s="43"/>
      <c r="DY273" s="43"/>
      <c r="EF273" s="43"/>
      <c r="EM273" s="43"/>
      <c r="EU273" s="541"/>
    </row>
    <row r="274" spans="1:151" s="32" customFormat="1" ht="32.25" customHeight="1" x14ac:dyDescent="0.25">
      <c r="A274" s="77"/>
      <c r="B274" s="33"/>
      <c r="C274" s="43"/>
      <c r="J274" s="43"/>
      <c r="Q274" s="43"/>
      <c r="X274" s="43"/>
      <c r="AE274" s="43"/>
      <c r="AL274" s="43"/>
      <c r="AS274" s="43"/>
      <c r="AZ274" s="43"/>
      <c r="BG274" s="43"/>
      <c r="BN274" s="43"/>
      <c r="BU274" s="43"/>
      <c r="CB274" s="43"/>
      <c r="CI274" s="43"/>
      <c r="CP274" s="43"/>
      <c r="CW274" s="43"/>
      <c r="DD274" s="43"/>
      <c r="DK274" s="43"/>
      <c r="DR274" s="43"/>
      <c r="DY274" s="43"/>
      <c r="EF274" s="43"/>
      <c r="EM274" s="43"/>
      <c r="EU274" s="541"/>
    </row>
    <row r="275" spans="1:151" s="32" customFormat="1" ht="32.25" customHeight="1" x14ac:dyDescent="0.25">
      <c r="A275" s="77"/>
      <c r="B275" s="33"/>
      <c r="C275" s="43"/>
      <c r="J275" s="43"/>
      <c r="Q275" s="43"/>
      <c r="X275" s="43"/>
      <c r="AE275" s="43"/>
      <c r="AL275" s="43"/>
      <c r="AS275" s="43"/>
      <c r="AZ275" s="43"/>
      <c r="BG275" s="43"/>
      <c r="BN275" s="43"/>
      <c r="BU275" s="43"/>
      <c r="CB275" s="43"/>
      <c r="CI275" s="43"/>
      <c r="CP275" s="43"/>
      <c r="CW275" s="43"/>
      <c r="DD275" s="43"/>
      <c r="DK275" s="43"/>
      <c r="DR275" s="43"/>
      <c r="DY275" s="43"/>
      <c r="EF275" s="43"/>
      <c r="EM275" s="43"/>
      <c r="EU275" s="541"/>
    </row>
    <row r="276" spans="1:151" s="32" customFormat="1" ht="32.25" customHeight="1" x14ac:dyDescent="0.25">
      <c r="A276" s="77"/>
      <c r="B276" s="33"/>
      <c r="C276" s="43"/>
      <c r="J276" s="43"/>
      <c r="Q276" s="43"/>
      <c r="X276" s="43"/>
      <c r="AE276" s="43"/>
      <c r="AL276" s="43"/>
      <c r="AS276" s="43"/>
      <c r="AZ276" s="43"/>
      <c r="BG276" s="43"/>
      <c r="BN276" s="43"/>
      <c r="BU276" s="43"/>
      <c r="CB276" s="43"/>
      <c r="CI276" s="43"/>
      <c r="CP276" s="43"/>
      <c r="CW276" s="43"/>
      <c r="DD276" s="43"/>
      <c r="DK276" s="43"/>
      <c r="DR276" s="43"/>
      <c r="DY276" s="43"/>
      <c r="EF276" s="43"/>
      <c r="EM276" s="43"/>
      <c r="EU276" s="541"/>
    </row>
    <row r="277" spans="1:151" s="32" customFormat="1" ht="32.25" customHeight="1" x14ac:dyDescent="0.25">
      <c r="A277" s="77"/>
      <c r="B277" s="33"/>
      <c r="C277" s="43"/>
      <c r="J277" s="43"/>
      <c r="Q277" s="43"/>
      <c r="X277" s="43"/>
      <c r="AE277" s="43"/>
      <c r="AL277" s="43"/>
      <c r="AS277" s="43"/>
      <c r="AZ277" s="43"/>
      <c r="BG277" s="43"/>
      <c r="BN277" s="43"/>
      <c r="BU277" s="43"/>
      <c r="CB277" s="43"/>
      <c r="CI277" s="43"/>
      <c r="CP277" s="43"/>
      <c r="CW277" s="43"/>
      <c r="DD277" s="43"/>
      <c r="DK277" s="43"/>
      <c r="DR277" s="43"/>
      <c r="DY277" s="43"/>
      <c r="EF277" s="43"/>
      <c r="EM277" s="43"/>
      <c r="EU277" s="541"/>
    </row>
    <row r="278" spans="1:151" s="32" customFormat="1" ht="32.25" customHeight="1" x14ac:dyDescent="0.25">
      <c r="A278" s="77"/>
      <c r="B278" s="33"/>
      <c r="C278" s="43"/>
      <c r="J278" s="43"/>
      <c r="Q278" s="43"/>
      <c r="X278" s="43"/>
      <c r="AE278" s="43"/>
      <c r="AL278" s="43"/>
      <c r="AS278" s="43"/>
      <c r="AZ278" s="43"/>
      <c r="BG278" s="43"/>
      <c r="BN278" s="43"/>
      <c r="BU278" s="43"/>
      <c r="CB278" s="43"/>
      <c r="CI278" s="43"/>
      <c r="CP278" s="43"/>
      <c r="CW278" s="43"/>
      <c r="DD278" s="43"/>
      <c r="DK278" s="43"/>
      <c r="DR278" s="43"/>
      <c r="DY278" s="43"/>
      <c r="EF278" s="43"/>
      <c r="EM278" s="43"/>
      <c r="EU278" s="541"/>
    </row>
    <row r="279" spans="1:151" s="32" customFormat="1" ht="32.25" customHeight="1" x14ac:dyDescent="0.25">
      <c r="A279" s="77"/>
      <c r="B279" s="33"/>
      <c r="C279" s="43"/>
      <c r="J279" s="43"/>
      <c r="Q279" s="43"/>
      <c r="X279" s="43"/>
      <c r="AE279" s="43"/>
      <c r="AL279" s="43"/>
      <c r="AS279" s="43"/>
      <c r="AZ279" s="43"/>
      <c r="BG279" s="43"/>
      <c r="BN279" s="43"/>
      <c r="BU279" s="43"/>
      <c r="CB279" s="43"/>
      <c r="CI279" s="43"/>
      <c r="CP279" s="43"/>
      <c r="CW279" s="43"/>
      <c r="DD279" s="43"/>
      <c r="DK279" s="43"/>
      <c r="DR279" s="43"/>
      <c r="DY279" s="43"/>
      <c r="EF279" s="43"/>
      <c r="EM279" s="43"/>
      <c r="EU279" s="541"/>
    </row>
    <row r="280" spans="1:151" s="32" customFormat="1" ht="32.25" customHeight="1" x14ac:dyDescent="0.25">
      <c r="A280" s="77"/>
      <c r="B280" s="33"/>
      <c r="C280" s="43"/>
      <c r="J280" s="43"/>
      <c r="Q280" s="43"/>
      <c r="X280" s="43"/>
      <c r="AE280" s="43"/>
      <c r="AL280" s="43"/>
      <c r="AS280" s="43"/>
      <c r="AZ280" s="43"/>
      <c r="BG280" s="43"/>
      <c r="BN280" s="43"/>
      <c r="BU280" s="43"/>
      <c r="CB280" s="43"/>
      <c r="CI280" s="43"/>
      <c r="CP280" s="43"/>
      <c r="CW280" s="43"/>
      <c r="DD280" s="43"/>
      <c r="DK280" s="43"/>
      <c r="DR280" s="43"/>
      <c r="DY280" s="43"/>
      <c r="EF280" s="43"/>
      <c r="EM280" s="43"/>
      <c r="EU280" s="541"/>
    </row>
    <row r="281" spans="1:151" s="32" customFormat="1" ht="32.25" customHeight="1" x14ac:dyDescent="0.25">
      <c r="A281" s="77"/>
      <c r="B281" s="33"/>
      <c r="C281" s="43"/>
      <c r="J281" s="43"/>
      <c r="Q281" s="43"/>
      <c r="X281" s="43"/>
      <c r="AE281" s="43"/>
      <c r="AL281" s="43"/>
      <c r="AS281" s="43"/>
      <c r="AZ281" s="43"/>
      <c r="BG281" s="43"/>
      <c r="BN281" s="43"/>
      <c r="BU281" s="43"/>
      <c r="CB281" s="43"/>
      <c r="CI281" s="43"/>
      <c r="CP281" s="43"/>
      <c r="CW281" s="43"/>
      <c r="DD281" s="43"/>
      <c r="DK281" s="43"/>
      <c r="DR281" s="43"/>
      <c r="DY281" s="43"/>
      <c r="EF281" s="43"/>
      <c r="EM281" s="43"/>
      <c r="EU281" s="541"/>
    </row>
    <row r="282" spans="1:151" s="32" customFormat="1" ht="32.25" customHeight="1" x14ac:dyDescent="0.25">
      <c r="A282" s="77"/>
      <c r="B282" s="33"/>
      <c r="C282" s="43"/>
      <c r="J282" s="43"/>
      <c r="Q282" s="43"/>
      <c r="X282" s="43"/>
      <c r="AE282" s="43"/>
      <c r="AL282" s="43"/>
      <c r="AS282" s="43"/>
      <c r="AZ282" s="43"/>
      <c r="BG282" s="43"/>
      <c r="BN282" s="43"/>
      <c r="BU282" s="43"/>
      <c r="CB282" s="43"/>
      <c r="CI282" s="43"/>
      <c r="CP282" s="43"/>
      <c r="CW282" s="43"/>
      <c r="DD282" s="43"/>
      <c r="DK282" s="43"/>
      <c r="DR282" s="43"/>
      <c r="DY282" s="43"/>
      <c r="EF282" s="43"/>
      <c r="EM282" s="43"/>
      <c r="EU282" s="541"/>
    </row>
    <row r="283" spans="1:151" s="32" customFormat="1" ht="32.25" customHeight="1" x14ac:dyDescent="0.25">
      <c r="A283" s="77"/>
      <c r="B283" s="33"/>
      <c r="C283" s="43"/>
      <c r="J283" s="43"/>
      <c r="Q283" s="43"/>
      <c r="X283" s="43"/>
      <c r="AE283" s="43"/>
      <c r="AL283" s="43"/>
      <c r="AS283" s="43"/>
      <c r="AZ283" s="43"/>
      <c r="BG283" s="43"/>
      <c r="BN283" s="43"/>
      <c r="BU283" s="43"/>
      <c r="CB283" s="43"/>
      <c r="CI283" s="43"/>
      <c r="CP283" s="43"/>
      <c r="CW283" s="43"/>
      <c r="DD283" s="43"/>
      <c r="DK283" s="43"/>
      <c r="DR283" s="43"/>
      <c r="DY283" s="43"/>
      <c r="EF283" s="43"/>
      <c r="EM283" s="43"/>
      <c r="EU283" s="541"/>
    </row>
    <row r="284" spans="1:151" s="32" customFormat="1" ht="32.25" customHeight="1" x14ac:dyDescent="0.25">
      <c r="A284" s="77"/>
      <c r="B284" s="33"/>
      <c r="C284" s="43"/>
      <c r="J284" s="43"/>
      <c r="Q284" s="43"/>
      <c r="X284" s="43"/>
      <c r="AE284" s="43"/>
      <c r="AL284" s="43"/>
      <c r="AS284" s="43"/>
      <c r="AZ284" s="43"/>
      <c r="BG284" s="43"/>
      <c r="BN284" s="43"/>
      <c r="BU284" s="43"/>
      <c r="CB284" s="43"/>
      <c r="CI284" s="43"/>
      <c r="CP284" s="43"/>
      <c r="CW284" s="43"/>
      <c r="DD284" s="43"/>
      <c r="DK284" s="43"/>
      <c r="DR284" s="43"/>
      <c r="DY284" s="43"/>
      <c r="EF284" s="43"/>
      <c r="EM284" s="43"/>
      <c r="EU284" s="541"/>
    </row>
    <row r="285" spans="1:151" s="32" customFormat="1" ht="32.25" customHeight="1" x14ac:dyDescent="0.25">
      <c r="A285" s="77"/>
      <c r="B285" s="33"/>
      <c r="C285" s="43"/>
      <c r="J285" s="43"/>
      <c r="Q285" s="43"/>
      <c r="X285" s="43"/>
      <c r="AE285" s="43"/>
      <c r="AL285" s="43"/>
      <c r="AS285" s="43"/>
      <c r="AZ285" s="43"/>
      <c r="BG285" s="43"/>
      <c r="BN285" s="43"/>
      <c r="BU285" s="43"/>
      <c r="CB285" s="43"/>
      <c r="CI285" s="43"/>
      <c r="CP285" s="43"/>
      <c r="CW285" s="43"/>
      <c r="DD285" s="43"/>
      <c r="DK285" s="43"/>
      <c r="DR285" s="43"/>
      <c r="DY285" s="43"/>
      <c r="EF285" s="43"/>
      <c r="EM285" s="43"/>
      <c r="EU285" s="541"/>
    </row>
    <row r="286" spans="1:151" s="32" customFormat="1" ht="32.25" customHeight="1" x14ac:dyDescent="0.25">
      <c r="A286" s="77"/>
      <c r="B286" s="33"/>
      <c r="C286" s="43"/>
      <c r="J286" s="43"/>
      <c r="Q286" s="43"/>
      <c r="X286" s="43"/>
      <c r="AE286" s="43"/>
      <c r="AL286" s="43"/>
      <c r="AS286" s="43"/>
      <c r="AZ286" s="43"/>
      <c r="BG286" s="43"/>
      <c r="BN286" s="43"/>
      <c r="BU286" s="43"/>
      <c r="CB286" s="43"/>
      <c r="CI286" s="43"/>
      <c r="CP286" s="43"/>
      <c r="CW286" s="43"/>
      <c r="DD286" s="43"/>
      <c r="DK286" s="43"/>
      <c r="DR286" s="43"/>
      <c r="DY286" s="43"/>
      <c r="EF286" s="43"/>
      <c r="EM286" s="43"/>
      <c r="EU286" s="541"/>
    </row>
    <row r="287" spans="1:151" s="32" customFormat="1" ht="32.25" customHeight="1" x14ac:dyDescent="0.25">
      <c r="A287" s="77"/>
      <c r="B287" s="33"/>
      <c r="C287" s="43"/>
      <c r="J287" s="43"/>
      <c r="Q287" s="43"/>
      <c r="X287" s="43"/>
      <c r="AE287" s="43"/>
      <c r="AL287" s="43"/>
      <c r="AS287" s="43"/>
      <c r="AZ287" s="43"/>
      <c r="BG287" s="43"/>
      <c r="BN287" s="43"/>
      <c r="BU287" s="43"/>
      <c r="CB287" s="43"/>
      <c r="CI287" s="43"/>
      <c r="CP287" s="43"/>
      <c r="CW287" s="43"/>
      <c r="DD287" s="43"/>
      <c r="DK287" s="43"/>
      <c r="DR287" s="43"/>
      <c r="DY287" s="43"/>
      <c r="EF287" s="43"/>
      <c r="EM287" s="43"/>
      <c r="EU287" s="541"/>
    </row>
    <row r="288" spans="1:151" s="32" customFormat="1" ht="32.25" customHeight="1" x14ac:dyDescent="0.25">
      <c r="A288" s="77"/>
      <c r="B288" s="33"/>
      <c r="C288" s="43"/>
      <c r="J288" s="43"/>
      <c r="Q288" s="43"/>
      <c r="X288" s="43"/>
      <c r="AE288" s="43"/>
      <c r="AL288" s="43"/>
      <c r="AS288" s="43"/>
      <c r="AZ288" s="43"/>
      <c r="BG288" s="43"/>
      <c r="BN288" s="43"/>
      <c r="BU288" s="43"/>
      <c r="CB288" s="43"/>
      <c r="CI288" s="43"/>
      <c r="CP288" s="43"/>
      <c r="CW288" s="43"/>
      <c r="DD288" s="43"/>
      <c r="DK288" s="43"/>
      <c r="DR288" s="43"/>
      <c r="DY288" s="43"/>
      <c r="EF288" s="43"/>
      <c r="EM288" s="43"/>
      <c r="EU288" s="541"/>
    </row>
    <row r="289" ht="32.25" customHeight="1" x14ac:dyDescent="0.25"/>
    <row r="290" ht="32.25" customHeight="1" x14ac:dyDescent="0.25"/>
    <row r="291" ht="32.25" customHeight="1" x14ac:dyDescent="0.25"/>
    <row r="292" ht="32.25" customHeight="1" x14ac:dyDescent="0.25"/>
    <row r="293" ht="32.25" customHeight="1" x14ac:dyDescent="0.25"/>
    <row r="294" ht="32.25" customHeight="1" x14ac:dyDescent="0.25"/>
    <row r="295" ht="32.25" customHeight="1" x14ac:dyDescent="0.25"/>
    <row r="296" ht="32.25" customHeight="1" x14ac:dyDescent="0.25"/>
    <row r="297" ht="32.25" customHeight="1" x14ac:dyDescent="0.25"/>
    <row r="298" ht="32.25" customHeight="1" x14ac:dyDescent="0.25"/>
  </sheetData>
  <sheetProtection algorithmName="SHA-512" hashValue="fW/JtL07BtNuF9aQWKoDcFxAKn4K7kVuYvj0DyTHB5lGItsIgZfvII+ZBDPdhVDMGpKvtDaww9gpELvWIq0jxw==" saltValue="XjeRutMuWuQMJoKpFRnCFA==" spinCount="100000" sheet="1" formatCells="0" formatColumns="0" formatRows="0"/>
  <customSheetViews>
    <customSheetView guid="{841B5921-E88B-4B2E-8CB4-8DBE5547EC4F}" showPageBreaks="1" fitToPage="1">
      <pane xSplit="4" ySplit="6" topLeftCell="E7" activePane="bottomRight" state="frozen"/>
      <selection pane="bottomRight" activeCell="E8" sqref="E8"/>
      <pageMargins left="0.25" right="0.25" top="0.75" bottom="0.75" header="0.3" footer="0.3"/>
      <pageSetup paperSize="5" scale="10" fitToHeight="0" orientation="portrait" horizontalDpi="0" verticalDpi="0" r:id="rId1"/>
    </customSheetView>
  </customSheetViews>
  <mergeCells count="106">
    <mergeCell ref="B88:I88"/>
    <mergeCell ref="BA1:BF1"/>
    <mergeCell ref="BA2:BF2"/>
    <mergeCell ref="BH3:BM3"/>
    <mergeCell ref="BO1:BT1"/>
    <mergeCell ref="BO2:BT2"/>
    <mergeCell ref="R3:W3"/>
    <mergeCell ref="Y3:AD3"/>
    <mergeCell ref="AF3:AK3"/>
    <mergeCell ref="AM3:AR3"/>
    <mergeCell ref="BO4:BP4"/>
    <mergeCell ref="BQ4:BS4"/>
    <mergeCell ref="BH4:BI4"/>
    <mergeCell ref="BJ4:BL4"/>
    <mergeCell ref="AA4:AC4"/>
    <mergeCell ref="AH4:AJ4"/>
    <mergeCell ref="AF4:AG4"/>
    <mergeCell ref="BC4:BE4"/>
    <mergeCell ref="AV4:AX4"/>
    <mergeCell ref="AM4:AN4"/>
    <mergeCell ref="BV1:CA1"/>
    <mergeCell ref="BV2:CA2"/>
    <mergeCell ref="BA3:BF3"/>
    <mergeCell ref="K1:P1"/>
    <mergeCell ref="K2:P2"/>
    <mergeCell ref="R1:W1"/>
    <mergeCell ref="R2:W2"/>
    <mergeCell ref="Y1:AD1"/>
    <mergeCell ref="Y2:AD2"/>
    <mergeCell ref="K3:P3"/>
    <mergeCell ref="AT3:AY3"/>
    <mergeCell ref="BO3:BT3"/>
    <mergeCell ref="AT2:AY2"/>
    <mergeCell ref="BH1:BM1"/>
    <mergeCell ref="BH2:BM2"/>
    <mergeCell ref="AT1:AY1"/>
    <mergeCell ref="CX1:DC1"/>
    <mergeCell ref="CX2:DC2"/>
    <mergeCell ref="DE1:DJ1"/>
    <mergeCell ref="DE2:DJ2"/>
    <mergeCell ref="CQ2:CV2"/>
    <mergeCell ref="CC1:CH1"/>
    <mergeCell ref="CC2:CH2"/>
    <mergeCell ref="CQ3:CV3"/>
    <mergeCell ref="CX3:DC3"/>
    <mergeCell ref="CJ3:CO3"/>
    <mergeCell ref="DE3:DJ3"/>
    <mergeCell ref="CJ1:CO1"/>
    <mergeCell ref="CJ2:CO2"/>
    <mergeCell ref="EG1:EL1"/>
    <mergeCell ref="EG2:EL2"/>
    <mergeCell ref="EG4:EH4"/>
    <mergeCell ref="EI4:EK4"/>
    <mergeCell ref="DZ1:EE1"/>
    <mergeCell ref="DZ2:EE2"/>
    <mergeCell ref="DS1:DX1"/>
    <mergeCell ref="DS2:DX2"/>
    <mergeCell ref="DL1:DQ1"/>
    <mergeCell ref="DL3:DQ3"/>
    <mergeCell ref="DL2:DQ2"/>
    <mergeCell ref="EP4:ER4"/>
    <mergeCell ref="EN4:EO4"/>
    <mergeCell ref="EN3:ES3"/>
    <mergeCell ref="DZ4:EA4"/>
    <mergeCell ref="EG3:EL3"/>
    <mergeCell ref="BX4:BZ4"/>
    <mergeCell ref="EB4:ED4"/>
    <mergeCell ref="CX4:CY4"/>
    <mergeCell ref="DS3:DX3"/>
    <mergeCell ref="DL4:DM4"/>
    <mergeCell ref="BV3:CA3"/>
    <mergeCell ref="BV4:BW4"/>
    <mergeCell ref="DZ3:EE3"/>
    <mergeCell ref="CC4:CD4"/>
    <mergeCell ref="CL4:CN4"/>
    <mergeCell ref="CZ4:DB4"/>
    <mergeCell ref="DE4:DF4"/>
    <mergeCell ref="CQ4:CR4"/>
    <mergeCell ref="DG4:DI4"/>
    <mergeCell ref="CE4:CG4"/>
    <mergeCell ref="CS4:CU4"/>
    <mergeCell ref="CC3:CH3"/>
    <mergeCell ref="EN1:ES1"/>
    <mergeCell ref="DN4:DP4"/>
    <mergeCell ref="EN2:ES2"/>
    <mergeCell ref="DS4:DT4"/>
    <mergeCell ref="DU4:DW4"/>
    <mergeCell ref="CQ1:CV1"/>
    <mergeCell ref="D4:E4"/>
    <mergeCell ref="F4:H4"/>
    <mergeCell ref="D3:I3"/>
    <mergeCell ref="AF1:AK1"/>
    <mergeCell ref="AF2:AK2"/>
    <mergeCell ref="AM1:AR1"/>
    <mergeCell ref="AM2:AR2"/>
    <mergeCell ref="R4:S4"/>
    <mergeCell ref="Y4:Z4"/>
    <mergeCell ref="T4:V4"/>
    <mergeCell ref="CJ4:CK4"/>
    <mergeCell ref="BA4:BB4"/>
    <mergeCell ref="A1:I1"/>
    <mergeCell ref="A2:I2"/>
    <mergeCell ref="AO4:AQ4"/>
    <mergeCell ref="AT4:AU4"/>
    <mergeCell ref="K4:L4"/>
    <mergeCell ref="M4:O4"/>
  </mergeCells>
  <dataValidations xWindow="548" yWindow="591" count="2">
    <dataValidation type="whole" operator="notEqual" allowBlank="1" showInputMessage="1" showErrorMessage="1" prompt="Please enter whole numbers_x000a_" sqref="H54:H77 D7:H53 D54:G75 D78:H78 D87:H87 P84 AT7:AX62 AV64:AW71 AX76:AX78 AT78:AW78 AY84 AT87:AX87 W84 I84 R7:V71 R78:V78 V76:V77 K7:O87" xr:uid="{00000000-0002-0000-0600-000000000000}">
      <formula1>0</formula1>
    </dataValidation>
    <dataValidation type="whole" operator="notEqual" allowBlank="1" showInputMessage="1" showErrorMessage="1" prompt="Please enter whole numbers" sqref="Y7:AC78 AD84 Y87:AC87 R87:V87 AF87:AJ87 AK84 AF78:AJ78 AJ76:AJ77 AH64:AI71 AF7:AJ62 AM7:AQ62 AO64:AP71 AQ76:AQ78 AM78:AP78 AR84 AM87:AQ87 BA7:BE62 BC64:BD71 BE76:BE78 BA78:BD78 BF84 BA87:BE87 BH7:BL62 BJ64:BK71 BL76:BL78 BH78:BK78 BM84 BH87:BL87 BO7:BS62 BQ64:BR71 BS76:BS78 BO78:BR78 BT84 BO87:BS87 BV7:BZ62 BX64:BY71 BZ76:BZ78 BV78:BY78 CA84 BV87:BZ87 CC7:CG62 CE64:CF71 CG76:CG78 CC78:CF78 CH84 CC87:CG87 CJ7:CN62 CL64:CM71 CN76:CN78 CJ78:CM78 CO84 CJ87:CN87 CQ7:CU62 CS64:CT71 CU76:CU78 CQ78:CT78 CV84 CQ87:CU87 CX7:DB62 CZ64:DA71 DB76:DB78 CX78:DA78 DC84 CX87:DB87 DE87:DI87 DJ84 DI76:DI78 DE78:DH78 DG64:DH71 DE7:DI62 DL7:DP62 DN64:DO71 DP76:DP78 DL78:DO78 DQ84 DL87:DP87 DS87:DW87 DX84 DS78:DW78 DW76:DW77 DU64:DV71 DS7:DW62 DZ7:ED62 EB64:EC71 ED76:ED78 DZ78:EC78 EE84 DZ87:ED87 EG87:EK87 EL84 EG78:EK78 EK76:EK77 EI64:EJ71 EG7:EK62" xr:uid="{00000000-0002-0000-0600-000001000000}">
      <formula1>0</formula1>
    </dataValidation>
  </dataValidations>
  <pageMargins left="0.25" right="0.25" top="0.75" bottom="0.75" header="0.3" footer="0.3"/>
  <pageSetup scale="77" fitToHeight="0" orientation="landscape" cellComments="atEnd" r:id="rId2"/>
  <headerFooter>
    <oddFooter>&amp;R&amp;</oddFooter>
  </headerFooter>
  <rowBreaks count="7" manualBreakCount="7">
    <brk id="16" min="143" max="148" man="1"/>
    <brk id="29" min="143" max="148" man="1"/>
    <brk id="42" min="143" max="148" man="1"/>
    <brk id="53" min="143" max="148" man="1"/>
    <brk id="66" min="143" max="148" man="1"/>
    <brk id="79" min="143" max="148" man="1"/>
    <brk id="85" min="143" max="14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C170"/>
  <sheetViews>
    <sheetView zoomScaleNormal="100" workbookViewId="0">
      <pane ySplit="2" topLeftCell="A3" activePane="bottomLeft" state="frozen"/>
      <selection activeCell="A2" sqref="A2"/>
      <selection pane="bottomLeft" activeCell="A3" sqref="A3:C3"/>
    </sheetView>
  </sheetViews>
  <sheetFormatPr defaultColWidth="9.140625" defaultRowHeight="15" x14ac:dyDescent="0.25"/>
  <cols>
    <col min="1" max="1" width="9.140625" style="421"/>
    <col min="2" max="2" width="67.28515625" style="100" customWidth="1"/>
    <col min="3" max="3" width="71.85546875" style="104" customWidth="1"/>
    <col min="4" max="16384" width="9.140625" style="1"/>
  </cols>
  <sheetData>
    <row r="1" spans="1:3" s="415" customFormat="1" ht="24.75" customHeight="1" x14ac:dyDescent="0.25">
      <c r="A1" s="1109" t="s">
        <v>3042</v>
      </c>
      <c r="B1" s="1110"/>
      <c r="C1" s="1111"/>
    </row>
    <row r="2" spans="1:3" s="121" customFormat="1" ht="21" x14ac:dyDescent="0.35">
      <c r="A2" s="793" t="s">
        <v>84</v>
      </c>
      <c r="B2" s="103" t="s">
        <v>322</v>
      </c>
      <c r="C2" s="164" t="s">
        <v>143</v>
      </c>
    </row>
    <row r="3" spans="1:3" s="121" customFormat="1" ht="89.25" customHeight="1" x14ac:dyDescent="0.25">
      <c r="A3" s="1160" t="s">
        <v>1983</v>
      </c>
      <c r="B3" s="1161"/>
      <c r="C3" s="1162"/>
    </row>
    <row r="4" spans="1:3" x14ac:dyDescent="0.25">
      <c r="A4" s="421" t="s">
        <v>2245</v>
      </c>
      <c r="B4" s="92" t="s">
        <v>88</v>
      </c>
      <c r="C4" s="104" t="s">
        <v>370</v>
      </c>
    </row>
    <row r="5" spans="1:3" ht="30" x14ac:dyDescent="0.25">
      <c r="A5" s="421" t="s">
        <v>2246</v>
      </c>
      <c r="B5" s="92" t="s">
        <v>243</v>
      </c>
      <c r="C5" s="104" t="s">
        <v>270</v>
      </c>
    </row>
    <row r="6" spans="1:3" ht="30" x14ac:dyDescent="0.25">
      <c r="A6" s="421" t="s">
        <v>2247</v>
      </c>
      <c r="B6" s="92" t="s">
        <v>5</v>
      </c>
      <c r="C6" s="105" t="s">
        <v>271</v>
      </c>
    </row>
    <row r="7" spans="1:3" ht="30" x14ac:dyDescent="0.25">
      <c r="A7" s="421" t="s">
        <v>2248</v>
      </c>
      <c r="B7" s="92" t="s">
        <v>242</v>
      </c>
      <c r="C7" s="104" t="s">
        <v>272</v>
      </c>
    </row>
    <row r="8" spans="1:3" ht="105" x14ac:dyDescent="0.25">
      <c r="A8" s="421" t="s">
        <v>2249</v>
      </c>
      <c r="B8" s="93" t="s">
        <v>43</v>
      </c>
      <c r="C8" s="105" t="s">
        <v>340</v>
      </c>
    </row>
    <row r="9" spans="1:3" x14ac:dyDescent="0.25">
      <c r="A9" s="421" t="s">
        <v>2250</v>
      </c>
      <c r="B9" s="92" t="s">
        <v>273</v>
      </c>
      <c r="C9" s="104" t="s">
        <v>421</v>
      </c>
    </row>
    <row r="10" spans="1:3" x14ac:dyDescent="0.25">
      <c r="A10" s="421" t="s">
        <v>2251</v>
      </c>
      <c r="B10" s="92" t="s">
        <v>274</v>
      </c>
      <c r="C10" s="104" t="s">
        <v>422</v>
      </c>
    </row>
    <row r="11" spans="1:3" x14ac:dyDescent="0.25">
      <c r="A11" s="421" t="s">
        <v>2252</v>
      </c>
      <c r="B11" s="92" t="s">
        <v>275</v>
      </c>
      <c r="C11" s="104" t="s">
        <v>423</v>
      </c>
    </row>
    <row r="12" spans="1:3" ht="45" x14ac:dyDescent="0.25">
      <c r="A12" s="421" t="s">
        <v>2253</v>
      </c>
      <c r="B12" s="92" t="s">
        <v>276</v>
      </c>
      <c r="C12" s="104" t="s">
        <v>424</v>
      </c>
    </row>
    <row r="13" spans="1:3" ht="30" x14ac:dyDescent="0.25">
      <c r="A13" s="421" t="s">
        <v>2254</v>
      </c>
      <c r="B13" s="92" t="s">
        <v>2</v>
      </c>
      <c r="C13" s="104" t="s">
        <v>277</v>
      </c>
    </row>
    <row r="14" spans="1:3" ht="30" x14ac:dyDescent="0.25">
      <c r="A14" s="421" t="s">
        <v>2255</v>
      </c>
      <c r="B14" s="92" t="s">
        <v>493</v>
      </c>
      <c r="C14" s="104" t="s">
        <v>266</v>
      </c>
    </row>
    <row r="15" spans="1:3" ht="45" x14ac:dyDescent="0.25">
      <c r="A15" s="421" t="s">
        <v>2256</v>
      </c>
      <c r="B15" s="92" t="s">
        <v>87</v>
      </c>
      <c r="C15" s="104" t="s">
        <v>265</v>
      </c>
    </row>
    <row r="16" spans="1:3" ht="45" x14ac:dyDescent="0.25">
      <c r="A16" s="421" t="s">
        <v>2257</v>
      </c>
      <c r="B16" s="92" t="s">
        <v>92</v>
      </c>
      <c r="C16" s="104" t="s">
        <v>396</v>
      </c>
    </row>
    <row r="17" spans="1:3" ht="45" x14ac:dyDescent="0.25">
      <c r="A17" s="421" t="s">
        <v>2258</v>
      </c>
      <c r="B17" s="92" t="s">
        <v>91</v>
      </c>
      <c r="C17" s="104" t="s">
        <v>398</v>
      </c>
    </row>
    <row r="18" spans="1:3" ht="45" x14ac:dyDescent="0.25">
      <c r="A18" s="421" t="s">
        <v>2259</v>
      </c>
      <c r="B18" s="92" t="s">
        <v>3</v>
      </c>
      <c r="C18" s="104" t="s">
        <v>283</v>
      </c>
    </row>
    <row r="19" spans="1:3" ht="45" x14ac:dyDescent="0.25">
      <c r="A19" s="421" t="s">
        <v>2260</v>
      </c>
      <c r="B19" s="92" t="s">
        <v>4</v>
      </c>
      <c r="C19" s="104" t="s">
        <v>284</v>
      </c>
    </row>
    <row r="20" spans="1:3" ht="45" x14ac:dyDescent="0.25">
      <c r="A20" s="421" t="s">
        <v>2261</v>
      </c>
      <c r="B20" s="9" t="s">
        <v>458</v>
      </c>
      <c r="C20" s="104" t="s">
        <v>285</v>
      </c>
    </row>
    <row r="21" spans="1:3" ht="30" x14ac:dyDescent="0.25">
      <c r="A21" s="421" t="s">
        <v>2262</v>
      </c>
      <c r="B21" s="9" t="s">
        <v>457</v>
      </c>
      <c r="C21" s="104" t="s">
        <v>286</v>
      </c>
    </row>
    <row r="22" spans="1:3" s="415" customFormat="1" x14ac:dyDescent="0.25">
      <c r="A22" s="421" t="s">
        <v>2264</v>
      </c>
      <c r="B22" s="92" t="s">
        <v>2041</v>
      </c>
      <c r="C22" s="104" t="s">
        <v>2042</v>
      </c>
    </row>
    <row r="23" spans="1:3" x14ac:dyDescent="0.25">
      <c r="A23" s="421" t="s">
        <v>2263</v>
      </c>
      <c r="B23" s="92" t="s">
        <v>6</v>
      </c>
      <c r="C23" s="104" t="s">
        <v>287</v>
      </c>
    </row>
    <row r="24" spans="1:3" ht="90" x14ac:dyDescent="0.25">
      <c r="A24" s="421" t="s">
        <v>2265</v>
      </c>
      <c r="B24" s="434" t="s">
        <v>3287</v>
      </c>
      <c r="C24" s="104" t="s">
        <v>288</v>
      </c>
    </row>
    <row r="25" spans="1:3" ht="37.5" x14ac:dyDescent="0.25">
      <c r="B25" s="87" t="s">
        <v>170</v>
      </c>
    </row>
    <row r="26" spans="1:3" ht="15.75" x14ac:dyDescent="0.25">
      <c r="B26" s="94" t="s">
        <v>8</v>
      </c>
    </row>
    <row r="27" spans="1:3" ht="30" x14ac:dyDescent="0.25">
      <c r="A27" s="421" t="s">
        <v>2266</v>
      </c>
      <c r="B27" s="89" t="s">
        <v>3199</v>
      </c>
      <c r="C27" s="104" t="s">
        <v>289</v>
      </c>
    </row>
    <row r="28" spans="1:3" ht="30" x14ac:dyDescent="0.25">
      <c r="A28" s="421" t="s">
        <v>2267</v>
      </c>
      <c r="B28" s="89" t="s">
        <v>9</v>
      </c>
      <c r="C28" s="104" t="s">
        <v>290</v>
      </c>
    </row>
    <row r="29" spans="1:3" ht="60" x14ac:dyDescent="0.25">
      <c r="A29" s="421" t="s">
        <v>2268</v>
      </c>
      <c r="B29" s="89" t="s">
        <v>400</v>
      </c>
      <c r="C29" s="104" t="s">
        <v>399</v>
      </c>
    </row>
    <row r="30" spans="1:3" x14ac:dyDescent="0.25">
      <c r="A30" s="421" t="s">
        <v>2269</v>
      </c>
      <c r="B30" s="89" t="s">
        <v>10</v>
      </c>
      <c r="C30" s="104" t="s">
        <v>262</v>
      </c>
    </row>
    <row r="31" spans="1:3" ht="30" x14ac:dyDescent="0.25">
      <c r="A31" s="421" t="s">
        <v>2270</v>
      </c>
      <c r="B31" s="89" t="s">
        <v>11</v>
      </c>
      <c r="C31" s="104" t="s">
        <v>263</v>
      </c>
    </row>
    <row r="32" spans="1:3" ht="30" x14ac:dyDescent="0.25">
      <c r="A32" s="421" t="s">
        <v>2271</v>
      </c>
      <c r="B32" s="95" t="s">
        <v>12</v>
      </c>
      <c r="C32" s="104" t="s">
        <v>371</v>
      </c>
    </row>
    <row r="33" spans="1:3" ht="30" x14ac:dyDescent="0.25">
      <c r="A33" s="421" t="s">
        <v>2272</v>
      </c>
      <c r="B33" s="89" t="s">
        <v>13</v>
      </c>
      <c r="C33" s="104" t="s">
        <v>264</v>
      </c>
    </row>
    <row r="34" spans="1:3" s="415" customFormat="1" ht="30" x14ac:dyDescent="0.25">
      <c r="A34" s="421" t="s">
        <v>2273</v>
      </c>
      <c r="B34" s="640" t="s">
        <v>3312</v>
      </c>
      <c r="C34" s="104" t="s">
        <v>426</v>
      </c>
    </row>
    <row r="35" spans="1:3" ht="30" x14ac:dyDescent="0.25">
      <c r="A35" s="421" t="s">
        <v>2274</v>
      </c>
      <c r="B35" s="89" t="s">
        <v>14</v>
      </c>
      <c r="C35" s="104" t="s">
        <v>293</v>
      </c>
    </row>
    <row r="36" spans="1:3" ht="45" x14ac:dyDescent="0.25">
      <c r="A36" s="421" t="s">
        <v>2275</v>
      </c>
      <c r="B36" s="89" t="s">
        <v>18</v>
      </c>
      <c r="C36" s="104" t="s">
        <v>260</v>
      </c>
    </row>
    <row r="37" spans="1:3" ht="30" x14ac:dyDescent="0.25">
      <c r="A37" s="421" t="s">
        <v>2276</v>
      </c>
      <c r="B37" s="89" t="s">
        <v>184</v>
      </c>
      <c r="C37" s="104" t="s">
        <v>261</v>
      </c>
    </row>
    <row r="38" spans="1:3" ht="90" x14ac:dyDescent="0.25">
      <c r="A38" s="421" t="s">
        <v>2078</v>
      </c>
      <c r="B38" s="637" t="s">
        <v>3022</v>
      </c>
      <c r="C38" s="636" t="s">
        <v>3204</v>
      </c>
    </row>
    <row r="39" spans="1:3" ht="15.75" x14ac:dyDescent="0.25">
      <c r="B39" s="96" t="s">
        <v>239</v>
      </c>
    </row>
    <row r="40" spans="1:3" ht="45" x14ac:dyDescent="0.25">
      <c r="A40" s="421" t="s">
        <v>2278</v>
      </c>
      <c r="B40" s="89" t="s">
        <v>3</v>
      </c>
      <c r="C40" s="104" t="s">
        <v>279</v>
      </c>
    </row>
    <row r="41" spans="1:3" ht="45" x14ac:dyDescent="0.25">
      <c r="A41" s="421" t="s">
        <v>2279</v>
      </c>
      <c r="B41" s="89" t="s">
        <v>44</v>
      </c>
      <c r="C41" s="104" t="s">
        <v>280</v>
      </c>
    </row>
    <row r="42" spans="1:3" ht="45" x14ac:dyDescent="0.25">
      <c r="A42" s="421" t="s">
        <v>2280</v>
      </c>
      <c r="B42" s="89" t="s">
        <v>28</v>
      </c>
      <c r="C42" s="104" t="s">
        <v>281</v>
      </c>
    </row>
    <row r="43" spans="1:3" ht="45" x14ac:dyDescent="0.25">
      <c r="A43" s="421" t="s">
        <v>2281</v>
      </c>
      <c r="B43" s="89" t="s">
        <v>29</v>
      </c>
      <c r="C43" s="104" t="s">
        <v>282</v>
      </c>
    </row>
    <row r="44" spans="1:3" x14ac:dyDescent="0.25">
      <c r="A44" s="421" t="s">
        <v>2282</v>
      </c>
      <c r="B44" s="89" t="s">
        <v>27</v>
      </c>
      <c r="C44" s="104" t="s">
        <v>438</v>
      </c>
    </row>
    <row r="45" spans="1:3" ht="15.75" x14ac:dyDescent="0.25">
      <c r="B45" s="94" t="s">
        <v>20</v>
      </c>
    </row>
    <row r="46" spans="1:3" ht="47.25" x14ac:dyDescent="0.25">
      <c r="A46" s="421" t="s">
        <v>2283</v>
      </c>
      <c r="B46" s="184" t="s">
        <v>3089</v>
      </c>
      <c r="C46" s="184" t="s">
        <v>3089</v>
      </c>
    </row>
    <row r="47" spans="1:3" s="780" customFormat="1" ht="15.75" x14ac:dyDescent="0.25">
      <c r="A47" s="437">
        <v>20840</v>
      </c>
      <c r="B47" s="184" t="s">
        <v>3088</v>
      </c>
      <c r="C47" s="184" t="s">
        <v>3088</v>
      </c>
    </row>
    <row r="48" spans="1:3" ht="45" x14ac:dyDescent="0.25">
      <c r="A48" s="421" t="s">
        <v>2284</v>
      </c>
      <c r="B48" s="89" t="s">
        <v>21</v>
      </c>
      <c r="C48" s="104" t="s">
        <v>3147</v>
      </c>
    </row>
    <row r="49" spans="1:3" ht="45" x14ac:dyDescent="0.25">
      <c r="A49" s="421" t="s">
        <v>2285</v>
      </c>
      <c r="B49" s="89" t="s">
        <v>295</v>
      </c>
      <c r="C49" s="104" t="s">
        <v>3148</v>
      </c>
    </row>
    <row r="50" spans="1:3" ht="120" x14ac:dyDescent="0.25">
      <c r="A50" s="421" t="s">
        <v>2286</v>
      </c>
      <c r="B50" s="89" t="s">
        <v>22</v>
      </c>
      <c r="C50" s="104" t="s">
        <v>294</v>
      </c>
    </row>
    <row r="51" spans="1:3" ht="60" x14ac:dyDescent="0.25">
      <c r="A51" s="421" t="s">
        <v>2287</v>
      </c>
      <c r="B51" s="89" t="s">
        <v>23</v>
      </c>
      <c r="C51" s="106" t="s">
        <v>3009</v>
      </c>
    </row>
    <row r="52" spans="1:3" ht="135" x14ac:dyDescent="0.25">
      <c r="A52" s="421" t="s">
        <v>2288</v>
      </c>
      <c r="B52" s="89" t="s">
        <v>24</v>
      </c>
      <c r="C52" s="107" t="s">
        <v>301</v>
      </c>
    </row>
    <row r="53" spans="1:3" ht="45" x14ac:dyDescent="0.25">
      <c r="A53" s="421" t="s">
        <v>2289</v>
      </c>
      <c r="B53" s="89" t="s">
        <v>25</v>
      </c>
      <c r="C53" s="104" t="s">
        <v>302</v>
      </c>
    </row>
    <row r="54" spans="1:3" x14ac:dyDescent="0.25">
      <c r="A54" s="421" t="s">
        <v>2290</v>
      </c>
      <c r="B54" s="89" t="s">
        <v>34</v>
      </c>
      <c r="C54" s="104" t="s">
        <v>267</v>
      </c>
    </row>
    <row r="55" spans="1:3" ht="30" x14ac:dyDescent="0.25">
      <c r="A55" s="421" t="s">
        <v>2291</v>
      </c>
      <c r="B55" s="89" t="s">
        <v>26</v>
      </c>
      <c r="C55" s="104" t="s">
        <v>303</v>
      </c>
    </row>
    <row r="56" spans="1:3" ht="45" x14ac:dyDescent="0.25">
      <c r="A56" s="421" t="s">
        <v>2292</v>
      </c>
      <c r="B56" s="89" t="s">
        <v>41</v>
      </c>
      <c r="C56" s="104" t="s">
        <v>304</v>
      </c>
    </row>
    <row r="57" spans="1:3" ht="30" x14ac:dyDescent="0.25">
      <c r="A57" s="421" t="s">
        <v>2293</v>
      </c>
      <c r="B57" s="89" t="s">
        <v>187</v>
      </c>
      <c r="C57" s="104" t="s">
        <v>305</v>
      </c>
    </row>
    <row r="58" spans="1:3" ht="30" x14ac:dyDescent="0.25">
      <c r="A58" s="421" t="s">
        <v>2294</v>
      </c>
      <c r="B58" s="89" t="s">
        <v>30</v>
      </c>
      <c r="C58" s="104" t="s">
        <v>306</v>
      </c>
    </row>
    <row r="59" spans="1:3" ht="30" x14ac:dyDescent="0.25">
      <c r="A59" s="421" t="s">
        <v>2295</v>
      </c>
      <c r="B59" s="89" t="s">
        <v>297</v>
      </c>
      <c r="C59" s="104" t="s">
        <v>307</v>
      </c>
    </row>
    <row r="60" spans="1:3" ht="30" x14ac:dyDescent="0.25">
      <c r="A60" s="421" t="s">
        <v>2296</v>
      </c>
      <c r="B60" s="89" t="s">
        <v>298</v>
      </c>
      <c r="C60" s="104" t="s">
        <v>308</v>
      </c>
    </row>
    <row r="61" spans="1:3" s="415" customFormat="1" ht="30" x14ac:dyDescent="0.25">
      <c r="A61" s="421" t="s">
        <v>2297</v>
      </c>
      <c r="B61" s="428" t="s">
        <v>309</v>
      </c>
      <c r="C61" s="104" t="s">
        <v>310</v>
      </c>
    </row>
    <row r="62" spans="1:3" ht="30" x14ac:dyDescent="0.25">
      <c r="A62" s="421" t="s">
        <v>2298</v>
      </c>
      <c r="B62" s="89" t="s">
        <v>300</v>
      </c>
      <c r="C62" s="104" t="s">
        <v>311</v>
      </c>
    </row>
    <row r="63" spans="1:3" ht="30" x14ac:dyDescent="0.25">
      <c r="A63" s="421" t="s">
        <v>2299</v>
      </c>
      <c r="B63" s="89" t="s">
        <v>50</v>
      </c>
      <c r="C63" s="104" t="s">
        <v>312</v>
      </c>
    </row>
    <row r="64" spans="1:3" ht="30" x14ac:dyDescent="0.25">
      <c r="A64" s="421" t="s">
        <v>2300</v>
      </c>
      <c r="B64" s="89" t="s">
        <v>35</v>
      </c>
      <c r="C64" s="104" t="s">
        <v>313</v>
      </c>
    </row>
    <row r="65" spans="1:3" x14ac:dyDescent="0.25">
      <c r="A65" s="421" t="s">
        <v>2301</v>
      </c>
      <c r="B65" s="89" t="s">
        <v>45</v>
      </c>
      <c r="C65" s="104" t="s">
        <v>314</v>
      </c>
    </row>
    <row r="66" spans="1:3" ht="60" x14ac:dyDescent="0.25">
      <c r="A66" s="421" t="s">
        <v>2302</v>
      </c>
      <c r="B66" s="89" t="s">
        <v>46</v>
      </c>
      <c r="C66" s="107" t="s">
        <v>333</v>
      </c>
    </row>
    <row r="67" spans="1:3" ht="30" x14ac:dyDescent="0.25">
      <c r="A67" s="421" t="s">
        <v>2303</v>
      </c>
      <c r="B67" s="89" t="s">
        <v>3066</v>
      </c>
      <c r="C67" s="104" t="s">
        <v>315</v>
      </c>
    </row>
    <row r="68" spans="1:3" ht="31.5" x14ac:dyDescent="0.25">
      <c r="B68" s="96" t="s">
        <v>240</v>
      </c>
    </row>
    <row r="69" spans="1:3" x14ac:dyDescent="0.25">
      <c r="A69" s="421" t="s">
        <v>2305</v>
      </c>
      <c r="B69" s="89" t="s">
        <v>36</v>
      </c>
      <c r="C69" s="104" t="s">
        <v>316</v>
      </c>
    </row>
    <row r="70" spans="1:3" ht="30" x14ac:dyDescent="0.25">
      <c r="A70" s="421" t="s">
        <v>2306</v>
      </c>
      <c r="B70" s="89" t="s">
        <v>247</v>
      </c>
      <c r="C70" s="104" t="s">
        <v>3149</v>
      </c>
    </row>
    <row r="71" spans="1:3" ht="30" x14ac:dyDescent="0.25">
      <c r="A71" s="421" t="s">
        <v>2307</v>
      </c>
      <c r="B71" s="89" t="s">
        <v>51</v>
      </c>
      <c r="C71" s="104" t="s">
        <v>3150</v>
      </c>
    </row>
    <row r="72" spans="1:3" ht="30" x14ac:dyDescent="0.25">
      <c r="A72" s="421" t="s">
        <v>2308</v>
      </c>
      <c r="B72" s="89" t="s">
        <v>248</v>
      </c>
      <c r="C72" s="104" t="s">
        <v>3151</v>
      </c>
    </row>
    <row r="73" spans="1:3" ht="45" x14ac:dyDescent="0.25">
      <c r="A73" s="421" t="s">
        <v>2309</v>
      </c>
      <c r="B73" s="89" t="s">
        <v>33</v>
      </c>
      <c r="C73" s="104" t="s">
        <v>268</v>
      </c>
    </row>
    <row r="74" spans="1:3" ht="30" x14ac:dyDescent="0.25">
      <c r="A74" s="421" t="s">
        <v>2310</v>
      </c>
      <c r="B74" s="89" t="s">
        <v>31</v>
      </c>
      <c r="C74" s="104" t="s">
        <v>3205</v>
      </c>
    </row>
    <row r="75" spans="1:3" ht="75" x14ac:dyDescent="0.25">
      <c r="A75" s="421" t="s">
        <v>2311</v>
      </c>
      <c r="B75" s="89" t="s">
        <v>32</v>
      </c>
      <c r="C75" s="104" t="s">
        <v>3207</v>
      </c>
    </row>
    <row r="76" spans="1:3" ht="45" x14ac:dyDescent="0.25">
      <c r="A76" s="421" t="s">
        <v>2312</v>
      </c>
      <c r="B76" s="89" t="s">
        <v>328</v>
      </c>
      <c r="C76" s="104" t="s">
        <v>317</v>
      </c>
    </row>
    <row r="77" spans="1:3" x14ac:dyDescent="0.25">
      <c r="A77" s="421" t="s">
        <v>2313</v>
      </c>
      <c r="B77" s="97" t="s">
        <v>15</v>
      </c>
      <c r="C77" s="104" t="s">
        <v>318</v>
      </c>
    </row>
    <row r="78" spans="1:3" x14ac:dyDescent="0.25">
      <c r="A78" s="421" t="s">
        <v>2314</v>
      </c>
      <c r="B78" s="425" t="s">
        <v>3004</v>
      </c>
      <c r="C78" s="104" t="s">
        <v>319</v>
      </c>
    </row>
    <row r="79" spans="1:3" x14ac:dyDescent="0.25">
      <c r="A79" s="421" t="s">
        <v>2315</v>
      </c>
      <c r="B79" s="93" t="s">
        <v>494</v>
      </c>
      <c r="C79" s="104" t="s">
        <v>3061</v>
      </c>
    </row>
    <row r="80" spans="1:3" ht="60" x14ac:dyDescent="0.25">
      <c r="A80" s="421" t="s">
        <v>2316</v>
      </c>
      <c r="B80" s="89" t="s">
        <v>38</v>
      </c>
      <c r="C80" s="104" t="s">
        <v>320</v>
      </c>
    </row>
    <row r="81" spans="1:3" ht="30" x14ac:dyDescent="0.25">
      <c r="A81" s="421" t="s">
        <v>2317</v>
      </c>
      <c r="B81" s="89" t="s">
        <v>241</v>
      </c>
      <c r="C81" s="104" t="s">
        <v>321</v>
      </c>
    </row>
    <row r="82" spans="1:3" x14ac:dyDescent="0.25">
      <c r="A82" s="421" t="s">
        <v>2319</v>
      </c>
      <c r="B82" s="89" t="s">
        <v>37</v>
      </c>
      <c r="C82" s="104" t="s">
        <v>325</v>
      </c>
    </row>
    <row r="83" spans="1:3" ht="60" x14ac:dyDescent="0.25">
      <c r="B83" s="88" t="s">
        <v>54</v>
      </c>
      <c r="C83" s="104" t="s">
        <v>3152</v>
      </c>
    </row>
    <row r="84" spans="1:3" ht="23.25" x14ac:dyDescent="0.25">
      <c r="B84" s="98" t="s">
        <v>168</v>
      </c>
    </row>
    <row r="85" spans="1:3" x14ac:dyDescent="0.25">
      <c r="A85" s="421" t="s">
        <v>2318</v>
      </c>
      <c r="B85" s="89" t="s">
        <v>74</v>
      </c>
      <c r="C85" s="93" t="s">
        <v>74</v>
      </c>
    </row>
    <row r="86" spans="1:3" ht="45" x14ac:dyDescent="0.25">
      <c r="A86" s="421" t="s">
        <v>2320</v>
      </c>
      <c r="B86" s="99" t="s">
        <v>90</v>
      </c>
      <c r="C86" s="104" t="s">
        <v>3153</v>
      </c>
    </row>
    <row r="87" spans="1:3" x14ac:dyDescent="0.25">
      <c r="A87" s="421" t="s">
        <v>2321</v>
      </c>
      <c r="B87" s="89" t="s">
        <v>176</v>
      </c>
      <c r="C87" s="104" t="s">
        <v>325</v>
      </c>
    </row>
    <row r="88" spans="1:3" ht="45" x14ac:dyDescent="0.25">
      <c r="A88" s="421" t="s">
        <v>2322</v>
      </c>
      <c r="B88" s="89" t="s">
        <v>3077</v>
      </c>
      <c r="C88" s="104" t="s">
        <v>3078</v>
      </c>
    </row>
    <row r="89" spans="1:3" s="780" customFormat="1" x14ac:dyDescent="0.25">
      <c r="A89" s="769">
        <v>20850</v>
      </c>
      <c r="B89" s="770" t="s">
        <v>3082</v>
      </c>
      <c r="C89" s="770" t="s">
        <v>3082</v>
      </c>
    </row>
    <row r="90" spans="1:3" ht="23.25" x14ac:dyDescent="0.25">
      <c r="B90" s="98"/>
    </row>
    <row r="91" spans="1:3" ht="23.25" x14ac:dyDescent="0.25">
      <c r="B91" s="108" t="s">
        <v>401</v>
      </c>
    </row>
    <row r="92" spans="1:3" ht="15.75" x14ac:dyDescent="0.25">
      <c r="B92" s="109" t="s">
        <v>101</v>
      </c>
    </row>
    <row r="93" spans="1:3" ht="117" customHeight="1" x14ac:dyDescent="0.25">
      <c r="B93" s="1112" t="s">
        <v>454</v>
      </c>
      <c r="C93" s="1113"/>
    </row>
    <row r="94" spans="1:3" ht="118.5" customHeight="1" x14ac:dyDescent="0.25">
      <c r="B94" s="1112" t="s">
        <v>486</v>
      </c>
      <c r="C94" s="1113"/>
    </row>
    <row r="95" spans="1:3" ht="107.25" customHeight="1" x14ac:dyDescent="0.25">
      <c r="B95" s="1112" t="s">
        <v>3154</v>
      </c>
      <c r="C95" s="1113"/>
    </row>
    <row r="96" spans="1:3" ht="85.5" customHeight="1" x14ac:dyDescent="0.25">
      <c r="B96" s="1158" t="s">
        <v>3222</v>
      </c>
      <c r="C96" s="1159"/>
    </row>
    <row r="97" spans="1:3" ht="81" customHeight="1" x14ac:dyDescent="0.25">
      <c r="B97" s="1158" t="s">
        <v>3223</v>
      </c>
      <c r="C97" s="1159"/>
    </row>
    <row r="98" spans="1:3" ht="15.75" x14ac:dyDescent="0.25">
      <c r="B98" s="109"/>
    </row>
    <row r="99" spans="1:3" ht="30" x14ac:dyDescent="0.25">
      <c r="A99" s="421" t="s">
        <v>2323</v>
      </c>
      <c r="B99" s="93" t="s">
        <v>437</v>
      </c>
      <c r="C99" s="93" t="s">
        <v>437</v>
      </c>
    </row>
    <row r="100" spans="1:3" s="780" customFormat="1" ht="30" x14ac:dyDescent="0.25">
      <c r="A100" s="832">
        <v>25640</v>
      </c>
      <c r="B100" s="834" t="s">
        <v>3085</v>
      </c>
      <c r="C100" s="834" t="s">
        <v>3085</v>
      </c>
    </row>
    <row r="101" spans="1:3" ht="15.75" x14ac:dyDescent="0.25">
      <c r="B101" s="109" t="s">
        <v>50</v>
      </c>
    </row>
    <row r="102" spans="1:3" ht="60" x14ac:dyDescent="0.25">
      <c r="A102" s="421" t="s">
        <v>2324</v>
      </c>
      <c r="B102" s="110" t="s">
        <v>495</v>
      </c>
      <c r="C102" s="227" t="s">
        <v>3010</v>
      </c>
    </row>
    <row r="103" spans="1:3" ht="60" x14ac:dyDescent="0.25">
      <c r="A103" s="421" t="s">
        <v>2325</v>
      </c>
      <c r="B103" s="110" t="s">
        <v>430</v>
      </c>
      <c r="C103" s="228" t="s">
        <v>3011</v>
      </c>
    </row>
    <row r="104" spans="1:3" ht="60" x14ac:dyDescent="0.25">
      <c r="A104" s="421" t="s">
        <v>2326</v>
      </c>
      <c r="B104" s="110" t="s">
        <v>95</v>
      </c>
      <c r="C104" s="112" t="s">
        <v>455</v>
      </c>
    </row>
    <row r="105" spans="1:3" ht="30" x14ac:dyDescent="0.25">
      <c r="A105" s="421" t="s">
        <v>2327</v>
      </c>
      <c r="B105" s="110" t="s">
        <v>98</v>
      </c>
      <c r="C105" s="113" t="s">
        <v>382</v>
      </c>
    </row>
    <row r="106" spans="1:3" ht="30" x14ac:dyDescent="0.25">
      <c r="A106" s="421" t="s">
        <v>2328</v>
      </c>
      <c r="B106" s="110" t="s">
        <v>120</v>
      </c>
      <c r="C106" s="227" t="s">
        <v>402</v>
      </c>
    </row>
    <row r="107" spans="1:3" ht="30" x14ac:dyDescent="0.25">
      <c r="A107" s="421" t="s">
        <v>2329</v>
      </c>
      <c r="B107" s="110" t="s">
        <v>106</v>
      </c>
      <c r="C107" s="227" t="s">
        <v>403</v>
      </c>
    </row>
    <row r="108" spans="1:3" ht="45" x14ac:dyDescent="0.25">
      <c r="A108" s="421" t="s">
        <v>2331</v>
      </c>
      <c r="B108" s="110" t="s">
        <v>181</v>
      </c>
      <c r="C108" s="104" t="s">
        <v>3206</v>
      </c>
    </row>
    <row r="109" spans="1:3" x14ac:dyDescent="0.25">
      <c r="A109" s="421" t="s">
        <v>2332</v>
      </c>
      <c r="B109" s="110" t="s">
        <v>182</v>
      </c>
      <c r="C109" s="104" t="s">
        <v>404</v>
      </c>
    </row>
    <row r="110" spans="1:3" x14ac:dyDescent="0.25">
      <c r="A110" s="421" t="s">
        <v>2333</v>
      </c>
      <c r="B110" s="110" t="s">
        <v>114</v>
      </c>
      <c r="C110" s="104" t="s">
        <v>343</v>
      </c>
    </row>
    <row r="111" spans="1:3" ht="15.75" x14ac:dyDescent="0.25">
      <c r="A111" s="10"/>
      <c r="B111" s="114" t="s">
        <v>85</v>
      </c>
    </row>
    <row r="112" spans="1:3" ht="30" x14ac:dyDescent="0.25">
      <c r="A112" s="421" t="s">
        <v>2334</v>
      </c>
      <c r="B112" s="110" t="s">
        <v>154</v>
      </c>
      <c r="C112" s="104" t="s">
        <v>405</v>
      </c>
    </row>
    <row r="113" spans="1:3" ht="30" x14ac:dyDescent="0.25">
      <c r="A113" s="421" t="s">
        <v>2335</v>
      </c>
      <c r="B113" s="110" t="s">
        <v>155</v>
      </c>
      <c r="C113" s="104" t="s">
        <v>406</v>
      </c>
    </row>
    <row r="114" spans="1:3" ht="60" x14ac:dyDescent="0.25">
      <c r="A114" s="421" t="s">
        <v>2336</v>
      </c>
      <c r="B114" s="110" t="s">
        <v>115</v>
      </c>
      <c r="C114" s="104" t="s">
        <v>407</v>
      </c>
    </row>
    <row r="115" spans="1:3" ht="30" x14ac:dyDescent="0.25">
      <c r="A115" s="421" t="s">
        <v>2337</v>
      </c>
      <c r="B115" s="110" t="s">
        <v>21</v>
      </c>
      <c r="C115" s="104" t="s">
        <v>408</v>
      </c>
    </row>
    <row r="116" spans="1:3" ht="30" x14ac:dyDescent="0.25">
      <c r="A116" s="421" t="s">
        <v>2338</v>
      </c>
      <c r="B116" s="110" t="s">
        <v>156</v>
      </c>
      <c r="C116" s="104" t="s">
        <v>409</v>
      </c>
    </row>
    <row r="117" spans="1:3" ht="30" x14ac:dyDescent="0.25">
      <c r="A117" s="421" t="s">
        <v>2339</v>
      </c>
      <c r="B117" s="110" t="s">
        <v>148</v>
      </c>
      <c r="C117" s="104" t="s">
        <v>410</v>
      </c>
    </row>
    <row r="118" spans="1:3" ht="30" x14ac:dyDescent="0.25">
      <c r="A118" s="421" t="s">
        <v>2340</v>
      </c>
      <c r="B118" s="110" t="s">
        <v>108</v>
      </c>
      <c r="C118" s="104" t="s">
        <v>411</v>
      </c>
    </row>
    <row r="119" spans="1:3" ht="15.75" x14ac:dyDescent="0.25">
      <c r="B119" s="109" t="s">
        <v>89</v>
      </c>
    </row>
    <row r="120" spans="1:3" ht="30" x14ac:dyDescent="0.25">
      <c r="A120" s="421" t="s">
        <v>2341</v>
      </c>
      <c r="B120" s="110" t="s">
        <v>0</v>
      </c>
      <c r="C120" s="104" t="s">
        <v>412</v>
      </c>
    </row>
    <row r="121" spans="1:3" ht="45" x14ac:dyDescent="0.25">
      <c r="A121" s="421" t="s">
        <v>2342</v>
      </c>
      <c r="B121" s="110" t="s">
        <v>1</v>
      </c>
      <c r="C121" s="104" t="s">
        <v>413</v>
      </c>
    </row>
    <row r="122" spans="1:3" ht="30" x14ac:dyDescent="0.25">
      <c r="A122" s="421" t="s">
        <v>2343</v>
      </c>
      <c r="B122" s="110" t="s">
        <v>250</v>
      </c>
      <c r="C122" s="113" t="s">
        <v>349</v>
      </c>
    </row>
    <row r="123" spans="1:3" ht="30" x14ac:dyDescent="0.25">
      <c r="A123" s="421" t="s">
        <v>2344</v>
      </c>
      <c r="B123" s="110" t="s">
        <v>251</v>
      </c>
      <c r="C123" s="104" t="s">
        <v>350</v>
      </c>
    </row>
    <row r="124" spans="1:3" x14ac:dyDescent="0.25">
      <c r="A124" s="421" t="s">
        <v>2345</v>
      </c>
      <c r="B124" s="110" t="s">
        <v>352</v>
      </c>
      <c r="C124" s="104" t="s">
        <v>383</v>
      </c>
    </row>
    <row r="125" spans="1:3" ht="45" x14ac:dyDescent="0.25">
      <c r="A125" s="421" t="s">
        <v>2346</v>
      </c>
      <c r="B125" s="110" t="s">
        <v>353</v>
      </c>
      <c r="C125" s="104" t="s">
        <v>414</v>
      </c>
    </row>
    <row r="126" spans="1:3" ht="45" x14ac:dyDescent="0.25">
      <c r="A126" s="421" t="s">
        <v>2347</v>
      </c>
      <c r="B126" s="110" t="s">
        <v>431</v>
      </c>
      <c r="C126" s="104" t="s">
        <v>415</v>
      </c>
    </row>
    <row r="127" spans="1:3" ht="30" x14ac:dyDescent="0.25">
      <c r="A127" s="421" t="s">
        <v>2348</v>
      </c>
      <c r="B127" s="110" t="s">
        <v>109</v>
      </c>
      <c r="C127" s="113" t="s">
        <v>433</v>
      </c>
    </row>
    <row r="128" spans="1:3" x14ac:dyDescent="0.25">
      <c r="A128" s="421" t="s">
        <v>2349</v>
      </c>
      <c r="B128" s="110" t="s">
        <v>3069</v>
      </c>
      <c r="C128" s="113" t="s">
        <v>434</v>
      </c>
    </row>
    <row r="129" spans="1:3" ht="15.75" x14ac:dyDescent="0.25">
      <c r="B129" s="109" t="s">
        <v>123</v>
      </c>
    </row>
    <row r="130" spans="1:3" ht="30" x14ac:dyDescent="0.25">
      <c r="A130" s="421" t="s">
        <v>2350</v>
      </c>
      <c r="B130" s="110" t="s">
        <v>3</v>
      </c>
      <c r="C130" s="113" t="s">
        <v>496</v>
      </c>
    </row>
    <row r="131" spans="1:3" ht="30" x14ac:dyDescent="0.25">
      <c r="A131" s="421" t="s">
        <v>2351</v>
      </c>
      <c r="B131" s="110" t="s">
        <v>186</v>
      </c>
      <c r="C131" s="113" t="s">
        <v>384</v>
      </c>
    </row>
    <row r="132" spans="1:3" x14ac:dyDescent="0.25">
      <c r="A132" s="421" t="s">
        <v>2352</v>
      </c>
      <c r="B132" s="110" t="s">
        <v>99</v>
      </c>
      <c r="C132" s="113" t="s">
        <v>385</v>
      </c>
    </row>
    <row r="133" spans="1:3" x14ac:dyDescent="0.25">
      <c r="A133" s="421" t="s">
        <v>2353</v>
      </c>
      <c r="B133" s="110" t="s">
        <v>358</v>
      </c>
      <c r="C133" s="113" t="s">
        <v>386</v>
      </c>
    </row>
    <row r="134" spans="1:3" x14ac:dyDescent="0.25">
      <c r="A134" s="421" t="s">
        <v>2354</v>
      </c>
      <c r="B134" s="110" t="s">
        <v>110</v>
      </c>
      <c r="C134" s="113" t="s">
        <v>387</v>
      </c>
    </row>
    <row r="135" spans="1:3" ht="45" x14ac:dyDescent="0.25">
      <c r="A135" s="421" t="s">
        <v>2355</v>
      </c>
      <c r="B135" s="110" t="s">
        <v>435</v>
      </c>
      <c r="C135" s="113" t="s">
        <v>497</v>
      </c>
    </row>
    <row r="136" spans="1:3" ht="15.75" x14ac:dyDescent="0.25">
      <c r="B136" s="109" t="s">
        <v>245</v>
      </c>
    </row>
    <row r="137" spans="1:3" s="904" customFormat="1" ht="75" x14ac:dyDescent="0.25">
      <c r="A137" s="891" t="s">
        <v>2356</v>
      </c>
      <c r="B137" s="895" t="s">
        <v>3274</v>
      </c>
      <c r="C137" s="895" t="s">
        <v>3276</v>
      </c>
    </row>
    <row r="138" spans="1:3" s="904" customFormat="1" ht="45" x14ac:dyDescent="0.25">
      <c r="A138" s="891">
        <v>25381</v>
      </c>
      <c r="B138" s="895" t="s">
        <v>3275</v>
      </c>
      <c r="C138" s="895" t="s">
        <v>3245</v>
      </c>
    </row>
    <row r="139" spans="1:3" s="904" customFormat="1" ht="90" x14ac:dyDescent="0.25">
      <c r="A139" s="891">
        <v>25382</v>
      </c>
      <c r="B139" s="895" t="s">
        <v>3278</v>
      </c>
      <c r="C139" s="895" t="s">
        <v>3279</v>
      </c>
    </row>
    <row r="140" spans="1:3" ht="30" x14ac:dyDescent="0.25">
      <c r="A140" s="757" t="s">
        <v>2357</v>
      </c>
      <c r="B140" s="2" t="s">
        <v>440</v>
      </c>
      <c r="C140" s="2" t="s">
        <v>440</v>
      </c>
    </row>
    <row r="141" spans="1:3" ht="15.75" x14ac:dyDescent="0.25">
      <c r="B141" s="109" t="s">
        <v>90</v>
      </c>
    </row>
    <row r="142" spans="1:3" ht="30" x14ac:dyDescent="0.25">
      <c r="A142" s="421" t="s">
        <v>2358</v>
      </c>
      <c r="B142" s="111" t="s">
        <v>121</v>
      </c>
      <c r="C142" s="113" t="s">
        <v>388</v>
      </c>
    </row>
    <row r="143" spans="1:3" ht="45" x14ac:dyDescent="0.25">
      <c r="A143" s="421" t="s">
        <v>2359</v>
      </c>
      <c r="B143" s="110" t="s">
        <v>96</v>
      </c>
      <c r="C143" s="104" t="s">
        <v>389</v>
      </c>
    </row>
    <row r="144" spans="1:3" x14ac:dyDescent="0.25">
      <c r="A144" s="421" t="s">
        <v>2360</v>
      </c>
      <c r="B144" s="110" t="s">
        <v>97</v>
      </c>
      <c r="C144" s="113" t="s">
        <v>390</v>
      </c>
    </row>
    <row r="145" spans="1:3" ht="30" x14ac:dyDescent="0.25">
      <c r="A145" s="421" t="s">
        <v>2361</v>
      </c>
      <c r="B145" s="110" t="s">
        <v>105</v>
      </c>
      <c r="C145" s="113" t="s">
        <v>391</v>
      </c>
    </row>
    <row r="146" spans="1:3" ht="30" x14ac:dyDescent="0.25">
      <c r="A146" s="421" t="s">
        <v>2362</v>
      </c>
      <c r="B146" s="111" t="s">
        <v>188</v>
      </c>
      <c r="C146" s="113" t="s">
        <v>392</v>
      </c>
    </row>
    <row r="147" spans="1:3" s="780" customFormat="1" x14ac:dyDescent="0.25">
      <c r="A147" s="794">
        <v>25650</v>
      </c>
      <c r="B147" s="772" t="s">
        <v>3084</v>
      </c>
      <c r="C147" s="772" t="s">
        <v>3084</v>
      </c>
    </row>
    <row r="148" spans="1:3" ht="30" x14ac:dyDescent="0.25">
      <c r="A148" s="421" t="s">
        <v>2363</v>
      </c>
      <c r="B148" s="110" t="s">
        <v>124</v>
      </c>
      <c r="C148" s="113" t="s">
        <v>393</v>
      </c>
    </row>
    <row r="149" spans="1:3" ht="60" x14ac:dyDescent="0.25">
      <c r="A149" s="421" t="s">
        <v>2364</v>
      </c>
      <c r="B149" s="110" t="s">
        <v>125</v>
      </c>
      <c r="C149" s="113" t="s">
        <v>394</v>
      </c>
    </row>
    <row r="150" spans="1:3" x14ac:dyDescent="0.25">
      <c r="A150" s="421" t="s">
        <v>2365</v>
      </c>
      <c r="B150" s="110" t="s">
        <v>183</v>
      </c>
      <c r="C150" s="104" t="s">
        <v>395</v>
      </c>
    </row>
    <row r="151" spans="1:3" ht="75" x14ac:dyDescent="0.25">
      <c r="B151" s="109" t="s">
        <v>111</v>
      </c>
      <c r="C151" s="104" t="s">
        <v>3155</v>
      </c>
    </row>
    <row r="152" spans="1:3" x14ac:dyDescent="0.25">
      <c r="A152" s="421" t="s">
        <v>2366</v>
      </c>
      <c r="B152" s="110" t="s">
        <v>126</v>
      </c>
      <c r="C152" s="115"/>
    </row>
    <row r="153" spans="1:3" x14ac:dyDescent="0.25">
      <c r="A153" s="421" t="s">
        <v>2367</v>
      </c>
      <c r="B153" s="110" t="s">
        <v>128</v>
      </c>
    </row>
    <row r="154" spans="1:3" x14ac:dyDescent="0.25">
      <c r="A154" s="421" t="s">
        <v>2368</v>
      </c>
      <c r="B154" s="110" t="s">
        <v>127</v>
      </c>
    </row>
    <row r="155" spans="1:3" x14ac:dyDescent="0.25">
      <c r="A155" s="421" t="s">
        <v>2369</v>
      </c>
      <c r="B155" s="110" t="s">
        <v>112</v>
      </c>
    </row>
    <row r="156" spans="1:3" x14ac:dyDescent="0.25">
      <c r="A156" s="421" t="s">
        <v>2370</v>
      </c>
      <c r="B156" s="110" t="s">
        <v>130</v>
      </c>
    </row>
    <row r="157" spans="1:3" x14ac:dyDescent="0.25">
      <c r="A157" s="421" t="s">
        <v>2371</v>
      </c>
      <c r="B157" s="110" t="s">
        <v>28</v>
      </c>
    </row>
    <row r="158" spans="1:3" x14ac:dyDescent="0.25">
      <c r="A158" s="421" t="s">
        <v>2372</v>
      </c>
      <c r="B158" s="110" t="s">
        <v>29</v>
      </c>
    </row>
    <row r="159" spans="1:3" x14ac:dyDescent="0.25">
      <c r="A159" s="421" t="s">
        <v>2373</v>
      </c>
      <c r="B159" s="110" t="s">
        <v>90</v>
      </c>
    </row>
    <row r="160" spans="1:3" ht="18.75" x14ac:dyDescent="0.25">
      <c r="B160" s="116" t="s">
        <v>132</v>
      </c>
    </row>
    <row r="161" spans="1:3" ht="30" x14ac:dyDescent="0.25">
      <c r="A161" s="421" t="s">
        <v>2374</v>
      </c>
      <c r="B161" s="110" t="s">
        <v>75</v>
      </c>
      <c r="C161" s="104" t="s">
        <v>3156</v>
      </c>
    </row>
    <row r="162" spans="1:3" ht="45" x14ac:dyDescent="0.25">
      <c r="A162" s="421" t="s">
        <v>2375</v>
      </c>
      <c r="B162" s="117" t="s">
        <v>131</v>
      </c>
      <c r="C162" s="104" t="s">
        <v>3157</v>
      </c>
    </row>
    <row r="163" spans="1:3" s="415" customFormat="1" x14ac:dyDescent="0.25">
      <c r="A163" s="222" t="s">
        <v>2376</v>
      </c>
      <c r="B163" s="423" t="s">
        <v>3158</v>
      </c>
      <c r="C163" s="423" t="s">
        <v>3158</v>
      </c>
    </row>
    <row r="164" spans="1:3" ht="18.75" x14ac:dyDescent="0.25">
      <c r="B164" s="118" t="s">
        <v>3159</v>
      </c>
    </row>
    <row r="165" spans="1:3" x14ac:dyDescent="0.25">
      <c r="B165" s="110"/>
    </row>
    <row r="166" spans="1:3" ht="23.25" x14ac:dyDescent="0.25">
      <c r="A166" s="28"/>
      <c r="B166" s="119" t="s">
        <v>3160</v>
      </c>
    </row>
    <row r="167" spans="1:3" ht="75" x14ac:dyDescent="0.25">
      <c r="A167" s="421" t="s">
        <v>2377</v>
      </c>
      <c r="B167" s="423" t="s">
        <v>3161</v>
      </c>
    </row>
    <row r="168" spans="1:3" ht="60" x14ac:dyDescent="0.25">
      <c r="A168" s="421" t="s">
        <v>2378</v>
      </c>
      <c r="B168" s="423" t="s">
        <v>3162</v>
      </c>
    </row>
    <row r="169" spans="1:3" x14ac:dyDescent="0.25">
      <c r="A169" s="81"/>
      <c r="B169" s="120"/>
    </row>
    <row r="170" spans="1:3" ht="33.75" x14ac:dyDescent="0.25">
      <c r="A170" s="122" t="s">
        <v>1955</v>
      </c>
    </row>
  </sheetData>
  <sheetProtection algorithmName="SHA-512" hashValue="339w+NmGLQBBZS1c9KzjrDwCAeRLoXZIvXUpufxgb7nOdjU21MiPDWeESg9W8kXUb0TV9M1dNFKsb+ACYrN9pg==" saltValue="BZnSeG8WQo7hBgde1jS8rQ==" spinCount="100000" sheet="1" formatCells="0" formatColumns="0" formatRows="0"/>
  <customSheetViews>
    <customSheetView guid="{841B5921-E88B-4B2E-8CB4-8DBE5547EC4F}">
      <pane ySplit="1" topLeftCell="A2" activePane="bottomLeft" state="frozen"/>
      <selection pane="bottomLeft" activeCell="A2" sqref="A2:C2"/>
      <pageMargins left="0.7" right="0.7" top="0.75" bottom="0.75" header="0.3" footer="0.3"/>
      <pageSetup orientation="portrait" horizontalDpi="0" verticalDpi="0" r:id="rId1"/>
    </customSheetView>
  </customSheetViews>
  <mergeCells count="7">
    <mergeCell ref="B97:C97"/>
    <mergeCell ref="B96:C96"/>
    <mergeCell ref="A1:C1"/>
    <mergeCell ref="A3:C3"/>
    <mergeCell ref="B93:C93"/>
    <mergeCell ref="B94:C94"/>
    <mergeCell ref="B95:C95"/>
  </mergeCells>
  <pageMargins left="0.7" right="0.7" top="0.75" bottom="0.75" header="0.3" footer="0.3"/>
  <pageSetup scale="81" orientation="landscape" cellComments="atEnd" r:id="rId2"/>
  <headerFooter>
    <oddFooter>&amp;R&amp;P</oddFooter>
  </headerFooter>
  <rowBreaks count="2" manualBreakCount="2">
    <brk id="68" max="2" man="1"/>
    <brk id="87"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FG289"/>
  <sheetViews>
    <sheetView zoomScale="90" zoomScaleNormal="90" workbookViewId="0">
      <pane xSplit="2" ySplit="5" topLeftCell="C6" activePane="bottomRight" state="frozen"/>
      <selection activeCell="C36" sqref="C36:E36"/>
      <selection pane="topRight" activeCell="C36" sqref="C36:E36"/>
      <selection pane="bottomLeft" activeCell="C36" sqref="C36:E36"/>
      <selection pane="bottomRight" activeCell="C7" sqref="C7"/>
    </sheetView>
  </sheetViews>
  <sheetFormatPr defaultColWidth="9.140625" defaultRowHeight="15" x14ac:dyDescent="0.25"/>
  <cols>
    <col min="1" max="1" width="10.85546875" style="27" customWidth="1"/>
    <col min="2" max="2" width="73.5703125" style="1" customWidth="1"/>
    <col min="3" max="5" width="13.7109375" style="1" customWidth="1"/>
    <col min="6" max="6" width="15.7109375" style="10" customWidth="1"/>
    <col min="7" max="7" width="6.140625" style="1" customWidth="1"/>
    <col min="8" max="10" width="13.7109375" style="1" customWidth="1"/>
    <col min="11" max="11" width="15.7109375" style="10" customWidth="1"/>
    <col min="12" max="12" width="6.140625" style="1" customWidth="1"/>
    <col min="13" max="15" width="13.7109375" style="1" customWidth="1"/>
    <col min="16" max="16" width="15.7109375" style="10" customWidth="1"/>
    <col min="17" max="17" width="6.140625" style="1" customWidth="1"/>
    <col min="18" max="20" width="13.7109375" style="1" customWidth="1"/>
    <col min="21" max="21" width="15.7109375" style="10" customWidth="1"/>
    <col min="22" max="22" width="3.42578125" style="1" customWidth="1"/>
    <col min="23" max="25" width="13.7109375" style="1" customWidth="1"/>
    <col min="26" max="26" width="15.7109375" style="10" customWidth="1"/>
    <col min="27" max="27" width="6.140625" style="1" customWidth="1"/>
    <col min="28" max="30" width="13.7109375" style="1" customWidth="1"/>
    <col min="31" max="31" width="15.7109375" style="10" customWidth="1"/>
    <col min="32" max="32" width="6.140625" style="1" customWidth="1"/>
    <col min="33" max="35" width="13.7109375" style="1" customWidth="1"/>
    <col min="36" max="36" width="15.7109375" style="10" customWidth="1"/>
    <col min="37" max="37" width="6.140625" style="1" customWidth="1"/>
    <col min="38" max="40" width="13.7109375" style="1" customWidth="1"/>
    <col min="41" max="41" width="15.7109375" style="10" customWidth="1"/>
    <col min="42" max="42" width="6.140625" style="1" customWidth="1"/>
    <col min="43" max="45" width="13.7109375" style="1" customWidth="1"/>
    <col min="46" max="46" width="15.7109375" style="10" customWidth="1"/>
    <col min="47" max="47" width="6.140625" style="1" customWidth="1"/>
    <col min="48" max="50" width="13.7109375" style="1" customWidth="1"/>
    <col min="51" max="51" width="13.7109375" style="10" customWidth="1"/>
    <col min="52" max="52" width="6.140625" style="1" customWidth="1"/>
    <col min="53" max="55" width="13.7109375" style="1" customWidth="1"/>
    <col min="56" max="56" width="15.7109375" style="10" customWidth="1"/>
    <col min="57" max="57" width="6.140625" style="1" customWidth="1"/>
    <col min="58" max="60" width="13.7109375" style="1" customWidth="1"/>
    <col min="61" max="61" width="15.7109375" style="10" customWidth="1"/>
    <col min="62" max="62" width="6.140625" style="1" customWidth="1"/>
    <col min="63" max="65" width="13.7109375" style="1" customWidth="1"/>
    <col min="66" max="66" width="15.7109375" style="10" customWidth="1"/>
    <col min="67" max="67" width="6.140625" style="1" customWidth="1"/>
    <col min="68" max="70" width="13.7109375" style="1" customWidth="1"/>
    <col min="71" max="71" width="15.7109375" style="10" customWidth="1"/>
    <col min="72" max="72" width="6.140625" style="1" customWidth="1"/>
    <col min="73" max="75" width="13.7109375" style="1" customWidth="1"/>
    <col min="76" max="76" width="15.7109375" style="10" customWidth="1"/>
    <col min="77" max="77" width="6.140625" style="1" customWidth="1"/>
    <col min="78" max="80" width="13.7109375" style="1" customWidth="1"/>
    <col min="81" max="81" width="15.7109375" style="10" customWidth="1"/>
    <col min="82" max="82" width="6.140625" style="1" customWidth="1"/>
    <col min="83" max="85" width="13.7109375" style="1" customWidth="1"/>
    <col min="86" max="86" width="15.7109375" style="10" customWidth="1"/>
    <col min="87" max="87" width="6.140625" style="1" customWidth="1"/>
    <col min="88" max="90" width="13.7109375" style="1" customWidth="1"/>
    <col min="91" max="91" width="15.7109375" style="10" customWidth="1"/>
    <col min="92" max="92" width="6.140625" style="1" customWidth="1"/>
    <col min="93" max="95" width="13.7109375" style="1" customWidth="1"/>
    <col min="96" max="96" width="15.7109375" style="10" customWidth="1"/>
    <col min="97" max="97" width="6.140625" style="1" customWidth="1"/>
    <col min="98" max="100" width="13.7109375" style="1" customWidth="1"/>
    <col min="101" max="101" width="15.7109375" style="10" customWidth="1"/>
    <col min="102" max="102" width="6.140625" style="1" customWidth="1"/>
    <col min="103" max="103" width="3.85546875" style="4" customWidth="1"/>
    <col min="104" max="106" width="13.7109375" style="1" customWidth="1"/>
    <col min="107" max="107" width="19" style="1" customWidth="1"/>
    <col min="108" max="108" width="9.140625" style="1"/>
    <col min="109" max="109" width="18" style="1" customWidth="1"/>
    <col min="110" max="163" width="9.140625" style="32"/>
    <col min="164" max="16384" width="9.140625" style="1"/>
  </cols>
  <sheetData>
    <row r="1" spans="1:163" customFormat="1" ht="36" x14ac:dyDescent="0.55000000000000004">
      <c r="A1" s="192"/>
      <c r="B1" s="198" t="s">
        <v>3075</v>
      </c>
      <c r="C1" s="194"/>
      <c r="D1" s="194"/>
      <c r="E1" s="195"/>
      <c r="F1" s="196"/>
      <c r="G1" s="195"/>
      <c r="H1" s="194"/>
      <c r="I1" s="194"/>
      <c r="J1" s="195"/>
      <c r="K1" s="196"/>
      <c r="L1" s="195"/>
      <c r="M1" s="194"/>
      <c r="N1" s="194"/>
      <c r="O1" s="195"/>
      <c r="P1" s="196"/>
      <c r="Q1" s="195"/>
      <c r="R1" s="194"/>
      <c r="S1" s="194"/>
      <c r="T1" s="195"/>
      <c r="U1" s="196"/>
      <c r="V1" s="195"/>
      <c r="W1" s="194"/>
      <c r="X1" s="194"/>
      <c r="Y1" s="195"/>
      <c r="Z1" s="196"/>
      <c r="AA1" s="195"/>
      <c r="AB1" s="194"/>
      <c r="AC1" s="194"/>
      <c r="AD1" s="195"/>
      <c r="AE1" s="196"/>
      <c r="AF1" s="195"/>
      <c r="AG1" s="194"/>
      <c r="AH1" s="194"/>
      <c r="AI1" s="195"/>
      <c r="AJ1" s="196"/>
      <c r="AK1" s="195"/>
      <c r="AL1" s="194"/>
      <c r="AM1" s="194"/>
      <c r="AN1" s="195"/>
      <c r="AO1" s="196"/>
      <c r="AP1" s="195"/>
      <c r="AQ1" s="194"/>
      <c r="AR1" s="194"/>
      <c r="AS1" s="195"/>
      <c r="AT1" s="196"/>
      <c r="AU1" s="195"/>
      <c r="AV1" s="194"/>
      <c r="AW1" s="194"/>
      <c r="AX1" s="195"/>
      <c r="AY1" s="196"/>
      <c r="AZ1" s="195"/>
      <c r="BA1" s="194"/>
      <c r="BB1" s="194"/>
      <c r="BC1" s="195"/>
      <c r="BD1" s="196"/>
      <c r="BE1" s="195"/>
      <c r="BF1" s="194"/>
      <c r="BG1" s="194"/>
      <c r="BH1" s="195"/>
      <c r="BI1" s="196"/>
      <c r="BJ1" s="195"/>
      <c r="BK1" s="194"/>
      <c r="BL1" s="194"/>
      <c r="BM1" s="195"/>
      <c r="BN1" s="196"/>
      <c r="BO1" s="195"/>
      <c r="BP1" s="194"/>
      <c r="BQ1" s="194"/>
      <c r="BR1" s="195"/>
      <c r="BS1" s="196"/>
      <c r="BT1" s="195"/>
      <c r="BU1" s="194"/>
      <c r="BV1" s="194"/>
      <c r="BW1" s="195"/>
      <c r="BX1" s="196"/>
      <c r="BY1" s="195"/>
      <c r="BZ1" s="194"/>
      <c r="CA1" s="194"/>
      <c r="CB1" s="195"/>
      <c r="CC1" s="196"/>
      <c r="CD1" s="195"/>
      <c r="CE1" s="194"/>
      <c r="CF1" s="194"/>
      <c r="CG1" s="195"/>
      <c r="CH1" s="196"/>
      <c r="CI1" s="195"/>
      <c r="CJ1" s="194"/>
      <c r="CK1" s="194"/>
      <c r="CL1" s="195"/>
      <c r="CM1" s="196"/>
      <c r="CN1" s="195"/>
      <c r="CO1" s="194"/>
      <c r="CP1" s="194"/>
      <c r="CQ1" s="195"/>
      <c r="CR1" s="196"/>
      <c r="CS1" s="195"/>
      <c r="CT1" s="194"/>
      <c r="CU1" s="194"/>
      <c r="CV1" s="195"/>
      <c r="CW1" s="196"/>
      <c r="CX1" s="195"/>
      <c r="CY1" s="198"/>
      <c r="CZ1" s="195"/>
      <c r="DA1" s="195"/>
      <c r="DB1" s="195"/>
      <c r="DC1" s="195"/>
      <c r="DD1" s="195"/>
      <c r="DE1" s="195"/>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c r="FB1" s="84"/>
      <c r="FC1" s="84"/>
      <c r="FD1" s="84"/>
      <c r="FE1" s="84"/>
      <c r="FF1" s="84"/>
      <c r="FG1" s="84"/>
    </row>
    <row r="2" spans="1:163" s="25" customFormat="1" ht="48.75" customHeight="1" x14ac:dyDescent="0.25">
      <c r="A2" s="232"/>
      <c r="B2" s="1169" t="s">
        <v>3163</v>
      </c>
      <c r="C2" s="1170"/>
      <c r="D2" s="1170"/>
      <c r="E2" s="1170"/>
      <c r="F2" s="1171"/>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row>
    <row r="3" spans="1:163" s="142" customFormat="1" ht="28.5" customHeight="1" thickBot="1" x14ac:dyDescent="0.3">
      <c r="A3" s="260"/>
      <c r="B3" s="1172"/>
      <c r="C3" s="1172"/>
      <c r="D3" s="1172"/>
      <c r="E3" s="1172"/>
      <c r="F3" s="173" t="s">
        <v>3198</v>
      </c>
      <c r="G3" s="233"/>
      <c r="H3" s="261"/>
      <c r="I3" s="261"/>
      <c r="J3" s="261"/>
      <c r="K3" s="261"/>
      <c r="L3" s="233"/>
      <c r="M3" s="261"/>
      <c r="N3" s="261"/>
      <c r="O3" s="261"/>
      <c r="P3" s="261"/>
      <c r="Q3" s="233"/>
      <c r="R3" s="261"/>
      <c r="S3" s="261"/>
      <c r="T3" s="261"/>
      <c r="U3" s="261"/>
      <c r="V3" s="233"/>
      <c r="W3" s="261"/>
      <c r="X3" s="261"/>
      <c r="Y3" s="261"/>
      <c r="Z3" s="261"/>
      <c r="AA3" s="233"/>
      <c r="AB3" s="261"/>
      <c r="AC3" s="261"/>
      <c r="AD3" s="261"/>
      <c r="AE3" s="261"/>
      <c r="AF3" s="233"/>
      <c r="AG3" s="261"/>
      <c r="AH3" s="261"/>
      <c r="AI3" s="261"/>
      <c r="AJ3" s="261"/>
      <c r="AK3" s="233"/>
      <c r="AL3" s="261"/>
      <c r="AM3" s="261"/>
      <c r="AN3" s="261"/>
      <c r="AO3" s="261"/>
      <c r="AP3" s="233"/>
      <c r="AQ3" s="261"/>
      <c r="AR3" s="261"/>
      <c r="AS3" s="261"/>
      <c r="AT3" s="261"/>
      <c r="AU3" s="233"/>
      <c r="AV3" s="261"/>
      <c r="AW3" s="261"/>
      <c r="AX3" s="261"/>
      <c r="AY3" s="261"/>
      <c r="AZ3" s="233"/>
      <c r="BA3" s="261"/>
      <c r="BB3" s="261"/>
      <c r="BC3" s="261"/>
      <c r="BD3" s="261"/>
      <c r="BE3" s="233"/>
      <c r="BF3" s="261"/>
      <c r="BG3" s="261"/>
      <c r="BH3" s="261"/>
      <c r="BI3" s="261"/>
      <c r="BJ3" s="233"/>
      <c r="BK3" s="261"/>
      <c r="BL3" s="261"/>
      <c r="BM3" s="261"/>
      <c r="BN3" s="261"/>
      <c r="BO3" s="233"/>
      <c r="BP3" s="261"/>
      <c r="BQ3" s="261"/>
      <c r="BR3" s="261"/>
      <c r="BS3" s="261"/>
      <c r="BT3" s="233"/>
      <c r="BU3" s="261"/>
      <c r="BV3" s="261"/>
      <c r="BW3" s="261"/>
      <c r="BX3" s="261"/>
      <c r="BY3" s="233"/>
      <c r="BZ3" s="261"/>
      <c r="CA3" s="261"/>
      <c r="CB3" s="261"/>
      <c r="CC3" s="261"/>
      <c r="CD3" s="233"/>
      <c r="CE3" s="261"/>
      <c r="CF3" s="261"/>
      <c r="CG3" s="261"/>
      <c r="CH3" s="261"/>
      <c r="CI3" s="233"/>
      <c r="CJ3" s="261"/>
      <c r="CK3" s="261"/>
      <c r="CL3" s="261"/>
      <c r="CM3" s="261"/>
      <c r="CN3" s="233"/>
      <c r="CO3" s="261"/>
      <c r="CP3" s="261"/>
      <c r="CQ3" s="261"/>
      <c r="CR3" s="261"/>
      <c r="CS3" s="233"/>
      <c r="CT3" s="261"/>
      <c r="CU3" s="261"/>
      <c r="CV3" s="261"/>
      <c r="CW3" s="261"/>
      <c r="CX3" s="233"/>
      <c r="CY3" s="261"/>
      <c r="CZ3" s="261"/>
      <c r="DA3" s="261"/>
      <c r="DB3" s="261"/>
      <c r="DC3" s="233"/>
      <c r="DD3" s="233"/>
      <c r="DE3" s="233"/>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row>
    <row r="4" spans="1:163" s="5" customFormat="1" ht="15.75" thickBot="1" x14ac:dyDescent="0.3">
      <c r="A4" s="200"/>
      <c r="B4" s="263" t="s">
        <v>249</v>
      </c>
      <c r="C4" s="1163" t="s">
        <v>3237</v>
      </c>
      <c r="D4" s="1164"/>
      <c r="E4" s="1164"/>
      <c r="F4" s="1165"/>
      <c r="G4" s="202"/>
      <c r="H4" s="1163" t="s">
        <v>463</v>
      </c>
      <c r="I4" s="1164"/>
      <c r="J4" s="1164"/>
      <c r="K4" s="1165"/>
      <c r="L4" s="202"/>
      <c r="M4" s="1163" t="s">
        <v>464</v>
      </c>
      <c r="N4" s="1164"/>
      <c r="O4" s="1164"/>
      <c r="P4" s="1165"/>
      <c r="Q4" s="202"/>
      <c r="R4" s="1163" t="s">
        <v>465</v>
      </c>
      <c r="S4" s="1164"/>
      <c r="T4" s="1164"/>
      <c r="U4" s="1165"/>
      <c r="V4" s="202"/>
      <c r="W4" s="1163" t="s">
        <v>466</v>
      </c>
      <c r="X4" s="1164"/>
      <c r="Y4" s="1164"/>
      <c r="Z4" s="1165"/>
      <c r="AA4" s="202"/>
      <c r="AB4" s="1163" t="s">
        <v>467</v>
      </c>
      <c r="AC4" s="1164"/>
      <c r="AD4" s="1164"/>
      <c r="AE4" s="1165"/>
      <c r="AF4" s="202"/>
      <c r="AG4" s="1163" t="s">
        <v>3028</v>
      </c>
      <c r="AH4" s="1164"/>
      <c r="AI4" s="1164"/>
      <c r="AJ4" s="1165"/>
      <c r="AK4" s="202"/>
      <c r="AL4" s="1163" t="s">
        <v>468</v>
      </c>
      <c r="AM4" s="1164"/>
      <c r="AN4" s="1164"/>
      <c r="AO4" s="1165"/>
      <c r="AP4" s="202"/>
      <c r="AQ4" s="1163" t="s">
        <v>3029</v>
      </c>
      <c r="AR4" s="1164"/>
      <c r="AS4" s="1164"/>
      <c r="AT4" s="1165"/>
      <c r="AU4" s="202"/>
      <c r="AV4" s="1163" t="s">
        <v>3030</v>
      </c>
      <c r="AW4" s="1164"/>
      <c r="AX4" s="1164"/>
      <c r="AY4" s="1165"/>
      <c r="AZ4" s="202"/>
      <c r="BA4" s="1163" t="s">
        <v>469</v>
      </c>
      <c r="BB4" s="1164"/>
      <c r="BC4" s="1164"/>
      <c r="BD4" s="1165"/>
      <c r="BE4" s="202"/>
      <c r="BF4" s="1163" t="s">
        <v>473</v>
      </c>
      <c r="BG4" s="1164"/>
      <c r="BH4" s="1164"/>
      <c r="BI4" s="1165"/>
      <c r="BJ4" s="202"/>
      <c r="BK4" s="1163" t="s">
        <v>470</v>
      </c>
      <c r="BL4" s="1164"/>
      <c r="BM4" s="1164"/>
      <c r="BN4" s="1165"/>
      <c r="BO4" s="202"/>
      <c r="BP4" s="1163" t="s">
        <v>3031</v>
      </c>
      <c r="BQ4" s="1164"/>
      <c r="BR4" s="1164"/>
      <c r="BS4" s="1165"/>
      <c r="BT4" s="202"/>
      <c r="BU4" s="1163" t="s">
        <v>471</v>
      </c>
      <c r="BV4" s="1164"/>
      <c r="BW4" s="1164"/>
      <c r="BX4" s="1165"/>
      <c r="BY4" s="202"/>
      <c r="BZ4" s="1163" t="s">
        <v>3032</v>
      </c>
      <c r="CA4" s="1164"/>
      <c r="CB4" s="1164"/>
      <c r="CC4" s="1165"/>
      <c r="CD4" s="202"/>
      <c r="CE4" s="1163" t="s">
        <v>3033</v>
      </c>
      <c r="CF4" s="1164"/>
      <c r="CG4" s="1164"/>
      <c r="CH4" s="1165"/>
      <c r="CI4" s="202"/>
      <c r="CJ4" s="1163" t="s">
        <v>3034</v>
      </c>
      <c r="CK4" s="1164"/>
      <c r="CL4" s="1164"/>
      <c r="CM4" s="1165"/>
      <c r="CN4" s="202"/>
      <c r="CO4" s="1163" t="s">
        <v>3035</v>
      </c>
      <c r="CP4" s="1164"/>
      <c r="CQ4" s="1164"/>
      <c r="CR4" s="1165"/>
      <c r="CS4" s="202"/>
      <c r="CT4" s="1163" t="s">
        <v>3036</v>
      </c>
      <c r="CU4" s="1164"/>
      <c r="CV4" s="1164"/>
      <c r="CW4" s="1165"/>
      <c r="CX4" s="202"/>
      <c r="CY4" s="217"/>
      <c r="CZ4" s="1166" t="s">
        <v>3037</v>
      </c>
      <c r="DA4" s="1167"/>
      <c r="DB4" s="1167"/>
      <c r="DC4" s="1168"/>
      <c r="DD4" s="190"/>
      <c r="DE4" s="179"/>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row>
    <row r="5" spans="1:163" s="5" customFormat="1" ht="51.75" x14ac:dyDescent="0.25">
      <c r="A5" s="209" t="s">
        <v>252</v>
      </c>
      <c r="B5" s="262" t="s">
        <v>93</v>
      </c>
      <c r="C5" s="210" t="s">
        <v>1937</v>
      </c>
      <c r="D5" s="210" t="s">
        <v>1938</v>
      </c>
      <c r="E5" s="210" t="s">
        <v>1939</v>
      </c>
      <c r="F5" s="210" t="s">
        <v>53</v>
      </c>
      <c r="G5" s="44"/>
      <c r="H5" s="210" t="s">
        <v>1937</v>
      </c>
      <c r="I5" s="210" t="s">
        <v>1938</v>
      </c>
      <c r="J5" s="210" t="s">
        <v>1939</v>
      </c>
      <c r="K5" s="210" t="s">
        <v>53</v>
      </c>
      <c r="L5" s="44"/>
      <c r="M5" s="210" t="s">
        <v>1937</v>
      </c>
      <c r="N5" s="210" t="s">
        <v>1938</v>
      </c>
      <c r="O5" s="210" t="s">
        <v>1939</v>
      </c>
      <c r="P5" s="210" t="s">
        <v>53</v>
      </c>
      <c r="Q5" s="44"/>
      <c r="R5" s="210" t="s">
        <v>1937</v>
      </c>
      <c r="S5" s="210" t="s">
        <v>1938</v>
      </c>
      <c r="T5" s="210" t="s">
        <v>1939</v>
      </c>
      <c r="U5" s="210" t="s">
        <v>53</v>
      </c>
      <c r="V5" s="44"/>
      <c r="W5" s="210" t="s">
        <v>1937</v>
      </c>
      <c r="X5" s="210" t="s">
        <v>1938</v>
      </c>
      <c r="Y5" s="210" t="s">
        <v>1939</v>
      </c>
      <c r="Z5" s="210" t="s">
        <v>53</v>
      </c>
      <c r="AA5" s="44"/>
      <c r="AB5" s="210" t="s">
        <v>1937</v>
      </c>
      <c r="AC5" s="210" t="s">
        <v>1938</v>
      </c>
      <c r="AD5" s="210" t="s">
        <v>1939</v>
      </c>
      <c r="AE5" s="210" t="s">
        <v>53</v>
      </c>
      <c r="AF5" s="44"/>
      <c r="AG5" s="210" t="s">
        <v>1937</v>
      </c>
      <c r="AH5" s="210" t="s">
        <v>1938</v>
      </c>
      <c r="AI5" s="210" t="s">
        <v>1939</v>
      </c>
      <c r="AJ5" s="210" t="s">
        <v>53</v>
      </c>
      <c r="AK5" s="44"/>
      <c r="AL5" s="210" t="s">
        <v>1937</v>
      </c>
      <c r="AM5" s="210" t="s">
        <v>1938</v>
      </c>
      <c r="AN5" s="210" t="s">
        <v>1939</v>
      </c>
      <c r="AO5" s="210" t="s">
        <v>53</v>
      </c>
      <c r="AP5" s="44"/>
      <c r="AQ5" s="210" t="s">
        <v>1937</v>
      </c>
      <c r="AR5" s="210" t="s">
        <v>1938</v>
      </c>
      <c r="AS5" s="210" t="s">
        <v>1939</v>
      </c>
      <c r="AT5" s="210" t="s">
        <v>53</v>
      </c>
      <c r="AU5" s="44"/>
      <c r="AV5" s="210" t="s">
        <v>1937</v>
      </c>
      <c r="AW5" s="210" t="s">
        <v>1938</v>
      </c>
      <c r="AX5" s="210" t="s">
        <v>1939</v>
      </c>
      <c r="AY5" s="210" t="s">
        <v>53</v>
      </c>
      <c r="AZ5" s="44"/>
      <c r="BA5" s="210" t="s">
        <v>1937</v>
      </c>
      <c r="BB5" s="210" t="s">
        <v>1938</v>
      </c>
      <c r="BC5" s="210" t="s">
        <v>1939</v>
      </c>
      <c r="BD5" s="210" t="s">
        <v>53</v>
      </c>
      <c r="BE5" s="44"/>
      <c r="BF5" s="210" t="s">
        <v>1937</v>
      </c>
      <c r="BG5" s="210" t="s">
        <v>1938</v>
      </c>
      <c r="BH5" s="210" t="s">
        <v>1939</v>
      </c>
      <c r="BI5" s="210" t="s">
        <v>53</v>
      </c>
      <c r="BJ5" s="44"/>
      <c r="BK5" s="210" t="s">
        <v>1937</v>
      </c>
      <c r="BL5" s="210" t="s">
        <v>1938</v>
      </c>
      <c r="BM5" s="210" t="s">
        <v>1939</v>
      </c>
      <c r="BN5" s="210" t="s">
        <v>53</v>
      </c>
      <c r="BO5" s="44"/>
      <c r="BP5" s="210" t="s">
        <v>1937</v>
      </c>
      <c r="BQ5" s="210" t="s">
        <v>1938</v>
      </c>
      <c r="BR5" s="210" t="s">
        <v>1939</v>
      </c>
      <c r="BS5" s="210" t="s">
        <v>53</v>
      </c>
      <c r="BT5" s="44"/>
      <c r="BU5" s="210" t="s">
        <v>1937</v>
      </c>
      <c r="BV5" s="210" t="s">
        <v>1938</v>
      </c>
      <c r="BW5" s="210" t="s">
        <v>1939</v>
      </c>
      <c r="BX5" s="210" t="s">
        <v>53</v>
      </c>
      <c r="BY5" s="44"/>
      <c r="BZ5" s="210" t="s">
        <v>1937</v>
      </c>
      <c r="CA5" s="210" t="s">
        <v>1938</v>
      </c>
      <c r="CB5" s="210" t="s">
        <v>1939</v>
      </c>
      <c r="CC5" s="210" t="s">
        <v>53</v>
      </c>
      <c r="CD5" s="44"/>
      <c r="CE5" s="210" t="s">
        <v>1937</v>
      </c>
      <c r="CF5" s="210" t="s">
        <v>1938</v>
      </c>
      <c r="CG5" s="210" t="s">
        <v>1939</v>
      </c>
      <c r="CH5" s="210" t="s">
        <v>53</v>
      </c>
      <c r="CI5" s="44"/>
      <c r="CJ5" s="210" t="s">
        <v>1937</v>
      </c>
      <c r="CK5" s="210" t="s">
        <v>1938</v>
      </c>
      <c r="CL5" s="210" t="s">
        <v>1939</v>
      </c>
      <c r="CM5" s="210" t="s">
        <v>53</v>
      </c>
      <c r="CN5" s="44"/>
      <c r="CO5" s="210" t="s">
        <v>1937</v>
      </c>
      <c r="CP5" s="210" t="s">
        <v>1938</v>
      </c>
      <c r="CQ5" s="210" t="s">
        <v>1939</v>
      </c>
      <c r="CR5" s="210" t="s">
        <v>53</v>
      </c>
      <c r="CS5" s="44"/>
      <c r="CT5" s="210" t="s">
        <v>1937</v>
      </c>
      <c r="CU5" s="210" t="s">
        <v>1938</v>
      </c>
      <c r="CV5" s="210" t="s">
        <v>1939</v>
      </c>
      <c r="CW5" s="210" t="s">
        <v>53</v>
      </c>
      <c r="CX5" s="44"/>
      <c r="CY5" s="44"/>
      <c r="CZ5" s="210" t="s">
        <v>1937</v>
      </c>
      <c r="DA5" s="210" t="s">
        <v>1938</v>
      </c>
      <c r="DB5" s="210" t="s">
        <v>1939</v>
      </c>
      <c r="DC5" s="210" t="s">
        <v>3038</v>
      </c>
      <c r="DD5" s="44"/>
      <c r="DE5" s="211" t="s">
        <v>52</v>
      </c>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row>
    <row r="6" spans="1:163" ht="62.25" customHeight="1" x14ac:dyDescent="0.25">
      <c r="A6" s="1"/>
      <c r="B6" s="264" t="s">
        <v>1996</v>
      </c>
      <c r="F6" s="1"/>
      <c r="K6" s="1"/>
      <c r="P6" s="1"/>
      <c r="U6" s="1"/>
      <c r="Z6" s="1"/>
      <c r="AE6" s="1"/>
      <c r="AJ6" s="1"/>
      <c r="AO6" s="1"/>
      <c r="AT6" s="1"/>
      <c r="AY6" s="1"/>
      <c r="BD6" s="1"/>
      <c r="BI6" s="1"/>
      <c r="BN6" s="1"/>
      <c r="BS6" s="1"/>
      <c r="BX6" s="1"/>
      <c r="CC6" s="1"/>
      <c r="CH6" s="1"/>
      <c r="CM6" s="1"/>
      <c r="CR6" s="1"/>
      <c r="CW6" s="1"/>
      <c r="CY6" s="1"/>
    </row>
    <row r="7" spans="1:163" ht="62.25" customHeight="1" x14ac:dyDescent="0.25">
      <c r="A7" s="123" t="s">
        <v>2245</v>
      </c>
      <c r="B7" s="182" t="s">
        <v>88</v>
      </c>
      <c r="C7" s="30"/>
      <c r="D7" s="753"/>
      <c r="E7" s="643"/>
      <c r="F7" s="212">
        <f t="shared" ref="F7:F27" si="0">E7+D7+C7</f>
        <v>0</v>
      </c>
      <c r="G7" s="643"/>
      <c r="H7" s="30"/>
      <c r="I7" s="753"/>
      <c r="J7" s="643"/>
      <c r="K7" s="212">
        <f t="shared" ref="K7:K27" si="1">J7+I7+H7</f>
        <v>0</v>
      </c>
      <c r="L7" s="643"/>
      <c r="M7" s="519"/>
      <c r="N7" s="753"/>
      <c r="O7" s="643"/>
      <c r="P7" s="212">
        <f t="shared" ref="P7:P27" si="2">O7+N7+M7</f>
        <v>0</v>
      </c>
      <c r="Q7" s="643"/>
      <c r="R7" s="753"/>
      <c r="S7" s="753"/>
      <c r="T7" s="643"/>
      <c r="U7" s="212">
        <f t="shared" ref="U7:U27" si="3">T7+S7+R7</f>
        <v>0</v>
      </c>
      <c r="V7" s="643"/>
      <c r="W7" s="753"/>
      <c r="X7" s="753"/>
      <c r="Y7" s="643"/>
      <c r="Z7" s="212">
        <f t="shared" ref="Z7:Z27" si="4">Y7+X7+W7</f>
        <v>0</v>
      </c>
      <c r="AA7" s="643"/>
      <c r="AB7" s="527"/>
      <c r="AC7" s="527"/>
      <c r="AD7" s="643"/>
      <c r="AE7" s="212">
        <f t="shared" ref="AE7:AE27" si="5">AD7+AC7+AB7</f>
        <v>0</v>
      </c>
      <c r="AF7" s="643"/>
      <c r="AG7" s="527"/>
      <c r="AH7" s="527"/>
      <c r="AI7" s="643"/>
      <c r="AJ7" s="212">
        <f t="shared" ref="AJ7:AJ27" si="6">AI7+AH7+AG7</f>
        <v>0</v>
      </c>
      <c r="AK7" s="643"/>
      <c r="AL7" s="527"/>
      <c r="AM7" s="527"/>
      <c r="AN7" s="643"/>
      <c r="AO7" s="212">
        <f t="shared" ref="AO7:AO27" si="7">AN7+AM7+AL7</f>
        <v>0</v>
      </c>
      <c r="AP7" s="643"/>
      <c r="AQ7" s="527"/>
      <c r="AR7" s="527"/>
      <c r="AS7" s="643"/>
      <c r="AT7" s="212">
        <f t="shared" ref="AT7:AT27" si="8">AS7+AR7+AQ7</f>
        <v>0</v>
      </c>
      <c r="AU7" s="643"/>
      <c r="AV7" s="30"/>
      <c r="AW7" s="753"/>
      <c r="AX7" s="643"/>
      <c r="AY7" s="212">
        <f t="shared" ref="AY7:AY27" si="9">AX7+AW7+AV7</f>
        <v>0</v>
      </c>
      <c r="AZ7" s="643"/>
      <c r="BA7" s="753"/>
      <c r="BB7" s="753"/>
      <c r="BC7" s="643"/>
      <c r="BD7" s="212">
        <f t="shared" ref="BD7:BD27" si="10">BC7+BB7+BA7</f>
        <v>0</v>
      </c>
      <c r="BE7" s="643"/>
      <c r="BF7" s="753"/>
      <c r="BG7" s="753"/>
      <c r="BH7" s="643"/>
      <c r="BI7" s="212">
        <f t="shared" ref="BI7:BI27" si="11">BH7+BG7+BF7</f>
        <v>0</v>
      </c>
      <c r="BJ7" s="643"/>
      <c r="BK7" s="753"/>
      <c r="BL7" s="753"/>
      <c r="BM7" s="643"/>
      <c r="BN7" s="212">
        <f t="shared" ref="BN7:BN27" si="12">BM7+BL7+BK7</f>
        <v>0</v>
      </c>
      <c r="BO7" s="643"/>
      <c r="BP7" s="753"/>
      <c r="BQ7" s="753"/>
      <c r="BR7" s="643"/>
      <c r="BS7" s="212">
        <f t="shared" ref="BS7:BS27" si="13">BR7+BQ7+BP7</f>
        <v>0</v>
      </c>
      <c r="BT7" s="643"/>
      <c r="BU7" s="753"/>
      <c r="BV7" s="753"/>
      <c r="BW7" s="643"/>
      <c r="BX7" s="212">
        <f t="shared" ref="BX7:BX27" si="14">BW7+BV7+BU7</f>
        <v>0</v>
      </c>
      <c r="BY7" s="643"/>
      <c r="BZ7" s="753"/>
      <c r="CA7" s="753"/>
      <c r="CB7" s="643"/>
      <c r="CC7" s="212">
        <f t="shared" ref="CC7:CC27" si="15">CB7+CA7+BZ7</f>
        <v>0</v>
      </c>
      <c r="CD7" s="643"/>
      <c r="CE7" s="753"/>
      <c r="CF7" s="753"/>
      <c r="CG7" s="643"/>
      <c r="CH7" s="212">
        <f t="shared" ref="CH7:CH27" si="16">CG7+CF7+CE7</f>
        <v>0</v>
      </c>
      <c r="CI7" s="643"/>
      <c r="CJ7" s="753"/>
      <c r="CK7" s="753"/>
      <c r="CL7" s="643"/>
      <c r="CM7" s="212">
        <f t="shared" ref="CM7:CM27" si="17">CL7+CK7+CJ7</f>
        <v>0</v>
      </c>
      <c r="CN7" s="643"/>
      <c r="CO7" s="753"/>
      <c r="CP7" s="753"/>
      <c r="CQ7" s="643"/>
      <c r="CR7" s="212">
        <f t="shared" ref="CR7:CR27" si="18">CQ7+CP7+CO7</f>
        <v>0</v>
      </c>
      <c r="CS7" s="643"/>
      <c r="CT7" s="753"/>
      <c r="CU7" s="753"/>
      <c r="CV7" s="643"/>
      <c r="CW7" s="212">
        <f t="shared" ref="CW7:CW27" si="19">CV7+CU7+CT7</f>
        <v>0</v>
      </c>
      <c r="CX7" s="643"/>
      <c r="CY7" s="44"/>
      <c r="CZ7" s="50">
        <f t="shared" ref="CZ7:CZ27" si="20">+C7+H7+M7+R7+W7+AB7+AG7+AL7+AQ7+AV7+BA7+BF7+BK7+BP7+BU7+BZ7+CE7+CJ7+CO7+CT7</f>
        <v>0</v>
      </c>
      <c r="DA7" s="50">
        <f t="shared" ref="DA7:DA27" si="21">+D7+I7+N7+S7+X7+AC7+AH7+AM7+AR7+AW7+BB7+BG7+BL7+BQ7+BV7+CA7+CF7+CK7+CP7+CU7</f>
        <v>0</v>
      </c>
      <c r="DB7" s="50">
        <f t="shared" ref="DB7:DB27" si="22">+E7+J7+O7+T7+Y7+AD7+AI7+AN7+AS7+AX7+BC7+BH7+BM7+BR7+BW7+CB7+CG7+CL7+CQ7+CV7</f>
        <v>0</v>
      </c>
      <c r="DC7" s="163">
        <f t="shared" ref="DC7:DC27" si="23">CZ7+DA7+DB7</f>
        <v>0</v>
      </c>
      <c r="DD7" s="643"/>
      <c r="DE7" s="44"/>
      <c r="ET7" s="32">
        <v>31</v>
      </c>
    </row>
    <row r="8" spans="1:163" x14ac:dyDescent="0.25">
      <c r="A8" s="123" t="s">
        <v>2246</v>
      </c>
      <c r="B8" s="182" t="s">
        <v>243</v>
      </c>
      <c r="C8" s="753"/>
      <c r="D8" s="753"/>
      <c r="E8" s="753"/>
      <c r="F8" s="212">
        <f t="shared" si="0"/>
        <v>0</v>
      </c>
      <c r="G8" s="643"/>
      <c r="H8" s="753"/>
      <c r="I8" s="753"/>
      <c r="J8" s="753"/>
      <c r="K8" s="212">
        <f t="shared" si="1"/>
        <v>0</v>
      </c>
      <c r="L8" s="643"/>
      <c r="M8" s="753"/>
      <c r="N8" s="753"/>
      <c r="O8" s="753"/>
      <c r="P8" s="212">
        <f t="shared" si="2"/>
        <v>0</v>
      </c>
      <c r="Q8" s="643"/>
      <c r="R8" s="753"/>
      <c r="S8" s="753"/>
      <c r="T8" s="753"/>
      <c r="U8" s="212">
        <f t="shared" si="3"/>
        <v>0</v>
      </c>
      <c r="V8" s="643"/>
      <c r="W8" s="753"/>
      <c r="X8" s="753"/>
      <c r="Y8" s="753"/>
      <c r="Z8" s="212">
        <f t="shared" si="4"/>
        <v>0</v>
      </c>
      <c r="AA8" s="643"/>
      <c r="AB8" s="527"/>
      <c r="AC8" s="527"/>
      <c r="AD8" s="527"/>
      <c r="AE8" s="212">
        <f t="shared" si="5"/>
        <v>0</v>
      </c>
      <c r="AF8" s="643"/>
      <c r="AG8" s="527"/>
      <c r="AH8" s="527"/>
      <c r="AI8" s="527"/>
      <c r="AJ8" s="212">
        <f t="shared" si="6"/>
        <v>0</v>
      </c>
      <c r="AK8" s="643"/>
      <c r="AL8" s="527"/>
      <c r="AM8" s="527"/>
      <c r="AN8" s="527"/>
      <c r="AO8" s="212">
        <f t="shared" si="7"/>
        <v>0</v>
      </c>
      <c r="AP8" s="643"/>
      <c r="AQ8" s="527"/>
      <c r="AR8" s="527"/>
      <c r="AS8" s="527"/>
      <c r="AT8" s="212">
        <f t="shared" si="8"/>
        <v>0</v>
      </c>
      <c r="AU8" s="643"/>
      <c r="AV8" s="753"/>
      <c r="AW8" s="753"/>
      <c r="AX8" s="753"/>
      <c r="AY8" s="212">
        <f t="shared" si="9"/>
        <v>0</v>
      </c>
      <c r="AZ8" s="643"/>
      <c r="BA8" s="753"/>
      <c r="BB8" s="753"/>
      <c r="BC8" s="753"/>
      <c r="BD8" s="212">
        <f t="shared" si="10"/>
        <v>0</v>
      </c>
      <c r="BE8" s="643"/>
      <c r="BF8" s="753"/>
      <c r="BG8" s="753"/>
      <c r="BH8" s="753"/>
      <c r="BI8" s="212">
        <f t="shared" si="11"/>
        <v>0</v>
      </c>
      <c r="BJ8" s="643"/>
      <c r="BK8" s="753"/>
      <c r="BL8" s="753"/>
      <c r="BM8" s="753"/>
      <c r="BN8" s="212">
        <f t="shared" si="12"/>
        <v>0</v>
      </c>
      <c r="BO8" s="643"/>
      <c r="BP8" s="753"/>
      <c r="BQ8" s="753"/>
      <c r="BR8" s="753"/>
      <c r="BS8" s="212">
        <f t="shared" si="13"/>
        <v>0</v>
      </c>
      <c r="BT8" s="643"/>
      <c r="BU8" s="753"/>
      <c r="BV8" s="753"/>
      <c r="BW8" s="753"/>
      <c r="BX8" s="212">
        <f t="shared" si="14"/>
        <v>0</v>
      </c>
      <c r="BY8" s="643"/>
      <c r="BZ8" s="753"/>
      <c r="CA8" s="753"/>
      <c r="CB8" s="753"/>
      <c r="CC8" s="212">
        <f t="shared" si="15"/>
        <v>0</v>
      </c>
      <c r="CD8" s="643"/>
      <c r="CE8" s="753"/>
      <c r="CF8" s="753"/>
      <c r="CG8" s="753"/>
      <c r="CH8" s="212">
        <f t="shared" si="16"/>
        <v>0</v>
      </c>
      <c r="CI8" s="643"/>
      <c r="CJ8" s="753"/>
      <c r="CK8" s="753"/>
      <c r="CL8" s="753"/>
      <c r="CM8" s="212">
        <f t="shared" si="17"/>
        <v>0</v>
      </c>
      <c r="CN8" s="643"/>
      <c r="CO8" s="753"/>
      <c r="CP8" s="753"/>
      <c r="CQ8" s="753"/>
      <c r="CR8" s="212">
        <f t="shared" si="18"/>
        <v>0</v>
      </c>
      <c r="CS8" s="643"/>
      <c r="CT8" s="753"/>
      <c r="CU8" s="753"/>
      <c r="CV8" s="753"/>
      <c r="CW8" s="212">
        <f t="shared" si="19"/>
        <v>0</v>
      </c>
      <c r="CX8" s="643"/>
      <c r="CY8" s="44"/>
      <c r="CZ8" s="50">
        <f t="shared" si="20"/>
        <v>0</v>
      </c>
      <c r="DA8" s="50">
        <f t="shared" si="21"/>
        <v>0</v>
      </c>
      <c r="DB8" s="50">
        <f t="shared" si="22"/>
        <v>0</v>
      </c>
      <c r="DC8" s="163">
        <f t="shared" si="23"/>
        <v>0</v>
      </c>
      <c r="DD8" s="643"/>
      <c r="DE8" s="44"/>
      <c r="ET8" s="32" t="s">
        <v>244</v>
      </c>
    </row>
    <row r="9" spans="1:163" x14ac:dyDescent="0.25">
      <c r="A9" s="123" t="s">
        <v>2247</v>
      </c>
      <c r="B9" s="182" t="s">
        <v>5</v>
      </c>
      <c r="C9" s="753"/>
      <c r="D9" s="753"/>
      <c r="E9" s="753"/>
      <c r="F9" s="212">
        <f t="shared" si="0"/>
        <v>0</v>
      </c>
      <c r="G9" s="643"/>
      <c r="H9" s="753"/>
      <c r="I9" s="753"/>
      <c r="J9" s="753"/>
      <c r="K9" s="212">
        <f t="shared" si="1"/>
        <v>0</v>
      </c>
      <c r="L9" s="643"/>
      <c r="M9" s="753"/>
      <c r="N9" s="753"/>
      <c r="O9" s="753"/>
      <c r="P9" s="212">
        <f t="shared" si="2"/>
        <v>0</v>
      </c>
      <c r="Q9" s="643"/>
      <c r="R9" s="753"/>
      <c r="S9" s="753"/>
      <c r="T9" s="753"/>
      <c r="U9" s="212">
        <f t="shared" si="3"/>
        <v>0</v>
      </c>
      <c r="V9" s="643"/>
      <c r="W9" s="753"/>
      <c r="X9" s="753"/>
      <c r="Y9" s="753"/>
      <c r="Z9" s="212">
        <f t="shared" si="4"/>
        <v>0</v>
      </c>
      <c r="AA9" s="643"/>
      <c r="AB9" s="527"/>
      <c r="AC9" s="527"/>
      <c r="AD9" s="527"/>
      <c r="AE9" s="212">
        <f t="shared" si="5"/>
        <v>0</v>
      </c>
      <c r="AF9" s="643"/>
      <c r="AG9" s="527"/>
      <c r="AH9" s="527"/>
      <c r="AI9" s="527"/>
      <c r="AJ9" s="212">
        <f t="shared" si="6"/>
        <v>0</v>
      </c>
      <c r="AK9" s="643"/>
      <c r="AL9" s="527"/>
      <c r="AM9" s="527"/>
      <c r="AN9" s="527"/>
      <c r="AO9" s="212">
        <f t="shared" si="7"/>
        <v>0</v>
      </c>
      <c r="AP9" s="643"/>
      <c r="AQ9" s="527"/>
      <c r="AR9" s="527"/>
      <c r="AS9" s="527"/>
      <c r="AT9" s="212">
        <f t="shared" si="8"/>
        <v>0</v>
      </c>
      <c r="AU9" s="643"/>
      <c r="AV9" s="753"/>
      <c r="AW9" s="753"/>
      <c r="AX9" s="753"/>
      <c r="AY9" s="212">
        <f t="shared" si="9"/>
        <v>0</v>
      </c>
      <c r="AZ9" s="643"/>
      <c r="BA9" s="753"/>
      <c r="BB9" s="753"/>
      <c r="BC9" s="753"/>
      <c r="BD9" s="212">
        <f t="shared" si="10"/>
        <v>0</v>
      </c>
      <c r="BE9" s="643"/>
      <c r="BF9" s="753"/>
      <c r="BG9" s="753"/>
      <c r="BH9" s="753"/>
      <c r="BI9" s="212">
        <f t="shared" si="11"/>
        <v>0</v>
      </c>
      <c r="BJ9" s="643"/>
      <c r="BK9" s="753"/>
      <c r="BL9" s="753"/>
      <c r="BM9" s="753"/>
      <c r="BN9" s="212">
        <f t="shared" si="12"/>
        <v>0</v>
      </c>
      <c r="BO9" s="643"/>
      <c r="BP9" s="753"/>
      <c r="BQ9" s="753"/>
      <c r="BR9" s="753"/>
      <c r="BS9" s="212">
        <f t="shared" si="13"/>
        <v>0</v>
      </c>
      <c r="BT9" s="643"/>
      <c r="BU9" s="753"/>
      <c r="BV9" s="753"/>
      <c r="BW9" s="753"/>
      <c r="BX9" s="212">
        <f t="shared" si="14"/>
        <v>0</v>
      </c>
      <c r="BY9" s="643"/>
      <c r="BZ9" s="753"/>
      <c r="CA9" s="753"/>
      <c r="CB9" s="753"/>
      <c r="CC9" s="212">
        <f t="shared" si="15"/>
        <v>0</v>
      </c>
      <c r="CD9" s="643"/>
      <c r="CE9" s="753"/>
      <c r="CF9" s="753"/>
      <c r="CG9" s="753"/>
      <c r="CH9" s="212">
        <f t="shared" si="16"/>
        <v>0</v>
      </c>
      <c r="CI9" s="643"/>
      <c r="CJ9" s="753"/>
      <c r="CK9" s="753"/>
      <c r="CL9" s="753"/>
      <c r="CM9" s="212">
        <f t="shared" si="17"/>
        <v>0</v>
      </c>
      <c r="CN9" s="643"/>
      <c r="CO9" s="753"/>
      <c r="CP9" s="753"/>
      <c r="CQ9" s="753"/>
      <c r="CR9" s="212">
        <f t="shared" si="18"/>
        <v>0</v>
      </c>
      <c r="CS9" s="643"/>
      <c r="CT9" s="753"/>
      <c r="CU9" s="753"/>
      <c r="CV9" s="753"/>
      <c r="CW9" s="212">
        <f t="shared" si="19"/>
        <v>0</v>
      </c>
      <c r="CX9" s="643"/>
      <c r="CY9" s="44"/>
      <c r="CZ9" s="50">
        <f t="shared" si="20"/>
        <v>0</v>
      </c>
      <c r="DA9" s="50">
        <f t="shared" si="21"/>
        <v>0</v>
      </c>
      <c r="DB9" s="50">
        <f t="shared" si="22"/>
        <v>0</v>
      </c>
      <c r="DC9" s="163">
        <f t="shared" si="23"/>
        <v>0</v>
      </c>
      <c r="DD9" s="643"/>
      <c r="DE9" s="44" t="s">
        <v>42</v>
      </c>
      <c r="ET9" s="32">
        <v>32</v>
      </c>
    </row>
    <row r="10" spans="1:163" x14ac:dyDescent="0.25">
      <c r="A10" s="123" t="s">
        <v>2248</v>
      </c>
      <c r="B10" s="182" t="s">
        <v>242</v>
      </c>
      <c r="C10" s="753"/>
      <c r="D10" s="753"/>
      <c r="E10" s="753"/>
      <c r="F10" s="212">
        <f t="shared" si="0"/>
        <v>0</v>
      </c>
      <c r="G10" s="643"/>
      <c r="H10" s="753"/>
      <c r="I10" s="753"/>
      <c r="J10" s="753"/>
      <c r="K10" s="212">
        <f t="shared" si="1"/>
        <v>0</v>
      </c>
      <c r="L10" s="643"/>
      <c r="M10" s="753"/>
      <c r="N10" s="753"/>
      <c r="O10" s="753"/>
      <c r="P10" s="212">
        <f t="shared" si="2"/>
        <v>0</v>
      </c>
      <c r="Q10" s="643"/>
      <c r="R10" s="753"/>
      <c r="S10" s="753"/>
      <c r="T10" s="753"/>
      <c r="U10" s="212">
        <f t="shared" si="3"/>
        <v>0</v>
      </c>
      <c r="V10" s="643"/>
      <c r="W10" s="753"/>
      <c r="X10" s="753"/>
      <c r="Y10" s="753"/>
      <c r="Z10" s="212">
        <f t="shared" si="4"/>
        <v>0</v>
      </c>
      <c r="AA10" s="643"/>
      <c r="AB10" s="527"/>
      <c r="AC10" s="527"/>
      <c r="AD10" s="527"/>
      <c r="AE10" s="212">
        <f t="shared" si="5"/>
        <v>0</v>
      </c>
      <c r="AF10" s="643"/>
      <c r="AG10" s="527"/>
      <c r="AH10" s="527"/>
      <c r="AI10" s="527"/>
      <c r="AJ10" s="212">
        <f t="shared" si="6"/>
        <v>0</v>
      </c>
      <c r="AK10" s="643"/>
      <c r="AL10" s="527"/>
      <c r="AM10" s="527"/>
      <c r="AN10" s="527"/>
      <c r="AO10" s="212">
        <f t="shared" si="7"/>
        <v>0</v>
      </c>
      <c r="AP10" s="643"/>
      <c r="AQ10" s="527"/>
      <c r="AR10" s="527"/>
      <c r="AS10" s="527"/>
      <c r="AT10" s="212">
        <f t="shared" si="8"/>
        <v>0</v>
      </c>
      <c r="AU10" s="643"/>
      <c r="AV10" s="753"/>
      <c r="AW10" s="753"/>
      <c r="AX10" s="753"/>
      <c r="AY10" s="212">
        <f t="shared" si="9"/>
        <v>0</v>
      </c>
      <c r="AZ10" s="643"/>
      <c r="BA10" s="753"/>
      <c r="BB10" s="753"/>
      <c r="BC10" s="753"/>
      <c r="BD10" s="212">
        <f t="shared" si="10"/>
        <v>0</v>
      </c>
      <c r="BE10" s="643"/>
      <c r="BF10" s="753"/>
      <c r="BG10" s="753"/>
      <c r="BH10" s="753"/>
      <c r="BI10" s="212">
        <f t="shared" si="11"/>
        <v>0</v>
      </c>
      <c r="BJ10" s="643"/>
      <c r="BK10" s="753"/>
      <c r="BL10" s="753"/>
      <c r="BM10" s="753"/>
      <c r="BN10" s="212">
        <f t="shared" si="12"/>
        <v>0</v>
      </c>
      <c r="BO10" s="643"/>
      <c r="BP10" s="753"/>
      <c r="BQ10" s="753"/>
      <c r="BR10" s="753"/>
      <c r="BS10" s="212">
        <f t="shared" si="13"/>
        <v>0</v>
      </c>
      <c r="BT10" s="643"/>
      <c r="BU10" s="753"/>
      <c r="BV10" s="753"/>
      <c r="BW10" s="753"/>
      <c r="BX10" s="212">
        <f t="shared" si="14"/>
        <v>0</v>
      </c>
      <c r="BY10" s="643"/>
      <c r="BZ10" s="753"/>
      <c r="CA10" s="753"/>
      <c r="CB10" s="753"/>
      <c r="CC10" s="212">
        <f t="shared" si="15"/>
        <v>0</v>
      </c>
      <c r="CD10" s="643"/>
      <c r="CE10" s="753"/>
      <c r="CF10" s="753"/>
      <c r="CG10" s="753"/>
      <c r="CH10" s="212">
        <f t="shared" si="16"/>
        <v>0</v>
      </c>
      <c r="CI10" s="643"/>
      <c r="CJ10" s="753"/>
      <c r="CK10" s="753"/>
      <c r="CL10" s="753"/>
      <c r="CM10" s="212">
        <f t="shared" si="17"/>
        <v>0</v>
      </c>
      <c r="CN10" s="643"/>
      <c r="CO10" s="753"/>
      <c r="CP10" s="753"/>
      <c r="CQ10" s="753"/>
      <c r="CR10" s="212">
        <f t="shared" si="18"/>
        <v>0</v>
      </c>
      <c r="CS10" s="643"/>
      <c r="CT10" s="753"/>
      <c r="CU10" s="753"/>
      <c r="CV10" s="753"/>
      <c r="CW10" s="212">
        <f t="shared" si="19"/>
        <v>0</v>
      </c>
      <c r="CX10" s="643"/>
      <c r="CY10" s="44"/>
      <c r="CZ10" s="50">
        <f t="shared" si="20"/>
        <v>0</v>
      </c>
      <c r="DA10" s="50">
        <f t="shared" si="21"/>
        <v>0</v>
      </c>
      <c r="DB10" s="50">
        <f t="shared" si="22"/>
        <v>0</v>
      </c>
      <c r="DC10" s="163">
        <f t="shared" si="23"/>
        <v>0</v>
      </c>
      <c r="DD10" s="643"/>
      <c r="DE10" s="44" t="s">
        <v>42</v>
      </c>
      <c r="ET10" s="32">
        <v>32</v>
      </c>
    </row>
    <row r="11" spans="1:163" x14ac:dyDescent="0.25">
      <c r="A11" s="123" t="s">
        <v>2249</v>
      </c>
      <c r="B11" s="51" t="s">
        <v>43</v>
      </c>
      <c r="C11" s="753"/>
      <c r="D11" s="753"/>
      <c r="E11" s="753"/>
      <c r="F11" s="212">
        <f t="shared" si="0"/>
        <v>0</v>
      </c>
      <c r="G11" s="643"/>
      <c r="H11" s="753"/>
      <c r="I11" s="753"/>
      <c r="J11" s="753"/>
      <c r="K11" s="212">
        <f t="shared" si="1"/>
        <v>0</v>
      </c>
      <c r="L11" s="643"/>
      <c r="M11" s="753"/>
      <c r="N11" s="753"/>
      <c r="O11" s="753"/>
      <c r="P11" s="212">
        <f t="shared" si="2"/>
        <v>0</v>
      </c>
      <c r="Q11" s="643"/>
      <c r="R11" s="753"/>
      <c r="S11" s="753"/>
      <c r="T11" s="753"/>
      <c r="U11" s="212">
        <f t="shared" si="3"/>
        <v>0</v>
      </c>
      <c r="V11" s="643"/>
      <c r="W11" s="753"/>
      <c r="X11" s="753"/>
      <c r="Y11" s="753"/>
      <c r="Z11" s="212">
        <f t="shared" si="4"/>
        <v>0</v>
      </c>
      <c r="AA11" s="643"/>
      <c r="AB11" s="527"/>
      <c r="AC11" s="527"/>
      <c r="AD11" s="527"/>
      <c r="AE11" s="212">
        <f t="shared" si="5"/>
        <v>0</v>
      </c>
      <c r="AF11" s="643"/>
      <c r="AG11" s="527"/>
      <c r="AH11" s="527"/>
      <c r="AI11" s="527"/>
      <c r="AJ11" s="212">
        <f t="shared" si="6"/>
        <v>0</v>
      </c>
      <c r="AK11" s="643"/>
      <c r="AL11" s="527"/>
      <c r="AM11" s="527"/>
      <c r="AN11" s="527"/>
      <c r="AO11" s="212">
        <f t="shared" si="7"/>
        <v>0</v>
      </c>
      <c r="AP11" s="643"/>
      <c r="AQ11" s="527"/>
      <c r="AR11" s="527"/>
      <c r="AS11" s="527"/>
      <c r="AT11" s="212">
        <f t="shared" si="8"/>
        <v>0</v>
      </c>
      <c r="AU11" s="643"/>
      <c r="AV11" s="753"/>
      <c r="AW11" s="753"/>
      <c r="AX11" s="753"/>
      <c r="AY11" s="212">
        <f t="shared" si="9"/>
        <v>0</v>
      </c>
      <c r="AZ11" s="643"/>
      <c r="BA11" s="753"/>
      <c r="BB11" s="753"/>
      <c r="BC11" s="753"/>
      <c r="BD11" s="212">
        <f t="shared" si="10"/>
        <v>0</v>
      </c>
      <c r="BE11" s="643"/>
      <c r="BF11" s="753"/>
      <c r="BG11" s="753"/>
      <c r="BH11" s="753"/>
      <c r="BI11" s="212">
        <f t="shared" si="11"/>
        <v>0</v>
      </c>
      <c r="BJ11" s="643"/>
      <c r="BK11" s="753"/>
      <c r="BL11" s="753"/>
      <c r="BM11" s="753"/>
      <c r="BN11" s="212">
        <f t="shared" si="12"/>
        <v>0</v>
      </c>
      <c r="BO11" s="643"/>
      <c r="BP11" s="753"/>
      <c r="BQ11" s="753"/>
      <c r="BR11" s="753"/>
      <c r="BS11" s="212">
        <f t="shared" si="13"/>
        <v>0</v>
      </c>
      <c r="BT11" s="643"/>
      <c r="BU11" s="753"/>
      <c r="BV11" s="753"/>
      <c r="BW11" s="753"/>
      <c r="BX11" s="212">
        <f t="shared" si="14"/>
        <v>0</v>
      </c>
      <c r="BY11" s="643"/>
      <c r="BZ11" s="753"/>
      <c r="CA11" s="753"/>
      <c r="CB11" s="753"/>
      <c r="CC11" s="212">
        <f t="shared" si="15"/>
        <v>0</v>
      </c>
      <c r="CD11" s="643"/>
      <c r="CE11" s="753"/>
      <c r="CF11" s="753"/>
      <c r="CG11" s="753"/>
      <c r="CH11" s="212">
        <f t="shared" si="16"/>
        <v>0</v>
      </c>
      <c r="CI11" s="643"/>
      <c r="CJ11" s="753"/>
      <c r="CK11" s="753"/>
      <c r="CL11" s="753"/>
      <c r="CM11" s="212">
        <f t="shared" si="17"/>
        <v>0</v>
      </c>
      <c r="CN11" s="643"/>
      <c r="CO11" s="753"/>
      <c r="CP11" s="753"/>
      <c r="CQ11" s="753"/>
      <c r="CR11" s="212">
        <f t="shared" si="18"/>
        <v>0</v>
      </c>
      <c r="CS11" s="643"/>
      <c r="CT11" s="753"/>
      <c r="CU11" s="753"/>
      <c r="CV11" s="753"/>
      <c r="CW11" s="212">
        <f t="shared" si="19"/>
        <v>0</v>
      </c>
      <c r="CX11" s="643"/>
      <c r="CY11" s="44"/>
      <c r="CZ11" s="50">
        <f t="shared" si="20"/>
        <v>0</v>
      </c>
      <c r="DA11" s="50">
        <f t="shared" si="21"/>
        <v>0</v>
      </c>
      <c r="DB11" s="50">
        <f t="shared" si="22"/>
        <v>0</v>
      </c>
      <c r="DC11" s="163">
        <f t="shared" si="23"/>
        <v>0</v>
      </c>
      <c r="DD11" s="643"/>
      <c r="DE11" s="44" t="s">
        <v>42</v>
      </c>
    </row>
    <row r="12" spans="1:163" x14ac:dyDescent="0.25">
      <c r="A12" s="123" t="s">
        <v>2250</v>
      </c>
      <c r="B12" s="182" t="s">
        <v>273</v>
      </c>
      <c r="C12" s="753"/>
      <c r="D12" s="753"/>
      <c r="E12" s="753"/>
      <c r="F12" s="212">
        <f t="shared" si="0"/>
        <v>0</v>
      </c>
      <c r="G12" s="643"/>
      <c r="H12" s="753"/>
      <c r="I12" s="753"/>
      <c r="J12" s="753"/>
      <c r="K12" s="212">
        <f t="shared" si="1"/>
        <v>0</v>
      </c>
      <c r="L12" s="643"/>
      <c r="M12" s="753"/>
      <c r="N12" s="753"/>
      <c r="O12" s="753"/>
      <c r="P12" s="212">
        <f t="shared" si="2"/>
        <v>0</v>
      </c>
      <c r="Q12" s="643"/>
      <c r="R12" s="753"/>
      <c r="S12" s="753"/>
      <c r="T12" s="753"/>
      <c r="U12" s="212">
        <f t="shared" si="3"/>
        <v>0</v>
      </c>
      <c r="V12" s="643"/>
      <c r="W12" s="753"/>
      <c r="X12" s="753"/>
      <c r="Y12" s="753"/>
      <c r="Z12" s="212">
        <f t="shared" si="4"/>
        <v>0</v>
      </c>
      <c r="AA12" s="643"/>
      <c r="AB12" s="527"/>
      <c r="AC12" s="527"/>
      <c r="AD12" s="527"/>
      <c r="AE12" s="212">
        <f t="shared" si="5"/>
        <v>0</v>
      </c>
      <c r="AF12" s="643"/>
      <c r="AG12" s="527"/>
      <c r="AH12" s="527"/>
      <c r="AI12" s="527"/>
      <c r="AJ12" s="212">
        <f t="shared" si="6"/>
        <v>0</v>
      </c>
      <c r="AK12" s="643"/>
      <c r="AL12" s="527"/>
      <c r="AM12" s="527"/>
      <c r="AN12" s="527"/>
      <c r="AO12" s="212">
        <f t="shared" si="7"/>
        <v>0</v>
      </c>
      <c r="AP12" s="643"/>
      <c r="AQ12" s="527"/>
      <c r="AR12" s="527"/>
      <c r="AS12" s="527"/>
      <c r="AT12" s="212">
        <f t="shared" si="8"/>
        <v>0</v>
      </c>
      <c r="AU12" s="643"/>
      <c r="AV12" s="753"/>
      <c r="AW12" s="753"/>
      <c r="AX12" s="753"/>
      <c r="AY12" s="212">
        <f t="shared" si="9"/>
        <v>0</v>
      </c>
      <c r="AZ12" s="643"/>
      <c r="BA12" s="753"/>
      <c r="BB12" s="753"/>
      <c r="BC12" s="753"/>
      <c r="BD12" s="212">
        <f t="shared" si="10"/>
        <v>0</v>
      </c>
      <c r="BE12" s="643"/>
      <c r="BF12" s="753"/>
      <c r="BG12" s="753"/>
      <c r="BH12" s="753"/>
      <c r="BI12" s="212">
        <f t="shared" si="11"/>
        <v>0</v>
      </c>
      <c r="BJ12" s="643"/>
      <c r="BK12" s="753"/>
      <c r="BL12" s="753"/>
      <c r="BM12" s="753"/>
      <c r="BN12" s="212">
        <f t="shared" si="12"/>
        <v>0</v>
      </c>
      <c r="BO12" s="643"/>
      <c r="BP12" s="753"/>
      <c r="BQ12" s="753"/>
      <c r="BR12" s="753"/>
      <c r="BS12" s="212">
        <f t="shared" si="13"/>
        <v>0</v>
      </c>
      <c r="BT12" s="643"/>
      <c r="BU12" s="753"/>
      <c r="BV12" s="753"/>
      <c r="BW12" s="753"/>
      <c r="BX12" s="212">
        <f t="shared" si="14"/>
        <v>0</v>
      </c>
      <c r="BY12" s="643"/>
      <c r="BZ12" s="753"/>
      <c r="CA12" s="753"/>
      <c r="CB12" s="753"/>
      <c r="CC12" s="212">
        <f t="shared" si="15"/>
        <v>0</v>
      </c>
      <c r="CD12" s="643"/>
      <c r="CE12" s="753"/>
      <c r="CF12" s="753"/>
      <c r="CG12" s="753"/>
      <c r="CH12" s="212">
        <f t="shared" si="16"/>
        <v>0</v>
      </c>
      <c r="CI12" s="643"/>
      <c r="CJ12" s="753"/>
      <c r="CK12" s="753"/>
      <c r="CL12" s="753"/>
      <c r="CM12" s="212">
        <f t="shared" si="17"/>
        <v>0</v>
      </c>
      <c r="CN12" s="643"/>
      <c r="CO12" s="753"/>
      <c r="CP12" s="753"/>
      <c r="CQ12" s="753"/>
      <c r="CR12" s="212">
        <f t="shared" si="18"/>
        <v>0</v>
      </c>
      <c r="CS12" s="643"/>
      <c r="CT12" s="753"/>
      <c r="CU12" s="753"/>
      <c r="CV12" s="753"/>
      <c r="CW12" s="212">
        <f t="shared" si="19"/>
        <v>0</v>
      </c>
      <c r="CX12" s="643"/>
      <c r="CY12" s="44"/>
      <c r="CZ12" s="50">
        <f t="shared" si="20"/>
        <v>0</v>
      </c>
      <c r="DA12" s="50">
        <f t="shared" si="21"/>
        <v>0</v>
      </c>
      <c r="DB12" s="50">
        <f t="shared" si="22"/>
        <v>0</v>
      </c>
      <c r="DC12" s="163">
        <f t="shared" si="23"/>
        <v>0</v>
      </c>
      <c r="DD12" s="643"/>
      <c r="DE12" s="44" t="s">
        <v>42</v>
      </c>
      <c r="ET12" s="32">
        <v>36</v>
      </c>
    </row>
    <row r="13" spans="1:163" x14ac:dyDescent="0.25">
      <c r="A13" s="123" t="s">
        <v>2251</v>
      </c>
      <c r="B13" s="182" t="s">
        <v>274</v>
      </c>
      <c r="C13" s="753"/>
      <c r="D13" s="753"/>
      <c r="E13" s="753"/>
      <c r="F13" s="212">
        <f t="shared" si="0"/>
        <v>0</v>
      </c>
      <c r="G13" s="643"/>
      <c r="H13" s="753"/>
      <c r="I13" s="753"/>
      <c r="J13" s="753"/>
      <c r="K13" s="212">
        <f t="shared" si="1"/>
        <v>0</v>
      </c>
      <c r="L13" s="643"/>
      <c r="M13" s="753"/>
      <c r="N13" s="753"/>
      <c r="O13" s="753"/>
      <c r="P13" s="212">
        <f t="shared" si="2"/>
        <v>0</v>
      </c>
      <c r="Q13" s="643"/>
      <c r="R13" s="753"/>
      <c r="S13" s="753"/>
      <c r="T13" s="753"/>
      <c r="U13" s="212">
        <f t="shared" si="3"/>
        <v>0</v>
      </c>
      <c r="V13" s="643"/>
      <c r="W13" s="753"/>
      <c r="X13" s="753"/>
      <c r="Y13" s="753"/>
      <c r="Z13" s="212">
        <f t="shared" si="4"/>
        <v>0</v>
      </c>
      <c r="AA13" s="643"/>
      <c r="AB13" s="527"/>
      <c r="AC13" s="527"/>
      <c r="AD13" s="527"/>
      <c r="AE13" s="212">
        <f t="shared" si="5"/>
        <v>0</v>
      </c>
      <c r="AF13" s="643"/>
      <c r="AG13" s="527"/>
      <c r="AH13" s="527"/>
      <c r="AI13" s="527"/>
      <c r="AJ13" s="212">
        <f t="shared" si="6"/>
        <v>0</v>
      </c>
      <c r="AK13" s="643"/>
      <c r="AL13" s="527"/>
      <c r="AM13" s="527"/>
      <c r="AN13" s="527"/>
      <c r="AO13" s="212">
        <f t="shared" si="7"/>
        <v>0</v>
      </c>
      <c r="AP13" s="643"/>
      <c r="AQ13" s="527"/>
      <c r="AR13" s="527"/>
      <c r="AS13" s="527"/>
      <c r="AT13" s="212">
        <f t="shared" si="8"/>
        <v>0</v>
      </c>
      <c r="AU13" s="643"/>
      <c r="AV13" s="753"/>
      <c r="AW13" s="753"/>
      <c r="AX13" s="753"/>
      <c r="AY13" s="212">
        <f t="shared" si="9"/>
        <v>0</v>
      </c>
      <c r="AZ13" s="643"/>
      <c r="BA13" s="753"/>
      <c r="BB13" s="753"/>
      <c r="BC13" s="753"/>
      <c r="BD13" s="212">
        <f t="shared" si="10"/>
        <v>0</v>
      </c>
      <c r="BE13" s="643"/>
      <c r="BF13" s="753"/>
      <c r="BG13" s="753"/>
      <c r="BH13" s="753"/>
      <c r="BI13" s="212">
        <f t="shared" si="11"/>
        <v>0</v>
      </c>
      <c r="BJ13" s="643"/>
      <c r="BK13" s="753"/>
      <c r="BL13" s="753"/>
      <c r="BM13" s="753"/>
      <c r="BN13" s="212">
        <f t="shared" si="12"/>
        <v>0</v>
      </c>
      <c r="BO13" s="643"/>
      <c r="BP13" s="753"/>
      <c r="BQ13" s="753"/>
      <c r="BR13" s="753"/>
      <c r="BS13" s="212">
        <f t="shared" si="13"/>
        <v>0</v>
      </c>
      <c r="BT13" s="643"/>
      <c r="BU13" s="753"/>
      <c r="BV13" s="753"/>
      <c r="BW13" s="753"/>
      <c r="BX13" s="212">
        <f t="shared" si="14"/>
        <v>0</v>
      </c>
      <c r="BY13" s="643"/>
      <c r="BZ13" s="753"/>
      <c r="CA13" s="753"/>
      <c r="CB13" s="753"/>
      <c r="CC13" s="212">
        <f t="shared" si="15"/>
        <v>0</v>
      </c>
      <c r="CD13" s="643"/>
      <c r="CE13" s="753"/>
      <c r="CF13" s="753"/>
      <c r="CG13" s="753"/>
      <c r="CH13" s="212">
        <f t="shared" si="16"/>
        <v>0</v>
      </c>
      <c r="CI13" s="643"/>
      <c r="CJ13" s="753"/>
      <c r="CK13" s="753"/>
      <c r="CL13" s="753"/>
      <c r="CM13" s="212">
        <f t="shared" si="17"/>
        <v>0</v>
      </c>
      <c r="CN13" s="643"/>
      <c r="CO13" s="753"/>
      <c r="CP13" s="753"/>
      <c r="CQ13" s="753"/>
      <c r="CR13" s="212">
        <f t="shared" si="18"/>
        <v>0</v>
      </c>
      <c r="CS13" s="643"/>
      <c r="CT13" s="753"/>
      <c r="CU13" s="753"/>
      <c r="CV13" s="753"/>
      <c r="CW13" s="212">
        <f t="shared" si="19"/>
        <v>0</v>
      </c>
      <c r="CX13" s="643"/>
      <c r="CY13" s="44"/>
      <c r="CZ13" s="50">
        <f t="shared" si="20"/>
        <v>0</v>
      </c>
      <c r="DA13" s="50">
        <f t="shared" si="21"/>
        <v>0</v>
      </c>
      <c r="DB13" s="50">
        <f t="shared" si="22"/>
        <v>0</v>
      </c>
      <c r="DC13" s="163">
        <f t="shared" si="23"/>
        <v>0</v>
      </c>
      <c r="DD13" s="643"/>
      <c r="DE13" s="44"/>
      <c r="ET13" s="32">
        <v>36</v>
      </c>
    </row>
    <row r="14" spans="1:163" x14ac:dyDescent="0.25">
      <c r="A14" s="123" t="s">
        <v>2252</v>
      </c>
      <c r="B14" s="182" t="s">
        <v>275</v>
      </c>
      <c r="C14" s="753"/>
      <c r="D14" s="753"/>
      <c r="E14" s="753"/>
      <c r="F14" s="212">
        <f t="shared" si="0"/>
        <v>0</v>
      </c>
      <c r="G14" s="643"/>
      <c r="H14" s="753"/>
      <c r="I14" s="753"/>
      <c r="J14" s="753"/>
      <c r="K14" s="212">
        <f t="shared" si="1"/>
        <v>0</v>
      </c>
      <c r="L14" s="643"/>
      <c r="M14" s="753"/>
      <c r="N14" s="753"/>
      <c r="O14" s="753"/>
      <c r="P14" s="212">
        <f t="shared" si="2"/>
        <v>0</v>
      </c>
      <c r="Q14" s="643"/>
      <c r="R14" s="753"/>
      <c r="S14" s="753"/>
      <c r="T14" s="753"/>
      <c r="U14" s="212">
        <f t="shared" si="3"/>
        <v>0</v>
      </c>
      <c r="V14" s="643"/>
      <c r="W14" s="753"/>
      <c r="X14" s="753"/>
      <c r="Y14" s="753"/>
      <c r="Z14" s="212">
        <f t="shared" si="4"/>
        <v>0</v>
      </c>
      <c r="AA14" s="643"/>
      <c r="AB14" s="527"/>
      <c r="AC14" s="527"/>
      <c r="AD14" s="527"/>
      <c r="AE14" s="212">
        <f t="shared" si="5"/>
        <v>0</v>
      </c>
      <c r="AF14" s="643"/>
      <c r="AG14" s="527"/>
      <c r="AH14" s="527"/>
      <c r="AI14" s="527"/>
      <c r="AJ14" s="212">
        <f t="shared" si="6"/>
        <v>0</v>
      </c>
      <c r="AK14" s="643"/>
      <c r="AL14" s="527"/>
      <c r="AM14" s="527"/>
      <c r="AN14" s="527"/>
      <c r="AO14" s="212">
        <f t="shared" si="7"/>
        <v>0</v>
      </c>
      <c r="AP14" s="643"/>
      <c r="AQ14" s="527"/>
      <c r="AR14" s="527"/>
      <c r="AS14" s="527"/>
      <c r="AT14" s="212">
        <f t="shared" si="8"/>
        <v>0</v>
      </c>
      <c r="AU14" s="643"/>
      <c r="AV14" s="753"/>
      <c r="AW14" s="753"/>
      <c r="AX14" s="753"/>
      <c r="AY14" s="212">
        <f t="shared" si="9"/>
        <v>0</v>
      </c>
      <c r="AZ14" s="643"/>
      <c r="BA14" s="753"/>
      <c r="BB14" s="753"/>
      <c r="BC14" s="753"/>
      <c r="BD14" s="212">
        <f t="shared" si="10"/>
        <v>0</v>
      </c>
      <c r="BE14" s="643"/>
      <c r="BF14" s="753"/>
      <c r="BG14" s="753"/>
      <c r="BH14" s="753"/>
      <c r="BI14" s="212">
        <f t="shared" si="11"/>
        <v>0</v>
      </c>
      <c r="BJ14" s="643"/>
      <c r="BK14" s="753"/>
      <c r="BL14" s="753"/>
      <c r="BM14" s="753"/>
      <c r="BN14" s="212">
        <f t="shared" si="12"/>
        <v>0</v>
      </c>
      <c r="BO14" s="643"/>
      <c r="BP14" s="753"/>
      <c r="BQ14" s="753"/>
      <c r="BR14" s="753"/>
      <c r="BS14" s="212">
        <f t="shared" si="13"/>
        <v>0</v>
      </c>
      <c r="BT14" s="643"/>
      <c r="BU14" s="753"/>
      <c r="BV14" s="753"/>
      <c r="BW14" s="753"/>
      <c r="BX14" s="212">
        <f t="shared" si="14"/>
        <v>0</v>
      </c>
      <c r="BY14" s="643"/>
      <c r="BZ14" s="753"/>
      <c r="CA14" s="753"/>
      <c r="CB14" s="753"/>
      <c r="CC14" s="212">
        <f t="shared" si="15"/>
        <v>0</v>
      </c>
      <c r="CD14" s="643"/>
      <c r="CE14" s="753"/>
      <c r="CF14" s="753"/>
      <c r="CG14" s="753"/>
      <c r="CH14" s="212">
        <f t="shared" si="16"/>
        <v>0</v>
      </c>
      <c r="CI14" s="643"/>
      <c r="CJ14" s="753"/>
      <c r="CK14" s="753"/>
      <c r="CL14" s="753"/>
      <c r="CM14" s="212">
        <f t="shared" si="17"/>
        <v>0</v>
      </c>
      <c r="CN14" s="643"/>
      <c r="CO14" s="753"/>
      <c r="CP14" s="753"/>
      <c r="CQ14" s="753"/>
      <c r="CR14" s="212">
        <f t="shared" si="18"/>
        <v>0</v>
      </c>
      <c r="CS14" s="643"/>
      <c r="CT14" s="753"/>
      <c r="CU14" s="753"/>
      <c r="CV14" s="753"/>
      <c r="CW14" s="212">
        <f t="shared" si="19"/>
        <v>0</v>
      </c>
      <c r="CX14" s="643"/>
      <c r="CY14" s="44"/>
      <c r="CZ14" s="50">
        <f t="shared" si="20"/>
        <v>0</v>
      </c>
      <c r="DA14" s="50">
        <f t="shared" si="21"/>
        <v>0</v>
      </c>
      <c r="DB14" s="50">
        <f t="shared" si="22"/>
        <v>0</v>
      </c>
      <c r="DC14" s="163">
        <f t="shared" si="23"/>
        <v>0</v>
      </c>
      <c r="DD14" s="643"/>
      <c r="DE14" s="44"/>
      <c r="ET14" s="32">
        <v>36</v>
      </c>
    </row>
    <row r="15" spans="1:163" x14ac:dyDescent="0.25">
      <c r="A15" s="123" t="s">
        <v>2253</v>
      </c>
      <c r="B15" s="182" t="s">
        <v>276</v>
      </c>
      <c r="C15" s="753"/>
      <c r="D15" s="753"/>
      <c r="E15" s="753"/>
      <c r="F15" s="212">
        <f t="shared" si="0"/>
        <v>0</v>
      </c>
      <c r="G15" s="643"/>
      <c r="H15" s="753"/>
      <c r="I15" s="753"/>
      <c r="J15" s="753"/>
      <c r="K15" s="212">
        <f t="shared" si="1"/>
        <v>0</v>
      </c>
      <c r="L15" s="643"/>
      <c r="M15" s="753"/>
      <c r="N15" s="753"/>
      <c r="O15" s="753"/>
      <c r="P15" s="212">
        <f t="shared" si="2"/>
        <v>0</v>
      </c>
      <c r="Q15" s="643"/>
      <c r="R15" s="753"/>
      <c r="S15" s="753"/>
      <c r="T15" s="753"/>
      <c r="U15" s="212">
        <f t="shared" si="3"/>
        <v>0</v>
      </c>
      <c r="V15" s="643"/>
      <c r="W15" s="753"/>
      <c r="X15" s="753"/>
      <c r="Y15" s="753"/>
      <c r="Z15" s="212">
        <f t="shared" si="4"/>
        <v>0</v>
      </c>
      <c r="AA15" s="643"/>
      <c r="AB15" s="527"/>
      <c r="AC15" s="527"/>
      <c r="AD15" s="527"/>
      <c r="AE15" s="212">
        <f t="shared" si="5"/>
        <v>0</v>
      </c>
      <c r="AF15" s="643"/>
      <c r="AG15" s="527"/>
      <c r="AH15" s="527"/>
      <c r="AI15" s="527"/>
      <c r="AJ15" s="212">
        <f t="shared" si="6"/>
        <v>0</v>
      </c>
      <c r="AK15" s="643"/>
      <c r="AL15" s="527"/>
      <c r="AM15" s="527"/>
      <c r="AN15" s="527"/>
      <c r="AO15" s="212">
        <f t="shared" si="7"/>
        <v>0</v>
      </c>
      <c r="AP15" s="643"/>
      <c r="AQ15" s="527"/>
      <c r="AR15" s="527"/>
      <c r="AS15" s="527"/>
      <c r="AT15" s="212">
        <f t="shared" si="8"/>
        <v>0</v>
      </c>
      <c r="AU15" s="643"/>
      <c r="AV15" s="753"/>
      <c r="AW15" s="753"/>
      <c r="AX15" s="753"/>
      <c r="AY15" s="212">
        <f t="shared" si="9"/>
        <v>0</v>
      </c>
      <c r="AZ15" s="643"/>
      <c r="BA15" s="753"/>
      <c r="BB15" s="753"/>
      <c r="BC15" s="753"/>
      <c r="BD15" s="212">
        <f t="shared" si="10"/>
        <v>0</v>
      </c>
      <c r="BE15" s="643"/>
      <c r="BF15" s="753"/>
      <c r="BG15" s="753"/>
      <c r="BH15" s="753"/>
      <c r="BI15" s="212">
        <f t="shared" si="11"/>
        <v>0</v>
      </c>
      <c r="BJ15" s="643"/>
      <c r="BK15" s="753"/>
      <c r="BL15" s="753"/>
      <c r="BM15" s="753"/>
      <c r="BN15" s="212">
        <f t="shared" si="12"/>
        <v>0</v>
      </c>
      <c r="BO15" s="643"/>
      <c r="BP15" s="753"/>
      <c r="BQ15" s="753"/>
      <c r="BR15" s="753"/>
      <c r="BS15" s="212">
        <f t="shared" si="13"/>
        <v>0</v>
      </c>
      <c r="BT15" s="643"/>
      <c r="BU15" s="753"/>
      <c r="BV15" s="753"/>
      <c r="BW15" s="753"/>
      <c r="BX15" s="212">
        <f t="shared" si="14"/>
        <v>0</v>
      </c>
      <c r="BY15" s="643"/>
      <c r="BZ15" s="753"/>
      <c r="CA15" s="753"/>
      <c r="CB15" s="753"/>
      <c r="CC15" s="212">
        <f t="shared" si="15"/>
        <v>0</v>
      </c>
      <c r="CD15" s="643"/>
      <c r="CE15" s="753"/>
      <c r="CF15" s="753"/>
      <c r="CG15" s="753"/>
      <c r="CH15" s="212">
        <f t="shared" si="16"/>
        <v>0</v>
      </c>
      <c r="CI15" s="643"/>
      <c r="CJ15" s="753"/>
      <c r="CK15" s="753"/>
      <c r="CL15" s="753"/>
      <c r="CM15" s="212">
        <f t="shared" si="17"/>
        <v>0</v>
      </c>
      <c r="CN15" s="643"/>
      <c r="CO15" s="753"/>
      <c r="CP15" s="753"/>
      <c r="CQ15" s="753"/>
      <c r="CR15" s="212">
        <f t="shared" si="18"/>
        <v>0</v>
      </c>
      <c r="CS15" s="643"/>
      <c r="CT15" s="753"/>
      <c r="CU15" s="753"/>
      <c r="CV15" s="753"/>
      <c r="CW15" s="212">
        <f t="shared" si="19"/>
        <v>0</v>
      </c>
      <c r="CX15" s="643"/>
      <c r="CY15" s="44"/>
      <c r="CZ15" s="50">
        <f t="shared" si="20"/>
        <v>0</v>
      </c>
      <c r="DA15" s="50">
        <f t="shared" si="21"/>
        <v>0</v>
      </c>
      <c r="DB15" s="50">
        <f t="shared" si="22"/>
        <v>0</v>
      </c>
      <c r="DC15" s="163">
        <f t="shared" si="23"/>
        <v>0</v>
      </c>
      <c r="DD15" s="643"/>
      <c r="DE15" s="44"/>
      <c r="ET15" s="32" t="s">
        <v>460</v>
      </c>
    </row>
    <row r="16" spans="1:163" x14ac:dyDescent="0.25">
      <c r="A16" s="123" t="s">
        <v>2254</v>
      </c>
      <c r="B16" s="182" t="s">
        <v>2</v>
      </c>
      <c r="C16" s="753"/>
      <c r="D16" s="753"/>
      <c r="E16" s="753"/>
      <c r="F16" s="212">
        <f t="shared" si="0"/>
        <v>0</v>
      </c>
      <c r="G16" s="643"/>
      <c r="H16" s="753"/>
      <c r="I16" s="753"/>
      <c r="J16" s="753"/>
      <c r="K16" s="212">
        <f t="shared" si="1"/>
        <v>0</v>
      </c>
      <c r="L16" s="643"/>
      <c r="M16" s="753"/>
      <c r="N16" s="753"/>
      <c r="O16" s="753"/>
      <c r="P16" s="212">
        <f t="shared" si="2"/>
        <v>0</v>
      </c>
      <c r="Q16" s="643"/>
      <c r="R16" s="753"/>
      <c r="S16" s="753"/>
      <c r="T16" s="753"/>
      <c r="U16" s="212">
        <f t="shared" si="3"/>
        <v>0</v>
      </c>
      <c r="V16" s="643"/>
      <c r="W16" s="753"/>
      <c r="X16" s="753"/>
      <c r="Y16" s="753"/>
      <c r="Z16" s="212">
        <f t="shared" si="4"/>
        <v>0</v>
      </c>
      <c r="AA16" s="643"/>
      <c r="AB16" s="527"/>
      <c r="AC16" s="527"/>
      <c r="AD16" s="527"/>
      <c r="AE16" s="212">
        <f t="shared" si="5"/>
        <v>0</v>
      </c>
      <c r="AF16" s="643"/>
      <c r="AG16" s="527"/>
      <c r="AH16" s="527"/>
      <c r="AI16" s="527"/>
      <c r="AJ16" s="212">
        <f t="shared" si="6"/>
        <v>0</v>
      </c>
      <c r="AK16" s="643"/>
      <c r="AL16" s="527"/>
      <c r="AM16" s="527"/>
      <c r="AN16" s="527"/>
      <c r="AO16" s="212">
        <f t="shared" si="7"/>
        <v>0</v>
      </c>
      <c r="AP16" s="643"/>
      <c r="AQ16" s="527"/>
      <c r="AR16" s="527"/>
      <c r="AS16" s="527"/>
      <c r="AT16" s="212">
        <f t="shared" si="8"/>
        <v>0</v>
      </c>
      <c r="AU16" s="643"/>
      <c r="AV16" s="753"/>
      <c r="AW16" s="753"/>
      <c r="AX16" s="753"/>
      <c r="AY16" s="212">
        <f t="shared" si="9"/>
        <v>0</v>
      </c>
      <c r="AZ16" s="643"/>
      <c r="BA16" s="753"/>
      <c r="BB16" s="753"/>
      <c r="BC16" s="753"/>
      <c r="BD16" s="212">
        <f t="shared" si="10"/>
        <v>0</v>
      </c>
      <c r="BE16" s="643"/>
      <c r="BF16" s="753"/>
      <c r="BG16" s="753"/>
      <c r="BH16" s="753"/>
      <c r="BI16" s="212">
        <f t="shared" si="11"/>
        <v>0</v>
      </c>
      <c r="BJ16" s="643"/>
      <c r="BK16" s="753"/>
      <c r="BL16" s="753"/>
      <c r="BM16" s="753"/>
      <c r="BN16" s="212">
        <f t="shared" si="12"/>
        <v>0</v>
      </c>
      <c r="BO16" s="643"/>
      <c r="BP16" s="753"/>
      <c r="BQ16" s="753"/>
      <c r="BR16" s="753"/>
      <c r="BS16" s="212">
        <f t="shared" si="13"/>
        <v>0</v>
      </c>
      <c r="BT16" s="643"/>
      <c r="BU16" s="753"/>
      <c r="BV16" s="753"/>
      <c r="BW16" s="753"/>
      <c r="BX16" s="212">
        <f t="shared" si="14"/>
        <v>0</v>
      </c>
      <c r="BY16" s="643"/>
      <c r="BZ16" s="753"/>
      <c r="CA16" s="753"/>
      <c r="CB16" s="753"/>
      <c r="CC16" s="212">
        <f t="shared" si="15"/>
        <v>0</v>
      </c>
      <c r="CD16" s="643"/>
      <c r="CE16" s="753"/>
      <c r="CF16" s="753"/>
      <c r="CG16" s="753"/>
      <c r="CH16" s="212">
        <f t="shared" si="16"/>
        <v>0</v>
      </c>
      <c r="CI16" s="643"/>
      <c r="CJ16" s="753"/>
      <c r="CK16" s="753"/>
      <c r="CL16" s="753"/>
      <c r="CM16" s="212">
        <f t="shared" si="17"/>
        <v>0</v>
      </c>
      <c r="CN16" s="643"/>
      <c r="CO16" s="753"/>
      <c r="CP16" s="753"/>
      <c r="CQ16" s="753"/>
      <c r="CR16" s="212">
        <f t="shared" si="18"/>
        <v>0</v>
      </c>
      <c r="CS16" s="643"/>
      <c r="CT16" s="753"/>
      <c r="CU16" s="753"/>
      <c r="CV16" s="753"/>
      <c r="CW16" s="212">
        <f t="shared" si="19"/>
        <v>0</v>
      </c>
      <c r="CX16" s="643"/>
      <c r="CY16" s="44"/>
      <c r="CZ16" s="50">
        <f t="shared" si="20"/>
        <v>0</v>
      </c>
      <c r="DA16" s="50">
        <f t="shared" si="21"/>
        <v>0</v>
      </c>
      <c r="DB16" s="50">
        <f t="shared" si="22"/>
        <v>0</v>
      </c>
      <c r="DC16" s="163">
        <f t="shared" si="23"/>
        <v>0</v>
      </c>
      <c r="DD16" s="643"/>
      <c r="DE16" s="44"/>
      <c r="ET16" s="32">
        <v>33</v>
      </c>
    </row>
    <row r="17" spans="1:163" x14ac:dyDescent="0.25">
      <c r="A17" s="123" t="s">
        <v>2255</v>
      </c>
      <c r="B17" s="182" t="s">
        <v>493</v>
      </c>
      <c r="C17" s="753"/>
      <c r="D17" s="753"/>
      <c r="E17" s="753"/>
      <c r="F17" s="212">
        <f t="shared" si="0"/>
        <v>0</v>
      </c>
      <c r="G17" s="643"/>
      <c r="H17" s="753"/>
      <c r="I17" s="753"/>
      <c r="J17" s="753"/>
      <c r="K17" s="212">
        <f t="shared" si="1"/>
        <v>0</v>
      </c>
      <c r="L17" s="643"/>
      <c r="M17" s="753"/>
      <c r="N17" s="753"/>
      <c r="O17" s="753"/>
      <c r="P17" s="212">
        <f t="shared" si="2"/>
        <v>0</v>
      </c>
      <c r="Q17" s="643"/>
      <c r="R17" s="753"/>
      <c r="S17" s="753"/>
      <c r="T17" s="753"/>
      <c r="U17" s="212">
        <f t="shared" si="3"/>
        <v>0</v>
      </c>
      <c r="V17" s="643"/>
      <c r="W17" s="753"/>
      <c r="X17" s="753"/>
      <c r="Y17" s="753"/>
      <c r="Z17" s="212">
        <f t="shared" si="4"/>
        <v>0</v>
      </c>
      <c r="AA17" s="643"/>
      <c r="AB17" s="527"/>
      <c r="AC17" s="527"/>
      <c r="AD17" s="527"/>
      <c r="AE17" s="212">
        <f t="shared" si="5"/>
        <v>0</v>
      </c>
      <c r="AF17" s="643"/>
      <c r="AG17" s="527"/>
      <c r="AH17" s="527"/>
      <c r="AI17" s="527"/>
      <c r="AJ17" s="212">
        <f t="shared" si="6"/>
        <v>0</v>
      </c>
      <c r="AK17" s="643"/>
      <c r="AL17" s="527"/>
      <c r="AM17" s="527"/>
      <c r="AN17" s="527"/>
      <c r="AO17" s="212">
        <f t="shared" si="7"/>
        <v>0</v>
      </c>
      <c r="AP17" s="643"/>
      <c r="AQ17" s="527"/>
      <c r="AR17" s="527"/>
      <c r="AS17" s="527"/>
      <c r="AT17" s="212">
        <f t="shared" si="8"/>
        <v>0</v>
      </c>
      <c r="AU17" s="643"/>
      <c r="AV17" s="753"/>
      <c r="AW17" s="753"/>
      <c r="AX17" s="753"/>
      <c r="AY17" s="212">
        <f t="shared" si="9"/>
        <v>0</v>
      </c>
      <c r="AZ17" s="643"/>
      <c r="BA17" s="753"/>
      <c r="BB17" s="753"/>
      <c r="BC17" s="753"/>
      <c r="BD17" s="212">
        <f t="shared" si="10"/>
        <v>0</v>
      </c>
      <c r="BE17" s="643"/>
      <c r="BF17" s="753"/>
      <c r="BG17" s="753"/>
      <c r="BH17" s="753"/>
      <c r="BI17" s="212">
        <f t="shared" si="11"/>
        <v>0</v>
      </c>
      <c r="BJ17" s="643"/>
      <c r="BK17" s="753"/>
      <c r="BL17" s="753"/>
      <c r="BM17" s="753"/>
      <c r="BN17" s="212">
        <f t="shared" si="12"/>
        <v>0</v>
      </c>
      <c r="BO17" s="643"/>
      <c r="BP17" s="753"/>
      <c r="BQ17" s="753"/>
      <c r="BR17" s="753"/>
      <c r="BS17" s="212">
        <f t="shared" si="13"/>
        <v>0</v>
      </c>
      <c r="BT17" s="643"/>
      <c r="BU17" s="753"/>
      <c r="BV17" s="753"/>
      <c r="BW17" s="753"/>
      <c r="BX17" s="212">
        <f t="shared" si="14"/>
        <v>0</v>
      </c>
      <c r="BY17" s="643"/>
      <c r="BZ17" s="753"/>
      <c r="CA17" s="753"/>
      <c r="CB17" s="753"/>
      <c r="CC17" s="212">
        <f t="shared" si="15"/>
        <v>0</v>
      </c>
      <c r="CD17" s="643"/>
      <c r="CE17" s="753"/>
      <c r="CF17" s="753"/>
      <c r="CG17" s="753"/>
      <c r="CH17" s="212">
        <f t="shared" si="16"/>
        <v>0</v>
      </c>
      <c r="CI17" s="643"/>
      <c r="CJ17" s="753"/>
      <c r="CK17" s="753"/>
      <c r="CL17" s="753"/>
      <c r="CM17" s="212">
        <f t="shared" si="17"/>
        <v>0</v>
      </c>
      <c r="CN17" s="643"/>
      <c r="CO17" s="753"/>
      <c r="CP17" s="753"/>
      <c r="CQ17" s="753"/>
      <c r="CR17" s="212">
        <f t="shared" si="18"/>
        <v>0</v>
      </c>
      <c r="CS17" s="643"/>
      <c r="CT17" s="753"/>
      <c r="CU17" s="753"/>
      <c r="CV17" s="753"/>
      <c r="CW17" s="212">
        <f t="shared" si="19"/>
        <v>0</v>
      </c>
      <c r="CX17" s="643"/>
      <c r="CY17" s="44"/>
      <c r="CZ17" s="50">
        <f t="shared" si="20"/>
        <v>0</v>
      </c>
      <c r="DA17" s="50">
        <f t="shared" si="21"/>
        <v>0</v>
      </c>
      <c r="DB17" s="50">
        <f t="shared" si="22"/>
        <v>0</v>
      </c>
      <c r="DC17" s="163">
        <f t="shared" si="23"/>
        <v>0</v>
      </c>
      <c r="DD17" s="643"/>
      <c r="DE17" s="44"/>
    </row>
    <row r="18" spans="1:163" x14ac:dyDescent="0.25">
      <c r="A18" s="123" t="s">
        <v>2256</v>
      </c>
      <c r="B18" s="182" t="s">
        <v>87</v>
      </c>
      <c r="C18" s="753"/>
      <c r="D18" s="753"/>
      <c r="E18" s="643"/>
      <c r="F18" s="212">
        <f t="shared" si="0"/>
        <v>0</v>
      </c>
      <c r="G18" s="643"/>
      <c r="H18" s="753"/>
      <c r="I18" s="753"/>
      <c r="J18" s="643"/>
      <c r="K18" s="212">
        <f t="shared" si="1"/>
        <v>0</v>
      </c>
      <c r="L18" s="643"/>
      <c r="M18" s="753"/>
      <c r="N18" s="753"/>
      <c r="O18" s="643"/>
      <c r="P18" s="212">
        <f t="shared" si="2"/>
        <v>0</v>
      </c>
      <c r="Q18" s="643"/>
      <c r="R18" s="753"/>
      <c r="S18" s="753"/>
      <c r="T18" s="643"/>
      <c r="U18" s="212">
        <f t="shared" si="3"/>
        <v>0</v>
      </c>
      <c r="V18" s="643"/>
      <c r="W18" s="753"/>
      <c r="X18" s="753"/>
      <c r="Y18" s="643"/>
      <c r="Z18" s="212">
        <f t="shared" si="4"/>
        <v>0</v>
      </c>
      <c r="AA18" s="643"/>
      <c r="AB18" s="527"/>
      <c r="AC18" s="527"/>
      <c r="AD18" s="643"/>
      <c r="AE18" s="212">
        <f t="shared" si="5"/>
        <v>0</v>
      </c>
      <c r="AF18" s="643"/>
      <c r="AG18" s="527"/>
      <c r="AH18" s="527"/>
      <c r="AI18" s="643"/>
      <c r="AJ18" s="212">
        <f t="shared" si="6"/>
        <v>0</v>
      </c>
      <c r="AK18" s="643"/>
      <c r="AL18" s="527"/>
      <c r="AM18" s="527"/>
      <c r="AN18" s="643"/>
      <c r="AO18" s="212">
        <f t="shared" si="7"/>
        <v>0</v>
      </c>
      <c r="AP18" s="643"/>
      <c r="AQ18" s="527"/>
      <c r="AR18" s="527"/>
      <c r="AS18" s="643"/>
      <c r="AT18" s="212">
        <f t="shared" si="8"/>
        <v>0</v>
      </c>
      <c r="AU18" s="643"/>
      <c r="AV18" s="753"/>
      <c r="AW18" s="753"/>
      <c r="AX18" s="643"/>
      <c r="AY18" s="212">
        <f t="shared" si="9"/>
        <v>0</v>
      </c>
      <c r="AZ18" s="643"/>
      <c r="BA18" s="753"/>
      <c r="BB18" s="753"/>
      <c r="BC18" s="643"/>
      <c r="BD18" s="212">
        <f t="shared" si="10"/>
        <v>0</v>
      </c>
      <c r="BE18" s="643"/>
      <c r="BF18" s="753"/>
      <c r="BG18" s="753"/>
      <c r="BH18" s="643"/>
      <c r="BI18" s="212">
        <f t="shared" si="11"/>
        <v>0</v>
      </c>
      <c r="BJ18" s="643"/>
      <c r="BK18" s="753"/>
      <c r="BL18" s="753"/>
      <c r="BM18" s="643"/>
      <c r="BN18" s="212">
        <f t="shared" si="12"/>
        <v>0</v>
      </c>
      <c r="BO18" s="643"/>
      <c r="BP18" s="753"/>
      <c r="BQ18" s="753"/>
      <c r="BR18" s="643"/>
      <c r="BS18" s="212">
        <f t="shared" si="13"/>
        <v>0</v>
      </c>
      <c r="BT18" s="643"/>
      <c r="BU18" s="753"/>
      <c r="BV18" s="753"/>
      <c r="BW18" s="643"/>
      <c r="BX18" s="212">
        <f t="shared" si="14"/>
        <v>0</v>
      </c>
      <c r="BY18" s="643"/>
      <c r="BZ18" s="753"/>
      <c r="CA18" s="753"/>
      <c r="CB18" s="643"/>
      <c r="CC18" s="212">
        <f t="shared" si="15"/>
        <v>0</v>
      </c>
      <c r="CD18" s="643"/>
      <c r="CE18" s="753"/>
      <c r="CF18" s="753"/>
      <c r="CG18" s="643"/>
      <c r="CH18" s="212">
        <f t="shared" si="16"/>
        <v>0</v>
      </c>
      <c r="CI18" s="643"/>
      <c r="CJ18" s="753"/>
      <c r="CK18" s="753"/>
      <c r="CL18" s="643"/>
      <c r="CM18" s="212">
        <f t="shared" si="17"/>
        <v>0</v>
      </c>
      <c r="CN18" s="643"/>
      <c r="CO18" s="753"/>
      <c r="CP18" s="753"/>
      <c r="CQ18" s="643"/>
      <c r="CR18" s="212">
        <f t="shared" si="18"/>
        <v>0</v>
      </c>
      <c r="CS18" s="643"/>
      <c r="CT18" s="753"/>
      <c r="CU18" s="753"/>
      <c r="CV18" s="643"/>
      <c r="CW18" s="212">
        <f t="shared" si="19"/>
        <v>0</v>
      </c>
      <c r="CX18" s="643"/>
      <c r="CY18" s="44"/>
      <c r="CZ18" s="50">
        <f t="shared" si="20"/>
        <v>0</v>
      </c>
      <c r="DA18" s="50">
        <f t="shared" si="21"/>
        <v>0</v>
      </c>
      <c r="DB18" s="50">
        <f t="shared" si="22"/>
        <v>0</v>
      </c>
      <c r="DC18" s="163">
        <f t="shared" si="23"/>
        <v>0</v>
      </c>
      <c r="DD18" s="643"/>
      <c r="DE18" s="44"/>
    </row>
    <row r="19" spans="1:163" ht="30" x14ac:dyDescent="0.25">
      <c r="A19" s="123" t="s">
        <v>2257</v>
      </c>
      <c r="B19" s="182" t="s">
        <v>92</v>
      </c>
      <c r="C19" s="753"/>
      <c r="D19" s="753"/>
      <c r="E19" s="753"/>
      <c r="F19" s="212">
        <f t="shared" si="0"/>
        <v>0</v>
      </c>
      <c r="G19" s="643"/>
      <c r="H19" s="753"/>
      <c r="I19" s="753"/>
      <c r="J19" s="753"/>
      <c r="K19" s="212">
        <f t="shared" si="1"/>
        <v>0</v>
      </c>
      <c r="L19" s="643"/>
      <c r="M19" s="753"/>
      <c r="N19" s="753"/>
      <c r="O19" s="753"/>
      <c r="P19" s="212">
        <f t="shared" si="2"/>
        <v>0</v>
      </c>
      <c r="Q19" s="643"/>
      <c r="R19" s="753"/>
      <c r="S19" s="753"/>
      <c r="T19" s="753"/>
      <c r="U19" s="212">
        <f t="shared" si="3"/>
        <v>0</v>
      </c>
      <c r="V19" s="643"/>
      <c r="W19" s="753"/>
      <c r="X19" s="753"/>
      <c r="Y19" s="753"/>
      <c r="Z19" s="212">
        <f t="shared" si="4"/>
        <v>0</v>
      </c>
      <c r="AA19" s="643"/>
      <c r="AB19" s="527"/>
      <c r="AC19" s="527"/>
      <c r="AD19" s="527"/>
      <c r="AE19" s="212">
        <f t="shared" si="5"/>
        <v>0</v>
      </c>
      <c r="AF19" s="643"/>
      <c r="AG19" s="527"/>
      <c r="AH19" s="527"/>
      <c r="AI19" s="527"/>
      <c r="AJ19" s="212">
        <f t="shared" si="6"/>
        <v>0</v>
      </c>
      <c r="AK19" s="643"/>
      <c r="AL19" s="527"/>
      <c r="AM19" s="527"/>
      <c r="AN19" s="527"/>
      <c r="AO19" s="212">
        <f t="shared" si="7"/>
        <v>0</v>
      </c>
      <c r="AP19" s="643"/>
      <c r="AQ19" s="527"/>
      <c r="AR19" s="527"/>
      <c r="AS19" s="527"/>
      <c r="AT19" s="212">
        <f t="shared" si="8"/>
        <v>0</v>
      </c>
      <c r="AU19" s="643"/>
      <c r="AV19" s="753"/>
      <c r="AW19" s="753"/>
      <c r="AX19" s="753"/>
      <c r="AY19" s="212">
        <f t="shared" si="9"/>
        <v>0</v>
      </c>
      <c r="AZ19" s="643"/>
      <c r="BA19" s="753"/>
      <c r="BB19" s="753"/>
      <c r="BC19" s="753"/>
      <c r="BD19" s="212">
        <f t="shared" si="10"/>
        <v>0</v>
      </c>
      <c r="BE19" s="643"/>
      <c r="BF19" s="753"/>
      <c r="BG19" s="753"/>
      <c r="BH19" s="753"/>
      <c r="BI19" s="212">
        <f t="shared" si="11"/>
        <v>0</v>
      </c>
      <c r="BJ19" s="643"/>
      <c r="BK19" s="753"/>
      <c r="BL19" s="753"/>
      <c r="BM19" s="753"/>
      <c r="BN19" s="212">
        <f t="shared" si="12"/>
        <v>0</v>
      </c>
      <c r="BO19" s="643"/>
      <c r="BP19" s="753"/>
      <c r="BQ19" s="753"/>
      <c r="BR19" s="753"/>
      <c r="BS19" s="212">
        <f t="shared" si="13"/>
        <v>0</v>
      </c>
      <c r="BT19" s="643"/>
      <c r="BU19" s="753"/>
      <c r="BV19" s="753"/>
      <c r="BW19" s="753"/>
      <c r="BX19" s="212">
        <f t="shared" si="14"/>
        <v>0</v>
      </c>
      <c r="BY19" s="643"/>
      <c r="BZ19" s="753"/>
      <c r="CA19" s="753"/>
      <c r="CB19" s="753"/>
      <c r="CC19" s="212">
        <f t="shared" si="15"/>
        <v>0</v>
      </c>
      <c r="CD19" s="643"/>
      <c r="CE19" s="753"/>
      <c r="CF19" s="753"/>
      <c r="CG19" s="753"/>
      <c r="CH19" s="212">
        <f t="shared" si="16"/>
        <v>0</v>
      </c>
      <c r="CI19" s="643"/>
      <c r="CJ19" s="753"/>
      <c r="CK19" s="753"/>
      <c r="CL19" s="753"/>
      <c r="CM19" s="212">
        <f t="shared" si="17"/>
        <v>0</v>
      </c>
      <c r="CN19" s="643"/>
      <c r="CO19" s="753"/>
      <c r="CP19" s="753"/>
      <c r="CQ19" s="753"/>
      <c r="CR19" s="212">
        <f t="shared" si="18"/>
        <v>0</v>
      </c>
      <c r="CS19" s="643"/>
      <c r="CT19" s="753"/>
      <c r="CU19" s="753"/>
      <c r="CV19" s="753"/>
      <c r="CW19" s="212">
        <f t="shared" si="19"/>
        <v>0</v>
      </c>
      <c r="CX19" s="643"/>
      <c r="CY19" s="44"/>
      <c r="CZ19" s="50">
        <f t="shared" si="20"/>
        <v>0</v>
      </c>
      <c r="DA19" s="50">
        <f t="shared" si="21"/>
        <v>0</v>
      </c>
      <c r="DB19" s="50">
        <f t="shared" si="22"/>
        <v>0</v>
      </c>
      <c r="DC19" s="163">
        <f t="shared" si="23"/>
        <v>0</v>
      </c>
      <c r="DD19" s="643"/>
      <c r="DE19" s="44"/>
      <c r="ET19" s="32" t="s">
        <v>48</v>
      </c>
    </row>
    <row r="20" spans="1:163" ht="33" customHeight="1" x14ac:dyDescent="0.25">
      <c r="A20" s="123" t="s">
        <v>2258</v>
      </c>
      <c r="B20" s="182" t="s">
        <v>91</v>
      </c>
      <c r="C20" s="753"/>
      <c r="D20" s="753"/>
      <c r="E20" s="753"/>
      <c r="F20" s="212">
        <f t="shared" si="0"/>
        <v>0</v>
      </c>
      <c r="G20" s="643"/>
      <c r="H20" s="753"/>
      <c r="I20" s="753"/>
      <c r="J20" s="753"/>
      <c r="K20" s="212">
        <f t="shared" si="1"/>
        <v>0</v>
      </c>
      <c r="L20" s="643"/>
      <c r="M20" s="753"/>
      <c r="N20" s="753"/>
      <c r="O20" s="753"/>
      <c r="P20" s="212">
        <f t="shared" si="2"/>
        <v>0</v>
      </c>
      <c r="Q20" s="643"/>
      <c r="R20" s="753"/>
      <c r="S20" s="753"/>
      <c r="T20" s="753"/>
      <c r="U20" s="212">
        <f t="shared" si="3"/>
        <v>0</v>
      </c>
      <c r="V20" s="643"/>
      <c r="W20" s="753"/>
      <c r="X20" s="753"/>
      <c r="Y20" s="753"/>
      <c r="Z20" s="212">
        <f t="shared" si="4"/>
        <v>0</v>
      </c>
      <c r="AA20" s="643"/>
      <c r="AB20" s="527"/>
      <c r="AC20" s="527"/>
      <c r="AD20" s="527"/>
      <c r="AE20" s="212">
        <f t="shared" si="5"/>
        <v>0</v>
      </c>
      <c r="AF20" s="643"/>
      <c r="AG20" s="527"/>
      <c r="AH20" s="527"/>
      <c r="AI20" s="527"/>
      <c r="AJ20" s="212">
        <f t="shared" si="6"/>
        <v>0</v>
      </c>
      <c r="AK20" s="643"/>
      <c r="AL20" s="527"/>
      <c r="AM20" s="527"/>
      <c r="AN20" s="527"/>
      <c r="AO20" s="212">
        <f t="shared" si="7"/>
        <v>0</v>
      </c>
      <c r="AP20" s="643"/>
      <c r="AQ20" s="527"/>
      <c r="AR20" s="527"/>
      <c r="AS20" s="527"/>
      <c r="AT20" s="212">
        <f t="shared" si="8"/>
        <v>0</v>
      </c>
      <c r="AU20" s="643"/>
      <c r="AV20" s="753"/>
      <c r="AW20" s="753"/>
      <c r="AX20" s="753"/>
      <c r="AY20" s="212">
        <f t="shared" si="9"/>
        <v>0</v>
      </c>
      <c r="AZ20" s="643"/>
      <c r="BA20" s="753"/>
      <c r="BB20" s="753"/>
      <c r="BC20" s="753"/>
      <c r="BD20" s="212">
        <f t="shared" si="10"/>
        <v>0</v>
      </c>
      <c r="BE20" s="643"/>
      <c r="BF20" s="753"/>
      <c r="BG20" s="753"/>
      <c r="BH20" s="753"/>
      <c r="BI20" s="212">
        <f t="shared" si="11"/>
        <v>0</v>
      </c>
      <c r="BJ20" s="643"/>
      <c r="BK20" s="753"/>
      <c r="BL20" s="753"/>
      <c r="BM20" s="753"/>
      <c r="BN20" s="212">
        <f t="shared" si="12"/>
        <v>0</v>
      </c>
      <c r="BO20" s="643"/>
      <c r="BP20" s="753"/>
      <c r="BQ20" s="753"/>
      <c r="BR20" s="753"/>
      <c r="BS20" s="212">
        <f t="shared" si="13"/>
        <v>0</v>
      </c>
      <c r="BT20" s="643"/>
      <c r="BU20" s="753"/>
      <c r="BV20" s="753"/>
      <c r="BW20" s="753"/>
      <c r="BX20" s="212">
        <f t="shared" si="14"/>
        <v>0</v>
      </c>
      <c r="BY20" s="643"/>
      <c r="BZ20" s="753"/>
      <c r="CA20" s="753"/>
      <c r="CB20" s="753"/>
      <c r="CC20" s="212">
        <f t="shared" si="15"/>
        <v>0</v>
      </c>
      <c r="CD20" s="643"/>
      <c r="CE20" s="753"/>
      <c r="CF20" s="753"/>
      <c r="CG20" s="753"/>
      <c r="CH20" s="212">
        <f t="shared" si="16"/>
        <v>0</v>
      </c>
      <c r="CI20" s="643"/>
      <c r="CJ20" s="753"/>
      <c r="CK20" s="753"/>
      <c r="CL20" s="753"/>
      <c r="CM20" s="212">
        <f t="shared" si="17"/>
        <v>0</v>
      </c>
      <c r="CN20" s="643"/>
      <c r="CO20" s="753"/>
      <c r="CP20" s="753"/>
      <c r="CQ20" s="753"/>
      <c r="CR20" s="212">
        <f t="shared" si="18"/>
        <v>0</v>
      </c>
      <c r="CS20" s="643"/>
      <c r="CT20" s="753"/>
      <c r="CU20" s="753"/>
      <c r="CV20" s="753"/>
      <c r="CW20" s="212">
        <f t="shared" si="19"/>
        <v>0</v>
      </c>
      <c r="CX20" s="643"/>
      <c r="CY20" s="44"/>
      <c r="CZ20" s="50">
        <f t="shared" si="20"/>
        <v>0</v>
      </c>
      <c r="DA20" s="50">
        <f t="shared" si="21"/>
        <v>0</v>
      </c>
      <c r="DB20" s="50">
        <f t="shared" si="22"/>
        <v>0</v>
      </c>
      <c r="DC20" s="163">
        <f t="shared" si="23"/>
        <v>0</v>
      </c>
      <c r="DD20" s="643"/>
      <c r="DE20" s="44"/>
      <c r="ET20" s="32" t="s">
        <v>49</v>
      </c>
    </row>
    <row r="21" spans="1:163" x14ac:dyDescent="0.25">
      <c r="A21" s="123" t="s">
        <v>2259</v>
      </c>
      <c r="B21" s="182" t="s">
        <v>3</v>
      </c>
      <c r="C21" s="753"/>
      <c r="D21" s="753"/>
      <c r="E21" s="753"/>
      <c r="F21" s="212">
        <f t="shared" si="0"/>
        <v>0</v>
      </c>
      <c r="G21" s="643"/>
      <c r="H21" s="753"/>
      <c r="I21" s="753"/>
      <c r="J21" s="753"/>
      <c r="K21" s="212">
        <f t="shared" si="1"/>
        <v>0</v>
      </c>
      <c r="L21" s="643"/>
      <c r="M21" s="753"/>
      <c r="N21" s="753"/>
      <c r="O21" s="753"/>
      <c r="P21" s="212">
        <f t="shared" si="2"/>
        <v>0</v>
      </c>
      <c r="Q21" s="643"/>
      <c r="R21" s="753"/>
      <c r="S21" s="753"/>
      <c r="T21" s="753"/>
      <c r="U21" s="212">
        <f t="shared" si="3"/>
        <v>0</v>
      </c>
      <c r="V21" s="643"/>
      <c r="W21" s="753"/>
      <c r="X21" s="753"/>
      <c r="Y21" s="753"/>
      <c r="Z21" s="212">
        <f t="shared" si="4"/>
        <v>0</v>
      </c>
      <c r="AA21" s="643"/>
      <c r="AB21" s="527"/>
      <c r="AC21" s="527"/>
      <c r="AD21" s="527"/>
      <c r="AE21" s="212">
        <f t="shared" si="5"/>
        <v>0</v>
      </c>
      <c r="AF21" s="643"/>
      <c r="AG21" s="527"/>
      <c r="AH21" s="527"/>
      <c r="AI21" s="527"/>
      <c r="AJ21" s="212">
        <f t="shared" si="6"/>
        <v>0</v>
      </c>
      <c r="AK21" s="643"/>
      <c r="AL21" s="527"/>
      <c r="AM21" s="527"/>
      <c r="AN21" s="527"/>
      <c r="AO21" s="212">
        <f t="shared" si="7"/>
        <v>0</v>
      </c>
      <c r="AP21" s="643"/>
      <c r="AQ21" s="527"/>
      <c r="AR21" s="527"/>
      <c r="AS21" s="527"/>
      <c r="AT21" s="212">
        <f t="shared" si="8"/>
        <v>0</v>
      </c>
      <c r="AU21" s="643"/>
      <c r="AV21" s="753"/>
      <c r="AW21" s="753"/>
      <c r="AX21" s="753"/>
      <c r="AY21" s="212">
        <f t="shared" si="9"/>
        <v>0</v>
      </c>
      <c r="AZ21" s="643"/>
      <c r="BA21" s="753"/>
      <c r="BB21" s="753"/>
      <c r="BC21" s="753"/>
      <c r="BD21" s="212">
        <f t="shared" si="10"/>
        <v>0</v>
      </c>
      <c r="BE21" s="643"/>
      <c r="BF21" s="753"/>
      <c r="BG21" s="753"/>
      <c r="BH21" s="753"/>
      <c r="BI21" s="212">
        <f t="shared" si="11"/>
        <v>0</v>
      </c>
      <c r="BJ21" s="643"/>
      <c r="BK21" s="753"/>
      <c r="BL21" s="753"/>
      <c r="BM21" s="753"/>
      <c r="BN21" s="212">
        <f t="shared" si="12"/>
        <v>0</v>
      </c>
      <c r="BO21" s="643"/>
      <c r="BP21" s="753"/>
      <c r="BQ21" s="753"/>
      <c r="BR21" s="753"/>
      <c r="BS21" s="212">
        <f t="shared" si="13"/>
        <v>0</v>
      </c>
      <c r="BT21" s="643"/>
      <c r="BU21" s="753"/>
      <c r="BV21" s="753"/>
      <c r="BW21" s="753"/>
      <c r="BX21" s="212">
        <f t="shared" si="14"/>
        <v>0</v>
      </c>
      <c r="BY21" s="643"/>
      <c r="BZ21" s="753"/>
      <c r="CA21" s="753"/>
      <c r="CB21" s="753"/>
      <c r="CC21" s="212">
        <f t="shared" si="15"/>
        <v>0</v>
      </c>
      <c r="CD21" s="643"/>
      <c r="CE21" s="753"/>
      <c r="CF21" s="753"/>
      <c r="CG21" s="753"/>
      <c r="CH21" s="212">
        <f t="shared" si="16"/>
        <v>0</v>
      </c>
      <c r="CI21" s="643"/>
      <c r="CJ21" s="753"/>
      <c r="CK21" s="753"/>
      <c r="CL21" s="753"/>
      <c r="CM21" s="212">
        <f t="shared" si="17"/>
        <v>0</v>
      </c>
      <c r="CN21" s="643"/>
      <c r="CO21" s="753"/>
      <c r="CP21" s="753"/>
      <c r="CQ21" s="753"/>
      <c r="CR21" s="212">
        <f t="shared" si="18"/>
        <v>0</v>
      </c>
      <c r="CS21" s="643"/>
      <c r="CT21" s="753"/>
      <c r="CU21" s="753"/>
      <c r="CV21" s="753"/>
      <c r="CW21" s="212">
        <f t="shared" si="19"/>
        <v>0</v>
      </c>
      <c r="CX21" s="643"/>
      <c r="CY21" s="44"/>
      <c r="CZ21" s="50">
        <f t="shared" si="20"/>
        <v>0</v>
      </c>
      <c r="DA21" s="50">
        <f t="shared" si="21"/>
        <v>0</v>
      </c>
      <c r="DB21" s="50">
        <f t="shared" si="22"/>
        <v>0</v>
      </c>
      <c r="DC21" s="163">
        <f t="shared" si="23"/>
        <v>0</v>
      </c>
      <c r="DD21" s="643"/>
      <c r="DE21" s="44" t="s">
        <v>42</v>
      </c>
    </row>
    <row r="22" spans="1:163" x14ac:dyDescent="0.25">
      <c r="A22" s="123" t="s">
        <v>2260</v>
      </c>
      <c r="B22" s="182" t="s">
        <v>4</v>
      </c>
      <c r="C22" s="753"/>
      <c r="D22" s="753"/>
      <c r="E22" s="753"/>
      <c r="F22" s="212">
        <f t="shared" si="0"/>
        <v>0</v>
      </c>
      <c r="G22" s="643"/>
      <c r="H22" s="753"/>
      <c r="I22" s="753"/>
      <c r="J22" s="753"/>
      <c r="K22" s="212">
        <f t="shared" si="1"/>
        <v>0</v>
      </c>
      <c r="L22" s="643"/>
      <c r="M22" s="753"/>
      <c r="N22" s="753"/>
      <c r="O22" s="753"/>
      <c r="P22" s="212">
        <f t="shared" si="2"/>
        <v>0</v>
      </c>
      <c r="Q22" s="643"/>
      <c r="R22" s="753"/>
      <c r="S22" s="753"/>
      <c r="T22" s="753"/>
      <c r="U22" s="212">
        <f t="shared" si="3"/>
        <v>0</v>
      </c>
      <c r="V22" s="643"/>
      <c r="W22" s="753"/>
      <c r="X22" s="753"/>
      <c r="Y22" s="753"/>
      <c r="Z22" s="212">
        <f t="shared" si="4"/>
        <v>0</v>
      </c>
      <c r="AA22" s="643"/>
      <c r="AB22" s="527"/>
      <c r="AC22" s="527"/>
      <c r="AD22" s="527"/>
      <c r="AE22" s="212">
        <f t="shared" si="5"/>
        <v>0</v>
      </c>
      <c r="AF22" s="643"/>
      <c r="AG22" s="527"/>
      <c r="AH22" s="527"/>
      <c r="AI22" s="527"/>
      <c r="AJ22" s="212">
        <f t="shared" si="6"/>
        <v>0</v>
      </c>
      <c r="AK22" s="643"/>
      <c r="AL22" s="527"/>
      <c r="AM22" s="527"/>
      <c r="AN22" s="527"/>
      <c r="AO22" s="212">
        <f t="shared" si="7"/>
        <v>0</v>
      </c>
      <c r="AP22" s="643"/>
      <c r="AQ22" s="527"/>
      <c r="AR22" s="527"/>
      <c r="AS22" s="527"/>
      <c r="AT22" s="212">
        <f t="shared" si="8"/>
        <v>0</v>
      </c>
      <c r="AU22" s="643"/>
      <c r="AV22" s="753"/>
      <c r="AW22" s="753"/>
      <c r="AX22" s="753"/>
      <c r="AY22" s="212">
        <f t="shared" si="9"/>
        <v>0</v>
      </c>
      <c r="AZ22" s="643"/>
      <c r="BA22" s="753"/>
      <c r="BB22" s="753"/>
      <c r="BC22" s="753"/>
      <c r="BD22" s="212">
        <f t="shared" si="10"/>
        <v>0</v>
      </c>
      <c r="BE22" s="643"/>
      <c r="BF22" s="753"/>
      <c r="BG22" s="753"/>
      <c r="BH22" s="753"/>
      <c r="BI22" s="212">
        <f t="shared" si="11"/>
        <v>0</v>
      </c>
      <c r="BJ22" s="643"/>
      <c r="BK22" s="753"/>
      <c r="BL22" s="753"/>
      <c r="BM22" s="753"/>
      <c r="BN22" s="212">
        <f t="shared" si="12"/>
        <v>0</v>
      </c>
      <c r="BO22" s="643"/>
      <c r="BP22" s="753"/>
      <c r="BQ22" s="753"/>
      <c r="BR22" s="753"/>
      <c r="BS22" s="212">
        <f t="shared" si="13"/>
        <v>0</v>
      </c>
      <c r="BT22" s="643"/>
      <c r="BU22" s="753"/>
      <c r="BV22" s="753"/>
      <c r="BW22" s="753"/>
      <c r="BX22" s="212">
        <f t="shared" si="14"/>
        <v>0</v>
      </c>
      <c r="BY22" s="643"/>
      <c r="BZ22" s="753"/>
      <c r="CA22" s="753"/>
      <c r="CB22" s="753"/>
      <c r="CC22" s="212">
        <f t="shared" si="15"/>
        <v>0</v>
      </c>
      <c r="CD22" s="643"/>
      <c r="CE22" s="753"/>
      <c r="CF22" s="753"/>
      <c r="CG22" s="753"/>
      <c r="CH22" s="212">
        <f t="shared" si="16"/>
        <v>0</v>
      </c>
      <c r="CI22" s="643"/>
      <c r="CJ22" s="753"/>
      <c r="CK22" s="753"/>
      <c r="CL22" s="753"/>
      <c r="CM22" s="212">
        <f t="shared" si="17"/>
        <v>0</v>
      </c>
      <c r="CN22" s="643"/>
      <c r="CO22" s="753"/>
      <c r="CP22" s="753"/>
      <c r="CQ22" s="753"/>
      <c r="CR22" s="212">
        <f t="shared" si="18"/>
        <v>0</v>
      </c>
      <c r="CS22" s="643"/>
      <c r="CT22" s="753"/>
      <c r="CU22" s="753"/>
      <c r="CV22" s="753"/>
      <c r="CW22" s="212">
        <f t="shared" si="19"/>
        <v>0</v>
      </c>
      <c r="CX22" s="643"/>
      <c r="CY22" s="44"/>
      <c r="CZ22" s="50">
        <f t="shared" si="20"/>
        <v>0</v>
      </c>
      <c r="DA22" s="50">
        <f t="shared" si="21"/>
        <v>0</v>
      </c>
      <c r="DB22" s="50">
        <f t="shared" si="22"/>
        <v>0</v>
      </c>
      <c r="DC22" s="163">
        <f t="shared" si="23"/>
        <v>0</v>
      </c>
      <c r="DD22" s="643"/>
      <c r="DE22" s="44" t="s">
        <v>42</v>
      </c>
    </row>
    <row r="23" spans="1:163" ht="30" x14ac:dyDescent="0.25">
      <c r="A23" s="431" t="s">
        <v>2261</v>
      </c>
      <c r="B23" s="182" t="s">
        <v>458</v>
      </c>
      <c r="C23" s="753"/>
      <c r="D23" s="753"/>
      <c r="E23" s="753"/>
      <c r="F23" s="212">
        <f t="shared" si="0"/>
        <v>0</v>
      </c>
      <c r="G23" s="643"/>
      <c r="H23" s="753"/>
      <c r="I23" s="753"/>
      <c r="J23" s="753"/>
      <c r="K23" s="212">
        <f t="shared" si="1"/>
        <v>0</v>
      </c>
      <c r="L23" s="643"/>
      <c r="M23" s="753"/>
      <c r="N23" s="753"/>
      <c r="O23" s="753"/>
      <c r="P23" s="212">
        <f t="shared" si="2"/>
        <v>0</v>
      </c>
      <c r="Q23" s="643"/>
      <c r="R23" s="753"/>
      <c r="S23" s="753"/>
      <c r="T23" s="753"/>
      <c r="U23" s="212">
        <f t="shared" si="3"/>
        <v>0</v>
      </c>
      <c r="V23" s="643"/>
      <c r="W23" s="753"/>
      <c r="X23" s="753"/>
      <c r="Y23" s="753"/>
      <c r="Z23" s="212">
        <f t="shared" si="4"/>
        <v>0</v>
      </c>
      <c r="AA23" s="643"/>
      <c r="AB23" s="527"/>
      <c r="AC23" s="527"/>
      <c r="AD23" s="527"/>
      <c r="AE23" s="212">
        <f t="shared" si="5"/>
        <v>0</v>
      </c>
      <c r="AF23" s="643"/>
      <c r="AG23" s="527"/>
      <c r="AH23" s="527"/>
      <c r="AI23" s="527"/>
      <c r="AJ23" s="212">
        <f t="shared" si="6"/>
        <v>0</v>
      </c>
      <c r="AK23" s="643"/>
      <c r="AL23" s="527"/>
      <c r="AM23" s="527"/>
      <c r="AN23" s="527"/>
      <c r="AO23" s="212">
        <f t="shared" si="7"/>
        <v>0</v>
      </c>
      <c r="AP23" s="643"/>
      <c r="AQ23" s="527"/>
      <c r="AR23" s="527"/>
      <c r="AS23" s="527"/>
      <c r="AT23" s="212">
        <f t="shared" si="8"/>
        <v>0</v>
      </c>
      <c r="AU23" s="643"/>
      <c r="AV23" s="753"/>
      <c r="AW23" s="753"/>
      <c r="AX23" s="753"/>
      <c r="AY23" s="212">
        <f t="shared" si="9"/>
        <v>0</v>
      </c>
      <c r="AZ23" s="643"/>
      <c r="BA23" s="753"/>
      <c r="BB23" s="753"/>
      <c r="BC23" s="753"/>
      <c r="BD23" s="212">
        <f t="shared" si="10"/>
        <v>0</v>
      </c>
      <c r="BE23" s="643"/>
      <c r="BF23" s="753"/>
      <c r="BG23" s="753"/>
      <c r="BH23" s="753"/>
      <c r="BI23" s="212">
        <f t="shared" si="11"/>
        <v>0</v>
      </c>
      <c r="BJ23" s="643"/>
      <c r="BK23" s="753"/>
      <c r="BL23" s="753"/>
      <c r="BM23" s="753"/>
      <c r="BN23" s="212">
        <f t="shared" si="12"/>
        <v>0</v>
      </c>
      <c r="BO23" s="643"/>
      <c r="BP23" s="753"/>
      <c r="BQ23" s="753"/>
      <c r="BR23" s="753"/>
      <c r="BS23" s="212">
        <f t="shared" si="13"/>
        <v>0</v>
      </c>
      <c r="BT23" s="643"/>
      <c r="BU23" s="753"/>
      <c r="BV23" s="753"/>
      <c r="BW23" s="753"/>
      <c r="BX23" s="212">
        <f t="shared" si="14"/>
        <v>0</v>
      </c>
      <c r="BY23" s="643"/>
      <c r="BZ23" s="753"/>
      <c r="CA23" s="753"/>
      <c r="CB23" s="753"/>
      <c r="CC23" s="212">
        <f t="shared" si="15"/>
        <v>0</v>
      </c>
      <c r="CD23" s="643"/>
      <c r="CE23" s="753"/>
      <c r="CF23" s="753"/>
      <c r="CG23" s="753"/>
      <c r="CH23" s="212">
        <f t="shared" si="16"/>
        <v>0</v>
      </c>
      <c r="CI23" s="643"/>
      <c r="CJ23" s="753"/>
      <c r="CK23" s="753"/>
      <c r="CL23" s="753"/>
      <c r="CM23" s="212">
        <f t="shared" si="17"/>
        <v>0</v>
      </c>
      <c r="CN23" s="643"/>
      <c r="CO23" s="753"/>
      <c r="CP23" s="753"/>
      <c r="CQ23" s="753"/>
      <c r="CR23" s="212">
        <f t="shared" si="18"/>
        <v>0</v>
      </c>
      <c r="CS23" s="643"/>
      <c r="CT23" s="753"/>
      <c r="CU23" s="753"/>
      <c r="CV23" s="753"/>
      <c r="CW23" s="212">
        <f t="shared" si="19"/>
        <v>0</v>
      </c>
      <c r="CX23" s="643"/>
      <c r="CY23" s="44"/>
      <c r="CZ23" s="50">
        <f t="shared" si="20"/>
        <v>0</v>
      </c>
      <c r="DA23" s="50">
        <f t="shared" si="21"/>
        <v>0</v>
      </c>
      <c r="DB23" s="50">
        <f t="shared" si="22"/>
        <v>0</v>
      </c>
      <c r="DC23" s="163">
        <f t="shared" si="23"/>
        <v>0</v>
      </c>
      <c r="DD23" s="643"/>
      <c r="DE23" s="44" t="s">
        <v>42</v>
      </c>
    </row>
    <row r="24" spans="1:163" ht="30" x14ac:dyDescent="0.25">
      <c r="A24" s="431" t="s">
        <v>2262</v>
      </c>
      <c r="B24" s="182" t="s">
        <v>457</v>
      </c>
      <c r="C24" s="753"/>
      <c r="D24" s="753"/>
      <c r="E24" s="753"/>
      <c r="F24" s="212">
        <f t="shared" si="0"/>
        <v>0</v>
      </c>
      <c r="G24" s="643"/>
      <c r="H24" s="753"/>
      <c r="I24" s="753"/>
      <c r="J24" s="753"/>
      <c r="K24" s="212">
        <f t="shared" si="1"/>
        <v>0</v>
      </c>
      <c r="L24" s="643"/>
      <c r="M24" s="753"/>
      <c r="N24" s="753"/>
      <c r="O24" s="753"/>
      <c r="P24" s="212">
        <f t="shared" si="2"/>
        <v>0</v>
      </c>
      <c r="Q24" s="643"/>
      <c r="R24" s="753"/>
      <c r="S24" s="753"/>
      <c r="T24" s="753"/>
      <c r="U24" s="212">
        <f t="shared" si="3"/>
        <v>0</v>
      </c>
      <c r="V24" s="643"/>
      <c r="W24" s="753"/>
      <c r="X24" s="753"/>
      <c r="Y24" s="753"/>
      <c r="Z24" s="212">
        <f t="shared" si="4"/>
        <v>0</v>
      </c>
      <c r="AA24" s="643"/>
      <c r="AB24" s="527"/>
      <c r="AC24" s="527"/>
      <c r="AD24" s="527"/>
      <c r="AE24" s="212">
        <f t="shared" si="5"/>
        <v>0</v>
      </c>
      <c r="AF24" s="643"/>
      <c r="AG24" s="527"/>
      <c r="AH24" s="527"/>
      <c r="AI24" s="527"/>
      <c r="AJ24" s="212">
        <f t="shared" si="6"/>
        <v>0</v>
      </c>
      <c r="AK24" s="643"/>
      <c r="AL24" s="527"/>
      <c r="AM24" s="527"/>
      <c r="AN24" s="527"/>
      <c r="AO24" s="212">
        <f t="shared" si="7"/>
        <v>0</v>
      </c>
      <c r="AP24" s="643"/>
      <c r="AQ24" s="527"/>
      <c r="AR24" s="527"/>
      <c r="AS24" s="527"/>
      <c r="AT24" s="212">
        <f t="shared" si="8"/>
        <v>0</v>
      </c>
      <c r="AU24" s="643"/>
      <c r="AV24" s="753"/>
      <c r="AW24" s="753"/>
      <c r="AX24" s="753"/>
      <c r="AY24" s="212">
        <f t="shared" si="9"/>
        <v>0</v>
      </c>
      <c r="AZ24" s="643"/>
      <c r="BA24" s="753"/>
      <c r="BB24" s="753"/>
      <c r="BC24" s="753"/>
      <c r="BD24" s="212">
        <f t="shared" si="10"/>
        <v>0</v>
      </c>
      <c r="BE24" s="643"/>
      <c r="BF24" s="753"/>
      <c r="BG24" s="753"/>
      <c r="BH24" s="753"/>
      <c r="BI24" s="212">
        <f t="shared" si="11"/>
        <v>0</v>
      </c>
      <c r="BJ24" s="643"/>
      <c r="BK24" s="753"/>
      <c r="BL24" s="753"/>
      <c r="BM24" s="753"/>
      <c r="BN24" s="212">
        <f t="shared" si="12"/>
        <v>0</v>
      </c>
      <c r="BO24" s="643"/>
      <c r="BP24" s="753"/>
      <c r="BQ24" s="753"/>
      <c r="BR24" s="753"/>
      <c r="BS24" s="212">
        <f t="shared" si="13"/>
        <v>0</v>
      </c>
      <c r="BT24" s="643"/>
      <c r="BU24" s="753"/>
      <c r="BV24" s="753"/>
      <c r="BW24" s="753"/>
      <c r="BX24" s="212">
        <f t="shared" si="14"/>
        <v>0</v>
      </c>
      <c r="BY24" s="643"/>
      <c r="BZ24" s="753"/>
      <c r="CA24" s="753"/>
      <c r="CB24" s="753"/>
      <c r="CC24" s="212">
        <f t="shared" si="15"/>
        <v>0</v>
      </c>
      <c r="CD24" s="643"/>
      <c r="CE24" s="753"/>
      <c r="CF24" s="753"/>
      <c r="CG24" s="753"/>
      <c r="CH24" s="212">
        <f t="shared" si="16"/>
        <v>0</v>
      </c>
      <c r="CI24" s="643"/>
      <c r="CJ24" s="753"/>
      <c r="CK24" s="753"/>
      <c r="CL24" s="753"/>
      <c r="CM24" s="212">
        <f t="shared" si="17"/>
        <v>0</v>
      </c>
      <c r="CN24" s="643"/>
      <c r="CO24" s="753"/>
      <c r="CP24" s="753"/>
      <c r="CQ24" s="753"/>
      <c r="CR24" s="212">
        <f t="shared" si="18"/>
        <v>0</v>
      </c>
      <c r="CS24" s="643"/>
      <c r="CT24" s="753"/>
      <c r="CU24" s="753"/>
      <c r="CV24" s="753"/>
      <c r="CW24" s="212">
        <f t="shared" si="19"/>
        <v>0</v>
      </c>
      <c r="CX24" s="643"/>
      <c r="CY24" s="44"/>
      <c r="CZ24" s="50">
        <f t="shared" si="20"/>
        <v>0</v>
      </c>
      <c r="DA24" s="50">
        <f t="shared" si="21"/>
        <v>0</v>
      </c>
      <c r="DB24" s="50">
        <f t="shared" si="22"/>
        <v>0</v>
      </c>
      <c r="DC24" s="163">
        <f t="shared" si="23"/>
        <v>0</v>
      </c>
      <c r="DD24" s="643"/>
      <c r="DE24" s="44" t="s">
        <v>42</v>
      </c>
    </row>
    <row r="25" spans="1:163" s="415" customFormat="1" x14ac:dyDescent="0.25">
      <c r="A25" s="431" t="s">
        <v>2264</v>
      </c>
      <c r="B25" s="434" t="s">
        <v>2040</v>
      </c>
      <c r="C25" s="753"/>
      <c r="D25" s="753"/>
      <c r="E25" s="753"/>
      <c r="F25" s="212">
        <f t="shared" si="0"/>
        <v>0</v>
      </c>
      <c r="G25" s="643"/>
      <c r="H25" s="753"/>
      <c r="I25" s="753"/>
      <c r="J25" s="753"/>
      <c r="K25" s="212">
        <f t="shared" si="1"/>
        <v>0</v>
      </c>
      <c r="L25" s="643"/>
      <c r="M25" s="753"/>
      <c r="N25" s="753"/>
      <c r="O25" s="753"/>
      <c r="P25" s="212">
        <f t="shared" si="2"/>
        <v>0</v>
      </c>
      <c r="Q25" s="643"/>
      <c r="R25" s="753"/>
      <c r="S25" s="753"/>
      <c r="T25" s="753"/>
      <c r="U25" s="212">
        <f t="shared" si="3"/>
        <v>0</v>
      </c>
      <c r="V25" s="643"/>
      <c r="W25" s="753"/>
      <c r="X25" s="753"/>
      <c r="Y25" s="753"/>
      <c r="Z25" s="212">
        <f t="shared" si="4"/>
        <v>0</v>
      </c>
      <c r="AA25" s="643"/>
      <c r="AB25" s="527"/>
      <c r="AC25" s="527"/>
      <c r="AD25" s="527"/>
      <c r="AE25" s="212">
        <f t="shared" si="5"/>
        <v>0</v>
      </c>
      <c r="AF25" s="643"/>
      <c r="AG25" s="527"/>
      <c r="AH25" s="527"/>
      <c r="AI25" s="527"/>
      <c r="AJ25" s="212">
        <f t="shared" si="6"/>
        <v>0</v>
      </c>
      <c r="AK25" s="643"/>
      <c r="AL25" s="527"/>
      <c r="AM25" s="527"/>
      <c r="AN25" s="527"/>
      <c r="AO25" s="212">
        <f t="shared" si="7"/>
        <v>0</v>
      </c>
      <c r="AP25" s="643"/>
      <c r="AQ25" s="527"/>
      <c r="AR25" s="527"/>
      <c r="AS25" s="527"/>
      <c r="AT25" s="212">
        <f t="shared" si="8"/>
        <v>0</v>
      </c>
      <c r="AU25" s="643"/>
      <c r="AV25" s="753"/>
      <c r="AW25" s="753"/>
      <c r="AX25" s="753"/>
      <c r="AY25" s="212">
        <f t="shared" si="9"/>
        <v>0</v>
      </c>
      <c r="AZ25" s="643"/>
      <c r="BA25" s="753"/>
      <c r="BB25" s="753"/>
      <c r="BC25" s="753"/>
      <c r="BD25" s="212">
        <f t="shared" si="10"/>
        <v>0</v>
      </c>
      <c r="BE25" s="643"/>
      <c r="BF25" s="753"/>
      <c r="BG25" s="753"/>
      <c r="BH25" s="753"/>
      <c r="BI25" s="212">
        <f t="shared" si="11"/>
        <v>0</v>
      </c>
      <c r="BJ25" s="643"/>
      <c r="BK25" s="753"/>
      <c r="BL25" s="753"/>
      <c r="BM25" s="753"/>
      <c r="BN25" s="212">
        <f t="shared" si="12"/>
        <v>0</v>
      </c>
      <c r="BO25" s="643"/>
      <c r="BP25" s="753"/>
      <c r="BQ25" s="753"/>
      <c r="BR25" s="753"/>
      <c r="BS25" s="212">
        <f t="shared" si="13"/>
        <v>0</v>
      </c>
      <c r="BT25" s="643"/>
      <c r="BU25" s="753"/>
      <c r="BV25" s="753"/>
      <c r="BW25" s="753"/>
      <c r="BX25" s="212">
        <f t="shared" si="14"/>
        <v>0</v>
      </c>
      <c r="BY25" s="643"/>
      <c r="BZ25" s="753"/>
      <c r="CA25" s="753"/>
      <c r="CB25" s="753"/>
      <c r="CC25" s="212">
        <f t="shared" si="15"/>
        <v>0</v>
      </c>
      <c r="CD25" s="643"/>
      <c r="CE25" s="753"/>
      <c r="CF25" s="753"/>
      <c r="CG25" s="753"/>
      <c r="CH25" s="212">
        <f t="shared" si="16"/>
        <v>0</v>
      </c>
      <c r="CI25" s="643"/>
      <c r="CJ25" s="753"/>
      <c r="CK25" s="753"/>
      <c r="CL25" s="753"/>
      <c r="CM25" s="212">
        <f t="shared" si="17"/>
        <v>0</v>
      </c>
      <c r="CN25" s="643"/>
      <c r="CO25" s="753"/>
      <c r="CP25" s="753"/>
      <c r="CQ25" s="753"/>
      <c r="CR25" s="212">
        <f t="shared" si="18"/>
        <v>0</v>
      </c>
      <c r="CS25" s="643"/>
      <c r="CT25" s="753"/>
      <c r="CU25" s="753"/>
      <c r="CV25" s="753"/>
      <c r="CW25" s="212">
        <f t="shared" si="19"/>
        <v>0</v>
      </c>
      <c r="CX25" s="643"/>
      <c r="CY25" s="422"/>
      <c r="CZ25" s="503">
        <f t="shared" si="20"/>
        <v>0</v>
      </c>
      <c r="DA25" s="503">
        <f t="shared" si="21"/>
        <v>0</v>
      </c>
      <c r="DB25" s="503">
        <f t="shared" si="22"/>
        <v>0</v>
      </c>
      <c r="DC25" s="525">
        <f t="shared" si="23"/>
        <v>0</v>
      </c>
      <c r="DD25" s="643"/>
      <c r="DE25" s="42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row>
    <row r="26" spans="1:163" x14ac:dyDescent="0.25">
      <c r="A26" s="431" t="s">
        <v>2263</v>
      </c>
      <c r="B26" s="182" t="s">
        <v>6</v>
      </c>
      <c r="C26" s="753"/>
      <c r="D26" s="753"/>
      <c r="E26" s="753"/>
      <c r="F26" s="212">
        <f t="shared" si="0"/>
        <v>0</v>
      </c>
      <c r="G26" s="643"/>
      <c r="H26" s="753"/>
      <c r="I26" s="753"/>
      <c r="J26" s="753"/>
      <c r="K26" s="212">
        <f t="shared" si="1"/>
        <v>0</v>
      </c>
      <c r="L26" s="643"/>
      <c r="M26" s="753"/>
      <c r="N26" s="753"/>
      <c r="O26" s="753"/>
      <c r="P26" s="212">
        <f t="shared" si="2"/>
        <v>0</v>
      </c>
      <c r="Q26" s="643"/>
      <c r="R26" s="753"/>
      <c r="S26" s="753"/>
      <c r="T26" s="753"/>
      <c r="U26" s="212">
        <f t="shared" si="3"/>
        <v>0</v>
      </c>
      <c r="V26" s="643"/>
      <c r="W26" s="753"/>
      <c r="X26" s="753"/>
      <c r="Y26" s="753"/>
      <c r="Z26" s="212">
        <f t="shared" si="4"/>
        <v>0</v>
      </c>
      <c r="AA26" s="643"/>
      <c r="AB26" s="527"/>
      <c r="AC26" s="527"/>
      <c r="AD26" s="527"/>
      <c r="AE26" s="212">
        <f t="shared" si="5"/>
        <v>0</v>
      </c>
      <c r="AF26" s="643"/>
      <c r="AG26" s="527"/>
      <c r="AH26" s="527"/>
      <c r="AI26" s="527"/>
      <c r="AJ26" s="212">
        <f t="shared" si="6"/>
        <v>0</v>
      </c>
      <c r="AK26" s="643"/>
      <c r="AL26" s="527"/>
      <c r="AM26" s="527"/>
      <c r="AN26" s="527"/>
      <c r="AO26" s="212">
        <f t="shared" si="7"/>
        <v>0</v>
      </c>
      <c r="AP26" s="643"/>
      <c r="AQ26" s="527"/>
      <c r="AR26" s="527"/>
      <c r="AS26" s="527"/>
      <c r="AT26" s="212">
        <f t="shared" si="8"/>
        <v>0</v>
      </c>
      <c r="AU26" s="643"/>
      <c r="AV26" s="753"/>
      <c r="AW26" s="753"/>
      <c r="AX26" s="753"/>
      <c r="AY26" s="212">
        <f t="shared" si="9"/>
        <v>0</v>
      </c>
      <c r="AZ26" s="643"/>
      <c r="BA26" s="753"/>
      <c r="BB26" s="753"/>
      <c r="BC26" s="753"/>
      <c r="BD26" s="212">
        <f t="shared" si="10"/>
        <v>0</v>
      </c>
      <c r="BE26" s="643"/>
      <c r="BF26" s="753"/>
      <c r="BG26" s="753"/>
      <c r="BH26" s="753"/>
      <c r="BI26" s="212">
        <f t="shared" si="11"/>
        <v>0</v>
      </c>
      <c r="BJ26" s="643"/>
      <c r="BK26" s="753"/>
      <c r="BL26" s="753"/>
      <c r="BM26" s="753"/>
      <c r="BN26" s="212">
        <f t="shared" si="12"/>
        <v>0</v>
      </c>
      <c r="BO26" s="643"/>
      <c r="BP26" s="753"/>
      <c r="BQ26" s="753"/>
      <c r="BR26" s="753"/>
      <c r="BS26" s="212">
        <f t="shared" si="13"/>
        <v>0</v>
      </c>
      <c r="BT26" s="643"/>
      <c r="BU26" s="753"/>
      <c r="BV26" s="753"/>
      <c r="BW26" s="753"/>
      <c r="BX26" s="212">
        <f t="shared" si="14"/>
        <v>0</v>
      </c>
      <c r="BY26" s="643"/>
      <c r="BZ26" s="753"/>
      <c r="CA26" s="753"/>
      <c r="CB26" s="753"/>
      <c r="CC26" s="212">
        <f t="shared" si="15"/>
        <v>0</v>
      </c>
      <c r="CD26" s="643"/>
      <c r="CE26" s="753"/>
      <c r="CF26" s="753"/>
      <c r="CG26" s="753"/>
      <c r="CH26" s="212">
        <f t="shared" si="16"/>
        <v>0</v>
      </c>
      <c r="CI26" s="643"/>
      <c r="CJ26" s="753"/>
      <c r="CK26" s="753"/>
      <c r="CL26" s="753"/>
      <c r="CM26" s="212">
        <f t="shared" si="17"/>
        <v>0</v>
      </c>
      <c r="CN26" s="643"/>
      <c r="CO26" s="753"/>
      <c r="CP26" s="753"/>
      <c r="CQ26" s="753"/>
      <c r="CR26" s="212">
        <f t="shared" si="18"/>
        <v>0</v>
      </c>
      <c r="CS26" s="643"/>
      <c r="CT26" s="753"/>
      <c r="CU26" s="753"/>
      <c r="CV26" s="753"/>
      <c r="CW26" s="212">
        <f t="shared" si="19"/>
        <v>0</v>
      </c>
      <c r="CX26" s="643"/>
      <c r="CY26" s="44"/>
      <c r="CZ26" s="50">
        <f t="shared" si="20"/>
        <v>0</v>
      </c>
      <c r="DA26" s="50">
        <f t="shared" si="21"/>
        <v>0</v>
      </c>
      <c r="DB26" s="50">
        <f t="shared" si="22"/>
        <v>0</v>
      </c>
      <c r="DC26" s="163">
        <f t="shared" si="23"/>
        <v>0</v>
      </c>
      <c r="DD26" s="643"/>
      <c r="DE26" s="44"/>
    </row>
    <row r="27" spans="1:163" ht="93.75" customHeight="1" thickBot="1" x14ac:dyDescent="0.3">
      <c r="A27" s="431" t="s">
        <v>2265</v>
      </c>
      <c r="B27" s="434" t="s">
        <v>3287</v>
      </c>
      <c r="C27" s="753"/>
      <c r="D27" s="753"/>
      <c r="E27" s="753"/>
      <c r="F27" s="215">
        <f t="shared" si="0"/>
        <v>0</v>
      </c>
      <c r="G27" s="643"/>
      <c r="H27" s="753"/>
      <c r="I27" s="753"/>
      <c r="J27" s="753"/>
      <c r="K27" s="215">
        <f t="shared" si="1"/>
        <v>0</v>
      </c>
      <c r="L27" s="643"/>
      <c r="M27" s="753"/>
      <c r="N27" s="753"/>
      <c r="O27" s="753"/>
      <c r="P27" s="215">
        <f t="shared" si="2"/>
        <v>0</v>
      </c>
      <c r="Q27" s="643"/>
      <c r="R27" s="753"/>
      <c r="S27" s="753"/>
      <c r="T27" s="753"/>
      <c r="U27" s="215">
        <f t="shared" si="3"/>
        <v>0</v>
      </c>
      <c r="V27" s="643"/>
      <c r="W27" s="753"/>
      <c r="X27" s="753"/>
      <c r="Y27" s="753"/>
      <c r="Z27" s="215">
        <f t="shared" si="4"/>
        <v>0</v>
      </c>
      <c r="AA27" s="643"/>
      <c r="AB27" s="527"/>
      <c r="AC27" s="527"/>
      <c r="AD27" s="527"/>
      <c r="AE27" s="215">
        <f t="shared" si="5"/>
        <v>0</v>
      </c>
      <c r="AF27" s="643"/>
      <c r="AG27" s="527"/>
      <c r="AH27" s="527"/>
      <c r="AI27" s="527"/>
      <c r="AJ27" s="215">
        <f t="shared" si="6"/>
        <v>0</v>
      </c>
      <c r="AK27" s="643"/>
      <c r="AL27" s="527"/>
      <c r="AM27" s="527"/>
      <c r="AN27" s="527"/>
      <c r="AO27" s="215">
        <f t="shared" si="7"/>
        <v>0</v>
      </c>
      <c r="AP27" s="643"/>
      <c r="AQ27" s="527"/>
      <c r="AR27" s="527"/>
      <c r="AS27" s="527"/>
      <c r="AT27" s="215">
        <f t="shared" si="8"/>
        <v>0</v>
      </c>
      <c r="AU27" s="643"/>
      <c r="AV27" s="753"/>
      <c r="AW27" s="753"/>
      <c r="AX27" s="753"/>
      <c r="AY27" s="215">
        <f t="shared" si="9"/>
        <v>0</v>
      </c>
      <c r="AZ27" s="643"/>
      <c r="BA27" s="753"/>
      <c r="BB27" s="753"/>
      <c r="BC27" s="753"/>
      <c r="BD27" s="215">
        <f t="shared" si="10"/>
        <v>0</v>
      </c>
      <c r="BE27" s="643"/>
      <c r="BF27" s="753"/>
      <c r="BG27" s="753"/>
      <c r="BH27" s="753"/>
      <c r="BI27" s="215">
        <f t="shared" si="11"/>
        <v>0</v>
      </c>
      <c r="BJ27" s="643"/>
      <c r="BK27" s="753"/>
      <c r="BL27" s="753"/>
      <c r="BM27" s="753"/>
      <c r="BN27" s="215">
        <f t="shared" si="12"/>
        <v>0</v>
      </c>
      <c r="BO27" s="643"/>
      <c r="BP27" s="753"/>
      <c r="BQ27" s="753"/>
      <c r="BR27" s="753"/>
      <c r="BS27" s="215">
        <f t="shared" si="13"/>
        <v>0</v>
      </c>
      <c r="BT27" s="643"/>
      <c r="BU27" s="753"/>
      <c r="BV27" s="753"/>
      <c r="BW27" s="753"/>
      <c r="BX27" s="215">
        <f t="shared" si="14"/>
        <v>0</v>
      </c>
      <c r="BY27" s="643"/>
      <c r="BZ27" s="753"/>
      <c r="CA27" s="753"/>
      <c r="CB27" s="753"/>
      <c r="CC27" s="215">
        <f t="shared" si="15"/>
        <v>0</v>
      </c>
      <c r="CD27" s="643"/>
      <c r="CE27" s="753"/>
      <c r="CF27" s="753"/>
      <c r="CG27" s="753"/>
      <c r="CH27" s="215">
        <f t="shared" si="16"/>
        <v>0</v>
      </c>
      <c r="CI27" s="643"/>
      <c r="CJ27" s="753"/>
      <c r="CK27" s="753"/>
      <c r="CL27" s="753"/>
      <c r="CM27" s="215">
        <f t="shared" si="17"/>
        <v>0</v>
      </c>
      <c r="CN27" s="643"/>
      <c r="CO27" s="753"/>
      <c r="CP27" s="753"/>
      <c r="CQ27" s="753"/>
      <c r="CR27" s="215">
        <f t="shared" si="18"/>
        <v>0</v>
      </c>
      <c r="CS27" s="643"/>
      <c r="CT27" s="753"/>
      <c r="CU27" s="753"/>
      <c r="CV27" s="753"/>
      <c r="CW27" s="215">
        <f t="shared" si="19"/>
        <v>0</v>
      </c>
      <c r="CX27" s="643"/>
      <c r="CY27" s="44"/>
      <c r="CZ27" s="50">
        <f t="shared" si="20"/>
        <v>0</v>
      </c>
      <c r="DA27" s="50">
        <f t="shared" si="21"/>
        <v>0</v>
      </c>
      <c r="DB27" s="50">
        <f t="shared" si="22"/>
        <v>0</v>
      </c>
      <c r="DC27" s="163">
        <f t="shared" si="23"/>
        <v>0</v>
      </c>
      <c r="DD27" s="643"/>
      <c r="DE27" s="44" t="s">
        <v>42</v>
      </c>
      <c r="ET27" s="32" t="s">
        <v>461</v>
      </c>
    </row>
    <row r="28" spans="1:163" ht="15.75" thickBot="1" x14ac:dyDescent="0.3">
      <c r="A28" s="123"/>
      <c r="B28" s="265" t="s">
        <v>7</v>
      </c>
      <c r="C28" s="218">
        <f>SUM(C7:C27)</f>
        <v>0</v>
      </c>
      <c r="D28" s="218">
        <f>SUM(D7:D27)</f>
        <v>0</v>
      </c>
      <c r="E28" s="218">
        <f>SUM(E7:E27)</f>
        <v>0</v>
      </c>
      <c r="F28" s="218">
        <f>SUM(F7:F27)</f>
        <v>0</v>
      </c>
      <c r="G28" s="64"/>
      <c r="H28" s="218">
        <f>SUM(H7:H27)</f>
        <v>0</v>
      </c>
      <c r="I28" s="218">
        <f>SUM(I7:I27)</f>
        <v>0</v>
      </c>
      <c r="J28" s="218">
        <f>SUM(J7:J27)</f>
        <v>0</v>
      </c>
      <c r="K28" s="218">
        <f>SUM(K7:K27)</f>
        <v>0</v>
      </c>
      <c r="L28" s="64"/>
      <c r="M28" s="218">
        <f>SUM(M7:M27)</f>
        <v>0</v>
      </c>
      <c r="N28" s="218">
        <f>SUM(N7:N27)</f>
        <v>0</v>
      </c>
      <c r="O28" s="218">
        <f>SUM(O7:O27)</f>
        <v>0</v>
      </c>
      <c r="P28" s="218">
        <f>SUM(P7:P27)</f>
        <v>0</v>
      </c>
      <c r="Q28" s="64"/>
      <c r="R28" s="218">
        <f>SUM(R7:R27)</f>
        <v>0</v>
      </c>
      <c r="S28" s="218">
        <f>SUM(S7:S27)</f>
        <v>0</v>
      </c>
      <c r="T28" s="218">
        <f>SUM(T7:T27)</f>
        <v>0</v>
      </c>
      <c r="U28" s="218">
        <f>SUM(U7:U27)</f>
        <v>0</v>
      </c>
      <c r="V28" s="64"/>
      <c r="W28" s="218">
        <f>SUM(W7:W27)</f>
        <v>0</v>
      </c>
      <c r="X28" s="218">
        <f>SUM(X7:X27)</f>
        <v>0</v>
      </c>
      <c r="Y28" s="218">
        <f>SUM(Y7:Y27)</f>
        <v>0</v>
      </c>
      <c r="Z28" s="218">
        <f>SUM(Z7:Z27)</f>
        <v>0</v>
      </c>
      <c r="AA28" s="64"/>
      <c r="AB28" s="218">
        <f>SUM(AB7:AB27)</f>
        <v>0</v>
      </c>
      <c r="AC28" s="218">
        <f>SUM(AC7:AC27)</f>
        <v>0</v>
      </c>
      <c r="AD28" s="218">
        <f>SUM(AD7:AD27)</f>
        <v>0</v>
      </c>
      <c r="AE28" s="218">
        <f>SUM(AE7:AE27)</f>
        <v>0</v>
      </c>
      <c r="AF28" s="64"/>
      <c r="AG28" s="218">
        <f>SUM(AG7:AG27)</f>
        <v>0</v>
      </c>
      <c r="AH28" s="218">
        <f>SUM(AH7:AH27)</f>
        <v>0</v>
      </c>
      <c r="AI28" s="218">
        <f>SUM(AI7:AI27)</f>
        <v>0</v>
      </c>
      <c r="AJ28" s="218">
        <f>SUM(AJ7:AJ27)</f>
        <v>0</v>
      </c>
      <c r="AK28" s="64"/>
      <c r="AL28" s="218">
        <f>SUM(AL7:AL27)</f>
        <v>0</v>
      </c>
      <c r="AM28" s="218">
        <f>SUM(AM7:AM27)</f>
        <v>0</v>
      </c>
      <c r="AN28" s="218">
        <f>SUM(AN7:AN27)</f>
        <v>0</v>
      </c>
      <c r="AO28" s="218">
        <f>SUM(AO7:AO27)</f>
        <v>0</v>
      </c>
      <c r="AP28" s="64"/>
      <c r="AQ28" s="218">
        <f>SUM(AQ7:AQ27)</f>
        <v>0</v>
      </c>
      <c r="AR28" s="218">
        <f>SUM(AR7:AR27)</f>
        <v>0</v>
      </c>
      <c r="AS28" s="218">
        <f>SUM(AS7:AS27)</f>
        <v>0</v>
      </c>
      <c r="AT28" s="218">
        <f>SUM(AT7:AT27)</f>
        <v>0</v>
      </c>
      <c r="AU28" s="64"/>
      <c r="AV28" s="218">
        <f>SUM(AV7:AV27)</f>
        <v>0</v>
      </c>
      <c r="AW28" s="218">
        <f>SUM(AW7:AW27)</f>
        <v>0</v>
      </c>
      <c r="AX28" s="218">
        <f>SUM(AX7:AX27)</f>
        <v>0</v>
      </c>
      <c r="AY28" s="218">
        <f>SUM(AY7:AY27)</f>
        <v>0</v>
      </c>
      <c r="AZ28" s="64"/>
      <c r="BA28" s="218">
        <f>SUM(BA7:BA27)</f>
        <v>0</v>
      </c>
      <c r="BB28" s="218">
        <f>SUM(BB7:BB27)</f>
        <v>0</v>
      </c>
      <c r="BC28" s="218">
        <f>SUM(BC7:BC27)</f>
        <v>0</v>
      </c>
      <c r="BD28" s="218">
        <f>SUM(BD7:BD27)</f>
        <v>0</v>
      </c>
      <c r="BE28" s="64"/>
      <c r="BF28" s="218">
        <f>SUM(BF7:BF27)</f>
        <v>0</v>
      </c>
      <c r="BG28" s="218">
        <f>SUM(BG7:BG27)</f>
        <v>0</v>
      </c>
      <c r="BH28" s="218">
        <f>SUM(BH7:BH27)</f>
        <v>0</v>
      </c>
      <c r="BI28" s="218">
        <f>SUM(BI7:BI27)</f>
        <v>0</v>
      </c>
      <c r="BJ28" s="64"/>
      <c r="BK28" s="218">
        <f>SUM(BK7:BK27)</f>
        <v>0</v>
      </c>
      <c r="BL28" s="218">
        <f>SUM(BL7:BL27)</f>
        <v>0</v>
      </c>
      <c r="BM28" s="218">
        <f>SUM(BM7:BM27)</f>
        <v>0</v>
      </c>
      <c r="BN28" s="218">
        <f>SUM(BN7:BN27)</f>
        <v>0</v>
      </c>
      <c r="BO28" s="64"/>
      <c r="BP28" s="218">
        <f>SUM(BP7:BP27)</f>
        <v>0</v>
      </c>
      <c r="BQ28" s="218">
        <f>SUM(BQ7:BQ27)</f>
        <v>0</v>
      </c>
      <c r="BR28" s="218">
        <f>SUM(BR7:BR27)</f>
        <v>0</v>
      </c>
      <c r="BS28" s="218">
        <f>SUM(BS7:BS27)</f>
        <v>0</v>
      </c>
      <c r="BT28" s="64"/>
      <c r="BU28" s="218">
        <f>SUM(BU7:BU27)</f>
        <v>0</v>
      </c>
      <c r="BV28" s="218">
        <f>SUM(BV7:BV27)</f>
        <v>0</v>
      </c>
      <c r="BW28" s="218">
        <f>SUM(BW7:BW27)</f>
        <v>0</v>
      </c>
      <c r="BX28" s="218">
        <f>SUM(BX7:BX27)</f>
        <v>0</v>
      </c>
      <c r="BY28" s="64"/>
      <c r="BZ28" s="218">
        <f>SUM(BZ7:BZ27)</f>
        <v>0</v>
      </c>
      <c r="CA28" s="218">
        <f>SUM(CA7:CA27)</f>
        <v>0</v>
      </c>
      <c r="CB28" s="218">
        <f>SUM(CB7:CB27)</f>
        <v>0</v>
      </c>
      <c r="CC28" s="218">
        <f>SUM(CC7:CC27)</f>
        <v>0</v>
      </c>
      <c r="CD28" s="64"/>
      <c r="CE28" s="218">
        <f>SUM(CE7:CE27)</f>
        <v>0</v>
      </c>
      <c r="CF28" s="218">
        <f>SUM(CF7:CF27)</f>
        <v>0</v>
      </c>
      <c r="CG28" s="218">
        <f>SUM(CG7:CG27)</f>
        <v>0</v>
      </c>
      <c r="CH28" s="218">
        <f>SUM(CH7:CH27)</f>
        <v>0</v>
      </c>
      <c r="CI28" s="64"/>
      <c r="CJ28" s="218">
        <f>SUM(CJ7:CJ27)</f>
        <v>0</v>
      </c>
      <c r="CK28" s="218">
        <f>SUM(CK7:CK27)</f>
        <v>0</v>
      </c>
      <c r="CL28" s="218">
        <f>SUM(CL7:CL27)</f>
        <v>0</v>
      </c>
      <c r="CM28" s="218">
        <f>SUM(CM7:CM27)</f>
        <v>0</v>
      </c>
      <c r="CN28" s="64"/>
      <c r="CO28" s="218">
        <f>SUM(CO7:CO27)</f>
        <v>0</v>
      </c>
      <c r="CP28" s="218">
        <f>SUM(CP7:CP27)</f>
        <v>0</v>
      </c>
      <c r="CQ28" s="218">
        <f>SUM(CQ7:CQ27)</f>
        <v>0</v>
      </c>
      <c r="CR28" s="218">
        <f>SUM(CR7:CR27)</f>
        <v>0</v>
      </c>
      <c r="CS28" s="64"/>
      <c r="CT28" s="218">
        <f>SUM(CT7:CT27)</f>
        <v>0</v>
      </c>
      <c r="CU28" s="218">
        <f>SUM(CU7:CU27)</f>
        <v>0</v>
      </c>
      <c r="CV28" s="218">
        <f>SUM(CV7:CV27)</f>
        <v>0</v>
      </c>
      <c r="CW28" s="218">
        <f>SUM(CW7:CW27)</f>
        <v>0</v>
      </c>
      <c r="CX28" s="64"/>
      <c r="CY28" s="44"/>
      <c r="CZ28" s="218">
        <f>SUM(CZ7:CZ27)</f>
        <v>0</v>
      </c>
      <c r="DA28" s="218">
        <f>SUM(DA7:DA27)</f>
        <v>0</v>
      </c>
      <c r="DB28" s="218">
        <f>SUM(DB7:DB27)</f>
        <v>0</v>
      </c>
      <c r="DC28" s="218">
        <f>SUM(DC7:DC27)</f>
        <v>0</v>
      </c>
      <c r="DD28" s="643"/>
      <c r="DE28" s="44"/>
    </row>
    <row r="29" spans="1:163" ht="24" customHeight="1" x14ac:dyDescent="0.25">
      <c r="A29" s="123"/>
      <c r="B29" s="48"/>
      <c r="C29" s="70"/>
      <c r="D29" s="70"/>
      <c r="E29" s="70"/>
      <c r="F29" s="220"/>
      <c r="G29" s="179"/>
      <c r="H29" s="70"/>
      <c r="I29" s="70"/>
      <c r="J29" s="70"/>
      <c r="K29" s="220"/>
      <c r="L29" s="179"/>
      <c r="M29" s="70"/>
      <c r="N29" s="70"/>
      <c r="O29" s="70"/>
      <c r="P29" s="220"/>
      <c r="Q29" s="179"/>
      <c r="R29" s="70"/>
      <c r="S29" s="70"/>
      <c r="T29" s="70"/>
      <c r="U29" s="220"/>
      <c r="V29" s="179"/>
      <c r="W29" s="70"/>
      <c r="X29" s="70"/>
      <c r="Y29" s="70"/>
      <c r="Z29" s="220"/>
      <c r="AA29" s="179"/>
      <c r="AB29" s="70"/>
      <c r="AC29" s="70"/>
      <c r="AD29" s="70"/>
      <c r="AE29" s="220"/>
      <c r="AF29" s="179"/>
      <c r="AG29" s="70"/>
      <c r="AH29" s="70"/>
      <c r="AI29" s="70"/>
      <c r="AJ29" s="220"/>
      <c r="AK29" s="179"/>
      <c r="AL29" s="70"/>
      <c r="AM29" s="70"/>
      <c r="AN29" s="70"/>
      <c r="AO29" s="220"/>
      <c r="AP29" s="179"/>
      <c r="AQ29" s="70"/>
      <c r="AR29" s="70"/>
      <c r="AS29" s="70"/>
      <c r="AT29" s="220"/>
      <c r="AU29" s="179"/>
      <c r="AV29" s="70"/>
      <c r="AW29" s="70"/>
      <c r="AX29" s="70"/>
      <c r="AY29" s="220"/>
      <c r="AZ29" s="179"/>
      <c r="BA29" s="70"/>
      <c r="BB29" s="70"/>
      <c r="BC29" s="70"/>
      <c r="BD29" s="220"/>
      <c r="BE29" s="179"/>
      <c r="BF29" s="70"/>
      <c r="BG29" s="70"/>
      <c r="BH29" s="70"/>
      <c r="BI29" s="220"/>
      <c r="BJ29" s="179"/>
      <c r="BK29" s="70"/>
      <c r="BL29" s="70"/>
      <c r="BM29" s="70"/>
      <c r="BN29" s="220"/>
      <c r="BO29" s="179"/>
      <c r="BP29" s="70"/>
      <c r="BQ29" s="70"/>
      <c r="BR29" s="70"/>
      <c r="BS29" s="220"/>
      <c r="BT29" s="179"/>
      <c r="BU29" s="70"/>
      <c r="BV29" s="70"/>
      <c r="BW29" s="70"/>
      <c r="BX29" s="220"/>
      <c r="BY29" s="179"/>
      <c r="BZ29" s="70"/>
      <c r="CA29" s="70"/>
      <c r="CB29" s="70"/>
      <c r="CC29" s="220"/>
      <c r="CD29" s="179"/>
      <c r="CE29" s="70"/>
      <c r="CF29" s="70"/>
      <c r="CG29" s="70"/>
      <c r="CH29" s="220"/>
      <c r="CI29" s="179"/>
      <c r="CJ29" s="70"/>
      <c r="CK29" s="70"/>
      <c r="CL29" s="70"/>
      <c r="CM29" s="220"/>
      <c r="CN29" s="179"/>
      <c r="CO29" s="70"/>
      <c r="CP29" s="70"/>
      <c r="CQ29" s="70"/>
      <c r="CR29" s="220"/>
      <c r="CS29" s="179"/>
      <c r="CT29" s="70"/>
      <c r="CU29" s="70"/>
      <c r="CV29" s="70"/>
      <c r="CW29" s="220"/>
      <c r="CX29" s="179"/>
      <c r="CY29" s="171"/>
      <c r="CZ29" s="44"/>
      <c r="DA29" s="44"/>
      <c r="DB29" s="44"/>
      <c r="DC29" s="44"/>
      <c r="DD29" s="44"/>
      <c r="DE29" s="44"/>
    </row>
    <row r="30" spans="1:163" ht="18.75" x14ac:dyDescent="0.3">
      <c r="A30" s="123"/>
      <c r="B30" s="174" t="s">
        <v>170</v>
      </c>
      <c r="C30" s="175"/>
      <c r="D30" s="44"/>
      <c r="E30" s="44"/>
      <c r="F30" s="222"/>
      <c r="G30" s="44"/>
      <c r="H30" s="175"/>
      <c r="I30" s="44"/>
      <c r="J30" s="44"/>
      <c r="K30" s="222"/>
      <c r="L30" s="44"/>
      <c r="M30" s="175"/>
      <c r="N30" s="44"/>
      <c r="O30" s="44"/>
      <c r="P30" s="222"/>
      <c r="Q30" s="44"/>
      <c r="R30" s="175"/>
      <c r="S30" s="44"/>
      <c r="T30" s="44"/>
      <c r="U30" s="222"/>
      <c r="V30" s="44"/>
      <c r="W30" s="175"/>
      <c r="X30" s="44"/>
      <c r="Y30" s="44"/>
      <c r="Z30" s="222"/>
      <c r="AA30" s="44"/>
      <c r="AB30" s="175"/>
      <c r="AC30" s="44"/>
      <c r="AD30" s="44"/>
      <c r="AE30" s="222"/>
      <c r="AF30" s="44"/>
      <c r="AG30" s="175"/>
      <c r="AH30" s="44"/>
      <c r="AI30" s="44"/>
      <c r="AJ30" s="222"/>
      <c r="AK30" s="44"/>
      <c r="AL30" s="175"/>
      <c r="AM30" s="44"/>
      <c r="AN30" s="44"/>
      <c r="AO30" s="222"/>
      <c r="AP30" s="44"/>
      <c r="AQ30" s="175"/>
      <c r="AR30" s="44"/>
      <c r="AS30" s="44"/>
      <c r="AT30" s="222"/>
      <c r="AU30" s="44"/>
      <c r="AV30" s="175"/>
      <c r="AW30" s="44"/>
      <c r="AX30" s="44"/>
      <c r="AY30" s="222"/>
      <c r="AZ30" s="44"/>
      <c r="BA30" s="175"/>
      <c r="BB30" s="44"/>
      <c r="BC30" s="44"/>
      <c r="BD30" s="222"/>
      <c r="BE30" s="44"/>
      <c r="BF30" s="175"/>
      <c r="BG30" s="44"/>
      <c r="BH30" s="44"/>
      <c r="BI30" s="222"/>
      <c r="BJ30" s="44"/>
      <c r="BK30" s="175"/>
      <c r="BL30" s="44"/>
      <c r="BM30" s="44"/>
      <c r="BN30" s="222"/>
      <c r="BO30" s="44"/>
      <c r="BP30" s="175"/>
      <c r="BQ30" s="44"/>
      <c r="BR30" s="44"/>
      <c r="BS30" s="222"/>
      <c r="BT30" s="44"/>
      <c r="BU30" s="175"/>
      <c r="BV30" s="44"/>
      <c r="BW30" s="44"/>
      <c r="BX30" s="222"/>
      <c r="BY30" s="44"/>
      <c r="BZ30" s="175"/>
      <c r="CA30" s="44"/>
      <c r="CB30" s="44"/>
      <c r="CC30" s="222"/>
      <c r="CD30" s="44"/>
      <c r="CE30" s="175"/>
      <c r="CF30" s="44"/>
      <c r="CG30" s="44"/>
      <c r="CH30" s="222"/>
      <c r="CI30" s="44"/>
      <c r="CJ30" s="175"/>
      <c r="CK30" s="44"/>
      <c r="CL30" s="44"/>
      <c r="CM30" s="222"/>
      <c r="CN30" s="44"/>
      <c r="CO30" s="175"/>
      <c r="CP30" s="44"/>
      <c r="CQ30" s="44"/>
      <c r="CR30" s="222"/>
      <c r="CS30" s="44"/>
      <c r="CT30" s="175"/>
      <c r="CU30" s="44"/>
      <c r="CV30" s="44"/>
      <c r="CW30" s="222"/>
      <c r="CX30" s="44"/>
      <c r="CY30" s="167"/>
      <c r="CZ30" s="223"/>
      <c r="DA30" s="223"/>
      <c r="DB30" s="223"/>
      <c r="DC30" s="44"/>
      <c r="DD30" s="44"/>
      <c r="DE30" s="44"/>
    </row>
    <row r="31" spans="1:163" ht="24.75" customHeight="1" x14ac:dyDescent="0.25">
      <c r="A31" s="123"/>
      <c r="B31" s="176" t="s">
        <v>8</v>
      </c>
      <c r="C31" s="177"/>
      <c r="D31" s="179"/>
      <c r="E31" s="179"/>
      <c r="F31" s="266" t="str">
        <f>C4</f>
        <v>Proprietary Fund # 1</v>
      </c>
      <c r="G31" s="179"/>
      <c r="H31" s="177"/>
      <c r="I31" s="179"/>
      <c r="J31" s="179"/>
      <c r="K31" s="266" t="str">
        <f>H4</f>
        <v>Proprietary Fund # 2</v>
      </c>
      <c r="L31" s="179"/>
      <c r="M31" s="177"/>
      <c r="N31" s="179"/>
      <c r="O31" s="179"/>
      <c r="P31" s="266" t="str">
        <f>M4</f>
        <v>Proprietary Fund # 3</v>
      </c>
      <c r="Q31" s="179"/>
      <c r="R31" s="177"/>
      <c r="S31" s="179"/>
      <c r="T31" s="179"/>
      <c r="U31" s="266" t="str">
        <f>R4</f>
        <v>Proprietary Fund # 4</v>
      </c>
      <c r="V31" s="179"/>
      <c r="W31" s="177"/>
      <c r="X31" s="179"/>
      <c r="Y31" s="179"/>
      <c r="Z31" s="266" t="str">
        <f>W4</f>
        <v>Proprietary Fund # 5</v>
      </c>
      <c r="AA31" s="179"/>
      <c r="AB31" s="177"/>
      <c r="AC31" s="179"/>
      <c r="AD31" s="179"/>
      <c r="AE31" s="266" t="str">
        <f>AB4</f>
        <v>Proprietary Fund # 6</v>
      </c>
      <c r="AF31" s="179"/>
      <c r="AG31" s="177"/>
      <c r="AH31" s="179"/>
      <c r="AI31" s="179"/>
      <c r="AJ31" s="266" t="str">
        <f>AG4</f>
        <v>Proprietary Fund # 7</v>
      </c>
      <c r="AK31" s="179"/>
      <c r="AL31" s="177"/>
      <c r="AM31" s="179"/>
      <c r="AN31" s="179"/>
      <c r="AO31" s="266" t="str">
        <f>AL4</f>
        <v>Proprietary Fund # 8</v>
      </c>
      <c r="AP31" s="179"/>
      <c r="AQ31" s="177"/>
      <c r="AR31" s="179"/>
      <c r="AS31" s="179"/>
      <c r="AT31" s="266" t="str">
        <f>AQ4</f>
        <v>Proprietary Fund # 9</v>
      </c>
      <c r="AU31" s="179"/>
      <c r="AV31" s="177"/>
      <c r="AW31" s="179"/>
      <c r="AX31" s="179"/>
      <c r="AY31" s="266" t="str">
        <f>AV4</f>
        <v>Proprietary Fund # 10</v>
      </c>
      <c r="AZ31" s="179"/>
      <c r="BA31" s="177"/>
      <c r="BB31" s="179"/>
      <c r="BC31" s="179"/>
      <c r="BD31" s="266" t="str">
        <f>BA4</f>
        <v>Proprietary Fund # 11</v>
      </c>
      <c r="BE31" s="179"/>
      <c r="BF31" s="177"/>
      <c r="BG31" s="179"/>
      <c r="BH31" s="179"/>
      <c r="BI31" s="266" t="str">
        <f>BF4</f>
        <v>Proprietary Fund # 12</v>
      </c>
      <c r="BJ31" s="179"/>
      <c r="BK31" s="177"/>
      <c r="BL31" s="179"/>
      <c r="BM31" s="179"/>
      <c r="BN31" s="266" t="str">
        <f>BK4</f>
        <v>Proprietary Fund # 13</v>
      </c>
      <c r="BO31" s="179"/>
      <c r="BP31" s="177"/>
      <c r="BQ31" s="179"/>
      <c r="BR31" s="179"/>
      <c r="BS31" s="266" t="str">
        <f>BP4</f>
        <v>Proprietary Fund # 14</v>
      </c>
      <c r="BT31" s="179"/>
      <c r="BU31" s="177"/>
      <c r="BV31" s="179"/>
      <c r="BW31" s="179"/>
      <c r="BX31" s="266" t="str">
        <f>BU4</f>
        <v>Proprietary Fund # 15</v>
      </c>
      <c r="BY31" s="179"/>
      <c r="BZ31" s="177"/>
      <c r="CA31" s="179"/>
      <c r="CB31" s="179"/>
      <c r="CC31" s="266" t="str">
        <f>BZ4</f>
        <v>Proprietary Fund # 16</v>
      </c>
      <c r="CD31" s="179"/>
      <c r="CE31" s="177"/>
      <c r="CF31" s="179"/>
      <c r="CG31" s="179"/>
      <c r="CH31" s="266" t="str">
        <f>CE4</f>
        <v>Proprietary Fund # 17</v>
      </c>
      <c r="CI31" s="179"/>
      <c r="CJ31" s="177"/>
      <c r="CK31" s="179"/>
      <c r="CL31" s="179"/>
      <c r="CM31" s="266" t="str">
        <f>CJ4</f>
        <v>Proprietary Fund # 18</v>
      </c>
      <c r="CN31" s="179"/>
      <c r="CO31" s="177"/>
      <c r="CP31" s="179"/>
      <c r="CQ31" s="179"/>
      <c r="CR31" s="266" t="str">
        <f>CO4</f>
        <v>Proprietary Fund # 19</v>
      </c>
      <c r="CS31" s="179"/>
      <c r="CT31" s="177"/>
      <c r="CU31" s="179"/>
      <c r="CV31" s="179"/>
      <c r="CW31" s="266" t="str">
        <f>CT4</f>
        <v>Proprietary Fund # 20</v>
      </c>
      <c r="CX31" s="179"/>
      <c r="CY31" s="178"/>
      <c r="CZ31" s="179"/>
      <c r="DA31" s="179"/>
      <c r="DB31" s="179"/>
      <c r="DC31" s="225" t="s">
        <v>3038</v>
      </c>
      <c r="DD31" s="226"/>
      <c r="DE31" s="226"/>
      <c r="DF31" s="85"/>
      <c r="DG31" s="85"/>
      <c r="DH31" s="85"/>
      <c r="DI31" s="86"/>
    </row>
    <row r="32" spans="1:163" x14ac:dyDescent="0.25">
      <c r="A32" s="123" t="s">
        <v>2266</v>
      </c>
      <c r="B32" s="48" t="s">
        <v>238</v>
      </c>
      <c r="C32" s="644"/>
      <c r="D32" s="646"/>
      <c r="E32" s="674"/>
      <c r="F32" s="753"/>
      <c r="G32" s="646"/>
      <c r="H32" s="644"/>
      <c r="I32" s="646"/>
      <c r="J32" s="674"/>
      <c r="K32" s="753"/>
      <c r="L32" s="646"/>
      <c r="M32" s="644"/>
      <c r="N32" s="646"/>
      <c r="O32" s="674"/>
      <c r="P32" s="753"/>
      <c r="Q32" s="646"/>
      <c r="R32" s="644"/>
      <c r="S32" s="646"/>
      <c r="T32" s="674"/>
      <c r="U32" s="753"/>
      <c r="V32" s="646"/>
      <c r="W32" s="644"/>
      <c r="X32" s="646"/>
      <c r="Y32" s="674"/>
      <c r="Z32" s="753"/>
      <c r="AA32" s="646"/>
      <c r="AB32" s="644"/>
      <c r="AC32" s="646"/>
      <c r="AD32" s="674"/>
      <c r="AE32" s="527"/>
      <c r="AF32" s="646"/>
      <c r="AG32" s="644"/>
      <c r="AH32" s="646"/>
      <c r="AI32" s="674"/>
      <c r="AJ32" s="527"/>
      <c r="AK32" s="646"/>
      <c r="AL32" s="644"/>
      <c r="AM32" s="646"/>
      <c r="AN32" s="674"/>
      <c r="AO32" s="527"/>
      <c r="AP32" s="646"/>
      <c r="AQ32" s="644"/>
      <c r="AR32" s="646"/>
      <c r="AS32" s="674"/>
      <c r="AT32" s="527"/>
      <c r="AU32" s="646"/>
      <c r="AV32" s="644"/>
      <c r="AW32" s="646"/>
      <c r="AX32" s="674"/>
      <c r="AY32" s="753"/>
      <c r="AZ32" s="646"/>
      <c r="BA32" s="644"/>
      <c r="BB32" s="646"/>
      <c r="BC32" s="674"/>
      <c r="BD32" s="753"/>
      <c r="BE32" s="646"/>
      <c r="BF32" s="644"/>
      <c r="BG32" s="646"/>
      <c r="BH32" s="674"/>
      <c r="BI32" s="753"/>
      <c r="BJ32" s="646"/>
      <c r="BK32" s="644"/>
      <c r="BL32" s="646"/>
      <c r="BM32" s="674"/>
      <c r="BN32" s="753"/>
      <c r="BO32" s="646"/>
      <c r="BP32" s="644"/>
      <c r="BQ32" s="646"/>
      <c r="BR32" s="674"/>
      <c r="BS32" s="753"/>
      <c r="BT32" s="646"/>
      <c r="BU32" s="644"/>
      <c r="BV32" s="646"/>
      <c r="BW32" s="674"/>
      <c r="BX32" s="753"/>
      <c r="BY32" s="646"/>
      <c r="BZ32" s="644"/>
      <c r="CA32" s="646"/>
      <c r="CB32" s="674"/>
      <c r="CC32" s="753"/>
      <c r="CD32" s="646"/>
      <c r="CE32" s="644"/>
      <c r="CF32" s="646"/>
      <c r="CG32" s="674"/>
      <c r="CH32" s="753"/>
      <c r="CI32" s="646"/>
      <c r="CJ32" s="644"/>
      <c r="CK32" s="646"/>
      <c r="CL32" s="674"/>
      <c r="CM32" s="753"/>
      <c r="CN32" s="646"/>
      <c r="CO32" s="644"/>
      <c r="CP32" s="646"/>
      <c r="CQ32" s="674"/>
      <c r="CR32" s="753"/>
      <c r="CS32" s="646"/>
      <c r="CT32" s="644"/>
      <c r="CU32" s="646"/>
      <c r="CV32" s="674"/>
      <c r="CW32" s="753"/>
      <c r="CX32" s="646"/>
      <c r="CY32" s="646"/>
      <c r="CZ32" s="645"/>
      <c r="DA32" s="647"/>
      <c r="DB32" s="646"/>
      <c r="DC32" s="163">
        <f t="shared" ref="DC32:DC43" si="24">F32+K32+P32+U32+Z32+AE32+AJ32+AO32+AT32+AY32+BD32+BI32+BN32+BS32+BX32+CC32+CH32+CM32+CR32+CW32</f>
        <v>0</v>
      </c>
      <c r="DD32" s="44"/>
      <c r="DE32" s="44" t="s">
        <v>42</v>
      </c>
    </row>
    <row r="33" spans="1:109" x14ac:dyDescent="0.25">
      <c r="A33" s="123" t="s">
        <v>2267</v>
      </c>
      <c r="B33" s="48" t="s">
        <v>9</v>
      </c>
      <c r="C33" s="644"/>
      <c r="D33" s="646"/>
      <c r="E33" s="674"/>
      <c r="F33" s="753"/>
      <c r="G33" s="646"/>
      <c r="H33" s="644"/>
      <c r="I33" s="646"/>
      <c r="J33" s="674"/>
      <c r="K33" s="753"/>
      <c r="L33" s="646"/>
      <c r="M33" s="644"/>
      <c r="N33" s="646"/>
      <c r="O33" s="674"/>
      <c r="P33" s="753"/>
      <c r="Q33" s="646"/>
      <c r="R33" s="644"/>
      <c r="S33" s="646"/>
      <c r="T33" s="674"/>
      <c r="U33" s="753"/>
      <c r="V33" s="646"/>
      <c r="W33" s="644"/>
      <c r="X33" s="646"/>
      <c r="Y33" s="674"/>
      <c r="Z33" s="753"/>
      <c r="AA33" s="646"/>
      <c r="AB33" s="644"/>
      <c r="AC33" s="646"/>
      <c r="AD33" s="674"/>
      <c r="AE33" s="527"/>
      <c r="AF33" s="646"/>
      <c r="AG33" s="644"/>
      <c r="AH33" s="646"/>
      <c r="AI33" s="674"/>
      <c r="AJ33" s="527"/>
      <c r="AK33" s="646"/>
      <c r="AL33" s="644"/>
      <c r="AM33" s="646"/>
      <c r="AN33" s="674"/>
      <c r="AO33" s="527"/>
      <c r="AP33" s="646"/>
      <c r="AQ33" s="644"/>
      <c r="AR33" s="646"/>
      <c r="AS33" s="674"/>
      <c r="AT33" s="527"/>
      <c r="AU33" s="646"/>
      <c r="AV33" s="644"/>
      <c r="AW33" s="646"/>
      <c r="AX33" s="674"/>
      <c r="AY33" s="753"/>
      <c r="AZ33" s="646"/>
      <c r="BA33" s="644"/>
      <c r="BB33" s="646"/>
      <c r="BC33" s="674"/>
      <c r="BD33" s="753"/>
      <c r="BE33" s="646"/>
      <c r="BF33" s="644"/>
      <c r="BG33" s="646"/>
      <c r="BH33" s="674"/>
      <c r="BI33" s="753"/>
      <c r="BJ33" s="646"/>
      <c r="BK33" s="644"/>
      <c r="BL33" s="646"/>
      <c r="BM33" s="674"/>
      <c r="BN33" s="753"/>
      <c r="BO33" s="646"/>
      <c r="BP33" s="644"/>
      <c r="BQ33" s="646"/>
      <c r="BR33" s="674"/>
      <c r="BS33" s="753"/>
      <c r="BT33" s="646"/>
      <c r="BU33" s="644"/>
      <c r="BV33" s="646"/>
      <c r="BW33" s="674"/>
      <c r="BX33" s="753"/>
      <c r="BY33" s="646"/>
      <c r="BZ33" s="644"/>
      <c r="CA33" s="646"/>
      <c r="CB33" s="674"/>
      <c r="CC33" s="753"/>
      <c r="CD33" s="646"/>
      <c r="CE33" s="644"/>
      <c r="CF33" s="646"/>
      <c r="CG33" s="674"/>
      <c r="CH33" s="753"/>
      <c r="CI33" s="646"/>
      <c r="CJ33" s="644"/>
      <c r="CK33" s="646"/>
      <c r="CL33" s="674"/>
      <c r="CM33" s="753"/>
      <c r="CN33" s="646"/>
      <c r="CO33" s="644"/>
      <c r="CP33" s="646"/>
      <c r="CQ33" s="674"/>
      <c r="CR33" s="753"/>
      <c r="CS33" s="646"/>
      <c r="CT33" s="644"/>
      <c r="CU33" s="646"/>
      <c r="CV33" s="674"/>
      <c r="CW33" s="753"/>
      <c r="CX33" s="646"/>
      <c r="CY33" s="646"/>
      <c r="CZ33" s="645"/>
      <c r="DA33" s="647"/>
      <c r="DB33" s="646"/>
      <c r="DC33" s="163">
        <f t="shared" si="24"/>
        <v>0</v>
      </c>
      <c r="DD33" s="44"/>
      <c r="DE33" s="44"/>
    </row>
    <row r="34" spans="1:109" ht="27" x14ac:dyDescent="0.25">
      <c r="A34" s="431" t="s">
        <v>2268</v>
      </c>
      <c r="B34" s="181" t="s">
        <v>326</v>
      </c>
      <c r="C34" s="644"/>
      <c r="D34" s="646"/>
      <c r="E34" s="674"/>
      <c r="F34" s="753"/>
      <c r="G34" s="646"/>
      <c r="H34" s="644"/>
      <c r="I34" s="646"/>
      <c r="J34" s="674"/>
      <c r="K34" s="753"/>
      <c r="L34" s="646"/>
      <c r="M34" s="644"/>
      <c r="N34" s="646"/>
      <c r="O34" s="674"/>
      <c r="P34" s="753"/>
      <c r="Q34" s="646"/>
      <c r="R34" s="644"/>
      <c r="S34" s="646"/>
      <c r="T34" s="674"/>
      <c r="U34" s="753"/>
      <c r="V34" s="646"/>
      <c r="W34" s="644"/>
      <c r="X34" s="646"/>
      <c r="Y34" s="674"/>
      <c r="Z34" s="753"/>
      <c r="AA34" s="646"/>
      <c r="AB34" s="644"/>
      <c r="AC34" s="646"/>
      <c r="AD34" s="674"/>
      <c r="AE34" s="527"/>
      <c r="AF34" s="646"/>
      <c r="AG34" s="644"/>
      <c r="AH34" s="646"/>
      <c r="AI34" s="674"/>
      <c r="AJ34" s="527"/>
      <c r="AK34" s="646"/>
      <c r="AL34" s="644"/>
      <c r="AM34" s="646"/>
      <c r="AN34" s="674"/>
      <c r="AO34" s="527"/>
      <c r="AP34" s="646"/>
      <c r="AQ34" s="644"/>
      <c r="AR34" s="646"/>
      <c r="AS34" s="674"/>
      <c r="AT34" s="527"/>
      <c r="AU34" s="646"/>
      <c r="AV34" s="644"/>
      <c r="AW34" s="646"/>
      <c r="AX34" s="674"/>
      <c r="AY34" s="753"/>
      <c r="AZ34" s="646"/>
      <c r="BA34" s="644"/>
      <c r="BB34" s="646"/>
      <c r="BC34" s="674"/>
      <c r="BD34" s="753"/>
      <c r="BE34" s="646"/>
      <c r="BF34" s="644"/>
      <c r="BG34" s="646"/>
      <c r="BH34" s="674"/>
      <c r="BI34" s="753"/>
      <c r="BJ34" s="646"/>
      <c r="BK34" s="644"/>
      <c r="BL34" s="646"/>
      <c r="BM34" s="674"/>
      <c r="BN34" s="753"/>
      <c r="BO34" s="646"/>
      <c r="BP34" s="644"/>
      <c r="BQ34" s="646"/>
      <c r="BR34" s="674"/>
      <c r="BS34" s="753"/>
      <c r="BT34" s="646"/>
      <c r="BU34" s="644"/>
      <c r="BV34" s="646"/>
      <c r="BW34" s="674"/>
      <c r="BX34" s="753"/>
      <c r="BY34" s="646"/>
      <c r="BZ34" s="644"/>
      <c r="CA34" s="646"/>
      <c r="CB34" s="674"/>
      <c r="CC34" s="753"/>
      <c r="CD34" s="646"/>
      <c r="CE34" s="644"/>
      <c r="CF34" s="646"/>
      <c r="CG34" s="674"/>
      <c r="CH34" s="753"/>
      <c r="CI34" s="646"/>
      <c r="CJ34" s="644"/>
      <c r="CK34" s="646"/>
      <c r="CL34" s="674"/>
      <c r="CM34" s="753"/>
      <c r="CN34" s="646"/>
      <c r="CO34" s="644"/>
      <c r="CP34" s="646"/>
      <c r="CQ34" s="674"/>
      <c r="CR34" s="753"/>
      <c r="CS34" s="646"/>
      <c r="CT34" s="644"/>
      <c r="CU34" s="646"/>
      <c r="CV34" s="674"/>
      <c r="CW34" s="753"/>
      <c r="CX34" s="646"/>
      <c r="CY34" s="646"/>
      <c r="CZ34" s="645"/>
      <c r="DA34" s="647"/>
      <c r="DB34" s="646"/>
      <c r="DC34" s="163">
        <f t="shared" si="24"/>
        <v>0</v>
      </c>
      <c r="DD34" s="44"/>
      <c r="DE34" s="44"/>
    </row>
    <row r="35" spans="1:109" x14ac:dyDescent="0.25">
      <c r="A35" s="431" t="s">
        <v>2269</v>
      </c>
      <c r="B35" s="48" t="s">
        <v>10</v>
      </c>
      <c r="C35" s="644"/>
      <c r="D35" s="646"/>
      <c r="E35" s="674"/>
      <c r="F35" s="753"/>
      <c r="G35" s="646"/>
      <c r="H35" s="644"/>
      <c r="I35" s="646"/>
      <c r="J35" s="674"/>
      <c r="K35" s="753"/>
      <c r="L35" s="646"/>
      <c r="M35" s="644"/>
      <c r="N35" s="646"/>
      <c r="O35" s="674"/>
      <c r="P35" s="753"/>
      <c r="Q35" s="646"/>
      <c r="R35" s="644"/>
      <c r="S35" s="646"/>
      <c r="T35" s="674"/>
      <c r="U35" s="753"/>
      <c r="V35" s="646"/>
      <c r="W35" s="644"/>
      <c r="X35" s="646"/>
      <c r="Y35" s="674"/>
      <c r="Z35" s="753"/>
      <c r="AA35" s="646"/>
      <c r="AB35" s="644"/>
      <c r="AC35" s="646"/>
      <c r="AD35" s="674"/>
      <c r="AE35" s="527"/>
      <c r="AF35" s="646"/>
      <c r="AG35" s="644"/>
      <c r="AH35" s="646"/>
      <c r="AI35" s="674"/>
      <c r="AJ35" s="527"/>
      <c r="AK35" s="646"/>
      <c r="AL35" s="644"/>
      <c r="AM35" s="646"/>
      <c r="AN35" s="674"/>
      <c r="AO35" s="527"/>
      <c r="AP35" s="646"/>
      <c r="AQ35" s="644"/>
      <c r="AR35" s="646"/>
      <c r="AS35" s="674"/>
      <c r="AT35" s="527"/>
      <c r="AU35" s="646"/>
      <c r="AV35" s="644"/>
      <c r="AW35" s="646"/>
      <c r="AX35" s="674"/>
      <c r="AY35" s="753"/>
      <c r="AZ35" s="646"/>
      <c r="BA35" s="644"/>
      <c r="BB35" s="646"/>
      <c r="BC35" s="674"/>
      <c r="BD35" s="753"/>
      <c r="BE35" s="646"/>
      <c r="BF35" s="644"/>
      <c r="BG35" s="646"/>
      <c r="BH35" s="674"/>
      <c r="BI35" s="753"/>
      <c r="BJ35" s="646"/>
      <c r="BK35" s="644"/>
      <c r="BL35" s="646"/>
      <c r="BM35" s="674"/>
      <c r="BN35" s="753"/>
      <c r="BO35" s="646"/>
      <c r="BP35" s="644"/>
      <c r="BQ35" s="646"/>
      <c r="BR35" s="674"/>
      <c r="BS35" s="753"/>
      <c r="BT35" s="646"/>
      <c r="BU35" s="644"/>
      <c r="BV35" s="646"/>
      <c r="BW35" s="674"/>
      <c r="BX35" s="753"/>
      <c r="BY35" s="646"/>
      <c r="BZ35" s="644"/>
      <c r="CA35" s="646"/>
      <c r="CB35" s="674"/>
      <c r="CC35" s="753"/>
      <c r="CD35" s="646"/>
      <c r="CE35" s="644"/>
      <c r="CF35" s="646"/>
      <c r="CG35" s="674"/>
      <c r="CH35" s="753"/>
      <c r="CI35" s="646"/>
      <c r="CJ35" s="644"/>
      <c r="CK35" s="646"/>
      <c r="CL35" s="674"/>
      <c r="CM35" s="753"/>
      <c r="CN35" s="646"/>
      <c r="CO35" s="644"/>
      <c r="CP35" s="646"/>
      <c r="CQ35" s="674"/>
      <c r="CR35" s="753"/>
      <c r="CS35" s="646"/>
      <c r="CT35" s="644"/>
      <c r="CU35" s="646"/>
      <c r="CV35" s="674"/>
      <c r="CW35" s="753"/>
      <c r="CX35" s="646"/>
      <c r="CY35" s="646"/>
      <c r="CZ35" s="645"/>
      <c r="DA35" s="647"/>
      <c r="DB35" s="646"/>
      <c r="DC35" s="163">
        <f t="shared" si="24"/>
        <v>0</v>
      </c>
      <c r="DD35" s="44"/>
      <c r="DE35" s="44"/>
    </row>
    <row r="36" spans="1:109" x14ac:dyDescent="0.25">
      <c r="A36" s="431" t="s">
        <v>2270</v>
      </c>
      <c r="B36" s="48" t="s">
        <v>11</v>
      </c>
      <c r="C36" s="644"/>
      <c r="D36" s="646"/>
      <c r="E36" s="674"/>
      <c r="F36" s="753"/>
      <c r="G36" s="646"/>
      <c r="H36" s="644"/>
      <c r="I36" s="646"/>
      <c r="J36" s="674"/>
      <c r="K36" s="753"/>
      <c r="L36" s="646"/>
      <c r="M36" s="644"/>
      <c r="N36" s="646"/>
      <c r="O36" s="674"/>
      <c r="P36" s="753"/>
      <c r="Q36" s="646"/>
      <c r="R36" s="644"/>
      <c r="S36" s="646"/>
      <c r="T36" s="674"/>
      <c r="U36" s="753"/>
      <c r="V36" s="646"/>
      <c r="W36" s="644"/>
      <c r="X36" s="646"/>
      <c r="Y36" s="674"/>
      <c r="Z36" s="753"/>
      <c r="AA36" s="646"/>
      <c r="AB36" s="644"/>
      <c r="AC36" s="646"/>
      <c r="AD36" s="674"/>
      <c r="AE36" s="527"/>
      <c r="AF36" s="646"/>
      <c r="AG36" s="644"/>
      <c r="AH36" s="646"/>
      <c r="AI36" s="674"/>
      <c r="AJ36" s="527"/>
      <c r="AK36" s="646"/>
      <c r="AL36" s="644"/>
      <c r="AM36" s="646"/>
      <c r="AN36" s="674"/>
      <c r="AO36" s="527"/>
      <c r="AP36" s="646"/>
      <c r="AQ36" s="644"/>
      <c r="AR36" s="646"/>
      <c r="AS36" s="674"/>
      <c r="AT36" s="527"/>
      <c r="AU36" s="646"/>
      <c r="AV36" s="644"/>
      <c r="AW36" s="646"/>
      <c r="AX36" s="674"/>
      <c r="AY36" s="753"/>
      <c r="AZ36" s="646"/>
      <c r="BA36" s="644"/>
      <c r="BB36" s="646"/>
      <c r="BC36" s="674"/>
      <c r="BD36" s="753"/>
      <c r="BE36" s="646"/>
      <c r="BF36" s="644"/>
      <c r="BG36" s="646"/>
      <c r="BH36" s="674"/>
      <c r="BI36" s="753"/>
      <c r="BJ36" s="646"/>
      <c r="BK36" s="644"/>
      <c r="BL36" s="646"/>
      <c r="BM36" s="674"/>
      <c r="BN36" s="753"/>
      <c r="BO36" s="646"/>
      <c r="BP36" s="644"/>
      <c r="BQ36" s="646"/>
      <c r="BR36" s="674"/>
      <c r="BS36" s="753"/>
      <c r="BT36" s="646"/>
      <c r="BU36" s="644"/>
      <c r="BV36" s="646"/>
      <c r="BW36" s="674"/>
      <c r="BX36" s="753"/>
      <c r="BY36" s="646"/>
      <c r="BZ36" s="644"/>
      <c r="CA36" s="646"/>
      <c r="CB36" s="674"/>
      <c r="CC36" s="753"/>
      <c r="CD36" s="646"/>
      <c r="CE36" s="644"/>
      <c r="CF36" s="646"/>
      <c r="CG36" s="674"/>
      <c r="CH36" s="753"/>
      <c r="CI36" s="646"/>
      <c r="CJ36" s="644"/>
      <c r="CK36" s="646"/>
      <c r="CL36" s="674"/>
      <c r="CM36" s="753"/>
      <c r="CN36" s="646"/>
      <c r="CO36" s="644"/>
      <c r="CP36" s="646"/>
      <c r="CQ36" s="674"/>
      <c r="CR36" s="753"/>
      <c r="CS36" s="646"/>
      <c r="CT36" s="644"/>
      <c r="CU36" s="646"/>
      <c r="CV36" s="674"/>
      <c r="CW36" s="753"/>
      <c r="CX36" s="646"/>
      <c r="CY36" s="646"/>
      <c r="CZ36" s="645"/>
      <c r="DA36" s="647"/>
      <c r="DB36" s="646"/>
      <c r="DC36" s="163">
        <f t="shared" si="24"/>
        <v>0</v>
      </c>
      <c r="DD36" s="44"/>
      <c r="DE36" s="44"/>
    </row>
    <row r="37" spans="1:109" x14ac:dyDescent="0.25">
      <c r="A37" s="431" t="s">
        <v>2271</v>
      </c>
      <c r="B37" s="3" t="s">
        <v>12</v>
      </c>
      <c r="C37" s="644"/>
      <c r="D37" s="646"/>
      <c r="E37" s="674"/>
      <c r="F37" s="753"/>
      <c r="G37" s="646"/>
      <c r="H37" s="644"/>
      <c r="I37" s="646"/>
      <c r="J37" s="674"/>
      <c r="K37" s="753"/>
      <c r="L37" s="646"/>
      <c r="M37" s="644"/>
      <c r="N37" s="646"/>
      <c r="O37" s="674"/>
      <c r="P37" s="753"/>
      <c r="Q37" s="646"/>
      <c r="R37" s="644"/>
      <c r="S37" s="646"/>
      <c r="T37" s="674"/>
      <c r="U37" s="753"/>
      <c r="V37" s="646"/>
      <c r="W37" s="644"/>
      <c r="X37" s="646"/>
      <c r="Y37" s="674"/>
      <c r="Z37" s="753"/>
      <c r="AA37" s="646"/>
      <c r="AB37" s="644"/>
      <c r="AC37" s="646"/>
      <c r="AD37" s="674"/>
      <c r="AE37" s="527"/>
      <c r="AF37" s="646"/>
      <c r="AG37" s="644"/>
      <c r="AH37" s="646"/>
      <c r="AI37" s="674"/>
      <c r="AJ37" s="527"/>
      <c r="AK37" s="646"/>
      <c r="AL37" s="644"/>
      <c r="AM37" s="646"/>
      <c r="AN37" s="674"/>
      <c r="AO37" s="527"/>
      <c r="AP37" s="646"/>
      <c r="AQ37" s="644"/>
      <c r="AR37" s="646"/>
      <c r="AS37" s="674"/>
      <c r="AT37" s="527"/>
      <c r="AU37" s="646"/>
      <c r="AV37" s="644"/>
      <c r="AW37" s="646"/>
      <c r="AX37" s="674"/>
      <c r="AY37" s="753"/>
      <c r="AZ37" s="646"/>
      <c r="BA37" s="644"/>
      <c r="BB37" s="646"/>
      <c r="BC37" s="674"/>
      <c r="BD37" s="753"/>
      <c r="BE37" s="646"/>
      <c r="BF37" s="644"/>
      <c r="BG37" s="646"/>
      <c r="BH37" s="674"/>
      <c r="BI37" s="753"/>
      <c r="BJ37" s="646"/>
      <c r="BK37" s="644"/>
      <c r="BL37" s="646"/>
      <c r="BM37" s="674"/>
      <c r="BN37" s="753"/>
      <c r="BO37" s="646"/>
      <c r="BP37" s="644"/>
      <c r="BQ37" s="646"/>
      <c r="BR37" s="674"/>
      <c r="BS37" s="753"/>
      <c r="BT37" s="646"/>
      <c r="BU37" s="644"/>
      <c r="BV37" s="646"/>
      <c r="BW37" s="674"/>
      <c r="BX37" s="753"/>
      <c r="BY37" s="646"/>
      <c r="BZ37" s="644"/>
      <c r="CA37" s="646"/>
      <c r="CB37" s="674"/>
      <c r="CC37" s="753"/>
      <c r="CD37" s="646"/>
      <c r="CE37" s="644"/>
      <c r="CF37" s="646"/>
      <c r="CG37" s="674"/>
      <c r="CH37" s="753"/>
      <c r="CI37" s="646"/>
      <c r="CJ37" s="644"/>
      <c r="CK37" s="646"/>
      <c r="CL37" s="674"/>
      <c r="CM37" s="753"/>
      <c r="CN37" s="646"/>
      <c r="CO37" s="644"/>
      <c r="CP37" s="646"/>
      <c r="CQ37" s="674"/>
      <c r="CR37" s="753"/>
      <c r="CS37" s="646"/>
      <c r="CT37" s="644"/>
      <c r="CU37" s="646"/>
      <c r="CV37" s="674"/>
      <c r="CW37" s="753"/>
      <c r="CX37" s="646"/>
      <c r="CY37" s="646"/>
      <c r="CZ37" s="645"/>
      <c r="DA37" s="647"/>
      <c r="DB37" s="646"/>
      <c r="DC37" s="163">
        <f t="shared" si="24"/>
        <v>0</v>
      </c>
      <c r="DD37" s="44"/>
      <c r="DE37" s="44" t="s">
        <v>42</v>
      </c>
    </row>
    <row r="38" spans="1:109" x14ac:dyDescent="0.25">
      <c r="A38" s="431" t="s">
        <v>2272</v>
      </c>
      <c r="B38" s="48" t="s">
        <v>13</v>
      </c>
      <c r="C38" s="644"/>
      <c r="D38" s="646"/>
      <c r="E38" s="674"/>
      <c r="F38" s="753"/>
      <c r="G38" s="646"/>
      <c r="H38" s="644"/>
      <c r="I38" s="646"/>
      <c r="J38" s="674"/>
      <c r="K38" s="753"/>
      <c r="L38" s="646"/>
      <c r="M38" s="644"/>
      <c r="N38" s="646"/>
      <c r="O38" s="674"/>
      <c r="P38" s="753"/>
      <c r="Q38" s="646"/>
      <c r="R38" s="644"/>
      <c r="S38" s="646"/>
      <c r="T38" s="674"/>
      <c r="U38" s="753"/>
      <c r="V38" s="646"/>
      <c r="W38" s="644"/>
      <c r="X38" s="646"/>
      <c r="Y38" s="674"/>
      <c r="Z38" s="753"/>
      <c r="AA38" s="646"/>
      <c r="AB38" s="644"/>
      <c r="AC38" s="646"/>
      <c r="AD38" s="674"/>
      <c r="AE38" s="527"/>
      <c r="AF38" s="646"/>
      <c r="AG38" s="644"/>
      <c r="AH38" s="646"/>
      <c r="AI38" s="674"/>
      <c r="AJ38" s="527"/>
      <c r="AK38" s="646"/>
      <c r="AL38" s="644"/>
      <c r="AM38" s="646"/>
      <c r="AN38" s="674"/>
      <c r="AO38" s="527"/>
      <c r="AP38" s="646"/>
      <c r="AQ38" s="644"/>
      <c r="AR38" s="646"/>
      <c r="AS38" s="674"/>
      <c r="AT38" s="527"/>
      <c r="AU38" s="646"/>
      <c r="AV38" s="644"/>
      <c r="AW38" s="646"/>
      <c r="AX38" s="674"/>
      <c r="AY38" s="753"/>
      <c r="AZ38" s="646"/>
      <c r="BA38" s="644"/>
      <c r="BB38" s="646"/>
      <c r="BC38" s="674"/>
      <c r="BD38" s="753"/>
      <c r="BE38" s="646"/>
      <c r="BF38" s="644"/>
      <c r="BG38" s="646"/>
      <c r="BH38" s="674"/>
      <c r="BI38" s="753"/>
      <c r="BJ38" s="646"/>
      <c r="BK38" s="644"/>
      <c r="BL38" s="646"/>
      <c r="BM38" s="674"/>
      <c r="BN38" s="753"/>
      <c r="BO38" s="646"/>
      <c r="BP38" s="644"/>
      <c r="BQ38" s="646"/>
      <c r="BR38" s="674"/>
      <c r="BS38" s="753"/>
      <c r="BT38" s="646"/>
      <c r="BU38" s="644"/>
      <c r="BV38" s="646"/>
      <c r="BW38" s="674"/>
      <c r="BX38" s="753"/>
      <c r="BY38" s="646"/>
      <c r="BZ38" s="644"/>
      <c r="CA38" s="646"/>
      <c r="CB38" s="674"/>
      <c r="CC38" s="753"/>
      <c r="CD38" s="646"/>
      <c r="CE38" s="644"/>
      <c r="CF38" s="646"/>
      <c r="CG38" s="674"/>
      <c r="CH38" s="753"/>
      <c r="CI38" s="646"/>
      <c r="CJ38" s="644"/>
      <c r="CK38" s="646"/>
      <c r="CL38" s="674"/>
      <c r="CM38" s="753"/>
      <c r="CN38" s="646"/>
      <c r="CO38" s="644"/>
      <c r="CP38" s="646"/>
      <c r="CQ38" s="674"/>
      <c r="CR38" s="753"/>
      <c r="CS38" s="646"/>
      <c r="CT38" s="644"/>
      <c r="CU38" s="646"/>
      <c r="CV38" s="674"/>
      <c r="CW38" s="753"/>
      <c r="CX38" s="646"/>
      <c r="CY38" s="646"/>
      <c r="CZ38" s="645"/>
      <c r="DA38" s="647"/>
      <c r="DB38" s="646"/>
      <c r="DC38" s="163">
        <f t="shared" si="24"/>
        <v>0</v>
      </c>
      <c r="DD38" s="44"/>
      <c r="DE38" s="44"/>
    </row>
    <row r="39" spans="1:109" x14ac:dyDescent="0.25">
      <c r="A39" s="431" t="s">
        <v>2273</v>
      </c>
      <c r="B39" s="640" t="s">
        <v>3312</v>
      </c>
      <c r="C39" s="644"/>
      <c r="D39" s="646"/>
      <c r="E39" s="848"/>
      <c r="F39" s="753"/>
      <c r="G39" s="646"/>
      <c r="H39" s="644"/>
      <c r="I39" s="646"/>
      <c r="J39" s="674"/>
      <c r="K39" s="753"/>
      <c r="L39" s="646"/>
      <c r="M39" s="644"/>
      <c r="N39" s="646"/>
      <c r="O39" s="674"/>
      <c r="P39" s="753"/>
      <c r="Q39" s="646"/>
      <c r="R39" s="644"/>
      <c r="S39" s="646"/>
      <c r="T39" s="674"/>
      <c r="U39" s="753"/>
      <c r="V39" s="646"/>
      <c r="W39" s="644"/>
      <c r="X39" s="646"/>
      <c r="Y39" s="674"/>
      <c r="Z39" s="753"/>
      <c r="AA39" s="646"/>
      <c r="AB39" s="644"/>
      <c r="AC39" s="646"/>
      <c r="AD39" s="674"/>
      <c r="AE39" s="527"/>
      <c r="AF39" s="646"/>
      <c r="AG39" s="644"/>
      <c r="AH39" s="646"/>
      <c r="AI39" s="674"/>
      <c r="AJ39" s="527"/>
      <c r="AK39" s="646"/>
      <c r="AL39" s="644"/>
      <c r="AM39" s="646"/>
      <c r="AN39" s="674"/>
      <c r="AO39" s="527"/>
      <c r="AP39" s="646"/>
      <c r="AQ39" s="644"/>
      <c r="AR39" s="646"/>
      <c r="AS39" s="674"/>
      <c r="AT39" s="527"/>
      <c r="AU39" s="646"/>
      <c r="AV39" s="644"/>
      <c r="AW39" s="646"/>
      <c r="AX39" s="674"/>
      <c r="AY39" s="753"/>
      <c r="AZ39" s="646"/>
      <c r="BA39" s="644"/>
      <c r="BB39" s="646"/>
      <c r="BC39" s="674"/>
      <c r="BD39" s="753"/>
      <c r="BE39" s="646"/>
      <c r="BF39" s="644"/>
      <c r="BG39" s="646"/>
      <c r="BH39" s="674"/>
      <c r="BI39" s="753"/>
      <c r="BJ39" s="646"/>
      <c r="BK39" s="644"/>
      <c r="BL39" s="646"/>
      <c r="BM39" s="674"/>
      <c r="BN39" s="753"/>
      <c r="BO39" s="646"/>
      <c r="BP39" s="644"/>
      <c r="BQ39" s="646"/>
      <c r="BR39" s="674"/>
      <c r="BS39" s="753"/>
      <c r="BT39" s="646"/>
      <c r="BU39" s="644"/>
      <c r="BV39" s="646"/>
      <c r="BW39" s="674"/>
      <c r="BX39" s="753"/>
      <c r="BY39" s="646"/>
      <c r="BZ39" s="644"/>
      <c r="CA39" s="646"/>
      <c r="CB39" s="674"/>
      <c r="CC39" s="753"/>
      <c r="CD39" s="646"/>
      <c r="CE39" s="644"/>
      <c r="CF39" s="646"/>
      <c r="CG39" s="674"/>
      <c r="CH39" s="753"/>
      <c r="CI39" s="646"/>
      <c r="CJ39" s="644"/>
      <c r="CK39" s="646"/>
      <c r="CL39" s="674"/>
      <c r="CM39" s="753"/>
      <c r="CN39" s="646"/>
      <c r="CO39" s="644"/>
      <c r="CP39" s="646"/>
      <c r="CQ39" s="674"/>
      <c r="CR39" s="753"/>
      <c r="CS39" s="646"/>
      <c r="CT39" s="644"/>
      <c r="CU39" s="646"/>
      <c r="CV39" s="674"/>
      <c r="CW39" s="753"/>
      <c r="CX39" s="646"/>
      <c r="CY39" s="646"/>
      <c r="CZ39" s="645"/>
      <c r="DA39" s="647"/>
      <c r="DB39" s="646"/>
      <c r="DC39" s="163">
        <f t="shared" si="24"/>
        <v>0</v>
      </c>
      <c r="DD39" s="44"/>
      <c r="DE39" s="44" t="s">
        <v>42</v>
      </c>
    </row>
    <row r="40" spans="1:109" x14ac:dyDescent="0.25">
      <c r="A40" s="431" t="s">
        <v>2274</v>
      </c>
      <c r="B40" s="48" t="s">
        <v>14</v>
      </c>
      <c r="C40" s="644"/>
      <c r="D40" s="646"/>
      <c r="E40" s="674"/>
      <c r="F40" s="753"/>
      <c r="G40" s="646"/>
      <c r="H40" s="644"/>
      <c r="I40" s="646"/>
      <c r="J40" s="674"/>
      <c r="K40" s="753"/>
      <c r="L40" s="646"/>
      <c r="M40" s="644"/>
      <c r="N40" s="646"/>
      <c r="O40" s="674"/>
      <c r="P40" s="753"/>
      <c r="Q40" s="646"/>
      <c r="R40" s="644"/>
      <c r="S40" s="646"/>
      <c r="T40" s="674"/>
      <c r="U40" s="753"/>
      <c r="V40" s="646"/>
      <c r="W40" s="644"/>
      <c r="X40" s="646"/>
      <c r="Y40" s="674"/>
      <c r="Z40" s="753"/>
      <c r="AA40" s="646"/>
      <c r="AB40" s="644"/>
      <c r="AC40" s="646"/>
      <c r="AD40" s="674"/>
      <c r="AE40" s="527"/>
      <c r="AF40" s="646"/>
      <c r="AG40" s="644"/>
      <c r="AH40" s="646"/>
      <c r="AI40" s="674"/>
      <c r="AJ40" s="527"/>
      <c r="AK40" s="646"/>
      <c r="AL40" s="644"/>
      <c r="AM40" s="646"/>
      <c r="AN40" s="674"/>
      <c r="AO40" s="527"/>
      <c r="AP40" s="646"/>
      <c r="AQ40" s="644"/>
      <c r="AR40" s="646"/>
      <c r="AS40" s="674"/>
      <c r="AT40" s="527"/>
      <c r="AU40" s="646"/>
      <c r="AV40" s="644"/>
      <c r="AW40" s="646"/>
      <c r="AX40" s="674"/>
      <c r="AY40" s="753"/>
      <c r="AZ40" s="646"/>
      <c r="BA40" s="644"/>
      <c r="BB40" s="646"/>
      <c r="BC40" s="674"/>
      <c r="BD40" s="753"/>
      <c r="BE40" s="646"/>
      <c r="BF40" s="644"/>
      <c r="BG40" s="646"/>
      <c r="BH40" s="674"/>
      <c r="BI40" s="753"/>
      <c r="BJ40" s="646"/>
      <c r="BK40" s="644"/>
      <c r="BL40" s="646"/>
      <c r="BM40" s="674"/>
      <c r="BN40" s="753"/>
      <c r="BO40" s="646"/>
      <c r="BP40" s="644"/>
      <c r="BQ40" s="646"/>
      <c r="BR40" s="674"/>
      <c r="BS40" s="753"/>
      <c r="BT40" s="646"/>
      <c r="BU40" s="644"/>
      <c r="BV40" s="646"/>
      <c r="BW40" s="674"/>
      <c r="BX40" s="753"/>
      <c r="BY40" s="646"/>
      <c r="BZ40" s="644"/>
      <c r="CA40" s="646"/>
      <c r="CB40" s="674"/>
      <c r="CC40" s="753"/>
      <c r="CD40" s="646"/>
      <c r="CE40" s="644"/>
      <c r="CF40" s="646"/>
      <c r="CG40" s="674"/>
      <c r="CH40" s="753"/>
      <c r="CI40" s="646"/>
      <c r="CJ40" s="644"/>
      <c r="CK40" s="646"/>
      <c r="CL40" s="674"/>
      <c r="CM40" s="753"/>
      <c r="CN40" s="646"/>
      <c r="CO40" s="644"/>
      <c r="CP40" s="646"/>
      <c r="CQ40" s="674"/>
      <c r="CR40" s="753"/>
      <c r="CS40" s="646"/>
      <c r="CT40" s="644"/>
      <c r="CU40" s="646"/>
      <c r="CV40" s="674"/>
      <c r="CW40" s="753"/>
      <c r="CX40" s="646"/>
      <c r="CY40" s="646"/>
      <c r="CZ40" s="645"/>
      <c r="DA40" s="647"/>
      <c r="DB40" s="646"/>
      <c r="DC40" s="163">
        <f t="shared" si="24"/>
        <v>0</v>
      </c>
      <c r="DD40" s="44"/>
      <c r="DE40" s="44"/>
    </row>
    <row r="41" spans="1:109" x14ac:dyDescent="0.25">
      <c r="A41" s="431" t="s">
        <v>2275</v>
      </c>
      <c r="B41" s="48" t="s">
        <v>18</v>
      </c>
      <c r="C41" s="644"/>
      <c r="D41" s="646"/>
      <c r="E41" s="674"/>
      <c r="F41" s="753"/>
      <c r="G41" s="646"/>
      <c r="H41" s="644"/>
      <c r="I41" s="646"/>
      <c r="J41" s="674"/>
      <c r="K41" s="753"/>
      <c r="L41" s="646"/>
      <c r="M41" s="644"/>
      <c r="N41" s="646"/>
      <c r="O41" s="674"/>
      <c r="P41" s="753"/>
      <c r="Q41" s="646"/>
      <c r="R41" s="644"/>
      <c r="S41" s="646"/>
      <c r="T41" s="674"/>
      <c r="U41" s="753"/>
      <c r="V41" s="646"/>
      <c r="W41" s="644"/>
      <c r="X41" s="646"/>
      <c r="Y41" s="674"/>
      <c r="Z41" s="753"/>
      <c r="AA41" s="646"/>
      <c r="AB41" s="644"/>
      <c r="AC41" s="646"/>
      <c r="AD41" s="674"/>
      <c r="AE41" s="527"/>
      <c r="AF41" s="646"/>
      <c r="AG41" s="644"/>
      <c r="AH41" s="646"/>
      <c r="AI41" s="674"/>
      <c r="AJ41" s="527"/>
      <c r="AK41" s="646"/>
      <c r="AL41" s="644"/>
      <c r="AM41" s="646"/>
      <c r="AN41" s="674"/>
      <c r="AO41" s="527"/>
      <c r="AP41" s="646"/>
      <c r="AQ41" s="644"/>
      <c r="AR41" s="646"/>
      <c r="AS41" s="674"/>
      <c r="AT41" s="527"/>
      <c r="AU41" s="646"/>
      <c r="AV41" s="644"/>
      <c r="AW41" s="646"/>
      <c r="AX41" s="674"/>
      <c r="AY41" s="753"/>
      <c r="AZ41" s="646"/>
      <c r="BA41" s="644"/>
      <c r="BB41" s="646"/>
      <c r="BC41" s="674"/>
      <c r="BD41" s="753"/>
      <c r="BE41" s="646"/>
      <c r="BF41" s="644"/>
      <c r="BG41" s="646"/>
      <c r="BH41" s="674"/>
      <c r="BI41" s="753"/>
      <c r="BJ41" s="646"/>
      <c r="BK41" s="644"/>
      <c r="BL41" s="646"/>
      <c r="BM41" s="674"/>
      <c r="BN41" s="753"/>
      <c r="BO41" s="646"/>
      <c r="BP41" s="644"/>
      <c r="BQ41" s="646"/>
      <c r="BR41" s="674"/>
      <c r="BS41" s="753"/>
      <c r="BT41" s="646"/>
      <c r="BU41" s="644"/>
      <c r="BV41" s="646"/>
      <c r="BW41" s="674"/>
      <c r="BX41" s="753"/>
      <c r="BY41" s="646"/>
      <c r="BZ41" s="644"/>
      <c r="CA41" s="646"/>
      <c r="CB41" s="674"/>
      <c r="CC41" s="753"/>
      <c r="CD41" s="646"/>
      <c r="CE41" s="644"/>
      <c r="CF41" s="646"/>
      <c r="CG41" s="674"/>
      <c r="CH41" s="753"/>
      <c r="CI41" s="646"/>
      <c r="CJ41" s="644"/>
      <c r="CK41" s="646"/>
      <c r="CL41" s="674"/>
      <c r="CM41" s="753"/>
      <c r="CN41" s="646"/>
      <c r="CO41" s="644"/>
      <c r="CP41" s="646"/>
      <c r="CQ41" s="674"/>
      <c r="CR41" s="753"/>
      <c r="CS41" s="646"/>
      <c r="CT41" s="644"/>
      <c r="CU41" s="646"/>
      <c r="CV41" s="674"/>
      <c r="CW41" s="753"/>
      <c r="CX41" s="646"/>
      <c r="CY41" s="646"/>
      <c r="CZ41" s="645"/>
      <c r="DA41" s="647"/>
      <c r="DB41" s="646"/>
      <c r="DC41" s="163">
        <f t="shared" si="24"/>
        <v>0</v>
      </c>
      <c r="DD41" s="44"/>
      <c r="DE41" s="44"/>
    </row>
    <row r="42" spans="1:109" x14ac:dyDescent="0.25">
      <c r="A42" s="431" t="s">
        <v>2276</v>
      </c>
      <c r="B42" s="48" t="s">
        <v>184</v>
      </c>
      <c r="C42" s="644"/>
      <c r="D42" s="646"/>
      <c r="E42" s="674"/>
      <c r="F42" s="753"/>
      <c r="G42" s="646"/>
      <c r="H42" s="644"/>
      <c r="I42" s="646"/>
      <c r="J42" s="674"/>
      <c r="K42" s="753"/>
      <c r="L42" s="646"/>
      <c r="M42" s="644"/>
      <c r="N42" s="646"/>
      <c r="O42" s="674"/>
      <c r="P42" s="753"/>
      <c r="Q42" s="646"/>
      <c r="R42" s="644"/>
      <c r="S42" s="646"/>
      <c r="T42" s="674"/>
      <c r="U42" s="753"/>
      <c r="V42" s="646"/>
      <c r="W42" s="644"/>
      <c r="X42" s="646"/>
      <c r="Y42" s="674"/>
      <c r="Z42" s="753"/>
      <c r="AA42" s="646"/>
      <c r="AB42" s="644"/>
      <c r="AC42" s="646"/>
      <c r="AD42" s="674"/>
      <c r="AE42" s="527"/>
      <c r="AF42" s="646"/>
      <c r="AG42" s="644"/>
      <c r="AH42" s="646"/>
      <c r="AI42" s="674"/>
      <c r="AJ42" s="527"/>
      <c r="AK42" s="646"/>
      <c r="AL42" s="644"/>
      <c r="AM42" s="646"/>
      <c r="AN42" s="674"/>
      <c r="AO42" s="527"/>
      <c r="AP42" s="646"/>
      <c r="AQ42" s="644"/>
      <c r="AR42" s="646"/>
      <c r="AS42" s="674"/>
      <c r="AT42" s="527"/>
      <c r="AU42" s="646"/>
      <c r="AV42" s="644"/>
      <c r="AW42" s="646"/>
      <c r="AX42" s="674"/>
      <c r="AY42" s="753"/>
      <c r="AZ42" s="646"/>
      <c r="BA42" s="644"/>
      <c r="BB42" s="646"/>
      <c r="BC42" s="674"/>
      <c r="BD42" s="753"/>
      <c r="BE42" s="646"/>
      <c r="BF42" s="644"/>
      <c r="BG42" s="646"/>
      <c r="BH42" s="674"/>
      <c r="BI42" s="753"/>
      <c r="BJ42" s="646"/>
      <c r="BK42" s="644"/>
      <c r="BL42" s="646"/>
      <c r="BM42" s="674"/>
      <c r="BN42" s="753"/>
      <c r="BO42" s="646"/>
      <c r="BP42" s="644"/>
      <c r="BQ42" s="646"/>
      <c r="BR42" s="674"/>
      <c r="BS42" s="753"/>
      <c r="BT42" s="646"/>
      <c r="BU42" s="644"/>
      <c r="BV42" s="646"/>
      <c r="BW42" s="674"/>
      <c r="BX42" s="753"/>
      <c r="BY42" s="646"/>
      <c r="BZ42" s="644"/>
      <c r="CA42" s="646"/>
      <c r="CB42" s="674"/>
      <c r="CC42" s="753"/>
      <c r="CD42" s="646"/>
      <c r="CE42" s="644"/>
      <c r="CF42" s="646"/>
      <c r="CG42" s="674"/>
      <c r="CH42" s="753"/>
      <c r="CI42" s="646"/>
      <c r="CJ42" s="644"/>
      <c r="CK42" s="646"/>
      <c r="CL42" s="674"/>
      <c r="CM42" s="753"/>
      <c r="CN42" s="646"/>
      <c r="CO42" s="644"/>
      <c r="CP42" s="646"/>
      <c r="CQ42" s="674"/>
      <c r="CR42" s="753"/>
      <c r="CS42" s="646"/>
      <c r="CT42" s="644"/>
      <c r="CU42" s="646"/>
      <c r="CV42" s="674"/>
      <c r="CW42" s="753"/>
      <c r="CX42" s="646"/>
      <c r="CY42" s="646"/>
      <c r="CZ42" s="645"/>
      <c r="DA42" s="647"/>
      <c r="DB42" s="646"/>
      <c r="DC42" s="163">
        <f t="shared" si="24"/>
        <v>0</v>
      </c>
      <c r="DD42" s="44"/>
      <c r="DE42" s="44"/>
    </row>
    <row r="43" spans="1:109" ht="30" x14ac:dyDescent="0.25">
      <c r="A43" s="431" t="s">
        <v>2277</v>
      </c>
      <c r="B43" s="640" t="s">
        <v>3022</v>
      </c>
      <c r="C43" s="644"/>
      <c r="D43" s="646"/>
      <c r="E43" s="674"/>
      <c r="F43" s="753"/>
      <c r="G43" s="646"/>
      <c r="H43" s="644"/>
      <c r="I43" s="646"/>
      <c r="J43" s="674"/>
      <c r="K43" s="753"/>
      <c r="L43" s="646"/>
      <c r="M43" s="644"/>
      <c r="N43" s="646"/>
      <c r="O43" s="674"/>
      <c r="P43" s="753"/>
      <c r="Q43" s="646"/>
      <c r="R43" s="644"/>
      <c r="S43" s="646"/>
      <c r="T43" s="674"/>
      <c r="U43" s="753"/>
      <c r="V43" s="646"/>
      <c r="W43" s="644"/>
      <c r="X43" s="646"/>
      <c r="Y43" s="674"/>
      <c r="Z43" s="753"/>
      <c r="AA43" s="646"/>
      <c r="AB43" s="644"/>
      <c r="AC43" s="646"/>
      <c r="AD43" s="674"/>
      <c r="AE43" s="527"/>
      <c r="AF43" s="646"/>
      <c r="AG43" s="644"/>
      <c r="AH43" s="646"/>
      <c r="AI43" s="674"/>
      <c r="AJ43" s="527"/>
      <c r="AK43" s="646"/>
      <c r="AL43" s="644"/>
      <c r="AM43" s="646"/>
      <c r="AN43" s="674"/>
      <c r="AO43" s="527"/>
      <c r="AP43" s="646"/>
      <c r="AQ43" s="644"/>
      <c r="AR43" s="646"/>
      <c r="AS43" s="674"/>
      <c r="AT43" s="527"/>
      <c r="AU43" s="646"/>
      <c r="AV43" s="644"/>
      <c r="AW43" s="646"/>
      <c r="AX43" s="674"/>
      <c r="AY43" s="753"/>
      <c r="AZ43" s="646"/>
      <c r="BA43" s="644"/>
      <c r="BB43" s="646"/>
      <c r="BC43" s="674"/>
      <c r="BD43" s="753"/>
      <c r="BE43" s="646"/>
      <c r="BF43" s="644"/>
      <c r="BG43" s="646"/>
      <c r="BH43" s="674"/>
      <c r="BI43" s="753"/>
      <c r="BJ43" s="646"/>
      <c r="BK43" s="644"/>
      <c r="BL43" s="646"/>
      <c r="BM43" s="674"/>
      <c r="BN43" s="753"/>
      <c r="BO43" s="646"/>
      <c r="BP43" s="644"/>
      <c r="BQ43" s="646"/>
      <c r="BR43" s="674"/>
      <c r="BS43" s="753"/>
      <c r="BT43" s="646"/>
      <c r="BU43" s="644"/>
      <c r="BV43" s="646"/>
      <c r="BW43" s="674"/>
      <c r="BX43" s="753"/>
      <c r="BY43" s="646"/>
      <c r="BZ43" s="644"/>
      <c r="CA43" s="646"/>
      <c r="CB43" s="674"/>
      <c r="CC43" s="753"/>
      <c r="CD43" s="646"/>
      <c r="CE43" s="644"/>
      <c r="CF43" s="646"/>
      <c r="CG43" s="674"/>
      <c r="CH43" s="753"/>
      <c r="CI43" s="646"/>
      <c r="CJ43" s="644"/>
      <c r="CK43" s="646"/>
      <c r="CL43" s="674"/>
      <c r="CM43" s="753"/>
      <c r="CN43" s="646"/>
      <c r="CO43" s="644"/>
      <c r="CP43" s="646"/>
      <c r="CQ43" s="674"/>
      <c r="CR43" s="753"/>
      <c r="CS43" s="646"/>
      <c r="CT43" s="644"/>
      <c r="CU43" s="646"/>
      <c r="CV43" s="674"/>
      <c r="CW43" s="753"/>
      <c r="CX43" s="646"/>
      <c r="CY43" s="646"/>
      <c r="CZ43" s="645"/>
      <c r="DA43" s="647"/>
      <c r="DB43" s="646"/>
      <c r="DC43" s="163">
        <f t="shared" si="24"/>
        <v>0</v>
      </c>
      <c r="DD43" s="44"/>
      <c r="DE43" s="44" t="s">
        <v>42</v>
      </c>
    </row>
    <row r="44" spans="1:109" ht="15.75" x14ac:dyDescent="0.25">
      <c r="B44" s="49" t="s">
        <v>239</v>
      </c>
      <c r="C44" s="644"/>
      <c r="D44" s="646"/>
      <c r="E44" s="674"/>
      <c r="F44" s="649"/>
      <c r="G44" s="646"/>
      <c r="H44" s="644"/>
      <c r="I44" s="646"/>
      <c r="J44" s="674"/>
      <c r="K44" s="649"/>
      <c r="L44" s="646"/>
      <c r="M44" s="644"/>
      <c r="N44" s="646"/>
      <c r="O44" s="674"/>
      <c r="P44" s="649"/>
      <c r="Q44" s="646"/>
      <c r="R44" s="644"/>
      <c r="S44" s="646"/>
      <c r="T44" s="674"/>
      <c r="U44" s="649"/>
      <c r="V44" s="646"/>
      <c r="W44" s="644"/>
      <c r="X44" s="646"/>
      <c r="Y44" s="674"/>
      <c r="Z44" s="649"/>
      <c r="AA44" s="646"/>
      <c r="AB44" s="644"/>
      <c r="AC44" s="646"/>
      <c r="AD44" s="674"/>
      <c r="AE44" s="649"/>
      <c r="AF44" s="646"/>
      <c r="AG44" s="644"/>
      <c r="AH44" s="646"/>
      <c r="AI44" s="674"/>
      <c r="AJ44" s="649"/>
      <c r="AK44" s="646"/>
      <c r="AL44" s="644"/>
      <c r="AM44" s="646"/>
      <c r="AN44" s="674"/>
      <c r="AO44" s="649"/>
      <c r="AP44" s="646"/>
      <c r="AQ44" s="644"/>
      <c r="AR44" s="646"/>
      <c r="AS44" s="674"/>
      <c r="AT44" s="649"/>
      <c r="AU44" s="646"/>
      <c r="AV44" s="644"/>
      <c r="AW44" s="646"/>
      <c r="AX44" s="674"/>
      <c r="AY44" s="649"/>
      <c r="AZ44" s="646"/>
      <c r="BA44" s="644"/>
      <c r="BB44" s="646"/>
      <c r="BC44" s="674"/>
      <c r="BD44" s="649"/>
      <c r="BE44" s="646"/>
      <c r="BF44" s="644"/>
      <c r="BG44" s="646"/>
      <c r="BH44" s="674"/>
      <c r="BI44" s="649"/>
      <c r="BJ44" s="646"/>
      <c r="BK44" s="644"/>
      <c r="BL44" s="646"/>
      <c r="BM44" s="674"/>
      <c r="BN44" s="649"/>
      <c r="BO44" s="646"/>
      <c r="BP44" s="644"/>
      <c r="BQ44" s="646"/>
      <c r="BR44" s="674"/>
      <c r="BS44" s="649"/>
      <c r="BT44" s="646"/>
      <c r="BU44" s="644"/>
      <c r="BV44" s="646"/>
      <c r="BW44" s="674"/>
      <c r="BX44" s="649"/>
      <c r="BY44" s="646"/>
      <c r="BZ44" s="644"/>
      <c r="CA44" s="646"/>
      <c r="CB44" s="674"/>
      <c r="CC44" s="649"/>
      <c r="CD44" s="646"/>
      <c r="CE44" s="644"/>
      <c r="CF44" s="646"/>
      <c r="CG44" s="674"/>
      <c r="CH44" s="649"/>
      <c r="CI44" s="646"/>
      <c r="CJ44" s="644"/>
      <c r="CK44" s="646"/>
      <c r="CL44" s="674"/>
      <c r="CM44" s="649"/>
      <c r="CN44" s="646"/>
      <c r="CO44" s="644"/>
      <c r="CP44" s="646"/>
      <c r="CQ44" s="674"/>
      <c r="CR44" s="649"/>
      <c r="CS44" s="646"/>
      <c r="CT44" s="644"/>
      <c r="CU44" s="646"/>
      <c r="CV44" s="674"/>
      <c r="CW44" s="649"/>
      <c r="CX44" s="646"/>
      <c r="CY44" s="646"/>
      <c r="CZ44" s="645"/>
      <c r="DA44" s="647"/>
      <c r="DB44" s="646"/>
      <c r="DC44" s="643"/>
      <c r="DD44" s="44"/>
      <c r="DE44" s="44"/>
    </row>
    <row r="45" spans="1:109" x14ac:dyDescent="0.25">
      <c r="A45" s="431" t="s">
        <v>2278</v>
      </c>
      <c r="B45" s="48" t="s">
        <v>3</v>
      </c>
      <c r="C45" s="644"/>
      <c r="D45" s="646"/>
      <c r="E45" s="674"/>
      <c r="F45" s="753"/>
      <c r="G45" s="646"/>
      <c r="H45" s="644"/>
      <c r="I45" s="646"/>
      <c r="J45" s="674"/>
      <c r="K45" s="753"/>
      <c r="L45" s="646"/>
      <c r="M45" s="644"/>
      <c r="N45" s="646"/>
      <c r="O45" s="674"/>
      <c r="P45" s="753"/>
      <c r="Q45" s="646"/>
      <c r="R45" s="644"/>
      <c r="S45" s="646"/>
      <c r="T45" s="674"/>
      <c r="U45" s="753"/>
      <c r="V45" s="646"/>
      <c r="W45" s="644"/>
      <c r="X45" s="646"/>
      <c r="Y45" s="674"/>
      <c r="Z45" s="753"/>
      <c r="AA45" s="646"/>
      <c r="AB45" s="644"/>
      <c r="AC45" s="646"/>
      <c r="AD45" s="674"/>
      <c r="AE45" s="527"/>
      <c r="AF45" s="646"/>
      <c r="AG45" s="644"/>
      <c r="AH45" s="646"/>
      <c r="AI45" s="674"/>
      <c r="AJ45" s="527"/>
      <c r="AK45" s="646"/>
      <c r="AL45" s="644"/>
      <c r="AM45" s="646"/>
      <c r="AN45" s="674"/>
      <c r="AO45" s="527"/>
      <c r="AP45" s="646"/>
      <c r="AQ45" s="644"/>
      <c r="AR45" s="646"/>
      <c r="AS45" s="674"/>
      <c r="AT45" s="527"/>
      <c r="AU45" s="646"/>
      <c r="AV45" s="644"/>
      <c r="AW45" s="646"/>
      <c r="AX45" s="674"/>
      <c r="AY45" s="753"/>
      <c r="AZ45" s="646"/>
      <c r="BA45" s="644"/>
      <c r="BB45" s="646"/>
      <c r="BC45" s="674"/>
      <c r="BD45" s="753"/>
      <c r="BE45" s="646"/>
      <c r="BF45" s="644"/>
      <c r="BG45" s="646"/>
      <c r="BH45" s="674"/>
      <c r="BI45" s="753"/>
      <c r="BJ45" s="646"/>
      <c r="BK45" s="644"/>
      <c r="BL45" s="646"/>
      <c r="BM45" s="674"/>
      <c r="BN45" s="753"/>
      <c r="BO45" s="646"/>
      <c r="BP45" s="644"/>
      <c r="BQ45" s="646"/>
      <c r="BR45" s="674"/>
      <c r="BS45" s="753"/>
      <c r="BT45" s="646"/>
      <c r="BU45" s="644"/>
      <c r="BV45" s="646"/>
      <c r="BW45" s="674"/>
      <c r="BX45" s="753"/>
      <c r="BY45" s="646"/>
      <c r="BZ45" s="644"/>
      <c r="CA45" s="646"/>
      <c r="CB45" s="674"/>
      <c r="CC45" s="753"/>
      <c r="CD45" s="646"/>
      <c r="CE45" s="644"/>
      <c r="CF45" s="646"/>
      <c r="CG45" s="674"/>
      <c r="CH45" s="753"/>
      <c r="CI45" s="646"/>
      <c r="CJ45" s="644"/>
      <c r="CK45" s="646"/>
      <c r="CL45" s="674"/>
      <c r="CM45" s="753"/>
      <c r="CN45" s="646"/>
      <c r="CO45" s="644"/>
      <c r="CP45" s="646"/>
      <c r="CQ45" s="674"/>
      <c r="CR45" s="753"/>
      <c r="CS45" s="646"/>
      <c r="CT45" s="644"/>
      <c r="CU45" s="646"/>
      <c r="CV45" s="674"/>
      <c r="CW45" s="753"/>
      <c r="CX45" s="646"/>
      <c r="CY45" s="646"/>
      <c r="CZ45" s="645"/>
      <c r="DA45" s="647"/>
      <c r="DB45" s="646"/>
      <c r="DC45" s="163">
        <f>F45+K45+P45+U45+Z45+AE45+AJ45+AO45+AT45+AY45+BD45+BI45+BN45+BS45+BX45+CC45+CH45+CM45+CR45+CW45</f>
        <v>0</v>
      </c>
      <c r="DD45" s="44"/>
      <c r="DE45" s="44" t="s">
        <v>42</v>
      </c>
    </row>
    <row r="46" spans="1:109" x14ac:dyDescent="0.25">
      <c r="A46" s="431" t="s">
        <v>2279</v>
      </c>
      <c r="B46" s="48" t="s">
        <v>44</v>
      </c>
      <c r="C46" s="644"/>
      <c r="D46" s="646"/>
      <c r="E46" s="674"/>
      <c r="F46" s="753"/>
      <c r="G46" s="646"/>
      <c r="H46" s="644"/>
      <c r="I46" s="646"/>
      <c r="J46" s="674"/>
      <c r="K46" s="753"/>
      <c r="L46" s="646"/>
      <c r="M46" s="644"/>
      <c r="N46" s="646"/>
      <c r="O46" s="674"/>
      <c r="P46" s="753"/>
      <c r="Q46" s="646"/>
      <c r="R46" s="644"/>
      <c r="S46" s="646"/>
      <c r="T46" s="674"/>
      <c r="U46" s="753"/>
      <c r="V46" s="646"/>
      <c r="W46" s="644"/>
      <c r="X46" s="646"/>
      <c r="Y46" s="674"/>
      <c r="Z46" s="753"/>
      <c r="AA46" s="646"/>
      <c r="AB46" s="644"/>
      <c r="AC46" s="646"/>
      <c r="AD46" s="674"/>
      <c r="AE46" s="527"/>
      <c r="AF46" s="646"/>
      <c r="AG46" s="644"/>
      <c r="AH46" s="646"/>
      <c r="AI46" s="674"/>
      <c r="AJ46" s="527"/>
      <c r="AK46" s="646"/>
      <c r="AL46" s="644"/>
      <c r="AM46" s="646"/>
      <c r="AN46" s="674"/>
      <c r="AO46" s="527"/>
      <c r="AP46" s="646"/>
      <c r="AQ46" s="644"/>
      <c r="AR46" s="646"/>
      <c r="AS46" s="674"/>
      <c r="AT46" s="527"/>
      <c r="AU46" s="646"/>
      <c r="AV46" s="644"/>
      <c r="AW46" s="646"/>
      <c r="AX46" s="674"/>
      <c r="AY46" s="753"/>
      <c r="AZ46" s="646"/>
      <c r="BA46" s="644"/>
      <c r="BB46" s="646"/>
      <c r="BC46" s="674"/>
      <c r="BD46" s="753"/>
      <c r="BE46" s="646"/>
      <c r="BF46" s="644"/>
      <c r="BG46" s="646"/>
      <c r="BH46" s="674"/>
      <c r="BI46" s="753"/>
      <c r="BJ46" s="646"/>
      <c r="BK46" s="644"/>
      <c r="BL46" s="646"/>
      <c r="BM46" s="674"/>
      <c r="BN46" s="753"/>
      <c r="BO46" s="646"/>
      <c r="BP46" s="644"/>
      <c r="BQ46" s="646"/>
      <c r="BR46" s="674"/>
      <c r="BS46" s="753"/>
      <c r="BT46" s="646"/>
      <c r="BU46" s="644"/>
      <c r="BV46" s="646"/>
      <c r="BW46" s="674"/>
      <c r="BX46" s="753"/>
      <c r="BY46" s="646"/>
      <c r="BZ46" s="644"/>
      <c r="CA46" s="646"/>
      <c r="CB46" s="674"/>
      <c r="CC46" s="753"/>
      <c r="CD46" s="646"/>
      <c r="CE46" s="644"/>
      <c r="CF46" s="646"/>
      <c r="CG46" s="674"/>
      <c r="CH46" s="753"/>
      <c r="CI46" s="646"/>
      <c r="CJ46" s="644"/>
      <c r="CK46" s="646"/>
      <c r="CL46" s="674"/>
      <c r="CM46" s="753"/>
      <c r="CN46" s="646"/>
      <c r="CO46" s="644"/>
      <c r="CP46" s="646"/>
      <c r="CQ46" s="674"/>
      <c r="CR46" s="753"/>
      <c r="CS46" s="646"/>
      <c r="CT46" s="644"/>
      <c r="CU46" s="646"/>
      <c r="CV46" s="674"/>
      <c r="CW46" s="753"/>
      <c r="CX46" s="646"/>
      <c r="CY46" s="646"/>
      <c r="CZ46" s="645"/>
      <c r="DA46" s="647"/>
      <c r="DB46" s="646"/>
      <c r="DC46" s="163">
        <f>F46+K46+P46+U46+Z46+AE46+AJ46+AO46+AT46+AY46+BD46+BI46+BN46+BS46+BX46+CC46+CH46+CM46+CR46+CW46</f>
        <v>0</v>
      </c>
      <c r="DD46" s="44"/>
      <c r="DE46" s="44" t="s">
        <v>42</v>
      </c>
    </row>
    <row r="47" spans="1:109" x14ac:dyDescent="0.25">
      <c r="A47" s="431" t="s">
        <v>2280</v>
      </c>
      <c r="B47" s="48" t="s">
        <v>28</v>
      </c>
      <c r="C47" s="644"/>
      <c r="D47" s="646"/>
      <c r="E47" s="674"/>
      <c r="F47" s="753"/>
      <c r="G47" s="646"/>
      <c r="H47" s="644"/>
      <c r="I47" s="646"/>
      <c r="J47" s="674"/>
      <c r="K47" s="753"/>
      <c r="L47" s="646"/>
      <c r="M47" s="644"/>
      <c r="N47" s="646"/>
      <c r="O47" s="674"/>
      <c r="P47" s="753"/>
      <c r="Q47" s="646"/>
      <c r="R47" s="644"/>
      <c r="S47" s="646"/>
      <c r="T47" s="674"/>
      <c r="U47" s="753"/>
      <c r="V47" s="646"/>
      <c r="W47" s="644"/>
      <c r="X47" s="646"/>
      <c r="Y47" s="674"/>
      <c r="Z47" s="753"/>
      <c r="AA47" s="646"/>
      <c r="AB47" s="644"/>
      <c r="AC47" s="646"/>
      <c r="AD47" s="674"/>
      <c r="AE47" s="527"/>
      <c r="AF47" s="646"/>
      <c r="AG47" s="644"/>
      <c r="AH47" s="646"/>
      <c r="AI47" s="674"/>
      <c r="AJ47" s="527"/>
      <c r="AK47" s="646"/>
      <c r="AL47" s="644"/>
      <c r="AM47" s="646"/>
      <c r="AN47" s="674"/>
      <c r="AO47" s="527"/>
      <c r="AP47" s="646"/>
      <c r="AQ47" s="644"/>
      <c r="AR47" s="646"/>
      <c r="AS47" s="674"/>
      <c r="AT47" s="527"/>
      <c r="AU47" s="646"/>
      <c r="AV47" s="644"/>
      <c r="AW47" s="646"/>
      <c r="AX47" s="674"/>
      <c r="AY47" s="753"/>
      <c r="AZ47" s="646"/>
      <c r="BA47" s="644"/>
      <c r="BB47" s="646"/>
      <c r="BC47" s="674"/>
      <c r="BD47" s="753"/>
      <c r="BE47" s="646"/>
      <c r="BF47" s="644"/>
      <c r="BG47" s="646"/>
      <c r="BH47" s="674"/>
      <c r="BI47" s="753"/>
      <c r="BJ47" s="646"/>
      <c r="BK47" s="644"/>
      <c r="BL47" s="646"/>
      <c r="BM47" s="674"/>
      <c r="BN47" s="753"/>
      <c r="BO47" s="646"/>
      <c r="BP47" s="644"/>
      <c r="BQ47" s="646"/>
      <c r="BR47" s="674"/>
      <c r="BS47" s="753"/>
      <c r="BT47" s="646"/>
      <c r="BU47" s="644"/>
      <c r="BV47" s="646"/>
      <c r="BW47" s="674"/>
      <c r="BX47" s="753"/>
      <c r="BY47" s="646"/>
      <c r="BZ47" s="644"/>
      <c r="CA47" s="646"/>
      <c r="CB47" s="674"/>
      <c r="CC47" s="753"/>
      <c r="CD47" s="646"/>
      <c r="CE47" s="644"/>
      <c r="CF47" s="646"/>
      <c r="CG47" s="674"/>
      <c r="CH47" s="753"/>
      <c r="CI47" s="646"/>
      <c r="CJ47" s="644"/>
      <c r="CK47" s="646"/>
      <c r="CL47" s="674"/>
      <c r="CM47" s="753"/>
      <c r="CN47" s="646"/>
      <c r="CO47" s="644"/>
      <c r="CP47" s="646"/>
      <c r="CQ47" s="674"/>
      <c r="CR47" s="753"/>
      <c r="CS47" s="646"/>
      <c r="CT47" s="644"/>
      <c r="CU47" s="646"/>
      <c r="CV47" s="674"/>
      <c r="CW47" s="753"/>
      <c r="CX47" s="646"/>
      <c r="CY47" s="646"/>
      <c r="CZ47" s="645"/>
      <c r="DA47" s="647"/>
      <c r="DB47" s="646"/>
      <c r="DC47" s="163">
        <f>F47+K47+P47+U47+Z47+AE47+AJ47+AO47+AT47+AY47+BD47+BI47+BN47+BS47+BX47+CC47+CH47+CM47+CR47+CW47</f>
        <v>0</v>
      </c>
      <c r="DD47" s="44"/>
      <c r="DE47" s="44" t="s">
        <v>42</v>
      </c>
    </row>
    <row r="48" spans="1:109" x14ac:dyDescent="0.25">
      <c r="A48" s="431" t="s">
        <v>2281</v>
      </c>
      <c r="B48" s="48" t="s">
        <v>29</v>
      </c>
      <c r="C48" s="644"/>
      <c r="D48" s="646"/>
      <c r="E48" s="674"/>
      <c r="F48" s="753"/>
      <c r="G48" s="646"/>
      <c r="H48" s="644"/>
      <c r="I48" s="646"/>
      <c r="J48" s="674"/>
      <c r="K48" s="753"/>
      <c r="L48" s="646"/>
      <c r="M48" s="644"/>
      <c r="N48" s="646"/>
      <c r="O48" s="674"/>
      <c r="P48" s="753"/>
      <c r="Q48" s="646"/>
      <c r="R48" s="644"/>
      <c r="S48" s="646"/>
      <c r="T48" s="674"/>
      <c r="U48" s="753"/>
      <c r="V48" s="646"/>
      <c r="W48" s="644"/>
      <c r="X48" s="646"/>
      <c r="Y48" s="674"/>
      <c r="Z48" s="753"/>
      <c r="AA48" s="646"/>
      <c r="AB48" s="644"/>
      <c r="AC48" s="646"/>
      <c r="AD48" s="674"/>
      <c r="AE48" s="527"/>
      <c r="AF48" s="646"/>
      <c r="AG48" s="644"/>
      <c r="AH48" s="646"/>
      <c r="AI48" s="674"/>
      <c r="AJ48" s="527"/>
      <c r="AK48" s="646"/>
      <c r="AL48" s="644"/>
      <c r="AM48" s="646"/>
      <c r="AN48" s="674"/>
      <c r="AO48" s="527"/>
      <c r="AP48" s="646"/>
      <c r="AQ48" s="644"/>
      <c r="AR48" s="646"/>
      <c r="AS48" s="674"/>
      <c r="AT48" s="527"/>
      <c r="AU48" s="646"/>
      <c r="AV48" s="644"/>
      <c r="AW48" s="646"/>
      <c r="AX48" s="674"/>
      <c r="AY48" s="753"/>
      <c r="AZ48" s="646"/>
      <c r="BA48" s="644"/>
      <c r="BB48" s="646"/>
      <c r="BC48" s="674"/>
      <c r="BD48" s="753"/>
      <c r="BE48" s="646"/>
      <c r="BF48" s="644"/>
      <c r="BG48" s="646"/>
      <c r="BH48" s="674"/>
      <c r="BI48" s="753"/>
      <c r="BJ48" s="646"/>
      <c r="BK48" s="644"/>
      <c r="BL48" s="646"/>
      <c r="BM48" s="674"/>
      <c r="BN48" s="753"/>
      <c r="BO48" s="646"/>
      <c r="BP48" s="644"/>
      <c r="BQ48" s="646"/>
      <c r="BR48" s="674"/>
      <c r="BS48" s="753"/>
      <c r="BT48" s="646"/>
      <c r="BU48" s="644"/>
      <c r="BV48" s="646"/>
      <c r="BW48" s="674"/>
      <c r="BX48" s="753"/>
      <c r="BY48" s="646"/>
      <c r="BZ48" s="644"/>
      <c r="CA48" s="646"/>
      <c r="CB48" s="674"/>
      <c r="CC48" s="753"/>
      <c r="CD48" s="646"/>
      <c r="CE48" s="644"/>
      <c r="CF48" s="646"/>
      <c r="CG48" s="674"/>
      <c r="CH48" s="753"/>
      <c r="CI48" s="646"/>
      <c r="CJ48" s="644"/>
      <c r="CK48" s="646"/>
      <c r="CL48" s="674"/>
      <c r="CM48" s="753"/>
      <c r="CN48" s="646"/>
      <c r="CO48" s="644"/>
      <c r="CP48" s="646"/>
      <c r="CQ48" s="674"/>
      <c r="CR48" s="753"/>
      <c r="CS48" s="646"/>
      <c r="CT48" s="644"/>
      <c r="CU48" s="646"/>
      <c r="CV48" s="674"/>
      <c r="CW48" s="753"/>
      <c r="CX48" s="646"/>
      <c r="CY48" s="646"/>
      <c r="CZ48" s="645"/>
      <c r="DA48" s="647"/>
      <c r="DB48" s="646"/>
      <c r="DC48" s="163">
        <f>F48+K48+P48+U48+Z48+AE48+AJ48+AO48+AT48+AY48+BD48+BI48+BN48+BS48+BX48+CC48+CH48+CM48+CR48+CW48</f>
        <v>0</v>
      </c>
      <c r="DD48" s="44"/>
      <c r="DE48" s="44" t="s">
        <v>42</v>
      </c>
    </row>
    <row r="49" spans="1:154" x14ac:dyDescent="0.25">
      <c r="A49" s="431" t="s">
        <v>2282</v>
      </c>
      <c r="B49" s="48" t="s">
        <v>27</v>
      </c>
      <c r="C49" s="644"/>
      <c r="D49" s="646"/>
      <c r="E49" s="674"/>
      <c r="F49" s="753"/>
      <c r="G49" s="646"/>
      <c r="H49" s="644"/>
      <c r="I49" s="646"/>
      <c r="J49" s="674"/>
      <c r="K49" s="753"/>
      <c r="L49" s="646"/>
      <c r="M49" s="644"/>
      <c r="N49" s="646"/>
      <c r="O49" s="674"/>
      <c r="P49" s="753"/>
      <c r="Q49" s="646"/>
      <c r="R49" s="644"/>
      <c r="S49" s="646"/>
      <c r="T49" s="674"/>
      <c r="U49" s="753"/>
      <c r="V49" s="646"/>
      <c r="W49" s="644"/>
      <c r="X49" s="646"/>
      <c r="Y49" s="674"/>
      <c r="Z49" s="753"/>
      <c r="AA49" s="646"/>
      <c r="AB49" s="644"/>
      <c r="AC49" s="646"/>
      <c r="AD49" s="674"/>
      <c r="AE49" s="527"/>
      <c r="AF49" s="646"/>
      <c r="AG49" s="644"/>
      <c r="AH49" s="646"/>
      <c r="AI49" s="674"/>
      <c r="AJ49" s="527"/>
      <c r="AK49" s="646"/>
      <c r="AL49" s="644"/>
      <c r="AM49" s="646"/>
      <c r="AN49" s="674"/>
      <c r="AO49" s="527"/>
      <c r="AP49" s="646"/>
      <c r="AQ49" s="644"/>
      <c r="AR49" s="646"/>
      <c r="AS49" s="674"/>
      <c r="AT49" s="527"/>
      <c r="AU49" s="646"/>
      <c r="AV49" s="644"/>
      <c r="AW49" s="646"/>
      <c r="AX49" s="674"/>
      <c r="AY49" s="753"/>
      <c r="AZ49" s="646"/>
      <c r="BA49" s="644"/>
      <c r="BB49" s="646"/>
      <c r="BC49" s="674"/>
      <c r="BD49" s="753"/>
      <c r="BE49" s="646"/>
      <c r="BF49" s="644"/>
      <c r="BG49" s="646"/>
      <c r="BH49" s="674"/>
      <c r="BI49" s="753"/>
      <c r="BJ49" s="646"/>
      <c r="BK49" s="644"/>
      <c r="BL49" s="646"/>
      <c r="BM49" s="674"/>
      <c r="BN49" s="753"/>
      <c r="BO49" s="646"/>
      <c r="BP49" s="644"/>
      <c r="BQ49" s="646"/>
      <c r="BR49" s="674"/>
      <c r="BS49" s="753"/>
      <c r="BT49" s="646"/>
      <c r="BU49" s="644"/>
      <c r="BV49" s="646"/>
      <c r="BW49" s="674"/>
      <c r="BX49" s="753"/>
      <c r="BY49" s="646"/>
      <c r="BZ49" s="644"/>
      <c r="CA49" s="646"/>
      <c r="CB49" s="674"/>
      <c r="CC49" s="753"/>
      <c r="CD49" s="646"/>
      <c r="CE49" s="644"/>
      <c r="CF49" s="646"/>
      <c r="CG49" s="674"/>
      <c r="CH49" s="753"/>
      <c r="CI49" s="646"/>
      <c r="CJ49" s="644"/>
      <c r="CK49" s="646"/>
      <c r="CL49" s="674"/>
      <c r="CM49" s="753"/>
      <c r="CN49" s="646"/>
      <c r="CO49" s="644"/>
      <c r="CP49" s="646"/>
      <c r="CQ49" s="674"/>
      <c r="CR49" s="753"/>
      <c r="CS49" s="646"/>
      <c r="CT49" s="644"/>
      <c r="CU49" s="646"/>
      <c r="CV49" s="674"/>
      <c r="CW49" s="753"/>
      <c r="CX49" s="646"/>
      <c r="CY49" s="646"/>
      <c r="CZ49" s="645"/>
      <c r="DA49" s="647"/>
      <c r="DB49" s="646"/>
      <c r="DC49" s="163">
        <f>F49+K49+P49+U49+Z49+AE49+AJ49+AO49+AT49+AY49+BD49+BI49+BN49+BS49+BX49+CC49+CH49+CM49+CR49+CW49</f>
        <v>0</v>
      </c>
      <c r="DD49" s="44"/>
      <c r="DE49" s="44"/>
    </row>
    <row r="50" spans="1:154" x14ac:dyDescent="0.25">
      <c r="A50" s="123"/>
      <c r="B50" s="183" t="s">
        <v>3012</v>
      </c>
      <c r="C50" s="644"/>
      <c r="D50" s="646"/>
      <c r="E50" s="674"/>
      <c r="F50" s="649"/>
      <c r="G50" s="646"/>
      <c r="H50" s="644"/>
      <c r="I50" s="646"/>
      <c r="J50" s="674"/>
      <c r="K50" s="649"/>
      <c r="L50" s="646"/>
      <c r="M50" s="644"/>
      <c r="N50" s="646"/>
      <c r="O50" s="674"/>
      <c r="P50" s="649"/>
      <c r="Q50" s="646"/>
      <c r="R50" s="644"/>
      <c r="S50" s="646"/>
      <c r="T50" s="674"/>
      <c r="U50" s="649"/>
      <c r="V50" s="646"/>
      <c r="W50" s="644"/>
      <c r="X50" s="646"/>
      <c r="Y50" s="674"/>
      <c r="Z50" s="649"/>
      <c r="AA50" s="646"/>
      <c r="AB50" s="644"/>
      <c r="AC50" s="646"/>
      <c r="AD50" s="674"/>
      <c r="AE50" s="649"/>
      <c r="AF50" s="646"/>
      <c r="AG50" s="644"/>
      <c r="AH50" s="646"/>
      <c r="AI50" s="674"/>
      <c r="AJ50" s="649"/>
      <c r="AK50" s="646"/>
      <c r="AL50" s="644"/>
      <c r="AM50" s="646"/>
      <c r="AN50" s="674"/>
      <c r="AO50" s="649"/>
      <c r="AP50" s="646"/>
      <c r="AQ50" s="644"/>
      <c r="AR50" s="646"/>
      <c r="AS50" s="674"/>
      <c r="AT50" s="649"/>
      <c r="AU50" s="646"/>
      <c r="AV50" s="644"/>
      <c r="AW50" s="646"/>
      <c r="AX50" s="674"/>
      <c r="AY50" s="649"/>
      <c r="AZ50" s="646"/>
      <c r="BA50" s="644"/>
      <c r="BB50" s="646"/>
      <c r="BC50" s="674"/>
      <c r="BD50" s="649"/>
      <c r="BE50" s="646"/>
      <c r="BF50" s="644"/>
      <c r="BG50" s="646"/>
      <c r="BH50" s="674"/>
      <c r="BI50" s="649"/>
      <c r="BJ50" s="646"/>
      <c r="BK50" s="644"/>
      <c r="BL50" s="646"/>
      <c r="BM50" s="674"/>
      <c r="BN50" s="649"/>
      <c r="BO50" s="646"/>
      <c r="BP50" s="644"/>
      <c r="BQ50" s="646"/>
      <c r="BR50" s="674"/>
      <c r="BS50" s="649"/>
      <c r="BT50" s="646"/>
      <c r="BU50" s="644"/>
      <c r="BV50" s="646"/>
      <c r="BW50" s="674"/>
      <c r="BX50" s="649"/>
      <c r="BY50" s="646"/>
      <c r="BZ50" s="644"/>
      <c r="CA50" s="646"/>
      <c r="CB50" s="674"/>
      <c r="CC50" s="649"/>
      <c r="CD50" s="646"/>
      <c r="CE50" s="644"/>
      <c r="CF50" s="646"/>
      <c r="CG50" s="674"/>
      <c r="CH50" s="649"/>
      <c r="CI50" s="646"/>
      <c r="CJ50" s="644"/>
      <c r="CK50" s="646"/>
      <c r="CL50" s="674"/>
      <c r="CM50" s="649"/>
      <c r="CN50" s="646"/>
      <c r="CO50" s="644"/>
      <c r="CP50" s="646"/>
      <c r="CQ50" s="674"/>
      <c r="CR50" s="649"/>
      <c r="CS50" s="646"/>
      <c r="CT50" s="644"/>
      <c r="CU50" s="646"/>
      <c r="CV50" s="674"/>
      <c r="CW50" s="649"/>
      <c r="CX50" s="646"/>
      <c r="CY50" s="646"/>
      <c r="CZ50" s="645"/>
      <c r="DA50" s="647"/>
      <c r="DB50" s="646"/>
      <c r="DC50" s="643"/>
      <c r="DD50" s="44"/>
      <c r="DE50" s="44"/>
    </row>
    <row r="51" spans="1:154" ht="15.75" x14ac:dyDescent="0.25">
      <c r="A51" s="123"/>
      <c r="B51" s="176" t="s">
        <v>20</v>
      </c>
      <c r="C51" s="644"/>
      <c r="D51" s="646"/>
      <c r="E51" s="674"/>
      <c r="F51" s="649"/>
      <c r="G51" s="646"/>
      <c r="H51" s="644"/>
      <c r="I51" s="646"/>
      <c r="J51" s="674"/>
      <c r="K51" s="649"/>
      <c r="L51" s="646"/>
      <c r="M51" s="644"/>
      <c r="N51" s="646"/>
      <c r="O51" s="674"/>
      <c r="P51" s="649"/>
      <c r="Q51" s="646"/>
      <c r="R51" s="644"/>
      <c r="S51" s="646"/>
      <c r="T51" s="674"/>
      <c r="U51" s="649"/>
      <c r="V51" s="646"/>
      <c r="W51" s="644"/>
      <c r="X51" s="646"/>
      <c r="Y51" s="674"/>
      <c r="Z51" s="649"/>
      <c r="AA51" s="646"/>
      <c r="AB51" s="644"/>
      <c r="AC51" s="646"/>
      <c r="AD51" s="674"/>
      <c r="AE51" s="649"/>
      <c r="AF51" s="646"/>
      <c r="AG51" s="644"/>
      <c r="AH51" s="646"/>
      <c r="AI51" s="674"/>
      <c r="AJ51" s="649"/>
      <c r="AK51" s="646"/>
      <c r="AL51" s="644"/>
      <c r="AM51" s="646"/>
      <c r="AN51" s="674"/>
      <c r="AO51" s="649"/>
      <c r="AP51" s="646"/>
      <c r="AQ51" s="644"/>
      <c r="AR51" s="646"/>
      <c r="AS51" s="674"/>
      <c r="AT51" s="649"/>
      <c r="AU51" s="646"/>
      <c r="AV51" s="644"/>
      <c r="AW51" s="646"/>
      <c r="AX51" s="674"/>
      <c r="AY51" s="649"/>
      <c r="AZ51" s="646"/>
      <c r="BA51" s="644"/>
      <c r="BB51" s="646"/>
      <c r="BC51" s="674"/>
      <c r="BD51" s="649"/>
      <c r="BE51" s="646"/>
      <c r="BF51" s="644"/>
      <c r="BG51" s="646"/>
      <c r="BH51" s="674"/>
      <c r="BI51" s="649"/>
      <c r="BJ51" s="646"/>
      <c r="BK51" s="644"/>
      <c r="BL51" s="646"/>
      <c r="BM51" s="674"/>
      <c r="BN51" s="649"/>
      <c r="BO51" s="646"/>
      <c r="BP51" s="644"/>
      <c r="BQ51" s="646"/>
      <c r="BR51" s="674"/>
      <c r="BS51" s="649"/>
      <c r="BT51" s="646"/>
      <c r="BU51" s="644"/>
      <c r="BV51" s="646"/>
      <c r="BW51" s="674"/>
      <c r="BX51" s="649"/>
      <c r="BY51" s="646"/>
      <c r="BZ51" s="644"/>
      <c r="CA51" s="646"/>
      <c r="CB51" s="674"/>
      <c r="CC51" s="649"/>
      <c r="CD51" s="646"/>
      <c r="CE51" s="644"/>
      <c r="CF51" s="646"/>
      <c r="CG51" s="674"/>
      <c r="CH51" s="649"/>
      <c r="CI51" s="646"/>
      <c r="CJ51" s="644"/>
      <c r="CK51" s="646"/>
      <c r="CL51" s="674"/>
      <c r="CM51" s="649"/>
      <c r="CN51" s="646"/>
      <c r="CO51" s="644"/>
      <c r="CP51" s="646"/>
      <c r="CQ51" s="674"/>
      <c r="CR51" s="649"/>
      <c r="CS51" s="646"/>
      <c r="CT51" s="644"/>
      <c r="CU51" s="646"/>
      <c r="CV51" s="674"/>
      <c r="CW51" s="649"/>
      <c r="CX51" s="646"/>
      <c r="CY51" s="646"/>
      <c r="CZ51" s="645"/>
      <c r="DA51" s="647"/>
      <c r="DB51" s="646"/>
      <c r="DC51" s="643"/>
      <c r="DD51" s="44"/>
      <c r="DE51" s="44"/>
    </row>
    <row r="52" spans="1:154" ht="31.5" x14ac:dyDescent="0.25">
      <c r="A52" s="123" t="s">
        <v>2283</v>
      </c>
      <c r="B52" s="184" t="s">
        <v>3089</v>
      </c>
      <c r="C52" s="644"/>
      <c r="D52" s="646"/>
      <c r="E52" s="674"/>
      <c r="F52" s="753"/>
      <c r="G52" s="646"/>
      <c r="H52" s="644"/>
      <c r="I52" s="646"/>
      <c r="J52" s="674"/>
      <c r="K52" s="753"/>
      <c r="L52" s="646"/>
      <c r="M52" s="644"/>
      <c r="N52" s="646"/>
      <c r="O52" s="674"/>
      <c r="P52" s="753"/>
      <c r="Q52" s="646"/>
      <c r="R52" s="644"/>
      <c r="S52" s="646"/>
      <c r="T52" s="674"/>
      <c r="U52" s="753"/>
      <c r="V52" s="646"/>
      <c r="W52" s="644"/>
      <c r="X52" s="646"/>
      <c r="Y52" s="674"/>
      <c r="Z52" s="753"/>
      <c r="AA52" s="646"/>
      <c r="AB52" s="644"/>
      <c r="AC52" s="646"/>
      <c r="AD52" s="674"/>
      <c r="AE52" s="527"/>
      <c r="AF52" s="646"/>
      <c r="AG52" s="644"/>
      <c r="AH52" s="646"/>
      <c r="AI52" s="674"/>
      <c r="AJ52" s="527"/>
      <c r="AK52" s="646"/>
      <c r="AL52" s="644"/>
      <c r="AM52" s="646"/>
      <c r="AN52" s="674"/>
      <c r="AO52" s="527"/>
      <c r="AP52" s="646"/>
      <c r="AQ52" s="644"/>
      <c r="AR52" s="646"/>
      <c r="AS52" s="674"/>
      <c r="AT52" s="527"/>
      <c r="AU52" s="646"/>
      <c r="AV52" s="644"/>
      <c r="AW52" s="646"/>
      <c r="AX52" s="674"/>
      <c r="AY52" s="753"/>
      <c r="AZ52" s="646"/>
      <c r="BA52" s="644"/>
      <c r="BB52" s="646"/>
      <c r="BC52" s="674"/>
      <c r="BD52" s="753"/>
      <c r="BE52" s="646"/>
      <c r="BF52" s="644"/>
      <c r="BG52" s="646"/>
      <c r="BH52" s="674"/>
      <c r="BI52" s="753"/>
      <c r="BJ52" s="646"/>
      <c r="BK52" s="644"/>
      <c r="BL52" s="646"/>
      <c r="BM52" s="674"/>
      <c r="BN52" s="753"/>
      <c r="BO52" s="646"/>
      <c r="BP52" s="644"/>
      <c r="BQ52" s="646"/>
      <c r="BR52" s="674"/>
      <c r="BS52" s="753"/>
      <c r="BT52" s="646"/>
      <c r="BU52" s="644"/>
      <c r="BV52" s="646"/>
      <c r="BW52" s="674"/>
      <c r="BX52" s="753"/>
      <c r="BY52" s="646"/>
      <c r="BZ52" s="644"/>
      <c r="CA52" s="646"/>
      <c r="CB52" s="674"/>
      <c r="CC52" s="753"/>
      <c r="CD52" s="646"/>
      <c r="CE52" s="644"/>
      <c r="CF52" s="646"/>
      <c r="CG52" s="674"/>
      <c r="CH52" s="753"/>
      <c r="CI52" s="646"/>
      <c r="CJ52" s="644"/>
      <c r="CK52" s="646"/>
      <c r="CL52" s="674"/>
      <c r="CM52" s="753"/>
      <c r="CN52" s="646"/>
      <c r="CO52" s="644"/>
      <c r="CP52" s="646"/>
      <c r="CQ52" s="674"/>
      <c r="CR52" s="753"/>
      <c r="CS52" s="646"/>
      <c r="CT52" s="644"/>
      <c r="CU52" s="646"/>
      <c r="CV52" s="674"/>
      <c r="CW52" s="753"/>
      <c r="CX52" s="646"/>
      <c r="CY52" s="646"/>
      <c r="CZ52" s="645"/>
      <c r="DA52" s="647"/>
      <c r="DB52" s="646"/>
      <c r="DC52" s="505">
        <f t="shared" ref="DC52:DC73" si="25">F52+K52+P52+U52+Z52+AE52+AJ52+AO52+AT52+AY52+BD52+BI52+BN52+BS52+BX52+CC52+CH52+CM52+CR52+CW52</f>
        <v>0</v>
      </c>
      <c r="DD52" s="44"/>
      <c r="DE52" s="44"/>
    </row>
    <row r="53" spans="1:154" s="5" customFormat="1" ht="15.75" x14ac:dyDescent="0.25">
      <c r="A53" s="437">
        <v>20840</v>
      </c>
      <c r="B53" s="184" t="s">
        <v>3088</v>
      </c>
      <c r="C53" s="644"/>
      <c r="D53" s="646"/>
      <c r="E53" s="674"/>
      <c r="F53" s="753"/>
      <c r="G53" s="646"/>
      <c r="H53" s="644"/>
      <c r="I53" s="646"/>
      <c r="J53" s="674"/>
      <c r="K53" s="753"/>
      <c r="L53" s="646"/>
      <c r="M53" s="644"/>
      <c r="N53" s="646"/>
      <c r="O53" s="674"/>
      <c r="P53" s="753"/>
      <c r="Q53" s="646"/>
      <c r="R53" s="644"/>
      <c r="S53" s="646"/>
      <c r="T53" s="674"/>
      <c r="U53" s="753"/>
      <c r="V53" s="646"/>
      <c r="W53" s="644"/>
      <c r="X53" s="646"/>
      <c r="Y53" s="674"/>
      <c r="Z53" s="753"/>
      <c r="AA53" s="646"/>
      <c r="AB53" s="644"/>
      <c r="AC53" s="646"/>
      <c r="AD53" s="674"/>
      <c r="AE53" s="527"/>
      <c r="AF53" s="646"/>
      <c r="AG53" s="644"/>
      <c r="AH53" s="646"/>
      <c r="AI53" s="674"/>
      <c r="AJ53" s="527"/>
      <c r="AK53" s="646"/>
      <c r="AL53" s="644"/>
      <c r="AM53" s="646"/>
      <c r="AN53" s="674"/>
      <c r="AO53" s="527"/>
      <c r="AP53" s="646"/>
      <c r="AQ53" s="644"/>
      <c r="AR53" s="646"/>
      <c r="AS53" s="674"/>
      <c r="AT53" s="527"/>
      <c r="AU53" s="646"/>
      <c r="AV53" s="644"/>
      <c r="AW53" s="646"/>
      <c r="AX53" s="674"/>
      <c r="AY53" s="753"/>
      <c r="AZ53" s="646"/>
      <c r="BA53" s="644"/>
      <c r="BB53" s="646"/>
      <c r="BC53" s="674"/>
      <c r="BD53" s="753"/>
      <c r="BE53" s="646"/>
      <c r="BF53" s="644"/>
      <c r="BG53" s="646"/>
      <c r="BH53" s="674"/>
      <c r="BI53" s="753"/>
      <c r="BJ53" s="646"/>
      <c r="BK53" s="644"/>
      <c r="BL53" s="646"/>
      <c r="BM53" s="674"/>
      <c r="BN53" s="753"/>
      <c r="BO53" s="646"/>
      <c r="BP53" s="644"/>
      <c r="BQ53" s="646"/>
      <c r="BR53" s="674"/>
      <c r="BS53" s="753"/>
      <c r="BT53" s="646"/>
      <c r="BU53" s="644"/>
      <c r="BV53" s="646"/>
      <c r="BW53" s="674"/>
      <c r="BX53" s="753"/>
      <c r="BY53" s="646"/>
      <c r="BZ53" s="644"/>
      <c r="CA53" s="646"/>
      <c r="CB53" s="674"/>
      <c r="CC53" s="753"/>
      <c r="CD53" s="646"/>
      <c r="CE53" s="644"/>
      <c r="CF53" s="646"/>
      <c r="CG53" s="674"/>
      <c r="CH53" s="753"/>
      <c r="CI53" s="646"/>
      <c r="CJ53" s="644"/>
      <c r="CK53" s="646"/>
      <c r="CL53" s="674"/>
      <c r="CM53" s="753"/>
      <c r="CN53" s="646"/>
      <c r="CO53" s="644"/>
      <c r="CP53" s="646"/>
      <c r="CQ53" s="674"/>
      <c r="CR53" s="753"/>
      <c r="CS53" s="646"/>
      <c r="CT53" s="644"/>
      <c r="CU53" s="646"/>
      <c r="CV53" s="674"/>
      <c r="CW53" s="753"/>
      <c r="CX53" s="646"/>
      <c r="CY53" s="646"/>
      <c r="CZ53" s="645"/>
      <c r="DA53" s="647"/>
      <c r="DB53" s="646"/>
      <c r="DC53" s="763">
        <f t="shared" si="25"/>
        <v>0</v>
      </c>
      <c r="DD53" s="33"/>
      <c r="DE53" s="33" t="s">
        <v>3136</v>
      </c>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row>
    <row r="54" spans="1:154" x14ac:dyDescent="0.25">
      <c r="A54" s="123" t="s">
        <v>2284</v>
      </c>
      <c r="B54" s="48" t="s">
        <v>21</v>
      </c>
      <c r="C54" s="644"/>
      <c r="D54" s="646"/>
      <c r="E54" s="674"/>
      <c r="F54" s="753"/>
      <c r="G54" s="646"/>
      <c r="H54" s="644"/>
      <c r="I54" s="646"/>
      <c r="J54" s="674"/>
      <c r="K54" s="753"/>
      <c r="L54" s="646"/>
      <c r="M54" s="644"/>
      <c r="N54" s="646"/>
      <c r="O54" s="674"/>
      <c r="P54" s="753"/>
      <c r="Q54" s="646"/>
      <c r="R54" s="644"/>
      <c r="S54" s="646"/>
      <c r="T54" s="674"/>
      <c r="U54" s="753"/>
      <c r="V54" s="646"/>
      <c r="W54" s="644"/>
      <c r="X54" s="646"/>
      <c r="Y54" s="674"/>
      <c r="Z54" s="753"/>
      <c r="AA54" s="646"/>
      <c r="AB54" s="644"/>
      <c r="AC54" s="646"/>
      <c r="AD54" s="674"/>
      <c r="AE54" s="527"/>
      <c r="AF54" s="646"/>
      <c r="AG54" s="644"/>
      <c r="AH54" s="646"/>
      <c r="AI54" s="674"/>
      <c r="AJ54" s="527"/>
      <c r="AK54" s="646"/>
      <c r="AL54" s="644"/>
      <c r="AM54" s="646"/>
      <c r="AN54" s="674"/>
      <c r="AO54" s="527"/>
      <c r="AP54" s="646"/>
      <c r="AQ54" s="644"/>
      <c r="AR54" s="646"/>
      <c r="AS54" s="674"/>
      <c r="AT54" s="527"/>
      <c r="AU54" s="646"/>
      <c r="AV54" s="644"/>
      <c r="AW54" s="646"/>
      <c r="AX54" s="674"/>
      <c r="AY54" s="753"/>
      <c r="AZ54" s="646"/>
      <c r="BA54" s="644"/>
      <c r="BB54" s="646"/>
      <c r="BC54" s="674"/>
      <c r="BD54" s="753"/>
      <c r="BE54" s="646"/>
      <c r="BF54" s="644"/>
      <c r="BG54" s="646"/>
      <c r="BH54" s="674"/>
      <c r="BI54" s="753"/>
      <c r="BJ54" s="646"/>
      <c r="BK54" s="644"/>
      <c r="BL54" s="646"/>
      <c r="BM54" s="674"/>
      <c r="BN54" s="753"/>
      <c r="BO54" s="646"/>
      <c r="BP54" s="644"/>
      <c r="BQ54" s="646"/>
      <c r="BR54" s="674"/>
      <c r="BS54" s="753"/>
      <c r="BT54" s="646"/>
      <c r="BU54" s="644"/>
      <c r="BV54" s="646"/>
      <c r="BW54" s="674"/>
      <c r="BX54" s="753"/>
      <c r="BY54" s="646"/>
      <c r="BZ54" s="644"/>
      <c r="CA54" s="646"/>
      <c r="CB54" s="674"/>
      <c r="CC54" s="753"/>
      <c r="CD54" s="646"/>
      <c r="CE54" s="644"/>
      <c r="CF54" s="646"/>
      <c r="CG54" s="674"/>
      <c r="CH54" s="753"/>
      <c r="CI54" s="646"/>
      <c r="CJ54" s="644"/>
      <c r="CK54" s="646"/>
      <c r="CL54" s="674"/>
      <c r="CM54" s="753"/>
      <c r="CN54" s="646"/>
      <c r="CO54" s="644"/>
      <c r="CP54" s="646"/>
      <c r="CQ54" s="674"/>
      <c r="CR54" s="753"/>
      <c r="CS54" s="646"/>
      <c r="CT54" s="644"/>
      <c r="CU54" s="646"/>
      <c r="CV54" s="674"/>
      <c r="CW54" s="753"/>
      <c r="CX54" s="646"/>
      <c r="CY54" s="646"/>
      <c r="CZ54" s="645"/>
      <c r="DA54" s="647"/>
      <c r="DB54" s="646"/>
      <c r="DC54" s="163">
        <f t="shared" si="25"/>
        <v>0</v>
      </c>
      <c r="DD54" s="44"/>
      <c r="DE54" s="44" t="s">
        <v>42</v>
      </c>
    </row>
    <row r="55" spans="1:154" x14ac:dyDescent="0.25">
      <c r="A55" s="431" t="s">
        <v>2285</v>
      </c>
      <c r="B55" s="48" t="s">
        <v>295</v>
      </c>
      <c r="C55" s="644"/>
      <c r="D55" s="646"/>
      <c r="E55" s="674"/>
      <c r="F55" s="753"/>
      <c r="G55" s="646"/>
      <c r="H55" s="644"/>
      <c r="I55" s="646"/>
      <c r="J55" s="674"/>
      <c r="K55" s="753"/>
      <c r="L55" s="646"/>
      <c r="M55" s="644"/>
      <c r="N55" s="646"/>
      <c r="O55" s="674"/>
      <c r="P55" s="753"/>
      <c r="Q55" s="646"/>
      <c r="R55" s="644"/>
      <c r="S55" s="646"/>
      <c r="T55" s="674"/>
      <c r="U55" s="753"/>
      <c r="V55" s="646"/>
      <c r="W55" s="644"/>
      <c r="X55" s="646"/>
      <c r="Y55" s="674"/>
      <c r="Z55" s="753"/>
      <c r="AA55" s="646"/>
      <c r="AB55" s="644"/>
      <c r="AC55" s="646"/>
      <c r="AD55" s="674"/>
      <c r="AE55" s="527"/>
      <c r="AF55" s="646"/>
      <c r="AG55" s="644"/>
      <c r="AH55" s="646"/>
      <c r="AI55" s="674"/>
      <c r="AJ55" s="527"/>
      <c r="AK55" s="646"/>
      <c r="AL55" s="644"/>
      <c r="AM55" s="646"/>
      <c r="AN55" s="674"/>
      <c r="AO55" s="527"/>
      <c r="AP55" s="646"/>
      <c r="AQ55" s="644"/>
      <c r="AR55" s="646"/>
      <c r="AS55" s="674"/>
      <c r="AT55" s="527"/>
      <c r="AU55" s="646"/>
      <c r="AV55" s="644"/>
      <c r="AW55" s="646"/>
      <c r="AX55" s="674"/>
      <c r="AY55" s="753"/>
      <c r="AZ55" s="646"/>
      <c r="BA55" s="644"/>
      <c r="BB55" s="646"/>
      <c r="BC55" s="674"/>
      <c r="BD55" s="753"/>
      <c r="BE55" s="646"/>
      <c r="BF55" s="644"/>
      <c r="BG55" s="646"/>
      <c r="BH55" s="674"/>
      <c r="BI55" s="753"/>
      <c r="BJ55" s="646"/>
      <c r="BK55" s="644"/>
      <c r="BL55" s="646"/>
      <c r="BM55" s="674"/>
      <c r="BN55" s="753"/>
      <c r="BO55" s="646"/>
      <c r="BP55" s="644"/>
      <c r="BQ55" s="646"/>
      <c r="BR55" s="674"/>
      <c r="BS55" s="753"/>
      <c r="BT55" s="646"/>
      <c r="BU55" s="644"/>
      <c r="BV55" s="646"/>
      <c r="BW55" s="674"/>
      <c r="BX55" s="753"/>
      <c r="BY55" s="646"/>
      <c r="BZ55" s="644"/>
      <c r="CA55" s="646"/>
      <c r="CB55" s="674"/>
      <c r="CC55" s="753"/>
      <c r="CD55" s="646"/>
      <c r="CE55" s="644"/>
      <c r="CF55" s="646"/>
      <c r="CG55" s="674"/>
      <c r="CH55" s="753"/>
      <c r="CI55" s="646"/>
      <c r="CJ55" s="644"/>
      <c r="CK55" s="646"/>
      <c r="CL55" s="674"/>
      <c r="CM55" s="753"/>
      <c r="CN55" s="646"/>
      <c r="CO55" s="644"/>
      <c r="CP55" s="646"/>
      <c r="CQ55" s="674"/>
      <c r="CR55" s="753"/>
      <c r="CS55" s="646"/>
      <c r="CT55" s="644"/>
      <c r="CU55" s="646"/>
      <c r="CV55" s="674"/>
      <c r="CW55" s="753"/>
      <c r="CX55" s="646"/>
      <c r="CY55" s="646"/>
      <c r="CZ55" s="645"/>
      <c r="DA55" s="647"/>
      <c r="DB55" s="646"/>
      <c r="DC55" s="163">
        <f t="shared" si="25"/>
        <v>0</v>
      </c>
      <c r="DD55" s="44"/>
      <c r="DE55" s="44" t="s">
        <v>42</v>
      </c>
    </row>
    <row r="56" spans="1:154" x14ac:dyDescent="0.25">
      <c r="A56" s="431" t="s">
        <v>2286</v>
      </c>
      <c r="B56" s="48" t="s">
        <v>22</v>
      </c>
      <c r="C56" s="644"/>
      <c r="D56" s="646"/>
      <c r="E56" s="674"/>
      <c r="F56" s="753"/>
      <c r="G56" s="646"/>
      <c r="H56" s="644"/>
      <c r="I56" s="646"/>
      <c r="J56" s="674"/>
      <c r="K56" s="753"/>
      <c r="L56" s="646"/>
      <c r="M56" s="644"/>
      <c r="N56" s="646"/>
      <c r="O56" s="674"/>
      <c r="P56" s="753"/>
      <c r="Q56" s="646"/>
      <c r="R56" s="644"/>
      <c r="S56" s="646"/>
      <c r="T56" s="674"/>
      <c r="U56" s="753"/>
      <c r="V56" s="646"/>
      <c r="W56" s="644"/>
      <c r="X56" s="646"/>
      <c r="Y56" s="674"/>
      <c r="Z56" s="753"/>
      <c r="AA56" s="646"/>
      <c r="AB56" s="644"/>
      <c r="AC56" s="646"/>
      <c r="AD56" s="674"/>
      <c r="AE56" s="527"/>
      <c r="AF56" s="646"/>
      <c r="AG56" s="644"/>
      <c r="AH56" s="646"/>
      <c r="AI56" s="674"/>
      <c r="AJ56" s="527"/>
      <c r="AK56" s="646"/>
      <c r="AL56" s="644"/>
      <c r="AM56" s="646"/>
      <c r="AN56" s="674"/>
      <c r="AO56" s="527"/>
      <c r="AP56" s="646"/>
      <c r="AQ56" s="644"/>
      <c r="AR56" s="646"/>
      <c r="AS56" s="674"/>
      <c r="AT56" s="527"/>
      <c r="AU56" s="646"/>
      <c r="AV56" s="644"/>
      <c r="AW56" s="646"/>
      <c r="AX56" s="674"/>
      <c r="AY56" s="753"/>
      <c r="AZ56" s="646"/>
      <c r="BA56" s="644"/>
      <c r="BB56" s="646"/>
      <c r="BC56" s="674"/>
      <c r="BD56" s="753"/>
      <c r="BE56" s="646"/>
      <c r="BF56" s="644"/>
      <c r="BG56" s="646"/>
      <c r="BH56" s="674"/>
      <c r="BI56" s="753"/>
      <c r="BJ56" s="646"/>
      <c r="BK56" s="644"/>
      <c r="BL56" s="646"/>
      <c r="BM56" s="674"/>
      <c r="BN56" s="753"/>
      <c r="BO56" s="646"/>
      <c r="BP56" s="644"/>
      <c r="BQ56" s="646"/>
      <c r="BR56" s="674"/>
      <c r="BS56" s="753"/>
      <c r="BT56" s="646"/>
      <c r="BU56" s="644"/>
      <c r="BV56" s="646"/>
      <c r="BW56" s="674"/>
      <c r="BX56" s="753"/>
      <c r="BY56" s="646"/>
      <c r="BZ56" s="644"/>
      <c r="CA56" s="646"/>
      <c r="CB56" s="674"/>
      <c r="CC56" s="753"/>
      <c r="CD56" s="646"/>
      <c r="CE56" s="644"/>
      <c r="CF56" s="646"/>
      <c r="CG56" s="674"/>
      <c r="CH56" s="753"/>
      <c r="CI56" s="646"/>
      <c r="CJ56" s="644"/>
      <c r="CK56" s="646"/>
      <c r="CL56" s="674"/>
      <c r="CM56" s="753"/>
      <c r="CN56" s="646"/>
      <c r="CO56" s="644"/>
      <c r="CP56" s="646"/>
      <c r="CQ56" s="674"/>
      <c r="CR56" s="753"/>
      <c r="CS56" s="646"/>
      <c r="CT56" s="644"/>
      <c r="CU56" s="646"/>
      <c r="CV56" s="674"/>
      <c r="CW56" s="753"/>
      <c r="CX56" s="646"/>
      <c r="CY56" s="646"/>
      <c r="CZ56" s="645"/>
      <c r="DA56" s="647"/>
      <c r="DB56" s="646"/>
      <c r="DC56" s="163">
        <f t="shared" si="25"/>
        <v>0</v>
      </c>
      <c r="DD56" s="44"/>
      <c r="DE56" s="44" t="s">
        <v>42</v>
      </c>
    </row>
    <row r="57" spans="1:154" x14ac:dyDescent="0.25">
      <c r="A57" s="431" t="s">
        <v>2287</v>
      </c>
      <c r="B57" s="48" t="s">
        <v>23</v>
      </c>
      <c r="C57" s="644"/>
      <c r="D57" s="646"/>
      <c r="E57" s="674"/>
      <c r="F57" s="753"/>
      <c r="G57" s="646"/>
      <c r="H57" s="644"/>
      <c r="I57" s="646"/>
      <c r="J57" s="674"/>
      <c r="K57" s="753"/>
      <c r="L57" s="646"/>
      <c r="M57" s="644"/>
      <c r="N57" s="646"/>
      <c r="O57" s="674"/>
      <c r="P57" s="753"/>
      <c r="Q57" s="646"/>
      <c r="R57" s="644"/>
      <c r="S57" s="646"/>
      <c r="T57" s="674"/>
      <c r="U57" s="753"/>
      <c r="V57" s="646"/>
      <c r="W57" s="644"/>
      <c r="X57" s="646"/>
      <c r="Y57" s="674"/>
      <c r="Z57" s="753"/>
      <c r="AA57" s="646"/>
      <c r="AB57" s="644"/>
      <c r="AC57" s="646"/>
      <c r="AD57" s="674"/>
      <c r="AE57" s="527"/>
      <c r="AF57" s="646"/>
      <c r="AG57" s="644"/>
      <c r="AH57" s="646"/>
      <c r="AI57" s="674"/>
      <c r="AJ57" s="527"/>
      <c r="AK57" s="646"/>
      <c r="AL57" s="644"/>
      <c r="AM57" s="646"/>
      <c r="AN57" s="674"/>
      <c r="AO57" s="527"/>
      <c r="AP57" s="646"/>
      <c r="AQ57" s="644"/>
      <c r="AR57" s="646"/>
      <c r="AS57" s="674"/>
      <c r="AT57" s="527"/>
      <c r="AU57" s="646"/>
      <c r="AV57" s="644"/>
      <c r="AW57" s="646"/>
      <c r="AX57" s="674"/>
      <c r="AY57" s="753"/>
      <c r="AZ57" s="646"/>
      <c r="BA57" s="644"/>
      <c r="BB57" s="646"/>
      <c r="BC57" s="674"/>
      <c r="BD57" s="753"/>
      <c r="BE57" s="646"/>
      <c r="BF57" s="644"/>
      <c r="BG57" s="646"/>
      <c r="BH57" s="674"/>
      <c r="BI57" s="753"/>
      <c r="BJ57" s="646"/>
      <c r="BK57" s="644"/>
      <c r="BL57" s="646"/>
      <c r="BM57" s="674"/>
      <c r="BN57" s="753"/>
      <c r="BO57" s="646"/>
      <c r="BP57" s="644"/>
      <c r="BQ57" s="646"/>
      <c r="BR57" s="674"/>
      <c r="BS57" s="753"/>
      <c r="BT57" s="646"/>
      <c r="BU57" s="644"/>
      <c r="BV57" s="646"/>
      <c r="BW57" s="674"/>
      <c r="BX57" s="753"/>
      <c r="BY57" s="646"/>
      <c r="BZ57" s="644"/>
      <c r="CA57" s="646"/>
      <c r="CB57" s="674"/>
      <c r="CC57" s="753"/>
      <c r="CD57" s="646"/>
      <c r="CE57" s="644"/>
      <c r="CF57" s="646"/>
      <c r="CG57" s="674"/>
      <c r="CH57" s="753"/>
      <c r="CI57" s="646"/>
      <c r="CJ57" s="644"/>
      <c r="CK57" s="646"/>
      <c r="CL57" s="674"/>
      <c r="CM57" s="753"/>
      <c r="CN57" s="646"/>
      <c r="CO57" s="644"/>
      <c r="CP57" s="646"/>
      <c r="CQ57" s="674"/>
      <c r="CR57" s="753"/>
      <c r="CS57" s="646"/>
      <c r="CT57" s="644"/>
      <c r="CU57" s="646"/>
      <c r="CV57" s="674"/>
      <c r="CW57" s="753"/>
      <c r="CX57" s="646"/>
      <c r="CY57" s="646"/>
      <c r="CZ57" s="645"/>
      <c r="DA57" s="647"/>
      <c r="DB57" s="646"/>
      <c r="DC57" s="163">
        <f t="shared" si="25"/>
        <v>0</v>
      </c>
      <c r="DD57" s="44"/>
      <c r="DE57" s="44" t="s">
        <v>42</v>
      </c>
    </row>
    <row r="58" spans="1:154" x14ac:dyDescent="0.25">
      <c r="A58" s="431" t="s">
        <v>2288</v>
      </c>
      <c r="B58" s="48" t="s">
        <v>24</v>
      </c>
      <c r="C58" s="644"/>
      <c r="D58" s="646"/>
      <c r="E58" s="674"/>
      <c r="F58" s="753"/>
      <c r="G58" s="646"/>
      <c r="H58" s="644"/>
      <c r="I58" s="646"/>
      <c r="J58" s="674"/>
      <c r="K58" s="753"/>
      <c r="L58" s="646"/>
      <c r="M58" s="644"/>
      <c r="N58" s="646"/>
      <c r="O58" s="674"/>
      <c r="P58" s="753"/>
      <c r="Q58" s="646"/>
      <c r="R58" s="644"/>
      <c r="S58" s="646"/>
      <c r="T58" s="674"/>
      <c r="U58" s="753"/>
      <c r="V58" s="646"/>
      <c r="W58" s="644"/>
      <c r="X58" s="646"/>
      <c r="Y58" s="674"/>
      <c r="Z58" s="753"/>
      <c r="AA58" s="646"/>
      <c r="AB58" s="644"/>
      <c r="AC58" s="646"/>
      <c r="AD58" s="674"/>
      <c r="AE58" s="527"/>
      <c r="AF58" s="646"/>
      <c r="AG58" s="644"/>
      <c r="AH58" s="646"/>
      <c r="AI58" s="674"/>
      <c r="AJ58" s="527"/>
      <c r="AK58" s="646"/>
      <c r="AL58" s="644"/>
      <c r="AM58" s="646"/>
      <c r="AN58" s="674"/>
      <c r="AO58" s="527"/>
      <c r="AP58" s="646"/>
      <c r="AQ58" s="644"/>
      <c r="AR58" s="646"/>
      <c r="AS58" s="674"/>
      <c r="AT58" s="527"/>
      <c r="AU58" s="646"/>
      <c r="AV58" s="644"/>
      <c r="AW58" s="646"/>
      <c r="AX58" s="674"/>
      <c r="AY58" s="753"/>
      <c r="AZ58" s="646"/>
      <c r="BA58" s="644"/>
      <c r="BB58" s="646"/>
      <c r="BC58" s="674"/>
      <c r="BD58" s="753"/>
      <c r="BE58" s="646"/>
      <c r="BF58" s="644"/>
      <c r="BG58" s="646"/>
      <c r="BH58" s="674"/>
      <c r="BI58" s="753"/>
      <c r="BJ58" s="646"/>
      <c r="BK58" s="644"/>
      <c r="BL58" s="646"/>
      <c r="BM58" s="674"/>
      <c r="BN58" s="753"/>
      <c r="BO58" s="646"/>
      <c r="BP58" s="644"/>
      <c r="BQ58" s="646"/>
      <c r="BR58" s="674"/>
      <c r="BS58" s="753"/>
      <c r="BT58" s="646"/>
      <c r="BU58" s="644"/>
      <c r="BV58" s="646"/>
      <c r="BW58" s="674"/>
      <c r="BX58" s="753"/>
      <c r="BY58" s="646"/>
      <c r="BZ58" s="644"/>
      <c r="CA58" s="646"/>
      <c r="CB58" s="674"/>
      <c r="CC58" s="753"/>
      <c r="CD58" s="646"/>
      <c r="CE58" s="644"/>
      <c r="CF58" s="646"/>
      <c r="CG58" s="674"/>
      <c r="CH58" s="753"/>
      <c r="CI58" s="646"/>
      <c r="CJ58" s="644"/>
      <c r="CK58" s="646"/>
      <c r="CL58" s="674"/>
      <c r="CM58" s="753"/>
      <c r="CN58" s="646"/>
      <c r="CO58" s="644"/>
      <c r="CP58" s="646"/>
      <c r="CQ58" s="674"/>
      <c r="CR58" s="753"/>
      <c r="CS58" s="646"/>
      <c r="CT58" s="644"/>
      <c r="CU58" s="646"/>
      <c r="CV58" s="674"/>
      <c r="CW58" s="753"/>
      <c r="CX58" s="646"/>
      <c r="CY58" s="646"/>
      <c r="CZ58" s="645"/>
      <c r="DA58" s="647"/>
      <c r="DB58" s="646"/>
      <c r="DC58" s="163">
        <f t="shared" si="25"/>
        <v>0</v>
      </c>
      <c r="DD58" s="44"/>
      <c r="DE58" s="44"/>
    </row>
    <row r="59" spans="1:154" x14ac:dyDescent="0.25">
      <c r="A59" s="431" t="s">
        <v>2289</v>
      </c>
      <c r="B59" s="48" t="s">
        <v>25</v>
      </c>
      <c r="C59" s="644"/>
      <c r="D59" s="646"/>
      <c r="E59" s="674"/>
      <c r="F59" s="753"/>
      <c r="G59" s="646"/>
      <c r="H59" s="644"/>
      <c r="I59" s="646"/>
      <c r="J59" s="674"/>
      <c r="K59" s="753"/>
      <c r="L59" s="646"/>
      <c r="M59" s="644"/>
      <c r="N59" s="646"/>
      <c r="O59" s="674"/>
      <c r="P59" s="753"/>
      <c r="Q59" s="646"/>
      <c r="R59" s="644"/>
      <c r="S59" s="646"/>
      <c r="T59" s="674"/>
      <c r="U59" s="753"/>
      <c r="V59" s="646"/>
      <c r="W59" s="644"/>
      <c r="X59" s="646"/>
      <c r="Y59" s="674"/>
      <c r="Z59" s="753"/>
      <c r="AA59" s="646"/>
      <c r="AB59" s="644"/>
      <c r="AC59" s="646"/>
      <c r="AD59" s="674"/>
      <c r="AE59" s="527"/>
      <c r="AF59" s="646"/>
      <c r="AG59" s="644"/>
      <c r="AH59" s="646"/>
      <c r="AI59" s="674"/>
      <c r="AJ59" s="527"/>
      <c r="AK59" s="646"/>
      <c r="AL59" s="644"/>
      <c r="AM59" s="646"/>
      <c r="AN59" s="674"/>
      <c r="AO59" s="527"/>
      <c r="AP59" s="646"/>
      <c r="AQ59" s="644"/>
      <c r="AR59" s="646"/>
      <c r="AS59" s="674"/>
      <c r="AT59" s="527"/>
      <c r="AU59" s="646"/>
      <c r="AV59" s="644"/>
      <c r="AW59" s="646"/>
      <c r="AX59" s="674"/>
      <c r="AY59" s="753"/>
      <c r="AZ59" s="646"/>
      <c r="BA59" s="644"/>
      <c r="BB59" s="646"/>
      <c r="BC59" s="674"/>
      <c r="BD59" s="753"/>
      <c r="BE59" s="646"/>
      <c r="BF59" s="644"/>
      <c r="BG59" s="646"/>
      <c r="BH59" s="674"/>
      <c r="BI59" s="753"/>
      <c r="BJ59" s="646"/>
      <c r="BK59" s="644"/>
      <c r="BL59" s="646"/>
      <c r="BM59" s="674"/>
      <c r="BN59" s="753"/>
      <c r="BO59" s="646"/>
      <c r="BP59" s="644"/>
      <c r="BQ59" s="646"/>
      <c r="BR59" s="674"/>
      <c r="BS59" s="753"/>
      <c r="BT59" s="646"/>
      <c r="BU59" s="644"/>
      <c r="BV59" s="646"/>
      <c r="BW59" s="674"/>
      <c r="BX59" s="753"/>
      <c r="BY59" s="646"/>
      <c r="BZ59" s="644"/>
      <c r="CA59" s="646"/>
      <c r="CB59" s="674"/>
      <c r="CC59" s="753"/>
      <c r="CD59" s="646"/>
      <c r="CE59" s="644"/>
      <c r="CF59" s="646"/>
      <c r="CG59" s="674"/>
      <c r="CH59" s="753"/>
      <c r="CI59" s="646"/>
      <c r="CJ59" s="644"/>
      <c r="CK59" s="646"/>
      <c r="CL59" s="674"/>
      <c r="CM59" s="753"/>
      <c r="CN59" s="646"/>
      <c r="CO59" s="644"/>
      <c r="CP59" s="646"/>
      <c r="CQ59" s="674"/>
      <c r="CR59" s="753"/>
      <c r="CS59" s="646"/>
      <c r="CT59" s="644"/>
      <c r="CU59" s="646"/>
      <c r="CV59" s="674"/>
      <c r="CW59" s="753"/>
      <c r="CX59" s="646"/>
      <c r="CY59" s="646"/>
      <c r="CZ59" s="645"/>
      <c r="DA59" s="647"/>
      <c r="DB59" s="646"/>
      <c r="DC59" s="163">
        <f t="shared" si="25"/>
        <v>0</v>
      </c>
      <c r="DD59" s="44"/>
      <c r="DE59" s="44" t="s">
        <v>42</v>
      </c>
    </row>
    <row r="60" spans="1:154" x14ac:dyDescent="0.25">
      <c r="A60" s="431" t="s">
        <v>2290</v>
      </c>
      <c r="B60" s="48" t="s">
        <v>34</v>
      </c>
      <c r="C60" s="644"/>
      <c r="D60" s="646"/>
      <c r="E60" s="674"/>
      <c r="F60" s="753"/>
      <c r="G60" s="646"/>
      <c r="H60" s="644"/>
      <c r="I60" s="646"/>
      <c r="J60" s="674"/>
      <c r="K60" s="753"/>
      <c r="L60" s="646"/>
      <c r="M60" s="644"/>
      <c r="N60" s="646"/>
      <c r="O60" s="674"/>
      <c r="P60" s="753"/>
      <c r="Q60" s="646"/>
      <c r="R60" s="644"/>
      <c r="S60" s="646"/>
      <c r="T60" s="674"/>
      <c r="U60" s="753"/>
      <c r="V60" s="646"/>
      <c r="W60" s="644"/>
      <c r="X60" s="646"/>
      <c r="Y60" s="674"/>
      <c r="Z60" s="753"/>
      <c r="AA60" s="646"/>
      <c r="AB60" s="644"/>
      <c r="AC60" s="646"/>
      <c r="AD60" s="674"/>
      <c r="AE60" s="527"/>
      <c r="AF60" s="646"/>
      <c r="AG60" s="644"/>
      <c r="AH60" s="646"/>
      <c r="AI60" s="674"/>
      <c r="AJ60" s="527"/>
      <c r="AK60" s="646"/>
      <c r="AL60" s="644"/>
      <c r="AM60" s="646"/>
      <c r="AN60" s="674"/>
      <c r="AO60" s="527"/>
      <c r="AP60" s="646"/>
      <c r="AQ60" s="644"/>
      <c r="AR60" s="646"/>
      <c r="AS60" s="674"/>
      <c r="AT60" s="527"/>
      <c r="AU60" s="646"/>
      <c r="AV60" s="644"/>
      <c r="AW60" s="646"/>
      <c r="AX60" s="674"/>
      <c r="AY60" s="753"/>
      <c r="AZ60" s="646"/>
      <c r="BA60" s="644"/>
      <c r="BB60" s="646"/>
      <c r="BC60" s="674"/>
      <c r="BD60" s="753"/>
      <c r="BE60" s="646"/>
      <c r="BF60" s="644"/>
      <c r="BG60" s="646"/>
      <c r="BH60" s="674"/>
      <c r="BI60" s="753"/>
      <c r="BJ60" s="646"/>
      <c r="BK60" s="644"/>
      <c r="BL60" s="646"/>
      <c r="BM60" s="674"/>
      <c r="BN60" s="753"/>
      <c r="BO60" s="646"/>
      <c r="BP60" s="644"/>
      <c r="BQ60" s="646"/>
      <c r="BR60" s="674"/>
      <c r="BS60" s="753"/>
      <c r="BT60" s="646"/>
      <c r="BU60" s="644"/>
      <c r="BV60" s="646"/>
      <c r="BW60" s="674"/>
      <c r="BX60" s="753"/>
      <c r="BY60" s="646"/>
      <c r="BZ60" s="644"/>
      <c r="CA60" s="646"/>
      <c r="CB60" s="674"/>
      <c r="CC60" s="753"/>
      <c r="CD60" s="646"/>
      <c r="CE60" s="644"/>
      <c r="CF60" s="646"/>
      <c r="CG60" s="674"/>
      <c r="CH60" s="753"/>
      <c r="CI60" s="646"/>
      <c r="CJ60" s="644"/>
      <c r="CK60" s="646"/>
      <c r="CL60" s="674"/>
      <c r="CM60" s="753"/>
      <c r="CN60" s="646"/>
      <c r="CO60" s="644"/>
      <c r="CP60" s="646"/>
      <c r="CQ60" s="674"/>
      <c r="CR60" s="753"/>
      <c r="CS60" s="646"/>
      <c r="CT60" s="644"/>
      <c r="CU60" s="646"/>
      <c r="CV60" s="674"/>
      <c r="CW60" s="753"/>
      <c r="CX60" s="646"/>
      <c r="CY60" s="646"/>
      <c r="CZ60" s="645"/>
      <c r="DA60" s="647"/>
      <c r="DB60" s="646"/>
      <c r="DC60" s="163">
        <f t="shared" si="25"/>
        <v>0</v>
      </c>
      <c r="DD60" s="44"/>
      <c r="DE60" s="44"/>
    </row>
    <row r="61" spans="1:154" x14ac:dyDescent="0.25">
      <c r="A61" s="431" t="s">
        <v>2291</v>
      </c>
      <c r="B61" s="48" t="s">
        <v>26</v>
      </c>
      <c r="C61" s="644"/>
      <c r="D61" s="646"/>
      <c r="E61" s="674"/>
      <c r="F61" s="753"/>
      <c r="G61" s="646"/>
      <c r="H61" s="644"/>
      <c r="I61" s="646"/>
      <c r="J61" s="674"/>
      <c r="K61" s="753"/>
      <c r="L61" s="646"/>
      <c r="M61" s="644"/>
      <c r="N61" s="646"/>
      <c r="O61" s="674"/>
      <c r="P61" s="753"/>
      <c r="Q61" s="646"/>
      <c r="R61" s="644"/>
      <c r="S61" s="646"/>
      <c r="T61" s="674"/>
      <c r="U61" s="753"/>
      <c r="V61" s="646"/>
      <c r="W61" s="644"/>
      <c r="X61" s="646"/>
      <c r="Y61" s="674"/>
      <c r="Z61" s="753"/>
      <c r="AA61" s="646"/>
      <c r="AB61" s="644"/>
      <c r="AC61" s="646"/>
      <c r="AD61" s="674"/>
      <c r="AE61" s="527"/>
      <c r="AF61" s="646"/>
      <c r="AG61" s="644"/>
      <c r="AH61" s="646"/>
      <c r="AI61" s="674"/>
      <c r="AJ61" s="527"/>
      <c r="AK61" s="646"/>
      <c r="AL61" s="644"/>
      <c r="AM61" s="646"/>
      <c r="AN61" s="674"/>
      <c r="AO61" s="527"/>
      <c r="AP61" s="646"/>
      <c r="AQ61" s="644"/>
      <c r="AR61" s="646"/>
      <c r="AS61" s="674"/>
      <c r="AT61" s="527"/>
      <c r="AU61" s="646"/>
      <c r="AV61" s="644"/>
      <c r="AW61" s="646"/>
      <c r="AX61" s="674"/>
      <c r="AY61" s="753"/>
      <c r="AZ61" s="646"/>
      <c r="BA61" s="644"/>
      <c r="BB61" s="646"/>
      <c r="BC61" s="674"/>
      <c r="BD61" s="753"/>
      <c r="BE61" s="646"/>
      <c r="BF61" s="644"/>
      <c r="BG61" s="646"/>
      <c r="BH61" s="674"/>
      <c r="BI61" s="753"/>
      <c r="BJ61" s="646"/>
      <c r="BK61" s="644"/>
      <c r="BL61" s="646"/>
      <c r="BM61" s="674"/>
      <c r="BN61" s="753"/>
      <c r="BO61" s="646"/>
      <c r="BP61" s="644"/>
      <c r="BQ61" s="646"/>
      <c r="BR61" s="674"/>
      <c r="BS61" s="753"/>
      <c r="BT61" s="646"/>
      <c r="BU61" s="644"/>
      <c r="BV61" s="646"/>
      <c r="BW61" s="674"/>
      <c r="BX61" s="753"/>
      <c r="BY61" s="646"/>
      <c r="BZ61" s="644"/>
      <c r="CA61" s="646"/>
      <c r="CB61" s="674"/>
      <c r="CC61" s="753"/>
      <c r="CD61" s="646"/>
      <c r="CE61" s="644"/>
      <c r="CF61" s="646"/>
      <c r="CG61" s="674"/>
      <c r="CH61" s="753"/>
      <c r="CI61" s="646"/>
      <c r="CJ61" s="644"/>
      <c r="CK61" s="646"/>
      <c r="CL61" s="674"/>
      <c r="CM61" s="753"/>
      <c r="CN61" s="646"/>
      <c r="CO61" s="644"/>
      <c r="CP61" s="646"/>
      <c r="CQ61" s="674"/>
      <c r="CR61" s="753"/>
      <c r="CS61" s="646"/>
      <c r="CT61" s="644"/>
      <c r="CU61" s="646"/>
      <c r="CV61" s="674"/>
      <c r="CW61" s="753"/>
      <c r="CX61" s="646"/>
      <c r="CY61" s="646"/>
      <c r="CZ61" s="645"/>
      <c r="DA61" s="647"/>
      <c r="DB61" s="646"/>
      <c r="DC61" s="163">
        <f t="shared" si="25"/>
        <v>0</v>
      </c>
      <c r="DD61" s="44"/>
      <c r="DE61" s="44" t="s">
        <v>42</v>
      </c>
    </row>
    <row r="62" spans="1:154" x14ac:dyDescent="0.25">
      <c r="A62" s="431" t="s">
        <v>2292</v>
      </c>
      <c r="B62" s="48" t="s">
        <v>41</v>
      </c>
      <c r="C62" s="644"/>
      <c r="D62" s="646"/>
      <c r="E62" s="674"/>
      <c r="F62" s="753"/>
      <c r="G62" s="646"/>
      <c r="H62" s="644"/>
      <c r="I62" s="646"/>
      <c r="J62" s="674"/>
      <c r="K62" s="753"/>
      <c r="L62" s="646"/>
      <c r="M62" s="644"/>
      <c r="N62" s="646"/>
      <c r="O62" s="674"/>
      <c r="P62" s="753"/>
      <c r="Q62" s="646"/>
      <c r="R62" s="644"/>
      <c r="S62" s="646"/>
      <c r="T62" s="674"/>
      <c r="U62" s="753"/>
      <c r="V62" s="646"/>
      <c r="W62" s="644"/>
      <c r="X62" s="646"/>
      <c r="Y62" s="674"/>
      <c r="Z62" s="753"/>
      <c r="AA62" s="646"/>
      <c r="AB62" s="644"/>
      <c r="AC62" s="646"/>
      <c r="AD62" s="674"/>
      <c r="AE62" s="527"/>
      <c r="AF62" s="646"/>
      <c r="AG62" s="644"/>
      <c r="AH62" s="646"/>
      <c r="AI62" s="674"/>
      <c r="AJ62" s="527"/>
      <c r="AK62" s="646"/>
      <c r="AL62" s="644"/>
      <c r="AM62" s="646"/>
      <c r="AN62" s="674"/>
      <c r="AO62" s="527"/>
      <c r="AP62" s="646"/>
      <c r="AQ62" s="644"/>
      <c r="AR62" s="646"/>
      <c r="AS62" s="674"/>
      <c r="AT62" s="527"/>
      <c r="AU62" s="646"/>
      <c r="AV62" s="644"/>
      <c r="AW62" s="646"/>
      <c r="AX62" s="674"/>
      <c r="AY62" s="753"/>
      <c r="AZ62" s="646"/>
      <c r="BA62" s="644"/>
      <c r="BB62" s="646"/>
      <c r="BC62" s="674"/>
      <c r="BD62" s="753"/>
      <c r="BE62" s="646"/>
      <c r="BF62" s="644"/>
      <c r="BG62" s="646"/>
      <c r="BH62" s="674"/>
      <c r="BI62" s="753"/>
      <c r="BJ62" s="646"/>
      <c r="BK62" s="644"/>
      <c r="BL62" s="646"/>
      <c r="BM62" s="674"/>
      <c r="BN62" s="753"/>
      <c r="BO62" s="646"/>
      <c r="BP62" s="644"/>
      <c r="BQ62" s="646"/>
      <c r="BR62" s="674"/>
      <c r="BS62" s="753"/>
      <c r="BT62" s="646"/>
      <c r="BU62" s="644"/>
      <c r="BV62" s="646"/>
      <c r="BW62" s="674"/>
      <c r="BX62" s="753"/>
      <c r="BY62" s="646"/>
      <c r="BZ62" s="644"/>
      <c r="CA62" s="646"/>
      <c r="CB62" s="674"/>
      <c r="CC62" s="753"/>
      <c r="CD62" s="646"/>
      <c r="CE62" s="644"/>
      <c r="CF62" s="646"/>
      <c r="CG62" s="674"/>
      <c r="CH62" s="753"/>
      <c r="CI62" s="646"/>
      <c r="CJ62" s="644"/>
      <c r="CK62" s="646"/>
      <c r="CL62" s="674"/>
      <c r="CM62" s="753"/>
      <c r="CN62" s="646"/>
      <c r="CO62" s="644"/>
      <c r="CP62" s="646"/>
      <c r="CQ62" s="674"/>
      <c r="CR62" s="753"/>
      <c r="CS62" s="646"/>
      <c r="CT62" s="644"/>
      <c r="CU62" s="646"/>
      <c r="CV62" s="674"/>
      <c r="CW62" s="753"/>
      <c r="CX62" s="646"/>
      <c r="CY62" s="646"/>
      <c r="CZ62" s="645"/>
      <c r="DA62" s="647"/>
      <c r="DB62" s="646"/>
      <c r="DC62" s="163">
        <f t="shared" si="25"/>
        <v>0</v>
      </c>
      <c r="DD62" s="44"/>
      <c r="DE62" s="44"/>
    </row>
    <row r="63" spans="1:154" x14ac:dyDescent="0.25">
      <c r="A63" s="431" t="s">
        <v>2293</v>
      </c>
      <c r="B63" s="48" t="s">
        <v>187</v>
      </c>
      <c r="C63" s="644"/>
      <c r="D63" s="646"/>
      <c r="E63" s="674"/>
      <c r="F63" s="753"/>
      <c r="G63" s="646"/>
      <c r="H63" s="644"/>
      <c r="I63" s="646"/>
      <c r="J63" s="674"/>
      <c r="K63" s="753"/>
      <c r="L63" s="646"/>
      <c r="M63" s="644"/>
      <c r="N63" s="646"/>
      <c r="O63" s="674"/>
      <c r="P63" s="753"/>
      <c r="Q63" s="646"/>
      <c r="R63" s="644"/>
      <c r="S63" s="646"/>
      <c r="T63" s="674"/>
      <c r="U63" s="753"/>
      <c r="V63" s="646"/>
      <c r="W63" s="644"/>
      <c r="X63" s="646"/>
      <c r="Y63" s="674"/>
      <c r="Z63" s="753"/>
      <c r="AA63" s="646"/>
      <c r="AB63" s="644"/>
      <c r="AC63" s="646"/>
      <c r="AD63" s="674"/>
      <c r="AE63" s="527"/>
      <c r="AF63" s="646"/>
      <c r="AG63" s="644"/>
      <c r="AH63" s="646"/>
      <c r="AI63" s="674"/>
      <c r="AJ63" s="527"/>
      <c r="AK63" s="646"/>
      <c r="AL63" s="644"/>
      <c r="AM63" s="646"/>
      <c r="AN63" s="674"/>
      <c r="AO63" s="527"/>
      <c r="AP63" s="646"/>
      <c r="AQ63" s="644"/>
      <c r="AR63" s="646"/>
      <c r="AS63" s="674"/>
      <c r="AT63" s="527"/>
      <c r="AU63" s="646"/>
      <c r="AV63" s="644"/>
      <c r="AW63" s="646"/>
      <c r="AX63" s="674"/>
      <c r="AY63" s="753"/>
      <c r="AZ63" s="646"/>
      <c r="BA63" s="644"/>
      <c r="BB63" s="646"/>
      <c r="BC63" s="674"/>
      <c r="BD63" s="753"/>
      <c r="BE63" s="646"/>
      <c r="BF63" s="644"/>
      <c r="BG63" s="646"/>
      <c r="BH63" s="674"/>
      <c r="BI63" s="753"/>
      <c r="BJ63" s="646"/>
      <c r="BK63" s="644"/>
      <c r="BL63" s="646"/>
      <c r="BM63" s="674"/>
      <c r="BN63" s="753"/>
      <c r="BO63" s="646"/>
      <c r="BP63" s="644"/>
      <c r="BQ63" s="646"/>
      <c r="BR63" s="674"/>
      <c r="BS63" s="753"/>
      <c r="BT63" s="646"/>
      <c r="BU63" s="644"/>
      <c r="BV63" s="646"/>
      <c r="BW63" s="674"/>
      <c r="BX63" s="753"/>
      <c r="BY63" s="646"/>
      <c r="BZ63" s="644"/>
      <c r="CA63" s="646"/>
      <c r="CB63" s="674"/>
      <c r="CC63" s="753"/>
      <c r="CD63" s="646"/>
      <c r="CE63" s="644"/>
      <c r="CF63" s="646"/>
      <c r="CG63" s="674"/>
      <c r="CH63" s="753"/>
      <c r="CI63" s="646"/>
      <c r="CJ63" s="644"/>
      <c r="CK63" s="646"/>
      <c r="CL63" s="674"/>
      <c r="CM63" s="753"/>
      <c r="CN63" s="646"/>
      <c r="CO63" s="644"/>
      <c r="CP63" s="646"/>
      <c r="CQ63" s="674"/>
      <c r="CR63" s="753"/>
      <c r="CS63" s="646"/>
      <c r="CT63" s="644"/>
      <c r="CU63" s="646"/>
      <c r="CV63" s="674"/>
      <c r="CW63" s="753"/>
      <c r="CX63" s="646"/>
      <c r="CY63" s="646"/>
      <c r="CZ63" s="645"/>
      <c r="DA63" s="647"/>
      <c r="DB63" s="646"/>
      <c r="DC63" s="163">
        <f t="shared" si="25"/>
        <v>0</v>
      </c>
      <c r="DD63" s="44"/>
      <c r="DE63" s="44" t="s">
        <v>42</v>
      </c>
    </row>
    <row r="64" spans="1:154" x14ac:dyDescent="0.25">
      <c r="A64" s="431" t="s">
        <v>2294</v>
      </c>
      <c r="B64" s="48" t="s">
        <v>30</v>
      </c>
      <c r="C64" s="644"/>
      <c r="D64" s="646"/>
      <c r="E64" s="674"/>
      <c r="F64" s="753"/>
      <c r="G64" s="646"/>
      <c r="H64" s="644"/>
      <c r="I64" s="646"/>
      <c r="J64" s="674"/>
      <c r="K64" s="753"/>
      <c r="L64" s="646"/>
      <c r="M64" s="644"/>
      <c r="N64" s="646"/>
      <c r="O64" s="674"/>
      <c r="P64" s="753"/>
      <c r="Q64" s="646"/>
      <c r="R64" s="644"/>
      <c r="S64" s="646"/>
      <c r="T64" s="674"/>
      <c r="U64" s="753"/>
      <c r="V64" s="646"/>
      <c r="W64" s="644"/>
      <c r="X64" s="646"/>
      <c r="Y64" s="674"/>
      <c r="Z64" s="753"/>
      <c r="AA64" s="646"/>
      <c r="AB64" s="644"/>
      <c r="AC64" s="646"/>
      <c r="AD64" s="674"/>
      <c r="AE64" s="527"/>
      <c r="AF64" s="646"/>
      <c r="AG64" s="644"/>
      <c r="AH64" s="646"/>
      <c r="AI64" s="674"/>
      <c r="AJ64" s="527"/>
      <c r="AK64" s="646"/>
      <c r="AL64" s="644"/>
      <c r="AM64" s="646"/>
      <c r="AN64" s="674"/>
      <c r="AO64" s="527"/>
      <c r="AP64" s="646"/>
      <c r="AQ64" s="644"/>
      <c r="AR64" s="646"/>
      <c r="AS64" s="674"/>
      <c r="AT64" s="527"/>
      <c r="AU64" s="646"/>
      <c r="AV64" s="644"/>
      <c r="AW64" s="646"/>
      <c r="AX64" s="674"/>
      <c r="AY64" s="753"/>
      <c r="AZ64" s="646"/>
      <c r="BA64" s="644"/>
      <c r="BB64" s="646"/>
      <c r="BC64" s="674"/>
      <c r="BD64" s="753"/>
      <c r="BE64" s="646"/>
      <c r="BF64" s="644"/>
      <c r="BG64" s="646"/>
      <c r="BH64" s="674"/>
      <c r="BI64" s="753"/>
      <c r="BJ64" s="646"/>
      <c r="BK64" s="644"/>
      <c r="BL64" s="646"/>
      <c r="BM64" s="674"/>
      <c r="BN64" s="753"/>
      <c r="BO64" s="646"/>
      <c r="BP64" s="644"/>
      <c r="BQ64" s="646"/>
      <c r="BR64" s="674"/>
      <c r="BS64" s="753"/>
      <c r="BT64" s="646"/>
      <c r="BU64" s="644"/>
      <c r="BV64" s="646"/>
      <c r="BW64" s="674"/>
      <c r="BX64" s="753"/>
      <c r="BY64" s="646"/>
      <c r="BZ64" s="644"/>
      <c r="CA64" s="646"/>
      <c r="CB64" s="674"/>
      <c r="CC64" s="753"/>
      <c r="CD64" s="646"/>
      <c r="CE64" s="644"/>
      <c r="CF64" s="646"/>
      <c r="CG64" s="674"/>
      <c r="CH64" s="753"/>
      <c r="CI64" s="646"/>
      <c r="CJ64" s="644"/>
      <c r="CK64" s="646"/>
      <c r="CL64" s="674"/>
      <c r="CM64" s="753"/>
      <c r="CN64" s="646"/>
      <c r="CO64" s="644"/>
      <c r="CP64" s="646"/>
      <c r="CQ64" s="674"/>
      <c r="CR64" s="753"/>
      <c r="CS64" s="646"/>
      <c r="CT64" s="644"/>
      <c r="CU64" s="646"/>
      <c r="CV64" s="674"/>
      <c r="CW64" s="753"/>
      <c r="CX64" s="646"/>
      <c r="CY64" s="646"/>
      <c r="CZ64" s="645"/>
      <c r="DA64" s="647"/>
      <c r="DB64" s="646"/>
      <c r="DC64" s="163">
        <f t="shared" si="25"/>
        <v>0</v>
      </c>
      <c r="DD64" s="44"/>
      <c r="DE64" s="44" t="s">
        <v>42</v>
      </c>
    </row>
    <row r="65" spans="1:109" ht="30" x14ac:dyDescent="0.25">
      <c r="A65" s="431" t="s">
        <v>2295</v>
      </c>
      <c r="B65" s="48" t="s">
        <v>297</v>
      </c>
      <c r="C65" s="644"/>
      <c r="D65" s="646"/>
      <c r="E65" s="674"/>
      <c r="F65" s="753"/>
      <c r="G65" s="646"/>
      <c r="H65" s="644"/>
      <c r="I65" s="646"/>
      <c r="J65" s="674"/>
      <c r="K65" s="753"/>
      <c r="L65" s="646"/>
      <c r="M65" s="644"/>
      <c r="N65" s="646"/>
      <c r="O65" s="674"/>
      <c r="P65" s="753"/>
      <c r="Q65" s="646"/>
      <c r="R65" s="644"/>
      <c r="S65" s="646"/>
      <c r="T65" s="674"/>
      <c r="U65" s="753"/>
      <c r="V65" s="646"/>
      <c r="W65" s="644"/>
      <c r="X65" s="646"/>
      <c r="Y65" s="674"/>
      <c r="Z65" s="753"/>
      <c r="AA65" s="646"/>
      <c r="AB65" s="644"/>
      <c r="AC65" s="646"/>
      <c r="AD65" s="674"/>
      <c r="AE65" s="527"/>
      <c r="AF65" s="646"/>
      <c r="AG65" s="644"/>
      <c r="AH65" s="646"/>
      <c r="AI65" s="674"/>
      <c r="AJ65" s="527"/>
      <c r="AK65" s="646"/>
      <c r="AL65" s="644"/>
      <c r="AM65" s="646"/>
      <c r="AN65" s="674"/>
      <c r="AO65" s="527"/>
      <c r="AP65" s="646"/>
      <c r="AQ65" s="644"/>
      <c r="AR65" s="646"/>
      <c r="AS65" s="674"/>
      <c r="AT65" s="527"/>
      <c r="AU65" s="646"/>
      <c r="AV65" s="644"/>
      <c r="AW65" s="646"/>
      <c r="AX65" s="674"/>
      <c r="AY65" s="753"/>
      <c r="AZ65" s="646"/>
      <c r="BA65" s="644"/>
      <c r="BB65" s="646"/>
      <c r="BC65" s="674"/>
      <c r="BD65" s="753"/>
      <c r="BE65" s="646"/>
      <c r="BF65" s="644"/>
      <c r="BG65" s="646"/>
      <c r="BH65" s="674"/>
      <c r="BI65" s="753"/>
      <c r="BJ65" s="646"/>
      <c r="BK65" s="644"/>
      <c r="BL65" s="646"/>
      <c r="BM65" s="674"/>
      <c r="BN65" s="753"/>
      <c r="BO65" s="646"/>
      <c r="BP65" s="644"/>
      <c r="BQ65" s="646"/>
      <c r="BR65" s="674"/>
      <c r="BS65" s="753"/>
      <c r="BT65" s="646"/>
      <c r="BU65" s="644"/>
      <c r="BV65" s="646"/>
      <c r="BW65" s="674"/>
      <c r="BX65" s="753"/>
      <c r="BY65" s="646"/>
      <c r="BZ65" s="644"/>
      <c r="CA65" s="646"/>
      <c r="CB65" s="674"/>
      <c r="CC65" s="753"/>
      <c r="CD65" s="646"/>
      <c r="CE65" s="644"/>
      <c r="CF65" s="646"/>
      <c r="CG65" s="674"/>
      <c r="CH65" s="753"/>
      <c r="CI65" s="646"/>
      <c r="CJ65" s="644"/>
      <c r="CK65" s="646"/>
      <c r="CL65" s="674"/>
      <c r="CM65" s="753"/>
      <c r="CN65" s="646"/>
      <c r="CO65" s="644"/>
      <c r="CP65" s="646"/>
      <c r="CQ65" s="674"/>
      <c r="CR65" s="753"/>
      <c r="CS65" s="646"/>
      <c r="CT65" s="644"/>
      <c r="CU65" s="646"/>
      <c r="CV65" s="674"/>
      <c r="CW65" s="753"/>
      <c r="CX65" s="646"/>
      <c r="CY65" s="646"/>
      <c r="CZ65" s="645"/>
      <c r="DA65" s="647"/>
      <c r="DB65" s="646"/>
      <c r="DC65" s="163">
        <f t="shared" si="25"/>
        <v>0</v>
      </c>
      <c r="DD65" s="44"/>
      <c r="DE65" s="44"/>
    </row>
    <row r="66" spans="1:109" x14ac:dyDescent="0.25">
      <c r="A66" s="431" t="s">
        <v>2296</v>
      </c>
      <c r="B66" s="48" t="s">
        <v>298</v>
      </c>
      <c r="C66" s="644"/>
      <c r="D66" s="646"/>
      <c r="E66" s="674"/>
      <c r="F66" s="753"/>
      <c r="G66" s="646"/>
      <c r="H66" s="644"/>
      <c r="I66" s="646"/>
      <c r="J66" s="674"/>
      <c r="K66" s="753"/>
      <c r="L66" s="646"/>
      <c r="M66" s="644"/>
      <c r="N66" s="646"/>
      <c r="O66" s="674"/>
      <c r="P66" s="753"/>
      <c r="Q66" s="646"/>
      <c r="R66" s="644"/>
      <c r="S66" s="646"/>
      <c r="T66" s="674"/>
      <c r="U66" s="753"/>
      <c r="V66" s="646"/>
      <c r="W66" s="644"/>
      <c r="X66" s="646"/>
      <c r="Y66" s="674"/>
      <c r="Z66" s="753"/>
      <c r="AA66" s="646"/>
      <c r="AB66" s="644"/>
      <c r="AC66" s="646"/>
      <c r="AD66" s="674"/>
      <c r="AE66" s="527"/>
      <c r="AF66" s="646"/>
      <c r="AG66" s="644"/>
      <c r="AH66" s="646"/>
      <c r="AI66" s="674"/>
      <c r="AJ66" s="527"/>
      <c r="AK66" s="646"/>
      <c r="AL66" s="644"/>
      <c r="AM66" s="646"/>
      <c r="AN66" s="674"/>
      <c r="AO66" s="527"/>
      <c r="AP66" s="646"/>
      <c r="AQ66" s="644"/>
      <c r="AR66" s="646"/>
      <c r="AS66" s="674"/>
      <c r="AT66" s="527"/>
      <c r="AU66" s="646"/>
      <c r="AV66" s="644"/>
      <c r="AW66" s="646"/>
      <c r="AX66" s="674"/>
      <c r="AY66" s="753"/>
      <c r="AZ66" s="646"/>
      <c r="BA66" s="644"/>
      <c r="BB66" s="646"/>
      <c r="BC66" s="674"/>
      <c r="BD66" s="753"/>
      <c r="BE66" s="646"/>
      <c r="BF66" s="644"/>
      <c r="BG66" s="646"/>
      <c r="BH66" s="674"/>
      <c r="BI66" s="753"/>
      <c r="BJ66" s="646"/>
      <c r="BK66" s="644"/>
      <c r="BL66" s="646"/>
      <c r="BM66" s="674"/>
      <c r="BN66" s="753"/>
      <c r="BO66" s="646"/>
      <c r="BP66" s="644"/>
      <c r="BQ66" s="646"/>
      <c r="BR66" s="674"/>
      <c r="BS66" s="753"/>
      <c r="BT66" s="646"/>
      <c r="BU66" s="644"/>
      <c r="BV66" s="646"/>
      <c r="BW66" s="674"/>
      <c r="BX66" s="753"/>
      <c r="BY66" s="646"/>
      <c r="BZ66" s="644"/>
      <c r="CA66" s="646"/>
      <c r="CB66" s="674"/>
      <c r="CC66" s="753"/>
      <c r="CD66" s="646"/>
      <c r="CE66" s="644"/>
      <c r="CF66" s="646"/>
      <c r="CG66" s="674"/>
      <c r="CH66" s="753"/>
      <c r="CI66" s="646"/>
      <c r="CJ66" s="644"/>
      <c r="CK66" s="646"/>
      <c r="CL66" s="674"/>
      <c r="CM66" s="753"/>
      <c r="CN66" s="646"/>
      <c r="CO66" s="644"/>
      <c r="CP66" s="646"/>
      <c r="CQ66" s="674"/>
      <c r="CR66" s="753"/>
      <c r="CS66" s="646"/>
      <c r="CT66" s="644"/>
      <c r="CU66" s="646"/>
      <c r="CV66" s="674"/>
      <c r="CW66" s="753"/>
      <c r="CX66" s="646"/>
      <c r="CY66" s="646"/>
      <c r="CZ66" s="645"/>
      <c r="DA66" s="647"/>
      <c r="DB66" s="646"/>
      <c r="DC66" s="163">
        <f t="shared" si="25"/>
        <v>0</v>
      </c>
      <c r="DD66" s="44"/>
      <c r="DE66" s="44"/>
    </row>
    <row r="67" spans="1:109" x14ac:dyDescent="0.25">
      <c r="A67" s="431" t="s">
        <v>2297</v>
      </c>
      <c r="B67" s="48" t="s">
        <v>299</v>
      </c>
      <c r="C67" s="644"/>
      <c r="D67" s="646"/>
      <c r="E67" s="674"/>
      <c r="F67" s="753"/>
      <c r="G67" s="646"/>
      <c r="H67" s="644"/>
      <c r="I67" s="646"/>
      <c r="J67" s="674"/>
      <c r="K67" s="753"/>
      <c r="L67" s="646"/>
      <c r="M67" s="644"/>
      <c r="N67" s="646"/>
      <c r="O67" s="674"/>
      <c r="P67" s="753"/>
      <c r="Q67" s="646"/>
      <c r="R67" s="644"/>
      <c r="S67" s="646"/>
      <c r="T67" s="674"/>
      <c r="U67" s="753"/>
      <c r="V67" s="646"/>
      <c r="W67" s="644"/>
      <c r="X67" s="646"/>
      <c r="Y67" s="674"/>
      <c r="Z67" s="753"/>
      <c r="AA67" s="646"/>
      <c r="AB67" s="644"/>
      <c r="AC67" s="646"/>
      <c r="AD67" s="674"/>
      <c r="AE67" s="527"/>
      <c r="AF67" s="646"/>
      <c r="AG67" s="644"/>
      <c r="AH67" s="646"/>
      <c r="AI67" s="674"/>
      <c r="AJ67" s="527"/>
      <c r="AK67" s="646"/>
      <c r="AL67" s="644"/>
      <c r="AM67" s="646"/>
      <c r="AN67" s="674"/>
      <c r="AO67" s="527"/>
      <c r="AP67" s="646"/>
      <c r="AQ67" s="644"/>
      <c r="AR67" s="646"/>
      <c r="AS67" s="674"/>
      <c r="AT67" s="527"/>
      <c r="AU67" s="646"/>
      <c r="AV67" s="644"/>
      <c r="AW67" s="646"/>
      <c r="AX67" s="674"/>
      <c r="AY67" s="753"/>
      <c r="AZ67" s="646"/>
      <c r="BA67" s="644"/>
      <c r="BB67" s="646"/>
      <c r="BC67" s="674"/>
      <c r="BD67" s="753"/>
      <c r="BE67" s="646"/>
      <c r="BF67" s="644"/>
      <c r="BG67" s="646"/>
      <c r="BH67" s="674"/>
      <c r="BI67" s="753"/>
      <c r="BJ67" s="646"/>
      <c r="BK67" s="644"/>
      <c r="BL67" s="646"/>
      <c r="BM67" s="674"/>
      <c r="BN67" s="753"/>
      <c r="BO67" s="646"/>
      <c r="BP67" s="644"/>
      <c r="BQ67" s="646"/>
      <c r="BR67" s="674"/>
      <c r="BS67" s="753"/>
      <c r="BT67" s="646"/>
      <c r="BU67" s="644"/>
      <c r="BV67" s="646"/>
      <c r="BW67" s="674"/>
      <c r="BX67" s="753"/>
      <c r="BY67" s="646"/>
      <c r="BZ67" s="644"/>
      <c r="CA67" s="646"/>
      <c r="CB67" s="674"/>
      <c r="CC67" s="753"/>
      <c r="CD67" s="646"/>
      <c r="CE67" s="644"/>
      <c r="CF67" s="646"/>
      <c r="CG67" s="674"/>
      <c r="CH67" s="753"/>
      <c r="CI67" s="646"/>
      <c r="CJ67" s="644"/>
      <c r="CK67" s="646"/>
      <c r="CL67" s="674"/>
      <c r="CM67" s="753"/>
      <c r="CN67" s="646"/>
      <c r="CO67" s="644"/>
      <c r="CP67" s="646"/>
      <c r="CQ67" s="674"/>
      <c r="CR67" s="753"/>
      <c r="CS67" s="646"/>
      <c r="CT67" s="644"/>
      <c r="CU67" s="646"/>
      <c r="CV67" s="674"/>
      <c r="CW67" s="753"/>
      <c r="CX67" s="646"/>
      <c r="CY67" s="646"/>
      <c r="CZ67" s="645"/>
      <c r="DA67" s="647"/>
      <c r="DB67" s="646"/>
      <c r="DC67" s="163">
        <f t="shared" si="25"/>
        <v>0</v>
      </c>
      <c r="DD67" s="44"/>
      <c r="DE67" s="44"/>
    </row>
    <row r="68" spans="1:109" x14ac:dyDescent="0.25">
      <c r="A68" s="431" t="s">
        <v>2298</v>
      </c>
      <c r="B68" s="48" t="s">
        <v>300</v>
      </c>
      <c r="C68" s="644"/>
      <c r="D68" s="646"/>
      <c r="E68" s="674"/>
      <c r="F68" s="753"/>
      <c r="G68" s="646"/>
      <c r="H68" s="644"/>
      <c r="I68" s="646"/>
      <c r="J68" s="674"/>
      <c r="K68" s="753"/>
      <c r="L68" s="646"/>
      <c r="M68" s="644"/>
      <c r="N68" s="646"/>
      <c r="O68" s="674"/>
      <c r="P68" s="753"/>
      <c r="Q68" s="646"/>
      <c r="R68" s="644"/>
      <c r="S68" s="646"/>
      <c r="T68" s="674"/>
      <c r="U68" s="753"/>
      <c r="V68" s="646"/>
      <c r="W68" s="644"/>
      <c r="X68" s="646"/>
      <c r="Y68" s="674"/>
      <c r="Z68" s="753"/>
      <c r="AA68" s="646"/>
      <c r="AB68" s="644"/>
      <c r="AC68" s="646"/>
      <c r="AD68" s="674"/>
      <c r="AE68" s="527"/>
      <c r="AF68" s="646"/>
      <c r="AG68" s="644"/>
      <c r="AH68" s="646"/>
      <c r="AI68" s="674"/>
      <c r="AJ68" s="527"/>
      <c r="AK68" s="646"/>
      <c r="AL68" s="644"/>
      <c r="AM68" s="646"/>
      <c r="AN68" s="674"/>
      <c r="AO68" s="527"/>
      <c r="AP68" s="646"/>
      <c r="AQ68" s="644"/>
      <c r="AR68" s="646"/>
      <c r="AS68" s="674"/>
      <c r="AT68" s="527"/>
      <c r="AU68" s="646"/>
      <c r="AV68" s="644"/>
      <c r="AW68" s="646"/>
      <c r="AX68" s="674"/>
      <c r="AY68" s="753"/>
      <c r="AZ68" s="646"/>
      <c r="BA68" s="644"/>
      <c r="BB68" s="646"/>
      <c r="BC68" s="674"/>
      <c r="BD68" s="753"/>
      <c r="BE68" s="646"/>
      <c r="BF68" s="644"/>
      <c r="BG68" s="646"/>
      <c r="BH68" s="674"/>
      <c r="BI68" s="753"/>
      <c r="BJ68" s="646"/>
      <c r="BK68" s="644"/>
      <c r="BL68" s="646"/>
      <c r="BM68" s="674"/>
      <c r="BN68" s="753"/>
      <c r="BO68" s="646"/>
      <c r="BP68" s="644"/>
      <c r="BQ68" s="646"/>
      <c r="BR68" s="674"/>
      <c r="BS68" s="753"/>
      <c r="BT68" s="646"/>
      <c r="BU68" s="644"/>
      <c r="BV68" s="646"/>
      <c r="BW68" s="674"/>
      <c r="BX68" s="753"/>
      <c r="BY68" s="646"/>
      <c r="BZ68" s="644"/>
      <c r="CA68" s="646"/>
      <c r="CB68" s="674"/>
      <c r="CC68" s="753"/>
      <c r="CD68" s="646"/>
      <c r="CE68" s="644"/>
      <c r="CF68" s="646"/>
      <c r="CG68" s="674"/>
      <c r="CH68" s="753"/>
      <c r="CI68" s="646"/>
      <c r="CJ68" s="644"/>
      <c r="CK68" s="646"/>
      <c r="CL68" s="674"/>
      <c r="CM68" s="753"/>
      <c r="CN68" s="646"/>
      <c r="CO68" s="644"/>
      <c r="CP68" s="646"/>
      <c r="CQ68" s="674"/>
      <c r="CR68" s="753"/>
      <c r="CS68" s="646"/>
      <c r="CT68" s="644"/>
      <c r="CU68" s="646"/>
      <c r="CV68" s="674"/>
      <c r="CW68" s="753"/>
      <c r="CX68" s="646"/>
      <c r="CY68" s="646"/>
      <c r="CZ68" s="645"/>
      <c r="DA68" s="647"/>
      <c r="DB68" s="646"/>
      <c r="DC68" s="163">
        <f t="shared" si="25"/>
        <v>0</v>
      </c>
      <c r="DD68" s="44"/>
      <c r="DE68" s="44"/>
    </row>
    <row r="69" spans="1:109" x14ac:dyDescent="0.25">
      <c r="A69" s="431" t="s">
        <v>2299</v>
      </c>
      <c r="B69" s="48" t="s">
        <v>50</v>
      </c>
      <c r="C69" s="644"/>
      <c r="D69" s="646"/>
      <c r="E69" s="674"/>
      <c r="F69" s="753"/>
      <c r="G69" s="646"/>
      <c r="H69" s="644"/>
      <c r="I69" s="646"/>
      <c r="J69" s="674"/>
      <c r="K69" s="753"/>
      <c r="L69" s="646"/>
      <c r="M69" s="644"/>
      <c r="N69" s="646"/>
      <c r="O69" s="674"/>
      <c r="P69" s="753"/>
      <c r="Q69" s="646"/>
      <c r="R69" s="644"/>
      <c r="S69" s="646"/>
      <c r="T69" s="674"/>
      <c r="U69" s="753"/>
      <c r="V69" s="646"/>
      <c r="W69" s="644"/>
      <c r="X69" s="646"/>
      <c r="Y69" s="674"/>
      <c r="Z69" s="753"/>
      <c r="AA69" s="646"/>
      <c r="AB69" s="644"/>
      <c r="AC69" s="646"/>
      <c r="AD69" s="674"/>
      <c r="AE69" s="527"/>
      <c r="AF69" s="646"/>
      <c r="AG69" s="644"/>
      <c r="AH69" s="646"/>
      <c r="AI69" s="674"/>
      <c r="AJ69" s="527"/>
      <c r="AK69" s="646"/>
      <c r="AL69" s="644"/>
      <c r="AM69" s="646"/>
      <c r="AN69" s="674"/>
      <c r="AO69" s="527"/>
      <c r="AP69" s="646"/>
      <c r="AQ69" s="644"/>
      <c r="AR69" s="646"/>
      <c r="AS69" s="674"/>
      <c r="AT69" s="527"/>
      <c r="AU69" s="646"/>
      <c r="AV69" s="644"/>
      <c r="AW69" s="646"/>
      <c r="AX69" s="674"/>
      <c r="AY69" s="753"/>
      <c r="AZ69" s="646"/>
      <c r="BA69" s="644"/>
      <c r="BB69" s="646"/>
      <c r="BC69" s="674"/>
      <c r="BD69" s="753"/>
      <c r="BE69" s="646"/>
      <c r="BF69" s="644"/>
      <c r="BG69" s="646"/>
      <c r="BH69" s="674"/>
      <c r="BI69" s="753"/>
      <c r="BJ69" s="646"/>
      <c r="BK69" s="644"/>
      <c r="BL69" s="646"/>
      <c r="BM69" s="674"/>
      <c r="BN69" s="753"/>
      <c r="BO69" s="646"/>
      <c r="BP69" s="644"/>
      <c r="BQ69" s="646"/>
      <c r="BR69" s="674"/>
      <c r="BS69" s="753"/>
      <c r="BT69" s="646"/>
      <c r="BU69" s="644"/>
      <c r="BV69" s="646"/>
      <c r="BW69" s="674"/>
      <c r="BX69" s="753"/>
      <c r="BY69" s="646"/>
      <c r="BZ69" s="644"/>
      <c r="CA69" s="646"/>
      <c r="CB69" s="674"/>
      <c r="CC69" s="753"/>
      <c r="CD69" s="646"/>
      <c r="CE69" s="644"/>
      <c r="CF69" s="646"/>
      <c r="CG69" s="674"/>
      <c r="CH69" s="753"/>
      <c r="CI69" s="646"/>
      <c r="CJ69" s="644"/>
      <c r="CK69" s="646"/>
      <c r="CL69" s="674"/>
      <c r="CM69" s="753"/>
      <c r="CN69" s="646"/>
      <c r="CO69" s="644"/>
      <c r="CP69" s="646"/>
      <c r="CQ69" s="674"/>
      <c r="CR69" s="753"/>
      <c r="CS69" s="646"/>
      <c r="CT69" s="644"/>
      <c r="CU69" s="646"/>
      <c r="CV69" s="674"/>
      <c r="CW69" s="753"/>
      <c r="CX69" s="646"/>
      <c r="CY69" s="646"/>
      <c r="CZ69" s="645"/>
      <c r="DA69" s="647"/>
      <c r="DB69" s="646"/>
      <c r="DC69" s="163">
        <f t="shared" si="25"/>
        <v>0</v>
      </c>
      <c r="DD69" s="44"/>
      <c r="DE69" s="44"/>
    </row>
    <row r="70" spans="1:109" x14ac:dyDescent="0.25">
      <c r="A70" s="431" t="s">
        <v>2300</v>
      </c>
      <c r="B70" s="48" t="s">
        <v>35</v>
      </c>
      <c r="C70" s="644"/>
      <c r="D70" s="646"/>
      <c r="E70" s="674"/>
      <c r="F70" s="753"/>
      <c r="G70" s="646"/>
      <c r="H70" s="644"/>
      <c r="I70" s="646"/>
      <c r="J70" s="674"/>
      <c r="K70" s="753"/>
      <c r="L70" s="646"/>
      <c r="M70" s="644"/>
      <c r="N70" s="646"/>
      <c r="O70" s="674"/>
      <c r="P70" s="753"/>
      <c r="Q70" s="646"/>
      <c r="R70" s="644"/>
      <c r="S70" s="646"/>
      <c r="T70" s="674"/>
      <c r="U70" s="753"/>
      <c r="V70" s="646"/>
      <c r="W70" s="644"/>
      <c r="X70" s="646"/>
      <c r="Y70" s="674"/>
      <c r="Z70" s="753"/>
      <c r="AA70" s="646"/>
      <c r="AB70" s="644"/>
      <c r="AC70" s="646"/>
      <c r="AD70" s="674"/>
      <c r="AE70" s="527"/>
      <c r="AF70" s="646"/>
      <c r="AG70" s="644"/>
      <c r="AH70" s="646"/>
      <c r="AI70" s="674"/>
      <c r="AJ70" s="527"/>
      <c r="AK70" s="646"/>
      <c r="AL70" s="644"/>
      <c r="AM70" s="646"/>
      <c r="AN70" s="674"/>
      <c r="AO70" s="527"/>
      <c r="AP70" s="646"/>
      <c r="AQ70" s="644"/>
      <c r="AR70" s="646"/>
      <c r="AS70" s="674"/>
      <c r="AT70" s="527"/>
      <c r="AU70" s="646"/>
      <c r="AV70" s="644"/>
      <c r="AW70" s="646"/>
      <c r="AX70" s="674"/>
      <c r="AY70" s="753"/>
      <c r="AZ70" s="646"/>
      <c r="BA70" s="644"/>
      <c r="BB70" s="646"/>
      <c r="BC70" s="674"/>
      <c r="BD70" s="753"/>
      <c r="BE70" s="646"/>
      <c r="BF70" s="644"/>
      <c r="BG70" s="646"/>
      <c r="BH70" s="674"/>
      <c r="BI70" s="753"/>
      <c r="BJ70" s="646"/>
      <c r="BK70" s="644"/>
      <c r="BL70" s="646"/>
      <c r="BM70" s="674"/>
      <c r="BN70" s="753"/>
      <c r="BO70" s="646"/>
      <c r="BP70" s="644"/>
      <c r="BQ70" s="646"/>
      <c r="BR70" s="674"/>
      <c r="BS70" s="753"/>
      <c r="BT70" s="646"/>
      <c r="BU70" s="644"/>
      <c r="BV70" s="646"/>
      <c r="BW70" s="674"/>
      <c r="BX70" s="753"/>
      <c r="BY70" s="646"/>
      <c r="BZ70" s="644"/>
      <c r="CA70" s="646"/>
      <c r="CB70" s="674"/>
      <c r="CC70" s="753"/>
      <c r="CD70" s="646"/>
      <c r="CE70" s="644"/>
      <c r="CF70" s="646"/>
      <c r="CG70" s="674"/>
      <c r="CH70" s="753"/>
      <c r="CI70" s="646"/>
      <c r="CJ70" s="644"/>
      <c r="CK70" s="646"/>
      <c r="CL70" s="674"/>
      <c r="CM70" s="753"/>
      <c r="CN70" s="646"/>
      <c r="CO70" s="644"/>
      <c r="CP70" s="646"/>
      <c r="CQ70" s="674"/>
      <c r="CR70" s="753"/>
      <c r="CS70" s="646"/>
      <c r="CT70" s="644"/>
      <c r="CU70" s="646"/>
      <c r="CV70" s="674"/>
      <c r="CW70" s="753"/>
      <c r="CX70" s="646"/>
      <c r="CY70" s="646"/>
      <c r="CZ70" s="645"/>
      <c r="DA70" s="647"/>
      <c r="DB70" s="646"/>
      <c r="DC70" s="163">
        <f t="shared" si="25"/>
        <v>0</v>
      </c>
      <c r="DD70" s="44"/>
      <c r="DE70" s="44"/>
    </row>
    <row r="71" spans="1:109" x14ac:dyDescent="0.25">
      <c r="A71" s="431" t="s">
        <v>2301</v>
      </c>
      <c r="B71" s="48" t="s">
        <v>45</v>
      </c>
      <c r="C71" s="644"/>
      <c r="D71" s="646"/>
      <c r="E71" s="674"/>
      <c r="F71" s="753"/>
      <c r="G71" s="646"/>
      <c r="H71" s="644"/>
      <c r="I71" s="646"/>
      <c r="J71" s="674"/>
      <c r="K71" s="753"/>
      <c r="L71" s="646"/>
      <c r="M71" s="644"/>
      <c r="N71" s="646"/>
      <c r="O71" s="674"/>
      <c r="P71" s="753"/>
      <c r="Q71" s="646"/>
      <c r="R71" s="644"/>
      <c r="S71" s="646"/>
      <c r="T71" s="674"/>
      <c r="U71" s="753"/>
      <c r="V71" s="646"/>
      <c r="W71" s="644"/>
      <c r="X71" s="646"/>
      <c r="Y71" s="674"/>
      <c r="Z71" s="753"/>
      <c r="AA71" s="646"/>
      <c r="AB71" s="644"/>
      <c r="AC71" s="646"/>
      <c r="AD71" s="674"/>
      <c r="AE71" s="527"/>
      <c r="AF71" s="646"/>
      <c r="AG71" s="644"/>
      <c r="AH71" s="646"/>
      <c r="AI71" s="674"/>
      <c r="AJ71" s="527"/>
      <c r="AK71" s="646"/>
      <c r="AL71" s="644"/>
      <c r="AM71" s="646"/>
      <c r="AN71" s="674"/>
      <c r="AO71" s="527"/>
      <c r="AP71" s="646"/>
      <c r="AQ71" s="644"/>
      <c r="AR71" s="646"/>
      <c r="AS71" s="674"/>
      <c r="AT71" s="527"/>
      <c r="AU71" s="646"/>
      <c r="AV71" s="644"/>
      <c r="AW71" s="646"/>
      <c r="AX71" s="674"/>
      <c r="AY71" s="753"/>
      <c r="AZ71" s="646"/>
      <c r="BA71" s="644"/>
      <c r="BB71" s="646"/>
      <c r="BC71" s="674"/>
      <c r="BD71" s="753"/>
      <c r="BE71" s="646"/>
      <c r="BF71" s="644"/>
      <c r="BG71" s="646"/>
      <c r="BH71" s="674"/>
      <c r="BI71" s="753"/>
      <c r="BJ71" s="646"/>
      <c r="BK71" s="644"/>
      <c r="BL71" s="646"/>
      <c r="BM71" s="674"/>
      <c r="BN71" s="753"/>
      <c r="BO71" s="646"/>
      <c r="BP71" s="644"/>
      <c r="BQ71" s="646"/>
      <c r="BR71" s="674"/>
      <c r="BS71" s="753"/>
      <c r="BT71" s="646"/>
      <c r="BU71" s="644"/>
      <c r="BV71" s="646"/>
      <c r="BW71" s="674"/>
      <c r="BX71" s="753"/>
      <c r="BY71" s="646"/>
      <c r="BZ71" s="644"/>
      <c r="CA71" s="646"/>
      <c r="CB71" s="674"/>
      <c r="CC71" s="753"/>
      <c r="CD71" s="646"/>
      <c r="CE71" s="644"/>
      <c r="CF71" s="646"/>
      <c r="CG71" s="674"/>
      <c r="CH71" s="753"/>
      <c r="CI71" s="646"/>
      <c r="CJ71" s="644"/>
      <c r="CK71" s="646"/>
      <c r="CL71" s="674"/>
      <c r="CM71" s="753"/>
      <c r="CN71" s="646"/>
      <c r="CO71" s="644"/>
      <c r="CP71" s="646"/>
      <c r="CQ71" s="674"/>
      <c r="CR71" s="753"/>
      <c r="CS71" s="646"/>
      <c r="CT71" s="644"/>
      <c r="CU71" s="646"/>
      <c r="CV71" s="674"/>
      <c r="CW71" s="753"/>
      <c r="CX71" s="646"/>
      <c r="CY71" s="646"/>
      <c r="CZ71" s="645"/>
      <c r="DA71" s="647"/>
      <c r="DB71" s="646"/>
      <c r="DC71" s="163">
        <f t="shared" si="25"/>
        <v>0</v>
      </c>
      <c r="DD71" s="44"/>
      <c r="DE71" s="44" t="s">
        <v>42</v>
      </c>
    </row>
    <row r="72" spans="1:109" x14ac:dyDescent="0.25">
      <c r="A72" s="431" t="s">
        <v>2302</v>
      </c>
      <c r="B72" s="48" t="s">
        <v>46</v>
      </c>
      <c r="C72" s="644"/>
      <c r="D72" s="646"/>
      <c r="E72" s="674"/>
      <c r="F72" s="753"/>
      <c r="G72" s="646"/>
      <c r="H72" s="644"/>
      <c r="I72" s="646"/>
      <c r="J72" s="674"/>
      <c r="K72" s="753"/>
      <c r="L72" s="646"/>
      <c r="M72" s="644"/>
      <c r="N72" s="646"/>
      <c r="O72" s="674"/>
      <c r="P72" s="753"/>
      <c r="Q72" s="646"/>
      <c r="R72" s="644"/>
      <c r="S72" s="646"/>
      <c r="T72" s="674"/>
      <c r="U72" s="753"/>
      <c r="V72" s="646"/>
      <c r="W72" s="644"/>
      <c r="X72" s="646"/>
      <c r="Y72" s="674"/>
      <c r="Z72" s="753"/>
      <c r="AA72" s="646"/>
      <c r="AB72" s="644"/>
      <c r="AC72" s="646"/>
      <c r="AD72" s="674"/>
      <c r="AE72" s="527"/>
      <c r="AF72" s="646"/>
      <c r="AG72" s="644"/>
      <c r="AH72" s="646"/>
      <c r="AI72" s="674"/>
      <c r="AJ72" s="527"/>
      <c r="AK72" s="646"/>
      <c r="AL72" s="644"/>
      <c r="AM72" s="646"/>
      <c r="AN72" s="674"/>
      <c r="AO72" s="527"/>
      <c r="AP72" s="646"/>
      <c r="AQ72" s="644"/>
      <c r="AR72" s="646"/>
      <c r="AS72" s="674"/>
      <c r="AT72" s="527"/>
      <c r="AU72" s="646"/>
      <c r="AV72" s="644"/>
      <c r="AW72" s="646"/>
      <c r="AX72" s="674"/>
      <c r="AY72" s="753"/>
      <c r="AZ72" s="646"/>
      <c r="BA72" s="644"/>
      <c r="BB72" s="646"/>
      <c r="BC72" s="674"/>
      <c r="BD72" s="753"/>
      <c r="BE72" s="646"/>
      <c r="BF72" s="644"/>
      <c r="BG72" s="646"/>
      <c r="BH72" s="674"/>
      <c r="BI72" s="753"/>
      <c r="BJ72" s="646"/>
      <c r="BK72" s="644"/>
      <c r="BL72" s="646"/>
      <c r="BM72" s="674"/>
      <c r="BN72" s="753"/>
      <c r="BO72" s="646"/>
      <c r="BP72" s="644"/>
      <c r="BQ72" s="646"/>
      <c r="BR72" s="674"/>
      <c r="BS72" s="753"/>
      <c r="BT72" s="646"/>
      <c r="BU72" s="644"/>
      <c r="BV72" s="646"/>
      <c r="BW72" s="674"/>
      <c r="BX72" s="753"/>
      <c r="BY72" s="646"/>
      <c r="BZ72" s="644"/>
      <c r="CA72" s="646"/>
      <c r="CB72" s="674"/>
      <c r="CC72" s="753"/>
      <c r="CD72" s="646"/>
      <c r="CE72" s="644"/>
      <c r="CF72" s="646"/>
      <c r="CG72" s="674"/>
      <c r="CH72" s="753"/>
      <c r="CI72" s="646"/>
      <c r="CJ72" s="644"/>
      <c r="CK72" s="646"/>
      <c r="CL72" s="674"/>
      <c r="CM72" s="753"/>
      <c r="CN72" s="646"/>
      <c r="CO72" s="644"/>
      <c r="CP72" s="646"/>
      <c r="CQ72" s="674"/>
      <c r="CR72" s="753"/>
      <c r="CS72" s="646"/>
      <c r="CT72" s="644"/>
      <c r="CU72" s="646"/>
      <c r="CV72" s="674"/>
      <c r="CW72" s="753"/>
      <c r="CX72" s="646"/>
      <c r="CY72" s="646"/>
      <c r="CZ72" s="645"/>
      <c r="DA72" s="647"/>
      <c r="DB72" s="646"/>
      <c r="DC72" s="163">
        <f t="shared" si="25"/>
        <v>0</v>
      </c>
      <c r="DD72" s="44"/>
      <c r="DE72" s="44" t="s">
        <v>42</v>
      </c>
    </row>
    <row r="73" spans="1:109" ht="30" x14ac:dyDescent="0.25">
      <c r="A73" s="431" t="s">
        <v>2303</v>
      </c>
      <c r="B73" s="48" t="s">
        <v>3066</v>
      </c>
      <c r="C73" s="644"/>
      <c r="D73" s="646"/>
      <c r="E73" s="848"/>
      <c r="F73" s="753"/>
      <c r="G73" s="646"/>
      <c r="H73" s="644"/>
      <c r="I73" s="646"/>
      <c r="J73" s="674"/>
      <c r="K73" s="753"/>
      <c r="L73" s="646"/>
      <c r="M73" s="644"/>
      <c r="N73" s="646"/>
      <c r="O73" s="674"/>
      <c r="P73" s="753"/>
      <c r="Q73" s="646"/>
      <c r="R73" s="644"/>
      <c r="S73" s="646"/>
      <c r="T73" s="674"/>
      <c r="U73" s="753"/>
      <c r="V73" s="646"/>
      <c r="W73" s="644"/>
      <c r="X73" s="646"/>
      <c r="Y73" s="674"/>
      <c r="Z73" s="753"/>
      <c r="AA73" s="646"/>
      <c r="AB73" s="644"/>
      <c r="AC73" s="646"/>
      <c r="AD73" s="674"/>
      <c r="AE73" s="527"/>
      <c r="AF73" s="646"/>
      <c r="AG73" s="644"/>
      <c r="AH73" s="646"/>
      <c r="AI73" s="674"/>
      <c r="AJ73" s="527"/>
      <c r="AK73" s="646"/>
      <c r="AL73" s="644"/>
      <c r="AM73" s="646"/>
      <c r="AN73" s="674"/>
      <c r="AO73" s="527"/>
      <c r="AP73" s="646"/>
      <c r="AQ73" s="644"/>
      <c r="AR73" s="646"/>
      <c r="AS73" s="674"/>
      <c r="AT73" s="527"/>
      <c r="AU73" s="646"/>
      <c r="AV73" s="644"/>
      <c r="AW73" s="646"/>
      <c r="AX73" s="674"/>
      <c r="AY73" s="753"/>
      <c r="AZ73" s="646"/>
      <c r="BA73" s="644"/>
      <c r="BB73" s="646"/>
      <c r="BC73" s="674"/>
      <c r="BD73" s="753"/>
      <c r="BE73" s="646"/>
      <c r="BF73" s="644"/>
      <c r="BG73" s="646"/>
      <c r="BH73" s="674"/>
      <c r="BI73" s="753"/>
      <c r="BJ73" s="646"/>
      <c r="BK73" s="644"/>
      <c r="BL73" s="646"/>
      <c r="BM73" s="674"/>
      <c r="BN73" s="753"/>
      <c r="BO73" s="646"/>
      <c r="BP73" s="644"/>
      <c r="BQ73" s="646"/>
      <c r="BR73" s="674"/>
      <c r="BS73" s="753"/>
      <c r="BT73" s="646"/>
      <c r="BU73" s="644"/>
      <c r="BV73" s="646"/>
      <c r="BW73" s="674"/>
      <c r="BX73" s="753"/>
      <c r="BY73" s="646"/>
      <c r="BZ73" s="644"/>
      <c r="CA73" s="646"/>
      <c r="CB73" s="674"/>
      <c r="CC73" s="753"/>
      <c r="CD73" s="646"/>
      <c r="CE73" s="644"/>
      <c r="CF73" s="646"/>
      <c r="CG73" s="674"/>
      <c r="CH73" s="753"/>
      <c r="CI73" s="646"/>
      <c r="CJ73" s="644"/>
      <c r="CK73" s="646"/>
      <c r="CL73" s="674"/>
      <c r="CM73" s="753"/>
      <c r="CN73" s="646"/>
      <c r="CO73" s="644"/>
      <c r="CP73" s="646"/>
      <c r="CQ73" s="674"/>
      <c r="CR73" s="753"/>
      <c r="CS73" s="646"/>
      <c r="CT73" s="644"/>
      <c r="CU73" s="646"/>
      <c r="CV73" s="674"/>
      <c r="CW73" s="753"/>
      <c r="CX73" s="646"/>
      <c r="CY73" s="646"/>
      <c r="CZ73" s="645"/>
      <c r="DA73" s="647"/>
      <c r="DB73" s="646"/>
      <c r="DC73" s="163">
        <f t="shared" si="25"/>
        <v>0</v>
      </c>
      <c r="DD73" s="44"/>
      <c r="DE73" s="44" t="s">
        <v>42</v>
      </c>
    </row>
    <row r="74" spans="1:109" ht="30" x14ac:dyDescent="0.25">
      <c r="A74" s="123"/>
      <c r="B74" s="267" t="s">
        <v>240</v>
      </c>
      <c r="C74" s="644"/>
      <c r="D74" s="646"/>
      <c r="E74" s="674"/>
      <c r="F74" s="649"/>
      <c r="G74" s="646"/>
      <c r="H74" s="644"/>
      <c r="I74" s="646"/>
      <c r="J74" s="674"/>
      <c r="K74" s="649"/>
      <c r="L74" s="646"/>
      <c r="M74" s="644"/>
      <c r="N74" s="646"/>
      <c r="O74" s="674"/>
      <c r="P74" s="649"/>
      <c r="Q74" s="646"/>
      <c r="R74" s="644"/>
      <c r="S74" s="646"/>
      <c r="T74" s="674"/>
      <c r="U74" s="649"/>
      <c r="V74" s="646"/>
      <c r="W74" s="644"/>
      <c r="X74" s="646"/>
      <c r="Y74" s="674"/>
      <c r="Z74" s="649"/>
      <c r="AA74" s="646"/>
      <c r="AB74" s="644"/>
      <c r="AC74" s="646"/>
      <c r="AD74" s="674"/>
      <c r="AE74" s="649"/>
      <c r="AF74" s="646"/>
      <c r="AG74" s="644"/>
      <c r="AH74" s="646"/>
      <c r="AI74" s="674"/>
      <c r="AJ74" s="649"/>
      <c r="AK74" s="646"/>
      <c r="AL74" s="644"/>
      <c r="AM74" s="646"/>
      <c r="AN74" s="674"/>
      <c r="AO74" s="649"/>
      <c r="AP74" s="646"/>
      <c r="AQ74" s="644"/>
      <c r="AR74" s="646"/>
      <c r="AS74" s="674"/>
      <c r="AT74" s="649"/>
      <c r="AU74" s="646"/>
      <c r="AV74" s="644"/>
      <c r="AW74" s="646"/>
      <c r="AX74" s="674"/>
      <c r="AY74" s="649"/>
      <c r="AZ74" s="646"/>
      <c r="BA74" s="644"/>
      <c r="BB74" s="646"/>
      <c r="BC74" s="674"/>
      <c r="BD74" s="649"/>
      <c r="BE74" s="646"/>
      <c r="BF74" s="644"/>
      <c r="BG74" s="646"/>
      <c r="BH74" s="674"/>
      <c r="BI74" s="649"/>
      <c r="BJ74" s="646"/>
      <c r="BK74" s="644"/>
      <c r="BL74" s="646"/>
      <c r="BM74" s="674"/>
      <c r="BN74" s="649"/>
      <c r="BO74" s="646"/>
      <c r="BP74" s="644"/>
      <c r="BQ74" s="646"/>
      <c r="BR74" s="674"/>
      <c r="BS74" s="649"/>
      <c r="BT74" s="646"/>
      <c r="BU74" s="644"/>
      <c r="BV74" s="646"/>
      <c r="BW74" s="674"/>
      <c r="BX74" s="649"/>
      <c r="BY74" s="646"/>
      <c r="BZ74" s="644"/>
      <c r="CA74" s="646"/>
      <c r="CB74" s="674"/>
      <c r="CC74" s="649"/>
      <c r="CD74" s="646"/>
      <c r="CE74" s="644"/>
      <c r="CF74" s="646"/>
      <c r="CG74" s="674"/>
      <c r="CH74" s="649"/>
      <c r="CI74" s="646"/>
      <c r="CJ74" s="644"/>
      <c r="CK74" s="646"/>
      <c r="CL74" s="674"/>
      <c r="CM74" s="649"/>
      <c r="CN74" s="646"/>
      <c r="CO74" s="644"/>
      <c r="CP74" s="646"/>
      <c r="CQ74" s="674"/>
      <c r="CR74" s="649"/>
      <c r="CS74" s="646"/>
      <c r="CT74" s="644"/>
      <c r="CU74" s="646"/>
      <c r="CV74" s="674"/>
      <c r="CW74" s="649"/>
      <c r="CX74" s="646"/>
      <c r="CY74" s="646"/>
      <c r="CZ74" s="645"/>
      <c r="DA74" s="647"/>
      <c r="DB74" s="646"/>
      <c r="DC74" s="643"/>
      <c r="DD74" s="44"/>
      <c r="DE74" s="44"/>
    </row>
    <row r="75" spans="1:109" x14ac:dyDescent="0.25">
      <c r="A75" s="123" t="s">
        <v>2305</v>
      </c>
      <c r="B75" s="48" t="s">
        <v>36</v>
      </c>
      <c r="C75" s="644"/>
      <c r="D75" s="646"/>
      <c r="E75" s="674"/>
      <c r="F75" s="753"/>
      <c r="G75" s="646"/>
      <c r="H75" s="644"/>
      <c r="I75" s="646"/>
      <c r="J75" s="674"/>
      <c r="K75" s="753"/>
      <c r="L75" s="646"/>
      <c r="M75" s="644"/>
      <c r="N75" s="646"/>
      <c r="O75" s="674"/>
      <c r="P75" s="753"/>
      <c r="Q75" s="646"/>
      <c r="R75" s="644"/>
      <c r="S75" s="646"/>
      <c r="T75" s="674"/>
      <c r="U75" s="753"/>
      <c r="V75" s="646"/>
      <c r="W75" s="644"/>
      <c r="X75" s="646"/>
      <c r="Y75" s="674"/>
      <c r="Z75" s="753"/>
      <c r="AA75" s="646"/>
      <c r="AB75" s="644"/>
      <c r="AC75" s="646"/>
      <c r="AD75" s="674"/>
      <c r="AE75" s="527"/>
      <c r="AF75" s="646"/>
      <c r="AG75" s="644"/>
      <c r="AH75" s="646"/>
      <c r="AI75" s="674"/>
      <c r="AJ75" s="527"/>
      <c r="AK75" s="646"/>
      <c r="AL75" s="644"/>
      <c r="AM75" s="646"/>
      <c r="AN75" s="674"/>
      <c r="AO75" s="527"/>
      <c r="AP75" s="646"/>
      <c r="AQ75" s="644"/>
      <c r="AR75" s="646"/>
      <c r="AS75" s="674"/>
      <c r="AT75" s="527"/>
      <c r="AU75" s="646"/>
      <c r="AV75" s="644"/>
      <c r="AW75" s="646"/>
      <c r="AX75" s="674"/>
      <c r="AY75" s="753"/>
      <c r="AZ75" s="646"/>
      <c r="BA75" s="644"/>
      <c r="BB75" s="646"/>
      <c r="BC75" s="674"/>
      <c r="BD75" s="753"/>
      <c r="BE75" s="646"/>
      <c r="BF75" s="644"/>
      <c r="BG75" s="646"/>
      <c r="BH75" s="674"/>
      <c r="BI75" s="753"/>
      <c r="BJ75" s="646"/>
      <c r="BK75" s="644"/>
      <c r="BL75" s="646"/>
      <c r="BM75" s="674"/>
      <c r="BN75" s="753"/>
      <c r="BO75" s="646"/>
      <c r="BP75" s="644"/>
      <c r="BQ75" s="646"/>
      <c r="BR75" s="674"/>
      <c r="BS75" s="753"/>
      <c r="BT75" s="646"/>
      <c r="BU75" s="644"/>
      <c r="BV75" s="646"/>
      <c r="BW75" s="674"/>
      <c r="BX75" s="753"/>
      <c r="BY75" s="646"/>
      <c r="BZ75" s="644"/>
      <c r="CA75" s="646"/>
      <c r="CB75" s="674"/>
      <c r="CC75" s="753"/>
      <c r="CD75" s="646"/>
      <c r="CE75" s="644"/>
      <c r="CF75" s="646"/>
      <c r="CG75" s="674"/>
      <c r="CH75" s="753"/>
      <c r="CI75" s="646"/>
      <c r="CJ75" s="644"/>
      <c r="CK75" s="646"/>
      <c r="CL75" s="674"/>
      <c r="CM75" s="753"/>
      <c r="CN75" s="646"/>
      <c r="CO75" s="644"/>
      <c r="CP75" s="646"/>
      <c r="CQ75" s="674"/>
      <c r="CR75" s="753"/>
      <c r="CS75" s="646"/>
      <c r="CT75" s="644"/>
      <c r="CU75" s="646"/>
      <c r="CV75" s="674"/>
      <c r="CW75" s="753"/>
      <c r="CX75" s="646"/>
      <c r="CY75" s="646"/>
      <c r="CZ75" s="645"/>
      <c r="DA75" s="647"/>
      <c r="DB75" s="646"/>
      <c r="DC75" s="163">
        <f t="shared" ref="DC75:DC88" si="26">F75+K75+P75+U75+Z75+AE75+AJ75+AO75+AT75+AY75+BD75+BI75+BN75+BS75+BX75+CC75+CH75+CM75+CR75+CW75</f>
        <v>0</v>
      </c>
      <c r="DD75" s="44"/>
      <c r="DE75" s="44" t="s">
        <v>42</v>
      </c>
    </row>
    <row r="76" spans="1:109" x14ac:dyDescent="0.25">
      <c r="A76" s="199" t="s">
        <v>2319</v>
      </c>
      <c r="B76" s="179" t="s">
        <v>161</v>
      </c>
      <c r="C76" s="646"/>
      <c r="D76" s="646"/>
      <c r="E76" s="849"/>
      <c r="F76" s="753"/>
      <c r="G76" s="646"/>
      <c r="H76" s="646"/>
      <c r="I76" s="646"/>
      <c r="J76" s="674"/>
      <c r="K76" s="753"/>
      <c r="L76" s="646"/>
      <c r="M76" s="646"/>
      <c r="N76" s="646"/>
      <c r="O76" s="674"/>
      <c r="P76" s="753"/>
      <c r="Q76" s="646"/>
      <c r="R76" s="646"/>
      <c r="S76" s="646"/>
      <c r="T76" s="674"/>
      <c r="U76" s="753"/>
      <c r="V76" s="646"/>
      <c r="W76" s="646"/>
      <c r="X76" s="646"/>
      <c r="Y76" s="674"/>
      <c r="Z76" s="753"/>
      <c r="AA76" s="646"/>
      <c r="AB76" s="646"/>
      <c r="AC76" s="646"/>
      <c r="AD76" s="674"/>
      <c r="AE76" s="527"/>
      <c r="AF76" s="646"/>
      <c r="AG76" s="646"/>
      <c r="AH76" s="646"/>
      <c r="AI76" s="674"/>
      <c r="AJ76" s="527"/>
      <c r="AK76" s="646"/>
      <c r="AL76" s="646"/>
      <c r="AM76" s="646"/>
      <c r="AN76" s="674"/>
      <c r="AO76" s="527"/>
      <c r="AP76" s="646"/>
      <c r="AQ76" s="646"/>
      <c r="AR76" s="646"/>
      <c r="AS76" s="674"/>
      <c r="AT76" s="527"/>
      <c r="AU76" s="646"/>
      <c r="AV76" s="646"/>
      <c r="AW76" s="646"/>
      <c r="AX76" s="674"/>
      <c r="AY76" s="753"/>
      <c r="AZ76" s="646"/>
      <c r="BA76" s="646"/>
      <c r="BB76" s="646"/>
      <c r="BC76" s="674"/>
      <c r="BD76" s="753"/>
      <c r="BE76" s="646"/>
      <c r="BF76" s="646"/>
      <c r="BG76" s="646"/>
      <c r="BH76" s="674"/>
      <c r="BI76" s="753"/>
      <c r="BJ76" s="646"/>
      <c r="BK76" s="646"/>
      <c r="BL76" s="646"/>
      <c r="BM76" s="674"/>
      <c r="BN76" s="753"/>
      <c r="BO76" s="646"/>
      <c r="BP76" s="646"/>
      <c r="BQ76" s="646"/>
      <c r="BR76" s="674"/>
      <c r="BS76" s="753"/>
      <c r="BT76" s="646"/>
      <c r="BU76" s="646"/>
      <c r="BV76" s="646"/>
      <c r="BW76" s="674"/>
      <c r="BX76" s="753"/>
      <c r="BY76" s="646"/>
      <c r="BZ76" s="646"/>
      <c r="CA76" s="646"/>
      <c r="CB76" s="674"/>
      <c r="CC76" s="753"/>
      <c r="CD76" s="646"/>
      <c r="CE76" s="646"/>
      <c r="CF76" s="646"/>
      <c r="CG76" s="674"/>
      <c r="CH76" s="753"/>
      <c r="CI76" s="646"/>
      <c r="CJ76" s="646"/>
      <c r="CK76" s="646"/>
      <c r="CL76" s="674"/>
      <c r="CM76" s="753"/>
      <c r="CN76" s="646"/>
      <c r="CO76" s="646"/>
      <c r="CP76" s="646"/>
      <c r="CQ76" s="674"/>
      <c r="CR76" s="753"/>
      <c r="CS76" s="646"/>
      <c r="CT76" s="646"/>
      <c r="CU76" s="646"/>
      <c r="CV76" s="674"/>
      <c r="CW76" s="753"/>
      <c r="CX76" s="646"/>
      <c r="CY76" s="647"/>
      <c r="CZ76" s="646"/>
      <c r="DA76" s="644"/>
      <c r="DB76" s="644"/>
      <c r="DC76" s="163">
        <f t="shared" si="26"/>
        <v>0</v>
      </c>
      <c r="DD76" s="44"/>
      <c r="DE76" s="44"/>
    </row>
    <row r="77" spans="1:109" x14ac:dyDescent="0.25">
      <c r="A77" s="431" t="s">
        <v>2306</v>
      </c>
      <c r="B77" s="48" t="s">
        <v>247</v>
      </c>
      <c r="C77" s="644"/>
      <c r="D77" s="646"/>
      <c r="E77" s="674"/>
      <c r="F77" s="753"/>
      <c r="G77" s="646"/>
      <c r="H77" s="644"/>
      <c r="I77" s="646"/>
      <c r="J77" s="674"/>
      <c r="K77" s="753"/>
      <c r="L77" s="646"/>
      <c r="M77" s="644"/>
      <c r="N77" s="646"/>
      <c r="O77" s="674"/>
      <c r="P77" s="753"/>
      <c r="Q77" s="646"/>
      <c r="R77" s="644"/>
      <c r="S77" s="646"/>
      <c r="T77" s="674"/>
      <c r="U77" s="753"/>
      <c r="V77" s="646"/>
      <c r="W77" s="644"/>
      <c r="X77" s="646"/>
      <c r="Y77" s="674"/>
      <c r="Z77" s="753"/>
      <c r="AA77" s="646"/>
      <c r="AB77" s="644"/>
      <c r="AC77" s="646"/>
      <c r="AD77" s="674"/>
      <c r="AE77" s="527"/>
      <c r="AF77" s="646"/>
      <c r="AG77" s="644"/>
      <c r="AH77" s="646"/>
      <c r="AI77" s="674"/>
      <c r="AJ77" s="527"/>
      <c r="AK77" s="646"/>
      <c r="AL77" s="644"/>
      <c r="AM77" s="646"/>
      <c r="AN77" s="674"/>
      <c r="AO77" s="527"/>
      <c r="AP77" s="646"/>
      <c r="AQ77" s="644"/>
      <c r="AR77" s="646"/>
      <c r="AS77" s="674"/>
      <c r="AT77" s="527"/>
      <c r="AU77" s="646"/>
      <c r="AV77" s="644"/>
      <c r="AW77" s="646"/>
      <c r="AX77" s="674"/>
      <c r="AY77" s="753"/>
      <c r="AZ77" s="646"/>
      <c r="BA77" s="644"/>
      <c r="BB77" s="646"/>
      <c r="BC77" s="674"/>
      <c r="BD77" s="753"/>
      <c r="BE77" s="646"/>
      <c r="BF77" s="644"/>
      <c r="BG77" s="646"/>
      <c r="BH77" s="674"/>
      <c r="BI77" s="753"/>
      <c r="BJ77" s="646"/>
      <c r="BK77" s="644"/>
      <c r="BL77" s="646"/>
      <c r="BM77" s="674"/>
      <c r="BN77" s="753"/>
      <c r="BO77" s="646"/>
      <c r="BP77" s="644"/>
      <c r="BQ77" s="646"/>
      <c r="BR77" s="674"/>
      <c r="BS77" s="753"/>
      <c r="BT77" s="646"/>
      <c r="BU77" s="644"/>
      <c r="BV77" s="646"/>
      <c r="BW77" s="674"/>
      <c r="BX77" s="753"/>
      <c r="BY77" s="646"/>
      <c r="BZ77" s="644"/>
      <c r="CA77" s="646"/>
      <c r="CB77" s="674"/>
      <c r="CC77" s="753"/>
      <c r="CD77" s="646"/>
      <c r="CE77" s="644"/>
      <c r="CF77" s="646"/>
      <c r="CG77" s="674"/>
      <c r="CH77" s="753"/>
      <c r="CI77" s="646"/>
      <c r="CJ77" s="644"/>
      <c r="CK77" s="646"/>
      <c r="CL77" s="674"/>
      <c r="CM77" s="753"/>
      <c r="CN77" s="646"/>
      <c r="CO77" s="644"/>
      <c r="CP77" s="646"/>
      <c r="CQ77" s="674"/>
      <c r="CR77" s="753"/>
      <c r="CS77" s="646"/>
      <c r="CT77" s="644"/>
      <c r="CU77" s="646"/>
      <c r="CV77" s="674"/>
      <c r="CW77" s="753"/>
      <c r="CX77" s="646"/>
      <c r="CY77" s="646"/>
      <c r="CZ77" s="645"/>
      <c r="DA77" s="647"/>
      <c r="DB77" s="646"/>
      <c r="DC77" s="163">
        <f t="shared" si="26"/>
        <v>0</v>
      </c>
      <c r="DD77" s="44"/>
      <c r="DE77" s="44"/>
    </row>
    <row r="78" spans="1:109" x14ac:dyDescent="0.25">
      <c r="A78" s="437" t="s">
        <v>2307</v>
      </c>
      <c r="B78" s="48" t="s">
        <v>51</v>
      </c>
      <c r="C78" s="644"/>
      <c r="D78" s="646"/>
      <c r="E78" s="674"/>
      <c r="F78" s="753"/>
      <c r="G78" s="646"/>
      <c r="H78" s="644"/>
      <c r="I78" s="646"/>
      <c r="J78" s="674"/>
      <c r="K78" s="753"/>
      <c r="L78" s="646"/>
      <c r="M78" s="644"/>
      <c r="N78" s="646"/>
      <c r="O78" s="674"/>
      <c r="P78" s="753"/>
      <c r="Q78" s="646"/>
      <c r="R78" s="644"/>
      <c r="S78" s="646"/>
      <c r="T78" s="674"/>
      <c r="U78" s="753"/>
      <c r="V78" s="646"/>
      <c r="W78" s="644"/>
      <c r="X78" s="646"/>
      <c r="Y78" s="674"/>
      <c r="Z78" s="753"/>
      <c r="AA78" s="646"/>
      <c r="AB78" s="644"/>
      <c r="AC78" s="646"/>
      <c r="AD78" s="674"/>
      <c r="AE78" s="527"/>
      <c r="AF78" s="646"/>
      <c r="AG78" s="644"/>
      <c r="AH78" s="646"/>
      <c r="AI78" s="674"/>
      <c r="AJ78" s="527"/>
      <c r="AK78" s="646"/>
      <c r="AL78" s="644"/>
      <c r="AM78" s="646"/>
      <c r="AN78" s="674"/>
      <c r="AO78" s="527"/>
      <c r="AP78" s="646"/>
      <c r="AQ78" s="644"/>
      <c r="AR78" s="646"/>
      <c r="AS78" s="674"/>
      <c r="AT78" s="527"/>
      <c r="AU78" s="646"/>
      <c r="AV78" s="644"/>
      <c r="AW78" s="646"/>
      <c r="AX78" s="674"/>
      <c r="AY78" s="753"/>
      <c r="AZ78" s="646"/>
      <c r="BA78" s="644"/>
      <c r="BB78" s="646"/>
      <c r="BC78" s="674"/>
      <c r="BD78" s="753"/>
      <c r="BE78" s="646"/>
      <c r="BF78" s="644"/>
      <c r="BG78" s="646"/>
      <c r="BH78" s="674"/>
      <c r="BI78" s="753"/>
      <c r="BJ78" s="646"/>
      <c r="BK78" s="644"/>
      <c r="BL78" s="646"/>
      <c r="BM78" s="674"/>
      <c r="BN78" s="753"/>
      <c r="BO78" s="646"/>
      <c r="BP78" s="644"/>
      <c r="BQ78" s="646"/>
      <c r="BR78" s="674"/>
      <c r="BS78" s="753"/>
      <c r="BT78" s="646"/>
      <c r="BU78" s="644"/>
      <c r="BV78" s="646"/>
      <c r="BW78" s="674"/>
      <c r="BX78" s="753"/>
      <c r="BY78" s="646"/>
      <c r="BZ78" s="644"/>
      <c r="CA78" s="646"/>
      <c r="CB78" s="674"/>
      <c r="CC78" s="753"/>
      <c r="CD78" s="646"/>
      <c r="CE78" s="644"/>
      <c r="CF78" s="646"/>
      <c r="CG78" s="674"/>
      <c r="CH78" s="753"/>
      <c r="CI78" s="646"/>
      <c r="CJ78" s="644"/>
      <c r="CK78" s="646"/>
      <c r="CL78" s="674"/>
      <c r="CM78" s="753"/>
      <c r="CN78" s="646"/>
      <c r="CO78" s="644"/>
      <c r="CP78" s="646"/>
      <c r="CQ78" s="674"/>
      <c r="CR78" s="753"/>
      <c r="CS78" s="646"/>
      <c r="CT78" s="644"/>
      <c r="CU78" s="646"/>
      <c r="CV78" s="674"/>
      <c r="CW78" s="753"/>
      <c r="CX78" s="646"/>
      <c r="CY78" s="646"/>
      <c r="CZ78" s="645"/>
      <c r="DA78" s="647"/>
      <c r="DB78" s="646"/>
      <c r="DC78" s="163">
        <f t="shared" si="26"/>
        <v>0</v>
      </c>
      <c r="DD78" s="44"/>
      <c r="DE78" s="44"/>
    </row>
    <row r="79" spans="1:109" x14ac:dyDescent="0.25">
      <c r="A79" s="431" t="s">
        <v>2308</v>
      </c>
      <c r="B79" s="48" t="s">
        <v>248</v>
      </c>
      <c r="C79" s="644"/>
      <c r="D79" s="646"/>
      <c r="E79" s="674"/>
      <c r="F79" s="753"/>
      <c r="G79" s="646"/>
      <c r="H79" s="644"/>
      <c r="I79" s="646"/>
      <c r="J79" s="674"/>
      <c r="K79" s="753"/>
      <c r="L79" s="646"/>
      <c r="M79" s="644"/>
      <c r="N79" s="646"/>
      <c r="O79" s="674"/>
      <c r="P79" s="753"/>
      <c r="Q79" s="646"/>
      <c r="R79" s="644"/>
      <c r="S79" s="646"/>
      <c r="T79" s="674"/>
      <c r="U79" s="753"/>
      <c r="V79" s="646"/>
      <c r="W79" s="644"/>
      <c r="X79" s="646"/>
      <c r="Y79" s="674"/>
      <c r="Z79" s="753"/>
      <c r="AA79" s="646"/>
      <c r="AB79" s="644"/>
      <c r="AC79" s="646"/>
      <c r="AD79" s="674"/>
      <c r="AE79" s="527"/>
      <c r="AF79" s="646"/>
      <c r="AG79" s="644"/>
      <c r="AH79" s="646"/>
      <c r="AI79" s="674"/>
      <c r="AJ79" s="527"/>
      <c r="AK79" s="646"/>
      <c r="AL79" s="644"/>
      <c r="AM79" s="646"/>
      <c r="AN79" s="674"/>
      <c r="AO79" s="527"/>
      <c r="AP79" s="646"/>
      <c r="AQ79" s="644"/>
      <c r="AR79" s="646"/>
      <c r="AS79" s="674"/>
      <c r="AT79" s="527"/>
      <c r="AU79" s="646"/>
      <c r="AV79" s="644"/>
      <c r="AW79" s="646"/>
      <c r="AX79" s="674"/>
      <c r="AY79" s="753"/>
      <c r="AZ79" s="646"/>
      <c r="BA79" s="644"/>
      <c r="BB79" s="646"/>
      <c r="BC79" s="674"/>
      <c r="BD79" s="753"/>
      <c r="BE79" s="646"/>
      <c r="BF79" s="644"/>
      <c r="BG79" s="646"/>
      <c r="BH79" s="674"/>
      <c r="BI79" s="753"/>
      <c r="BJ79" s="646"/>
      <c r="BK79" s="644"/>
      <c r="BL79" s="646"/>
      <c r="BM79" s="674"/>
      <c r="BN79" s="753"/>
      <c r="BO79" s="646"/>
      <c r="BP79" s="644"/>
      <c r="BQ79" s="646"/>
      <c r="BR79" s="674"/>
      <c r="BS79" s="753"/>
      <c r="BT79" s="646"/>
      <c r="BU79" s="644"/>
      <c r="BV79" s="646"/>
      <c r="BW79" s="674"/>
      <c r="BX79" s="753"/>
      <c r="BY79" s="646"/>
      <c r="BZ79" s="644"/>
      <c r="CA79" s="646"/>
      <c r="CB79" s="674"/>
      <c r="CC79" s="753"/>
      <c r="CD79" s="646"/>
      <c r="CE79" s="644"/>
      <c r="CF79" s="646"/>
      <c r="CG79" s="674"/>
      <c r="CH79" s="753"/>
      <c r="CI79" s="646"/>
      <c r="CJ79" s="644"/>
      <c r="CK79" s="646"/>
      <c r="CL79" s="674"/>
      <c r="CM79" s="753"/>
      <c r="CN79" s="646"/>
      <c r="CO79" s="644"/>
      <c r="CP79" s="646"/>
      <c r="CQ79" s="674"/>
      <c r="CR79" s="753"/>
      <c r="CS79" s="646"/>
      <c r="CT79" s="644"/>
      <c r="CU79" s="646"/>
      <c r="CV79" s="674"/>
      <c r="CW79" s="753"/>
      <c r="CX79" s="646"/>
      <c r="CY79" s="646"/>
      <c r="CZ79" s="645"/>
      <c r="DA79" s="647"/>
      <c r="DB79" s="646"/>
      <c r="DC79" s="163">
        <f t="shared" si="26"/>
        <v>0</v>
      </c>
      <c r="DD79" s="44"/>
      <c r="DE79" s="44" t="s">
        <v>42</v>
      </c>
    </row>
    <row r="80" spans="1:109" x14ac:dyDescent="0.25">
      <c r="A80" s="437" t="s">
        <v>2309</v>
      </c>
      <c r="B80" s="48" t="s">
        <v>33</v>
      </c>
      <c r="C80" s="644"/>
      <c r="D80" s="646"/>
      <c r="E80" s="674"/>
      <c r="F80" s="753"/>
      <c r="G80" s="646"/>
      <c r="H80" s="644"/>
      <c r="I80" s="646"/>
      <c r="J80" s="674"/>
      <c r="K80" s="753"/>
      <c r="L80" s="646"/>
      <c r="M80" s="644"/>
      <c r="N80" s="646"/>
      <c r="O80" s="674"/>
      <c r="P80" s="753"/>
      <c r="Q80" s="646"/>
      <c r="R80" s="644"/>
      <c r="S80" s="646"/>
      <c r="T80" s="674"/>
      <c r="U80" s="753"/>
      <c r="V80" s="646"/>
      <c r="W80" s="644"/>
      <c r="X80" s="646"/>
      <c r="Y80" s="674"/>
      <c r="Z80" s="753"/>
      <c r="AA80" s="646"/>
      <c r="AB80" s="644"/>
      <c r="AC80" s="646"/>
      <c r="AD80" s="674"/>
      <c r="AE80" s="527"/>
      <c r="AF80" s="646"/>
      <c r="AG80" s="644"/>
      <c r="AH80" s="646"/>
      <c r="AI80" s="674"/>
      <c r="AJ80" s="527"/>
      <c r="AK80" s="646"/>
      <c r="AL80" s="644"/>
      <c r="AM80" s="646"/>
      <c r="AN80" s="674"/>
      <c r="AO80" s="527"/>
      <c r="AP80" s="646"/>
      <c r="AQ80" s="644"/>
      <c r="AR80" s="646"/>
      <c r="AS80" s="674"/>
      <c r="AT80" s="527"/>
      <c r="AU80" s="646"/>
      <c r="AV80" s="644"/>
      <c r="AW80" s="646"/>
      <c r="AX80" s="674"/>
      <c r="AY80" s="753"/>
      <c r="AZ80" s="646"/>
      <c r="BA80" s="644"/>
      <c r="BB80" s="646"/>
      <c r="BC80" s="674"/>
      <c r="BD80" s="753"/>
      <c r="BE80" s="646"/>
      <c r="BF80" s="644"/>
      <c r="BG80" s="646"/>
      <c r="BH80" s="674"/>
      <c r="BI80" s="753"/>
      <c r="BJ80" s="646"/>
      <c r="BK80" s="644"/>
      <c r="BL80" s="646"/>
      <c r="BM80" s="674"/>
      <c r="BN80" s="753"/>
      <c r="BO80" s="646"/>
      <c r="BP80" s="644"/>
      <c r="BQ80" s="646"/>
      <c r="BR80" s="674"/>
      <c r="BS80" s="753"/>
      <c r="BT80" s="646"/>
      <c r="BU80" s="644"/>
      <c r="BV80" s="646"/>
      <c r="BW80" s="674"/>
      <c r="BX80" s="753"/>
      <c r="BY80" s="646"/>
      <c r="BZ80" s="644"/>
      <c r="CA80" s="646"/>
      <c r="CB80" s="674"/>
      <c r="CC80" s="753"/>
      <c r="CD80" s="646"/>
      <c r="CE80" s="644"/>
      <c r="CF80" s="646"/>
      <c r="CG80" s="674"/>
      <c r="CH80" s="753"/>
      <c r="CI80" s="646"/>
      <c r="CJ80" s="644"/>
      <c r="CK80" s="646"/>
      <c r="CL80" s="674"/>
      <c r="CM80" s="753"/>
      <c r="CN80" s="646"/>
      <c r="CO80" s="644"/>
      <c r="CP80" s="646"/>
      <c r="CQ80" s="674"/>
      <c r="CR80" s="753"/>
      <c r="CS80" s="646"/>
      <c r="CT80" s="644"/>
      <c r="CU80" s="646"/>
      <c r="CV80" s="674"/>
      <c r="CW80" s="753"/>
      <c r="CX80" s="646"/>
      <c r="CY80" s="646"/>
      <c r="CZ80" s="645"/>
      <c r="DA80" s="647"/>
      <c r="DB80" s="646"/>
      <c r="DC80" s="163">
        <f t="shared" si="26"/>
        <v>0</v>
      </c>
      <c r="DD80" s="44"/>
      <c r="DE80" s="44"/>
    </row>
    <row r="81" spans="1:163" x14ac:dyDescent="0.25">
      <c r="A81" s="431" t="s">
        <v>2310</v>
      </c>
      <c r="B81" s="48" t="s">
        <v>31</v>
      </c>
      <c r="C81" s="644"/>
      <c r="D81" s="646"/>
      <c r="E81" s="674"/>
      <c r="F81" s="753"/>
      <c r="G81" s="646"/>
      <c r="H81" s="644"/>
      <c r="I81" s="646"/>
      <c r="J81" s="674"/>
      <c r="K81" s="753"/>
      <c r="L81" s="646"/>
      <c r="M81" s="644"/>
      <c r="N81" s="646"/>
      <c r="O81" s="674"/>
      <c r="P81" s="753"/>
      <c r="Q81" s="646"/>
      <c r="R81" s="644"/>
      <c r="S81" s="646"/>
      <c r="T81" s="674"/>
      <c r="U81" s="753"/>
      <c r="V81" s="646"/>
      <c r="W81" s="644"/>
      <c r="X81" s="646"/>
      <c r="Y81" s="674"/>
      <c r="Z81" s="753"/>
      <c r="AA81" s="646"/>
      <c r="AB81" s="644"/>
      <c r="AC81" s="646"/>
      <c r="AD81" s="674"/>
      <c r="AE81" s="527"/>
      <c r="AF81" s="646"/>
      <c r="AG81" s="644"/>
      <c r="AH81" s="646"/>
      <c r="AI81" s="674"/>
      <c r="AJ81" s="527"/>
      <c r="AK81" s="646"/>
      <c r="AL81" s="644"/>
      <c r="AM81" s="646"/>
      <c r="AN81" s="674"/>
      <c r="AO81" s="527"/>
      <c r="AP81" s="646"/>
      <c r="AQ81" s="644"/>
      <c r="AR81" s="646"/>
      <c r="AS81" s="674"/>
      <c r="AT81" s="527"/>
      <c r="AU81" s="646"/>
      <c r="AV81" s="644"/>
      <c r="AW81" s="646"/>
      <c r="AX81" s="674"/>
      <c r="AY81" s="753"/>
      <c r="AZ81" s="646"/>
      <c r="BA81" s="644"/>
      <c r="BB81" s="646"/>
      <c r="BC81" s="674"/>
      <c r="BD81" s="753"/>
      <c r="BE81" s="646"/>
      <c r="BF81" s="644"/>
      <c r="BG81" s="646"/>
      <c r="BH81" s="674"/>
      <c r="BI81" s="753"/>
      <c r="BJ81" s="646"/>
      <c r="BK81" s="644"/>
      <c r="BL81" s="646"/>
      <c r="BM81" s="674"/>
      <c r="BN81" s="753"/>
      <c r="BO81" s="646"/>
      <c r="BP81" s="644"/>
      <c r="BQ81" s="646"/>
      <c r="BR81" s="674"/>
      <c r="BS81" s="753"/>
      <c r="BT81" s="646"/>
      <c r="BU81" s="644"/>
      <c r="BV81" s="646"/>
      <c r="BW81" s="674"/>
      <c r="BX81" s="753"/>
      <c r="BY81" s="646"/>
      <c r="BZ81" s="644"/>
      <c r="CA81" s="646"/>
      <c r="CB81" s="674"/>
      <c r="CC81" s="753"/>
      <c r="CD81" s="646"/>
      <c r="CE81" s="644"/>
      <c r="CF81" s="646"/>
      <c r="CG81" s="674"/>
      <c r="CH81" s="753"/>
      <c r="CI81" s="646"/>
      <c r="CJ81" s="644"/>
      <c r="CK81" s="646"/>
      <c r="CL81" s="674"/>
      <c r="CM81" s="753"/>
      <c r="CN81" s="646"/>
      <c r="CO81" s="644"/>
      <c r="CP81" s="646"/>
      <c r="CQ81" s="674"/>
      <c r="CR81" s="753"/>
      <c r="CS81" s="646"/>
      <c r="CT81" s="644"/>
      <c r="CU81" s="646"/>
      <c r="CV81" s="674"/>
      <c r="CW81" s="753"/>
      <c r="CX81" s="646"/>
      <c r="CY81" s="646"/>
      <c r="CZ81" s="645"/>
      <c r="DA81" s="647"/>
      <c r="DB81" s="646"/>
      <c r="DC81" s="163">
        <f t="shared" si="26"/>
        <v>0</v>
      </c>
      <c r="DD81" s="44"/>
      <c r="DE81" s="44"/>
    </row>
    <row r="82" spans="1:163" x14ac:dyDescent="0.25">
      <c r="A82" s="437" t="s">
        <v>2311</v>
      </c>
      <c r="B82" s="48" t="s">
        <v>32</v>
      </c>
      <c r="C82" s="644"/>
      <c r="D82" s="646"/>
      <c r="E82" s="674"/>
      <c r="F82" s="753"/>
      <c r="G82" s="646"/>
      <c r="H82" s="644"/>
      <c r="I82" s="646"/>
      <c r="J82" s="674"/>
      <c r="K82" s="753"/>
      <c r="L82" s="646"/>
      <c r="M82" s="644"/>
      <c r="N82" s="646"/>
      <c r="O82" s="674"/>
      <c r="P82" s="753"/>
      <c r="Q82" s="646"/>
      <c r="R82" s="644"/>
      <c r="S82" s="646"/>
      <c r="T82" s="674"/>
      <c r="U82" s="753"/>
      <c r="V82" s="646"/>
      <c r="W82" s="644"/>
      <c r="X82" s="646"/>
      <c r="Y82" s="674"/>
      <c r="Z82" s="753"/>
      <c r="AA82" s="646"/>
      <c r="AB82" s="644"/>
      <c r="AC82" s="646"/>
      <c r="AD82" s="674"/>
      <c r="AE82" s="527"/>
      <c r="AF82" s="646"/>
      <c r="AG82" s="644"/>
      <c r="AH82" s="646"/>
      <c r="AI82" s="674"/>
      <c r="AJ82" s="527"/>
      <c r="AK82" s="646"/>
      <c r="AL82" s="644"/>
      <c r="AM82" s="646"/>
      <c r="AN82" s="674"/>
      <c r="AO82" s="527"/>
      <c r="AP82" s="646"/>
      <c r="AQ82" s="644"/>
      <c r="AR82" s="646"/>
      <c r="AS82" s="674"/>
      <c r="AT82" s="527"/>
      <c r="AU82" s="646"/>
      <c r="AV82" s="644"/>
      <c r="AW82" s="646"/>
      <c r="AX82" s="674"/>
      <c r="AY82" s="753"/>
      <c r="AZ82" s="646"/>
      <c r="BA82" s="644"/>
      <c r="BB82" s="646"/>
      <c r="BC82" s="674"/>
      <c r="BD82" s="753"/>
      <c r="BE82" s="646"/>
      <c r="BF82" s="644"/>
      <c r="BG82" s="646"/>
      <c r="BH82" s="674"/>
      <c r="BI82" s="753"/>
      <c r="BJ82" s="646"/>
      <c r="BK82" s="644"/>
      <c r="BL82" s="646"/>
      <c r="BM82" s="674"/>
      <c r="BN82" s="753"/>
      <c r="BO82" s="646"/>
      <c r="BP82" s="644"/>
      <c r="BQ82" s="646"/>
      <c r="BR82" s="674"/>
      <c r="BS82" s="753"/>
      <c r="BT82" s="646"/>
      <c r="BU82" s="644"/>
      <c r="BV82" s="646"/>
      <c r="BW82" s="674"/>
      <c r="BX82" s="753"/>
      <c r="BY82" s="646"/>
      <c r="BZ82" s="644"/>
      <c r="CA82" s="646"/>
      <c r="CB82" s="674"/>
      <c r="CC82" s="753"/>
      <c r="CD82" s="646"/>
      <c r="CE82" s="644"/>
      <c r="CF82" s="646"/>
      <c r="CG82" s="674"/>
      <c r="CH82" s="753"/>
      <c r="CI82" s="646"/>
      <c r="CJ82" s="644"/>
      <c r="CK82" s="646"/>
      <c r="CL82" s="674"/>
      <c r="CM82" s="753"/>
      <c r="CN82" s="646"/>
      <c r="CO82" s="644"/>
      <c r="CP82" s="646"/>
      <c r="CQ82" s="674"/>
      <c r="CR82" s="753"/>
      <c r="CS82" s="646"/>
      <c r="CT82" s="644"/>
      <c r="CU82" s="646"/>
      <c r="CV82" s="674"/>
      <c r="CW82" s="753"/>
      <c r="CX82" s="646"/>
      <c r="CY82" s="646"/>
      <c r="CZ82" s="645"/>
      <c r="DA82" s="647"/>
      <c r="DB82" s="646"/>
      <c r="DC82" s="163">
        <f t="shared" si="26"/>
        <v>0</v>
      </c>
      <c r="DD82" s="44"/>
      <c r="DE82" s="44"/>
    </row>
    <row r="83" spans="1:163" x14ac:dyDescent="0.25">
      <c r="A83" s="431" t="s">
        <v>2312</v>
      </c>
      <c r="B83" s="48" t="s">
        <v>328</v>
      </c>
      <c r="C83" s="644"/>
      <c r="D83" s="646"/>
      <c r="E83" s="674"/>
      <c r="F83" s="753"/>
      <c r="G83" s="646"/>
      <c r="H83" s="644"/>
      <c r="I83" s="646"/>
      <c r="J83" s="674"/>
      <c r="K83" s="753"/>
      <c r="L83" s="646"/>
      <c r="M83" s="644"/>
      <c r="N83" s="646"/>
      <c r="O83" s="674"/>
      <c r="P83" s="753"/>
      <c r="Q83" s="646"/>
      <c r="R83" s="644"/>
      <c r="S83" s="646"/>
      <c r="T83" s="674"/>
      <c r="U83" s="753"/>
      <c r="V83" s="646"/>
      <c r="W83" s="644"/>
      <c r="X83" s="646"/>
      <c r="Y83" s="674"/>
      <c r="Z83" s="753"/>
      <c r="AA83" s="646"/>
      <c r="AB83" s="644"/>
      <c r="AC83" s="646"/>
      <c r="AD83" s="674"/>
      <c r="AE83" s="527"/>
      <c r="AF83" s="646"/>
      <c r="AG83" s="644"/>
      <c r="AH83" s="646"/>
      <c r="AI83" s="674"/>
      <c r="AJ83" s="527"/>
      <c r="AK83" s="646"/>
      <c r="AL83" s="644"/>
      <c r="AM83" s="646"/>
      <c r="AN83" s="674"/>
      <c r="AO83" s="527"/>
      <c r="AP83" s="646"/>
      <c r="AQ83" s="644"/>
      <c r="AR83" s="646"/>
      <c r="AS83" s="674"/>
      <c r="AT83" s="527"/>
      <c r="AU83" s="646"/>
      <c r="AV83" s="644"/>
      <c r="AW83" s="646"/>
      <c r="AX83" s="674"/>
      <c r="AY83" s="753"/>
      <c r="AZ83" s="646"/>
      <c r="BA83" s="644"/>
      <c r="BB83" s="646"/>
      <c r="BC83" s="674"/>
      <c r="BD83" s="753"/>
      <c r="BE83" s="646"/>
      <c r="BF83" s="644"/>
      <c r="BG83" s="646"/>
      <c r="BH83" s="674"/>
      <c r="BI83" s="753"/>
      <c r="BJ83" s="646"/>
      <c r="BK83" s="644"/>
      <c r="BL83" s="646"/>
      <c r="BM83" s="674"/>
      <c r="BN83" s="753"/>
      <c r="BO83" s="646"/>
      <c r="BP83" s="644"/>
      <c r="BQ83" s="646"/>
      <c r="BR83" s="674"/>
      <c r="BS83" s="753"/>
      <c r="BT83" s="646"/>
      <c r="BU83" s="644"/>
      <c r="BV83" s="646"/>
      <c r="BW83" s="674"/>
      <c r="BX83" s="753"/>
      <c r="BY83" s="646"/>
      <c r="BZ83" s="644"/>
      <c r="CA83" s="646"/>
      <c r="CB83" s="674"/>
      <c r="CC83" s="753"/>
      <c r="CD83" s="646"/>
      <c r="CE83" s="644"/>
      <c r="CF83" s="646"/>
      <c r="CG83" s="674"/>
      <c r="CH83" s="753"/>
      <c r="CI83" s="646"/>
      <c r="CJ83" s="644"/>
      <c r="CK83" s="646"/>
      <c r="CL83" s="674"/>
      <c r="CM83" s="753"/>
      <c r="CN83" s="646"/>
      <c r="CO83" s="644"/>
      <c r="CP83" s="646"/>
      <c r="CQ83" s="674"/>
      <c r="CR83" s="753"/>
      <c r="CS83" s="646"/>
      <c r="CT83" s="644"/>
      <c r="CU83" s="646"/>
      <c r="CV83" s="674"/>
      <c r="CW83" s="753"/>
      <c r="CX83" s="646"/>
      <c r="CY83" s="646"/>
      <c r="CZ83" s="645"/>
      <c r="DA83" s="647"/>
      <c r="DB83" s="646"/>
      <c r="DC83" s="163">
        <f t="shared" si="26"/>
        <v>0</v>
      </c>
      <c r="DD83" s="44"/>
      <c r="DE83" s="44" t="s">
        <v>42</v>
      </c>
    </row>
    <row r="84" spans="1:163" x14ac:dyDescent="0.25">
      <c r="A84" s="437" t="s">
        <v>2313</v>
      </c>
      <c r="B84" s="185" t="s">
        <v>15</v>
      </c>
      <c r="C84" s="644"/>
      <c r="D84" s="646"/>
      <c r="E84" s="674"/>
      <c r="F84" s="753"/>
      <c r="G84" s="646"/>
      <c r="H84" s="644"/>
      <c r="I84" s="646"/>
      <c r="J84" s="674"/>
      <c r="K84" s="753"/>
      <c r="L84" s="646"/>
      <c r="M84" s="644"/>
      <c r="N84" s="646"/>
      <c r="O84" s="674"/>
      <c r="P84" s="753"/>
      <c r="Q84" s="646"/>
      <c r="R84" s="644"/>
      <c r="S84" s="646"/>
      <c r="T84" s="674"/>
      <c r="U84" s="753"/>
      <c r="V84" s="646"/>
      <c r="W84" s="644"/>
      <c r="X84" s="646"/>
      <c r="Y84" s="674"/>
      <c r="Z84" s="753"/>
      <c r="AA84" s="646"/>
      <c r="AB84" s="644"/>
      <c r="AC84" s="646"/>
      <c r="AD84" s="674"/>
      <c r="AE84" s="527"/>
      <c r="AF84" s="646"/>
      <c r="AG84" s="644"/>
      <c r="AH84" s="646"/>
      <c r="AI84" s="674"/>
      <c r="AJ84" s="527"/>
      <c r="AK84" s="646"/>
      <c r="AL84" s="644"/>
      <c r="AM84" s="646"/>
      <c r="AN84" s="674"/>
      <c r="AO84" s="527"/>
      <c r="AP84" s="646"/>
      <c r="AQ84" s="644"/>
      <c r="AR84" s="646"/>
      <c r="AS84" s="674"/>
      <c r="AT84" s="527"/>
      <c r="AU84" s="646"/>
      <c r="AV84" s="644"/>
      <c r="AW84" s="646"/>
      <c r="AX84" s="674"/>
      <c r="AY84" s="753"/>
      <c r="AZ84" s="646"/>
      <c r="BA84" s="644"/>
      <c r="BB84" s="646"/>
      <c r="BC84" s="674"/>
      <c r="BD84" s="753"/>
      <c r="BE84" s="646"/>
      <c r="BF84" s="644"/>
      <c r="BG84" s="646"/>
      <c r="BH84" s="674"/>
      <c r="BI84" s="753"/>
      <c r="BJ84" s="646"/>
      <c r="BK84" s="644"/>
      <c r="BL84" s="646"/>
      <c r="BM84" s="674"/>
      <c r="BN84" s="753"/>
      <c r="BO84" s="646"/>
      <c r="BP84" s="644"/>
      <c r="BQ84" s="646"/>
      <c r="BR84" s="674"/>
      <c r="BS84" s="753"/>
      <c r="BT84" s="646"/>
      <c r="BU84" s="644"/>
      <c r="BV84" s="646"/>
      <c r="BW84" s="674"/>
      <c r="BX84" s="753"/>
      <c r="BY84" s="646"/>
      <c r="BZ84" s="644"/>
      <c r="CA84" s="646"/>
      <c r="CB84" s="674"/>
      <c r="CC84" s="753"/>
      <c r="CD84" s="646"/>
      <c r="CE84" s="644"/>
      <c r="CF84" s="646"/>
      <c r="CG84" s="674"/>
      <c r="CH84" s="753"/>
      <c r="CI84" s="646"/>
      <c r="CJ84" s="644"/>
      <c r="CK84" s="646"/>
      <c r="CL84" s="674"/>
      <c r="CM84" s="753"/>
      <c r="CN84" s="646"/>
      <c r="CO84" s="644"/>
      <c r="CP84" s="646"/>
      <c r="CQ84" s="674"/>
      <c r="CR84" s="753"/>
      <c r="CS84" s="646"/>
      <c r="CT84" s="644"/>
      <c r="CU84" s="646"/>
      <c r="CV84" s="674"/>
      <c r="CW84" s="753"/>
      <c r="CX84" s="646"/>
      <c r="CY84" s="646"/>
      <c r="CZ84" s="645"/>
      <c r="DA84" s="647"/>
      <c r="DB84" s="646"/>
      <c r="DC84" s="163">
        <f t="shared" si="26"/>
        <v>0</v>
      </c>
      <c r="DD84" s="44"/>
      <c r="DE84" s="44"/>
    </row>
    <row r="85" spans="1:163" x14ac:dyDescent="0.25">
      <c r="A85" s="431" t="s">
        <v>2314</v>
      </c>
      <c r="B85" s="425" t="s">
        <v>3004</v>
      </c>
      <c r="C85" s="644"/>
      <c r="D85" s="646"/>
      <c r="E85" s="674"/>
      <c r="F85" s="753"/>
      <c r="G85" s="646"/>
      <c r="H85" s="644"/>
      <c r="I85" s="646"/>
      <c r="J85" s="674"/>
      <c r="K85" s="753"/>
      <c r="L85" s="646"/>
      <c r="M85" s="644"/>
      <c r="N85" s="646"/>
      <c r="O85" s="674"/>
      <c r="P85" s="753"/>
      <c r="Q85" s="646"/>
      <c r="R85" s="644"/>
      <c r="S85" s="646"/>
      <c r="T85" s="674"/>
      <c r="U85" s="753"/>
      <c r="V85" s="646"/>
      <c r="W85" s="644"/>
      <c r="X85" s="646"/>
      <c r="Y85" s="674"/>
      <c r="Z85" s="753"/>
      <c r="AA85" s="646"/>
      <c r="AB85" s="644"/>
      <c r="AC85" s="646"/>
      <c r="AD85" s="674"/>
      <c r="AE85" s="527"/>
      <c r="AF85" s="646"/>
      <c r="AG85" s="644"/>
      <c r="AH85" s="646"/>
      <c r="AI85" s="674"/>
      <c r="AJ85" s="527"/>
      <c r="AK85" s="646"/>
      <c r="AL85" s="644"/>
      <c r="AM85" s="646"/>
      <c r="AN85" s="674"/>
      <c r="AO85" s="527"/>
      <c r="AP85" s="646"/>
      <c r="AQ85" s="644"/>
      <c r="AR85" s="646"/>
      <c r="AS85" s="674"/>
      <c r="AT85" s="527"/>
      <c r="AU85" s="646"/>
      <c r="AV85" s="644"/>
      <c r="AW85" s="646"/>
      <c r="AX85" s="674"/>
      <c r="AY85" s="753"/>
      <c r="AZ85" s="646"/>
      <c r="BA85" s="644"/>
      <c r="BB85" s="646"/>
      <c r="BC85" s="674"/>
      <c r="BD85" s="753"/>
      <c r="BE85" s="646"/>
      <c r="BF85" s="644"/>
      <c r="BG85" s="646"/>
      <c r="BH85" s="674"/>
      <c r="BI85" s="753"/>
      <c r="BJ85" s="646"/>
      <c r="BK85" s="644"/>
      <c r="BL85" s="646"/>
      <c r="BM85" s="674"/>
      <c r="BN85" s="753"/>
      <c r="BO85" s="646"/>
      <c r="BP85" s="644"/>
      <c r="BQ85" s="646"/>
      <c r="BR85" s="674"/>
      <c r="BS85" s="753"/>
      <c r="BT85" s="646"/>
      <c r="BU85" s="644"/>
      <c r="BV85" s="646"/>
      <c r="BW85" s="674"/>
      <c r="BX85" s="753"/>
      <c r="BY85" s="646"/>
      <c r="BZ85" s="644"/>
      <c r="CA85" s="646"/>
      <c r="CB85" s="674"/>
      <c r="CC85" s="753"/>
      <c r="CD85" s="646"/>
      <c r="CE85" s="644"/>
      <c r="CF85" s="646"/>
      <c r="CG85" s="674"/>
      <c r="CH85" s="753"/>
      <c r="CI85" s="646"/>
      <c r="CJ85" s="644"/>
      <c r="CK85" s="646"/>
      <c r="CL85" s="674"/>
      <c r="CM85" s="753"/>
      <c r="CN85" s="646"/>
      <c r="CO85" s="644"/>
      <c r="CP85" s="646"/>
      <c r="CQ85" s="674"/>
      <c r="CR85" s="753"/>
      <c r="CS85" s="646"/>
      <c r="CT85" s="644"/>
      <c r="CU85" s="646"/>
      <c r="CV85" s="674"/>
      <c r="CW85" s="753"/>
      <c r="CX85" s="646"/>
      <c r="CY85" s="646"/>
      <c r="CZ85" s="645"/>
      <c r="DA85" s="647"/>
      <c r="DB85" s="646"/>
      <c r="DC85" s="163">
        <f t="shared" si="26"/>
        <v>0</v>
      </c>
      <c r="DD85" s="44"/>
      <c r="DE85" s="44" t="s">
        <v>42</v>
      </c>
    </row>
    <row r="86" spans="1:163" x14ac:dyDescent="0.25">
      <c r="A86" s="437" t="s">
        <v>2315</v>
      </c>
      <c r="B86" s="425" t="s">
        <v>3060</v>
      </c>
      <c r="C86" s="644"/>
      <c r="D86" s="646"/>
      <c r="E86" s="674"/>
      <c r="F86" s="753"/>
      <c r="G86" s="646"/>
      <c r="H86" s="644"/>
      <c r="I86" s="646"/>
      <c r="J86" s="674"/>
      <c r="K86" s="753"/>
      <c r="L86" s="646"/>
      <c r="M86" s="644"/>
      <c r="N86" s="646"/>
      <c r="O86" s="674"/>
      <c r="P86" s="753"/>
      <c r="Q86" s="646"/>
      <c r="R86" s="644"/>
      <c r="S86" s="646"/>
      <c r="T86" s="674"/>
      <c r="U86" s="753"/>
      <c r="V86" s="646"/>
      <c r="W86" s="644"/>
      <c r="X86" s="646"/>
      <c r="Y86" s="674"/>
      <c r="Z86" s="753"/>
      <c r="AA86" s="646"/>
      <c r="AB86" s="644"/>
      <c r="AC86" s="646"/>
      <c r="AD86" s="674"/>
      <c r="AE86" s="527"/>
      <c r="AF86" s="646"/>
      <c r="AG86" s="644"/>
      <c r="AH86" s="646"/>
      <c r="AI86" s="674"/>
      <c r="AJ86" s="527"/>
      <c r="AK86" s="646"/>
      <c r="AL86" s="644"/>
      <c r="AM86" s="646"/>
      <c r="AN86" s="674"/>
      <c r="AO86" s="527"/>
      <c r="AP86" s="646"/>
      <c r="AQ86" s="644"/>
      <c r="AR86" s="646"/>
      <c r="AS86" s="674"/>
      <c r="AT86" s="527"/>
      <c r="AU86" s="646"/>
      <c r="AV86" s="644"/>
      <c r="AW86" s="646"/>
      <c r="AX86" s="674"/>
      <c r="AY86" s="753"/>
      <c r="AZ86" s="646"/>
      <c r="BA86" s="644"/>
      <c r="BB86" s="646"/>
      <c r="BC86" s="674"/>
      <c r="BD86" s="753"/>
      <c r="BE86" s="646"/>
      <c r="BF86" s="644"/>
      <c r="BG86" s="646"/>
      <c r="BH86" s="674"/>
      <c r="BI86" s="753"/>
      <c r="BJ86" s="646"/>
      <c r="BK86" s="644"/>
      <c r="BL86" s="646"/>
      <c r="BM86" s="674"/>
      <c r="BN86" s="753"/>
      <c r="BO86" s="646"/>
      <c r="BP86" s="644"/>
      <c r="BQ86" s="646"/>
      <c r="BR86" s="674"/>
      <c r="BS86" s="753"/>
      <c r="BT86" s="646"/>
      <c r="BU86" s="644"/>
      <c r="BV86" s="646"/>
      <c r="BW86" s="674"/>
      <c r="BX86" s="753"/>
      <c r="BY86" s="646"/>
      <c r="BZ86" s="644"/>
      <c r="CA86" s="646"/>
      <c r="CB86" s="674"/>
      <c r="CC86" s="753"/>
      <c r="CD86" s="646"/>
      <c r="CE86" s="644"/>
      <c r="CF86" s="646"/>
      <c r="CG86" s="674"/>
      <c r="CH86" s="753"/>
      <c r="CI86" s="646"/>
      <c r="CJ86" s="644"/>
      <c r="CK86" s="646"/>
      <c r="CL86" s="674"/>
      <c r="CM86" s="753"/>
      <c r="CN86" s="646"/>
      <c r="CO86" s="644"/>
      <c r="CP86" s="646"/>
      <c r="CQ86" s="674"/>
      <c r="CR86" s="753"/>
      <c r="CS86" s="646"/>
      <c r="CT86" s="644"/>
      <c r="CU86" s="646"/>
      <c r="CV86" s="674"/>
      <c r="CW86" s="753"/>
      <c r="CX86" s="646"/>
      <c r="CY86" s="646"/>
      <c r="CZ86" s="645"/>
      <c r="DA86" s="647"/>
      <c r="DB86" s="646"/>
      <c r="DC86" s="163">
        <f t="shared" si="26"/>
        <v>0</v>
      </c>
      <c r="DD86" s="44"/>
      <c r="DE86" s="44" t="s">
        <v>42</v>
      </c>
    </row>
    <row r="87" spans="1:163" x14ac:dyDescent="0.25">
      <c r="A87" s="431" t="s">
        <v>2316</v>
      </c>
      <c r="B87" s="48" t="s">
        <v>38</v>
      </c>
      <c r="C87" s="644"/>
      <c r="D87" s="646"/>
      <c r="E87" s="674"/>
      <c r="F87" s="753"/>
      <c r="G87" s="646"/>
      <c r="H87" s="644"/>
      <c r="I87" s="646"/>
      <c r="J87" s="674"/>
      <c r="K87" s="753"/>
      <c r="L87" s="646"/>
      <c r="M87" s="644"/>
      <c r="N87" s="646"/>
      <c r="O87" s="674"/>
      <c r="P87" s="753"/>
      <c r="Q87" s="646"/>
      <c r="R87" s="644"/>
      <c r="S87" s="646"/>
      <c r="T87" s="674"/>
      <c r="U87" s="753"/>
      <c r="V87" s="646"/>
      <c r="W87" s="644"/>
      <c r="X87" s="646"/>
      <c r="Y87" s="674"/>
      <c r="Z87" s="753"/>
      <c r="AA87" s="646"/>
      <c r="AB87" s="644"/>
      <c r="AC87" s="646"/>
      <c r="AD87" s="674"/>
      <c r="AE87" s="527"/>
      <c r="AF87" s="646"/>
      <c r="AG87" s="644"/>
      <c r="AH87" s="646"/>
      <c r="AI87" s="674"/>
      <c r="AJ87" s="527"/>
      <c r="AK87" s="646"/>
      <c r="AL87" s="644"/>
      <c r="AM87" s="646"/>
      <c r="AN87" s="674"/>
      <c r="AO87" s="527"/>
      <c r="AP87" s="646"/>
      <c r="AQ87" s="644"/>
      <c r="AR87" s="646"/>
      <c r="AS87" s="674"/>
      <c r="AT87" s="527"/>
      <c r="AU87" s="646"/>
      <c r="AV87" s="644"/>
      <c r="AW87" s="646"/>
      <c r="AX87" s="674"/>
      <c r="AY87" s="753"/>
      <c r="AZ87" s="646"/>
      <c r="BA87" s="644"/>
      <c r="BB87" s="646"/>
      <c r="BC87" s="674"/>
      <c r="BD87" s="753"/>
      <c r="BE87" s="646"/>
      <c r="BF87" s="644"/>
      <c r="BG87" s="646"/>
      <c r="BH87" s="674"/>
      <c r="BI87" s="753"/>
      <c r="BJ87" s="646"/>
      <c r="BK87" s="644"/>
      <c r="BL87" s="646"/>
      <c r="BM87" s="674"/>
      <c r="BN87" s="753"/>
      <c r="BO87" s="646"/>
      <c r="BP87" s="644"/>
      <c r="BQ87" s="646"/>
      <c r="BR87" s="674"/>
      <c r="BS87" s="753"/>
      <c r="BT87" s="646"/>
      <c r="BU87" s="644"/>
      <c r="BV87" s="646"/>
      <c r="BW87" s="674"/>
      <c r="BX87" s="753"/>
      <c r="BY87" s="646"/>
      <c r="BZ87" s="644"/>
      <c r="CA87" s="646"/>
      <c r="CB87" s="674"/>
      <c r="CC87" s="753"/>
      <c r="CD87" s="646"/>
      <c r="CE87" s="644"/>
      <c r="CF87" s="646"/>
      <c r="CG87" s="674"/>
      <c r="CH87" s="753"/>
      <c r="CI87" s="646"/>
      <c r="CJ87" s="644"/>
      <c r="CK87" s="646"/>
      <c r="CL87" s="674"/>
      <c r="CM87" s="753"/>
      <c r="CN87" s="646"/>
      <c r="CO87" s="644"/>
      <c r="CP87" s="646"/>
      <c r="CQ87" s="674"/>
      <c r="CR87" s="753"/>
      <c r="CS87" s="646"/>
      <c r="CT87" s="644"/>
      <c r="CU87" s="646"/>
      <c r="CV87" s="674"/>
      <c r="CW87" s="753"/>
      <c r="CX87" s="646"/>
      <c r="CY87" s="646"/>
      <c r="CZ87" s="645"/>
      <c r="DA87" s="647"/>
      <c r="DB87" s="646"/>
      <c r="DC87" s="163">
        <f t="shared" si="26"/>
        <v>0</v>
      </c>
      <c r="DD87" s="44"/>
      <c r="DE87" s="44" t="s">
        <v>42</v>
      </c>
    </row>
    <row r="88" spans="1:163" ht="30" x14ac:dyDescent="0.25">
      <c r="A88" s="437" t="s">
        <v>2317</v>
      </c>
      <c r="B88" s="48" t="s">
        <v>241</v>
      </c>
      <c r="C88" s="644"/>
      <c r="D88" s="646"/>
      <c r="E88" s="674"/>
      <c r="F88" s="753"/>
      <c r="G88" s="646"/>
      <c r="H88" s="644"/>
      <c r="I88" s="646"/>
      <c r="J88" s="674"/>
      <c r="K88" s="753"/>
      <c r="L88" s="646"/>
      <c r="M88" s="644"/>
      <c r="N88" s="646"/>
      <c r="O88" s="674"/>
      <c r="P88" s="753"/>
      <c r="Q88" s="646"/>
      <c r="R88" s="644"/>
      <c r="S88" s="646"/>
      <c r="T88" s="674"/>
      <c r="U88" s="753"/>
      <c r="V88" s="646"/>
      <c r="W88" s="644"/>
      <c r="X88" s="646"/>
      <c r="Y88" s="674"/>
      <c r="Z88" s="753"/>
      <c r="AA88" s="646"/>
      <c r="AB88" s="644"/>
      <c r="AC88" s="646"/>
      <c r="AD88" s="674"/>
      <c r="AE88" s="527"/>
      <c r="AF88" s="646"/>
      <c r="AG88" s="644"/>
      <c r="AH88" s="646"/>
      <c r="AI88" s="674"/>
      <c r="AJ88" s="527"/>
      <c r="AK88" s="646"/>
      <c r="AL88" s="644"/>
      <c r="AM88" s="646"/>
      <c r="AN88" s="674"/>
      <c r="AO88" s="527"/>
      <c r="AP88" s="646"/>
      <c r="AQ88" s="644"/>
      <c r="AR88" s="646"/>
      <c r="AS88" s="674"/>
      <c r="AT88" s="527"/>
      <c r="AU88" s="646"/>
      <c r="AV88" s="644"/>
      <c r="AW88" s="646"/>
      <c r="AX88" s="674"/>
      <c r="AY88" s="753"/>
      <c r="AZ88" s="646"/>
      <c r="BA88" s="644"/>
      <c r="BB88" s="646"/>
      <c r="BC88" s="674"/>
      <c r="BD88" s="753"/>
      <c r="BE88" s="646"/>
      <c r="BF88" s="644"/>
      <c r="BG88" s="646"/>
      <c r="BH88" s="674"/>
      <c r="BI88" s="753"/>
      <c r="BJ88" s="646"/>
      <c r="BK88" s="644"/>
      <c r="BL88" s="646"/>
      <c r="BM88" s="674"/>
      <c r="BN88" s="753"/>
      <c r="BO88" s="646"/>
      <c r="BP88" s="644"/>
      <c r="BQ88" s="646"/>
      <c r="BR88" s="674"/>
      <c r="BS88" s="753"/>
      <c r="BT88" s="646"/>
      <c r="BU88" s="644"/>
      <c r="BV88" s="646"/>
      <c r="BW88" s="674"/>
      <c r="BX88" s="753"/>
      <c r="BY88" s="646"/>
      <c r="BZ88" s="644"/>
      <c r="CA88" s="646"/>
      <c r="CB88" s="674"/>
      <c r="CC88" s="753"/>
      <c r="CD88" s="646"/>
      <c r="CE88" s="644"/>
      <c r="CF88" s="646"/>
      <c r="CG88" s="674"/>
      <c r="CH88" s="753"/>
      <c r="CI88" s="646"/>
      <c r="CJ88" s="644"/>
      <c r="CK88" s="646"/>
      <c r="CL88" s="674"/>
      <c r="CM88" s="753"/>
      <c r="CN88" s="646"/>
      <c r="CO88" s="644"/>
      <c r="CP88" s="646"/>
      <c r="CQ88" s="674"/>
      <c r="CR88" s="753"/>
      <c r="CS88" s="646"/>
      <c r="CT88" s="644"/>
      <c r="CU88" s="646"/>
      <c r="CV88" s="674"/>
      <c r="CW88" s="753"/>
      <c r="CX88" s="646"/>
      <c r="CY88" s="646"/>
      <c r="CZ88" s="645"/>
      <c r="DA88" s="647"/>
      <c r="DB88" s="646"/>
      <c r="DC88" s="163">
        <f t="shared" si="26"/>
        <v>0</v>
      </c>
      <c r="DD88" s="44"/>
      <c r="DE88" s="44" t="s">
        <v>42</v>
      </c>
    </row>
    <row r="89" spans="1:163" s="5" customFormat="1" ht="15.75" thickBot="1" x14ac:dyDescent="0.3">
      <c r="A89" s="199"/>
      <c r="B89" s="48"/>
      <c r="C89" s="177"/>
      <c r="D89" s="179"/>
      <c r="E89" s="268"/>
      <c r="F89" s="269"/>
      <c r="G89" s="179"/>
      <c r="H89" s="177"/>
      <c r="I89" s="179"/>
      <c r="J89" s="268"/>
      <c r="K89" s="269"/>
      <c r="L89" s="179"/>
      <c r="M89" s="177"/>
      <c r="N89" s="179"/>
      <c r="O89" s="268"/>
      <c r="P89" s="269"/>
      <c r="Q89" s="179"/>
      <c r="R89" s="177"/>
      <c r="S89" s="179"/>
      <c r="T89" s="268"/>
      <c r="U89" s="269"/>
      <c r="V89" s="179"/>
      <c r="W89" s="177"/>
      <c r="X89" s="179"/>
      <c r="Y89" s="268"/>
      <c r="Z89" s="269"/>
      <c r="AA89" s="179"/>
      <c r="AB89" s="177"/>
      <c r="AC89" s="179"/>
      <c r="AD89" s="268"/>
      <c r="AE89" s="269"/>
      <c r="AF89" s="179"/>
      <c r="AG89" s="177"/>
      <c r="AH89" s="179"/>
      <c r="AI89" s="268"/>
      <c r="AJ89" s="269"/>
      <c r="AK89" s="179"/>
      <c r="AL89" s="177"/>
      <c r="AM89" s="179"/>
      <c r="AN89" s="268"/>
      <c r="AO89" s="269"/>
      <c r="AP89" s="179"/>
      <c r="AQ89" s="177"/>
      <c r="AR89" s="179"/>
      <c r="AS89" s="268"/>
      <c r="AT89" s="269"/>
      <c r="AU89" s="179"/>
      <c r="AV89" s="177"/>
      <c r="AW89" s="179"/>
      <c r="AX89" s="268"/>
      <c r="AY89" s="269"/>
      <c r="AZ89" s="179"/>
      <c r="BA89" s="177"/>
      <c r="BB89" s="179"/>
      <c r="BC89" s="268"/>
      <c r="BD89" s="269"/>
      <c r="BE89" s="179"/>
      <c r="BF89" s="177"/>
      <c r="BG89" s="179"/>
      <c r="BH89" s="268"/>
      <c r="BI89" s="269"/>
      <c r="BJ89" s="179"/>
      <c r="BK89" s="177"/>
      <c r="BL89" s="179"/>
      <c r="BM89" s="268"/>
      <c r="BN89" s="269"/>
      <c r="BO89" s="179"/>
      <c r="BP89" s="177"/>
      <c r="BQ89" s="179"/>
      <c r="BR89" s="268"/>
      <c r="BS89" s="269"/>
      <c r="BT89" s="179"/>
      <c r="BU89" s="177"/>
      <c r="BV89" s="179"/>
      <c r="BW89" s="268"/>
      <c r="BX89" s="269"/>
      <c r="BY89" s="179"/>
      <c r="BZ89" s="177"/>
      <c r="CA89" s="179"/>
      <c r="CB89" s="268"/>
      <c r="CC89" s="269"/>
      <c r="CD89" s="179"/>
      <c r="CE89" s="177"/>
      <c r="CF89" s="179"/>
      <c r="CG89" s="268"/>
      <c r="CH89" s="269"/>
      <c r="CI89" s="179"/>
      <c r="CJ89" s="177"/>
      <c r="CK89" s="179"/>
      <c r="CL89" s="268"/>
      <c r="CM89" s="269"/>
      <c r="CN89" s="179"/>
      <c r="CO89" s="177"/>
      <c r="CP89" s="179"/>
      <c r="CQ89" s="268"/>
      <c r="CR89" s="269"/>
      <c r="CS89" s="179"/>
      <c r="CT89" s="177"/>
      <c r="CU89" s="179"/>
      <c r="CV89" s="268"/>
      <c r="CW89" s="269"/>
      <c r="CX89" s="179"/>
      <c r="CY89" s="179"/>
      <c r="CZ89" s="178"/>
      <c r="DA89" s="180"/>
      <c r="DB89" s="179"/>
      <c r="DC89" s="216"/>
      <c r="DD89" s="179"/>
      <c r="DE89" s="179"/>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row>
    <row r="90" spans="1:163" ht="24" thickBot="1" x14ac:dyDescent="0.4">
      <c r="A90" s="123"/>
      <c r="B90" s="187" t="s">
        <v>54</v>
      </c>
      <c r="C90" s="644"/>
      <c r="D90" s="646"/>
      <c r="E90" s="675"/>
      <c r="F90" s="189">
        <f>SUM(F32:F88)+F28</f>
        <v>0</v>
      </c>
      <c r="G90" s="676"/>
      <c r="H90" s="644"/>
      <c r="I90" s="646"/>
      <c r="J90" s="675"/>
      <c r="K90" s="189">
        <f>SUM(K32:K88)+K28</f>
        <v>0</v>
      </c>
      <c r="L90" s="676"/>
      <c r="M90" s="644"/>
      <c r="N90" s="646"/>
      <c r="O90" s="675"/>
      <c r="P90" s="189">
        <f>SUM(P32:P88)+P28</f>
        <v>0</v>
      </c>
      <c r="Q90" s="676"/>
      <c r="R90" s="644"/>
      <c r="S90" s="646"/>
      <c r="T90" s="675"/>
      <c r="U90" s="189">
        <f>SUM(U32:U88)+U28</f>
        <v>0</v>
      </c>
      <c r="V90" s="676"/>
      <c r="W90" s="644"/>
      <c r="X90" s="646"/>
      <c r="Y90" s="675"/>
      <c r="Z90" s="189">
        <f>SUM(Z32:Z88)+Z28</f>
        <v>0</v>
      </c>
      <c r="AA90" s="676"/>
      <c r="AB90" s="644"/>
      <c r="AC90" s="646"/>
      <c r="AD90" s="675"/>
      <c r="AE90" s="189">
        <f>SUM(AE32:AE88)+AE28</f>
        <v>0</v>
      </c>
      <c r="AF90" s="676"/>
      <c r="AG90" s="644"/>
      <c r="AH90" s="646"/>
      <c r="AI90" s="675"/>
      <c r="AJ90" s="189">
        <f>SUM(AJ32:AJ88)+AJ28</f>
        <v>0</v>
      </c>
      <c r="AK90" s="676"/>
      <c r="AL90" s="644"/>
      <c r="AM90" s="646"/>
      <c r="AN90" s="675"/>
      <c r="AO90" s="189">
        <f>SUM(AO32:AO88)+AO28</f>
        <v>0</v>
      </c>
      <c r="AP90" s="676"/>
      <c r="AQ90" s="644"/>
      <c r="AR90" s="646"/>
      <c r="AS90" s="675"/>
      <c r="AT90" s="189">
        <f>SUM(AT32:AT88)+AT28</f>
        <v>0</v>
      </c>
      <c r="AU90" s="676"/>
      <c r="AV90" s="644"/>
      <c r="AW90" s="646"/>
      <c r="AX90" s="675"/>
      <c r="AY90" s="189">
        <f>SUM(AY32:AY88)+AY28</f>
        <v>0</v>
      </c>
      <c r="AZ90" s="676"/>
      <c r="BA90" s="644"/>
      <c r="BB90" s="646"/>
      <c r="BC90" s="675"/>
      <c r="BD90" s="189">
        <f>SUM(BD32:BD88)+BD28</f>
        <v>0</v>
      </c>
      <c r="BE90" s="676"/>
      <c r="BF90" s="644"/>
      <c r="BG90" s="646"/>
      <c r="BH90" s="675"/>
      <c r="BI90" s="189">
        <f>SUM(BI32:BI88)+BI28</f>
        <v>0</v>
      </c>
      <c r="BJ90" s="676"/>
      <c r="BK90" s="644"/>
      <c r="BL90" s="646"/>
      <c r="BM90" s="675"/>
      <c r="BN90" s="189">
        <f>SUM(BN32:BN88)+BN28</f>
        <v>0</v>
      </c>
      <c r="BO90" s="676"/>
      <c r="BP90" s="644"/>
      <c r="BQ90" s="646"/>
      <c r="BR90" s="675"/>
      <c r="BS90" s="189">
        <f>SUM(BS32:BS88)+BS28</f>
        <v>0</v>
      </c>
      <c r="BT90" s="676"/>
      <c r="BU90" s="644"/>
      <c r="BV90" s="646"/>
      <c r="BW90" s="675"/>
      <c r="BX90" s="189">
        <f>SUM(BX32:BX88)+BX28</f>
        <v>0</v>
      </c>
      <c r="BY90" s="676"/>
      <c r="BZ90" s="644"/>
      <c r="CA90" s="646"/>
      <c r="CB90" s="675"/>
      <c r="CC90" s="189">
        <f>SUM(CC32:CC88)+CC28</f>
        <v>0</v>
      </c>
      <c r="CD90" s="676"/>
      <c r="CE90" s="644"/>
      <c r="CF90" s="646"/>
      <c r="CG90" s="675"/>
      <c r="CH90" s="189">
        <f>SUM(CH32:CH88)+CH28</f>
        <v>0</v>
      </c>
      <c r="CI90" s="676"/>
      <c r="CJ90" s="644"/>
      <c r="CK90" s="646"/>
      <c r="CL90" s="675"/>
      <c r="CM90" s="189">
        <f>SUM(CM32:CM88)+CM28</f>
        <v>0</v>
      </c>
      <c r="CN90" s="676"/>
      <c r="CO90" s="644"/>
      <c r="CP90" s="646"/>
      <c r="CQ90" s="675"/>
      <c r="CR90" s="189">
        <f>SUM(CR32:CR88)+CR28</f>
        <v>0</v>
      </c>
      <c r="CS90" s="676"/>
      <c r="CT90" s="644"/>
      <c r="CU90" s="646"/>
      <c r="CV90" s="675"/>
      <c r="CW90" s="189">
        <f>SUM(CW32:CW88)+CW28</f>
        <v>0</v>
      </c>
      <c r="CX90" s="676"/>
      <c r="CY90" s="646"/>
      <c r="CZ90" s="645"/>
      <c r="DA90" s="647"/>
      <c r="DB90" s="646"/>
      <c r="DC90" s="189">
        <f>SUM(DC32:DC88)+DC28</f>
        <v>0</v>
      </c>
      <c r="DD90" s="270"/>
      <c r="DE90" s="44"/>
    </row>
    <row r="91" spans="1:163" ht="60" x14ac:dyDescent="0.25">
      <c r="A91" s="123"/>
      <c r="B91" s="48" t="s">
        <v>3164</v>
      </c>
      <c r="C91" s="163"/>
      <c r="D91" s="179"/>
      <c r="E91" s="221"/>
      <c r="F91" s="213"/>
      <c r="G91" s="179"/>
      <c r="H91" s="163"/>
      <c r="I91" s="179"/>
      <c r="J91" s="221"/>
      <c r="K91" s="213"/>
      <c r="L91" s="179"/>
      <c r="M91" s="163"/>
      <c r="N91" s="179"/>
      <c r="O91" s="221"/>
      <c r="P91" s="213"/>
      <c r="Q91" s="179"/>
      <c r="R91" s="163"/>
      <c r="S91" s="179"/>
      <c r="T91" s="221"/>
      <c r="U91" s="213"/>
      <c r="V91" s="179"/>
      <c r="W91" s="163"/>
      <c r="X91" s="179"/>
      <c r="Y91" s="221"/>
      <c r="Z91" s="213"/>
      <c r="AA91" s="179"/>
      <c r="AB91" s="163"/>
      <c r="AC91" s="179"/>
      <c r="AD91" s="221"/>
      <c r="AE91" s="213"/>
      <c r="AF91" s="179"/>
      <c r="AG91" s="163"/>
      <c r="AH91" s="179"/>
      <c r="AI91" s="221"/>
      <c r="AJ91" s="213"/>
      <c r="AK91" s="179"/>
      <c r="AL91" s="163"/>
      <c r="AM91" s="179"/>
      <c r="AN91" s="221"/>
      <c r="AO91" s="213"/>
      <c r="AP91" s="179"/>
      <c r="AQ91" s="163"/>
      <c r="AR91" s="179"/>
      <c r="AS91" s="221"/>
      <c r="AT91" s="213"/>
      <c r="AU91" s="179"/>
      <c r="AV91" s="163"/>
      <c r="AW91" s="179"/>
      <c r="AX91" s="221"/>
      <c r="AY91" s="213"/>
      <c r="AZ91" s="179"/>
      <c r="BA91" s="163"/>
      <c r="BB91" s="179"/>
      <c r="BC91" s="221"/>
      <c r="BD91" s="213"/>
      <c r="BE91" s="179"/>
      <c r="BF91" s="163"/>
      <c r="BG91" s="179"/>
      <c r="BH91" s="221"/>
      <c r="BI91" s="213"/>
      <c r="BJ91" s="179"/>
      <c r="BK91" s="163"/>
      <c r="BL91" s="179"/>
      <c r="BM91" s="221"/>
      <c r="BN91" s="213"/>
      <c r="BO91" s="179"/>
      <c r="BP91" s="163"/>
      <c r="BQ91" s="179"/>
      <c r="BR91" s="221"/>
      <c r="BS91" s="213"/>
      <c r="BT91" s="179"/>
      <c r="BU91" s="163"/>
      <c r="BV91" s="179"/>
      <c r="BW91" s="221"/>
      <c r="BX91" s="213"/>
      <c r="BY91" s="179"/>
      <c r="BZ91" s="163"/>
      <c r="CA91" s="179"/>
      <c r="CB91" s="221"/>
      <c r="CC91" s="213"/>
      <c r="CD91" s="179"/>
      <c r="CE91" s="163"/>
      <c r="CF91" s="179"/>
      <c r="CG91" s="221"/>
      <c r="CH91" s="213"/>
      <c r="CI91" s="179"/>
      <c r="CJ91" s="163"/>
      <c r="CK91" s="179"/>
      <c r="CL91" s="221"/>
      <c r="CM91" s="213"/>
      <c r="CN91" s="179"/>
      <c r="CO91" s="163"/>
      <c r="CP91" s="179"/>
      <c r="CQ91" s="221"/>
      <c r="CR91" s="213"/>
      <c r="CS91" s="179"/>
      <c r="CT91" s="163"/>
      <c r="CU91" s="179"/>
      <c r="CV91" s="221"/>
      <c r="CW91" s="213"/>
      <c r="CX91" s="179"/>
      <c r="CY91" s="180"/>
      <c r="CZ91" s="179"/>
      <c r="DA91" s="179"/>
      <c r="DB91" s="179"/>
      <c r="DC91" s="59"/>
      <c r="DD91" s="44"/>
      <c r="DE91" s="44"/>
    </row>
    <row r="92" spans="1:163" x14ac:dyDescent="0.25">
      <c r="A92" s="123"/>
      <c r="B92" s="44"/>
      <c r="C92" s="163"/>
      <c r="D92" s="179"/>
      <c r="E92" s="179"/>
      <c r="F92" s="214"/>
      <c r="G92" s="179"/>
      <c r="H92" s="163"/>
      <c r="I92" s="179"/>
      <c r="J92" s="179"/>
      <c r="K92" s="214"/>
      <c r="L92" s="179"/>
      <c r="M92" s="163"/>
      <c r="N92" s="179"/>
      <c r="O92" s="179"/>
      <c r="P92" s="214"/>
      <c r="Q92" s="179"/>
      <c r="R92" s="163"/>
      <c r="S92" s="179"/>
      <c r="T92" s="179"/>
      <c r="U92" s="214"/>
      <c r="V92" s="179"/>
      <c r="W92" s="163"/>
      <c r="X92" s="179"/>
      <c r="Y92" s="179"/>
      <c r="Z92" s="214"/>
      <c r="AA92" s="179"/>
      <c r="AB92" s="163"/>
      <c r="AC92" s="179"/>
      <c r="AD92" s="179"/>
      <c r="AE92" s="214"/>
      <c r="AF92" s="179"/>
      <c r="AG92" s="163"/>
      <c r="AH92" s="179"/>
      <c r="AI92" s="179"/>
      <c r="AJ92" s="214"/>
      <c r="AK92" s="179"/>
      <c r="AL92" s="163"/>
      <c r="AM92" s="179"/>
      <c r="AN92" s="179"/>
      <c r="AO92" s="214"/>
      <c r="AP92" s="179"/>
      <c r="AQ92" s="163"/>
      <c r="AR92" s="179"/>
      <c r="AS92" s="179"/>
      <c r="AT92" s="214"/>
      <c r="AU92" s="179"/>
      <c r="AV92" s="163"/>
      <c r="AW92" s="179"/>
      <c r="AX92" s="179"/>
      <c r="AY92" s="214"/>
      <c r="AZ92" s="179"/>
      <c r="BA92" s="163"/>
      <c r="BB92" s="179"/>
      <c r="BC92" s="179"/>
      <c r="BD92" s="214"/>
      <c r="BE92" s="179"/>
      <c r="BF92" s="163"/>
      <c r="BG92" s="179"/>
      <c r="BH92" s="179"/>
      <c r="BI92" s="214"/>
      <c r="BJ92" s="179"/>
      <c r="BK92" s="163"/>
      <c r="BL92" s="179"/>
      <c r="BM92" s="179"/>
      <c r="BN92" s="214"/>
      <c r="BO92" s="179"/>
      <c r="BP92" s="163"/>
      <c r="BQ92" s="179"/>
      <c r="BR92" s="179"/>
      <c r="BS92" s="214"/>
      <c r="BT92" s="179"/>
      <c r="BU92" s="163"/>
      <c r="BV92" s="179"/>
      <c r="BW92" s="179"/>
      <c r="BX92" s="214"/>
      <c r="BY92" s="179"/>
      <c r="BZ92" s="163"/>
      <c r="CA92" s="179"/>
      <c r="CB92" s="179"/>
      <c r="CC92" s="214"/>
      <c r="CD92" s="179"/>
      <c r="CE92" s="163"/>
      <c r="CF92" s="179"/>
      <c r="CG92" s="179"/>
      <c r="CH92" s="214"/>
      <c r="CI92" s="179"/>
      <c r="CJ92" s="163"/>
      <c r="CK92" s="179"/>
      <c r="CL92" s="179"/>
      <c r="CM92" s="214"/>
      <c r="CN92" s="179"/>
      <c r="CO92" s="163"/>
      <c r="CP92" s="179"/>
      <c r="CQ92" s="179"/>
      <c r="CR92" s="214"/>
      <c r="CS92" s="179"/>
      <c r="CT92" s="163"/>
      <c r="CU92" s="179"/>
      <c r="CV92" s="179"/>
      <c r="CW92" s="214"/>
      <c r="CX92" s="179"/>
      <c r="CY92" s="180"/>
      <c r="CZ92" s="179"/>
      <c r="DA92" s="179"/>
      <c r="DB92" s="179"/>
      <c r="DC92" s="163"/>
      <c r="DD92" s="44"/>
      <c r="DE92" s="44"/>
    </row>
    <row r="93" spans="1:163" ht="23.25" x14ac:dyDescent="0.35">
      <c r="A93" s="123"/>
      <c r="B93" s="187" t="s">
        <v>168</v>
      </c>
      <c r="C93" s="163"/>
      <c r="D93" s="179"/>
      <c r="E93" s="179"/>
      <c r="F93" s="214"/>
      <c r="G93" s="179"/>
      <c r="H93" s="163"/>
      <c r="I93" s="179"/>
      <c r="J93" s="179"/>
      <c r="K93" s="214"/>
      <c r="L93" s="179"/>
      <c r="M93" s="163"/>
      <c r="N93" s="179"/>
      <c r="O93" s="179"/>
      <c r="P93" s="214"/>
      <c r="Q93" s="179"/>
      <c r="R93" s="163"/>
      <c r="S93" s="179"/>
      <c r="T93" s="179"/>
      <c r="U93" s="214"/>
      <c r="V93" s="179"/>
      <c r="W93" s="163"/>
      <c r="X93" s="179"/>
      <c r="Y93" s="179"/>
      <c r="Z93" s="214"/>
      <c r="AA93" s="179"/>
      <c r="AB93" s="163"/>
      <c r="AC93" s="179"/>
      <c r="AD93" s="179"/>
      <c r="AE93" s="214"/>
      <c r="AF93" s="179"/>
      <c r="AG93" s="163"/>
      <c r="AH93" s="179"/>
      <c r="AI93" s="179"/>
      <c r="AJ93" s="214"/>
      <c r="AK93" s="179"/>
      <c r="AL93" s="163"/>
      <c r="AM93" s="179"/>
      <c r="AN93" s="179"/>
      <c r="AO93" s="214"/>
      <c r="AP93" s="179"/>
      <c r="AQ93" s="163"/>
      <c r="AR93" s="179"/>
      <c r="AS93" s="179"/>
      <c r="AT93" s="214"/>
      <c r="AU93" s="179"/>
      <c r="AV93" s="163"/>
      <c r="AW93" s="179"/>
      <c r="AX93" s="179"/>
      <c r="AY93" s="214"/>
      <c r="AZ93" s="179"/>
      <c r="BA93" s="163"/>
      <c r="BB93" s="179"/>
      <c r="BC93" s="179"/>
      <c r="BD93" s="214"/>
      <c r="BE93" s="179"/>
      <c r="BF93" s="163"/>
      <c r="BG93" s="179"/>
      <c r="BH93" s="179"/>
      <c r="BI93" s="214"/>
      <c r="BJ93" s="179"/>
      <c r="BK93" s="163"/>
      <c r="BL93" s="179"/>
      <c r="BM93" s="179"/>
      <c r="BN93" s="214"/>
      <c r="BO93" s="179"/>
      <c r="BP93" s="163"/>
      <c r="BQ93" s="179"/>
      <c r="BR93" s="179"/>
      <c r="BS93" s="214"/>
      <c r="BT93" s="179"/>
      <c r="BU93" s="163"/>
      <c r="BV93" s="179"/>
      <c r="BW93" s="179"/>
      <c r="BX93" s="214"/>
      <c r="BY93" s="179"/>
      <c r="BZ93" s="163"/>
      <c r="CA93" s="179"/>
      <c r="CB93" s="179"/>
      <c r="CC93" s="214"/>
      <c r="CD93" s="179"/>
      <c r="CE93" s="163"/>
      <c r="CF93" s="179"/>
      <c r="CG93" s="179"/>
      <c r="CH93" s="214"/>
      <c r="CI93" s="179"/>
      <c r="CJ93" s="163"/>
      <c r="CK93" s="179"/>
      <c r="CL93" s="179"/>
      <c r="CM93" s="214"/>
      <c r="CN93" s="179"/>
      <c r="CO93" s="163"/>
      <c r="CP93" s="179"/>
      <c r="CQ93" s="179"/>
      <c r="CR93" s="214"/>
      <c r="CS93" s="179"/>
      <c r="CT93" s="163"/>
      <c r="CU93" s="179"/>
      <c r="CV93" s="179"/>
      <c r="CW93" s="214"/>
      <c r="CX93" s="179"/>
      <c r="CY93" s="180"/>
      <c r="CZ93" s="179"/>
      <c r="DA93" s="179"/>
      <c r="DB93" s="179"/>
      <c r="DC93" s="163"/>
      <c r="DD93" s="44"/>
      <c r="DE93" s="44"/>
    </row>
    <row r="94" spans="1:163" x14ac:dyDescent="0.25">
      <c r="A94" s="123" t="s">
        <v>2318</v>
      </c>
      <c r="B94" s="48" t="s">
        <v>74</v>
      </c>
      <c r="C94" s="643"/>
      <c r="D94" s="646"/>
      <c r="E94" s="644"/>
      <c r="F94" s="753"/>
      <c r="G94" s="179"/>
      <c r="H94" s="643"/>
      <c r="I94" s="646"/>
      <c r="J94" s="646"/>
      <c r="K94" s="753"/>
      <c r="L94" s="179"/>
      <c r="M94" s="643"/>
      <c r="N94" s="646"/>
      <c r="O94" s="646"/>
      <c r="P94" s="753"/>
      <c r="Q94" s="179"/>
      <c r="R94" s="643"/>
      <c r="S94" s="646"/>
      <c r="T94" s="646"/>
      <c r="U94" s="753"/>
      <c r="V94" s="179"/>
      <c r="W94" s="643"/>
      <c r="X94" s="646"/>
      <c r="Y94" s="646"/>
      <c r="Z94" s="753"/>
      <c r="AA94" s="179"/>
      <c r="AB94" s="643"/>
      <c r="AC94" s="646"/>
      <c r="AD94" s="646"/>
      <c r="AE94" s="527"/>
      <c r="AF94" s="179"/>
      <c r="AG94" s="643"/>
      <c r="AH94" s="646"/>
      <c r="AI94" s="646"/>
      <c r="AJ94" s="527"/>
      <c r="AK94" s="179"/>
      <c r="AL94" s="643"/>
      <c r="AM94" s="646"/>
      <c r="AN94" s="646"/>
      <c r="AO94" s="527"/>
      <c r="AP94" s="179"/>
      <c r="AQ94" s="643"/>
      <c r="AR94" s="646"/>
      <c r="AS94" s="646"/>
      <c r="AT94" s="527"/>
      <c r="AU94" s="179"/>
      <c r="AV94" s="643"/>
      <c r="AW94" s="646"/>
      <c r="AX94" s="646"/>
      <c r="AY94" s="753"/>
      <c r="AZ94" s="179"/>
      <c r="BA94" s="643"/>
      <c r="BB94" s="646"/>
      <c r="BC94" s="646"/>
      <c r="BD94" s="753"/>
      <c r="BE94" s="179"/>
      <c r="BF94" s="643"/>
      <c r="BG94" s="646"/>
      <c r="BH94" s="646"/>
      <c r="BI94" s="753"/>
      <c r="BJ94" s="179"/>
      <c r="BK94" s="643"/>
      <c r="BL94" s="646"/>
      <c r="BM94" s="646"/>
      <c r="BN94" s="753"/>
      <c r="BO94" s="179"/>
      <c r="BP94" s="643"/>
      <c r="BQ94" s="646"/>
      <c r="BR94" s="646"/>
      <c r="BS94" s="753"/>
      <c r="BT94" s="179"/>
      <c r="BU94" s="643"/>
      <c r="BV94" s="646"/>
      <c r="BW94" s="646"/>
      <c r="BX94" s="753"/>
      <c r="BY94" s="179"/>
      <c r="BZ94" s="643"/>
      <c r="CA94" s="646"/>
      <c r="CB94" s="646"/>
      <c r="CC94" s="753"/>
      <c r="CD94" s="179"/>
      <c r="CE94" s="643"/>
      <c r="CF94" s="646"/>
      <c r="CG94" s="646"/>
      <c r="CH94" s="753"/>
      <c r="CI94" s="179"/>
      <c r="CJ94" s="643"/>
      <c r="CK94" s="646"/>
      <c r="CL94" s="646"/>
      <c r="CM94" s="753"/>
      <c r="CN94" s="179"/>
      <c r="CO94" s="643"/>
      <c r="CP94" s="646"/>
      <c r="CQ94" s="646"/>
      <c r="CR94" s="753"/>
      <c r="CS94" s="179"/>
      <c r="CT94" s="643"/>
      <c r="CU94" s="646"/>
      <c r="CV94" s="646"/>
      <c r="CW94" s="753"/>
      <c r="CX94" s="179"/>
      <c r="CY94" s="180"/>
      <c r="CZ94" s="179"/>
      <c r="DA94" s="179"/>
      <c r="DB94" s="179"/>
      <c r="DC94" s="163">
        <f t="shared" ref="DC94:DC99" si="27">F94+K94+P94+U94+Z94+AE94+AJ94+AO94+AT94+AY94+BD94+BI94+BN94+BS94+BX94+CC94+CH94+CM94+CR94+CW94</f>
        <v>0</v>
      </c>
      <c r="DD94" s="44"/>
      <c r="DE94" s="44"/>
    </row>
    <row r="95" spans="1:163" ht="30" x14ac:dyDescent="0.25">
      <c r="A95" s="123" t="s">
        <v>2322</v>
      </c>
      <c r="B95" s="48" t="s">
        <v>3077</v>
      </c>
      <c r="C95" s="643"/>
      <c r="D95" s="646"/>
      <c r="E95" s="646"/>
      <c r="F95" s="753"/>
      <c r="G95" s="179"/>
      <c r="H95" s="643"/>
      <c r="I95" s="646"/>
      <c r="J95" s="646"/>
      <c r="K95" s="753"/>
      <c r="L95" s="179"/>
      <c r="M95" s="643"/>
      <c r="N95" s="646"/>
      <c r="O95" s="646"/>
      <c r="P95" s="753"/>
      <c r="Q95" s="179"/>
      <c r="R95" s="643"/>
      <c r="S95" s="646"/>
      <c r="T95" s="646"/>
      <c r="U95" s="753"/>
      <c r="V95" s="179"/>
      <c r="W95" s="643"/>
      <c r="X95" s="646"/>
      <c r="Y95" s="646"/>
      <c r="Z95" s="753"/>
      <c r="AA95" s="179"/>
      <c r="AB95" s="643"/>
      <c r="AC95" s="646"/>
      <c r="AD95" s="646"/>
      <c r="AE95" s="527"/>
      <c r="AF95" s="179"/>
      <c r="AG95" s="643"/>
      <c r="AH95" s="646"/>
      <c r="AI95" s="646"/>
      <c r="AJ95" s="527"/>
      <c r="AK95" s="179"/>
      <c r="AL95" s="643"/>
      <c r="AM95" s="646"/>
      <c r="AN95" s="646"/>
      <c r="AO95" s="527"/>
      <c r="AP95" s="179"/>
      <c r="AQ95" s="643"/>
      <c r="AR95" s="646"/>
      <c r="AS95" s="646"/>
      <c r="AT95" s="527"/>
      <c r="AU95" s="179"/>
      <c r="AV95" s="643"/>
      <c r="AW95" s="646"/>
      <c r="AX95" s="646"/>
      <c r="AY95" s="753"/>
      <c r="AZ95" s="179"/>
      <c r="BA95" s="643"/>
      <c r="BB95" s="646"/>
      <c r="BC95" s="646"/>
      <c r="BD95" s="753"/>
      <c r="BE95" s="179"/>
      <c r="BF95" s="643"/>
      <c r="BG95" s="646"/>
      <c r="BH95" s="646"/>
      <c r="BI95" s="753"/>
      <c r="BJ95" s="179"/>
      <c r="BK95" s="643"/>
      <c r="BL95" s="646"/>
      <c r="BM95" s="646"/>
      <c r="BN95" s="753"/>
      <c r="BO95" s="179"/>
      <c r="BP95" s="643"/>
      <c r="BQ95" s="646"/>
      <c r="BR95" s="646"/>
      <c r="BS95" s="753"/>
      <c r="BT95" s="179"/>
      <c r="BU95" s="643"/>
      <c r="BV95" s="646"/>
      <c r="BW95" s="646"/>
      <c r="BX95" s="753"/>
      <c r="BY95" s="179"/>
      <c r="BZ95" s="643"/>
      <c r="CA95" s="646"/>
      <c r="CB95" s="646"/>
      <c r="CC95" s="753"/>
      <c r="CD95" s="179"/>
      <c r="CE95" s="643"/>
      <c r="CF95" s="646"/>
      <c r="CG95" s="646"/>
      <c r="CH95" s="753"/>
      <c r="CI95" s="179"/>
      <c r="CJ95" s="643"/>
      <c r="CK95" s="646"/>
      <c r="CL95" s="646"/>
      <c r="CM95" s="753"/>
      <c r="CN95" s="179"/>
      <c r="CO95" s="643"/>
      <c r="CP95" s="646"/>
      <c r="CQ95" s="646"/>
      <c r="CR95" s="753"/>
      <c r="CS95" s="179"/>
      <c r="CT95" s="643"/>
      <c r="CU95" s="646"/>
      <c r="CV95" s="646"/>
      <c r="CW95" s="753"/>
      <c r="CX95" s="179"/>
      <c r="CY95" s="180"/>
      <c r="CZ95" s="179"/>
      <c r="DA95" s="179"/>
      <c r="DB95" s="179"/>
      <c r="DC95" s="163">
        <f t="shared" si="27"/>
        <v>0</v>
      </c>
      <c r="DD95" s="44"/>
      <c r="DE95" s="44"/>
    </row>
    <row r="96" spans="1:163" s="5" customFormat="1" x14ac:dyDescent="0.25">
      <c r="A96" s="437">
        <v>20850</v>
      </c>
      <c r="B96" s="423" t="s">
        <v>3082</v>
      </c>
      <c r="C96" s="760"/>
      <c r="D96" s="646"/>
      <c r="E96" s="646"/>
      <c r="F96" s="753"/>
      <c r="G96" s="179"/>
      <c r="H96" s="760"/>
      <c r="I96" s="646"/>
      <c r="J96" s="646"/>
      <c r="K96" s="753"/>
      <c r="L96" s="179"/>
      <c r="M96" s="760"/>
      <c r="N96" s="646"/>
      <c r="O96" s="646"/>
      <c r="P96" s="753"/>
      <c r="Q96" s="179"/>
      <c r="R96" s="760"/>
      <c r="S96" s="646"/>
      <c r="T96" s="646"/>
      <c r="U96" s="753"/>
      <c r="V96" s="179"/>
      <c r="W96" s="760"/>
      <c r="X96" s="646"/>
      <c r="Y96" s="646"/>
      <c r="Z96" s="753"/>
      <c r="AA96" s="179"/>
      <c r="AB96" s="760"/>
      <c r="AC96" s="646"/>
      <c r="AD96" s="646"/>
      <c r="AE96" s="527"/>
      <c r="AF96" s="179"/>
      <c r="AG96" s="760"/>
      <c r="AH96" s="646"/>
      <c r="AI96" s="646"/>
      <c r="AJ96" s="527"/>
      <c r="AK96" s="179"/>
      <c r="AL96" s="760"/>
      <c r="AM96" s="646"/>
      <c r="AN96" s="646"/>
      <c r="AO96" s="527"/>
      <c r="AP96" s="179"/>
      <c r="AQ96" s="760"/>
      <c r="AR96" s="646"/>
      <c r="AS96" s="646"/>
      <c r="AT96" s="527"/>
      <c r="AU96" s="179"/>
      <c r="AV96" s="760"/>
      <c r="AW96" s="646"/>
      <c r="AX96" s="646"/>
      <c r="AY96" s="753"/>
      <c r="AZ96" s="179"/>
      <c r="BA96" s="760"/>
      <c r="BB96" s="646"/>
      <c r="BC96" s="646"/>
      <c r="BD96" s="753"/>
      <c r="BE96" s="179"/>
      <c r="BF96" s="760"/>
      <c r="BG96" s="646"/>
      <c r="BH96" s="646"/>
      <c r="BI96" s="753"/>
      <c r="BJ96" s="179"/>
      <c r="BK96" s="760"/>
      <c r="BL96" s="646"/>
      <c r="BM96" s="646"/>
      <c r="BN96" s="753"/>
      <c r="BO96" s="179"/>
      <c r="BP96" s="760"/>
      <c r="BQ96" s="646"/>
      <c r="BR96" s="646"/>
      <c r="BS96" s="753"/>
      <c r="BT96" s="179"/>
      <c r="BU96" s="760"/>
      <c r="BV96" s="646"/>
      <c r="BW96" s="646"/>
      <c r="BX96" s="753"/>
      <c r="BY96" s="179"/>
      <c r="BZ96" s="760"/>
      <c r="CA96" s="646"/>
      <c r="CB96" s="646"/>
      <c r="CC96" s="753"/>
      <c r="CD96" s="179"/>
      <c r="CE96" s="760"/>
      <c r="CF96" s="646"/>
      <c r="CG96" s="646"/>
      <c r="CH96" s="753"/>
      <c r="CI96" s="179"/>
      <c r="CJ96" s="760"/>
      <c r="CK96" s="646"/>
      <c r="CL96" s="646"/>
      <c r="CM96" s="753"/>
      <c r="CN96" s="179"/>
      <c r="CO96" s="760"/>
      <c r="CP96" s="646"/>
      <c r="CQ96" s="646"/>
      <c r="CR96" s="753"/>
      <c r="CS96" s="179"/>
      <c r="CT96" s="760"/>
      <c r="CU96" s="646"/>
      <c r="CV96" s="646"/>
      <c r="CW96" s="753"/>
      <c r="CX96" s="179"/>
      <c r="CY96" s="180"/>
      <c r="CZ96" s="179"/>
      <c r="DA96" s="179"/>
      <c r="DB96" s="179"/>
      <c r="DC96" s="763">
        <f t="shared" si="27"/>
        <v>0</v>
      </c>
      <c r="DD96" s="179"/>
      <c r="DE96" s="179" t="s">
        <v>3137</v>
      </c>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row>
    <row r="97" spans="1:109" x14ac:dyDescent="0.25">
      <c r="A97" s="123" t="s">
        <v>2321</v>
      </c>
      <c r="B97" s="48" t="s">
        <v>3165</v>
      </c>
      <c r="C97" s="643"/>
      <c r="D97" s="646"/>
      <c r="E97" s="646"/>
      <c r="F97" s="753"/>
      <c r="G97" s="179"/>
      <c r="H97" s="643"/>
      <c r="I97" s="646"/>
      <c r="J97" s="646"/>
      <c r="K97" s="753"/>
      <c r="L97" s="179"/>
      <c r="M97" s="643"/>
      <c r="N97" s="646"/>
      <c r="O97" s="646"/>
      <c r="P97" s="753"/>
      <c r="Q97" s="179"/>
      <c r="R97" s="643"/>
      <c r="S97" s="646"/>
      <c r="T97" s="646"/>
      <c r="U97" s="753"/>
      <c r="V97" s="179"/>
      <c r="W97" s="643"/>
      <c r="X97" s="646"/>
      <c r="Y97" s="646"/>
      <c r="Z97" s="753"/>
      <c r="AA97" s="179"/>
      <c r="AB97" s="643"/>
      <c r="AC97" s="646"/>
      <c r="AD97" s="646"/>
      <c r="AE97" s="527"/>
      <c r="AF97" s="179"/>
      <c r="AG97" s="643"/>
      <c r="AH97" s="646"/>
      <c r="AI97" s="646"/>
      <c r="AJ97" s="527"/>
      <c r="AK97" s="179"/>
      <c r="AL97" s="643"/>
      <c r="AM97" s="646"/>
      <c r="AN97" s="646"/>
      <c r="AO97" s="527"/>
      <c r="AP97" s="179"/>
      <c r="AQ97" s="643"/>
      <c r="AR97" s="646"/>
      <c r="AS97" s="646"/>
      <c r="AT97" s="527"/>
      <c r="AU97" s="179"/>
      <c r="AV97" s="643"/>
      <c r="AW97" s="646"/>
      <c r="AX97" s="646"/>
      <c r="AY97" s="753"/>
      <c r="AZ97" s="179"/>
      <c r="BA97" s="643"/>
      <c r="BB97" s="646"/>
      <c r="BC97" s="646"/>
      <c r="BD97" s="753"/>
      <c r="BE97" s="179"/>
      <c r="BF97" s="643"/>
      <c r="BG97" s="646"/>
      <c r="BH97" s="646"/>
      <c r="BI97" s="753"/>
      <c r="BJ97" s="179"/>
      <c r="BK97" s="643"/>
      <c r="BL97" s="646"/>
      <c r="BM97" s="646"/>
      <c r="BN97" s="753"/>
      <c r="BO97" s="179"/>
      <c r="BP97" s="643"/>
      <c r="BQ97" s="646"/>
      <c r="BR97" s="646"/>
      <c r="BS97" s="753"/>
      <c r="BT97" s="179"/>
      <c r="BU97" s="643"/>
      <c r="BV97" s="646"/>
      <c r="BW97" s="646"/>
      <c r="BX97" s="753"/>
      <c r="BY97" s="179"/>
      <c r="BZ97" s="643"/>
      <c r="CA97" s="646"/>
      <c r="CB97" s="646"/>
      <c r="CC97" s="753"/>
      <c r="CD97" s="179"/>
      <c r="CE97" s="643"/>
      <c r="CF97" s="646"/>
      <c r="CG97" s="646"/>
      <c r="CH97" s="753"/>
      <c r="CI97" s="179"/>
      <c r="CJ97" s="643"/>
      <c r="CK97" s="646"/>
      <c r="CL97" s="646"/>
      <c r="CM97" s="753"/>
      <c r="CN97" s="179"/>
      <c r="CO97" s="643"/>
      <c r="CP97" s="646"/>
      <c r="CQ97" s="646"/>
      <c r="CR97" s="753"/>
      <c r="CS97" s="179"/>
      <c r="CT97" s="643"/>
      <c r="CU97" s="646"/>
      <c r="CV97" s="646"/>
      <c r="CW97" s="753"/>
      <c r="CX97" s="179"/>
      <c r="CY97" s="180"/>
      <c r="CZ97" s="179"/>
      <c r="DA97" s="179"/>
      <c r="DB97" s="179"/>
      <c r="DC97" s="163">
        <f t="shared" si="27"/>
        <v>0</v>
      </c>
      <c r="DD97" s="44"/>
      <c r="DE97" s="44"/>
    </row>
    <row r="98" spans="1:109" ht="30.75" thickBot="1" x14ac:dyDescent="0.3">
      <c r="A98" s="123" t="s">
        <v>2320</v>
      </c>
      <c r="B98" s="188" t="s">
        <v>3166</v>
      </c>
      <c r="C98" s="643"/>
      <c r="D98" s="646"/>
      <c r="E98" s="644"/>
      <c r="F98" s="753"/>
      <c r="G98" s="179"/>
      <c r="H98" s="643"/>
      <c r="I98" s="646"/>
      <c r="J98" s="646"/>
      <c r="K98" s="753"/>
      <c r="L98" s="179"/>
      <c r="M98" s="643"/>
      <c r="N98" s="646"/>
      <c r="O98" s="646"/>
      <c r="P98" s="753"/>
      <c r="Q98" s="179"/>
      <c r="R98" s="643"/>
      <c r="S98" s="646"/>
      <c r="T98" s="646"/>
      <c r="U98" s="753"/>
      <c r="V98" s="179"/>
      <c r="W98" s="643"/>
      <c r="X98" s="646"/>
      <c r="Y98" s="646"/>
      <c r="Z98" s="753"/>
      <c r="AA98" s="179"/>
      <c r="AB98" s="643"/>
      <c r="AC98" s="646"/>
      <c r="AD98" s="646"/>
      <c r="AE98" s="521"/>
      <c r="AF98" s="179"/>
      <c r="AG98" s="643"/>
      <c r="AH98" s="646"/>
      <c r="AI98" s="646"/>
      <c r="AJ98" s="527"/>
      <c r="AK98" s="179"/>
      <c r="AL98" s="643"/>
      <c r="AM98" s="646"/>
      <c r="AN98" s="646"/>
      <c r="AO98" s="527"/>
      <c r="AP98" s="179"/>
      <c r="AQ98" s="643"/>
      <c r="AR98" s="646"/>
      <c r="AS98" s="646"/>
      <c r="AT98" s="527"/>
      <c r="AU98" s="179"/>
      <c r="AV98" s="643"/>
      <c r="AW98" s="646"/>
      <c r="AX98" s="646"/>
      <c r="AY98" s="753"/>
      <c r="AZ98" s="179"/>
      <c r="BA98" s="643"/>
      <c r="BB98" s="646"/>
      <c r="BC98" s="646"/>
      <c r="BD98" s="753"/>
      <c r="BE98" s="179"/>
      <c r="BF98" s="643"/>
      <c r="BG98" s="646"/>
      <c r="BH98" s="646"/>
      <c r="BI98" s="753"/>
      <c r="BJ98" s="179"/>
      <c r="BK98" s="643"/>
      <c r="BL98" s="646"/>
      <c r="BM98" s="646"/>
      <c r="BN98" s="753"/>
      <c r="BO98" s="179"/>
      <c r="BP98" s="643"/>
      <c r="BQ98" s="646"/>
      <c r="BR98" s="646"/>
      <c r="BS98" s="753"/>
      <c r="BT98" s="179"/>
      <c r="BU98" s="643"/>
      <c r="BV98" s="646"/>
      <c r="BW98" s="646"/>
      <c r="BX98" s="753"/>
      <c r="BY98" s="179"/>
      <c r="BZ98" s="643"/>
      <c r="CA98" s="646"/>
      <c r="CB98" s="646"/>
      <c r="CC98" s="753"/>
      <c r="CD98" s="179"/>
      <c r="CE98" s="643"/>
      <c r="CF98" s="646"/>
      <c r="CG98" s="646"/>
      <c r="CH98" s="753"/>
      <c r="CI98" s="179"/>
      <c r="CJ98" s="643"/>
      <c r="CK98" s="646"/>
      <c r="CL98" s="646"/>
      <c r="CM98" s="753"/>
      <c r="CN98" s="179"/>
      <c r="CO98" s="643"/>
      <c r="CP98" s="646"/>
      <c r="CQ98" s="646"/>
      <c r="CR98" s="753"/>
      <c r="CS98" s="179"/>
      <c r="CT98" s="643"/>
      <c r="CU98" s="646"/>
      <c r="CV98" s="646"/>
      <c r="CW98" s="753"/>
      <c r="CX98" s="179"/>
      <c r="CY98" s="180"/>
      <c r="CZ98" s="179"/>
      <c r="DA98" s="179"/>
      <c r="DB98" s="179"/>
      <c r="DC98" s="163">
        <f t="shared" si="27"/>
        <v>0</v>
      </c>
      <c r="DD98" s="44"/>
      <c r="DE98" s="44"/>
    </row>
    <row r="99" spans="1:109" ht="21.75" thickBot="1" x14ac:dyDescent="0.4">
      <c r="A99" s="123"/>
      <c r="B99" s="271" t="s">
        <v>378</v>
      </c>
      <c r="C99" s="163"/>
      <c r="D99" s="179"/>
      <c r="E99" s="179"/>
      <c r="F99" s="189">
        <f>+F90+SUM(F94:F98)</f>
        <v>0</v>
      </c>
      <c r="G99" s="190"/>
      <c r="H99" s="163"/>
      <c r="I99" s="179"/>
      <c r="J99" s="179"/>
      <c r="K99" s="189">
        <f>+K90+SUM(K94:K98)</f>
        <v>0</v>
      </c>
      <c r="L99" s="190"/>
      <c r="M99" s="163"/>
      <c r="N99" s="179"/>
      <c r="O99" s="179"/>
      <c r="P99" s="189">
        <f>+P90+SUM(P94:P98)</f>
        <v>0</v>
      </c>
      <c r="Q99" s="190"/>
      <c r="R99" s="163"/>
      <c r="S99" s="179"/>
      <c r="T99" s="179"/>
      <c r="U99" s="189">
        <f>+U90+SUM(U94:U98)</f>
        <v>0</v>
      </c>
      <c r="V99" s="190"/>
      <c r="W99" s="163"/>
      <c r="X99" s="179"/>
      <c r="Y99" s="179"/>
      <c r="Z99" s="189">
        <f>+Z90+SUM(Z94:Z98)</f>
        <v>0</v>
      </c>
      <c r="AA99" s="190"/>
      <c r="AB99" s="163"/>
      <c r="AC99" s="179"/>
      <c r="AD99" s="179"/>
      <c r="AE99" s="189">
        <f>+AE90+SUM(AE94:AE98)</f>
        <v>0</v>
      </c>
      <c r="AF99" s="190"/>
      <c r="AG99" s="163"/>
      <c r="AH99" s="179"/>
      <c r="AI99" s="179"/>
      <c r="AJ99" s="189">
        <f>+AJ90+SUM(AJ94:AJ98)</f>
        <v>0</v>
      </c>
      <c r="AK99" s="190"/>
      <c r="AL99" s="163"/>
      <c r="AM99" s="179"/>
      <c r="AN99" s="179"/>
      <c r="AO99" s="189">
        <f>+AO90+SUM(AO94:AO98)</f>
        <v>0</v>
      </c>
      <c r="AP99" s="190"/>
      <c r="AQ99" s="163"/>
      <c r="AR99" s="179"/>
      <c r="AS99" s="179"/>
      <c r="AT99" s="189">
        <f>+AT90+SUM(AT94:AT98)</f>
        <v>0</v>
      </c>
      <c r="AU99" s="190"/>
      <c r="AV99" s="163"/>
      <c r="AW99" s="179"/>
      <c r="AX99" s="179"/>
      <c r="AY99" s="189">
        <f>+AY90+SUM(AY94:AY98)</f>
        <v>0</v>
      </c>
      <c r="AZ99" s="190"/>
      <c r="BA99" s="163"/>
      <c r="BB99" s="179"/>
      <c r="BC99" s="179"/>
      <c r="BD99" s="189">
        <f>+BD90+SUM(BD94:BD98)</f>
        <v>0</v>
      </c>
      <c r="BE99" s="190"/>
      <c r="BF99" s="163"/>
      <c r="BG99" s="179"/>
      <c r="BH99" s="179"/>
      <c r="BI99" s="189">
        <f>+BI90+SUM(BI94:BI98)</f>
        <v>0</v>
      </c>
      <c r="BJ99" s="190"/>
      <c r="BK99" s="163"/>
      <c r="BL99" s="179"/>
      <c r="BM99" s="179"/>
      <c r="BN99" s="189">
        <f>+BN90+SUM(BN94:BN98)</f>
        <v>0</v>
      </c>
      <c r="BO99" s="190"/>
      <c r="BP99" s="163"/>
      <c r="BQ99" s="179"/>
      <c r="BR99" s="179"/>
      <c r="BS99" s="189">
        <f>+BS90+SUM(BS94:BS98)</f>
        <v>0</v>
      </c>
      <c r="BT99" s="190"/>
      <c r="BU99" s="163"/>
      <c r="BV99" s="179"/>
      <c r="BW99" s="179"/>
      <c r="BX99" s="189">
        <f>+BX90+SUM(BX94:BX98)</f>
        <v>0</v>
      </c>
      <c r="BY99" s="190"/>
      <c r="BZ99" s="163"/>
      <c r="CA99" s="179"/>
      <c r="CB99" s="179"/>
      <c r="CC99" s="189">
        <f>+CC90+SUM(CC94:CC98)</f>
        <v>0</v>
      </c>
      <c r="CD99" s="190"/>
      <c r="CE99" s="163"/>
      <c r="CF99" s="179"/>
      <c r="CG99" s="179"/>
      <c r="CH99" s="189">
        <f>+CH90+SUM(CH94:CH98)</f>
        <v>0</v>
      </c>
      <c r="CI99" s="190"/>
      <c r="CJ99" s="163"/>
      <c r="CK99" s="179"/>
      <c r="CL99" s="179"/>
      <c r="CM99" s="189">
        <f>+CM90+SUM(CM94:CM98)</f>
        <v>0</v>
      </c>
      <c r="CN99" s="190"/>
      <c r="CO99" s="163"/>
      <c r="CP99" s="179"/>
      <c r="CQ99" s="179"/>
      <c r="CR99" s="189">
        <f>+CR90+SUM(CR94:CR98)</f>
        <v>0</v>
      </c>
      <c r="CS99" s="190"/>
      <c r="CT99" s="163"/>
      <c r="CU99" s="179"/>
      <c r="CV99" s="179"/>
      <c r="CW99" s="189">
        <f>+CW90+SUM(CW94:CW98)</f>
        <v>0</v>
      </c>
      <c r="CX99" s="190"/>
      <c r="CY99" s="180"/>
      <c r="CZ99" s="179"/>
      <c r="DA99" s="179"/>
      <c r="DB99" s="179"/>
      <c r="DC99" s="57">
        <f t="shared" si="27"/>
        <v>0</v>
      </c>
      <c r="DD99" s="270"/>
      <c r="DE99" s="44"/>
    </row>
    <row r="100" spans="1:109" ht="24" customHeight="1" x14ac:dyDescent="0.25">
      <c r="C100" s="8"/>
      <c r="F100" s="159"/>
      <c r="H100" s="8"/>
      <c r="K100" s="159"/>
      <c r="M100" s="8"/>
      <c r="P100" s="159"/>
      <c r="R100" s="8"/>
      <c r="U100" s="159"/>
      <c r="W100" s="8"/>
      <c r="Z100" s="159"/>
      <c r="AB100" s="8"/>
      <c r="AE100" s="159"/>
      <c r="AG100" s="8"/>
      <c r="AJ100" s="159"/>
      <c r="AL100" s="8"/>
      <c r="AO100" s="159"/>
      <c r="AQ100" s="8"/>
      <c r="AT100" s="159"/>
      <c r="AV100" s="8"/>
      <c r="AY100" s="159"/>
      <c r="BA100" s="8"/>
      <c r="BD100" s="159"/>
      <c r="BF100" s="8"/>
      <c r="BI100" s="159"/>
      <c r="BK100" s="8"/>
      <c r="BN100" s="159"/>
      <c r="BP100" s="8"/>
      <c r="BS100" s="159"/>
      <c r="BU100" s="8"/>
      <c r="BX100" s="159"/>
      <c r="BZ100" s="8"/>
      <c r="CC100" s="159"/>
      <c r="CE100" s="8"/>
      <c r="CH100" s="159"/>
      <c r="CJ100" s="8"/>
      <c r="CM100" s="159"/>
      <c r="CO100" s="8"/>
      <c r="CR100" s="159"/>
      <c r="CT100" s="8"/>
      <c r="CW100" s="159"/>
      <c r="CY100" s="7"/>
      <c r="CZ100" s="5"/>
      <c r="DA100" s="5"/>
      <c r="DB100" s="5"/>
      <c r="DC100" s="21"/>
    </row>
    <row r="101" spans="1:109" s="32" customFormat="1" ht="27.75" customHeight="1" x14ac:dyDescent="0.25">
      <c r="A101" s="653"/>
      <c r="B101" s="654"/>
      <c r="C101" s="654"/>
      <c r="D101" s="654"/>
      <c r="E101" s="654"/>
      <c r="F101" s="657"/>
      <c r="G101" s="654"/>
      <c r="H101" s="654"/>
      <c r="I101" s="654"/>
      <c r="J101" s="654"/>
      <c r="K101" s="658"/>
      <c r="L101" s="654"/>
      <c r="M101" s="654"/>
      <c r="N101" s="654"/>
      <c r="O101" s="654"/>
      <c r="P101" s="658"/>
      <c r="Q101" s="654"/>
      <c r="R101" s="654"/>
      <c r="S101" s="654"/>
      <c r="T101" s="654"/>
      <c r="U101" s="657"/>
      <c r="V101" s="654"/>
      <c r="W101" s="654"/>
      <c r="X101" s="654"/>
      <c r="Y101" s="654"/>
      <c r="Z101" s="657"/>
      <c r="AA101" s="654"/>
      <c r="AB101" s="654"/>
      <c r="AC101" s="654"/>
      <c r="AD101" s="654"/>
      <c r="AE101" s="658"/>
      <c r="AF101" s="654"/>
      <c r="AG101" s="654"/>
      <c r="AH101" s="654"/>
      <c r="AI101" s="654"/>
      <c r="AJ101" s="657"/>
      <c r="AK101" s="654"/>
      <c r="AL101" s="654"/>
      <c r="AM101" s="654"/>
      <c r="AN101" s="654"/>
      <c r="AO101" s="657"/>
      <c r="AP101" s="654"/>
      <c r="AQ101" s="654"/>
      <c r="AR101" s="654"/>
      <c r="AS101" s="654"/>
      <c r="AT101" s="657"/>
      <c r="AU101" s="654"/>
      <c r="AV101" s="654"/>
      <c r="AW101" s="654"/>
      <c r="AX101" s="654"/>
      <c r="AY101" s="657"/>
      <c r="AZ101" s="654"/>
      <c r="BA101" s="654"/>
      <c r="BB101" s="654"/>
      <c r="BC101" s="654"/>
      <c r="BD101" s="657"/>
      <c r="BE101" s="654"/>
      <c r="BF101" s="654"/>
      <c r="BG101" s="654"/>
      <c r="BH101" s="654"/>
      <c r="BI101" s="657"/>
      <c r="BJ101" s="654"/>
      <c r="BK101" s="654"/>
      <c r="BL101" s="654"/>
      <c r="BM101" s="654"/>
      <c r="BN101" s="657"/>
      <c r="BO101" s="654"/>
      <c r="BP101" s="654"/>
      <c r="BQ101" s="654"/>
      <c r="BR101" s="654"/>
      <c r="BS101" s="657"/>
      <c r="BT101" s="654"/>
      <c r="BU101" s="654"/>
      <c r="BV101" s="654"/>
      <c r="BW101" s="654"/>
      <c r="BX101" s="657"/>
      <c r="BY101" s="654"/>
      <c r="BZ101" s="654"/>
      <c r="CA101" s="654"/>
      <c r="CB101" s="654"/>
      <c r="CC101" s="657"/>
      <c r="CD101" s="654"/>
      <c r="CE101" s="654"/>
      <c r="CF101" s="654"/>
      <c r="CG101" s="654"/>
      <c r="CH101" s="657"/>
      <c r="CI101" s="654"/>
      <c r="CJ101" s="654"/>
      <c r="CK101" s="654"/>
      <c r="CL101" s="654"/>
      <c r="CM101" s="657"/>
      <c r="CN101" s="654"/>
      <c r="CO101" s="654"/>
      <c r="CP101" s="654"/>
      <c r="CQ101" s="654"/>
      <c r="CR101" s="657"/>
      <c r="CS101" s="654"/>
      <c r="CT101" s="654"/>
      <c r="CU101" s="654"/>
      <c r="CV101" s="654"/>
      <c r="CW101" s="657"/>
      <c r="CX101" s="654"/>
      <c r="CY101" s="655"/>
      <c r="CZ101" s="654"/>
      <c r="DA101" s="654"/>
      <c r="DB101" s="654"/>
      <c r="DC101" s="654"/>
      <c r="DD101" s="654"/>
      <c r="DE101" s="654"/>
    </row>
    <row r="102" spans="1:109" s="32" customFormat="1" x14ac:dyDescent="0.25">
      <c r="A102" s="77"/>
      <c r="F102" s="36"/>
      <c r="K102" s="36"/>
      <c r="P102" s="36"/>
      <c r="U102" s="160"/>
      <c r="Z102" s="36"/>
      <c r="AE102" s="36"/>
      <c r="AJ102" s="36"/>
      <c r="AO102" s="160"/>
      <c r="AT102" s="160"/>
      <c r="AY102" s="160"/>
      <c r="BD102" s="160"/>
      <c r="BI102" s="36"/>
      <c r="BN102" s="36"/>
      <c r="BS102" s="160"/>
      <c r="BX102" s="160"/>
      <c r="CC102" s="36"/>
      <c r="CH102" s="36"/>
      <c r="CM102" s="36"/>
      <c r="CR102" s="36"/>
      <c r="CW102" s="36"/>
      <c r="CY102" s="78"/>
    </row>
    <row r="103" spans="1:109" s="32" customFormat="1" x14ac:dyDescent="0.25">
      <c r="A103" s="77"/>
      <c r="F103" s="36"/>
      <c r="K103" s="36"/>
      <c r="P103" s="36"/>
      <c r="U103" s="160"/>
      <c r="Z103" s="36"/>
      <c r="AE103" s="36"/>
      <c r="AJ103" s="36"/>
      <c r="AO103" s="36"/>
      <c r="AT103" s="36"/>
      <c r="AY103" s="160"/>
      <c r="BD103" s="36"/>
      <c r="BI103" s="36"/>
      <c r="BN103" s="36"/>
      <c r="BS103" s="36"/>
      <c r="BX103" s="160"/>
      <c r="CC103" s="36"/>
      <c r="CH103" s="36"/>
      <c r="CM103" s="36"/>
      <c r="CR103" s="36"/>
      <c r="CW103" s="36"/>
      <c r="CY103" s="78"/>
    </row>
    <row r="104" spans="1:109" s="32" customFormat="1" x14ac:dyDescent="0.25">
      <c r="A104" s="77"/>
      <c r="F104" s="36"/>
      <c r="K104" s="36"/>
      <c r="P104" s="36"/>
      <c r="U104" s="36"/>
      <c r="Z104" s="36"/>
      <c r="AE104" s="36"/>
      <c r="AJ104" s="36"/>
      <c r="AO104" s="36"/>
      <c r="AT104" s="36"/>
      <c r="AY104" s="160"/>
      <c r="BD104" s="36"/>
      <c r="BI104" s="36"/>
      <c r="BN104" s="36"/>
      <c r="BS104" s="36"/>
      <c r="BX104" s="36"/>
      <c r="CC104" s="36"/>
      <c r="CH104" s="36"/>
      <c r="CM104" s="36"/>
      <c r="CR104" s="36"/>
      <c r="CW104" s="36"/>
      <c r="CY104" s="78"/>
    </row>
    <row r="105" spans="1:109" s="32" customFormat="1" x14ac:dyDescent="0.25">
      <c r="A105" s="77"/>
      <c r="F105" s="36"/>
      <c r="K105" s="36"/>
      <c r="P105" s="36"/>
      <c r="U105" s="36"/>
      <c r="Z105" s="36"/>
      <c r="AE105" s="36"/>
      <c r="AJ105" s="36"/>
      <c r="AO105" s="36"/>
      <c r="AT105" s="36"/>
      <c r="AY105" s="160"/>
      <c r="BD105" s="36"/>
      <c r="BI105" s="36"/>
      <c r="BN105" s="36"/>
      <c r="BS105" s="36"/>
      <c r="BX105" s="36"/>
      <c r="CC105" s="36"/>
      <c r="CH105" s="36"/>
      <c r="CM105" s="36"/>
      <c r="CR105" s="36"/>
      <c r="CW105" s="36"/>
      <c r="CY105" s="78"/>
    </row>
    <row r="106" spans="1:109" s="32" customFormat="1" x14ac:dyDescent="0.25">
      <c r="A106" s="77"/>
      <c r="F106" s="36"/>
      <c r="K106" s="36"/>
      <c r="P106" s="36"/>
      <c r="U106" s="36"/>
      <c r="Z106" s="36"/>
      <c r="AE106" s="36"/>
      <c r="AJ106" s="36"/>
      <c r="AO106" s="36"/>
      <c r="AT106" s="36"/>
      <c r="AY106" s="160"/>
      <c r="BD106" s="36"/>
      <c r="BI106" s="36"/>
      <c r="BN106" s="36"/>
      <c r="BS106" s="36"/>
      <c r="BX106" s="36"/>
      <c r="CC106" s="36"/>
      <c r="CH106" s="36"/>
      <c r="CM106" s="36"/>
      <c r="CR106" s="36"/>
      <c r="CW106" s="36"/>
      <c r="CY106" s="78"/>
    </row>
    <row r="107" spans="1:109" s="32" customFormat="1" x14ac:dyDescent="0.25">
      <c r="A107" s="77"/>
      <c r="F107" s="36"/>
      <c r="K107" s="36"/>
      <c r="P107" s="36"/>
      <c r="U107" s="36"/>
      <c r="Z107" s="36"/>
      <c r="AE107" s="36"/>
      <c r="AJ107" s="36"/>
      <c r="AO107" s="36"/>
      <c r="AT107" s="36"/>
      <c r="AY107" s="160"/>
      <c r="BD107" s="36"/>
      <c r="BI107" s="36"/>
      <c r="BN107" s="36"/>
      <c r="BS107" s="36"/>
      <c r="BX107" s="36"/>
      <c r="CC107" s="36"/>
      <c r="CH107" s="36"/>
      <c r="CM107" s="36"/>
      <c r="CR107" s="36"/>
      <c r="CW107" s="36"/>
      <c r="CY107" s="78"/>
    </row>
    <row r="108" spans="1:109" s="32" customFormat="1" x14ac:dyDescent="0.25">
      <c r="A108" s="77"/>
      <c r="F108" s="36"/>
      <c r="K108" s="36"/>
      <c r="P108" s="36"/>
      <c r="U108" s="36"/>
      <c r="Z108" s="36"/>
      <c r="AE108" s="36"/>
      <c r="AJ108" s="36"/>
      <c r="AO108" s="36"/>
      <c r="AT108" s="36"/>
      <c r="AY108" s="160"/>
      <c r="BD108" s="36"/>
      <c r="BI108" s="36"/>
      <c r="BN108" s="36"/>
      <c r="BS108" s="36"/>
      <c r="BX108" s="36"/>
      <c r="CC108" s="36"/>
      <c r="CH108" s="36"/>
      <c r="CM108" s="36"/>
      <c r="CR108" s="36"/>
      <c r="CW108" s="36"/>
      <c r="CY108" s="78"/>
    </row>
    <row r="109" spans="1:109" s="32" customFormat="1" x14ac:dyDescent="0.25">
      <c r="A109" s="77"/>
      <c r="F109" s="36"/>
      <c r="K109" s="36"/>
      <c r="P109" s="36"/>
      <c r="U109" s="36"/>
      <c r="Z109" s="36"/>
      <c r="AE109" s="36"/>
      <c r="AJ109" s="36"/>
      <c r="AO109" s="36"/>
      <c r="AT109" s="36"/>
      <c r="AY109" s="36"/>
      <c r="BD109" s="36"/>
      <c r="BI109" s="36"/>
      <c r="BN109" s="36"/>
      <c r="BS109" s="36"/>
      <c r="BX109" s="36"/>
      <c r="CC109" s="36"/>
      <c r="CH109" s="36"/>
      <c r="CM109" s="36"/>
      <c r="CR109" s="36"/>
      <c r="CW109" s="36"/>
      <c r="CY109" s="78"/>
    </row>
    <row r="110" spans="1:109" s="32" customFormat="1" x14ac:dyDescent="0.25">
      <c r="A110" s="77"/>
      <c r="F110" s="36"/>
      <c r="K110" s="36"/>
      <c r="P110" s="36"/>
      <c r="U110" s="36"/>
      <c r="Z110" s="36"/>
      <c r="AE110" s="36"/>
      <c r="AJ110" s="36"/>
      <c r="AO110" s="36"/>
      <c r="AT110" s="36"/>
      <c r="AY110" s="36"/>
      <c r="BD110" s="36"/>
      <c r="BI110" s="36"/>
      <c r="BN110" s="36"/>
      <c r="BS110" s="36"/>
      <c r="BX110" s="36"/>
      <c r="CC110" s="36"/>
      <c r="CH110" s="36"/>
      <c r="CM110" s="36"/>
      <c r="CR110" s="36"/>
      <c r="CW110" s="36"/>
      <c r="CY110" s="78"/>
    </row>
    <row r="111" spans="1:109" s="32" customFormat="1" x14ac:dyDescent="0.25">
      <c r="A111" s="77"/>
      <c r="F111" s="36"/>
      <c r="K111" s="36"/>
      <c r="P111" s="36"/>
      <c r="U111" s="36"/>
      <c r="Z111" s="36"/>
      <c r="AE111" s="36"/>
      <c r="AJ111" s="36"/>
      <c r="AO111" s="36"/>
      <c r="AT111" s="36"/>
      <c r="AY111" s="36"/>
      <c r="BD111" s="36"/>
      <c r="BI111" s="36"/>
      <c r="BN111" s="36"/>
      <c r="BS111" s="36"/>
      <c r="BX111" s="36"/>
      <c r="CC111" s="36"/>
      <c r="CH111" s="36"/>
      <c r="CM111" s="36"/>
      <c r="CR111" s="36"/>
      <c r="CW111" s="36"/>
      <c r="CY111" s="78"/>
    </row>
    <row r="112" spans="1:109" s="32" customFormat="1" x14ac:dyDescent="0.25">
      <c r="A112" s="77"/>
      <c r="F112" s="36"/>
      <c r="K112" s="36"/>
      <c r="P112" s="36"/>
      <c r="U112" s="36"/>
      <c r="Z112" s="36"/>
      <c r="AE112" s="36"/>
      <c r="AJ112" s="36"/>
      <c r="AO112" s="36"/>
      <c r="AT112" s="36"/>
      <c r="AY112" s="36"/>
      <c r="BD112" s="36"/>
      <c r="BI112" s="36"/>
      <c r="BN112" s="36"/>
      <c r="BS112" s="36"/>
      <c r="BX112" s="36"/>
      <c r="CC112" s="36"/>
      <c r="CH112" s="36"/>
      <c r="CM112" s="36"/>
      <c r="CR112" s="36"/>
      <c r="CW112" s="36"/>
      <c r="CY112" s="78"/>
    </row>
    <row r="113" spans="1:103" s="32" customFormat="1" x14ac:dyDescent="0.25">
      <c r="A113" s="77"/>
      <c r="F113" s="36"/>
      <c r="K113" s="36"/>
      <c r="P113" s="36"/>
      <c r="U113" s="36"/>
      <c r="Z113" s="36"/>
      <c r="AE113" s="36"/>
      <c r="AJ113" s="36"/>
      <c r="AO113" s="36"/>
      <c r="AT113" s="36"/>
      <c r="AY113" s="36"/>
      <c r="BD113" s="36"/>
      <c r="BI113" s="36"/>
      <c r="BN113" s="36"/>
      <c r="BS113" s="36"/>
      <c r="BX113" s="36"/>
      <c r="CC113" s="36"/>
      <c r="CH113" s="36"/>
      <c r="CM113" s="36"/>
      <c r="CR113" s="36"/>
      <c r="CW113" s="36"/>
      <c r="CY113" s="78"/>
    </row>
    <row r="114" spans="1:103" s="32" customFormat="1" x14ac:dyDescent="0.25">
      <c r="A114" s="77"/>
      <c r="F114" s="36"/>
      <c r="K114" s="36"/>
      <c r="P114" s="36"/>
      <c r="U114" s="36"/>
      <c r="Z114" s="36"/>
      <c r="AE114" s="36"/>
      <c r="AJ114" s="36"/>
      <c r="AO114" s="36"/>
      <c r="AT114" s="36"/>
      <c r="AY114" s="36"/>
      <c r="BD114" s="36"/>
      <c r="BI114" s="36"/>
      <c r="BN114" s="36"/>
      <c r="BS114" s="36"/>
      <c r="BX114" s="36"/>
      <c r="CC114" s="36"/>
      <c r="CH114" s="36"/>
      <c r="CM114" s="36"/>
      <c r="CR114" s="36"/>
      <c r="CW114" s="36"/>
      <c r="CY114" s="78"/>
    </row>
    <row r="115" spans="1:103" s="32" customFormat="1" x14ac:dyDescent="0.25">
      <c r="A115" s="77"/>
      <c r="F115" s="36"/>
      <c r="K115" s="36"/>
      <c r="P115" s="36"/>
      <c r="U115" s="36"/>
      <c r="Z115" s="36"/>
      <c r="AE115" s="36"/>
      <c r="AJ115" s="36"/>
      <c r="AO115" s="36"/>
      <c r="AT115" s="36"/>
      <c r="AY115" s="36"/>
      <c r="BD115" s="36"/>
      <c r="BI115" s="36"/>
      <c r="BN115" s="36"/>
      <c r="BS115" s="36"/>
      <c r="BX115" s="36"/>
      <c r="CC115" s="36"/>
      <c r="CH115" s="36"/>
      <c r="CM115" s="36"/>
      <c r="CR115" s="36"/>
      <c r="CW115" s="36"/>
      <c r="CY115" s="78"/>
    </row>
    <row r="116" spans="1:103" s="32" customFormat="1" x14ac:dyDescent="0.25">
      <c r="A116" s="77"/>
      <c r="F116" s="36"/>
      <c r="K116" s="36"/>
      <c r="P116" s="36"/>
      <c r="U116" s="36"/>
      <c r="Z116" s="36"/>
      <c r="AE116" s="36"/>
      <c r="AJ116" s="36"/>
      <c r="AO116" s="36"/>
      <c r="AT116" s="36"/>
      <c r="AY116" s="36"/>
      <c r="BD116" s="36"/>
      <c r="BI116" s="36"/>
      <c r="BN116" s="36"/>
      <c r="BS116" s="36"/>
      <c r="BX116" s="36"/>
      <c r="CC116" s="36"/>
      <c r="CH116" s="36"/>
      <c r="CM116" s="36"/>
      <c r="CR116" s="36"/>
      <c r="CW116" s="36"/>
      <c r="CY116" s="78"/>
    </row>
    <row r="117" spans="1:103" s="32" customFormat="1" x14ac:dyDescent="0.25">
      <c r="A117" s="77"/>
      <c r="F117" s="36"/>
      <c r="K117" s="36"/>
      <c r="P117" s="36"/>
      <c r="U117" s="36"/>
      <c r="Z117" s="36"/>
      <c r="AE117" s="36"/>
      <c r="AJ117" s="36"/>
      <c r="AO117" s="36"/>
      <c r="AT117" s="36"/>
      <c r="AY117" s="36"/>
      <c r="BD117" s="36"/>
      <c r="BI117" s="36"/>
      <c r="BN117" s="36"/>
      <c r="BS117" s="36"/>
      <c r="BX117" s="36"/>
      <c r="CC117" s="36"/>
      <c r="CH117" s="36"/>
      <c r="CM117" s="36"/>
      <c r="CR117" s="36"/>
      <c r="CW117" s="36"/>
      <c r="CY117" s="78"/>
    </row>
    <row r="118" spans="1:103" s="32" customFormat="1" x14ac:dyDescent="0.25">
      <c r="A118" s="77"/>
      <c r="F118" s="36"/>
      <c r="K118" s="36"/>
      <c r="P118" s="36"/>
      <c r="U118" s="36"/>
      <c r="Z118" s="36"/>
      <c r="AE118" s="36"/>
      <c r="AJ118" s="36"/>
      <c r="AO118" s="36"/>
      <c r="AT118" s="36"/>
      <c r="AY118" s="36"/>
      <c r="BD118" s="36"/>
      <c r="BI118" s="36"/>
      <c r="BN118" s="36"/>
      <c r="BS118" s="36"/>
      <c r="BX118" s="36"/>
      <c r="CC118" s="36"/>
      <c r="CH118" s="36"/>
      <c r="CM118" s="36"/>
      <c r="CR118" s="36"/>
      <c r="CW118" s="36"/>
      <c r="CY118" s="78"/>
    </row>
    <row r="119" spans="1:103" s="32" customFormat="1" x14ac:dyDescent="0.25">
      <c r="A119" s="77"/>
      <c r="F119" s="36"/>
      <c r="K119" s="36"/>
      <c r="P119" s="36"/>
      <c r="U119" s="36"/>
      <c r="Z119" s="36"/>
      <c r="AE119" s="36"/>
      <c r="AJ119" s="36"/>
      <c r="AO119" s="36"/>
      <c r="AT119" s="36"/>
      <c r="AY119" s="36"/>
      <c r="BD119" s="36"/>
      <c r="BI119" s="36"/>
      <c r="BN119" s="36"/>
      <c r="BS119" s="36"/>
      <c r="BX119" s="36"/>
      <c r="CC119" s="36"/>
      <c r="CH119" s="36"/>
      <c r="CM119" s="36"/>
      <c r="CR119" s="36"/>
      <c r="CW119" s="36"/>
      <c r="CY119" s="78"/>
    </row>
    <row r="120" spans="1:103" s="32" customFormat="1" x14ac:dyDescent="0.25">
      <c r="A120" s="77"/>
      <c r="F120" s="36"/>
      <c r="K120" s="36"/>
      <c r="P120" s="36"/>
      <c r="U120" s="36"/>
      <c r="Z120" s="36"/>
      <c r="AE120" s="36"/>
      <c r="AJ120" s="36"/>
      <c r="AO120" s="36"/>
      <c r="AT120" s="36"/>
      <c r="AY120" s="36"/>
      <c r="BD120" s="36"/>
      <c r="BI120" s="36"/>
      <c r="BN120" s="36"/>
      <c r="BS120" s="36"/>
      <c r="BX120" s="36"/>
      <c r="CC120" s="36"/>
      <c r="CH120" s="36"/>
      <c r="CM120" s="36"/>
      <c r="CR120" s="36"/>
      <c r="CW120" s="36"/>
      <c r="CY120" s="78"/>
    </row>
    <row r="121" spans="1:103" s="32" customFormat="1" x14ac:dyDescent="0.25">
      <c r="A121" s="77"/>
      <c r="F121" s="36"/>
      <c r="K121" s="36"/>
      <c r="P121" s="36"/>
      <c r="U121" s="36"/>
      <c r="Z121" s="36"/>
      <c r="AE121" s="36"/>
      <c r="AJ121" s="36"/>
      <c r="AO121" s="36"/>
      <c r="AT121" s="36"/>
      <c r="AY121" s="36"/>
      <c r="BD121" s="36"/>
      <c r="BI121" s="36"/>
      <c r="BN121" s="36"/>
      <c r="BS121" s="36"/>
      <c r="BX121" s="36"/>
      <c r="CC121" s="36"/>
      <c r="CH121" s="36"/>
      <c r="CM121" s="36"/>
      <c r="CR121" s="36"/>
      <c r="CW121" s="36"/>
      <c r="CY121" s="78"/>
    </row>
    <row r="122" spans="1:103" s="32" customFormat="1" x14ac:dyDescent="0.25">
      <c r="A122" s="77"/>
      <c r="F122" s="36"/>
      <c r="K122" s="36"/>
      <c r="P122" s="36"/>
      <c r="U122" s="36"/>
      <c r="Z122" s="36"/>
      <c r="AE122" s="36"/>
      <c r="AJ122" s="36"/>
      <c r="AO122" s="36"/>
      <c r="AT122" s="36"/>
      <c r="AY122" s="36"/>
      <c r="BD122" s="36"/>
      <c r="BI122" s="36"/>
      <c r="BN122" s="36"/>
      <c r="BS122" s="36"/>
      <c r="BX122" s="36"/>
      <c r="CC122" s="36"/>
      <c r="CH122" s="36"/>
      <c r="CM122" s="36"/>
      <c r="CR122" s="36"/>
      <c r="CW122" s="36"/>
      <c r="CY122" s="78"/>
    </row>
    <row r="123" spans="1:103" s="32" customFormat="1" x14ac:dyDescent="0.25">
      <c r="A123" s="77"/>
      <c r="F123" s="36"/>
      <c r="K123" s="36"/>
      <c r="P123" s="36"/>
      <c r="U123" s="36"/>
      <c r="Z123" s="36"/>
      <c r="AE123" s="36"/>
      <c r="AJ123" s="36"/>
      <c r="AO123" s="36"/>
      <c r="AT123" s="36"/>
      <c r="AY123" s="36"/>
      <c r="BD123" s="36"/>
      <c r="BI123" s="36"/>
      <c r="BN123" s="36"/>
      <c r="BS123" s="36"/>
      <c r="BX123" s="36"/>
      <c r="CC123" s="36"/>
      <c r="CH123" s="36"/>
      <c r="CM123" s="36"/>
      <c r="CR123" s="36"/>
      <c r="CW123" s="36"/>
      <c r="CY123" s="78"/>
    </row>
    <row r="124" spans="1:103" s="32" customFormat="1" x14ac:dyDescent="0.25">
      <c r="A124" s="77"/>
      <c r="F124" s="36"/>
      <c r="K124" s="36"/>
      <c r="P124" s="36"/>
      <c r="U124" s="36"/>
      <c r="Z124" s="36"/>
      <c r="AE124" s="36"/>
      <c r="AJ124" s="36"/>
      <c r="AO124" s="36"/>
      <c r="AT124" s="36"/>
      <c r="AY124" s="36"/>
      <c r="BD124" s="36"/>
      <c r="BI124" s="36"/>
      <c r="BN124" s="36"/>
      <c r="BS124" s="36"/>
      <c r="BX124" s="36"/>
      <c r="CC124" s="36"/>
      <c r="CH124" s="36"/>
      <c r="CM124" s="36"/>
      <c r="CR124" s="36"/>
      <c r="CW124" s="36"/>
      <c r="CY124" s="78"/>
    </row>
    <row r="125" spans="1:103" s="32" customFormat="1" x14ac:dyDescent="0.25">
      <c r="A125" s="77"/>
      <c r="F125" s="36"/>
      <c r="K125" s="36"/>
      <c r="P125" s="36"/>
      <c r="U125" s="36"/>
      <c r="Z125" s="36"/>
      <c r="AE125" s="36"/>
      <c r="AJ125" s="36"/>
      <c r="AO125" s="36"/>
      <c r="AT125" s="36"/>
      <c r="AY125" s="36"/>
      <c r="BD125" s="36"/>
      <c r="BI125" s="36"/>
      <c r="BN125" s="36"/>
      <c r="BS125" s="36"/>
      <c r="BX125" s="36"/>
      <c r="CC125" s="36"/>
      <c r="CH125" s="36"/>
      <c r="CM125" s="36"/>
      <c r="CR125" s="36"/>
      <c r="CW125" s="36"/>
      <c r="CY125" s="78"/>
    </row>
    <row r="126" spans="1:103" s="32" customFormat="1" x14ac:dyDescent="0.25">
      <c r="A126" s="77"/>
      <c r="F126" s="36"/>
      <c r="K126" s="36"/>
      <c r="P126" s="36"/>
      <c r="U126" s="36"/>
      <c r="Z126" s="36"/>
      <c r="AE126" s="36"/>
      <c r="AJ126" s="36"/>
      <c r="AO126" s="36"/>
      <c r="AT126" s="36"/>
      <c r="AY126" s="36"/>
      <c r="BD126" s="36"/>
      <c r="BI126" s="36"/>
      <c r="BN126" s="36"/>
      <c r="BS126" s="36"/>
      <c r="BX126" s="36"/>
      <c r="CC126" s="36"/>
      <c r="CH126" s="36"/>
      <c r="CM126" s="36"/>
      <c r="CR126" s="36"/>
      <c r="CW126" s="36"/>
      <c r="CY126" s="78"/>
    </row>
    <row r="127" spans="1:103" s="32" customFormat="1" x14ac:dyDescent="0.25">
      <c r="A127" s="77"/>
      <c r="F127" s="36"/>
      <c r="K127" s="36"/>
      <c r="P127" s="36"/>
      <c r="U127" s="36"/>
      <c r="Z127" s="36"/>
      <c r="AE127" s="36"/>
      <c r="AJ127" s="36"/>
      <c r="AO127" s="36"/>
      <c r="AT127" s="36"/>
      <c r="AY127" s="36"/>
      <c r="BD127" s="36"/>
      <c r="BI127" s="36"/>
      <c r="BN127" s="36"/>
      <c r="BS127" s="36"/>
      <c r="BX127" s="36"/>
      <c r="CC127" s="36"/>
      <c r="CH127" s="36"/>
      <c r="CM127" s="36"/>
      <c r="CR127" s="36"/>
      <c r="CW127" s="36"/>
      <c r="CY127" s="78"/>
    </row>
    <row r="128" spans="1:103" s="32" customFormat="1" x14ac:dyDescent="0.25">
      <c r="A128" s="77"/>
      <c r="F128" s="36"/>
      <c r="K128" s="36"/>
      <c r="P128" s="36"/>
      <c r="U128" s="36"/>
      <c r="Z128" s="36"/>
      <c r="AE128" s="36"/>
      <c r="AJ128" s="36"/>
      <c r="AO128" s="36"/>
      <c r="AT128" s="36"/>
      <c r="AY128" s="36"/>
      <c r="BD128" s="36"/>
      <c r="BI128" s="36"/>
      <c r="BN128" s="36"/>
      <c r="BS128" s="36"/>
      <c r="BX128" s="36"/>
      <c r="CC128" s="36"/>
      <c r="CH128" s="36"/>
      <c r="CM128" s="36"/>
      <c r="CR128" s="36"/>
      <c r="CW128" s="36"/>
      <c r="CY128" s="78"/>
    </row>
    <row r="129" spans="1:103" s="32" customFormat="1" x14ac:dyDescent="0.25">
      <c r="A129" s="77"/>
      <c r="F129" s="36"/>
      <c r="K129" s="36"/>
      <c r="P129" s="36"/>
      <c r="U129" s="36"/>
      <c r="Z129" s="36"/>
      <c r="AE129" s="36"/>
      <c r="AJ129" s="36"/>
      <c r="AO129" s="36"/>
      <c r="AT129" s="36"/>
      <c r="AY129" s="36"/>
      <c r="BD129" s="36"/>
      <c r="BI129" s="36"/>
      <c r="BN129" s="36"/>
      <c r="BS129" s="36"/>
      <c r="BX129" s="36"/>
      <c r="CC129" s="36"/>
      <c r="CH129" s="36"/>
      <c r="CM129" s="36"/>
      <c r="CR129" s="36"/>
      <c r="CW129" s="36"/>
      <c r="CY129" s="78"/>
    </row>
    <row r="130" spans="1:103" s="32" customFormat="1" x14ac:dyDescent="0.25">
      <c r="A130" s="77"/>
      <c r="F130" s="36"/>
      <c r="K130" s="36"/>
      <c r="P130" s="36"/>
      <c r="U130" s="36"/>
      <c r="Z130" s="36"/>
      <c r="AE130" s="36"/>
      <c r="AJ130" s="36"/>
      <c r="AO130" s="36"/>
      <c r="AT130" s="36"/>
      <c r="AY130" s="36"/>
      <c r="BD130" s="36"/>
      <c r="BI130" s="36"/>
      <c r="BN130" s="36"/>
      <c r="BS130" s="36"/>
      <c r="BX130" s="36"/>
      <c r="CC130" s="36"/>
      <c r="CH130" s="36"/>
      <c r="CM130" s="36"/>
      <c r="CR130" s="36"/>
      <c r="CW130" s="36"/>
      <c r="CY130" s="78"/>
    </row>
    <row r="131" spans="1:103" s="32" customFormat="1" x14ac:dyDescent="0.25">
      <c r="A131" s="77"/>
      <c r="F131" s="36"/>
      <c r="K131" s="36"/>
      <c r="P131" s="36"/>
      <c r="U131" s="36"/>
      <c r="Z131" s="36"/>
      <c r="AE131" s="36"/>
      <c r="AJ131" s="36"/>
      <c r="AO131" s="36"/>
      <c r="AT131" s="36"/>
      <c r="AY131" s="36"/>
      <c r="BD131" s="36"/>
      <c r="BI131" s="36"/>
      <c r="BN131" s="36"/>
      <c r="BS131" s="36"/>
      <c r="BX131" s="36"/>
      <c r="CC131" s="36"/>
      <c r="CH131" s="36"/>
      <c r="CM131" s="36"/>
      <c r="CR131" s="36"/>
      <c r="CW131" s="36"/>
      <c r="CY131" s="78"/>
    </row>
    <row r="132" spans="1:103" s="32" customFormat="1" x14ac:dyDescent="0.25">
      <c r="A132" s="77"/>
      <c r="F132" s="36"/>
      <c r="K132" s="36"/>
      <c r="P132" s="36"/>
      <c r="U132" s="36"/>
      <c r="Z132" s="36"/>
      <c r="AE132" s="36"/>
      <c r="AJ132" s="36"/>
      <c r="AO132" s="36"/>
      <c r="AT132" s="36"/>
      <c r="AY132" s="36"/>
      <c r="BD132" s="36"/>
      <c r="BI132" s="36"/>
      <c r="BN132" s="36"/>
      <c r="BS132" s="36"/>
      <c r="BX132" s="36"/>
      <c r="CC132" s="36"/>
      <c r="CH132" s="36"/>
      <c r="CM132" s="36"/>
      <c r="CR132" s="36"/>
      <c r="CW132" s="36"/>
      <c r="CY132" s="78"/>
    </row>
    <row r="133" spans="1:103" s="32" customFormat="1" x14ac:dyDescent="0.25">
      <c r="A133" s="77"/>
      <c r="F133" s="36"/>
      <c r="K133" s="36"/>
      <c r="P133" s="36"/>
      <c r="U133" s="36"/>
      <c r="Z133" s="36"/>
      <c r="AE133" s="36"/>
      <c r="AJ133" s="36"/>
      <c r="AO133" s="36"/>
      <c r="AT133" s="36"/>
      <c r="AY133" s="36"/>
      <c r="BD133" s="36"/>
      <c r="BI133" s="36"/>
      <c r="BN133" s="36"/>
      <c r="BS133" s="36"/>
      <c r="BX133" s="36"/>
      <c r="CC133" s="36"/>
      <c r="CH133" s="36"/>
      <c r="CM133" s="36"/>
      <c r="CR133" s="36"/>
      <c r="CW133" s="36"/>
      <c r="CY133" s="78"/>
    </row>
    <row r="134" spans="1:103" s="32" customFormat="1" x14ac:dyDescent="0.25">
      <c r="A134" s="77"/>
      <c r="F134" s="36"/>
      <c r="K134" s="36"/>
      <c r="P134" s="36"/>
      <c r="U134" s="36"/>
      <c r="Z134" s="36"/>
      <c r="AE134" s="36"/>
      <c r="AJ134" s="36"/>
      <c r="AO134" s="36"/>
      <c r="AT134" s="36"/>
      <c r="AY134" s="36"/>
      <c r="BD134" s="36"/>
      <c r="BI134" s="36"/>
      <c r="BN134" s="36"/>
      <c r="BS134" s="36"/>
      <c r="BX134" s="36"/>
      <c r="CC134" s="36"/>
      <c r="CH134" s="36"/>
      <c r="CM134" s="36"/>
      <c r="CR134" s="36"/>
      <c r="CW134" s="36"/>
      <c r="CY134" s="78"/>
    </row>
    <row r="135" spans="1:103" s="32" customFormat="1" x14ac:dyDescent="0.25">
      <c r="A135" s="77"/>
      <c r="F135" s="36"/>
      <c r="K135" s="36"/>
      <c r="P135" s="36"/>
      <c r="U135" s="36"/>
      <c r="Z135" s="36"/>
      <c r="AE135" s="36"/>
      <c r="AJ135" s="36"/>
      <c r="AO135" s="36"/>
      <c r="AT135" s="36"/>
      <c r="AY135" s="36"/>
      <c r="BD135" s="36"/>
      <c r="BI135" s="36"/>
      <c r="BN135" s="36"/>
      <c r="BS135" s="36"/>
      <c r="BX135" s="36"/>
      <c r="CC135" s="36"/>
      <c r="CH135" s="36"/>
      <c r="CM135" s="36"/>
      <c r="CR135" s="36"/>
      <c r="CW135" s="36"/>
      <c r="CY135" s="78"/>
    </row>
    <row r="136" spans="1:103" s="32" customFormat="1" x14ac:dyDescent="0.25">
      <c r="A136" s="77"/>
      <c r="F136" s="36"/>
      <c r="K136" s="36"/>
      <c r="P136" s="36"/>
      <c r="U136" s="36"/>
      <c r="Z136" s="36"/>
      <c r="AE136" s="36"/>
      <c r="AJ136" s="36"/>
      <c r="AO136" s="36"/>
      <c r="AT136" s="36"/>
      <c r="AY136" s="36"/>
      <c r="BD136" s="36"/>
      <c r="BI136" s="36"/>
      <c r="BN136" s="36"/>
      <c r="BS136" s="36"/>
      <c r="BX136" s="36"/>
      <c r="CC136" s="36"/>
      <c r="CH136" s="36"/>
      <c r="CM136" s="36"/>
      <c r="CR136" s="36"/>
      <c r="CW136" s="36"/>
      <c r="CY136" s="78"/>
    </row>
    <row r="137" spans="1:103" s="32" customFormat="1" x14ac:dyDescent="0.25">
      <c r="A137" s="77"/>
      <c r="F137" s="36"/>
      <c r="K137" s="36"/>
      <c r="P137" s="36"/>
      <c r="U137" s="36"/>
      <c r="Z137" s="36"/>
      <c r="AE137" s="36"/>
      <c r="AJ137" s="36"/>
      <c r="AO137" s="36"/>
      <c r="AT137" s="36"/>
      <c r="AY137" s="36"/>
      <c r="BD137" s="36"/>
      <c r="BI137" s="36"/>
      <c r="BN137" s="36"/>
      <c r="BS137" s="36"/>
      <c r="BX137" s="36"/>
      <c r="CC137" s="36"/>
      <c r="CH137" s="36"/>
      <c r="CM137" s="36"/>
      <c r="CR137" s="36"/>
      <c r="CW137" s="36"/>
      <c r="CY137" s="78"/>
    </row>
    <row r="138" spans="1:103" s="32" customFormat="1" x14ac:dyDescent="0.25">
      <c r="A138" s="77"/>
      <c r="F138" s="36"/>
      <c r="K138" s="36"/>
      <c r="P138" s="36"/>
      <c r="U138" s="36"/>
      <c r="Z138" s="36"/>
      <c r="AE138" s="36"/>
      <c r="AJ138" s="36"/>
      <c r="AO138" s="36"/>
      <c r="AT138" s="36"/>
      <c r="AY138" s="36"/>
      <c r="BD138" s="36"/>
      <c r="BI138" s="36"/>
      <c r="BN138" s="36"/>
      <c r="BS138" s="36"/>
      <c r="BX138" s="36"/>
      <c r="CC138" s="36"/>
      <c r="CH138" s="36"/>
      <c r="CM138" s="36"/>
      <c r="CR138" s="36"/>
      <c r="CW138" s="36"/>
      <c r="CY138" s="78"/>
    </row>
    <row r="139" spans="1:103" s="32" customFormat="1" x14ac:dyDescent="0.25">
      <c r="A139" s="77"/>
      <c r="F139" s="36"/>
      <c r="K139" s="36"/>
      <c r="P139" s="36"/>
      <c r="U139" s="36"/>
      <c r="Z139" s="36"/>
      <c r="AE139" s="36"/>
      <c r="AJ139" s="36"/>
      <c r="AO139" s="36"/>
      <c r="AT139" s="36"/>
      <c r="AY139" s="36"/>
      <c r="BD139" s="36"/>
      <c r="BI139" s="36"/>
      <c r="BN139" s="36"/>
      <c r="BS139" s="36"/>
      <c r="BX139" s="36"/>
      <c r="CC139" s="36"/>
      <c r="CH139" s="36"/>
      <c r="CM139" s="36"/>
      <c r="CR139" s="36"/>
      <c r="CW139" s="36"/>
      <c r="CY139" s="78"/>
    </row>
    <row r="140" spans="1:103" s="32" customFormat="1" x14ac:dyDescent="0.25">
      <c r="A140" s="77"/>
      <c r="F140" s="36"/>
      <c r="K140" s="36"/>
      <c r="P140" s="36"/>
      <c r="U140" s="36"/>
      <c r="Z140" s="36"/>
      <c r="AE140" s="36"/>
      <c r="AJ140" s="36"/>
      <c r="AO140" s="36"/>
      <c r="AT140" s="36"/>
      <c r="AY140" s="36"/>
      <c r="BD140" s="36"/>
      <c r="BI140" s="36"/>
      <c r="BN140" s="36"/>
      <c r="BS140" s="36"/>
      <c r="BX140" s="36"/>
      <c r="CC140" s="36"/>
      <c r="CH140" s="36"/>
      <c r="CM140" s="36"/>
      <c r="CR140" s="36"/>
      <c r="CW140" s="36"/>
      <c r="CY140" s="78"/>
    </row>
    <row r="141" spans="1:103" s="32" customFormat="1" x14ac:dyDescent="0.25">
      <c r="A141" s="77"/>
      <c r="F141" s="36"/>
      <c r="K141" s="36"/>
      <c r="P141" s="36"/>
      <c r="U141" s="36"/>
      <c r="Z141" s="36"/>
      <c r="AE141" s="36"/>
      <c r="AJ141" s="36"/>
      <c r="AO141" s="36"/>
      <c r="AT141" s="36"/>
      <c r="AY141" s="36"/>
      <c r="BD141" s="36"/>
      <c r="BI141" s="36"/>
      <c r="BN141" s="36"/>
      <c r="BS141" s="36"/>
      <c r="BX141" s="36"/>
      <c r="CC141" s="36"/>
      <c r="CH141" s="36"/>
      <c r="CM141" s="36"/>
      <c r="CR141" s="36"/>
      <c r="CW141" s="36"/>
      <c r="CY141" s="78"/>
    </row>
    <row r="142" spans="1:103" s="32" customFormat="1" x14ac:dyDescent="0.25">
      <c r="A142" s="77"/>
      <c r="F142" s="36"/>
      <c r="K142" s="36"/>
      <c r="P142" s="36"/>
      <c r="U142" s="36"/>
      <c r="Z142" s="36"/>
      <c r="AE142" s="36"/>
      <c r="AJ142" s="36"/>
      <c r="AO142" s="36"/>
      <c r="AT142" s="36"/>
      <c r="AY142" s="36"/>
      <c r="BD142" s="36"/>
      <c r="BI142" s="36"/>
      <c r="BN142" s="36"/>
      <c r="BS142" s="36"/>
      <c r="BX142" s="36"/>
      <c r="CC142" s="36"/>
      <c r="CH142" s="36"/>
      <c r="CM142" s="36"/>
      <c r="CR142" s="36"/>
      <c r="CW142" s="36"/>
      <c r="CY142" s="78"/>
    </row>
    <row r="143" spans="1:103" s="32" customFormat="1" x14ac:dyDescent="0.25">
      <c r="A143" s="77"/>
      <c r="F143" s="36"/>
      <c r="K143" s="36"/>
      <c r="P143" s="36"/>
      <c r="U143" s="36"/>
      <c r="Z143" s="36"/>
      <c r="AE143" s="36"/>
      <c r="AJ143" s="36"/>
      <c r="AO143" s="36"/>
      <c r="AT143" s="36"/>
      <c r="AY143" s="36"/>
      <c r="BD143" s="36"/>
      <c r="BI143" s="36"/>
      <c r="BN143" s="36"/>
      <c r="BS143" s="36"/>
      <c r="BX143" s="36"/>
      <c r="CC143" s="36"/>
      <c r="CH143" s="36"/>
      <c r="CM143" s="36"/>
      <c r="CR143" s="36"/>
      <c r="CW143" s="36"/>
      <c r="CY143" s="78"/>
    </row>
    <row r="144" spans="1:103" s="32" customFormat="1" x14ac:dyDescent="0.25">
      <c r="A144" s="77"/>
      <c r="F144" s="36"/>
      <c r="K144" s="36"/>
      <c r="P144" s="36"/>
      <c r="U144" s="36"/>
      <c r="Z144" s="36"/>
      <c r="AE144" s="36"/>
      <c r="AJ144" s="36"/>
      <c r="AO144" s="36"/>
      <c r="AT144" s="36"/>
      <c r="AY144" s="36"/>
      <c r="BD144" s="36"/>
      <c r="BI144" s="36"/>
      <c r="BN144" s="36"/>
      <c r="BS144" s="36"/>
      <c r="BX144" s="36"/>
      <c r="CC144" s="36"/>
      <c r="CH144" s="36"/>
      <c r="CM144" s="36"/>
      <c r="CR144" s="36"/>
      <c r="CW144" s="36"/>
      <c r="CY144" s="78"/>
    </row>
    <row r="145" spans="1:103" s="32" customFormat="1" x14ac:dyDescent="0.25">
      <c r="A145" s="77"/>
      <c r="F145" s="36"/>
      <c r="K145" s="36"/>
      <c r="P145" s="36"/>
      <c r="U145" s="36"/>
      <c r="Z145" s="36"/>
      <c r="AE145" s="36"/>
      <c r="AJ145" s="36"/>
      <c r="AO145" s="36"/>
      <c r="AT145" s="36"/>
      <c r="AY145" s="36"/>
      <c r="BD145" s="36"/>
      <c r="BI145" s="36"/>
      <c r="BN145" s="36"/>
      <c r="BS145" s="36"/>
      <c r="BX145" s="36"/>
      <c r="CC145" s="36"/>
      <c r="CH145" s="36"/>
      <c r="CM145" s="36"/>
      <c r="CR145" s="36"/>
      <c r="CW145" s="36"/>
      <c r="CY145" s="78"/>
    </row>
    <row r="146" spans="1:103" s="32" customFormat="1" x14ac:dyDescent="0.25">
      <c r="A146" s="77"/>
      <c r="F146" s="36"/>
      <c r="K146" s="36"/>
      <c r="P146" s="36"/>
      <c r="U146" s="36"/>
      <c r="Z146" s="36"/>
      <c r="AE146" s="36"/>
      <c r="AJ146" s="36"/>
      <c r="AO146" s="36"/>
      <c r="AT146" s="36"/>
      <c r="AY146" s="36"/>
      <c r="BD146" s="36"/>
      <c r="BI146" s="36"/>
      <c r="BN146" s="36"/>
      <c r="BS146" s="36"/>
      <c r="BX146" s="36"/>
      <c r="CC146" s="36"/>
      <c r="CH146" s="36"/>
      <c r="CM146" s="36"/>
      <c r="CR146" s="36"/>
      <c r="CW146" s="36"/>
      <c r="CY146" s="78"/>
    </row>
    <row r="147" spans="1:103" s="32" customFormat="1" x14ac:dyDescent="0.25">
      <c r="A147" s="77"/>
      <c r="F147" s="36"/>
      <c r="K147" s="36"/>
      <c r="P147" s="36"/>
      <c r="U147" s="36"/>
      <c r="Z147" s="36"/>
      <c r="AE147" s="36"/>
      <c r="AJ147" s="36"/>
      <c r="AO147" s="36"/>
      <c r="AT147" s="36"/>
      <c r="AY147" s="36"/>
      <c r="BD147" s="36"/>
      <c r="BI147" s="36"/>
      <c r="BN147" s="36"/>
      <c r="BS147" s="36"/>
      <c r="BX147" s="36"/>
      <c r="CC147" s="36"/>
      <c r="CH147" s="36"/>
      <c r="CM147" s="36"/>
      <c r="CR147" s="36"/>
      <c r="CW147" s="36"/>
      <c r="CY147" s="78"/>
    </row>
    <row r="148" spans="1:103" s="32" customFormat="1" x14ac:dyDescent="0.25">
      <c r="A148" s="77"/>
      <c r="F148" s="36"/>
      <c r="K148" s="36"/>
      <c r="P148" s="36"/>
      <c r="U148" s="36"/>
      <c r="Z148" s="36"/>
      <c r="AE148" s="36"/>
      <c r="AJ148" s="36"/>
      <c r="AO148" s="36"/>
      <c r="AT148" s="36"/>
      <c r="AY148" s="36"/>
      <c r="BD148" s="36"/>
      <c r="BI148" s="36"/>
      <c r="BN148" s="36"/>
      <c r="BS148" s="36"/>
      <c r="BX148" s="36"/>
      <c r="CC148" s="36"/>
      <c r="CH148" s="36"/>
      <c r="CM148" s="36"/>
      <c r="CR148" s="36"/>
      <c r="CW148" s="36"/>
      <c r="CY148" s="78"/>
    </row>
    <row r="149" spans="1:103" s="32" customFormat="1" x14ac:dyDescent="0.25">
      <c r="A149" s="77"/>
      <c r="F149" s="36"/>
      <c r="K149" s="36"/>
      <c r="P149" s="36"/>
      <c r="U149" s="36"/>
      <c r="Z149" s="36"/>
      <c r="AE149" s="36"/>
      <c r="AJ149" s="36"/>
      <c r="AO149" s="36"/>
      <c r="AT149" s="36"/>
      <c r="AY149" s="36"/>
      <c r="BD149" s="36"/>
      <c r="BI149" s="36"/>
      <c r="BN149" s="36"/>
      <c r="BS149" s="36"/>
      <c r="BX149" s="36"/>
      <c r="CC149" s="36"/>
      <c r="CH149" s="36"/>
      <c r="CM149" s="36"/>
      <c r="CR149" s="36"/>
      <c r="CW149" s="36"/>
      <c r="CY149" s="78"/>
    </row>
    <row r="150" spans="1:103" s="32" customFormat="1" x14ac:dyDescent="0.25">
      <c r="A150" s="77"/>
      <c r="F150" s="36"/>
      <c r="K150" s="36"/>
      <c r="P150" s="36"/>
      <c r="U150" s="36"/>
      <c r="Z150" s="36"/>
      <c r="AE150" s="36"/>
      <c r="AJ150" s="36"/>
      <c r="AO150" s="36"/>
      <c r="AT150" s="36"/>
      <c r="AY150" s="36"/>
      <c r="BD150" s="36"/>
      <c r="BI150" s="36"/>
      <c r="BN150" s="36"/>
      <c r="BS150" s="36"/>
      <c r="BX150" s="36"/>
      <c r="CC150" s="36"/>
      <c r="CH150" s="36"/>
      <c r="CM150" s="36"/>
      <c r="CR150" s="36"/>
      <c r="CW150" s="36"/>
      <c r="CY150" s="78"/>
    </row>
    <row r="151" spans="1:103" s="32" customFormat="1" x14ac:dyDescent="0.25">
      <c r="A151" s="77"/>
      <c r="F151" s="36"/>
      <c r="K151" s="36"/>
      <c r="P151" s="36"/>
      <c r="U151" s="36"/>
      <c r="Z151" s="36"/>
      <c r="AE151" s="36"/>
      <c r="AJ151" s="36"/>
      <c r="AO151" s="36"/>
      <c r="AT151" s="36"/>
      <c r="AY151" s="36"/>
      <c r="BD151" s="36"/>
      <c r="BI151" s="36"/>
      <c r="BN151" s="36"/>
      <c r="BS151" s="36"/>
      <c r="BX151" s="36"/>
      <c r="CC151" s="36"/>
      <c r="CH151" s="36"/>
      <c r="CM151" s="36"/>
      <c r="CR151" s="36"/>
      <c r="CW151" s="36"/>
      <c r="CY151" s="78"/>
    </row>
    <row r="152" spans="1:103" s="32" customFormat="1" x14ac:dyDescent="0.25">
      <c r="A152" s="77"/>
      <c r="F152" s="36"/>
      <c r="K152" s="36"/>
      <c r="P152" s="36"/>
      <c r="U152" s="36"/>
      <c r="Z152" s="36"/>
      <c r="AE152" s="36"/>
      <c r="AJ152" s="36"/>
      <c r="AO152" s="36"/>
      <c r="AT152" s="36"/>
      <c r="AY152" s="36"/>
      <c r="BD152" s="36"/>
      <c r="BI152" s="36"/>
      <c r="BN152" s="36"/>
      <c r="BS152" s="36"/>
      <c r="BX152" s="36"/>
      <c r="CC152" s="36"/>
      <c r="CH152" s="36"/>
      <c r="CM152" s="36"/>
      <c r="CR152" s="36"/>
      <c r="CW152" s="36"/>
      <c r="CY152" s="78"/>
    </row>
    <row r="153" spans="1:103" s="32" customFormat="1" x14ac:dyDescent="0.25">
      <c r="A153" s="77"/>
      <c r="F153" s="36"/>
      <c r="K153" s="36"/>
      <c r="P153" s="36"/>
      <c r="U153" s="36"/>
      <c r="Z153" s="36"/>
      <c r="AE153" s="36"/>
      <c r="AJ153" s="36"/>
      <c r="AO153" s="36"/>
      <c r="AT153" s="36"/>
      <c r="AY153" s="36"/>
      <c r="BD153" s="36"/>
      <c r="BI153" s="36"/>
      <c r="BN153" s="36"/>
      <c r="BS153" s="36"/>
      <c r="BX153" s="36"/>
      <c r="CC153" s="36"/>
      <c r="CH153" s="36"/>
      <c r="CM153" s="36"/>
      <c r="CR153" s="36"/>
      <c r="CW153" s="36"/>
      <c r="CY153" s="78"/>
    </row>
    <row r="154" spans="1:103" s="32" customFormat="1" x14ac:dyDescent="0.25">
      <c r="A154" s="77"/>
      <c r="F154" s="36"/>
      <c r="K154" s="36"/>
      <c r="P154" s="36"/>
      <c r="U154" s="36"/>
      <c r="Z154" s="36"/>
      <c r="AE154" s="36"/>
      <c r="AJ154" s="36"/>
      <c r="AO154" s="36"/>
      <c r="AT154" s="36"/>
      <c r="AY154" s="36"/>
      <c r="BD154" s="36"/>
      <c r="BI154" s="36"/>
      <c r="BN154" s="36"/>
      <c r="BS154" s="36"/>
      <c r="BX154" s="36"/>
      <c r="CC154" s="36"/>
      <c r="CH154" s="36"/>
      <c r="CM154" s="36"/>
      <c r="CR154" s="36"/>
      <c r="CW154" s="36"/>
      <c r="CY154" s="78"/>
    </row>
    <row r="155" spans="1:103" s="32" customFormat="1" x14ac:dyDescent="0.25">
      <c r="A155" s="77"/>
      <c r="F155" s="36"/>
      <c r="K155" s="36"/>
      <c r="P155" s="36"/>
      <c r="U155" s="36"/>
      <c r="Z155" s="36"/>
      <c r="AE155" s="36"/>
      <c r="AJ155" s="36"/>
      <c r="AO155" s="36"/>
      <c r="AT155" s="36"/>
      <c r="AY155" s="36"/>
      <c r="BD155" s="36"/>
      <c r="BI155" s="36"/>
      <c r="BN155" s="36"/>
      <c r="BS155" s="36"/>
      <c r="BX155" s="36"/>
      <c r="CC155" s="36"/>
      <c r="CH155" s="36"/>
      <c r="CM155" s="36"/>
      <c r="CR155" s="36"/>
      <c r="CW155" s="36"/>
      <c r="CY155" s="78"/>
    </row>
    <row r="156" spans="1:103" s="32" customFormat="1" x14ac:dyDescent="0.25">
      <c r="A156" s="77"/>
      <c r="F156" s="36"/>
      <c r="K156" s="36"/>
      <c r="P156" s="36"/>
      <c r="U156" s="36"/>
      <c r="Z156" s="36"/>
      <c r="AE156" s="36"/>
      <c r="AJ156" s="36"/>
      <c r="AO156" s="36"/>
      <c r="AT156" s="36"/>
      <c r="AY156" s="36"/>
      <c r="BD156" s="36"/>
      <c r="BI156" s="36"/>
      <c r="BN156" s="36"/>
      <c r="BS156" s="36"/>
      <c r="BX156" s="36"/>
      <c r="CC156" s="36"/>
      <c r="CH156" s="36"/>
      <c r="CM156" s="36"/>
      <c r="CR156" s="36"/>
      <c r="CW156" s="36"/>
      <c r="CY156" s="78"/>
    </row>
    <row r="157" spans="1:103" s="32" customFormat="1" x14ac:dyDescent="0.25">
      <c r="A157" s="77"/>
      <c r="F157" s="36"/>
      <c r="K157" s="36"/>
      <c r="P157" s="36"/>
      <c r="U157" s="36"/>
      <c r="Z157" s="36"/>
      <c r="AE157" s="36"/>
      <c r="AJ157" s="36"/>
      <c r="AO157" s="36"/>
      <c r="AT157" s="36"/>
      <c r="AY157" s="36"/>
      <c r="BD157" s="36"/>
      <c r="BI157" s="36"/>
      <c r="BN157" s="36"/>
      <c r="BS157" s="36"/>
      <c r="BX157" s="36"/>
      <c r="CC157" s="36"/>
      <c r="CH157" s="36"/>
      <c r="CM157" s="36"/>
      <c r="CR157" s="36"/>
      <c r="CW157" s="36"/>
      <c r="CY157" s="78"/>
    </row>
    <row r="158" spans="1:103" s="32" customFormat="1" x14ac:dyDescent="0.25">
      <c r="A158" s="77"/>
      <c r="F158" s="36"/>
      <c r="K158" s="36"/>
      <c r="P158" s="36"/>
      <c r="U158" s="36"/>
      <c r="Z158" s="36"/>
      <c r="AE158" s="36"/>
      <c r="AJ158" s="36"/>
      <c r="AO158" s="36"/>
      <c r="AT158" s="36"/>
      <c r="AY158" s="36"/>
      <c r="BD158" s="36"/>
      <c r="BI158" s="36"/>
      <c r="BN158" s="36"/>
      <c r="BS158" s="36"/>
      <c r="BX158" s="36"/>
      <c r="CC158" s="36"/>
      <c r="CH158" s="36"/>
      <c r="CM158" s="36"/>
      <c r="CR158" s="36"/>
      <c r="CW158" s="36"/>
      <c r="CY158" s="78"/>
    </row>
    <row r="159" spans="1:103" s="32" customFormat="1" x14ac:dyDescent="0.25">
      <c r="A159" s="77"/>
      <c r="F159" s="36"/>
      <c r="K159" s="36"/>
      <c r="P159" s="36"/>
      <c r="U159" s="36"/>
      <c r="Z159" s="36"/>
      <c r="AE159" s="36"/>
      <c r="AJ159" s="36"/>
      <c r="AO159" s="36"/>
      <c r="AT159" s="36"/>
      <c r="AY159" s="36"/>
      <c r="BD159" s="36"/>
      <c r="BI159" s="36"/>
      <c r="BN159" s="36"/>
      <c r="BS159" s="36"/>
      <c r="BX159" s="36"/>
      <c r="CC159" s="36"/>
      <c r="CH159" s="36"/>
      <c r="CM159" s="36"/>
      <c r="CR159" s="36"/>
      <c r="CW159" s="36"/>
      <c r="CY159" s="78"/>
    </row>
    <row r="160" spans="1:103" s="32" customFormat="1" x14ac:dyDescent="0.25">
      <c r="A160" s="77"/>
      <c r="F160" s="36"/>
      <c r="K160" s="36"/>
      <c r="P160" s="36"/>
      <c r="U160" s="36"/>
      <c r="Z160" s="36"/>
      <c r="AE160" s="36"/>
      <c r="AJ160" s="36"/>
      <c r="AO160" s="36"/>
      <c r="AT160" s="36"/>
      <c r="AY160" s="36"/>
      <c r="BD160" s="36"/>
      <c r="BI160" s="36"/>
      <c r="BN160" s="36"/>
      <c r="BS160" s="36"/>
      <c r="BX160" s="36"/>
      <c r="CC160" s="36"/>
      <c r="CH160" s="36"/>
      <c r="CM160" s="36"/>
      <c r="CR160" s="36"/>
      <c r="CW160" s="36"/>
      <c r="CY160" s="78"/>
    </row>
    <row r="161" spans="1:103" s="32" customFormat="1" x14ac:dyDescent="0.25">
      <c r="A161" s="77"/>
      <c r="F161" s="36"/>
      <c r="K161" s="36"/>
      <c r="P161" s="36"/>
      <c r="U161" s="36"/>
      <c r="Z161" s="36"/>
      <c r="AE161" s="36"/>
      <c r="AJ161" s="36"/>
      <c r="AO161" s="36"/>
      <c r="AT161" s="36"/>
      <c r="AY161" s="36"/>
      <c r="BD161" s="36"/>
      <c r="BI161" s="36"/>
      <c r="BN161" s="36"/>
      <c r="BS161" s="36"/>
      <c r="BX161" s="36"/>
      <c r="CC161" s="36"/>
      <c r="CH161" s="36"/>
      <c r="CM161" s="36"/>
      <c r="CR161" s="36"/>
      <c r="CW161" s="36"/>
      <c r="CY161" s="78"/>
    </row>
    <row r="162" spans="1:103" s="32" customFormat="1" x14ac:dyDescent="0.25">
      <c r="A162" s="77"/>
      <c r="F162" s="36"/>
      <c r="K162" s="36"/>
      <c r="P162" s="36"/>
      <c r="U162" s="36"/>
      <c r="Z162" s="36"/>
      <c r="AE162" s="36"/>
      <c r="AJ162" s="36"/>
      <c r="AO162" s="36"/>
      <c r="AT162" s="36"/>
      <c r="AY162" s="36"/>
      <c r="BD162" s="36"/>
      <c r="BI162" s="36"/>
      <c r="BN162" s="36"/>
      <c r="BS162" s="36"/>
      <c r="BX162" s="36"/>
      <c r="CC162" s="36"/>
      <c r="CH162" s="36"/>
      <c r="CM162" s="36"/>
      <c r="CR162" s="36"/>
      <c r="CW162" s="36"/>
      <c r="CY162" s="78"/>
    </row>
    <row r="163" spans="1:103" s="32" customFormat="1" x14ac:dyDescent="0.25">
      <c r="A163" s="77"/>
      <c r="F163" s="36"/>
      <c r="K163" s="36"/>
      <c r="P163" s="36"/>
      <c r="U163" s="36"/>
      <c r="Z163" s="36"/>
      <c r="AE163" s="36"/>
      <c r="AJ163" s="36"/>
      <c r="AO163" s="36"/>
      <c r="AT163" s="36"/>
      <c r="AY163" s="36"/>
      <c r="BD163" s="36"/>
      <c r="BI163" s="36"/>
      <c r="BN163" s="36"/>
      <c r="BS163" s="36"/>
      <c r="BX163" s="36"/>
      <c r="CC163" s="36"/>
      <c r="CH163" s="36"/>
      <c r="CM163" s="36"/>
      <c r="CR163" s="36"/>
      <c r="CW163" s="36"/>
      <c r="CY163" s="78"/>
    </row>
    <row r="164" spans="1:103" s="32" customFormat="1" x14ac:dyDescent="0.25">
      <c r="A164" s="77"/>
      <c r="F164" s="36"/>
      <c r="K164" s="36"/>
      <c r="P164" s="36"/>
      <c r="U164" s="36"/>
      <c r="Z164" s="36"/>
      <c r="AE164" s="36"/>
      <c r="AJ164" s="36"/>
      <c r="AO164" s="36"/>
      <c r="AT164" s="36"/>
      <c r="AY164" s="36"/>
      <c r="BD164" s="36"/>
      <c r="BI164" s="36"/>
      <c r="BN164" s="36"/>
      <c r="BS164" s="36"/>
      <c r="BX164" s="36"/>
      <c r="CC164" s="36"/>
      <c r="CH164" s="36"/>
      <c r="CM164" s="36"/>
      <c r="CR164" s="36"/>
      <c r="CW164" s="36"/>
      <c r="CY164" s="78"/>
    </row>
    <row r="165" spans="1:103" s="32" customFormat="1" x14ac:dyDescent="0.25">
      <c r="A165" s="77"/>
      <c r="F165" s="36"/>
      <c r="K165" s="36"/>
      <c r="P165" s="36"/>
      <c r="U165" s="36"/>
      <c r="Z165" s="36"/>
      <c r="AE165" s="36"/>
      <c r="AJ165" s="36"/>
      <c r="AO165" s="36"/>
      <c r="AT165" s="36"/>
      <c r="AY165" s="36"/>
      <c r="BD165" s="36"/>
      <c r="BI165" s="36"/>
      <c r="BN165" s="36"/>
      <c r="BS165" s="36"/>
      <c r="BX165" s="36"/>
      <c r="CC165" s="36"/>
      <c r="CH165" s="36"/>
      <c r="CM165" s="36"/>
      <c r="CR165" s="36"/>
      <c r="CW165" s="36"/>
      <c r="CY165" s="78"/>
    </row>
    <row r="166" spans="1:103" s="32" customFormat="1" x14ac:dyDescent="0.25">
      <c r="A166" s="77"/>
      <c r="F166" s="36"/>
      <c r="K166" s="36"/>
      <c r="P166" s="36"/>
      <c r="U166" s="36"/>
      <c r="Z166" s="36"/>
      <c r="AE166" s="36"/>
      <c r="AJ166" s="36"/>
      <c r="AO166" s="36"/>
      <c r="AT166" s="36"/>
      <c r="AY166" s="36"/>
      <c r="BD166" s="36"/>
      <c r="BI166" s="36"/>
      <c r="BN166" s="36"/>
      <c r="BS166" s="36"/>
      <c r="BX166" s="36"/>
      <c r="CC166" s="36"/>
      <c r="CH166" s="36"/>
      <c r="CM166" s="36"/>
      <c r="CR166" s="36"/>
      <c r="CW166" s="36"/>
      <c r="CY166" s="78"/>
    </row>
    <row r="167" spans="1:103" s="32" customFormat="1" x14ac:dyDescent="0.25">
      <c r="A167" s="77"/>
      <c r="F167" s="36"/>
      <c r="K167" s="36"/>
      <c r="P167" s="36"/>
      <c r="U167" s="36"/>
      <c r="Z167" s="36"/>
      <c r="AE167" s="36"/>
      <c r="AJ167" s="36"/>
      <c r="AO167" s="36"/>
      <c r="AT167" s="36"/>
      <c r="AY167" s="36"/>
      <c r="BD167" s="36"/>
      <c r="BI167" s="36"/>
      <c r="BN167" s="36"/>
      <c r="BS167" s="36"/>
      <c r="BX167" s="36"/>
      <c r="CC167" s="36"/>
      <c r="CH167" s="36"/>
      <c r="CM167" s="36"/>
      <c r="CR167" s="36"/>
      <c r="CW167" s="36"/>
      <c r="CY167" s="78"/>
    </row>
    <row r="168" spans="1:103" s="32" customFormat="1" x14ac:dyDescent="0.25">
      <c r="A168" s="77"/>
      <c r="F168" s="36"/>
      <c r="K168" s="36"/>
      <c r="P168" s="36"/>
      <c r="U168" s="36"/>
      <c r="Z168" s="36"/>
      <c r="AE168" s="36"/>
      <c r="AJ168" s="36"/>
      <c r="AO168" s="36"/>
      <c r="AT168" s="36"/>
      <c r="AY168" s="36"/>
      <c r="BD168" s="36"/>
      <c r="BI168" s="36"/>
      <c r="BN168" s="36"/>
      <c r="BS168" s="36"/>
      <c r="BX168" s="36"/>
      <c r="CC168" s="36"/>
      <c r="CH168" s="36"/>
      <c r="CM168" s="36"/>
      <c r="CR168" s="36"/>
      <c r="CW168" s="36"/>
      <c r="CY168" s="78"/>
    </row>
    <row r="169" spans="1:103" s="32" customFormat="1" x14ac:dyDescent="0.25">
      <c r="A169" s="77"/>
      <c r="F169" s="36"/>
      <c r="K169" s="36"/>
      <c r="P169" s="36"/>
      <c r="U169" s="36"/>
      <c r="Z169" s="36"/>
      <c r="AE169" s="36"/>
      <c r="AJ169" s="36"/>
      <c r="AO169" s="36"/>
      <c r="AT169" s="36"/>
      <c r="AY169" s="36"/>
      <c r="BD169" s="36"/>
      <c r="BI169" s="36"/>
      <c r="BN169" s="36"/>
      <c r="BS169" s="36"/>
      <c r="BX169" s="36"/>
      <c r="CC169" s="36"/>
      <c r="CH169" s="36"/>
      <c r="CM169" s="36"/>
      <c r="CR169" s="36"/>
      <c r="CW169" s="36"/>
      <c r="CY169" s="78"/>
    </row>
    <row r="170" spans="1:103" s="32" customFormat="1" x14ac:dyDescent="0.25">
      <c r="A170" s="77"/>
      <c r="F170" s="36"/>
      <c r="K170" s="36"/>
      <c r="P170" s="36"/>
      <c r="U170" s="36"/>
      <c r="Z170" s="36"/>
      <c r="AE170" s="36"/>
      <c r="AJ170" s="36"/>
      <c r="AO170" s="36"/>
      <c r="AT170" s="36"/>
      <c r="AY170" s="36"/>
      <c r="BD170" s="36"/>
      <c r="BI170" s="36"/>
      <c r="BN170" s="36"/>
      <c r="BS170" s="36"/>
      <c r="BX170" s="36"/>
      <c r="CC170" s="36"/>
      <c r="CH170" s="36"/>
      <c r="CM170" s="36"/>
      <c r="CR170" s="36"/>
      <c r="CW170" s="36"/>
      <c r="CY170" s="78"/>
    </row>
    <row r="171" spans="1:103" s="32" customFormat="1" x14ac:dyDescent="0.25">
      <c r="A171" s="77"/>
      <c r="F171" s="36"/>
      <c r="K171" s="36"/>
      <c r="P171" s="36"/>
      <c r="U171" s="36"/>
      <c r="Z171" s="36"/>
      <c r="AE171" s="36"/>
      <c r="AJ171" s="36"/>
      <c r="AO171" s="36"/>
      <c r="AT171" s="36"/>
      <c r="AY171" s="36"/>
      <c r="BD171" s="36"/>
      <c r="BI171" s="36"/>
      <c r="BN171" s="36"/>
      <c r="BS171" s="36"/>
      <c r="BX171" s="36"/>
      <c r="CC171" s="36"/>
      <c r="CH171" s="36"/>
      <c r="CM171" s="36"/>
      <c r="CR171" s="36"/>
      <c r="CW171" s="36"/>
      <c r="CY171" s="78"/>
    </row>
    <row r="172" spans="1:103" s="32" customFormat="1" x14ac:dyDescent="0.25">
      <c r="A172" s="77"/>
      <c r="F172" s="36"/>
      <c r="K172" s="36"/>
      <c r="P172" s="36"/>
      <c r="U172" s="36"/>
      <c r="Z172" s="36"/>
      <c r="AE172" s="36"/>
      <c r="AJ172" s="36"/>
      <c r="AO172" s="36"/>
      <c r="AT172" s="36"/>
      <c r="AY172" s="36"/>
      <c r="BD172" s="36"/>
      <c r="BI172" s="36"/>
      <c r="BN172" s="36"/>
      <c r="BS172" s="36"/>
      <c r="BX172" s="36"/>
      <c r="CC172" s="36"/>
      <c r="CH172" s="36"/>
      <c r="CM172" s="36"/>
      <c r="CR172" s="36"/>
      <c r="CW172" s="36"/>
      <c r="CY172" s="78"/>
    </row>
    <row r="173" spans="1:103" s="32" customFormat="1" x14ac:dyDescent="0.25">
      <c r="A173" s="77"/>
      <c r="F173" s="36"/>
      <c r="K173" s="36"/>
      <c r="P173" s="36"/>
      <c r="U173" s="36"/>
      <c r="Z173" s="36"/>
      <c r="AE173" s="36"/>
      <c r="AJ173" s="36"/>
      <c r="AO173" s="36"/>
      <c r="AT173" s="36"/>
      <c r="AY173" s="36"/>
      <c r="BD173" s="36"/>
      <c r="BI173" s="36"/>
      <c r="BN173" s="36"/>
      <c r="BS173" s="36"/>
      <c r="BX173" s="36"/>
      <c r="CC173" s="36"/>
      <c r="CH173" s="36"/>
      <c r="CM173" s="36"/>
      <c r="CR173" s="36"/>
      <c r="CW173" s="36"/>
      <c r="CY173" s="78"/>
    </row>
    <row r="174" spans="1:103" s="32" customFormat="1" x14ac:dyDescent="0.25">
      <c r="A174" s="77"/>
      <c r="F174" s="36"/>
      <c r="K174" s="36"/>
      <c r="P174" s="36"/>
      <c r="U174" s="36"/>
      <c r="Z174" s="36"/>
      <c r="AE174" s="36"/>
      <c r="AJ174" s="36"/>
      <c r="AO174" s="36"/>
      <c r="AT174" s="36"/>
      <c r="AY174" s="36"/>
      <c r="BD174" s="36"/>
      <c r="BI174" s="36"/>
      <c r="BN174" s="36"/>
      <c r="BS174" s="36"/>
      <c r="BX174" s="36"/>
      <c r="CC174" s="36"/>
      <c r="CH174" s="36"/>
      <c r="CM174" s="36"/>
      <c r="CR174" s="36"/>
      <c r="CW174" s="36"/>
      <c r="CY174" s="78"/>
    </row>
    <row r="175" spans="1:103" s="32" customFormat="1" x14ac:dyDescent="0.25">
      <c r="A175" s="77"/>
      <c r="F175" s="36"/>
      <c r="K175" s="36"/>
      <c r="P175" s="36"/>
      <c r="U175" s="36"/>
      <c r="Z175" s="36"/>
      <c r="AE175" s="36"/>
      <c r="AJ175" s="36"/>
      <c r="AO175" s="36"/>
      <c r="AT175" s="36"/>
      <c r="AY175" s="36"/>
      <c r="BD175" s="36"/>
      <c r="BI175" s="36"/>
      <c r="BN175" s="36"/>
      <c r="BS175" s="36"/>
      <c r="BX175" s="36"/>
      <c r="CC175" s="36"/>
      <c r="CH175" s="36"/>
      <c r="CM175" s="36"/>
      <c r="CR175" s="36"/>
      <c r="CW175" s="36"/>
      <c r="CY175" s="78"/>
    </row>
    <row r="176" spans="1:103" s="32" customFormat="1" x14ac:dyDescent="0.25">
      <c r="A176" s="77"/>
      <c r="F176" s="36"/>
      <c r="K176" s="36"/>
      <c r="P176" s="36"/>
      <c r="U176" s="36"/>
      <c r="Z176" s="36"/>
      <c r="AE176" s="36"/>
      <c r="AJ176" s="36"/>
      <c r="AO176" s="36"/>
      <c r="AT176" s="36"/>
      <c r="AY176" s="36"/>
      <c r="BD176" s="36"/>
      <c r="BI176" s="36"/>
      <c r="BN176" s="36"/>
      <c r="BS176" s="36"/>
      <c r="BX176" s="36"/>
      <c r="CC176" s="36"/>
      <c r="CH176" s="36"/>
      <c r="CM176" s="36"/>
      <c r="CR176" s="36"/>
      <c r="CW176" s="36"/>
      <c r="CY176" s="78"/>
    </row>
    <row r="177" spans="1:103" s="32" customFormat="1" x14ac:dyDescent="0.25">
      <c r="A177" s="77"/>
      <c r="F177" s="36"/>
      <c r="K177" s="36"/>
      <c r="P177" s="36"/>
      <c r="U177" s="36"/>
      <c r="Z177" s="36"/>
      <c r="AE177" s="36"/>
      <c r="AJ177" s="36"/>
      <c r="AO177" s="36"/>
      <c r="AT177" s="36"/>
      <c r="AY177" s="36"/>
      <c r="BD177" s="36"/>
      <c r="BI177" s="36"/>
      <c r="BN177" s="36"/>
      <c r="BS177" s="36"/>
      <c r="BX177" s="36"/>
      <c r="CC177" s="36"/>
      <c r="CH177" s="36"/>
      <c r="CM177" s="36"/>
      <c r="CR177" s="36"/>
      <c r="CW177" s="36"/>
      <c r="CY177" s="78"/>
    </row>
    <row r="178" spans="1:103" s="32" customFormat="1" x14ac:dyDescent="0.25">
      <c r="A178" s="77"/>
      <c r="F178" s="36"/>
      <c r="K178" s="36"/>
      <c r="P178" s="36"/>
      <c r="U178" s="36"/>
      <c r="Z178" s="36"/>
      <c r="AE178" s="36"/>
      <c r="AJ178" s="36"/>
      <c r="AO178" s="36"/>
      <c r="AT178" s="36"/>
      <c r="AY178" s="36"/>
      <c r="BD178" s="36"/>
      <c r="BI178" s="36"/>
      <c r="BN178" s="36"/>
      <c r="BS178" s="36"/>
      <c r="BX178" s="36"/>
      <c r="CC178" s="36"/>
      <c r="CH178" s="36"/>
      <c r="CM178" s="36"/>
      <c r="CR178" s="36"/>
      <c r="CW178" s="36"/>
      <c r="CY178" s="78"/>
    </row>
    <row r="179" spans="1:103" s="32" customFormat="1" x14ac:dyDescent="0.25">
      <c r="A179" s="77"/>
      <c r="F179" s="36"/>
      <c r="K179" s="36"/>
      <c r="P179" s="36"/>
      <c r="U179" s="36"/>
      <c r="Z179" s="36"/>
      <c r="AE179" s="36"/>
      <c r="AJ179" s="36"/>
      <c r="AO179" s="36"/>
      <c r="AT179" s="36"/>
      <c r="AY179" s="36"/>
      <c r="BD179" s="36"/>
      <c r="BI179" s="36"/>
      <c r="BN179" s="36"/>
      <c r="BS179" s="36"/>
      <c r="BX179" s="36"/>
      <c r="CC179" s="36"/>
      <c r="CH179" s="36"/>
      <c r="CM179" s="36"/>
      <c r="CR179" s="36"/>
      <c r="CW179" s="36"/>
      <c r="CY179" s="78"/>
    </row>
    <row r="180" spans="1:103" s="32" customFormat="1" x14ac:dyDescent="0.25">
      <c r="A180" s="77"/>
      <c r="F180" s="36"/>
      <c r="K180" s="36"/>
      <c r="P180" s="36"/>
      <c r="U180" s="36"/>
      <c r="Z180" s="36"/>
      <c r="AE180" s="36"/>
      <c r="AJ180" s="36"/>
      <c r="AO180" s="36"/>
      <c r="AT180" s="36"/>
      <c r="AY180" s="36"/>
      <c r="BD180" s="36"/>
      <c r="BI180" s="36"/>
      <c r="BN180" s="36"/>
      <c r="BS180" s="36"/>
      <c r="BX180" s="36"/>
      <c r="CC180" s="36"/>
      <c r="CH180" s="36"/>
      <c r="CM180" s="36"/>
      <c r="CR180" s="36"/>
      <c r="CW180" s="36"/>
      <c r="CY180" s="78"/>
    </row>
    <row r="181" spans="1:103" s="32" customFormat="1" x14ac:dyDescent="0.25">
      <c r="A181" s="77"/>
      <c r="F181" s="36"/>
      <c r="K181" s="36"/>
      <c r="P181" s="36"/>
      <c r="U181" s="36"/>
      <c r="Z181" s="36"/>
      <c r="AE181" s="36"/>
      <c r="AJ181" s="36"/>
      <c r="AO181" s="36"/>
      <c r="AT181" s="36"/>
      <c r="AY181" s="36"/>
      <c r="BD181" s="36"/>
      <c r="BI181" s="36"/>
      <c r="BN181" s="36"/>
      <c r="BS181" s="36"/>
      <c r="BX181" s="36"/>
      <c r="CC181" s="36"/>
      <c r="CH181" s="36"/>
      <c r="CM181" s="36"/>
      <c r="CR181" s="36"/>
      <c r="CW181" s="36"/>
      <c r="CY181" s="78"/>
    </row>
    <row r="182" spans="1:103" s="32" customFormat="1" x14ac:dyDescent="0.25">
      <c r="A182" s="77"/>
      <c r="F182" s="36"/>
      <c r="K182" s="36"/>
      <c r="P182" s="36"/>
      <c r="U182" s="36"/>
      <c r="Z182" s="36"/>
      <c r="AE182" s="36"/>
      <c r="AJ182" s="36"/>
      <c r="AO182" s="36"/>
      <c r="AT182" s="36"/>
      <c r="AY182" s="36"/>
      <c r="BD182" s="36"/>
      <c r="BI182" s="36"/>
      <c r="BN182" s="36"/>
      <c r="BS182" s="36"/>
      <c r="BX182" s="36"/>
      <c r="CC182" s="36"/>
      <c r="CH182" s="36"/>
      <c r="CM182" s="36"/>
      <c r="CR182" s="36"/>
      <c r="CW182" s="36"/>
      <c r="CY182" s="78"/>
    </row>
    <row r="183" spans="1:103" s="32" customFormat="1" x14ac:dyDescent="0.25">
      <c r="A183" s="77"/>
      <c r="F183" s="36"/>
      <c r="K183" s="36"/>
      <c r="P183" s="36"/>
      <c r="U183" s="36"/>
      <c r="Z183" s="36"/>
      <c r="AE183" s="36"/>
      <c r="AJ183" s="36"/>
      <c r="AO183" s="36"/>
      <c r="AT183" s="36"/>
      <c r="AY183" s="36"/>
      <c r="BD183" s="36"/>
      <c r="BI183" s="36"/>
      <c r="BN183" s="36"/>
      <c r="BS183" s="36"/>
      <c r="BX183" s="36"/>
      <c r="CC183" s="36"/>
      <c r="CH183" s="36"/>
      <c r="CM183" s="36"/>
      <c r="CR183" s="36"/>
      <c r="CW183" s="36"/>
      <c r="CY183" s="78"/>
    </row>
    <row r="184" spans="1:103" s="32" customFormat="1" x14ac:dyDescent="0.25">
      <c r="A184" s="77"/>
      <c r="F184" s="36"/>
      <c r="K184" s="36"/>
      <c r="P184" s="36"/>
      <c r="U184" s="36"/>
      <c r="Z184" s="36"/>
      <c r="AE184" s="36"/>
      <c r="AJ184" s="36"/>
      <c r="AO184" s="36"/>
      <c r="AT184" s="36"/>
      <c r="AY184" s="36"/>
      <c r="BD184" s="36"/>
      <c r="BI184" s="36"/>
      <c r="BN184" s="36"/>
      <c r="BS184" s="36"/>
      <c r="BX184" s="36"/>
      <c r="CC184" s="36"/>
      <c r="CH184" s="36"/>
      <c r="CM184" s="36"/>
      <c r="CR184" s="36"/>
      <c r="CW184" s="36"/>
      <c r="CY184" s="78"/>
    </row>
    <row r="185" spans="1:103" s="32" customFormat="1" x14ac:dyDescent="0.25">
      <c r="A185" s="77"/>
      <c r="F185" s="36"/>
      <c r="K185" s="36"/>
      <c r="P185" s="36"/>
      <c r="U185" s="36"/>
      <c r="Z185" s="36"/>
      <c r="AE185" s="36"/>
      <c r="AJ185" s="36"/>
      <c r="AO185" s="36"/>
      <c r="AT185" s="36"/>
      <c r="AY185" s="36"/>
      <c r="BD185" s="36"/>
      <c r="BI185" s="36"/>
      <c r="BN185" s="36"/>
      <c r="BS185" s="36"/>
      <c r="BX185" s="36"/>
      <c r="CC185" s="36"/>
      <c r="CH185" s="36"/>
      <c r="CM185" s="36"/>
      <c r="CR185" s="36"/>
      <c r="CW185" s="36"/>
      <c r="CY185" s="78"/>
    </row>
    <row r="186" spans="1:103" s="32" customFormat="1" x14ac:dyDescent="0.25">
      <c r="A186" s="77"/>
      <c r="F186" s="36"/>
      <c r="K186" s="36"/>
      <c r="P186" s="36"/>
      <c r="U186" s="36"/>
      <c r="Z186" s="36"/>
      <c r="AE186" s="36"/>
      <c r="AJ186" s="36"/>
      <c r="AO186" s="36"/>
      <c r="AT186" s="36"/>
      <c r="AY186" s="36"/>
      <c r="BD186" s="36"/>
      <c r="BI186" s="36"/>
      <c r="BN186" s="36"/>
      <c r="BS186" s="36"/>
      <c r="BX186" s="36"/>
      <c r="CC186" s="36"/>
      <c r="CH186" s="36"/>
      <c r="CM186" s="36"/>
      <c r="CR186" s="36"/>
      <c r="CW186" s="36"/>
      <c r="CY186" s="78"/>
    </row>
    <row r="187" spans="1:103" s="32" customFormat="1" x14ac:dyDescent="0.25">
      <c r="A187" s="77"/>
      <c r="F187" s="36"/>
      <c r="K187" s="36"/>
      <c r="P187" s="36"/>
      <c r="U187" s="36"/>
      <c r="Z187" s="36"/>
      <c r="AE187" s="36"/>
      <c r="AJ187" s="36"/>
      <c r="AO187" s="36"/>
      <c r="AT187" s="36"/>
      <c r="AY187" s="36"/>
      <c r="BD187" s="36"/>
      <c r="BI187" s="36"/>
      <c r="BN187" s="36"/>
      <c r="BS187" s="36"/>
      <c r="BX187" s="36"/>
      <c r="CC187" s="36"/>
      <c r="CH187" s="36"/>
      <c r="CM187" s="36"/>
      <c r="CR187" s="36"/>
      <c r="CW187" s="36"/>
      <c r="CY187" s="78"/>
    </row>
    <row r="188" spans="1:103" s="32" customFormat="1" x14ac:dyDescent="0.25">
      <c r="A188" s="77"/>
      <c r="F188" s="36"/>
      <c r="K188" s="36"/>
      <c r="P188" s="36"/>
      <c r="U188" s="36"/>
      <c r="Z188" s="36"/>
      <c r="AE188" s="36"/>
      <c r="AJ188" s="36"/>
      <c r="AO188" s="36"/>
      <c r="AT188" s="36"/>
      <c r="AY188" s="36"/>
      <c r="BD188" s="36"/>
      <c r="BI188" s="36"/>
      <c r="BN188" s="36"/>
      <c r="BS188" s="36"/>
      <c r="BX188" s="36"/>
      <c r="CC188" s="36"/>
      <c r="CH188" s="36"/>
      <c r="CM188" s="36"/>
      <c r="CR188" s="36"/>
      <c r="CW188" s="36"/>
      <c r="CY188" s="78"/>
    </row>
    <row r="189" spans="1:103" s="32" customFormat="1" x14ac:dyDescent="0.25">
      <c r="A189" s="77"/>
      <c r="F189" s="36"/>
      <c r="K189" s="36"/>
      <c r="P189" s="36"/>
      <c r="U189" s="36"/>
      <c r="Z189" s="36"/>
      <c r="AE189" s="36"/>
      <c r="AJ189" s="36"/>
      <c r="AO189" s="36"/>
      <c r="AT189" s="36"/>
      <c r="AY189" s="36"/>
      <c r="BD189" s="36"/>
      <c r="BI189" s="36"/>
      <c r="BN189" s="36"/>
      <c r="BS189" s="36"/>
      <c r="BX189" s="36"/>
      <c r="CC189" s="36"/>
      <c r="CH189" s="36"/>
      <c r="CM189" s="36"/>
      <c r="CR189" s="36"/>
      <c r="CW189" s="36"/>
      <c r="CY189" s="78"/>
    </row>
    <row r="190" spans="1:103" s="32" customFormat="1" x14ac:dyDescent="0.25">
      <c r="A190" s="77"/>
      <c r="F190" s="36"/>
      <c r="K190" s="36"/>
      <c r="P190" s="36"/>
      <c r="U190" s="36"/>
      <c r="Z190" s="36"/>
      <c r="AE190" s="36"/>
      <c r="AJ190" s="36"/>
      <c r="AO190" s="36"/>
      <c r="AT190" s="36"/>
      <c r="AY190" s="36"/>
      <c r="BD190" s="36"/>
      <c r="BI190" s="36"/>
      <c r="BN190" s="36"/>
      <c r="BS190" s="36"/>
      <c r="BX190" s="36"/>
      <c r="CC190" s="36"/>
      <c r="CH190" s="36"/>
      <c r="CM190" s="36"/>
      <c r="CR190" s="36"/>
      <c r="CW190" s="36"/>
      <c r="CY190" s="78"/>
    </row>
    <row r="191" spans="1:103" s="32" customFormat="1" x14ac:dyDescent="0.25">
      <c r="A191" s="77"/>
      <c r="F191" s="36"/>
      <c r="K191" s="36"/>
      <c r="P191" s="36"/>
      <c r="U191" s="36"/>
      <c r="Z191" s="36"/>
      <c r="AE191" s="36"/>
      <c r="AJ191" s="36"/>
      <c r="AO191" s="36"/>
      <c r="AT191" s="36"/>
      <c r="AY191" s="36"/>
      <c r="BD191" s="36"/>
      <c r="BI191" s="36"/>
      <c r="BN191" s="36"/>
      <c r="BS191" s="36"/>
      <c r="BX191" s="36"/>
      <c r="CC191" s="36"/>
      <c r="CH191" s="36"/>
      <c r="CM191" s="36"/>
      <c r="CR191" s="36"/>
      <c r="CW191" s="36"/>
      <c r="CY191" s="78"/>
    </row>
    <row r="192" spans="1:103" s="32" customFormat="1" x14ac:dyDescent="0.25">
      <c r="A192" s="77"/>
      <c r="F192" s="36"/>
      <c r="K192" s="36"/>
      <c r="P192" s="36"/>
      <c r="U192" s="36"/>
      <c r="Z192" s="36"/>
      <c r="AE192" s="36"/>
      <c r="AJ192" s="36"/>
      <c r="AO192" s="36"/>
      <c r="AT192" s="36"/>
      <c r="AY192" s="36"/>
      <c r="BD192" s="36"/>
      <c r="BI192" s="36"/>
      <c r="BN192" s="36"/>
      <c r="BS192" s="36"/>
      <c r="BX192" s="36"/>
      <c r="CC192" s="36"/>
      <c r="CH192" s="36"/>
      <c r="CM192" s="36"/>
      <c r="CR192" s="36"/>
      <c r="CW192" s="36"/>
      <c r="CY192" s="78"/>
    </row>
    <row r="193" spans="1:103" s="32" customFormat="1" x14ac:dyDescent="0.25">
      <c r="A193" s="77"/>
      <c r="F193" s="36"/>
      <c r="K193" s="36"/>
      <c r="P193" s="36"/>
      <c r="U193" s="36"/>
      <c r="Z193" s="36"/>
      <c r="AE193" s="36"/>
      <c r="AJ193" s="36"/>
      <c r="AO193" s="36"/>
      <c r="AT193" s="36"/>
      <c r="AY193" s="36"/>
      <c r="BD193" s="36"/>
      <c r="BI193" s="36"/>
      <c r="BN193" s="36"/>
      <c r="BS193" s="36"/>
      <c r="BX193" s="36"/>
      <c r="CC193" s="36"/>
      <c r="CH193" s="36"/>
      <c r="CM193" s="36"/>
      <c r="CR193" s="36"/>
      <c r="CW193" s="36"/>
      <c r="CY193" s="78"/>
    </row>
    <row r="194" spans="1:103" s="32" customFormat="1" x14ac:dyDescent="0.25">
      <c r="A194" s="77"/>
      <c r="F194" s="36"/>
      <c r="K194" s="36"/>
      <c r="P194" s="36"/>
      <c r="U194" s="36"/>
      <c r="Z194" s="36"/>
      <c r="AE194" s="36"/>
      <c r="AJ194" s="36"/>
      <c r="AO194" s="36"/>
      <c r="AT194" s="36"/>
      <c r="AY194" s="36"/>
      <c r="BD194" s="36"/>
      <c r="BI194" s="36"/>
      <c r="BN194" s="36"/>
      <c r="BS194" s="36"/>
      <c r="BX194" s="36"/>
      <c r="CC194" s="36"/>
      <c r="CH194" s="36"/>
      <c r="CM194" s="36"/>
      <c r="CR194" s="36"/>
      <c r="CW194" s="36"/>
      <c r="CY194" s="78"/>
    </row>
    <row r="195" spans="1:103" s="32" customFormat="1" x14ac:dyDescent="0.25">
      <c r="A195" s="77"/>
      <c r="F195" s="36"/>
      <c r="K195" s="36"/>
      <c r="P195" s="36"/>
      <c r="U195" s="36"/>
      <c r="Z195" s="36"/>
      <c r="AE195" s="36"/>
      <c r="AJ195" s="36"/>
      <c r="AO195" s="36"/>
      <c r="AT195" s="36"/>
      <c r="AY195" s="36"/>
      <c r="BD195" s="36"/>
      <c r="BI195" s="36"/>
      <c r="BN195" s="36"/>
      <c r="BS195" s="36"/>
      <c r="BX195" s="36"/>
      <c r="CC195" s="36"/>
      <c r="CH195" s="36"/>
      <c r="CM195" s="36"/>
      <c r="CR195" s="36"/>
      <c r="CW195" s="36"/>
      <c r="CY195" s="78"/>
    </row>
    <row r="196" spans="1:103" s="32" customFormat="1" x14ac:dyDescent="0.25">
      <c r="A196" s="77"/>
      <c r="F196" s="36"/>
      <c r="K196" s="36"/>
      <c r="P196" s="36"/>
      <c r="U196" s="36"/>
      <c r="Z196" s="36"/>
      <c r="AE196" s="36"/>
      <c r="AJ196" s="36"/>
      <c r="AO196" s="36"/>
      <c r="AT196" s="36"/>
      <c r="AY196" s="36"/>
      <c r="BD196" s="36"/>
      <c r="BI196" s="36"/>
      <c r="BN196" s="36"/>
      <c r="BS196" s="36"/>
      <c r="BX196" s="36"/>
      <c r="CC196" s="36"/>
      <c r="CH196" s="36"/>
      <c r="CM196" s="36"/>
      <c r="CR196" s="36"/>
      <c r="CW196" s="36"/>
      <c r="CY196" s="78"/>
    </row>
    <row r="197" spans="1:103" s="32" customFormat="1" x14ac:dyDescent="0.25">
      <c r="A197" s="77"/>
      <c r="F197" s="36"/>
      <c r="K197" s="36"/>
      <c r="P197" s="36"/>
      <c r="U197" s="36"/>
      <c r="Z197" s="36"/>
      <c r="AE197" s="36"/>
      <c r="AJ197" s="36"/>
      <c r="AO197" s="36"/>
      <c r="AT197" s="36"/>
      <c r="AY197" s="36"/>
      <c r="BD197" s="36"/>
      <c r="BI197" s="36"/>
      <c r="BN197" s="36"/>
      <c r="BS197" s="36"/>
      <c r="BX197" s="36"/>
      <c r="CC197" s="36"/>
      <c r="CH197" s="36"/>
      <c r="CM197" s="36"/>
      <c r="CR197" s="36"/>
      <c r="CW197" s="36"/>
      <c r="CY197" s="78"/>
    </row>
    <row r="198" spans="1:103" s="32" customFormat="1" x14ac:dyDescent="0.25">
      <c r="A198" s="77"/>
      <c r="F198" s="36"/>
      <c r="K198" s="36"/>
      <c r="P198" s="36"/>
      <c r="U198" s="36"/>
      <c r="Z198" s="36"/>
      <c r="AE198" s="36"/>
      <c r="AJ198" s="36"/>
      <c r="AO198" s="36"/>
      <c r="AT198" s="36"/>
      <c r="AY198" s="36"/>
      <c r="BD198" s="36"/>
      <c r="BI198" s="36"/>
      <c r="BN198" s="36"/>
      <c r="BS198" s="36"/>
      <c r="BX198" s="36"/>
      <c r="CC198" s="36"/>
      <c r="CH198" s="36"/>
      <c r="CM198" s="36"/>
      <c r="CR198" s="36"/>
      <c r="CW198" s="36"/>
      <c r="CY198" s="78"/>
    </row>
    <row r="199" spans="1:103" s="32" customFormat="1" x14ac:dyDescent="0.25">
      <c r="A199" s="77"/>
      <c r="F199" s="36"/>
      <c r="K199" s="36"/>
      <c r="P199" s="36"/>
      <c r="U199" s="36"/>
      <c r="Z199" s="36"/>
      <c r="AE199" s="36"/>
      <c r="AJ199" s="36"/>
      <c r="AO199" s="36"/>
      <c r="AT199" s="36"/>
      <c r="AY199" s="36"/>
      <c r="BD199" s="36"/>
      <c r="BI199" s="36"/>
      <c r="BN199" s="36"/>
      <c r="BS199" s="36"/>
      <c r="BX199" s="36"/>
      <c r="CC199" s="36"/>
      <c r="CH199" s="36"/>
      <c r="CM199" s="36"/>
      <c r="CR199" s="36"/>
      <c r="CW199" s="36"/>
      <c r="CY199" s="78"/>
    </row>
    <row r="200" spans="1:103" s="32" customFormat="1" x14ac:dyDescent="0.25">
      <c r="A200" s="77"/>
      <c r="F200" s="36"/>
      <c r="K200" s="36"/>
      <c r="P200" s="36"/>
      <c r="U200" s="36"/>
      <c r="Z200" s="36"/>
      <c r="AE200" s="36"/>
      <c r="AJ200" s="36"/>
      <c r="AO200" s="36"/>
      <c r="AT200" s="36"/>
      <c r="AY200" s="36"/>
      <c r="BD200" s="36"/>
      <c r="BI200" s="36"/>
      <c r="BN200" s="36"/>
      <c r="BS200" s="36"/>
      <c r="BX200" s="36"/>
      <c r="CC200" s="36"/>
      <c r="CH200" s="36"/>
      <c r="CM200" s="36"/>
      <c r="CR200" s="36"/>
      <c r="CW200" s="36"/>
      <c r="CY200" s="78"/>
    </row>
    <row r="201" spans="1:103" s="32" customFormat="1" x14ac:dyDescent="0.25">
      <c r="A201" s="77"/>
      <c r="F201" s="36"/>
      <c r="K201" s="36"/>
      <c r="P201" s="36"/>
      <c r="U201" s="36"/>
      <c r="Z201" s="36"/>
      <c r="AE201" s="36"/>
      <c r="AJ201" s="36"/>
      <c r="AO201" s="36"/>
      <c r="AT201" s="36"/>
      <c r="AY201" s="36"/>
      <c r="BD201" s="36"/>
      <c r="BI201" s="36"/>
      <c r="BN201" s="36"/>
      <c r="BS201" s="36"/>
      <c r="BX201" s="36"/>
      <c r="CC201" s="36"/>
      <c r="CH201" s="36"/>
      <c r="CM201" s="36"/>
      <c r="CR201" s="36"/>
      <c r="CW201" s="36"/>
      <c r="CY201" s="78"/>
    </row>
    <row r="202" spans="1:103" s="32" customFormat="1" x14ac:dyDescent="0.25">
      <c r="A202" s="77"/>
      <c r="F202" s="36"/>
      <c r="K202" s="36"/>
      <c r="P202" s="36"/>
      <c r="U202" s="36"/>
      <c r="Z202" s="36"/>
      <c r="AE202" s="36"/>
      <c r="AJ202" s="36"/>
      <c r="AO202" s="36"/>
      <c r="AT202" s="36"/>
      <c r="AY202" s="36"/>
      <c r="BD202" s="36"/>
      <c r="BI202" s="36"/>
      <c r="BN202" s="36"/>
      <c r="BS202" s="36"/>
      <c r="BX202" s="36"/>
      <c r="CC202" s="36"/>
      <c r="CH202" s="36"/>
      <c r="CM202" s="36"/>
      <c r="CR202" s="36"/>
      <c r="CW202" s="36"/>
      <c r="CY202" s="78"/>
    </row>
    <row r="203" spans="1:103" s="32" customFormat="1" x14ac:dyDescent="0.25">
      <c r="A203" s="77"/>
      <c r="F203" s="36"/>
      <c r="K203" s="36"/>
      <c r="P203" s="36"/>
      <c r="U203" s="36"/>
      <c r="Z203" s="36"/>
      <c r="AE203" s="36"/>
      <c r="AJ203" s="36"/>
      <c r="AO203" s="36"/>
      <c r="AT203" s="36"/>
      <c r="AY203" s="36"/>
      <c r="BD203" s="36"/>
      <c r="BI203" s="36"/>
      <c r="BN203" s="36"/>
      <c r="BS203" s="36"/>
      <c r="BX203" s="36"/>
      <c r="CC203" s="36"/>
      <c r="CH203" s="36"/>
      <c r="CM203" s="36"/>
      <c r="CR203" s="36"/>
      <c r="CW203" s="36"/>
      <c r="CY203" s="78"/>
    </row>
    <row r="204" spans="1:103" s="32" customFormat="1" x14ac:dyDescent="0.25">
      <c r="A204" s="77"/>
      <c r="F204" s="36"/>
      <c r="K204" s="36"/>
      <c r="P204" s="36"/>
      <c r="U204" s="36"/>
      <c r="Z204" s="36"/>
      <c r="AE204" s="36"/>
      <c r="AJ204" s="36"/>
      <c r="AO204" s="36"/>
      <c r="AT204" s="36"/>
      <c r="AY204" s="36"/>
      <c r="BD204" s="36"/>
      <c r="BI204" s="36"/>
      <c r="BN204" s="36"/>
      <c r="BS204" s="36"/>
      <c r="BX204" s="36"/>
      <c r="CC204" s="36"/>
      <c r="CH204" s="36"/>
      <c r="CM204" s="36"/>
      <c r="CR204" s="36"/>
      <c r="CW204" s="36"/>
      <c r="CY204" s="78"/>
    </row>
    <row r="205" spans="1:103" s="32" customFormat="1" x14ac:dyDescent="0.25">
      <c r="A205" s="77"/>
      <c r="F205" s="36"/>
      <c r="K205" s="36"/>
      <c r="P205" s="36"/>
      <c r="U205" s="36"/>
      <c r="Z205" s="36"/>
      <c r="AE205" s="36"/>
      <c r="AJ205" s="36"/>
      <c r="AO205" s="36"/>
      <c r="AT205" s="36"/>
      <c r="AY205" s="36"/>
      <c r="BD205" s="36"/>
      <c r="BI205" s="36"/>
      <c r="BN205" s="36"/>
      <c r="BS205" s="36"/>
      <c r="BX205" s="36"/>
      <c r="CC205" s="36"/>
      <c r="CH205" s="36"/>
      <c r="CM205" s="36"/>
      <c r="CR205" s="36"/>
      <c r="CW205" s="36"/>
      <c r="CY205" s="78"/>
    </row>
    <row r="206" spans="1:103" s="32" customFormat="1" x14ac:dyDescent="0.25">
      <c r="A206" s="77"/>
      <c r="F206" s="36"/>
      <c r="K206" s="36"/>
      <c r="P206" s="36"/>
      <c r="U206" s="36"/>
      <c r="Z206" s="36"/>
      <c r="AE206" s="36"/>
      <c r="AJ206" s="36"/>
      <c r="AO206" s="36"/>
      <c r="AT206" s="36"/>
      <c r="AY206" s="36"/>
      <c r="BD206" s="36"/>
      <c r="BI206" s="36"/>
      <c r="BN206" s="36"/>
      <c r="BS206" s="36"/>
      <c r="BX206" s="36"/>
      <c r="CC206" s="36"/>
      <c r="CH206" s="36"/>
      <c r="CM206" s="36"/>
      <c r="CR206" s="36"/>
      <c r="CW206" s="36"/>
      <c r="CY206" s="78"/>
    </row>
    <row r="207" spans="1:103" s="32" customFormat="1" x14ac:dyDescent="0.25">
      <c r="A207" s="77"/>
      <c r="F207" s="36"/>
      <c r="K207" s="36"/>
      <c r="P207" s="36"/>
      <c r="U207" s="36"/>
      <c r="Z207" s="36"/>
      <c r="AE207" s="36"/>
      <c r="AJ207" s="36"/>
      <c r="AO207" s="36"/>
      <c r="AT207" s="36"/>
      <c r="AY207" s="36"/>
      <c r="BD207" s="36"/>
      <c r="BI207" s="36"/>
      <c r="BN207" s="36"/>
      <c r="BS207" s="36"/>
      <c r="BX207" s="36"/>
      <c r="CC207" s="36"/>
      <c r="CH207" s="36"/>
      <c r="CM207" s="36"/>
      <c r="CR207" s="36"/>
      <c r="CW207" s="36"/>
      <c r="CY207" s="78"/>
    </row>
    <row r="208" spans="1:103" s="32" customFormat="1" x14ac:dyDescent="0.25">
      <c r="A208" s="77"/>
      <c r="F208" s="36"/>
      <c r="K208" s="36"/>
      <c r="P208" s="36"/>
      <c r="U208" s="36"/>
      <c r="Z208" s="36"/>
      <c r="AE208" s="36"/>
      <c r="AJ208" s="36"/>
      <c r="AO208" s="36"/>
      <c r="AT208" s="36"/>
      <c r="AY208" s="36"/>
      <c r="BD208" s="36"/>
      <c r="BI208" s="36"/>
      <c r="BN208" s="36"/>
      <c r="BS208" s="36"/>
      <c r="BX208" s="36"/>
      <c r="CC208" s="36"/>
      <c r="CH208" s="36"/>
      <c r="CM208" s="36"/>
      <c r="CR208" s="36"/>
      <c r="CW208" s="36"/>
      <c r="CY208" s="78"/>
    </row>
    <row r="209" spans="1:103" s="32" customFormat="1" x14ac:dyDescent="0.25">
      <c r="A209" s="77"/>
      <c r="F209" s="36"/>
      <c r="K209" s="36"/>
      <c r="P209" s="36"/>
      <c r="U209" s="36"/>
      <c r="Z209" s="36"/>
      <c r="AE209" s="36"/>
      <c r="AJ209" s="36"/>
      <c r="AO209" s="36"/>
      <c r="AT209" s="36"/>
      <c r="AY209" s="36"/>
      <c r="BD209" s="36"/>
      <c r="BI209" s="36"/>
      <c r="BN209" s="36"/>
      <c r="BS209" s="36"/>
      <c r="BX209" s="36"/>
      <c r="CC209" s="36"/>
      <c r="CH209" s="36"/>
      <c r="CM209" s="36"/>
      <c r="CR209" s="36"/>
      <c r="CW209" s="36"/>
      <c r="CY209" s="78"/>
    </row>
    <row r="210" spans="1:103" s="32" customFormat="1" x14ac:dyDescent="0.25">
      <c r="A210" s="77"/>
      <c r="F210" s="36"/>
      <c r="K210" s="36"/>
      <c r="P210" s="36"/>
      <c r="U210" s="36"/>
      <c r="Z210" s="36"/>
      <c r="AE210" s="36"/>
      <c r="AJ210" s="36"/>
      <c r="AO210" s="36"/>
      <c r="AT210" s="36"/>
      <c r="AY210" s="36"/>
      <c r="BD210" s="36"/>
      <c r="BI210" s="36"/>
      <c r="BN210" s="36"/>
      <c r="BS210" s="36"/>
      <c r="BX210" s="36"/>
      <c r="CC210" s="36"/>
      <c r="CH210" s="36"/>
      <c r="CM210" s="36"/>
      <c r="CR210" s="36"/>
      <c r="CW210" s="36"/>
      <c r="CY210" s="78"/>
    </row>
    <row r="211" spans="1:103" s="32" customFormat="1" x14ac:dyDescent="0.25">
      <c r="A211" s="77"/>
      <c r="F211" s="36"/>
      <c r="K211" s="36"/>
      <c r="P211" s="36"/>
      <c r="U211" s="36"/>
      <c r="Z211" s="36"/>
      <c r="AE211" s="36"/>
      <c r="AJ211" s="36"/>
      <c r="AO211" s="36"/>
      <c r="AT211" s="36"/>
      <c r="AY211" s="36"/>
      <c r="BD211" s="36"/>
      <c r="BI211" s="36"/>
      <c r="BN211" s="36"/>
      <c r="BS211" s="36"/>
      <c r="BX211" s="36"/>
      <c r="CC211" s="36"/>
      <c r="CH211" s="36"/>
      <c r="CM211" s="36"/>
      <c r="CR211" s="36"/>
      <c r="CW211" s="36"/>
      <c r="CY211" s="78"/>
    </row>
    <row r="212" spans="1:103" s="32" customFormat="1" x14ac:dyDescent="0.25">
      <c r="A212" s="77"/>
      <c r="F212" s="36"/>
      <c r="K212" s="36"/>
      <c r="P212" s="36"/>
      <c r="U212" s="36"/>
      <c r="Z212" s="36"/>
      <c r="AE212" s="36"/>
      <c r="AJ212" s="36"/>
      <c r="AO212" s="36"/>
      <c r="AT212" s="36"/>
      <c r="AY212" s="36"/>
      <c r="BD212" s="36"/>
      <c r="BI212" s="36"/>
      <c r="BN212" s="36"/>
      <c r="BS212" s="36"/>
      <c r="BX212" s="36"/>
      <c r="CC212" s="36"/>
      <c r="CH212" s="36"/>
      <c r="CM212" s="36"/>
      <c r="CR212" s="36"/>
      <c r="CW212" s="36"/>
      <c r="CY212" s="78"/>
    </row>
    <row r="213" spans="1:103" s="32" customFormat="1" x14ac:dyDescent="0.25">
      <c r="A213" s="77"/>
      <c r="F213" s="36"/>
      <c r="K213" s="36"/>
      <c r="P213" s="36"/>
      <c r="U213" s="36"/>
      <c r="Z213" s="36"/>
      <c r="AE213" s="36"/>
      <c r="AJ213" s="36"/>
      <c r="AO213" s="36"/>
      <c r="AT213" s="36"/>
      <c r="AY213" s="36"/>
      <c r="BD213" s="36"/>
      <c r="BI213" s="36"/>
      <c r="BN213" s="36"/>
      <c r="BS213" s="36"/>
      <c r="BX213" s="36"/>
      <c r="CC213" s="36"/>
      <c r="CH213" s="36"/>
      <c r="CM213" s="36"/>
      <c r="CR213" s="36"/>
      <c r="CW213" s="36"/>
      <c r="CY213" s="78"/>
    </row>
    <row r="214" spans="1:103" s="32" customFormat="1" x14ac:dyDescent="0.25">
      <c r="A214" s="77"/>
      <c r="F214" s="36"/>
      <c r="K214" s="36"/>
      <c r="P214" s="36"/>
      <c r="U214" s="36"/>
      <c r="Z214" s="36"/>
      <c r="AE214" s="36"/>
      <c r="AJ214" s="36"/>
      <c r="AO214" s="36"/>
      <c r="AT214" s="36"/>
      <c r="AY214" s="36"/>
      <c r="BD214" s="36"/>
      <c r="BI214" s="36"/>
      <c r="BN214" s="36"/>
      <c r="BS214" s="36"/>
      <c r="BX214" s="36"/>
      <c r="CC214" s="36"/>
      <c r="CH214" s="36"/>
      <c r="CM214" s="36"/>
      <c r="CR214" s="36"/>
      <c r="CW214" s="36"/>
      <c r="CY214" s="78"/>
    </row>
    <row r="215" spans="1:103" s="32" customFormat="1" x14ac:dyDescent="0.25">
      <c r="A215" s="77"/>
      <c r="F215" s="36"/>
      <c r="K215" s="36"/>
      <c r="P215" s="36"/>
      <c r="U215" s="36"/>
      <c r="Z215" s="36"/>
      <c r="AE215" s="36"/>
      <c r="AJ215" s="36"/>
      <c r="AO215" s="36"/>
      <c r="AT215" s="36"/>
      <c r="AY215" s="36"/>
      <c r="BD215" s="36"/>
      <c r="BI215" s="36"/>
      <c r="BN215" s="36"/>
      <c r="BS215" s="36"/>
      <c r="BX215" s="36"/>
      <c r="CC215" s="36"/>
      <c r="CH215" s="36"/>
      <c r="CM215" s="36"/>
      <c r="CR215" s="36"/>
      <c r="CW215" s="36"/>
      <c r="CY215" s="78"/>
    </row>
    <row r="216" spans="1:103" s="32" customFormat="1" x14ac:dyDescent="0.25">
      <c r="A216" s="77"/>
      <c r="F216" s="36"/>
      <c r="K216" s="36"/>
      <c r="P216" s="36"/>
      <c r="U216" s="36"/>
      <c r="Z216" s="36"/>
      <c r="AE216" s="36"/>
      <c r="AJ216" s="36"/>
      <c r="AO216" s="36"/>
      <c r="AT216" s="36"/>
      <c r="AY216" s="36"/>
      <c r="BD216" s="36"/>
      <c r="BI216" s="36"/>
      <c r="BN216" s="36"/>
      <c r="BS216" s="36"/>
      <c r="BX216" s="36"/>
      <c r="CC216" s="36"/>
      <c r="CH216" s="36"/>
      <c r="CM216" s="36"/>
      <c r="CR216" s="36"/>
      <c r="CW216" s="36"/>
      <c r="CY216" s="78"/>
    </row>
    <row r="217" spans="1:103" s="32" customFormat="1" x14ac:dyDescent="0.25">
      <c r="A217" s="77"/>
      <c r="F217" s="36"/>
      <c r="K217" s="36"/>
      <c r="P217" s="36"/>
      <c r="U217" s="36"/>
      <c r="Z217" s="36"/>
      <c r="AE217" s="36"/>
      <c r="AJ217" s="36"/>
      <c r="AO217" s="36"/>
      <c r="AT217" s="36"/>
      <c r="AY217" s="36"/>
      <c r="BD217" s="36"/>
      <c r="BI217" s="36"/>
      <c r="BN217" s="36"/>
      <c r="BS217" s="36"/>
      <c r="BX217" s="36"/>
      <c r="CC217" s="36"/>
      <c r="CH217" s="36"/>
      <c r="CM217" s="36"/>
      <c r="CR217" s="36"/>
      <c r="CW217" s="36"/>
      <c r="CY217" s="78"/>
    </row>
    <row r="218" spans="1:103" s="32" customFormat="1" x14ac:dyDescent="0.25">
      <c r="A218" s="77"/>
      <c r="F218" s="36"/>
      <c r="K218" s="36"/>
      <c r="P218" s="36"/>
      <c r="U218" s="36"/>
      <c r="Z218" s="36"/>
      <c r="AE218" s="36"/>
      <c r="AJ218" s="36"/>
      <c r="AO218" s="36"/>
      <c r="AT218" s="36"/>
      <c r="AY218" s="36"/>
      <c r="BD218" s="36"/>
      <c r="BI218" s="36"/>
      <c r="BN218" s="36"/>
      <c r="BS218" s="36"/>
      <c r="BX218" s="36"/>
      <c r="CC218" s="36"/>
      <c r="CH218" s="36"/>
      <c r="CM218" s="36"/>
      <c r="CR218" s="36"/>
      <c r="CW218" s="36"/>
      <c r="CY218" s="78"/>
    </row>
    <row r="219" spans="1:103" s="32" customFormat="1" x14ac:dyDescent="0.25">
      <c r="A219" s="77"/>
      <c r="F219" s="36"/>
      <c r="K219" s="36"/>
      <c r="P219" s="36"/>
      <c r="U219" s="36"/>
      <c r="Z219" s="36"/>
      <c r="AE219" s="36"/>
      <c r="AJ219" s="36"/>
      <c r="AO219" s="36"/>
      <c r="AT219" s="36"/>
      <c r="AY219" s="36"/>
      <c r="BD219" s="36"/>
      <c r="BI219" s="36"/>
      <c r="BN219" s="36"/>
      <c r="BS219" s="36"/>
      <c r="BX219" s="36"/>
      <c r="CC219" s="36"/>
      <c r="CH219" s="36"/>
      <c r="CM219" s="36"/>
      <c r="CR219" s="36"/>
      <c r="CW219" s="36"/>
      <c r="CY219" s="78"/>
    </row>
    <row r="220" spans="1:103" s="32" customFormat="1" x14ac:dyDescent="0.25">
      <c r="A220" s="77"/>
      <c r="F220" s="36"/>
      <c r="K220" s="36"/>
      <c r="P220" s="36"/>
      <c r="U220" s="36"/>
      <c r="Z220" s="36"/>
      <c r="AE220" s="36"/>
      <c r="AJ220" s="36"/>
      <c r="AO220" s="36"/>
      <c r="AT220" s="36"/>
      <c r="AY220" s="36"/>
      <c r="BD220" s="36"/>
      <c r="BI220" s="36"/>
      <c r="BN220" s="36"/>
      <c r="BS220" s="36"/>
      <c r="BX220" s="36"/>
      <c r="CC220" s="36"/>
      <c r="CH220" s="36"/>
      <c r="CM220" s="36"/>
      <c r="CR220" s="36"/>
      <c r="CW220" s="36"/>
      <c r="CY220" s="78"/>
    </row>
    <row r="221" spans="1:103" s="32" customFormat="1" x14ac:dyDescent="0.25">
      <c r="A221" s="77"/>
      <c r="F221" s="36"/>
      <c r="K221" s="36"/>
      <c r="P221" s="36"/>
      <c r="U221" s="36"/>
      <c r="Z221" s="36"/>
      <c r="AE221" s="36"/>
      <c r="AJ221" s="36"/>
      <c r="AO221" s="36"/>
      <c r="AT221" s="36"/>
      <c r="AY221" s="36"/>
      <c r="BD221" s="36"/>
      <c r="BI221" s="36"/>
      <c r="BN221" s="36"/>
      <c r="BS221" s="36"/>
      <c r="BX221" s="36"/>
      <c r="CC221" s="36"/>
      <c r="CH221" s="36"/>
      <c r="CM221" s="36"/>
      <c r="CR221" s="36"/>
      <c r="CW221" s="36"/>
      <c r="CY221" s="78"/>
    </row>
    <row r="222" spans="1:103" s="32" customFormat="1" x14ac:dyDescent="0.25">
      <c r="A222" s="77"/>
      <c r="F222" s="36"/>
      <c r="K222" s="36"/>
      <c r="P222" s="36"/>
      <c r="U222" s="36"/>
      <c r="Z222" s="36"/>
      <c r="AE222" s="36"/>
      <c r="AJ222" s="36"/>
      <c r="AO222" s="36"/>
      <c r="AT222" s="36"/>
      <c r="AY222" s="36"/>
      <c r="BD222" s="36"/>
      <c r="BI222" s="36"/>
      <c r="BN222" s="36"/>
      <c r="BS222" s="36"/>
      <c r="BX222" s="36"/>
      <c r="CC222" s="36"/>
      <c r="CH222" s="36"/>
      <c r="CM222" s="36"/>
      <c r="CR222" s="36"/>
      <c r="CW222" s="36"/>
      <c r="CY222" s="78"/>
    </row>
    <row r="223" spans="1:103" s="32" customFormat="1" x14ac:dyDescent="0.25">
      <c r="A223" s="77"/>
      <c r="F223" s="36"/>
      <c r="K223" s="36"/>
      <c r="P223" s="36"/>
      <c r="U223" s="36"/>
      <c r="Z223" s="36"/>
      <c r="AE223" s="36"/>
      <c r="AJ223" s="36"/>
      <c r="AO223" s="36"/>
      <c r="AT223" s="36"/>
      <c r="AY223" s="36"/>
      <c r="BD223" s="36"/>
      <c r="BI223" s="36"/>
      <c r="BN223" s="36"/>
      <c r="BS223" s="36"/>
      <c r="BX223" s="36"/>
      <c r="CC223" s="36"/>
      <c r="CH223" s="36"/>
      <c r="CM223" s="36"/>
      <c r="CR223" s="36"/>
      <c r="CW223" s="36"/>
      <c r="CY223" s="78"/>
    </row>
    <row r="224" spans="1:103" s="32" customFormat="1" x14ac:dyDescent="0.25">
      <c r="A224" s="77"/>
      <c r="F224" s="36"/>
      <c r="K224" s="36"/>
      <c r="P224" s="36"/>
      <c r="U224" s="36"/>
      <c r="Z224" s="36"/>
      <c r="AE224" s="36"/>
      <c r="AJ224" s="36"/>
      <c r="AO224" s="36"/>
      <c r="AT224" s="36"/>
      <c r="AY224" s="36"/>
      <c r="BD224" s="36"/>
      <c r="BI224" s="36"/>
      <c r="BN224" s="36"/>
      <c r="BS224" s="36"/>
      <c r="BX224" s="36"/>
      <c r="CC224" s="36"/>
      <c r="CH224" s="36"/>
      <c r="CM224" s="36"/>
      <c r="CR224" s="36"/>
      <c r="CW224" s="36"/>
      <c r="CY224" s="78"/>
    </row>
    <row r="225" spans="1:103" s="32" customFormat="1" x14ac:dyDescent="0.25">
      <c r="A225" s="77"/>
      <c r="F225" s="36"/>
      <c r="K225" s="36"/>
      <c r="P225" s="36"/>
      <c r="U225" s="36"/>
      <c r="Z225" s="36"/>
      <c r="AE225" s="36"/>
      <c r="AJ225" s="36"/>
      <c r="AO225" s="36"/>
      <c r="AT225" s="36"/>
      <c r="AY225" s="36"/>
      <c r="BD225" s="36"/>
      <c r="BI225" s="36"/>
      <c r="BN225" s="36"/>
      <c r="BS225" s="36"/>
      <c r="BX225" s="36"/>
      <c r="CC225" s="36"/>
      <c r="CH225" s="36"/>
      <c r="CM225" s="36"/>
      <c r="CR225" s="36"/>
      <c r="CW225" s="36"/>
      <c r="CY225" s="78"/>
    </row>
    <row r="226" spans="1:103" s="32" customFormat="1" x14ac:dyDescent="0.25">
      <c r="A226" s="77"/>
      <c r="F226" s="36"/>
      <c r="K226" s="36"/>
      <c r="P226" s="36"/>
      <c r="U226" s="36"/>
      <c r="Z226" s="36"/>
      <c r="AE226" s="36"/>
      <c r="AJ226" s="36"/>
      <c r="AO226" s="36"/>
      <c r="AT226" s="36"/>
      <c r="AY226" s="36"/>
      <c r="BD226" s="36"/>
      <c r="BI226" s="36"/>
      <c r="BN226" s="36"/>
      <c r="BS226" s="36"/>
      <c r="BX226" s="36"/>
      <c r="CC226" s="36"/>
      <c r="CH226" s="36"/>
      <c r="CM226" s="36"/>
      <c r="CR226" s="36"/>
      <c r="CW226" s="36"/>
      <c r="CY226" s="78"/>
    </row>
    <row r="227" spans="1:103" s="32" customFormat="1" x14ac:dyDescent="0.25">
      <c r="A227" s="77"/>
      <c r="F227" s="36"/>
      <c r="K227" s="36"/>
      <c r="P227" s="36"/>
      <c r="U227" s="36"/>
      <c r="Z227" s="36"/>
      <c r="AE227" s="36"/>
      <c r="AJ227" s="36"/>
      <c r="AO227" s="36"/>
      <c r="AT227" s="36"/>
      <c r="AY227" s="36"/>
      <c r="BD227" s="36"/>
      <c r="BI227" s="36"/>
      <c r="BN227" s="36"/>
      <c r="BS227" s="36"/>
      <c r="BX227" s="36"/>
      <c r="CC227" s="36"/>
      <c r="CH227" s="36"/>
      <c r="CM227" s="36"/>
      <c r="CR227" s="36"/>
      <c r="CW227" s="36"/>
      <c r="CY227" s="78"/>
    </row>
    <row r="228" spans="1:103" s="32" customFormat="1" x14ac:dyDescent="0.25">
      <c r="A228" s="77"/>
      <c r="F228" s="36"/>
      <c r="K228" s="36"/>
      <c r="P228" s="36"/>
      <c r="U228" s="36"/>
      <c r="Z228" s="36"/>
      <c r="AE228" s="36"/>
      <c r="AJ228" s="36"/>
      <c r="AO228" s="36"/>
      <c r="AT228" s="36"/>
      <c r="AY228" s="36"/>
      <c r="BD228" s="36"/>
      <c r="BI228" s="36"/>
      <c r="BN228" s="36"/>
      <c r="BS228" s="36"/>
      <c r="BX228" s="36"/>
      <c r="CC228" s="36"/>
      <c r="CH228" s="36"/>
      <c r="CM228" s="36"/>
      <c r="CR228" s="36"/>
      <c r="CW228" s="36"/>
      <c r="CY228" s="78"/>
    </row>
    <row r="229" spans="1:103" s="32" customFormat="1" x14ac:dyDescent="0.25">
      <c r="A229" s="77"/>
      <c r="F229" s="36"/>
      <c r="K229" s="36"/>
      <c r="P229" s="36"/>
      <c r="U229" s="36"/>
      <c r="Z229" s="36"/>
      <c r="AE229" s="36"/>
      <c r="AJ229" s="36"/>
      <c r="AO229" s="36"/>
      <c r="AT229" s="36"/>
      <c r="AY229" s="36"/>
      <c r="BD229" s="36"/>
      <c r="BI229" s="36"/>
      <c r="BN229" s="36"/>
      <c r="BS229" s="36"/>
      <c r="BX229" s="36"/>
      <c r="CC229" s="36"/>
      <c r="CH229" s="36"/>
      <c r="CM229" s="36"/>
      <c r="CR229" s="36"/>
      <c r="CW229" s="36"/>
      <c r="CY229" s="78"/>
    </row>
    <row r="230" spans="1:103" s="32" customFormat="1" x14ac:dyDescent="0.25">
      <c r="A230" s="77"/>
      <c r="F230" s="36"/>
      <c r="K230" s="36"/>
      <c r="P230" s="36"/>
      <c r="U230" s="36"/>
      <c r="Z230" s="36"/>
      <c r="AE230" s="36"/>
      <c r="AJ230" s="36"/>
      <c r="AO230" s="36"/>
      <c r="AT230" s="36"/>
      <c r="AY230" s="36"/>
      <c r="BD230" s="36"/>
      <c r="BI230" s="36"/>
      <c r="BN230" s="36"/>
      <c r="BS230" s="36"/>
      <c r="BX230" s="36"/>
      <c r="CC230" s="36"/>
      <c r="CH230" s="36"/>
      <c r="CM230" s="36"/>
      <c r="CR230" s="36"/>
      <c r="CW230" s="36"/>
      <c r="CY230" s="78"/>
    </row>
    <row r="231" spans="1:103" s="32" customFormat="1" x14ac:dyDescent="0.25">
      <c r="A231" s="77"/>
      <c r="F231" s="36"/>
      <c r="K231" s="36"/>
      <c r="P231" s="36"/>
      <c r="U231" s="36"/>
      <c r="Z231" s="36"/>
      <c r="AE231" s="36"/>
      <c r="AJ231" s="36"/>
      <c r="AO231" s="36"/>
      <c r="AT231" s="36"/>
      <c r="AY231" s="36"/>
      <c r="BD231" s="36"/>
      <c r="BI231" s="36"/>
      <c r="BN231" s="36"/>
      <c r="BS231" s="36"/>
      <c r="BX231" s="36"/>
      <c r="CC231" s="36"/>
      <c r="CH231" s="36"/>
      <c r="CM231" s="36"/>
      <c r="CR231" s="36"/>
      <c r="CW231" s="36"/>
      <c r="CY231" s="78"/>
    </row>
    <row r="232" spans="1:103" s="32" customFormat="1" x14ac:dyDescent="0.25">
      <c r="A232" s="77"/>
      <c r="F232" s="36"/>
      <c r="K232" s="36"/>
      <c r="P232" s="36"/>
      <c r="U232" s="36"/>
      <c r="Z232" s="36"/>
      <c r="AE232" s="36"/>
      <c r="AJ232" s="36"/>
      <c r="AO232" s="36"/>
      <c r="AT232" s="36"/>
      <c r="AY232" s="36"/>
      <c r="BD232" s="36"/>
      <c r="BI232" s="36"/>
      <c r="BN232" s="36"/>
      <c r="BS232" s="36"/>
      <c r="BX232" s="36"/>
      <c r="CC232" s="36"/>
      <c r="CH232" s="36"/>
      <c r="CM232" s="36"/>
      <c r="CR232" s="36"/>
      <c r="CW232" s="36"/>
      <c r="CY232" s="78"/>
    </row>
    <row r="233" spans="1:103" s="32" customFormat="1" x14ac:dyDescent="0.25">
      <c r="A233" s="77"/>
      <c r="F233" s="36"/>
      <c r="K233" s="36"/>
      <c r="P233" s="36"/>
      <c r="U233" s="36"/>
      <c r="Z233" s="36"/>
      <c r="AE233" s="36"/>
      <c r="AJ233" s="36"/>
      <c r="AO233" s="36"/>
      <c r="AT233" s="36"/>
      <c r="AY233" s="36"/>
      <c r="BD233" s="36"/>
      <c r="BI233" s="36"/>
      <c r="BN233" s="36"/>
      <c r="BS233" s="36"/>
      <c r="BX233" s="36"/>
      <c r="CC233" s="36"/>
      <c r="CH233" s="36"/>
      <c r="CM233" s="36"/>
      <c r="CR233" s="36"/>
      <c r="CW233" s="36"/>
      <c r="CY233" s="78"/>
    </row>
    <row r="234" spans="1:103" s="32" customFormat="1" x14ac:dyDescent="0.25">
      <c r="A234" s="77"/>
      <c r="F234" s="36"/>
      <c r="K234" s="36"/>
      <c r="P234" s="36"/>
      <c r="U234" s="36"/>
      <c r="Z234" s="36"/>
      <c r="AE234" s="36"/>
      <c r="AJ234" s="36"/>
      <c r="AO234" s="36"/>
      <c r="AT234" s="36"/>
      <c r="AY234" s="36"/>
      <c r="BD234" s="36"/>
      <c r="BI234" s="36"/>
      <c r="BN234" s="36"/>
      <c r="BS234" s="36"/>
      <c r="BX234" s="36"/>
      <c r="CC234" s="36"/>
      <c r="CH234" s="36"/>
      <c r="CM234" s="36"/>
      <c r="CR234" s="36"/>
      <c r="CW234" s="36"/>
      <c r="CY234" s="78"/>
    </row>
    <row r="235" spans="1:103" s="32" customFormat="1" x14ac:dyDescent="0.25">
      <c r="A235" s="77"/>
      <c r="F235" s="36"/>
      <c r="K235" s="36"/>
      <c r="P235" s="36"/>
      <c r="U235" s="36"/>
      <c r="Z235" s="36"/>
      <c r="AE235" s="36"/>
      <c r="AJ235" s="36"/>
      <c r="AO235" s="36"/>
      <c r="AT235" s="36"/>
      <c r="AY235" s="36"/>
      <c r="BD235" s="36"/>
      <c r="BI235" s="36"/>
      <c r="BN235" s="36"/>
      <c r="BS235" s="36"/>
      <c r="BX235" s="36"/>
      <c r="CC235" s="36"/>
      <c r="CH235" s="36"/>
      <c r="CM235" s="36"/>
      <c r="CR235" s="36"/>
      <c r="CW235" s="36"/>
      <c r="CY235" s="78"/>
    </row>
    <row r="236" spans="1:103" s="32" customFormat="1" x14ac:dyDescent="0.25">
      <c r="A236" s="77"/>
      <c r="F236" s="36"/>
      <c r="K236" s="36"/>
      <c r="P236" s="36"/>
      <c r="U236" s="36"/>
      <c r="Z236" s="36"/>
      <c r="AE236" s="36"/>
      <c r="AJ236" s="36"/>
      <c r="AO236" s="36"/>
      <c r="AT236" s="36"/>
      <c r="AY236" s="36"/>
      <c r="BD236" s="36"/>
      <c r="BI236" s="36"/>
      <c r="BN236" s="36"/>
      <c r="BS236" s="36"/>
      <c r="BX236" s="36"/>
      <c r="CC236" s="36"/>
      <c r="CH236" s="36"/>
      <c r="CM236" s="36"/>
      <c r="CR236" s="36"/>
      <c r="CW236" s="36"/>
      <c r="CY236" s="78"/>
    </row>
    <row r="237" spans="1:103" s="32" customFormat="1" x14ac:dyDescent="0.25">
      <c r="A237" s="77"/>
      <c r="F237" s="36"/>
      <c r="K237" s="36"/>
      <c r="P237" s="36"/>
      <c r="U237" s="36"/>
      <c r="Z237" s="36"/>
      <c r="AE237" s="36"/>
      <c r="AJ237" s="36"/>
      <c r="AO237" s="36"/>
      <c r="AT237" s="36"/>
      <c r="AY237" s="36"/>
      <c r="BD237" s="36"/>
      <c r="BI237" s="36"/>
      <c r="BN237" s="36"/>
      <c r="BS237" s="36"/>
      <c r="BX237" s="36"/>
      <c r="CC237" s="36"/>
      <c r="CH237" s="36"/>
      <c r="CM237" s="36"/>
      <c r="CR237" s="36"/>
      <c r="CW237" s="36"/>
      <c r="CY237" s="78"/>
    </row>
    <row r="238" spans="1:103" s="32" customFormat="1" x14ac:dyDescent="0.25">
      <c r="A238" s="77"/>
      <c r="F238" s="36"/>
      <c r="K238" s="36"/>
      <c r="P238" s="36"/>
      <c r="U238" s="36"/>
      <c r="Z238" s="36"/>
      <c r="AE238" s="36"/>
      <c r="AJ238" s="36"/>
      <c r="AO238" s="36"/>
      <c r="AT238" s="36"/>
      <c r="AY238" s="36"/>
      <c r="BD238" s="36"/>
      <c r="BI238" s="36"/>
      <c r="BN238" s="36"/>
      <c r="BS238" s="36"/>
      <c r="BX238" s="36"/>
      <c r="CC238" s="36"/>
      <c r="CH238" s="36"/>
      <c r="CM238" s="36"/>
      <c r="CR238" s="36"/>
      <c r="CW238" s="36"/>
      <c r="CY238" s="78"/>
    </row>
    <row r="239" spans="1:103" s="32" customFormat="1" x14ac:dyDescent="0.25">
      <c r="A239" s="77"/>
      <c r="F239" s="36"/>
      <c r="K239" s="36"/>
      <c r="P239" s="36"/>
      <c r="U239" s="36"/>
      <c r="Z239" s="36"/>
      <c r="AE239" s="36"/>
      <c r="AJ239" s="36"/>
      <c r="AO239" s="36"/>
      <c r="AT239" s="36"/>
      <c r="AY239" s="36"/>
      <c r="BD239" s="36"/>
      <c r="BI239" s="36"/>
      <c r="BN239" s="36"/>
      <c r="BS239" s="36"/>
      <c r="BX239" s="36"/>
      <c r="CC239" s="36"/>
      <c r="CH239" s="36"/>
      <c r="CM239" s="36"/>
      <c r="CR239" s="36"/>
      <c r="CW239" s="36"/>
      <c r="CY239" s="78"/>
    </row>
    <row r="240" spans="1:103" s="32" customFormat="1" x14ac:dyDescent="0.25">
      <c r="A240" s="77"/>
      <c r="F240" s="36"/>
      <c r="K240" s="36"/>
      <c r="P240" s="36"/>
      <c r="U240" s="36"/>
      <c r="Z240" s="36"/>
      <c r="AE240" s="36"/>
      <c r="AJ240" s="36"/>
      <c r="AO240" s="36"/>
      <c r="AT240" s="36"/>
      <c r="AY240" s="36"/>
      <c r="BD240" s="36"/>
      <c r="BI240" s="36"/>
      <c r="BN240" s="36"/>
      <c r="BS240" s="36"/>
      <c r="BX240" s="36"/>
      <c r="CC240" s="36"/>
      <c r="CH240" s="36"/>
      <c r="CM240" s="36"/>
      <c r="CR240" s="36"/>
      <c r="CW240" s="36"/>
      <c r="CY240" s="78"/>
    </row>
    <row r="241" spans="1:103" s="32" customFormat="1" x14ac:dyDescent="0.25">
      <c r="A241" s="77"/>
      <c r="F241" s="36"/>
      <c r="K241" s="36"/>
      <c r="P241" s="36"/>
      <c r="U241" s="36"/>
      <c r="Z241" s="36"/>
      <c r="AE241" s="36"/>
      <c r="AJ241" s="36"/>
      <c r="AO241" s="36"/>
      <c r="AT241" s="36"/>
      <c r="AY241" s="36"/>
      <c r="BD241" s="36"/>
      <c r="BI241" s="36"/>
      <c r="BN241" s="36"/>
      <c r="BS241" s="36"/>
      <c r="BX241" s="36"/>
      <c r="CC241" s="36"/>
      <c r="CH241" s="36"/>
      <c r="CM241" s="36"/>
      <c r="CR241" s="36"/>
      <c r="CW241" s="36"/>
      <c r="CY241" s="78"/>
    </row>
    <row r="242" spans="1:103" s="32" customFormat="1" x14ac:dyDescent="0.25">
      <c r="A242" s="77"/>
      <c r="F242" s="36"/>
      <c r="K242" s="36"/>
      <c r="P242" s="36"/>
      <c r="U242" s="36"/>
      <c r="Z242" s="36"/>
      <c r="AE242" s="36"/>
      <c r="AJ242" s="36"/>
      <c r="AO242" s="36"/>
      <c r="AT242" s="36"/>
      <c r="AY242" s="36"/>
      <c r="BD242" s="36"/>
      <c r="BI242" s="36"/>
      <c r="BN242" s="36"/>
      <c r="BS242" s="36"/>
      <c r="BX242" s="36"/>
      <c r="CC242" s="36"/>
      <c r="CH242" s="36"/>
      <c r="CM242" s="36"/>
      <c r="CR242" s="36"/>
      <c r="CW242" s="36"/>
      <c r="CY242" s="78"/>
    </row>
    <row r="243" spans="1:103" s="32" customFormat="1" x14ac:dyDescent="0.25">
      <c r="A243" s="77"/>
      <c r="F243" s="36"/>
      <c r="K243" s="36"/>
      <c r="P243" s="36"/>
      <c r="U243" s="36"/>
      <c r="Z243" s="36"/>
      <c r="AE243" s="36"/>
      <c r="AJ243" s="36"/>
      <c r="AO243" s="36"/>
      <c r="AT243" s="36"/>
      <c r="AY243" s="36"/>
      <c r="BD243" s="36"/>
      <c r="BI243" s="36"/>
      <c r="BN243" s="36"/>
      <c r="BS243" s="36"/>
      <c r="BX243" s="36"/>
      <c r="CC243" s="36"/>
      <c r="CH243" s="36"/>
      <c r="CM243" s="36"/>
      <c r="CR243" s="36"/>
      <c r="CW243" s="36"/>
      <c r="CY243" s="78"/>
    </row>
    <row r="244" spans="1:103" s="32" customFormat="1" x14ac:dyDescent="0.25">
      <c r="A244" s="77"/>
      <c r="F244" s="36"/>
      <c r="K244" s="36"/>
      <c r="P244" s="36"/>
      <c r="U244" s="36"/>
      <c r="Z244" s="36"/>
      <c r="AE244" s="36"/>
      <c r="AJ244" s="36"/>
      <c r="AO244" s="36"/>
      <c r="AT244" s="36"/>
      <c r="AY244" s="36"/>
      <c r="BD244" s="36"/>
      <c r="BI244" s="36"/>
      <c r="BN244" s="36"/>
      <c r="BS244" s="36"/>
      <c r="BX244" s="36"/>
      <c r="CC244" s="36"/>
      <c r="CH244" s="36"/>
      <c r="CM244" s="36"/>
      <c r="CR244" s="36"/>
      <c r="CW244" s="36"/>
      <c r="CY244" s="78"/>
    </row>
    <row r="245" spans="1:103" s="32" customFormat="1" x14ac:dyDescent="0.25">
      <c r="A245" s="77"/>
      <c r="F245" s="36"/>
      <c r="K245" s="36"/>
      <c r="P245" s="36"/>
      <c r="U245" s="36"/>
      <c r="Z245" s="36"/>
      <c r="AE245" s="36"/>
      <c r="AJ245" s="36"/>
      <c r="AO245" s="36"/>
      <c r="AT245" s="36"/>
      <c r="AY245" s="36"/>
      <c r="BD245" s="36"/>
      <c r="BI245" s="36"/>
      <c r="BN245" s="36"/>
      <c r="BS245" s="36"/>
      <c r="BX245" s="36"/>
      <c r="CC245" s="36"/>
      <c r="CH245" s="36"/>
      <c r="CM245" s="36"/>
      <c r="CR245" s="36"/>
      <c r="CW245" s="36"/>
      <c r="CY245" s="78"/>
    </row>
    <row r="246" spans="1:103" s="32" customFormat="1" x14ac:dyDescent="0.25">
      <c r="A246" s="77"/>
      <c r="F246" s="36"/>
      <c r="K246" s="36"/>
      <c r="P246" s="36"/>
      <c r="U246" s="36"/>
      <c r="Z246" s="36"/>
      <c r="AE246" s="36"/>
      <c r="AJ246" s="36"/>
      <c r="AO246" s="36"/>
      <c r="AT246" s="36"/>
      <c r="AY246" s="36"/>
      <c r="BD246" s="36"/>
      <c r="BI246" s="36"/>
      <c r="BN246" s="36"/>
      <c r="BS246" s="36"/>
      <c r="BX246" s="36"/>
      <c r="CC246" s="36"/>
      <c r="CH246" s="36"/>
      <c r="CM246" s="36"/>
      <c r="CR246" s="36"/>
      <c r="CW246" s="36"/>
      <c r="CY246" s="78"/>
    </row>
    <row r="247" spans="1:103" s="32" customFormat="1" x14ac:dyDescent="0.25">
      <c r="A247" s="77"/>
      <c r="F247" s="36"/>
      <c r="K247" s="36"/>
      <c r="P247" s="36"/>
      <c r="U247" s="36"/>
      <c r="Z247" s="36"/>
      <c r="AE247" s="36"/>
      <c r="AJ247" s="36"/>
      <c r="AO247" s="36"/>
      <c r="AT247" s="36"/>
      <c r="AY247" s="36"/>
      <c r="BD247" s="36"/>
      <c r="BI247" s="36"/>
      <c r="BN247" s="36"/>
      <c r="BS247" s="36"/>
      <c r="BX247" s="36"/>
      <c r="CC247" s="36"/>
      <c r="CH247" s="36"/>
      <c r="CM247" s="36"/>
      <c r="CR247" s="36"/>
      <c r="CW247" s="36"/>
      <c r="CY247" s="78"/>
    </row>
    <row r="248" spans="1:103" s="32" customFormat="1" x14ac:dyDescent="0.25">
      <c r="A248" s="77"/>
      <c r="F248" s="36"/>
      <c r="K248" s="36"/>
      <c r="P248" s="36"/>
      <c r="U248" s="36"/>
      <c r="Z248" s="36"/>
      <c r="AE248" s="36"/>
      <c r="AJ248" s="36"/>
      <c r="AO248" s="36"/>
      <c r="AT248" s="36"/>
      <c r="AY248" s="36"/>
      <c r="BD248" s="36"/>
      <c r="BI248" s="36"/>
      <c r="BN248" s="36"/>
      <c r="BS248" s="36"/>
      <c r="BX248" s="36"/>
      <c r="CC248" s="36"/>
      <c r="CH248" s="36"/>
      <c r="CM248" s="36"/>
      <c r="CR248" s="36"/>
      <c r="CW248" s="36"/>
      <c r="CY248" s="78"/>
    </row>
    <row r="249" spans="1:103" s="32" customFormat="1" x14ac:dyDescent="0.25">
      <c r="A249" s="77"/>
      <c r="F249" s="36"/>
      <c r="K249" s="36"/>
      <c r="P249" s="36"/>
      <c r="U249" s="36"/>
      <c r="Z249" s="36"/>
      <c r="AE249" s="36"/>
      <c r="AJ249" s="36"/>
      <c r="AO249" s="36"/>
      <c r="AT249" s="36"/>
      <c r="AY249" s="36"/>
      <c r="BD249" s="36"/>
      <c r="BI249" s="36"/>
      <c r="BN249" s="36"/>
      <c r="BS249" s="36"/>
      <c r="BX249" s="36"/>
      <c r="CC249" s="36"/>
      <c r="CH249" s="36"/>
      <c r="CM249" s="36"/>
      <c r="CR249" s="36"/>
      <c r="CW249" s="36"/>
      <c r="CY249" s="78"/>
    </row>
    <row r="250" spans="1:103" s="32" customFormat="1" x14ac:dyDescent="0.25">
      <c r="A250" s="77"/>
      <c r="F250" s="36"/>
      <c r="K250" s="36"/>
      <c r="P250" s="36"/>
      <c r="U250" s="36"/>
      <c r="Z250" s="36"/>
      <c r="AE250" s="36"/>
      <c r="AJ250" s="36"/>
      <c r="AO250" s="36"/>
      <c r="AT250" s="36"/>
      <c r="AY250" s="36"/>
      <c r="BD250" s="36"/>
      <c r="BI250" s="36"/>
      <c r="BN250" s="36"/>
      <c r="BS250" s="36"/>
      <c r="BX250" s="36"/>
      <c r="CC250" s="36"/>
      <c r="CH250" s="36"/>
      <c r="CM250" s="36"/>
      <c r="CR250" s="36"/>
      <c r="CW250" s="36"/>
      <c r="CY250" s="78"/>
    </row>
    <row r="251" spans="1:103" s="32" customFormat="1" x14ac:dyDescent="0.25">
      <c r="A251" s="77"/>
      <c r="F251" s="36"/>
      <c r="K251" s="36"/>
      <c r="P251" s="36"/>
      <c r="U251" s="36"/>
      <c r="Z251" s="36"/>
      <c r="AE251" s="36"/>
      <c r="AJ251" s="36"/>
      <c r="AO251" s="36"/>
      <c r="AT251" s="36"/>
      <c r="AY251" s="36"/>
      <c r="BD251" s="36"/>
      <c r="BI251" s="36"/>
      <c r="BN251" s="36"/>
      <c r="BS251" s="36"/>
      <c r="BX251" s="36"/>
      <c r="CC251" s="36"/>
      <c r="CH251" s="36"/>
      <c r="CM251" s="36"/>
      <c r="CR251" s="36"/>
      <c r="CW251" s="36"/>
      <c r="CY251" s="78"/>
    </row>
    <row r="252" spans="1:103" s="32" customFormat="1" x14ac:dyDescent="0.25">
      <c r="A252" s="77"/>
      <c r="F252" s="36"/>
      <c r="K252" s="36"/>
      <c r="P252" s="36"/>
      <c r="U252" s="36"/>
      <c r="Z252" s="36"/>
      <c r="AE252" s="36"/>
      <c r="AJ252" s="36"/>
      <c r="AO252" s="36"/>
      <c r="AT252" s="36"/>
      <c r="AY252" s="36"/>
      <c r="BD252" s="36"/>
      <c r="BI252" s="36"/>
      <c r="BN252" s="36"/>
      <c r="BS252" s="36"/>
      <c r="BX252" s="36"/>
      <c r="CC252" s="36"/>
      <c r="CH252" s="36"/>
      <c r="CM252" s="36"/>
      <c r="CR252" s="36"/>
      <c r="CW252" s="36"/>
      <c r="CY252" s="78"/>
    </row>
    <row r="253" spans="1:103" s="32" customFormat="1" x14ac:dyDescent="0.25">
      <c r="A253" s="77"/>
      <c r="F253" s="36"/>
      <c r="K253" s="36"/>
      <c r="P253" s="36"/>
      <c r="U253" s="36"/>
      <c r="Z253" s="36"/>
      <c r="AE253" s="36"/>
      <c r="AJ253" s="36"/>
      <c r="AO253" s="36"/>
      <c r="AT253" s="36"/>
      <c r="AY253" s="36"/>
      <c r="BD253" s="36"/>
      <c r="BI253" s="36"/>
      <c r="BN253" s="36"/>
      <c r="BS253" s="36"/>
      <c r="BX253" s="36"/>
      <c r="CC253" s="36"/>
      <c r="CH253" s="36"/>
      <c r="CM253" s="36"/>
      <c r="CR253" s="36"/>
      <c r="CW253" s="36"/>
      <c r="CY253" s="78"/>
    </row>
    <row r="254" spans="1:103" s="32" customFormat="1" x14ac:dyDescent="0.25">
      <c r="A254" s="77"/>
      <c r="F254" s="36"/>
      <c r="K254" s="36"/>
      <c r="P254" s="36"/>
      <c r="U254" s="36"/>
      <c r="Z254" s="36"/>
      <c r="AE254" s="36"/>
      <c r="AJ254" s="36"/>
      <c r="AO254" s="36"/>
      <c r="AT254" s="36"/>
      <c r="AY254" s="36"/>
      <c r="BD254" s="36"/>
      <c r="BI254" s="36"/>
      <c r="BN254" s="36"/>
      <c r="BS254" s="36"/>
      <c r="BX254" s="36"/>
      <c r="CC254" s="36"/>
      <c r="CH254" s="36"/>
      <c r="CM254" s="36"/>
      <c r="CR254" s="36"/>
      <c r="CW254" s="36"/>
      <c r="CY254" s="78"/>
    </row>
    <row r="255" spans="1:103" s="32" customFormat="1" x14ac:dyDescent="0.25">
      <c r="A255" s="77"/>
      <c r="F255" s="36"/>
      <c r="K255" s="36"/>
      <c r="P255" s="36"/>
      <c r="U255" s="36"/>
      <c r="Z255" s="36"/>
      <c r="AE255" s="36"/>
      <c r="AJ255" s="36"/>
      <c r="AO255" s="36"/>
      <c r="AT255" s="36"/>
      <c r="AY255" s="36"/>
      <c r="BD255" s="36"/>
      <c r="BI255" s="36"/>
      <c r="BN255" s="36"/>
      <c r="BS255" s="36"/>
      <c r="BX255" s="36"/>
      <c r="CC255" s="36"/>
      <c r="CH255" s="36"/>
      <c r="CM255" s="36"/>
      <c r="CR255" s="36"/>
      <c r="CW255" s="36"/>
      <c r="CY255" s="78"/>
    </row>
    <row r="256" spans="1:103" s="32" customFormat="1" x14ac:dyDescent="0.25">
      <c r="A256" s="77"/>
      <c r="F256" s="36"/>
      <c r="K256" s="36"/>
      <c r="P256" s="36"/>
      <c r="U256" s="36"/>
      <c r="Z256" s="36"/>
      <c r="AE256" s="36"/>
      <c r="AJ256" s="36"/>
      <c r="AO256" s="36"/>
      <c r="AT256" s="36"/>
      <c r="AY256" s="36"/>
      <c r="BD256" s="36"/>
      <c r="BI256" s="36"/>
      <c r="BN256" s="36"/>
      <c r="BS256" s="36"/>
      <c r="BX256" s="36"/>
      <c r="CC256" s="36"/>
      <c r="CH256" s="36"/>
      <c r="CM256" s="36"/>
      <c r="CR256" s="36"/>
      <c r="CW256" s="36"/>
      <c r="CY256" s="78"/>
    </row>
    <row r="257" spans="1:103" s="32" customFormat="1" x14ac:dyDescent="0.25">
      <c r="A257" s="77"/>
      <c r="F257" s="36"/>
      <c r="K257" s="36"/>
      <c r="P257" s="36"/>
      <c r="U257" s="36"/>
      <c r="Z257" s="36"/>
      <c r="AE257" s="36"/>
      <c r="AJ257" s="36"/>
      <c r="AO257" s="36"/>
      <c r="AT257" s="36"/>
      <c r="AY257" s="36"/>
      <c r="BD257" s="36"/>
      <c r="BI257" s="36"/>
      <c r="BN257" s="36"/>
      <c r="BS257" s="36"/>
      <c r="BX257" s="36"/>
      <c r="CC257" s="36"/>
      <c r="CH257" s="36"/>
      <c r="CM257" s="36"/>
      <c r="CR257" s="36"/>
      <c r="CW257" s="36"/>
      <c r="CY257" s="78"/>
    </row>
    <row r="258" spans="1:103" s="32" customFormat="1" x14ac:dyDescent="0.25">
      <c r="A258" s="77"/>
      <c r="F258" s="36"/>
      <c r="K258" s="36"/>
      <c r="P258" s="36"/>
      <c r="U258" s="36"/>
      <c r="Z258" s="36"/>
      <c r="AE258" s="36"/>
      <c r="AJ258" s="36"/>
      <c r="AO258" s="36"/>
      <c r="AT258" s="36"/>
      <c r="AY258" s="36"/>
      <c r="BD258" s="36"/>
      <c r="BI258" s="36"/>
      <c r="BN258" s="36"/>
      <c r="BS258" s="36"/>
      <c r="BX258" s="36"/>
      <c r="CC258" s="36"/>
      <c r="CH258" s="36"/>
      <c r="CM258" s="36"/>
      <c r="CR258" s="36"/>
      <c r="CW258" s="36"/>
      <c r="CY258" s="78"/>
    </row>
    <row r="259" spans="1:103" s="32" customFormat="1" x14ac:dyDescent="0.25">
      <c r="A259" s="77"/>
      <c r="F259" s="36"/>
      <c r="K259" s="36"/>
      <c r="P259" s="36"/>
      <c r="U259" s="36"/>
      <c r="Z259" s="36"/>
      <c r="AE259" s="36"/>
      <c r="AJ259" s="36"/>
      <c r="AO259" s="36"/>
      <c r="AT259" s="36"/>
      <c r="AY259" s="36"/>
      <c r="BD259" s="36"/>
      <c r="BI259" s="36"/>
      <c r="BN259" s="36"/>
      <c r="BS259" s="36"/>
      <c r="BX259" s="36"/>
      <c r="CC259" s="36"/>
      <c r="CH259" s="36"/>
      <c r="CM259" s="36"/>
      <c r="CR259" s="36"/>
      <c r="CW259" s="36"/>
      <c r="CY259" s="78"/>
    </row>
    <row r="260" spans="1:103" s="32" customFormat="1" x14ac:dyDescent="0.25">
      <c r="A260" s="77"/>
      <c r="F260" s="36"/>
      <c r="K260" s="36"/>
      <c r="P260" s="36"/>
      <c r="U260" s="36"/>
      <c r="Z260" s="36"/>
      <c r="AE260" s="36"/>
      <c r="AJ260" s="36"/>
      <c r="AO260" s="36"/>
      <c r="AT260" s="36"/>
      <c r="AY260" s="36"/>
      <c r="BD260" s="36"/>
      <c r="BI260" s="36"/>
      <c r="BN260" s="36"/>
      <c r="BS260" s="36"/>
      <c r="BX260" s="36"/>
      <c r="CC260" s="36"/>
      <c r="CH260" s="36"/>
      <c r="CM260" s="36"/>
      <c r="CR260" s="36"/>
      <c r="CW260" s="36"/>
      <c r="CY260" s="78"/>
    </row>
    <row r="261" spans="1:103" s="32" customFormat="1" x14ac:dyDescent="0.25">
      <c r="A261" s="77"/>
      <c r="F261" s="36"/>
      <c r="K261" s="36"/>
      <c r="P261" s="36"/>
      <c r="U261" s="36"/>
      <c r="Z261" s="36"/>
      <c r="AE261" s="36"/>
      <c r="AJ261" s="36"/>
      <c r="AO261" s="36"/>
      <c r="AT261" s="36"/>
      <c r="AY261" s="36"/>
      <c r="BD261" s="36"/>
      <c r="BI261" s="36"/>
      <c r="BN261" s="36"/>
      <c r="BS261" s="36"/>
      <c r="BX261" s="36"/>
      <c r="CC261" s="36"/>
      <c r="CH261" s="36"/>
      <c r="CM261" s="36"/>
      <c r="CR261" s="36"/>
      <c r="CW261" s="36"/>
      <c r="CY261" s="78"/>
    </row>
    <row r="262" spans="1:103" s="32" customFormat="1" x14ac:dyDescent="0.25">
      <c r="A262" s="77"/>
      <c r="F262" s="36"/>
      <c r="K262" s="36"/>
      <c r="P262" s="36"/>
      <c r="U262" s="36"/>
      <c r="Z262" s="36"/>
      <c r="AE262" s="36"/>
      <c r="AJ262" s="36"/>
      <c r="AO262" s="36"/>
      <c r="AT262" s="36"/>
      <c r="AY262" s="36"/>
      <c r="BD262" s="36"/>
      <c r="BI262" s="36"/>
      <c r="BN262" s="36"/>
      <c r="BS262" s="36"/>
      <c r="BX262" s="36"/>
      <c r="CC262" s="36"/>
      <c r="CH262" s="36"/>
      <c r="CM262" s="36"/>
      <c r="CR262" s="36"/>
      <c r="CW262" s="36"/>
      <c r="CY262" s="78"/>
    </row>
    <row r="263" spans="1:103" s="32" customFormat="1" x14ac:dyDescent="0.25">
      <c r="A263" s="77"/>
      <c r="F263" s="36"/>
      <c r="K263" s="36"/>
      <c r="P263" s="36"/>
      <c r="U263" s="36"/>
      <c r="Z263" s="36"/>
      <c r="AE263" s="36"/>
      <c r="AJ263" s="36"/>
      <c r="AO263" s="36"/>
      <c r="AT263" s="36"/>
      <c r="AY263" s="36"/>
      <c r="BD263" s="36"/>
      <c r="BI263" s="36"/>
      <c r="BN263" s="36"/>
      <c r="BS263" s="36"/>
      <c r="BX263" s="36"/>
      <c r="CC263" s="36"/>
      <c r="CH263" s="36"/>
      <c r="CM263" s="36"/>
      <c r="CR263" s="36"/>
      <c r="CW263" s="36"/>
      <c r="CY263" s="78"/>
    </row>
    <row r="264" spans="1:103" s="32" customFormat="1" x14ac:dyDescent="0.25">
      <c r="A264" s="77"/>
      <c r="F264" s="36"/>
      <c r="K264" s="36"/>
      <c r="P264" s="36"/>
      <c r="U264" s="36"/>
      <c r="Z264" s="36"/>
      <c r="AE264" s="36"/>
      <c r="AJ264" s="36"/>
      <c r="AO264" s="36"/>
      <c r="AT264" s="36"/>
      <c r="AY264" s="36"/>
      <c r="BD264" s="36"/>
      <c r="BI264" s="36"/>
      <c r="BN264" s="36"/>
      <c r="BS264" s="36"/>
      <c r="BX264" s="36"/>
      <c r="CC264" s="36"/>
      <c r="CH264" s="36"/>
      <c r="CM264" s="36"/>
      <c r="CR264" s="36"/>
      <c r="CW264" s="36"/>
      <c r="CY264" s="78"/>
    </row>
    <row r="265" spans="1:103" s="32" customFormat="1" x14ac:dyDescent="0.25">
      <c r="A265" s="77"/>
      <c r="F265" s="36"/>
      <c r="K265" s="36"/>
      <c r="P265" s="36"/>
      <c r="U265" s="36"/>
      <c r="Z265" s="36"/>
      <c r="AE265" s="36"/>
      <c r="AJ265" s="36"/>
      <c r="AO265" s="36"/>
      <c r="AT265" s="36"/>
      <c r="AY265" s="36"/>
      <c r="BD265" s="36"/>
      <c r="BI265" s="36"/>
      <c r="BN265" s="36"/>
      <c r="BS265" s="36"/>
      <c r="BX265" s="36"/>
      <c r="CC265" s="36"/>
      <c r="CH265" s="36"/>
      <c r="CM265" s="36"/>
      <c r="CR265" s="36"/>
      <c r="CW265" s="36"/>
      <c r="CY265" s="78"/>
    </row>
    <row r="266" spans="1:103" s="32" customFormat="1" x14ac:dyDescent="0.25">
      <c r="A266" s="77"/>
      <c r="F266" s="36"/>
      <c r="K266" s="36"/>
      <c r="P266" s="36"/>
      <c r="U266" s="36"/>
      <c r="Z266" s="36"/>
      <c r="AE266" s="36"/>
      <c r="AJ266" s="36"/>
      <c r="AO266" s="36"/>
      <c r="AT266" s="36"/>
      <c r="AY266" s="36"/>
      <c r="BD266" s="36"/>
      <c r="BI266" s="36"/>
      <c r="BN266" s="36"/>
      <c r="BS266" s="36"/>
      <c r="BX266" s="36"/>
      <c r="CC266" s="36"/>
      <c r="CH266" s="36"/>
      <c r="CM266" s="36"/>
      <c r="CR266" s="36"/>
      <c r="CW266" s="36"/>
      <c r="CY266" s="78"/>
    </row>
    <row r="267" spans="1:103" s="32" customFormat="1" x14ac:dyDescent="0.25">
      <c r="A267" s="77"/>
      <c r="F267" s="36"/>
      <c r="K267" s="36"/>
      <c r="P267" s="36"/>
      <c r="U267" s="36"/>
      <c r="Z267" s="36"/>
      <c r="AE267" s="36"/>
      <c r="AJ267" s="36"/>
      <c r="AO267" s="36"/>
      <c r="AT267" s="36"/>
      <c r="AY267" s="36"/>
      <c r="BD267" s="36"/>
      <c r="BI267" s="36"/>
      <c r="BN267" s="36"/>
      <c r="BS267" s="36"/>
      <c r="BX267" s="36"/>
      <c r="CC267" s="36"/>
      <c r="CH267" s="36"/>
      <c r="CM267" s="36"/>
      <c r="CR267" s="36"/>
      <c r="CW267" s="36"/>
      <c r="CY267" s="78"/>
    </row>
    <row r="268" spans="1:103" s="32" customFormat="1" x14ac:dyDescent="0.25">
      <c r="A268" s="77"/>
      <c r="F268" s="36"/>
      <c r="K268" s="36"/>
      <c r="P268" s="36"/>
      <c r="U268" s="36"/>
      <c r="Z268" s="36"/>
      <c r="AE268" s="36"/>
      <c r="AJ268" s="36"/>
      <c r="AO268" s="36"/>
      <c r="AT268" s="36"/>
      <c r="AY268" s="36"/>
      <c r="BD268" s="36"/>
      <c r="BI268" s="36"/>
      <c r="BN268" s="36"/>
      <c r="BS268" s="36"/>
      <c r="BX268" s="36"/>
      <c r="CC268" s="36"/>
      <c r="CH268" s="36"/>
      <c r="CM268" s="36"/>
      <c r="CR268" s="36"/>
      <c r="CW268" s="36"/>
      <c r="CY268" s="78"/>
    </row>
    <row r="269" spans="1:103" s="32" customFormat="1" x14ac:dyDescent="0.25">
      <c r="A269" s="77"/>
      <c r="F269" s="36"/>
      <c r="K269" s="36"/>
      <c r="P269" s="36"/>
      <c r="U269" s="36"/>
      <c r="Z269" s="36"/>
      <c r="AE269" s="36"/>
      <c r="AJ269" s="36"/>
      <c r="AO269" s="36"/>
      <c r="AT269" s="36"/>
      <c r="AY269" s="36"/>
      <c r="BD269" s="36"/>
      <c r="BI269" s="36"/>
      <c r="BN269" s="36"/>
      <c r="BS269" s="36"/>
      <c r="BX269" s="36"/>
      <c r="CC269" s="36"/>
      <c r="CH269" s="36"/>
      <c r="CM269" s="36"/>
      <c r="CR269" s="36"/>
      <c r="CW269" s="36"/>
      <c r="CY269" s="78"/>
    </row>
    <row r="270" spans="1:103" s="32" customFormat="1" x14ac:dyDescent="0.25">
      <c r="A270" s="77"/>
      <c r="F270" s="36"/>
      <c r="K270" s="36"/>
      <c r="P270" s="36"/>
      <c r="U270" s="36"/>
      <c r="Z270" s="36"/>
      <c r="AE270" s="36"/>
      <c r="AJ270" s="36"/>
      <c r="AO270" s="36"/>
      <c r="AT270" s="36"/>
      <c r="AY270" s="36"/>
      <c r="BD270" s="36"/>
      <c r="BI270" s="36"/>
      <c r="BN270" s="36"/>
      <c r="BS270" s="36"/>
      <c r="BX270" s="36"/>
      <c r="CC270" s="36"/>
      <c r="CH270" s="36"/>
      <c r="CM270" s="36"/>
      <c r="CR270" s="36"/>
      <c r="CW270" s="36"/>
      <c r="CY270" s="78"/>
    </row>
    <row r="271" spans="1:103" s="32" customFormat="1" x14ac:dyDescent="0.25">
      <c r="A271" s="77"/>
      <c r="F271" s="36"/>
      <c r="K271" s="36"/>
      <c r="P271" s="36"/>
      <c r="U271" s="36"/>
      <c r="Z271" s="36"/>
      <c r="AE271" s="36"/>
      <c r="AJ271" s="36"/>
      <c r="AO271" s="36"/>
      <c r="AT271" s="36"/>
      <c r="AY271" s="36"/>
      <c r="BD271" s="36"/>
      <c r="BI271" s="36"/>
      <c r="BN271" s="36"/>
      <c r="BS271" s="36"/>
      <c r="BX271" s="36"/>
      <c r="CC271" s="36"/>
      <c r="CH271" s="36"/>
      <c r="CM271" s="36"/>
      <c r="CR271" s="36"/>
      <c r="CW271" s="36"/>
      <c r="CY271" s="78"/>
    </row>
    <row r="272" spans="1:103" s="32" customFormat="1" x14ac:dyDescent="0.25">
      <c r="A272" s="77"/>
      <c r="F272" s="36"/>
      <c r="K272" s="36"/>
      <c r="P272" s="36"/>
      <c r="U272" s="36"/>
      <c r="Z272" s="36"/>
      <c r="AE272" s="36"/>
      <c r="AJ272" s="36"/>
      <c r="AO272" s="36"/>
      <c r="AT272" s="36"/>
      <c r="AY272" s="36"/>
      <c r="BD272" s="36"/>
      <c r="BI272" s="36"/>
      <c r="BN272" s="36"/>
      <c r="BS272" s="36"/>
      <c r="BX272" s="36"/>
      <c r="CC272" s="36"/>
      <c r="CH272" s="36"/>
      <c r="CM272" s="36"/>
      <c r="CR272" s="36"/>
      <c r="CW272" s="36"/>
      <c r="CY272" s="78"/>
    </row>
    <row r="273" spans="1:103" s="32" customFormat="1" x14ac:dyDescent="0.25">
      <c r="A273" s="77"/>
      <c r="F273" s="36"/>
      <c r="K273" s="36"/>
      <c r="P273" s="36"/>
      <c r="U273" s="36"/>
      <c r="Z273" s="36"/>
      <c r="AE273" s="36"/>
      <c r="AJ273" s="36"/>
      <c r="AO273" s="36"/>
      <c r="AT273" s="36"/>
      <c r="AY273" s="36"/>
      <c r="BD273" s="36"/>
      <c r="BI273" s="36"/>
      <c r="BN273" s="36"/>
      <c r="BS273" s="36"/>
      <c r="BX273" s="36"/>
      <c r="CC273" s="36"/>
      <c r="CH273" s="36"/>
      <c r="CM273" s="36"/>
      <c r="CR273" s="36"/>
      <c r="CW273" s="36"/>
      <c r="CY273" s="78"/>
    </row>
    <row r="274" spans="1:103" s="32" customFormat="1" x14ac:dyDescent="0.25">
      <c r="A274" s="77"/>
      <c r="F274" s="36"/>
      <c r="K274" s="36"/>
      <c r="P274" s="36"/>
      <c r="U274" s="36"/>
      <c r="Z274" s="36"/>
      <c r="AE274" s="36"/>
      <c r="AJ274" s="36"/>
      <c r="AO274" s="36"/>
      <c r="AT274" s="36"/>
      <c r="AY274" s="36"/>
      <c r="BD274" s="36"/>
      <c r="BI274" s="36"/>
      <c r="BN274" s="36"/>
      <c r="BS274" s="36"/>
      <c r="BX274" s="36"/>
      <c r="CC274" s="36"/>
      <c r="CH274" s="36"/>
      <c r="CM274" s="36"/>
      <c r="CR274" s="36"/>
      <c r="CW274" s="36"/>
      <c r="CY274" s="78"/>
    </row>
    <row r="275" spans="1:103" s="32" customFormat="1" x14ac:dyDescent="0.25">
      <c r="A275" s="77"/>
      <c r="F275" s="36"/>
      <c r="K275" s="36"/>
      <c r="P275" s="36"/>
      <c r="U275" s="36"/>
      <c r="Z275" s="36"/>
      <c r="AE275" s="36"/>
      <c r="AJ275" s="36"/>
      <c r="AO275" s="36"/>
      <c r="AT275" s="36"/>
      <c r="AY275" s="36"/>
      <c r="BD275" s="36"/>
      <c r="BI275" s="36"/>
      <c r="BN275" s="36"/>
      <c r="BS275" s="36"/>
      <c r="BX275" s="36"/>
      <c r="CC275" s="36"/>
      <c r="CH275" s="36"/>
      <c r="CM275" s="36"/>
      <c r="CR275" s="36"/>
      <c r="CW275" s="36"/>
      <c r="CY275" s="78"/>
    </row>
    <row r="276" spans="1:103" s="32" customFormat="1" x14ac:dyDescent="0.25">
      <c r="A276" s="77"/>
      <c r="F276" s="36"/>
      <c r="K276" s="36"/>
      <c r="P276" s="36"/>
      <c r="U276" s="36"/>
      <c r="Z276" s="36"/>
      <c r="AE276" s="36"/>
      <c r="AJ276" s="36"/>
      <c r="AO276" s="36"/>
      <c r="AT276" s="36"/>
      <c r="AY276" s="36"/>
      <c r="BD276" s="36"/>
      <c r="BI276" s="36"/>
      <c r="BN276" s="36"/>
      <c r="BS276" s="36"/>
      <c r="BX276" s="36"/>
      <c r="CC276" s="36"/>
      <c r="CH276" s="36"/>
      <c r="CM276" s="36"/>
      <c r="CR276" s="36"/>
      <c r="CW276" s="36"/>
      <c r="CY276" s="78"/>
    </row>
    <row r="277" spans="1:103" s="32" customFormat="1" x14ac:dyDescent="0.25">
      <c r="A277" s="77"/>
      <c r="F277" s="36"/>
      <c r="K277" s="36"/>
      <c r="P277" s="36"/>
      <c r="U277" s="36"/>
      <c r="Z277" s="36"/>
      <c r="AE277" s="36"/>
      <c r="AJ277" s="36"/>
      <c r="AO277" s="36"/>
      <c r="AT277" s="36"/>
      <c r="AY277" s="36"/>
      <c r="BD277" s="36"/>
      <c r="BI277" s="36"/>
      <c r="BN277" s="36"/>
      <c r="BS277" s="36"/>
      <c r="BX277" s="36"/>
      <c r="CC277" s="36"/>
      <c r="CH277" s="36"/>
      <c r="CM277" s="36"/>
      <c r="CR277" s="36"/>
      <c r="CW277" s="36"/>
      <c r="CY277" s="78"/>
    </row>
    <row r="278" spans="1:103" s="32" customFormat="1" x14ac:dyDescent="0.25">
      <c r="A278" s="77"/>
      <c r="F278" s="36"/>
      <c r="K278" s="36"/>
      <c r="P278" s="36"/>
      <c r="U278" s="36"/>
      <c r="Z278" s="36"/>
      <c r="AE278" s="36"/>
      <c r="AJ278" s="36"/>
      <c r="AO278" s="36"/>
      <c r="AT278" s="36"/>
      <c r="AY278" s="36"/>
      <c r="BD278" s="36"/>
      <c r="BI278" s="36"/>
      <c r="BN278" s="36"/>
      <c r="BS278" s="36"/>
      <c r="BX278" s="36"/>
      <c r="CC278" s="36"/>
      <c r="CH278" s="36"/>
      <c r="CM278" s="36"/>
      <c r="CR278" s="36"/>
      <c r="CW278" s="36"/>
      <c r="CY278" s="78"/>
    </row>
    <row r="279" spans="1:103" s="32" customFormat="1" x14ac:dyDescent="0.25">
      <c r="A279" s="77"/>
      <c r="F279" s="36"/>
      <c r="K279" s="36"/>
      <c r="P279" s="36"/>
      <c r="U279" s="36"/>
      <c r="Z279" s="36"/>
      <c r="AE279" s="36"/>
      <c r="AJ279" s="36"/>
      <c r="AO279" s="36"/>
      <c r="AT279" s="36"/>
      <c r="AY279" s="36"/>
      <c r="BD279" s="36"/>
      <c r="BI279" s="36"/>
      <c r="BN279" s="36"/>
      <c r="BS279" s="36"/>
      <c r="BX279" s="36"/>
      <c r="CC279" s="36"/>
      <c r="CH279" s="36"/>
      <c r="CM279" s="36"/>
      <c r="CR279" s="36"/>
      <c r="CW279" s="36"/>
      <c r="CY279" s="78"/>
    </row>
    <row r="280" spans="1:103" s="32" customFormat="1" x14ac:dyDescent="0.25">
      <c r="A280" s="77"/>
      <c r="F280" s="36"/>
      <c r="K280" s="36"/>
      <c r="P280" s="36"/>
      <c r="U280" s="36"/>
      <c r="Z280" s="36"/>
      <c r="AE280" s="36"/>
      <c r="AJ280" s="36"/>
      <c r="AO280" s="36"/>
      <c r="AT280" s="36"/>
      <c r="AY280" s="36"/>
      <c r="BD280" s="36"/>
      <c r="BI280" s="36"/>
      <c r="BN280" s="36"/>
      <c r="BS280" s="36"/>
      <c r="BX280" s="36"/>
      <c r="CC280" s="36"/>
      <c r="CH280" s="36"/>
      <c r="CM280" s="36"/>
      <c r="CR280" s="36"/>
      <c r="CW280" s="36"/>
      <c r="CY280" s="78"/>
    </row>
    <row r="281" spans="1:103" s="32" customFormat="1" x14ac:dyDescent="0.25">
      <c r="A281" s="77"/>
      <c r="F281" s="36"/>
      <c r="K281" s="36"/>
      <c r="P281" s="36"/>
      <c r="U281" s="36"/>
      <c r="Z281" s="36"/>
      <c r="AE281" s="36"/>
      <c r="AJ281" s="36"/>
      <c r="AO281" s="36"/>
      <c r="AT281" s="36"/>
      <c r="AY281" s="36"/>
      <c r="BD281" s="36"/>
      <c r="BI281" s="36"/>
      <c r="BN281" s="36"/>
      <c r="BS281" s="36"/>
      <c r="BX281" s="36"/>
      <c r="CC281" s="36"/>
      <c r="CH281" s="36"/>
      <c r="CM281" s="36"/>
      <c r="CR281" s="36"/>
      <c r="CW281" s="36"/>
      <c r="CY281" s="78"/>
    </row>
    <row r="282" spans="1:103" s="32" customFormat="1" x14ac:dyDescent="0.25">
      <c r="A282" s="77"/>
      <c r="F282" s="36"/>
      <c r="K282" s="36"/>
      <c r="P282" s="36"/>
      <c r="U282" s="36"/>
      <c r="Z282" s="36"/>
      <c r="AE282" s="36"/>
      <c r="AJ282" s="36"/>
      <c r="AO282" s="36"/>
      <c r="AT282" s="36"/>
      <c r="AY282" s="36"/>
      <c r="BD282" s="36"/>
      <c r="BI282" s="36"/>
      <c r="BN282" s="36"/>
      <c r="BS282" s="36"/>
      <c r="BX282" s="36"/>
      <c r="CC282" s="36"/>
      <c r="CH282" s="36"/>
      <c r="CM282" s="36"/>
      <c r="CR282" s="36"/>
      <c r="CW282" s="36"/>
      <c r="CY282" s="78"/>
    </row>
    <row r="283" spans="1:103" s="32" customFormat="1" x14ac:dyDescent="0.25">
      <c r="A283" s="77"/>
      <c r="F283" s="36"/>
      <c r="K283" s="36"/>
      <c r="P283" s="36"/>
      <c r="U283" s="36"/>
      <c r="Z283" s="36"/>
      <c r="AE283" s="36"/>
      <c r="AJ283" s="36"/>
      <c r="AO283" s="36"/>
      <c r="AT283" s="36"/>
      <c r="AY283" s="36"/>
      <c r="BD283" s="36"/>
      <c r="BI283" s="36"/>
      <c r="BN283" s="36"/>
      <c r="BS283" s="36"/>
      <c r="BX283" s="36"/>
      <c r="CC283" s="36"/>
      <c r="CH283" s="36"/>
      <c r="CM283" s="36"/>
      <c r="CR283" s="36"/>
      <c r="CW283" s="36"/>
      <c r="CY283" s="78"/>
    </row>
    <row r="284" spans="1:103" s="32" customFormat="1" x14ac:dyDescent="0.25">
      <c r="A284" s="77"/>
      <c r="F284" s="36"/>
      <c r="K284" s="36"/>
      <c r="P284" s="36"/>
      <c r="U284" s="36"/>
      <c r="Z284" s="36"/>
      <c r="AE284" s="36"/>
      <c r="AJ284" s="36"/>
      <c r="AO284" s="36"/>
      <c r="AT284" s="36"/>
      <c r="AY284" s="36"/>
      <c r="BD284" s="36"/>
      <c r="BI284" s="36"/>
      <c r="BN284" s="36"/>
      <c r="BS284" s="36"/>
      <c r="BX284" s="36"/>
      <c r="CC284" s="36"/>
      <c r="CH284" s="36"/>
      <c r="CM284" s="36"/>
      <c r="CR284" s="36"/>
      <c r="CW284" s="36"/>
      <c r="CY284" s="78"/>
    </row>
    <row r="285" spans="1:103" s="32" customFormat="1" x14ac:dyDescent="0.25">
      <c r="A285" s="77"/>
      <c r="F285" s="36"/>
      <c r="K285" s="36"/>
      <c r="P285" s="36"/>
      <c r="U285" s="36"/>
      <c r="Z285" s="36"/>
      <c r="AE285" s="36"/>
      <c r="AJ285" s="36"/>
      <c r="AO285" s="36"/>
      <c r="AT285" s="36"/>
      <c r="AY285" s="36"/>
      <c r="BD285" s="36"/>
      <c r="BI285" s="36"/>
      <c r="BN285" s="36"/>
      <c r="BS285" s="36"/>
      <c r="BX285" s="36"/>
      <c r="CC285" s="36"/>
      <c r="CH285" s="36"/>
      <c r="CM285" s="36"/>
      <c r="CR285" s="36"/>
      <c r="CW285" s="36"/>
      <c r="CY285" s="78"/>
    </row>
    <row r="286" spans="1:103" s="32" customFormat="1" x14ac:dyDescent="0.25">
      <c r="A286" s="77"/>
      <c r="F286" s="36"/>
      <c r="K286" s="36"/>
      <c r="P286" s="36"/>
      <c r="U286" s="36"/>
      <c r="Z286" s="36"/>
      <c r="AE286" s="36"/>
      <c r="AJ286" s="36"/>
      <c r="AO286" s="36"/>
      <c r="AT286" s="36"/>
      <c r="AY286" s="36"/>
      <c r="BD286" s="36"/>
      <c r="BI286" s="36"/>
      <c r="BN286" s="36"/>
      <c r="BS286" s="36"/>
      <c r="BX286" s="36"/>
      <c r="CC286" s="36"/>
      <c r="CH286" s="36"/>
      <c r="CM286" s="36"/>
      <c r="CR286" s="36"/>
      <c r="CW286" s="36"/>
      <c r="CY286" s="78"/>
    </row>
    <row r="287" spans="1:103" s="32" customFormat="1" x14ac:dyDescent="0.25">
      <c r="A287" s="77"/>
      <c r="F287" s="36"/>
      <c r="K287" s="36"/>
      <c r="P287" s="36"/>
      <c r="U287" s="36"/>
      <c r="Z287" s="36"/>
      <c r="AE287" s="36"/>
      <c r="AJ287" s="36"/>
      <c r="AO287" s="36"/>
      <c r="AT287" s="36"/>
      <c r="AY287" s="36"/>
      <c r="BD287" s="36"/>
      <c r="BI287" s="36"/>
      <c r="BN287" s="36"/>
      <c r="BS287" s="36"/>
      <c r="BX287" s="36"/>
      <c r="CC287" s="36"/>
      <c r="CH287" s="36"/>
      <c r="CM287" s="36"/>
      <c r="CR287" s="36"/>
      <c r="CW287" s="36"/>
      <c r="CY287" s="78"/>
    </row>
    <row r="288" spans="1:103" s="32" customFormat="1" x14ac:dyDescent="0.25">
      <c r="A288" s="77"/>
      <c r="F288" s="36"/>
      <c r="K288" s="36"/>
      <c r="P288" s="36"/>
      <c r="U288" s="36"/>
      <c r="Z288" s="36"/>
      <c r="AE288" s="36"/>
      <c r="AJ288" s="36"/>
      <c r="AO288" s="36"/>
      <c r="AT288" s="36"/>
      <c r="AY288" s="36"/>
      <c r="BD288" s="36"/>
      <c r="BI288" s="36"/>
      <c r="BN288" s="36"/>
      <c r="BS288" s="36"/>
      <c r="BX288" s="36"/>
      <c r="CC288" s="36"/>
      <c r="CH288" s="36"/>
      <c r="CM288" s="36"/>
      <c r="CR288" s="36"/>
      <c r="CW288" s="36"/>
      <c r="CY288" s="78"/>
    </row>
    <row r="289" spans="1:103" s="32" customFormat="1" x14ac:dyDescent="0.25">
      <c r="A289" s="77"/>
      <c r="F289" s="36"/>
      <c r="K289" s="36"/>
      <c r="P289" s="36"/>
      <c r="U289" s="36"/>
      <c r="Z289" s="36"/>
      <c r="AE289" s="36"/>
      <c r="AJ289" s="36"/>
      <c r="AO289" s="36"/>
      <c r="AT289" s="36"/>
      <c r="AY289" s="36"/>
      <c r="BD289" s="36"/>
      <c r="BI289" s="36"/>
      <c r="BN289" s="36"/>
      <c r="BS289" s="36"/>
      <c r="BX289" s="36"/>
      <c r="CC289" s="36"/>
      <c r="CH289" s="36"/>
      <c r="CM289" s="36"/>
      <c r="CR289" s="36"/>
      <c r="CW289" s="36"/>
      <c r="CY289" s="78"/>
    </row>
  </sheetData>
  <sheetProtection algorithmName="SHA-512" hashValue="3nuA+cZT0gpfFnnmLH0pKyAa2lh0F3s48vtT2+xjN0/ZkYEMy4KPkRpwTzmJG7VVXmpTJIsm8Xj3sueICzoD8Q==" saltValue="ooFNyS7diClqcmDYNW2mUQ==" spinCount="100000" sheet="1" formatCells="0" formatColumns="0" formatRows="0"/>
  <customSheetViews>
    <customSheetView guid="{841B5921-E88B-4B2E-8CB4-8DBE5547EC4F}" showPageBreaks="1" fitToPage="1" topLeftCell="A2">
      <pane xSplit="2" ySplit="5" topLeftCell="C7" activePane="bottomRight" state="frozen"/>
      <selection pane="bottomRight" activeCell="B76" sqref="B76"/>
      <rowBreaks count="4" manualBreakCount="4">
        <brk id="28" max="16383" man="1"/>
        <brk id="141" max="16383" man="1"/>
        <brk id="147" max="16383" man="1"/>
        <brk id="153" max="16383" man="1"/>
      </rowBreaks>
      <colBreaks count="1" manualBreakCount="1">
        <brk id="9" max="1048575" man="1"/>
      </colBreaks>
      <pageMargins left="0.7" right="0.7" top="0.75" bottom="0.75" header="0.3" footer="0.3"/>
      <pageSetup paperSize="5" scale="10" fitToHeight="0" orientation="portrait" horizontalDpi="0" verticalDpi="0" r:id="rId1"/>
    </customSheetView>
  </customSheetViews>
  <mergeCells count="23">
    <mergeCell ref="W4:Z4"/>
    <mergeCell ref="B2:F2"/>
    <mergeCell ref="B3:E3"/>
    <mergeCell ref="C4:F4"/>
    <mergeCell ref="H4:K4"/>
    <mergeCell ref="M4:P4"/>
    <mergeCell ref="R4:U4"/>
    <mergeCell ref="BU4:BX4"/>
    <mergeCell ref="BZ4:CC4"/>
    <mergeCell ref="CE4:CH4"/>
    <mergeCell ref="CT4:CW4"/>
    <mergeCell ref="CZ4:DC4"/>
    <mergeCell ref="CJ4:CM4"/>
    <mergeCell ref="CO4:CR4"/>
    <mergeCell ref="BP4:BS4"/>
    <mergeCell ref="BF4:BI4"/>
    <mergeCell ref="BK4:BN4"/>
    <mergeCell ref="BA4:BD4"/>
    <mergeCell ref="AB4:AE4"/>
    <mergeCell ref="AG4:AJ4"/>
    <mergeCell ref="AL4:AO4"/>
    <mergeCell ref="AQ4:AT4"/>
    <mergeCell ref="AV4:AY4"/>
  </mergeCells>
  <dataValidations count="2">
    <dataValidation type="whole" operator="notEqual" allowBlank="1" showInputMessage="1" showErrorMessage="1" prompt="Please enter whole numbers" sqref="CR94:CR98 AT74 AS18 AY94:AY98 BD94:BD98 BI94:BI98 BD32:BD88 AY32:AY88 BI32:BI88 BS94:BS98 BN94:BN98 BS32:BS88 BX94:BX98 BX32:BX88 BN32:BN88 CM94:CM98 CC32:CC88 CC94:CC98 CH32:CH88 CH94:CH98 CM32:CM88 CW32:CW88 CR32:CR88 F94:F98 F32:F43 F45:F49 F52:F73 F75:F88 K94:K98 K32:K43 K45:K49 K52:K73 K75:K88 P94:P98 P32:P43 P45:P49 P52:P73 P75:P88 Z94:Z98 U32:U43 Z32:Z43 Z45:Z49 U45:U49 U52:U73 Z52:Z73 U75:U88 Z75:Z88 U94:U98 AD18 AD7 AI18 AI7 AN18 AN7 AT50:AT51 AS7 AT44 CW94:CW98 AE7:AF27 C7:AA27 AO7:AP27 AJ7:AK27 AT7:CV27" xr:uid="{00000000-0002-0000-0800-000000000000}">
      <formula1>0</formula1>
    </dataValidation>
    <dataValidation type="whole" operator="notEqual" allowBlank="1" showInputMessage="1" showErrorMessage="1" prompt="Please enter whole numbers_x000a_" sqref="F74 AT94:AT98 F50:F51 K74 P74 K50:K51 P50:P51 Z74 Z50:Z51 U74 AJ94:AJ98 U50:U51 AE94:AE98 AE32:AE88 AS19:AS27 F44 K44 P44 Z44 U44 AJ32:AJ88 AB7:AC27 AD19:AD27 AD8:AD17 AG7:AH27 AI8:AI17 AI19:AI27 AL7:AM27 AN8:AN17 AN19:AN27 AQ7:AR27 AS8:AS17 AT45:AT49 AT32:AT43 AT52:AT73 AO32:AO88 AT75:AT88 AO94:AO98" xr:uid="{00000000-0002-0000-0800-000001000000}">
      <formula1>0</formula1>
    </dataValidation>
  </dataValidations>
  <pageMargins left="0.7" right="0.7" top="0.75" bottom="0.75" header="0.3" footer="0.3"/>
  <pageSetup scale="76" fitToHeight="0" orientation="landscape" cellComments="atEnd" r:id="rId2"/>
  <headerFooter>
    <oddFooter>&amp;R&amp;</oddFooter>
  </headerFooter>
  <rowBreaks count="5" manualBreakCount="5">
    <brk id="25" min="2" max="5" man="1"/>
    <brk id="50" min="2" max="5" man="1"/>
    <brk id="138" max="16383" man="1"/>
    <brk id="144" max="16383" man="1"/>
    <brk id="150"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GT142"/>
  <sheetViews>
    <sheetView zoomScale="90" zoomScaleNormal="90" workbookViewId="0">
      <pane xSplit="3" ySplit="6" topLeftCell="D7" activePane="bottomRight" state="frozen"/>
      <selection activeCell="C36" sqref="C36:E36"/>
      <selection pane="topRight" activeCell="C36" sqref="C36:E36"/>
      <selection pane="bottomLeft" activeCell="C36" sqref="C36:E36"/>
      <selection pane="bottomRight" activeCell="D7" sqref="D7"/>
    </sheetView>
  </sheetViews>
  <sheetFormatPr defaultColWidth="9.140625" defaultRowHeight="15" x14ac:dyDescent="0.25"/>
  <cols>
    <col min="1" max="1" width="8.140625" style="32" customWidth="1"/>
    <col min="2" max="2" width="41.85546875" style="33" customWidth="1"/>
    <col min="3" max="3" width="5" style="43" customWidth="1"/>
    <col min="4" max="4" width="15.5703125" style="32" customWidth="1"/>
    <col min="5" max="5" width="14.5703125" style="32" customWidth="1"/>
    <col min="6" max="6" width="15.28515625" style="32" customWidth="1"/>
    <col min="7" max="7" width="17.85546875" style="32" customWidth="1"/>
    <col min="8" max="8" width="16" style="32" customWidth="1"/>
    <col min="9" max="10" width="18.7109375" style="32" customWidth="1"/>
    <col min="11" max="11" width="4.28515625" style="33" customWidth="1"/>
    <col min="12" max="12" width="15.5703125" style="32" customWidth="1"/>
    <col min="13" max="13" width="14.5703125" style="32" customWidth="1"/>
    <col min="14" max="14" width="15.28515625" style="32" customWidth="1"/>
    <col min="15" max="15" width="17.85546875" style="32" customWidth="1"/>
    <col min="16" max="16" width="16" style="32" customWidth="1"/>
    <col min="17" max="18" width="18.7109375" style="32" customWidth="1"/>
    <col min="19" max="19" width="4.28515625" style="33" customWidth="1"/>
    <col min="20" max="20" width="15.5703125" style="32" customWidth="1"/>
    <col min="21" max="21" width="14.5703125" style="32" customWidth="1"/>
    <col min="22" max="22" width="15.28515625" style="32" customWidth="1"/>
    <col min="23" max="23" width="17.85546875" style="32" customWidth="1"/>
    <col min="24" max="24" width="16" style="32" customWidth="1"/>
    <col min="25" max="26" width="18.7109375" style="32" customWidth="1"/>
    <col min="27" max="27" width="4.28515625" style="33" customWidth="1"/>
    <col min="28" max="28" width="15.5703125" style="32" customWidth="1"/>
    <col min="29" max="29" width="14.5703125" style="32" customWidth="1"/>
    <col min="30" max="30" width="15.28515625" style="32" customWidth="1"/>
    <col min="31" max="31" width="17.85546875" style="32" customWidth="1"/>
    <col min="32" max="32" width="16" style="32" customWidth="1"/>
    <col min="33" max="34" width="18.7109375" style="32" customWidth="1"/>
    <col min="35" max="35" width="4.28515625" style="33" customWidth="1"/>
    <col min="36" max="36" width="15.5703125" style="32" customWidth="1"/>
    <col min="37" max="37" width="14.5703125" style="32" customWidth="1"/>
    <col min="38" max="38" width="15.28515625" style="32" customWidth="1"/>
    <col min="39" max="39" width="17.85546875" style="32" customWidth="1"/>
    <col min="40" max="40" width="16" style="32" customWidth="1"/>
    <col min="41" max="42" width="18.7109375" style="32" customWidth="1"/>
    <col min="43" max="43" width="4.28515625" style="33" customWidth="1"/>
    <col min="44" max="44" width="15.5703125" style="32" customWidth="1"/>
    <col min="45" max="45" width="14.5703125" style="32" customWidth="1"/>
    <col min="46" max="46" width="15.28515625" style="32" customWidth="1"/>
    <col min="47" max="47" width="17.85546875" style="32" customWidth="1"/>
    <col min="48" max="48" width="16" style="32" customWidth="1"/>
    <col min="49" max="50" width="18.7109375" style="32" customWidth="1"/>
    <col min="51" max="51" width="4.28515625" style="33" customWidth="1"/>
    <col min="52" max="52" width="15.5703125" style="32" customWidth="1"/>
    <col min="53" max="53" width="14.5703125" style="32" customWidth="1"/>
    <col min="54" max="54" width="15.28515625" style="32" customWidth="1"/>
    <col min="55" max="55" width="17.85546875" style="32" customWidth="1"/>
    <col min="56" max="56" width="16" style="32" customWidth="1"/>
    <col min="57" max="58" width="18.7109375" style="32" customWidth="1"/>
    <col min="59" max="59" width="4.28515625" style="33" customWidth="1"/>
    <col min="60" max="60" width="15.5703125" style="32" customWidth="1"/>
    <col min="61" max="61" width="14.5703125" style="32" customWidth="1"/>
    <col min="62" max="62" width="15.28515625" style="32" customWidth="1"/>
    <col min="63" max="63" width="17.85546875" style="32" customWidth="1"/>
    <col min="64" max="64" width="16" style="32" customWidth="1"/>
    <col min="65" max="66" width="18.7109375" style="32" customWidth="1"/>
    <col min="67" max="67" width="4.28515625" style="33" customWidth="1"/>
    <col min="68" max="68" width="15.5703125" style="32" customWidth="1"/>
    <col min="69" max="69" width="14.5703125" style="32" customWidth="1"/>
    <col min="70" max="70" width="15.28515625" style="32" customWidth="1"/>
    <col min="71" max="71" width="17.85546875" style="32" customWidth="1"/>
    <col min="72" max="72" width="16" style="32" customWidth="1"/>
    <col min="73" max="74" width="18.7109375" style="32" customWidth="1"/>
    <col min="75" max="75" width="4.28515625" style="33" customWidth="1"/>
    <col min="76" max="76" width="15.5703125" style="32" customWidth="1"/>
    <col min="77" max="77" width="14.5703125" style="32" customWidth="1"/>
    <col min="78" max="78" width="15.28515625" style="32" customWidth="1"/>
    <col min="79" max="79" width="17.85546875" style="32" customWidth="1"/>
    <col min="80" max="80" width="16" style="32" customWidth="1"/>
    <col min="81" max="82" width="18.7109375" style="32" customWidth="1"/>
    <col min="83" max="83" width="4.28515625" style="33" customWidth="1"/>
    <col min="84" max="84" width="15.5703125" style="32" customWidth="1"/>
    <col min="85" max="85" width="14.5703125" style="32" customWidth="1"/>
    <col min="86" max="86" width="15.28515625" style="32" customWidth="1"/>
    <col min="87" max="87" width="17.85546875" style="32" customWidth="1"/>
    <col min="88" max="88" width="16" style="32" customWidth="1"/>
    <col min="89" max="90" width="18.7109375" style="32" customWidth="1"/>
    <col min="91" max="91" width="4.28515625" style="33" customWidth="1"/>
    <col min="92" max="92" width="15.5703125" style="32" customWidth="1"/>
    <col min="93" max="93" width="14.5703125" style="32" customWidth="1"/>
    <col min="94" max="94" width="15.28515625" style="32" customWidth="1"/>
    <col min="95" max="95" width="17.85546875" style="32" customWidth="1"/>
    <col min="96" max="96" width="16" style="32" customWidth="1"/>
    <col min="97" max="98" width="18.7109375" style="32" customWidth="1"/>
    <col min="99" max="99" width="4.28515625" style="33" customWidth="1"/>
    <col min="100" max="100" width="15.5703125" style="32" customWidth="1"/>
    <col min="101" max="101" width="14.5703125" style="32" customWidth="1"/>
    <col min="102" max="102" width="15.28515625" style="32" customWidth="1"/>
    <col min="103" max="103" width="17.85546875" style="32" customWidth="1"/>
    <col min="104" max="104" width="16" style="32" customWidth="1"/>
    <col min="105" max="106" width="18.7109375" style="32" customWidth="1"/>
    <col min="107" max="107" width="4.28515625" style="33" customWidth="1"/>
    <col min="108" max="108" width="15.5703125" style="32" customWidth="1"/>
    <col min="109" max="109" width="14.5703125" style="32" customWidth="1"/>
    <col min="110" max="110" width="15.28515625" style="32" customWidth="1"/>
    <col min="111" max="111" width="17.85546875" style="32" customWidth="1"/>
    <col min="112" max="112" width="16" style="32" customWidth="1"/>
    <col min="113" max="114" width="18.7109375" style="32" customWidth="1"/>
    <col min="115" max="115" width="4.28515625" style="33" customWidth="1"/>
    <col min="116" max="116" width="15.5703125" style="32" customWidth="1"/>
    <col min="117" max="117" width="14.5703125" style="32" customWidth="1"/>
    <col min="118" max="118" width="15.28515625" style="32" customWidth="1"/>
    <col min="119" max="119" width="17.85546875" style="32" customWidth="1"/>
    <col min="120" max="120" width="16" style="32" customWidth="1"/>
    <col min="121" max="122" width="18.7109375" style="32" customWidth="1"/>
    <col min="123" max="123" width="4.28515625" style="33" customWidth="1"/>
    <col min="124" max="124" width="15.5703125" style="32" customWidth="1"/>
    <col min="125" max="125" width="14.5703125" style="32" customWidth="1"/>
    <col min="126" max="126" width="15.28515625" style="32" customWidth="1"/>
    <col min="127" max="127" width="17.85546875" style="32" customWidth="1"/>
    <col min="128" max="128" width="16" style="32" customWidth="1"/>
    <col min="129" max="130" width="18.7109375" style="32" customWidth="1"/>
    <col min="131" max="131" width="4.28515625" style="33" customWidth="1"/>
    <col min="132" max="132" width="15.5703125" style="32" customWidth="1"/>
    <col min="133" max="133" width="14.5703125" style="32" customWidth="1"/>
    <col min="134" max="134" width="15.28515625" style="32" customWidth="1"/>
    <col min="135" max="135" width="17.85546875" style="32" customWidth="1"/>
    <col min="136" max="136" width="16" style="32" customWidth="1"/>
    <col min="137" max="138" width="18.7109375" style="32" customWidth="1"/>
    <col min="139" max="139" width="4.28515625" style="33" customWidth="1"/>
    <col min="140" max="140" width="15.5703125" style="32" customWidth="1"/>
    <col min="141" max="141" width="14.5703125" style="32" customWidth="1"/>
    <col min="142" max="142" width="15.28515625" style="32" customWidth="1"/>
    <col min="143" max="143" width="17.85546875" style="32" customWidth="1"/>
    <col min="144" max="144" width="16" style="32" customWidth="1"/>
    <col min="145" max="146" width="18.7109375" style="32" customWidth="1"/>
    <col min="147" max="147" width="4.28515625" style="33" customWidth="1"/>
    <col min="148" max="148" width="15.5703125" style="32" customWidth="1"/>
    <col min="149" max="149" width="14.5703125" style="32" customWidth="1"/>
    <col min="150" max="150" width="15.28515625" style="32" customWidth="1"/>
    <col min="151" max="151" width="17.85546875" style="32" customWidth="1"/>
    <col min="152" max="152" width="16" style="32" customWidth="1"/>
    <col min="153" max="154" width="18.7109375" style="32" customWidth="1"/>
    <col min="155" max="155" width="4.28515625" style="33" customWidth="1"/>
    <col min="156" max="156" width="15.5703125" style="32" customWidth="1"/>
    <col min="157" max="157" width="14.5703125" style="32" customWidth="1"/>
    <col min="158" max="158" width="15.28515625" style="32" customWidth="1"/>
    <col min="159" max="159" width="17.85546875" style="32" customWidth="1"/>
    <col min="160" max="160" width="16" style="32" customWidth="1"/>
    <col min="161" max="162" width="18.7109375" style="32" customWidth="1"/>
    <col min="163" max="163" width="4.28515625" style="33" customWidth="1"/>
    <col min="164" max="164" width="15.5703125" style="32" customWidth="1"/>
    <col min="165" max="165" width="14.5703125" style="32" customWidth="1"/>
    <col min="166" max="166" width="15.28515625" style="32" customWidth="1"/>
    <col min="167" max="167" width="17.85546875" style="32" customWidth="1"/>
    <col min="168" max="168" width="16" style="32" customWidth="1"/>
    <col min="169" max="170" width="18.7109375" style="32" customWidth="1"/>
    <col min="171" max="172" width="9.140625" style="32"/>
    <col min="173" max="173" width="18.7109375" style="32" customWidth="1"/>
    <col min="174" max="16384" width="9.140625" style="32"/>
  </cols>
  <sheetData>
    <row r="1" spans="1:181" s="44" customFormat="1" ht="19.5" customHeight="1" x14ac:dyDescent="0.35">
      <c r="A1" s="1173" t="s">
        <v>3087</v>
      </c>
      <c r="B1" s="1174"/>
      <c r="C1" s="1174"/>
      <c r="D1" s="1174"/>
      <c r="E1" s="1174"/>
      <c r="F1" s="1174"/>
      <c r="G1" s="1174"/>
      <c r="H1" s="1174"/>
      <c r="I1" s="1174"/>
      <c r="J1" s="1175"/>
      <c r="K1" s="284"/>
      <c r="L1" s="1179"/>
      <c r="M1" s="1127"/>
      <c r="N1" s="1127"/>
      <c r="O1" s="1127"/>
      <c r="P1" s="1127"/>
      <c r="Q1" s="1127"/>
      <c r="R1" s="1127"/>
      <c r="S1" s="284"/>
      <c r="T1" s="1179"/>
      <c r="U1" s="1127"/>
      <c r="V1" s="1127"/>
      <c r="W1" s="1127"/>
      <c r="X1" s="1127"/>
      <c r="Y1" s="1127"/>
      <c r="Z1" s="1127"/>
      <c r="AA1" s="284"/>
      <c r="AB1" s="1179"/>
      <c r="AC1" s="1127"/>
      <c r="AD1" s="1127"/>
      <c r="AE1" s="1127"/>
      <c r="AF1" s="1127"/>
      <c r="AG1" s="1127"/>
      <c r="AH1" s="1127"/>
      <c r="AI1" s="284"/>
      <c r="AJ1" s="1179"/>
      <c r="AK1" s="1127"/>
      <c r="AL1" s="1127"/>
      <c r="AM1" s="1127"/>
      <c r="AN1" s="1127"/>
      <c r="AO1" s="1127"/>
      <c r="AP1" s="1127"/>
      <c r="AQ1" s="284"/>
      <c r="AR1" s="1179"/>
      <c r="AS1" s="1127"/>
      <c r="AT1" s="1127"/>
      <c r="AU1" s="1127"/>
      <c r="AV1" s="1127"/>
      <c r="AW1" s="1127"/>
      <c r="AX1" s="1127"/>
      <c r="AY1" s="284"/>
      <c r="AZ1" s="1179"/>
      <c r="BA1" s="1127"/>
      <c r="BB1" s="1127"/>
      <c r="BC1" s="1127"/>
      <c r="BD1" s="1127"/>
      <c r="BE1" s="1127"/>
      <c r="BF1" s="1127"/>
      <c r="BG1" s="284"/>
      <c r="BH1" s="1179"/>
      <c r="BI1" s="1127"/>
      <c r="BJ1" s="1127"/>
      <c r="BK1" s="1127"/>
      <c r="BL1" s="1127"/>
      <c r="BM1" s="1127"/>
      <c r="BN1" s="1127"/>
      <c r="BO1" s="284"/>
      <c r="BP1" s="1179"/>
      <c r="BQ1" s="1127"/>
      <c r="BR1" s="1127"/>
      <c r="BS1" s="1127"/>
      <c r="BT1" s="1127"/>
      <c r="BU1" s="1127"/>
      <c r="BV1" s="1127"/>
      <c r="BW1" s="284"/>
      <c r="BX1" s="1179"/>
      <c r="BY1" s="1127"/>
      <c r="BZ1" s="1127"/>
      <c r="CA1" s="1127"/>
      <c r="CB1" s="1127"/>
      <c r="CC1" s="1127"/>
      <c r="CD1" s="1127"/>
      <c r="CE1" s="284"/>
      <c r="CF1" s="1179"/>
      <c r="CG1" s="1127"/>
      <c r="CH1" s="1127"/>
      <c r="CI1" s="1127"/>
      <c r="CJ1" s="1127"/>
      <c r="CK1" s="1127"/>
      <c r="CL1" s="1127"/>
      <c r="CM1" s="284"/>
      <c r="CN1" s="1179"/>
      <c r="CO1" s="1127"/>
      <c r="CP1" s="1127"/>
      <c r="CQ1" s="1127"/>
      <c r="CR1" s="1127"/>
      <c r="CS1" s="1127"/>
      <c r="CT1" s="1127"/>
      <c r="CU1" s="284"/>
      <c r="CV1" s="1179"/>
      <c r="CW1" s="1127"/>
      <c r="CX1" s="1127"/>
      <c r="CY1" s="1127"/>
      <c r="CZ1" s="1127"/>
      <c r="DA1" s="1127"/>
      <c r="DB1" s="1127"/>
      <c r="DC1" s="284"/>
      <c r="DD1" s="1179"/>
      <c r="DE1" s="1127"/>
      <c r="DF1" s="1127"/>
      <c r="DG1" s="1127"/>
      <c r="DH1" s="1127"/>
      <c r="DI1" s="1127"/>
      <c r="DJ1" s="1127"/>
      <c r="DK1" s="284"/>
      <c r="DL1" s="1179"/>
      <c r="DM1" s="1127"/>
      <c r="DN1" s="1127"/>
      <c r="DO1" s="1127"/>
      <c r="DP1" s="1127"/>
      <c r="DQ1" s="1127"/>
      <c r="DR1" s="1127"/>
      <c r="DS1" s="284"/>
      <c r="DT1" s="1179"/>
      <c r="DU1" s="1127"/>
      <c r="DV1" s="1127"/>
      <c r="DW1" s="1127"/>
      <c r="DX1" s="1127"/>
      <c r="DY1" s="1127"/>
      <c r="DZ1" s="1127"/>
      <c r="EA1" s="284"/>
      <c r="EB1" s="1179"/>
      <c r="EC1" s="1127"/>
      <c r="ED1" s="1127"/>
      <c r="EE1" s="1127"/>
      <c r="EF1" s="1127"/>
      <c r="EG1" s="1127"/>
      <c r="EH1" s="1127"/>
      <c r="EI1" s="284"/>
      <c r="EJ1" s="1179"/>
      <c r="EK1" s="1127"/>
      <c r="EL1" s="1127"/>
      <c r="EM1" s="1127"/>
      <c r="EN1" s="1127"/>
      <c r="EO1" s="1127"/>
      <c r="EP1" s="1127"/>
      <c r="EQ1" s="284"/>
      <c r="ER1" s="1179"/>
      <c r="ES1" s="1127"/>
      <c r="ET1" s="1127"/>
      <c r="EU1" s="1127"/>
      <c r="EV1" s="1127"/>
      <c r="EW1" s="1127"/>
      <c r="EX1" s="1127"/>
      <c r="EY1" s="284"/>
      <c r="EZ1" s="1179"/>
      <c r="FA1" s="1127"/>
      <c r="FB1" s="1127"/>
      <c r="FC1" s="1127"/>
      <c r="FD1" s="1127"/>
      <c r="FE1" s="1127"/>
      <c r="FF1" s="1127"/>
      <c r="FG1" s="284"/>
      <c r="FH1" s="1179"/>
      <c r="FI1" s="1127"/>
      <c r="FJ1" s="1127"/>
      <c r="FK1" s="1127"/>
      <c r="FL1" s="1127"/>
      <c r="FM1" s="1127"/>
      <c r="FN1" s="1127"/>
      <c r="FO1" s="45"/>
      <c r="FP1" s="45"/>
      <c r="FQ1" s="45"/>
      <c r="FR1" s="45"/>
      <c r="FS1" s="45"/>
      <c r="FT1" s="45"/>
      <c r="FU1" s="45"/>
      <c r="FV1" s="45"/>
      <c r="FW1" s="45"/>
      <c r="FX1" s="45"/>
      <c r="FY1" s="75"/>
    </row>
    <row r="2" spans="1:181" s="44" customFormat="1" ht="4.5" customHeight="1" x14ac:dyDescent="0.35">
      <c r="A2" s="1176"/>
      <c r="B2" s="1177"/>
      <c r="C2" s="1177"/>
      <c r="D2" s="1177"/>
      <c r="E2" s="1177"/>
      <c r="F2" s="1177"/>
      <c r="G2" s="1177"/>
      <c r="H2" s="1177"/>
      <c r="I2" s="1177"/>
      <c r="J2" s="1178"/>
      <c r="K2" s="285"/>
      <c r="L2" s="1180"/>
      <c r="M2" s="1181"/>
      <c r="N2" s="1181"/>
      <c r="O2" s="1181"/>
      <c r="P2" s="1181"/>
      <c r="Q2" s="1181"/>
      <c r="R2" s="1181"/>
      <c r="S2" s="285"/>
      <c r="T2" s="1180"/>
      <c r="U2" s="1181"/>
      <c r="V2" s="1181"/>
      <c r="W2" s="1181"/>
      <c r="X2" s="1181"/>
      <c r="Y2" s="1181"/>
      <c r="Z2" s="1181"/>
      <c r="AA2" s="285"/>
      <c r="AB2" s="1180"/>
      <c r="AC2" s="1181"/>
      <c r="AD2" s="1181"/>
      <c r="AE2" s="1181"/>
      <c r="AF2" s="1181"/>
      <c r="AG2" s="1181"/>
      <c r="AH2" s="1181"/>
      <c r="AI2" s="285"/>
      <c r="AJ2" s="1180"/>
      <c r="AK2" s="1181"/>
      <c r="AL2" s="1181"/>
      <c r="AM2" s="1181"/>
      <c r="AN2" s="1181"/>
      <c r="AO2" s="1181"/>
      <c r="AP2" s="1181"/>
      <c r="AQ2" s="285"/>
      <c r="AR2" s="1180"/>
      <c r="AS2" s="1181"/>
      <c r="AT2" s="1181"/>
      <c r="AU2" s="1181"/>
      <c r="AV2" s="1181"/>
      <c r="AW2" s="1181"/>
      <c r="AX2" s="1181"/>
      <c r="AY2" s="285"/>
      <c r="AZ2" s="1180"/>
      <c r="BA2" s="1181"/>
      <c r="BB2" s="1181"/>
      <c r="BC2" s="1181"/>
      <c r="BD2" s="1181"/>
      <c r="BE2" s="1181"/>
      <c r="BF2" s="1181"/>
      <c r="BG2" s="285"/>
      <c r="BH2" s="1180"/>
      <c r="BI2" s="1181"/>
      <c r="BJ2" s="1181"/>
      <c r="BK2" s="1181"/>
      <c r="BL2" s="1181"/>
      <c r="BM2" s="1181"/>
      <c r="BN2" s="1181"/>
      <c r="BO2" s="285"/>
      <c r="BP2" s="1180"/>
      <c r="BQ2" s="1181"/>
      <c r="BR2" s="1181"/>
      <c r="BS2" s="1181"/>
      <c r="BT2" s="1181"/>
      <c r="BU2" s="1181"/>
      <c r="BV2" s="1181"/>
      <c r="BW2" s="285"/>
      <c r="BX2" s="1180"/>
      <c r="BY2" s="1181"/>
      <c r="BZ2" s="1181"/>
      <c r="CA2" s="1181"/>
      <c r="CB2" s="1181"/>
      <c r="CC2" s="1181"/>
      <c r="CD2" s="1181"/>
      <c r="CE2" s="285"/>
      <c r="CF2" s="1180"/>
      <c r="CG2" s="1181"/>
      <c r="CH2" s="1181"/>
      <c r="CI2" s="1181"/>
      <c r="CJ2" s="1181"/>
      <c r="CK2" s="1181"/>
      <c r="CL2" s="1181"/>
      <c r="CM2" s="285"/>
      <c r="CN2" s="1180"/>
      <c r="CO2" s="1181"/>
      <c r="CP2" s="1181"/>
      <c r="CQ2" s="1181"/>
      <c r="CR2" s="1181"/>
      <c r="CS2" s="1181"/>
      <c r="CT2" s="1181"/>
      <c r="CU2" s="285"/>
      <c r="CV2" s="1180"/>
      <c r="CW2" s="1181"/>
      <c r="CX2" s="1181"/>
      <c r="CY2" s="1181"/>
      <c r="CZ2" s="1181"/>
      <c r="DA2" s="1181"/>
      <c r="DB2" s="1181"/>
      <c r="DC2" s="285"/>
      <c r="DD2" s="1180"/>
      <c r="DE2" s="1181"/>
      <c r="DF2" s="1181"/>
      <c r="DG2" s="1181"/>
      <c r="DH2" s="1181"/>
      <c r="DI2" s="1181"/>
      <c r="DJ2" s="1181"/>
      <c r="DK2" s="285"/>
      <c r="DL2" s="1180"/>
      <c r="DM2" s="1181"/>
      <c r="DN2" s="1181"/>
      <c r="DO2" s="1181"/>
      <c r="DP2" s="1181"/>
      <c r="DQ2" s="1181"/>
      <c r="DR2" s="1181"/>
      <c r="DS2" s="285"/>
      <c r="DT2" s="1180"/>
      <c r="DU2" s="1181"/>
      <c r="DV2" s="1181"/>
      <c r="DW2" s="1181"/>
      <c r="DX2" s="1181"/>
      <c r="DY2" s="1181"/>
      <c r="DZ2" s="1181"/>
      <c r="EA2" s="285"/>
      <c r="EB2" s="1180"/>
      <c r="EC2" s="1181"/>
      <c r="ED2" s="1181"/>
      <c r="EE2" s="1181"/>
      <c r="EF2" s="1181"/>
      <c r="EG2" s="1181"/>
      <c r="EH2" s="1181"/>
      <c r="EI2" s="285"/>
      <c r="EJ2" s="1180"/>
      <c r="EK2" s="1181"/>
      <c r="EL2" s="1181"/>
      <c r="EM2" s="1181"/>
      <c r="EN2" s="1181"/>
      <c r="EO2" s="1181"/>
      <c r="EP2" s="1181"/>
      <c r="EQ2" s="285"/>
      <c r="ER2" s="1180"/>
      <c r="ES2" s="1181"/>
      <c r="ET2" s="1181"/>
      <c r="EU2" s="1181"/>
      <c r="EV2" s="1181"/>
      <c r="EW2" s="1181"/>
      <c r="EX2" s="1181"/>
      <c r="EY2" s="285"/>
      <c r="EZ2" s="1180"/>
      <c r="FA2" s="1181"/>
      <c r="FB2" s="1181"/>
      <c r="FC2" s="1181"/>
      <c r="FD2" s="1181"/>
      <c r="FE2" s="1181"/>
      <c r="FF2" s="1181"/>
      <c r="FG2" s="285"/>
      <c r="FH2" s="1180"/>
      <c r="FI2" s="1181"/>
      <c r="FJ2" s="1181"/>
      <c r="FK2" s="1181"/>
      <c r="FL2" s="1181"/>
      <c r="FM2" s="1181"/>
      <c r="FN2" s="1181"/>
      <c r="FO2" s="46"/>
      <c r="FP2" s="46"/>
      <c r="FQ2" s="46"/>
      <c r="FR2" s="46"/>
      <c r="FS2" s="46"/>
      <c r="FT2" s="46"/>
      <c r="FU2" s="46"/>
      <c r="FV2" s="46"/>
      <c r="FW2" s="46"/>
      <c r="FX2" s="46"/>
      <c r="FY2" s="76"/>
    </row>
    <row r="3" spans="1:181" s="151" customFormat="1" ht="19.5" customHeight="1" x14ac:dyDescent="0.2">
      <c r="C3" s="152"/>
      <c r="D3" s="1182" t="str">
        <f>'Proprietary Rev.'!C4</f>
        <v>Proprietary Fund # 1</v>
      </c>
      <c r="E3" s="1182"/>
      <c r="F3" s="1182"/>
      <c r="G3" s="1182"/>
      <c r="H3" s="1182"/>
      <c r="I3" s="1182"/>
      <c r="J3" s="1182"/>
      <c r="K3" s="679"/>
      <c r="L3" s="1182" t="str">
        <f>'Proprietary Rev.'!H4</f>
        <v>Proprietary Fund # 2</v>
      </c>
      <c r="M3" s="1182"/>
      <c r="N3" s="1182"/>
      <c r="O3" s="1182"/>
      <c r="P3" s="1182"/>
      <c r="Q3" s="1182"/>
      <c r="R3" s="1182"/>
      <c r="S3" s="679"/>
      <c r="T3" s="1182" t="str">
        <f>'Proprietary Rev.'!M4</f>
        <v>Proprietary Fund # 3</v>
      </c>
      <c r="U3" s="1182"/>
      <c r="V3" s="1182"/>
      <c r="W3" s="1182"/>
      <c r="X3" s="1182"/>
      <c r="Y3" s="1182"/>
      <c r="Z3" s="1182"/>
      <c r="AA3" s="679"/>
      <c r="AB3" s="1182" t="str">
        <f>'Proprietary Rev.'!R4</f>
        <v>Proprietary Fund # 4</v>
      </c>
      <c r="AC3" s="1182"/>
      <c r="AD3" s="1182"/>
      <c r="AE3" s="1182"/>
      <c r="AF3" s="1182"/>
      <c r="AG3" s="1182"/>
      <c r="AH3" s="1182"/>
      <c r="AI3" s="679"/>
      <c r="AJ3" s="1182" t="str">
        <f>'Proprietary Rev.'!W4</f>
        <v>Proprietary Fund # 5</v>
      </c>
      <c r="AK3" s="1182"/>
      <c r="AL3" s="1182"/>
      <c r="AM3" s="1182"/>
      <c r="AN3" s="1182"/>
      <c r="AO3" s="1182"/>
      <c r="AP3" s="1182"/>
      <c r="AQ3" s="679"/>
      <c r="AR3" s="1182" t="str">
        <f>'Proprietary Rev.'!AB4</f>
        <v>Proprietary Fund # 6</v>
      </c>
      <c r="AS3" s="1182"/>
      <c r="AT3" s="1182"/>
      <c r="AU3" s="1182"/>
      <c r="AV3" s="1182"/>
      <c r="AW3" s="1182"/>
      <c r="AX3" s="1182"/>
      <c r="AY3" s="679"/>
      <c r="AZ3" s="1182" t="str">
        <f>'Proprietary Rev.'!AG4</f>
        <v>Proprietary Fund # 7</v>
      </c>
      <c r="BA3" s="1182"/>
      <c r="BB3" s="1182"/>
      <c r="BC3" s="1182"/>
      <c r="BD3" s="1182"/>
      <c r="BE3" s="1182"/>
      <c r="BF3" s="1182"/>
      <c r="BG3" s="679"/>
      <c r="BH3" s="1182" t="str">
        <f>'Proprietary Rev.'!AL4</f>
        <v>Proprietary Fund # 8</v>
      </c>
      <c r="BI3" s="1182"/>
      <c r="BJ3" s="1182"/>
      <c r="BK3" s="1182"/>
      <c r="BL3" s="1182"/>
      <c r="BM3" s="1182"/>
      <c r="BN3" s="1182"/>
      <c r="BO3" s="679"/>
      <c r="BP3" s="1182" t="str">
        <f>'Proprietary Rev.'!AQ4</f>
        <v>Proprietary Fund # 9</v>
      </c>
      <c r="BQ3" s="1182"/>
      <c r="BR3" s="1182"/>
      <c r="BS3" s="1182"/>
      <c r="BT3" s="1182"/>
      <c r="BU3" s="1182"/>
      <c r="BV3" s="1182"/>
      <c r="BW3" s="679"/>
      <c r="BX3" s="1182" t="str">
        <f>'Proprietary Rev.'!AV4</f>
        <v>Proprietary Fund # 10</v>
      </c>
      <c r="BY3" s="1182"/>
      <c r="BZ3" s="1182"/>
      <c r="CA3" s="1182"/>
      <c r="CB3" s="1182"/>
      <c r="CC3" s="1182"/>
      <c r="CD3" s="1182"/>
      <c r="CE3" s="679"/>
      <c r="CF3" s="1182" t="str">
        <f>'Proprietary Rev.'!BA4</f>
        <v>Proprietary Fund # 11</v>
      </c>
      <c r="CG3" s="1182"/>
      <c r="CH3" s="1182"/>
      <c r="CI3" s="1182"/>
      <c r="CJ3" s="1182"/>
      <c r="CK3" s="1182"/>
      <c r="CL3" s="1182"/>
      <c r="CM3" s="679"/>
      <c r="CN3" s="1182" t="str">
        <f>'Proprietary Rev.'!BF4</f>
        <v>Proprietary Fund # 12</v>
      </c>
      <c r="CO3" s="1182"/>
      <c r="CP3" s="1182"/>
      <c r="CQ3" s="1182"/>
      <c r="CR3" s="1182"/>
      <c r="CS3" s="1182"/>
      <c r="CT3" s="1182"/>
      <c r="CU3" s="679"/>
      <c r="CV3" s="1182" t="str">
        <f>'Proprietary Rev.'!BK4</f>
        <v>Proprietary Fund # 13</v>
      </c>
      <c r="CW3" s="1182"/>
      <c r="CX3" s="1182"/>
      <c r="CY3" s="1182"/>
      <c r="CZ3" s="1182"/>
      <c r="DA3" s="1182"/>
      <c r="DB3" s="1182"/>
      <c r="DC3" s="679"/>
      <c r="DD3" s="1182" t="str">
        <f>'Proprietary Rev.'!BP4</f>
        <v>Proprietary Fund # 14</v>
      </c>
      <c r="DE3" s="1182"/>
      <c r="DF3" s="1182"/>
      <c r="DG3" s="1182"/>
      <c r="DH3" s="1182"/>
      <c r="DI3" s="1182"/>
      <c r="DJ3" s="1182"/>
      <c r="DK3" s="679"/>
      <c r="DL3" s="1182" t="str">
        <f>'Proprietary Rev.'!BU4</f>
        <v>Proprietary Fund # 15</v>
      </c>
      <c r="DM3" s="1182"/>
      <c r="DN3" s="1182"/>
      <c r="DO3" s="1182"/>
      <c r="DP3" s="1182"/>
      <c r="DQ3" s="1182"/>
      <c r="DR3" s="1182"/>
      <c r="DS3" s="679"/>
      <c r="DT3" s="1182" t="str">
        <f>'Proprietary Rev.'!BZ4</f>
        <v>Proprietary Fund # 16</v>
      </c>
      <c r="DU3" s="1182"/>
      <c r="DV3" s="1182"/>
      <c r="DW3" s="1182"/>
      <c r="DX3" s="1182"/>
      <c r="DY3" s="1182"/>
      <c r="DZ3" s="1182"/>
      <c r="EA3" s="679"/>
      <c r="EB3" s="1182" t="str">
        <f>'Proprietary Rev.'!CE4</f>
        <v>Proprietary Fund # 17</v>
      </c>
      <c r="EC3" s="1182"/>
      <c r="ED3" s="1182"/>
      <c r="EE3" s="1182"/>
      <c r="EF3" s="1182"/>
      <c r="EG3" s="1182"/>
      <c r="EH3" s="1182"/>
      <c r="EI3" s="679"/>
      <c r="EJ3" s="1182" t="str">
        <f>'Proprietary Rev.'!CJ4</f>
        <v>Proprietary Fund # 18</v>
      </c>
      <c r="EK3" s="1182"/>
      <c r="EL3" s="1182"/>
      <c r="EM3" s="1182"/>
      <c r="EN3" s="1182"/>
      <c r="EO3" s="1182"/>
      <c r="EP3" s="1182"/>
      <c r="EQ3" s="679"/>
      <c r="ER3" s="1182" t="str">
        <f>'Proprietary Rev.'!CO4</f>
        <v>Proprietary Fund # 19</v>
      </c>
      <c r="ES3" s="1182"/>
      <c r="ET3" s="1182"/>
      <c r="EU3" s="1182"/>
      <c r="EV3" s="1182"/>
      <c r="EW3" s="1182"/>
      <c r="EX3" s="1182"/>
      <c r="EY3" s="679"/>
      <c r="EZ3" s="1182" t="str">
        <f>'Proprietary Rev.'!CT4</f>
        <v>Proprietary Fund # 20</v>
      </c>
      <c r="FA3" s="1182"/>
      <c r="FB3" s="1182"/>
      <c r="FC3" s="1182"/>
      <c r="FD3" s="1182"/>
      <c r="FE3" s="1182"/>
      <c r="FF3" s="1182"/>
      <c r="FG3" s="679"/>
      <c r="FH3" s="1149" t="s">
        <v>3039</v>
      </c>
      <c r="FI3" s="1149"/>
      <c r="FJ3" s="1149"/>
      <c r="FK3" s="1149"/>
      <c r="FL3" s="1149"/>
      <c r="FM3" s="1149"/>
      <c r="FN3" s="1149"/>
      <c r="FP3" s="718"/>
    </row>
    <row r="4" spans="1:181" s="565" customFormat="1" ht="23.25" customHeight="1" x14ac:dyDescent="0.2">
      <c r="B4" s="242" t="s">
        <v>3076</v>
      </c>
      <c r="C4" s="566"/>
      <c r="D4" s="1183" t="s">
        <v>145</v>
      </c>
      <c r="E4" s="1184"/>
      <c r="F4" s="1185" t="s">
        <v>100</v>
      </c>
      <c r="G4" s="1186"/>
      <c r="H4" s="567"/>
      <c r="I4" s="1185" t="s">
        <v>163</v>
      </c>
      <c r="J4" s="1187"/>
      <c r="K4" s="680"/>
      <c r="L4" s="1183" t="s">
        <v>145</v>
      </c>
      <c r="M4" s="1184"/>
      <c r="N4" s="1185" t="s">
        <v>100</v>
      </c>
      <c r="O4" s="1186"/>
      <c r="P4" s="567"/>
      <c r="Q4" s="1185" t="s">
        <v>163</v>
      </c>
      <c r="R4" s="1187"/>
      <c r="S4" s="680"/>
      <c r="T4" s="1183" t="s">
        <v>145</v>
      </c>
      <c r="U4" s="1184"/>
      <c r="V4" s="1185" t="s">
        <v>100</v>
      </c>
      <c r="W4" s="1186"/>
      <c r="X4" s="567"/>
      <c r="Y4" s="1185" t="s">
        <v>163</v>
      </c>
      <c r="Z4" s="1187"/>
      <c r="AA4" s="680"/>
      <c r="AB4" s="1183" t="s">
        <v>145</v>
      </c>
      <c r="AC4" s="1184"/>
      <c r="AD4" s="1185" t="s">
        <v>100</v>
      </c>
      <c r="AE4" s="1186"/>
      <c r="AF4" s="567"/>
      <c r="AG4" s="1185" t="s">
        <v>163</v>
      </c>
      <c r="AH4" s="1187"/>
      <c r="AI4" s="680"/>
      <c r="AJ4" s="1183" t="s">
        <v>145</v>
      </c>
      <c r="AK4" s="1184"/>
      <c r="AL4" s="1185" t="s">
        <v>100</v>
      </c>
      <c r="AM4" s="1186"/>
      <c r="AN4" s="567"/>
      <c r="AO4" s="1185" t="s">
        <v>163</v>
      </c>
      <c r="AP4" s="1187"/>
      <c r="AQ4" s="680"/>
      <c r="AR4" s="1183" t="s">
        <v>145</v>
      </c>
      <c r="AS4" s="1184"/>
      <c r="AT4" s="1185" t="s">
        <v>100</v>
      </c>
      <c r="AU4" s="1186"/>
      <c r="AV4" s="567"/>
      <c r="AW4" s="1185" t="s">
        <v>163</v>
      </c>
      <c r="AX4" s="1187"/>
      <c r="AY4" s="680"/>
      <c r="AZ4" s="1183" t="s">
        <v>145</v>
      </c>
      <c r="BA4" s="1184"/>
      <c r="BB4" s="1185" t="s">
        <v>100</v>
      </c>
      <c r="BC4" s="1186"/>
      <c r="BD4" s="567"/>
      <c r="BE4" s="1185" t="s">
        <v>163</v>
      </c>
      <c r="BF4" s="1187"/>
      <c r="BG4" s="680"/>
      <c r="BH4" s="1183" t="s">
        <v>145</v>
      </c>
      <c r="BI4" s="1184"/>
      <c r="BJ4" s="1185" t="s">
        <v>100</v>
      </c>
      <c r="BK4" s="1186"/>
      <c r="BL4" s="567"/>
      <c r="BM4" s="1185" t="s">
        <v>163</v>
      </c>
      <c r="BN4" s="1187"/>
      <c r="BO4" s="680"/>
      <c r="BP4" s="1183" t="s">
        <v>145</v>
      </c>
      <c r="BQ4" s="1184"/>
      <c r="BR4" s="1185" t="s">
        <v>100</v>
      </c>
      <c r="BS4" s="1186"/>
      <c r="BT4" s="567"/>
      <c r="BU4" s="1185" t="s">
        <v>163</v>
      </c>
      <c r="BV4" s="1187"/>
      <c r="BW4" s="680"/>
      <c r="BX4" s="1183" t="s">
        <v>145</v>
      </c>
      <c r="BY4" s="1184"/>
      <c r="BZ4" s="1185" t="s">
        <v>100</v>
      </c>
      <c r="CA4" s="1186"/>
      <c r="CB4" s="567"/>
      <c r="CC4" s="1185" t="s">
        <v>163</v>
      </c>
      <c r="CD4" s="1187"/>
      <c r="CE4" s="680"/>
      <c r="CF4" s="1183" t="s">
        <v>145</v>
      </c>
      <c r="CG4" s="1184"/>
      <c r="CH4" s="1185" t="s">
        <v>100</v>
      </c>
      <c r="CI4" s="1186"/>
      <c r="CJ4" s="567"/>
      <c r="CK4" s="1185" t="s">
        <v>163</v>
      </c>
      <c r="CL4" s="1187"/>
      <c r="CM4" s="680"/>
      <c r="CN4" s="1183" t="s">
        <v>145</v>
      </c>
      <c r="CO4" s="1184"/>
      <c r="CP4" s="1185" t="s">
        <v>100</v>
      </c>
      <c r="CQ4" s="1186"/>
      <c r="CR4" s="567"/>
      <c r="CS4" s="1185" t="s">
        <v>163</v>
      </c>
      <c r="CT4" s="1187"/>
      <c r="CU4" s="680"/>
      <c r="CV4" s="1183" t="s">
        <v>145</v>
      </c>
      <c r="CW4" s="1184"/>
      <c r="CX4" s="1185" t="s">
        <v>100</v>
      </c>
      <c r="CY4" s="1186"/>
      <c r="CZ4" s="567"/>
      <c r="DA4" s="1185" t="s">
        <v>163</v>
      </c>
      <c r="DB4" s="1187"/>
      <c r="DC4" s="680"/>
      <c r="DD4" s="1183" t="s">
        <v>145</v>
      </c>
      <c r="DE4" s="1184"/>
      <c r="DF4" s="1185" t="s">
        <v>100</v>
      </c>
      <c r="DG4" s="1186"/>
      <c r="DH4" s="567"/>
      <c r="DI4" s="1185" t="s">
        <v>163</v>
      </c>
      <c r="DJ4" s="1187"/>
      <c r="DK4" s="680"/>
      <c r="DL4" s="1183" t="s">
        <v>145</v>
      </c>
      <c r="DM4" s="1184"/>
      <c r="DN4" s="1185" t="s">
        <v>100</v>
      </c>
      <c r="DO4" s="1186"/>
      <c r="DP4" s="567"/>
      <c r="DQ4" s="1185" t="s">
        <v>163</v>
      </c>
      <c r="DR4" s="1187"/>
      <c r="DS4" s="680"/>
      <c r="DT4" s="1183" t="s">
        <v>145</v>
      </c>
      <c r="DU4" s="1184"/>
      <c r="DV4" s="1185" t="s">
        <v>100</v>
      </c>
      <c r="DW4" s="1186"/>
      <c r="DX4" s="567"/>
      <c r="DY4" s="1185" t="s">
        <v>163</v>
      </c>
      <c r="DZ4" s="1187"/>
      <c r="EA4" s="680"/>
      <c r="EB4" s="1183" t="s">
        <v>145</v>
      </c>
      <c r="EC4" s="1184"/>
      <c r="ED4" s="1185" t="s">
        <v>100</v>
      </c>
      <c r="EE4" s="1186"/>
      <c r="EF4" s="567"/>
      <c r="EG4" s="1185" t="s">
        <v>163</v>
      </c>
      <c r="EH4" s="1187"/>
      <c r="EI4" s="680"/>
      <c r="EJ4" s="1183" t="s">
        <v>145</v>
      </c>
      <c r="EK4" s="1184"/>
      <c r="EL4" s="1185" t="s">
        <v>100</v>
      </c>
      <c r="EM4" s="1186"/>
      <c r="EN4" s="567"/>
      <c r="EO4" s="1185" t="s">
        <v>163</v>
      </c>
      <c r="EP4" s="1187"/>
      <c r="EQ4" s="680"/>
      <c r="ER4" s="1183" t="s">
        <v>145</v>
      </c>
      <c r="ES4" s="1184"/>
      <c r="ET4" s="1185" t="s">
        <v>100</v>
      </c>
      <c r="EU4" s="1186"/>
      <c r="EV4" s="567"/>
      <c r="EW4" s="1185" t="s">
        <v>163</v>
      </c>
      <c r="EX4" s="1187"/>
      <c r="EY4" s="680"/>
      <c r="EZ4" s="1183" t="s">
        <v>145</v>
      </c>
      <c r="FA4" s="1184"/>
      <c r="FB4" s="1185" t="s">
        <v>100</v>
      </c>
      <c r="FC4" s="1186"/>
      <c r="FD4" s="567"/>
      <c r="FE4" s="1185" t="s">
        <v>163</v>
      </c>
      <c r="FF4" s="1187"/>
      <c r="FG4" s="680"/>
      <c r="FH4" s="1183" t="s">
        <v>145</v>
      </c>
      <c r="FI4" s="1184"/>
      <c r="FJ4" s="1185" t="s">
        <v>100</v>
      </c>
      <c r="FK4" s="1186"/>
      <c r="FL4" s="567"/>
      <c r="FM4" s="1185" t="s">
        <v>163</v>
      </c>
      <c r="FN4" s="1187"/>
      <c r="FP4" s="719"/>
    </row>
    <row r="5" spans="1:181" s="157" customFormat="1" ht="108.75" customHeight="1" thickBot="1" x14ac:dyDescent="0.25">
      <c r="A5" s="156" t="s">
        <v>252</v>
      </c>
      <c r="B5" s="153" t="s">
        <v>249</v>
      </c>
      <c r="C5" s="154"/>
      <c r="D5" s="154" t="s">
        <v>1940</v>
      </c>
      <c r="E5" s="154" t="s">
        <v>1941</v>
      </c>
      <c r="F5" s="172" t="s">
        <v>1942</v>
      </c>
      <c r="G5" s="172" t="s">
        <v>2020</v>
      </c>
      <c r="H5" s="155" t="s">
        <v>153</v>
      </c>
      <c r="I5" s="946" t="s">
        <v>3133</v>
      </c>
      <c r="J5" s="947" t="s">
        <v>3134</v>
      </c>
      <c r="K5" s="681"/>
      <c r="L5" s="154" t="s">
        <v>1940</v>
      </c>
      <c r="M5" s="154" t="s">
        <v>1941</v>
      </c>
      <c r="N5" s="172" t="s">
        <v>1942</v>
      </c>
      <c r="O5" s="172" t="s">
        <v>2020</v>
      </c>
      <c r="P5" s="155" t="s">
        <v>153</v>
      </c>
      <c r="Q5" s="946" t="str">
        <f>I5</f>
        <v>D
Capital assets constructed this year, not included in expenses but did increase capital assets on the balance sheet</v>
      </c>
      <c r="R5" s="947" t="str">
        <f>J5</f>
        <v>E
Capital assets purchased this year, not included in expenses but did increase capital assets on the balance sheet</v>
      </c>
      <c r="S5" s="681"/>
      <c r="T5" s="154" t="s">
        <v>1940</v>
      </c>
      <c r="U5" s="154" t="s">
        <v>1941</v>
      </c>
      <c r="V5" s="172" t="s">
        <v>1942</v>
      </c>
      <c r="W5" s="172" t="s">
        <v>2020</v>
      </c>
      <c r="X5" s="155" t="s">
        <v>153</v>
      </c>
      <c r="Y5" s="946" t="s">
        <v>3133</v>
      </c>
      <c r="Z5" s="947" t="s">
        <v>3134</v>
      </c>
      <c r="AA5" s="681"/>
      <c r="AB5" s="154" t="s">
        <v>1940</v>
      </c>
      <c r="AC5" s="154" t="s">
        <v>1941</v>
      </c>
      <c r="AD5" s="172" t="s">
        <v>1942</v>
      </c>
      <c r="AE5" s="172" t="s">
        <v>2020</v>
      </c>
      <c r="AF5" s="155" t="s">
        <v>153</v>
      </c>
      <c r="AG5" s="946" t="s">
        <v>3133</v>
      </c>
      <c r="AH5" s="947" t="s">
        <v>3134</v>
      </c>
      <c r="AI5" s="681"/>
      <c r="AJ5" s="154" t="s">
        <v>1940</v>
      </c>
      <c r="AK5" s="154" t="s">
        <v>1941</v>
      </c>
      <c r="AL5" s="172" t="s">
        <v>1942</v>
      </c>
      <c r="AM5" s="172" t="s">
        <v>2020</v>
      </c>
      <c r="AN5" s="155" t="s">
        <v>153</v>
      </c>
      <c r="AO5" s="946" t="s">
        <v>3133</v>
      </c>
      <c r="AP5" s="947" t="s">
        <v>3134</v>
      </c>
      <c r="AQ5" s="681"/>
      <c r="AR5" s="154" t="s">
        <v>1940</v>
      </c>
      <c r="AS5" s="154" t="s">
        <v>1941</v>
      </c>
      <c r="AT5" s="172" t="s">
        <v>1942</v>
      </c>
      <c r="AU5" s="172" t="s">
        <v>2020</v>
      </c>
      <c r="AV5" s="155" t="s">
        <v>153</v>
      </c>
      <c r="AW5" s="946" t="s">
        <v>3133</v>
      </c>
      <c r="AX5" s="947" t="s">
        <v>3134</v>
      </c>
      <c r="AY5" s="681"/>
      <c r="AZ5" s="154" t="s">
        <v>1940</v>
      </c>
      <c r="BA5" s="154" t="s">
        <v>1941</v>
      </c>
      <c r="BB5" s="172" t="s">
        <v>1942</v>
      </c>
      <c r="BC5" s="172" t="s">
        <v>2020</v>
      </c>
      <c r="BD5" s="155" t="s">
        <v>153</v>
      </c>
      <c r="BE5" s="946" t="s">
        <v>3133</v>
      </c>
      <c r="BF5" s="947" t="s">
        <v>3134</v>
      </c>
      <c r="BG5" s="681"/>
      <c r="BH5" s="154" t="s">
        <v>1940</v>
      </c>
      <c r="BI5" s="154" t="s">
        <v>1941</v>
      </c>
      <c r="BJ5" s="172" t="s">
        <v>1942</v>
      </c>
      <c r="BK5" s="172" t="s">
        <v>2020</v>
      </c>
      <c r="BL5" s="155" t="s">
        <v>153</v>
      </c>
      <c r="BM5" s="946" t="s">
        <v>3133</v>
      </c>
      <c r="BN5" s="947" t="s">
        <v>3134</v>
      </c>
      <c r="BO5" s="681"/>
      <c r="BP5" s="154" t="s">
        <v>1940</v>
      </c>
      <c r="BQ5" s="154" t="s">
        <v>1941</v>
      </c>
      <c r="BR5" s="172" t="s">
        <v>1942</v>
      </c>
      <c r="BS5" s="172" t="s">
        <v>2020</v>
      </c>
      <c r="BT5" s="155" t="s">
        <v>153</v>
      </c>
      <c r="BU5" s="946" t="s">
        <v>3133</v>
      </c>
      <c r="BV5" s="947" t="s">
        <v>3134</v>
      </c>
      <c r="BW5" s="681"/>
      <c r="BX5" s="154" t="s">
        <v>1940</v>
      </c>
      <c r="BY5" s="154" t="s">
        <v>1941</v>
      </c>
      <c r="BZ5" s="172" t="s">
        <v>1942</v>
      </c>
      <c r="CA5" s="172" t="s">
        <v>2020</v>
      </c>
      <c r="CB5" s="155" t="s">
        <v>153</v>
      </c>
      <c r="CC5" s="946" t="s">
        <v>3133</v>
      </c>
      <c r="CD5" s="947" t="s">
        <v>3134</v>
      </c>
      <c r="CE5" s="681"/>
      <c r="CF5" s="154" t="s">
        <v>1940</v>
      </c>
      <c r="CG5" s="154" t="s">
        <v>1941</v>
      </c>
      <c r="CH5" s="172" t="s">
        <v>1942</v>
      </c>
      <c r="CI5" s="172" t="s">
        <v>2020</v>
      </c>
      <c r="CJ5" s="155" t="s">
        <v>153</v>
      </c>
      <c r="CK5" s="946" t="s">
        <v>3133</v>
      </c>
      <c r="CL5" s="947" t="s">
        <v>3134</v>
      </c>
      <c r="CM5" s="681"/>
      <c r="CN5" s="154" t="s">
        <v>1940</v>
      </c>
      <c r="CO5" s="154" t="s">
        <v>1941</v>
      </c>
      <c r="CP5" s="172" t="s">
        <v>1942</v>
      </c>
      <c r="CQ5" s="172" t="s">
        <v>2020</v>
      </c>
      <c r="CR5" s="155" t="s">
        <v>153</v>
      </c>
      <c r="CS5" s="946" t="s">
        <v>3133</v>
      </c>
      <c r="CT5" s="947" t="s">
        <v>3134</v>
      </c>
      <c r="CU5" s="681"/>
      <c r="CV5" s="154" t="s">
        <v>1940</v>
      </c>
      <c r="CW5" s="154" t="s">
        <v>1941</v>
      </c>
      <c r="CX5" s="172" t="s">
        <v>1942</v>
      </c>
      <c r="CY5" s="172" t="s">
        <v>2020</v>
      </c>
      <c r="CZ5" s="155" t="s">
        <v>153</v>
      </c>
      <c r="DA5" s="946" t="s">
        <v>3133</v>
      </c>
      <c r="DB5" s="947" t="s">
        <v>3134</v>
      </c>
      <c r="DC5" s="681"/>
      <c r="DD5" s="154" t="s">
        <v>1940</v>
      </c>
      <c r="DE5" s="154" t="s">
        <v>1941</v>
      </c>
      <c r="DF5" s="172" t="s">
        <v>1942</v>
      </c>
      <c r="DG5" s="172" t="s">
        <v>2020</v>
      </c>
      <c r="DH5" s="155" t="s">
        <v>153</v>
      </c>
      <c r="DI5" s="946" t="s">
        <v>3133</v>
      </c>
      <c r="DJ5" s="947" t="s">
        <v>3134</v>
      </c>
      <c r="DK5" s="681"/>
      <c r="DL5" s="154" t="s">
        <v>1940</v>
      </c>
      <c r="DM5" s="154" t="s">
        <v>1941</v>
      </c>
      <c r="DN5" s="172" t="s">
        <v>1942</v>
      </c>
      <c r="DO5" s="172" t="s">
        <v>2020</v>
      </c>
      <c r="DP5" s="155" t="s">
        <v>153</v>
      </c>
      <c r="DQ5" s="946" t="s">
        <v>3133</v>
      </c>
      <c r="DR5" s="947" t="s">
        <v>3134</v>
      </c>
      <c r="DS5" s="681"/>
      <c r="DT5" s="154" t="s">
        <v>1940</v>
      </c>
      <c r="DU5" s="154" t="s">
        <v>1941</v>
      </c>
      <c r="DV5" s="172" t="s">
        <v>1942</v>
      </c>
      <c r="DW5" s="172" t="s">
        <v>2020</v>
      </c>
      <c r="DX5" s="155" t="s">
        <v>153</v>
      </c>
      <c r="DY5" s="946" t="s">
        <v>3133</v>
      </c>
      <c r="DZ5" s="947" t="s">
        <v>3134</v>
      </c>
      <c r="EA5" s="681"/>
      <c r="EB5" s="154" t="s">
        <v>1940</v>
      </c>
      <c r="EC5" s="154" t="s">
        <v>1941</v>
      </c>
      <c r="ED5" s="172" t="s">
        <v>1942</v>
      </c>
      <c r="EE5" s="172" t="s">
        <v>2020</v>
      </c>
      <c r="EF5" s="155" t="s">
        <v>153</v>
      </c>
      <c r="EG5" s="946" t="s">
        <v>3133</v>
      </c>
      <c r="EH5" s="947" t="s">
        <v>3134</v>
      </c>
      <c r="EI5" s="681"/>
      <c r="EJ5" s="154" t="s">
        <v>1940</v>
      </c>
      <c r="EK5" s="154" t="s">
        <v>1941</v>
      </c>
      <c r="EL5" s="172" t="s">
        <v>1942</v>
      </c>
      <c r="EM5" s="172" t="s">
        <v>2020</v>
      </c>
      <c r="EN5" s="155" t="s">
        <v>153</v>
      </c>
      <c r="EO5" s="946" t="s">
        <v>3133</v>
      </c>
      <c r="EP5" s="947" t="s">
        <v>3134</v>
      </c>
      <c r="EQ5" s="681"/>
      <c r="ER5" s="154" t="s">
        <v>1940</v>
      </c>
      <c r="ES5" s="154" t="s">
        <v>1941</v>
      </c>
      <c r="ET5" s="172" t="s">
        <v>1942</v>
      </c>
      <c r="EU5" s="172" t="s">
        <v>2020</v>
      </c>
      <c r="EV5" s="155" t="s">
        <v>153</v>
      </c>
      <c r="EW5" s="946" t="s">
        <v>3133</v>
      </c>
      <c r="EX5" s="947" t="s">
        <v>3134</v>
      </c>
      <c r="EY5" s="681"/>
      <c r="EZ5" s="154" t="s">
        <v>1940</v>
      </c>
      <c r="FA5" s="154" t="s">
        <v>1941</v>
      </c>
      <c r="FB5" s="172" t="s">
        <v>1942</v>
      </c>
      <c r="FC5" s="172" t="s">
        <v>2020</v>
      </c>
      <c r="FD5" s="155" t="s">
        <v>153</v>
      </c>
      <c r="FE5" s="946" t="s">
        <v>3133</v>
      </c>
      <c r="FF5" s="947" t="s">
        <v>3134</v>
      </c>
      <c r="FG5" s="681"/>
      <c r="FH5" s="154" t="s">
        <v>1940</v>
      </c>
      <c r="FI5" s="154" t="s">
        <v>1941</v>
      </c>
      <c r="FJ5" s="172" t="s">
        <v>1942</v>
      </c>
      <c r="FK5" s="172" t="s">
        <v>2020</v>
      </c>
      <c r="FL5" s="155" t="s">
        <v>153</v>
      </c>
      <c r="FM5" s="946" t="s">
        <v>3133</v>
      </c>
      <c r="FN5" s="947" t="s">
        <v>3134</v>
      </c>
      <c r="FP5" s="720"/>
      <c r="FQ5" s="292" t="s">
        <v>52</v>
      </c>
    </row>
    <row r="6" spans="1:181" s="44" customFormat="1" ht="15.75" x14ac:dyDescent="0.25">
      <c r="B6" s="49" t="s">
        <v>101</v>
      </c>
      <c r="C6" s="47"/>
      <c r="D6" s="646"/>
      <c r="E6" s="646"/>
      <c r="F6" s="646"/>
      <c r="G6" s="646"/>
      <c r="H6" s="646"/>
      <c r="I6" s="646"/>
      <c r="J6" s="646"/>
      <c r="K6" s="646"/>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6"/>
      <c r="AX6" s="646"/>
      <c r="AY6" s="646"/>
      <c r="AZ6" s="646"/>
      <c r="BA6" s="646"/>
      <c r="BB6" s="646"/>
      <c r="BC6" s="646"/>
      <c r="BD6" s="646"/>
      <c r="BE6" s="646"/>
      <c r="BF6" s="646"/>
      <c r="BG6" s="646"/>
      <c r="BH6" s="646"/>
      <c r="BI6" s="646"/>
      <c r="BJ6" s="646"/>
      <c r="BK6" s="646"/>
      <c r="BL6" s="646"/>
      <c r="BM6" s="646"/>
      <c r="BN6" s="646"/>
      <c r="BO6" s="646"/>
      <c r="BP6" s="646"/>
      <c r="BQ6" s="646"/>
      <c r="BR6" s="646"/>
      <c r="BS6" s="646"/>
      <c r="BT6" s="646"/>
      <c r="BU6" s="646"/>
      <c r="BV6" s="646"/>
      <c r="BW6" s="646"/>
      <c r="BX6" s="646"/>
      <c r="BY6" s="646"/>
      <c r="BZ6" s="646"/>
      <c r="CA6" s="646"/>
      <c r="CB6" s="646"/>
      <c r="CC6" s="646"/>
      <c r="CD6" s="646"/>
      <c r="CE6" s="646"/>
      <c r="CF6" s="646"/>
      <c r="CG6" s="646"/>
      <c r="CH6" s="646"/>
      <c r="CI6" s="646"/>
      <c r="CJ6" s="646"/>
      <c r="CK6" s="646"/>
      <c r="CL6" s="646"/>
      <c r="CM6" s="646"/>
      <c r="CN6" s="646"/>
      <c r="CO6" s="646"/>
      <c r="CP6" s="646"/>
      <c r="CQ6" s="646"/>
      <c r="CR6" s="646"/>
      <c r="CS6" s="646"/>
      <c r="CT6" s="646"/>
      <c r="CU6" s="646"/>
      <c r="CV6" s="646"/>
      <c r="CW6" s="646"/>
      <c r="CX6" s="646"/>
      <c r="CY6" s="646"/>
      <c r="CZ6" s="646"/>
      <c r="DA6" s="646"/>
      <c r="DB6" s="646"/>
      <c r="DC6" s="646"/>
      <c r="DD6" s="646"/>
      <c r="DE6" s="646"/>
      <c r="DF6" s="646"/>
      <c r="DG6" s="646"/>
      <c r="DH6" s="646"/>
      <c r="DI6" s="646"/>
      <c r="DJ6" s="646"/>
      <c r="DK6" s="646"/>
      <c r="DL6" s="646"/>
      <c r="DM6" s="646"/>
      <c r="DN6" s="646"/>
      <c r="DO6" s="646"/>
      <c r="DP6" s="646"/>
      <c r="DQ6" s="646"/>
      <c r="DR6" s="646"/>
      <c r="DS6" s="646"/>
      <c r="DT6" s="646"/>
      <c r="DU6" s="646"/>
      <c r="DV6" s="646"/>
      <c r="DW6" s="646"/>
      <c r="DX6" s="646"/>
      <c r="DY6" s="646"/>
      <c r="DZ6" s="646"/>
      <c r="EA6" s="646"/>
      <c r="EB6" s="646"/>
      <c r="EC6" s="646"/>
      <c r="ED6" s="646"/>
      <c r="EE6" s="646"/>
      <c r="EF6" s="646"/>
      <c r="EG6" s="646"/>
      <c r="EH6" s="646"/>
      <c r="EI6" s="646"/>
      <c r="EJ6" s="646"/>
      <c r="EK6" s="646"/>
      <c r="EL6" s="646"/>
      <c r="EM6" s="646"/>
      <c r="EN6" s="646"/>
      <c r="EO6" s="646"/>
      <c r="EP6" s="646"/>
      <c r="EQ6" s="646"/>
      <c r="ER6" s="646"/>
      <c r="ES6" s="646"/>
      <c r="ET6" s="646"/>
      <c r="EU6" s="646"/>
      <c r="EV6" s="646"/>
      <c r="EW6" s="646"/>
      <c r="EX6" s="646"/>
      <c r="EY6" s="646"/>
      <c r="EZ6" s="646"/>
      <c r="FA6" s="646"/>
      <c r="FB6" s="646"/>
      <c r="FC6" s="646"/>
      <c r="FD6" s="646"/>
      <c r="FE6" s="646"/>
      <c r="FF6" s="646"/>
      <c r="FG6" s="646"/>
      <c r="FH6" s="646"/>
      <c r="FI6" s="646"/>
      <c r="FJ6" s="646"/>
      <c r="FK6" s="646"/>
      <c r="FL6" s="646"/>
      <c r="FM6" s="646"/>
      <c r="FN6" s="646"/>
      <c r="FP6" s="646"/>
    </row>
    <row r="7" spans="1:181" s="163" customFormat="1" ht="45" x14ac:dyDescent="0.25">
      <c r="A7" s="123" t="s">
        <v>2323</v>
      </c>
      <c r="B7" s="293" t="s">
        <v>437</v>
      </c>
      <c r="C7" s="47"/>
      <c r="D7" s="30"/>
      <c r="E7" s="753"/>
      <c r="F7" s="753"/>
      <c r="G7" s="753"/>
      <c r="H7" s="163">
        <f t="shared" ref="H7:H58" si="0">SUM(D7:G7)</f>
        <v>0</v>
      </c>
      <c r="I7" s="753"/>
      <c r="J7" s="753"/>
      <c r="K7" s="643"/>
      <c r="L7" s="753"/>
      <c r="M7" s="753"/>
      <c r="N7" s="753"/>
      <c r="O7" s="753"/>
      <c r="P7" s="163">
        <f>SUM(L7:O7)</f>
        <v>0</v>
      </c>
      <c r="Q7" s="753"/>
      <c r="R7" s="753"/>
      <c r="S7" s="643"/>
      <c r="T7" s="522"/>
      <c r="U7" s="753"/>
      <c r="V7" s="753"/>
      <c r="W7" s="753"/>
      <c r="X7" s="163">
        <f>SUM(T7:W7)</f>
        <v>0</v>
      </c>
      <c r="Y7" s="753"/>
      <c r="Z7" s="753"/>
      <c r="AA7" s="643"/>
      <c r="AB7" s="753"/>
      <c r="AC7" s="753"/>
      <c r="AD7" s="753"/>
      <c r="AE7" s="753"/>
      <c r="AF7" s="163">
        <f>SUM(AB7:AE7)</f>
        <v>0</v>
      </c>
      <c r="AG7" s="753"/>
      <c r="AH7" s="753"/>
      <c r="AI7" s="643"/>
      <c r="AJ7" s="753"/>
      <c r="AK7" s="753"/>
      <c r="AL7" s="753"/>
      <c r="AM7" s="753"/>
      <c r="AN7" s="163">
        <f>SUM(AJ7:AM7)</f>
        <v>0</v>
      </c>
      <c r="AO7" s="753"/>
      <c r="AP7" s="753"/>
      <c r="AQ7" s="643"/>
      <c r="AR7" s="753"/>
      <c r="AS7" s="753"/>
      <c r="AT7" s="753"/>
      <c r="AU7" s="753"/>
      <c r="AV7" s="163">
        <f>SUM(AR7:AU7)</f>
        <v>0</v>
      </c>
      <c r="AW7" s="753"/>
      <c r="AX7" s="753"/>
      <c r="AY7" s="643"/>
      <c r="AZ7" s="753"/>
      <c r="BA7" s="753"/>
      <c r="BB7" s="753"/>
      <c r="BC7" s="753"/>
      <c r="BD7" s="163">
        <f>SUM(AZ7:BC7)</f>
        <v>0</v>
      </c>
      <c r="BE7" s="753"/>
      <c r="BF7" s="753"/>
      <c r="BG7" s="643"/>
      <c r="BH7" s="753"/>
      <c r="BI7" s="753"/>
      <c r="BJ7" s="753"/>
      <c r="BK7" s="753"/>
      <c r="BL7" s="163">
        <f>SUM(BH7:BK7)</f>
        <v>0</v>
      </c>
      <c r="BM7" s="753"/>
      <c r="BN7" s="753"/>
      <c r="BO7" s="643"/>
      <c r="BP7" s="753"/>
      <c r="BQ7" s="753"/>
      <c r="BR7" s="753"/>
      <c r="BS7" s="753"/>
      <c r="BT7" s="163">
        <f>SUM(BP7:BS7)</f>
        <v>0</v>
      </c>
      <c r="BU7" s="753"/>
      <c r="BV7" s="753"/>
      <c r="BW7" s="643"/>
      <c r="BX7" s="753"/>
      <c r="BY7" s="753"/>
      <c r="BZ7" s="753"/>
      <c r="CA7" s="753"/>
      <c r="CB7" s="163">
        <f>SUM(BX7:CA7)</f>
        <v>0</v>
      </c>
      <c r="CC7" s="753"/>
      <c r="CD7" s="753"/>
      <c r="CE7" s="643"/>
      <c r="CF7" s="753"/>
      <c r="CG7" s="753"/>
      <c r="CH7" s="753"/>
      <c r="CI7" s="753"/>
      <c r="CJ7" s="163">
        <f>SUM(CF7:CI7)</f>
        <v>0</v>
      </c>
      <c r="CK7" s="753"/>
      <c r="CL7" s="753"/>
      <c r="CM7" s="643"/>
      <c r="CN7" s="753"/>
      <c r="CO7" s="753"/>
      <c r="CP7" s="30"/>
      <c r="CQ7" s="753"/>
      <c r="CR7" s="163">
        <f>SUM(CN7:CQ7)</f>
        <v>0</v>
      </c>
      <c r="CS7" s="753"/>
      <c r="CT7" s="753"/>
      <c r="CU7" s="643"/>
      <c r="CV7" s="753"/>
      <c r="CW7" s="753"/>
      <c r="CX7" s="753"/>
      <c r="CY7" s="753"/>
      <c r="CZ7" s="163">
        <f>SUM(CV7:CY7)</f>
        <v>0</v>
      </c>
      <c r="DA7" s="753"/>
      <c r="DB7" s="30"/>
      <c r="DC7" s="643"/>
      <c r="DD7" s="753"/>
      <c r="DE7" s="753"/>
      <c r="DF7" s="753"/>
      <c r="DG7" s="753"/>
      <c r="DH7" s="163">
        <f>SUM(DD7:DG7)</f>
        <v>0</v>
      </c>
      <c r="DI7" s="753"/>
      <c r="DJ7" s="753"/>
      <c r="DK7" s="643"/>
      <c r="DL7" s="617"/>
      <c r="DM7" s="753"/>
      <c r="DN7" s="753"/>
      <c r="DO7" s="753"/>
      <c r="DP7" s="163">
        <f>SUM(DL7:DO7)</f>
        <v>0</v>
      </c>
      <c r="DQ7" s="753"/>
      <c r="DR7" s="753"/>
      <c r="DS7" s="643"/>
      <c r="DT7" s="618"/>
      <c r="DU7" s="753"/>
      <c r="DV7" s="753"/>
      <c r="DW7" s="753"/>
      <c r="DX7" s="163">
        <f>SUM(DT7:DW7)</f>
        <v>0</v>
      </c>
      <c r="DY7" s="753"/>
      <c r="DZ7" s="753"/>
      <c r="EA7" s="643"/>
      <c r="EB7" s="753"/>
      <c r="EC7" s="753"/>
      <c r="ED7" s="753"/>
      <c r="EE7" s="753"/>
      <c r="EF7" s="163">
        <f>SUM(EB7:EE7)</f>
        <v>0</v>
      </c>
      <c r="EG7" s="619"/>
      <c r="EH7" s="753"/>
      <c r="EI7" s="643"/>
      <c r="EJ7" s="753"/>
      <c r="EK7" s="753"/>
      <c r="EL7" s="753"/>
      <c r="EM7" s="753"/>
      <c r="EN7" s="163">
        <f>SUM(EJ7:EM7)</f>
        <v>0</v>
      </c>
      <c r="EO7" s="753"/>
      <c r="EP7" s="753"/>
      <c r="EQ7" s="643"/>
      <c r="ER7" s="620"/>
      <c r="ES7" s="753"/>
      <c r="ET7" s="753"/>
      <c r="EU7" s="753"/>
      <c r="EV7" s="163">
        <f>SUM(ER7:EU7)</f>
        <v>0</v>
      </c>
      <c r="EW7" s="753"/>
      <c r="EX7" s="753"/>
      <c r="EY7" s="643"/>
      <c r="EZ7" s="753"/>
      <c r="FA7" s="753"/>
      <c r="FB7" s="753"/>
      <c r="FC7" s="753"/>
      <c r="FD7" s="163">
        <f>SUM(EZ7:FC7)</f>
        <v>0</v>
      </c>
      <c r="FE7" s="621"/>
      <c r="FF7" s="753"/>
      <c r="FG7" s="643"/>
      <c r="FH7" s="50">
        <f t="shared" ref="FH7:FK8" si="1">D7+L7+T7+AB7+AJ7+AR7+AZ7+BH7+BP7+BX7+CF7+CN7+CV7+DD7+DL7+DT7+EB7+EJ7+ER7+EZ7</f>
        <v>0</v>
      </c>
      <c r="FI7" s="50">
        <f t="shared" si="1"/>
        <v>0</v>
      </c>
      <c r="FJ7" s="50">
        <f t="shared" si="1"/>
        <v>0</v>
      </c>
      <c r="FK7" s="50">
        <f t="shared" si="1"/>
        <v>0</v>
      </c>
      <c r="FL7" s="163">
        <f>SUM(FH7:FK7)</f>
        <v>0</v>
      </c>
      <c r="FM7" s="50">
        <f>I7+Q7+Y7+AG7+AO7+AW7+BE7+BM7+BU7+CC7+CK7+CS7+DA7+DI7+DQ7+DY7+EG7+EO7+EW7+FE7</f>
        <v>0</v>
      </c>
      <c r="FN7" s="50">
        <f>J7+R7+Z7+AH7+AP7+AX7+BF7+BN7+BV7+CD7+CL7+CT7+DB7+DJ7+DR7+DZ7+EH7+EP7+EX7+FF7</f>
        <v>0</v>
      </c>
      <c r="FP7" s="643"/>
    </row>
    <row r="8" spans="1:181" s="763" customFormat="1" ht="45" x14ac:dyDescent="0.25">
      <c r="A8" s="437">
        <v>25640</v>
      </c>
      <c r="B8" s="293" t="s">
        <v>3085</v>
      </c>
      <c r="C8" s="47"/>
      <c r="D8" s="753"/>
      <c r="E8" s="753"/>
      <c r="F8" s="753"/>
      <c r="G8" s="753"/>
      <c r="H8" s="764">
        <f>SUM(D8:G8)</f>
        <v>0</v>
      </c>
      <c r="I8" s="753"/>
      <c r="J8" s="753"/>
      <c r="K8" s="760"/>
      <c r="L8" s="753"/>
      <c r="M8" s="753"/>
      <c r="N8" s="753"/>
      <c r="O8" s="753"/>
      <c r="P8" s="764">
        <f>SUM(L8:O8)</f>
        <v>0</v>
      </c>
      <c r="Q8" s="753"/>
      <c r="R8" s="753"/>
      <c r="S8" s="760"/>
      <c r="T8" s="753"/>
      <c r="U8" s="753"/>
      <c r="V8" s="753"/>
      <c r="W8" s="753"/>
      <c r="X8" s="764">
        <f>SUM(T8:W8)</f>
        <v>0</v>
      </c>
      <c r="Y8" s="753"/>
      <c r="Z8" s="753"/>
      <c r="AA8" s="760"/>
      <c r="AB8" s="753"/>
      <c r="AC8" s="753"/>
      <c r="AD8" s="753"/>
      <c r="AE8" s="753"/>
      <c r="AF8" s="764">
        <f>SUM(AB8:AE8)</f>
        <v>0</v>
      </c>
      <c r="AG8" s="753"/>
      <c r="AH8" s="753"/>
      <c r="AI8" s="760"/>
      <c r="AJ8" s="753"/>
      <c r="AK8" s="753"/>
      <c r="AL8" s="753"/>
      <c r="AM8" s="753"/>
      <c r="AN8" s="764">
        <f>SUM(AJ8:AM8)</f>
        <v>0</v>
      </c>
      <c r="AO8" s="753"/>
      <c r="AP8" s="753"/>
      <c r="AQ8" s="760"/>
      <c r="AR8" s="753"/>
      <c r="AS8" s="753"/>
      <c r="AT8" s="753"/>
      <c r="AU8" s="753"/>
      <c r="AV8" s="764">
        <f>SUM(AR8:AU8)</f>
        <v>0</v>
      </c>
      <c r="AW8" s="753"/>
      <c r="AX8" s="753"/>
      <c r="AY8" s="760"/>
      <c r="AZ8" s="753"/>
      <c r="BA8" s="753"/>
      <c r="BB8" s="753"/>
      <c r="BC8" s="753"/>
      <c r="BD8" s="764">
        <f>SUM(AZ8:BC8)</f>
        <v>0</v>
      </c>
      <c r="BE8" s="753"/>
      <c r="BF8" s="753"/>
      <c r="BG8" s="760"/>
      <c r="BH8" s="753"/>
      <c r="BI8" s="753"/>
      <c r="BJ8" s="753"/>
      <c r="BK8" s="753"/>
      <c r="BL8" s="764">
        <f>SUM(BH8:BK8)</f>
        <v>0</v>
      </c>
      <c r="BM8" s="753"/>
      <c r="BN8" s="753"/>
      <c r="BO8" s="760"/>
      <c r="BP8" s="753"/>
      <c r="BQ8" s="753"/>
      <c r="BR8" s="753"/>
      <c r="BS8" s="753"/>
      <c r="BT8" s="764">
        <f>SUM(BP8:BS8)</f>
        <v>0</v>
      </c>
      <c r="BU8" s="753"/>
      <c r="BV8" s="753"/>
      <c r="BW8" s="760"/>
      <c r="BX8" s="753"/>
      <c r="BY8" s="753"/>
      <c r="BZ8" s="753"/>
      <c r="CA8" s="753"/>
      <c r="CB8" s="764">
        <f>SUM(BX8:CA8)</f>
        <v>0</v>
      </c>
      <c r="CC8" s="753"/>
      <c r="CD8" s="753"/>
      <c r="CE8" s="760"/>
      <c r="CF8" s="753"/>
      <c r="CG8" s="753"/>
      <c r="CH8" s="753"/>
      <c r="CI8" s="753"/>
      <c r="CJ8" s="764">
        <f>SUM(CF8:CI8)</f>
        <v>0</v>
      </c>
      <c r="CK8" s="753"/>
      <c r="CL8" s="753"/>
      <c r="CM8" s="760"/>
      <c r="CN8" s="753"/>
      <c r="CO8" s="753"/>
      <c r="CP8" s="753"/>
      <c r="CQ8" s="753"/>
      <c r="CR8" s="764">
        <f>SUM(CN8:CQ8)</f>
        <v>0</v>
      </c>
      <c r="CS8" s="753"/>
      <c r="CT8" s="753"/>
      <c r="CU8" s="760"/>
      <c r="CV8" s="753"/>
      <c r="CW8" s="753"/>
      <c r="CX8" s="753"/>
      <c r="CY8" s="753"/>
      <c r="CZ8" s="764">
        <f>SUM(CV8:CY8)</f>
        <v>0</v>
      </c>
      <c r="DA8" s="753"/>
      <c r="DB8" s="753"/>
      <c r="DC8" s="760"/>
      <c r="DD8" s="753"/>
      <c r="DE8" s="753"/>
      <c r="DF8" s="753"/>
      <c r="DG8" s="753"/>
      <c r="DH8" s="764">
        <f>SUM(DD8:DG8)</f>
        <v>0</v>
      </c>
      <c r="DI8" s="753"/>
      <c r="DJ8" s="753"/>
      <c r="DK8" s="760"/>
      <c r="DL8" s="753"/>
      <c r="DM8" s="753"/>
      <c r="DN8" s="753"/>
      <c r="DO8" s="753"/>
      <c r="DP8" s="764">
        <f>SUM(DL8:DO8)</f>
        <v>0</v>
      </c>
      <c r="DQ8" s="753"/>
      <c r="DR8" s="753"/>
      <c r="DS8" s="760"/>
      <c r="DT8" s="753"/>
      <c r="DU8" s="753"/>
      <c r="DV8" s="753"/>
      <c r="DW8" s="753"/>
      <c r="DX8" s="764">
        <f>SUM(DT8:DW8)</f>
        <v>0</v>
      </c>
      <c r="DY8" s="753"/>
      <c r="DZ8" s="753"/>
      <c r="EA8" s="760"/>
      <c r="EB8" s="753"/>
      <c r="EC8" s="753"/>
      <c r="ED8" s="753"/>
      <c r="EE8" s="753"/>
      <c r="EF8" s="764">
        <f>SUM(EB8:EE8)</f>
        <v>0</v>
      </c>
      <c r="EG8" s="753"/>
      <c r="EH8" s="753"/>
      <c r="EI8" s="760"/>
      <c r="EJ8" s="753"/>
      <c r="EK8" s="753"/>
      <c r="EL8" s="753"/>
      <c r="EM8" s="753"/>
      <c r="EN8" s="764">
        <f>SUM(EJ8:EM8)</f>
        <v>0</v>
      </c>
      <c r="EO8" s="753"/>
      <c r="EP8" s="753"/>
      <c r="EQ8" s="760"/>
      <c r="ER8" s="753"/>
      <c r="ES8" s="753"/>
      <c r="ET8" s="753"/>
      <c r="EU8" s="753"/>
      <c r="EV8" s="764">
        <f>SUM(ER8:EU8)</f>
        <v>0</v>
      </c>
      <c r="EW8" s="753"/>
      <c r="EX8" s="753"/>
      <c r="EY8" s="760"/>
      <c r="EZ8" s="753"/>
      <c r="FA8" s="753"/>
      <c r="FB8" s="753"/>
      <c r="FC8" s="753"/>
      <c r="FD8" s="764">
        <f>SUM(EZ8:FC8)</f>
        <v>0</v>
      </c>
      <c r="FE8" s="753"/>
      <c r="FF8" s="753"/>
      <c r="FG8" s="760"/>
      <c r="FH8" s="763">
        <f t="shared" si="1"/>
        <v>0</v>
      </c>
      <c r="FI8" s="763">
        <f t="shared" si="1"/>
        <v>0</v>
      </c>
      <c r="FJ8" s="763">
        <f t="shared" si="1"/>
        <v>0</v>
      </c>
      <c r="FK8" s="763">
        <f t="shared" si="1"/>
        <v>0</v>
      </c>
      <c r="FL8" s="763">
        <f>SUM(FH8:FK8)</f>
        <v>0</v>
      </c>
      <c r="FM8" s="763">
        <f>I8+Q8+Y8+AG8+AO8+AW8+BE8+BM8+BU8+CC8+CK8+CS8+DA8+DI8+DQ8+DY8+EG8+EO8+EW8+FE8</f>
        <v>0</v>
      </c>
      <c r="FN8" s="763">
        <f>J8+R8+Z8+AH8+AP8+AX8+BF8+BN8+BV8+CD8+CL8+CT8+DB8+DJ8+DR8+DZ8+EH8+EP8+EX8+FF8</f>
        <v>0</v>
      </c>
      <c r="FQ8" s="763" t="s">
        <v>3138</v>
      </c>
    </row>
    <row r="9" spans="1:181" s="146" customFormat="1" ht="15.75" x14ac:dyDescent="0.25">
      <c r="A9" s="44"/>
      <c r="B9" s="49" t="s">
        <v>50</v>
      </c>
      <c r="C9" s="47"/>
      <c r="D9" s="643"/>
      <c r="E9" s="643"/>
      <c r="F9" s="643"/>
      <c r="G9" s="643"/>
      <c r="H9" s="643"/>
      <c r="I9" s="643"/>
      <c r="J9" s="643"/>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3"/>
      <c r="AO9" s="643"/>
      <c r="AP9" s="643"/>
      <c r="AQ9" s="643"/>
      <c r="AR9" s="643"/>
      <c r="AS9" s="643"/>
      <c r="AT9" s="643"/>
      <c r="AU9" s="643"/>
      <c r="AV9" s="643"/>
      <c r="AW9" s="643"/>
      <c r="AX9" s="643"/>
      <c r="AY9" s="643"/>
      <c r="AZ9" s="643"/>
      <c r="BA9" s="643"/>
      <c r="BB9" s="643"/>
      <c r="BC9" s="643"/>
      <c r="BD9" s="643"/>
      <c r="BE9" s="643"/>
      <c r="BF9" s="643"/>
      <c r="BG9" s="643"/>
      <c r="BH9" s="643"/>
      <c r="BI9" s="643"/>
      <c r="BJ9" s="643"/>
      <c r="BK9" s="643"/>
      <c r="BL9" s="643"/>
      <c r="BM9" s="643"/>
      <c r="BN9" s="643"/>
      <c r="BO9" s="643"/>
      <c r="BP9" s="643"/>
      <c r="BQ9" s="643"/>
      <c r="BR9" s="643"/>
      <c r="BS9" s="643"/>
      <c r="BT9" s="643"/>
      <c r="BU9" s="643"/>
      <c r="BV9" s="643"/>
      <c r="BW9" s="643"/>
      <c r="BX9" s="643"/>
      <c r="BY9" s="643"/>
      <c r="BZ9" s="643"/>
      <c r="CA9" s="643"/>
      <c r="CB9" s="643"/>
      <c r="CC9" s="643"/>
      <c r="CD9" s="643"/>
      <c r="CE9" s="643"/>
      <c r="CF9" s="643"/>
      <c r="CG9" s="643"/>
      <c r="CH9" s="643"/>
      <c r="CI9" s="643"/>
      <c r="CJ9" s="643"/>
      <c r="CK9" s="643"/>
      <c r="CL9" s="643"/>
      <c r="CM9" s="643"/>
      <c r="CN9" s="643"/>
      <c r="CO9" s="643"/>
      <c r="CP9" s="643"/>
      <c r="CQ9" s="643"/>
      <c r="CR9" s="643"/>
      <c r="CS9" s="643"/>
      <c r="CT9" s="643"/>
      <c r="CU9" s="643"/>
      <c r="CV9" s="643"/>
      <c r="CW9" s="643"/>
      <c r="CX9" s="643"/>
      <c r="CY9" s="643"/>
      <c r="CZ9" s="643"/>
      <c r="DA9" s="643"/>
      <c r="DB9" s="643"/>
      <c r="DC9" s="643"/>
      <c r="DD9" s="643"/>
      <c r="DE9" s="643"/>
      <c r="DF9" s="643"/>
      <c r="DG9" s="643"/>
      <c r="DH9" s="643"/>
      <c r="DI9" s="643"/>
      <c r="DJ9" s="643"/>
      <c r="DK9" s="643"/>
      <c r="DL9" s="643"/>
      <c r="DM9" s="643"/>
      <c r="DN9" s="643"/>
      <c r="DO9" s="643"/>
      <c r="DP9" s="643"/>
      <c r="DQ9" s="643"/>
      <c r="DR9" s="643"/>
      <c r="DS9" s="643"/>
      <c r="DT9" s="643"/>
      <c r="DU9" s="643"/>
      <c r="DV9" s="643"/>
      <c r="DW9" s="643"/>
      <c r="DX9" s="643"/>
      <c r="DY9" s="643"/>
      <c r="DZ9" s="643"/>
      <c r="EA9" s="643"/>
      <c r="EB9" s="643"/>
      <c r="EC9" s="643"/>
      <c r="ED9" s="643"/>
      <c r="EE9" s="643"/>
      <c r="EF9" s="643"/>
      <c r="EG9" s="643"/>
      <c r="EH9" s="643"/>
      <c r="EI9" s="643"/>
      <c r="EJ9" s="643"/>
      <c r="EK9" s="643"/>
      <c r="EL9" s="643"/>
      <c r="EM9" s="643"/>
      <c r="EN9" s="643"/>
      <c r="EO9" s="643"/>
      <c r="EP9" s="643"/>
      <c r="EQ9" s="643"/>
      <c r="ER9" s="643"/>
      <c r="ES9" s="643"/>
      <c r="ET9" s="643"/>
      <c r="EU9" s="643"/>
      <c r="EV9" s="643"/>
      <c r="EW9" s="643"/>
      <c r="EX9" s="643"/>
      <c r="EY9" s="643"/>
      <c r="EZ9" s="643"/>
      <c r="FA9" s="643"/>
      <c r="FB9" s="643"/>
      <c r="FC9" s="643"/>
      <c r="FD9" s="643"/>
      <c r="FE9" s="643"/>
      <c r="FF9" s="643"/>
      <c r="FG9" s="643"/>
      <c r="FH9" s="643"/>
      <c r="FI9" s="643"/>
      <c r="FJ9" s="643"/>
      <c r="FK9" s="643"/>
      <c r="FL9" s="643"/>
      <c r="FM9" s="643"/>
      <c r="FN9" s="643"/>
      <c r="FO9" s="163"/>
      <c r="FP9" s="643"/>
      <c r="FQ9" s="163"/>
    </row>
    <row r="10" spans="1:181" s="146" customFormat="1" ht="30" x14ac:dyDescent="0.25">
      <c r="A10" s="44" t="s">
        <v>2324</v>
      </c>
      <c r="B10" s="110" t="s">
        <v>495</v>
      </c>
      <c r="C10" s="47"/>
      <c r="D10" s="753"/>
      <c r="E10" s="753"/>
      <c r="F10" s="753"/>
      <c r="G10" s="753"/>
      <c r="H10" s="163">
        <f t="shared" si="0"/>
        <v>0</v>
      </c>
      <c r="I10" s="753"/>
      <c r="J10" s="753"/>
      <c r="K10" s="643"/>
      <c r="L10" s="753"/>
      <c r="M10" s="753"/>
      <c r="N10" s="753"/>
      <c r="O10" s="753"/>
      <c r="P10" s="163">
        <f t="shared" ref="P10:P18" si="2">SUM(L10:O10)</f>
        <v>0</v>
      </c>
      <c r="Q10" s="753"/>
      <c r="R10" s="753"/>
      <c r="S10" s="643"/>
      <c r="T10" s="753"/>
      <c r="U10" s="753"/>
      <c r="V10" s="753"/>
      <c r="W10" s="753"/>
      <c r="X10" s="163">
        <f t="shared" ref="X10:X18" si="3">SUM(T10:W10)</f>
        <v>0</v>
      </c>
      <c r="Y10" s="753"/>
      <c r="Z10" s="753"/>
      <c r="AA10" s="643"/>
      <c r="AB10" s="753"/>
      <c r="AC10" s="753"/>
      <c r="AD10" s="753"/>
      <c r="AE10" s="753"/>
      <c r="AF10" s="163">
        <f t="shared" ref="AF10:AF18" si="4">SUM(AB10:AE10)</f>
        <v>0</v>
      </c>
      <c r="AG10" s="753"/>
      <c r="AH10" s="753"/>
      <c r="AI10" s="643"/>
      <c r="AJ10" s="753"/>
      <c r="AK10" s="753"/>
      <c r="AL10" s="753"/>
      <c r="AM10" s="753"/>
      <c r="AN10" s="163">
        <f t="shared" ref="AN10:AN18" si="5">SUM(AJ10:AM10)</f>
        <v>0</v>
      </c>
      <c r="AO10" s="753"/>
      <c r="AP10" s="753"/>
      <c r="AQ10" s="643"/>
      <c r="AR10" s="753"/>
      <c r="AS10" s="753"/>
      <c r="AT10" s="753"/>
      <c r="AU10" s="753"/>
      <c r="AV10" s="163">
        <f t="shared" ref="AV10:AV18" si="6">SUM(AR10:AU10)</f>
        <v>0</v>
      </c>
      <c r="AW10" s="753"/>
      <c r="AX10" s="753"/>
      <c r="AY10" s="643"/>
      <c r="AZ10" s="753"/>
      <c r="BA10" s="753"/>
      <c r="BB10" s="753"/>
      <c r="BC10" s="753"/>
      <c r="BD10" s="163">
        <f t="shared" ref="BD10:BD18" si="7">SUM(AZ10:BC10)</f>
        <v>0</v>
      </c>
      <c r="BE10" s="753"/>
      <c r="BF10" s="753"/>
      <c r="BG10" s="643"/>
      <c r="BH10" s="753"/>
      <c r="BI10" s="753"/>
      <c r="BJ10" s="753"/>
      <c r="BK10" s="753"/>
      <c r="BL10" s="163">
        <f t="shared" ref="BL10:BL18" si="8">SUM(BH10:BK10)</f>
        <v>0</v>
      </c>
      <c r="BM10" s="753"/>
      <c r="BN10" s="753"/>
      <c r="BO10" s="643"/>
      <c r="BP10" s="753"/>
      <c r="BQ10" s="753"/>
      <c r="BR10" s="753"/>
      <c r="BS10" s="753"/>
      <c r="BT10" s="163">
        <f t="shared" ref="BT10:BT18" si="9">SUM(BP10:BS10)</f>
        <v>0</v>
      </c>
      <c r="BU10" s="753"/>
      <c r="BV10" s="753"/>
      <c r="BW10" s="643"/>
      <c r="BX10" s="753"/>
      <c r="BY10" s="753"/>
      <c r="BZ10" s="753"/>
      <c r="CA10" s="753"/>
      <c r="CB10" s="163">
        <f t="shared" ref="CB10:CB18" si="10">SUM(BX10:CA10)</f>
        <v>0</v>
      </c>
      <c r="CC10" s="753"/>
      <c r="CD10" s="753"/>
      <c r="CE10" s="643"/>
      <c r="CF10" s="753"/>
      <c r="CG10" s="753"/>
      <c r="CH10" s="753"/>
      <c r="CI10" s="753"/>
      <c r="CJ10" s="163">
        <f t="shared" ref="CJ10:CJ18" si="11">SUM(CF10:CI10)</f>
        <v>0</v>
      </c>
      <c r="CK10" s="753"/>
      <c r="CL10" s="753"/>
      <c r="CM10" s="643"/>
      <c r="CN10" s="753"/>
      <c r="CO10" s="753"/>
      <c r="CP10" s="753"/>
      <c r="CQ10" s="753"/>
      <c r="CR10" s="163">
        <f t="shared" ref="CR10:CR18" si="12">SUM(CN10:CQ10)</f>
        <v>0</v>
      </c>
      <c r="CS10" s="753"/>
      <c r="CT10" s="753"/>
      <c r="CU10" s="643"/>
      <c r="CV10" s="753"/>
      <c r="CW10" s="753"/>
      <c r="CX10" s="753"/>
      <c r="CY10" s="753"/>
      <c r="CZ10" s="163">
        <f t="shared" ref="CZ10:CZ18" si="13">SUM(CV10:CY10)</f>
        <v>0</v>
      </c>
      <c r="DA10" s="753"/>
      <c r="DB10" s="753"/>
      <c r="DC10" s="643"/>
      <c r="DD10" s="753"/>
      <c r="DE10" s="753"/>
      <c r="DF10" s="753"/>
      <c r="DG10" s="753"/>
      <c r="DH10" s="163">
        <f t="shared" ref="DH10:DH18" si="14">SUM(DD10:DG10)</f>
        <v>0</v>
      </c>
      <c r="DI10" s="753"/>
      <c r="DJ10" s="753"/>
      <c r="DK10" s="643"/>
      <c r="DL10" s="753"/>
      <c r="DM10" s="753"/>
      <c r="DN10" s="753"/>
      <c r="DO10" s="753"/>
      <c r="DP10" s="163">
        <f t="shared" ref="DP10:DP18" si="15">SUM(DL10:DO10)</f>
        <v>0</v>
      </c>
      <c r="DQ10" s="753"/>
      <c r="DR10" s="753"/>
      <c r="DS10" s="643"/>
      <c r="DT10" s="753"/>
      <c r="DU10" s="753"/>
      <c r="DV10" s="753"/>
      <c r="DW10" s="753"/>
      <c r="DX10" s="163">
        <f t="shared" ref="DX10:DX18" si="16">SUM(DT10:DW10)</f>
        <v>0</v>
      </c>
      <c r="DY10" s="753"/>
      <c r="DZ10" s="753"/>
      <c r="EA10" s="643"/>
      <c r="EB10" s="753"/>
      <c r="EC10" s="753"/>
      <c r="ED10" s="753"/>
      <c r="EE10" s="753"/>
      <c r="EF10" s="163">
        <f t="shared" ref="EF10:EF18" si="17">SUM(EB10:EE10)</f>
        <v>0</v>
      </c>
      <c r="EG10" s="753"/>
      <c r="EH10" s="753"/>
      <c r="EI10" s="643"/>
      <c r="EJ10" s="753"/>
      <c r="EK10" s="753"/>
      <c r="EL10" s="753"/>
      <c r="EM10" s="753"/>
      <c r="EN10" s="163">
        <f t="shared" ref="EN10:EN18" si="18">SUM(EJ10:EM10)</f>
        <v>0</v>
      </c>
      <c r="EO10" s="753"/>
      <c r="EP10" s="753"/>
      <c r="EQ10" s="643"/>
      <c r="ER10" s="753"/>
      <c r="ES10" s="753"/>
      <c r="ET10" s="753"/>
      <c r="EU10" s="753"/>
      <c r="EV10" s="163">
        <f t="shared" ref="EV10:EV18" si="19">SUM(ER10:EU10)</f>
        <v>0</v>
      </c>
      <c r="EW10" s="753"/>
      <c r="EX10" s="753"/>
      <c r="EY10" s="643"/>
      <c r="EZ10" s="753"/>
      <c r="FA10" s="753"/>
      <c r="FB10" s="753"/>
      <c r="FC10" s="753"/>
      <c r="FD10" s="163">
        <f t="shared" ref="FD10:FD18" si="20">SUM(EZ10:FC10)</f>
        <v>0</v>
      </c>
      <c r="FE10" s="753"/>
      <c r="FF10" s="753"/>
      <c r="FG10" s="643"/>
      <c r="FH10" s="50">
        <f>D10+L10+T10+AB10+AJ10+AR10+AZ10+BH10+BP10+BX10+CF10+CN10+CV10+DD10+DL10+DT10+EB10+EJ10+ER10+EZ10</f>
        <v>0</v>
      </c>
      <c r="FI10" s="50">
        <f>E10+M10+U10+AC10+AK10+AS10+BA10+BI10+BQ10+BY10+CG10+CO10+CW10+DE10+DM10+DU10+EC10+EK10+ES10+FA10</f>
        <v>0</v>
      </c>
      <c r="FJ10" s="50">
        <f>F10+N10+V10+AD10+AL10+AT10+BB10+BJ10+BR10+BZ10+CH10+CP10+CX10+DF10+DN10+DV10+ED10+EL10+ET10+FB10</f>
        <v>0</v>
      </c>
      <c r="FK10" s="50">
        <f>G10+O10+W10+AE10+AM10+AU10+BC10+BK10+BS10+CA10+CI10+CQ10+CY10+DG10+DO10+DW10+EE10+EM10+EU10+FC10</f>
        <v>0</v>
      </c>
      <c r="FL10" s="163">
        <f>SUM(FH10:FK10)</f>
        <v>0</v>
      </c>
      <c r="FM10" s="50">
        <f>I10+Q10+Y10+AG10+AO10+AW10+BE10+BM10+BU10+CC10+CK10+CS10+DA10+DI10+DQ10+DY10+EG10+EO10+EW10+FE10</f>
        <v>0</v>
      </c>
      <c r="FN10" s="50">
        <f>J10+R10+Z10+AH10+AP10+AX10+BF10+BN10+BV10+CD10+CL10+CT10+DB10+DJ10+DR10+DZ10+EH10+EP10+EX10+FF10</f>
        <v>0</v>
      </c>
      <c r="FO10" s="163"/>
      <c r="FP10" s="643"/>
      <c r="FQ10" s="163"/>
    </row>
    <row r="11" spans="1:181" s="146" customFormat="1" ht="30" x14ac:dyDescent="0.25">
      <c r="A11" s="44" t="s">
        <v>2325</v>
      </c>
      <c r="B11" s="48" t="s">
        <v>117</v>
      </c>
      <c r="C11" s="47"/>
      <c r="D11" s="753"/>
      <c r="E11" s="753"/>
      <c r="F11" s="753"/>
      <c r="G11" s="753"/>
      <c r="H11" s="163">
        <f t="shared" si="0"/>
        <v>0</v>
      </c>
      <c r="I11" s="753"/>
      <c r="J11" s="753"/>
      <c r="K11" s="643"/>
      <c r="L11" s="753"/>
      <c r="M11" s="753"/>
      <c r="N11" s="753"/>
      <c r="O11" s="753"/>
      <c r="P11" s="163">
        <f t="shared" si="2"/>
        <v>0</v>
      </c>
      <c r="Q11" s="753"/>
      <c r="R11" s="753"/>
      <c r="S11" s="643"/>
      <c r="T11" s="753"/>
      <c r="U11" s="753"/>
      <c r="V11" s="753"/>
      <c r="W11" s="753"/>
      <c r="X11" s="163">
        <f t="shared" si="3"/>
        <v>0</v>
      </c>
      <c r="Y11" s="753"/>
      <c r="Z11" s="753"/>
      <c r="AA11" s="643"/>
      <c r="AB11" s="753"/>
      <c r="AC11" s="753"/>
      <c r="AD11" s="753"/>
      <c r="AE11" s="753"/>
      <c r="AF11" s="163">
        <f t="shared" si="4"/>
        <v>0</v>
      </c>
      <c r="AG11" s="753"/>
      <c r="AH11" s="753"/>
      <c r="AI11" s="643"/>
      <c r="AJ11" s="753"/>
      <c r="AK11" s="753"/>
      <c r="AL11" s="753"/>
      <c r="AM11" s="753"/>
      <c r="AN11" s="163">
        <f t="shared" si="5"/>
        <v>0</v>
      </c>
      <c r="AO11" s="753"/>
      <c r="AP11" s="753"/>
      <c r="AQ11" s="643"/>
      <c r="AR11" s="753"/>
      <c r="AS11" s="753"/>
      <c r="AT11" s="753"/>
      <c r="AU11" s="753"/>
      <c r="AV11" s="163">
        <f t="shared" si="6"/>
        <v>0</v>
      </c>
      <c r="AW11" s="753"/>
      <c r="AX11" s="753"/>
      <c r="AY11" s="643"/>
      <c r="AZ11" s="753"/>
      <c r="BA11" s="753"/>
      <c r="BB11" s="753"/>
      <c r="BC11" s="753"/>
      <c r="BD11" s="163">
        <f t="shared" si="7"/>
        <v>0</v>
      </c>
      <c r="BE11" s="753"/>
      <c r="BF11" s="753"/>
      <c r="BG11" s="643"/>
      <c r="BH11" s="753"/>
      <c r="BI11" s="753"/>
      <c r="BJ11" s="753"/>
      <c r="BK11" s="753"/>
      <c r="BL11" s="163">
        <f t="shared" si="8"/>
        <v>0</v>
      </c>
      <c r="BM11" s="753"/>
      <c r="BN11" s="753"/>
      <c r="BO11" s="643"/>
      <c r="BP11" s="753"/>
      <c r="BQ11" s="753"/>
      <c r="BR11" s="753"/>
      <c r="BS11" s="753"/>
      <c r="BT11" s="163">
        <f t="shared" si="9"/>
        <v>0</v>
      </c>
      <c r="BU11" s="753"/>
      <c r="BV11" s="753"/>
      <c r="BW11" s="643"/>
      <c r="BX11" s="753"/>
      <c r="BY11" s="753"/>
      <c r="BZ11" s="753"/>
      <c r="CA11" s="753"/>
      <c r="CB11" s="163">
        <f t="shared" si="10"/>
        <v>0</v>
      </c>
      <c r="CC11" s="753"/>
      <c r="CD11" s="753"/>
      <c r="CE11" s="643"/>
      <c r="CF11" s="753"/>
      <c r="CG11" s="753"/>
      <c r="CH11" s="753"/>
      <c r="CI11" s="753"/>
      <c r="CJ11" s="163">
        <f t="shared" si="11"/>
        <v>0</v>
      </c>
      <c r="CK11" s="753"/>
      <c r="CL11" s="753"/>
      <c r="CM11" s="643"/>
      <c r="CN11" s="753"/>
      <c r="CO11" s="753"/>
      <c r="CP11" s="753"/>
      <c r="CQ11" s="753"/>
      <c r="CR11" s="163">
        <f t="shared" si="12"/>
        <v>0</v>
      </c>
      <c r="CS11" s="753"/>
      <c r="CT11" s="753"/>
      <c r="CU11" s="643"/>
      <c r="CV11" s="753"/>
      <c r="CW11" s="753"/>
      <c r="CX11" s="753"/>
      <c r="CY11" s="753"/>
      <c r="CZ11" s="163">
        <f t="shared" si="13"/>
        <v>0</v>
      </c>
      <c r="DA11" s="753"/>
      <c r="DB11" s="753"/>
      <c r="DC11" s="643"/>
      <c r="DD11" s="753"/>
      <c r="DE11" s="753"/>
      <c r="DF11" s="753"/>
      <c r="DG11" s="753"/>
      <c r="DH11" s="163">
        <f t="shared" si="14"/>
        <v>0</v>
      </c>
      <c r="DI11" s="753"/>
      <c r="DJ11" s="753"/>
      <c r="DK11" s="643"/>
      <c r="DL11" s="753"/>
      <c r="DM11" s="753"/>
      <c r="DN11" s="753"/>
      <c r="DO11" s="753"/>
      <c r="DP11" s="163">
        <f t="shared" si="15"/>
        <v>0</v>
      </c>
      <c r="DQ11" s="753"/>
      <c r="DR11" s="753"/>
      <c r="DS11" s="643"/>
      <c r="DT11" s="753"/>
      <c r="DU11" s="753"/>
      <c r="DV11" s="753"/>
      <c r="DW11" s="753"/>
      <c r="DX11" s="163">
        <f t="shared" si="16"/>
        <v>0</v>
      </c>
      <c r="DY11" s="753"/>
      <c r="DZ11" s="753"/>
      <c r="EA11" s="643"/>
      <c r="EB11" s="753"/>
      <c r="EC11" s="753"/>
      <c r="ED11" s="753"/>
      <c r="EE11" s="753"/>
      <c r="EF11" s="163">
        <f t="shared" si="17"/>
        <v>0</v>
      </c>
      <c r="EG11" s="753"/>
      <c r="EH11" s="753"/>
      <c r="EI11" s="643"/>
      <c r="EJ11" s="753"/>
      <c r="EK11" s="753"/>
      <c r="EL11" s="753"/>
      <c r="EM11" s="753"/>
      <c r="EN11" s="163">
        <f t="shared" si="18"/>
        <v>0</v>
      </c>
      <c r="EO11" s="753"/>
      <c r="EP11" s="753"/>
      <c r="EQ11" s="643"/>
      <c r="ER11" s="753"/>
      <c r="ES11" s="753"/>
      <c r="ET11" s="753"/>
      <c r="EU11" s="753"/>
      <c r="EV11" s="163">
        <f t="shared" si="19"/>
        <v>0</v>
      </c>
      <c r="EW11" s="753"/>
      <c r="EX11" s="753"/>
      <c r="EY11" s="643"/>
      <c r="EZ11" s="753"/>
      <c r="FA11" s="753"/>
      <c r="FB11" s="753"/>
      <c r="FC11" s="753"/>
      <c r="FD11" s="163">
        <f t="shared" si="20"/>
        <v>0</v>
      </c>
      <c r="FE11" s="753"/>
      <c r="FF11" s="753"/>
      <c r="FG11" s="643"/>
      <c r="FH11" s="50">
        <f t="shared" ref="FH11:FH18" si="21">D11+L11+T11+AB11+AJ11+AR11+AZ11+BH11+BP11+BX11+CF11+CN11+CV11+DD11+DL11+DT11+EB11+EJ11+ER11+EZ11</f>
        <v>0</v>
      </c>
      <c r="FI11" s="50">
        <f t="shared" ref="FI11:FI18" si="22">E11+M11+U11+AC11+AK11+AS11+BA11+BI11+BQ11+BY11+CG11+CO11+CW11+DE11+DM11+DU11+EC11+EK11+ES11+FA11</f>
        <v>0</v>
      </c>
      <c r="FJ11" s="50">
        <f t="shared" ref="FJ11:FJ18" si="23">F11+N11+V11+AD11+AL11+AT11+BB11+BJ11+BR11+BZ11+CH11+CP11+CX11+DF11+DN11+DV11+ED11+EL11+ET11+FB11</f>
        <v>0</v>
      </c>
      <c r="FK11" s="50">
        <f t="shared" ref="FK11:FK18" si="24">G11+O11+W11+AE11+AM11+AU11+BC11+BK11+BS11+CA11+CI11+CQ11+CY11+DG11+DO11+DW11+EE11+EM11+EU11+FC11</f>
        <v>0</v>
      </c>
      <c r="FL11" s="163">
        <f t="shared" ref="FL11:FL18" si="25">SUM(FH11:FK11)</f>
        <v>0</v>
      </c>
      <c r="FM11" s="50">
        <f t="shared" ref="FM11:FM18" si="26">I11+Q11+Y11+AG11+AO11+AW11+BE11+BM11+BU11+CC11+CK11+CS11+DA11+DI11+DQ11+DY11+EG11+EO11+EW11+FE11</f>
        <v>0</v>
      </c>
      <c r="FN11" s="50">
        <f t="shared" ref="FN11:FN18" si="27">J11+R11+Z11+AH11+AP11+AX11+BF11+BN11+BV11+CD11+CL11+CT11+DB11+DJ11+DR11+DZ11+EH11+EP11+EX11+FF11</f>
        <v>0</v>
      </c>
      <c r="FO11" s="163"/>
      <c r="FP11" s="643"/>
      <c r="FQ11" s="163"/>
    </row>
    <row r="12" spans="1:181" s="146" customFormat="1" x14ac:dyDescent="0.25">
      <c r="A12" s="422" t="s">
        <v>2326</v>
      </c>
      <c r="B12" s="48" t="s">
        <v>95</v>
      </c>
      <c r="C12" s="47"/>
      <c r="D12" s="753"/>
      <c r="E12" s="753"/>
      <c r="F12" s="753"/>
      <c r="G12" s="753"/>
      <c r="H12" s="163">
        <f t="shared" si="0"/>
        <v>0</v>
      </c>
      <c r="I12" s="753"/>
      <c r="J12" s="753"/>
      <c r="K12" s="643"/>
      <c r="L12" s="753"/>
      <c r="M12" s="753"/>
      <c r="N12" s="753"/>
      <c r="O12" s="753"/>
      <c r="P12" s="163">
        <f t="shared" si="2"/>
        <v>0</v>
      </c>
      <c r="Q12" s="753"/>
      <c r="R12" s="753"/>
      <c r="S12" s="643"/>
      <c r="T12" s="753"/>
      <c r="U12" s="753"/>
      <c r="V12" s="753"/>
      <c r="W12" s="753"/>
      <c r="X12" s="163">
        <f t="shared" si="3"/>
        <v>0</v>
      </c>
      <c r="Y12" s="753"/>
      <c r="Z12" s="753"/>
      <c r="AA12" s="643"/>
      <c r="AB12" s="753"/>
      <c r="AC12" s="753"/>
      <c r="AD12" s="753"/>
      <c r="AE12" s="753"/>
      <c r="AF12" s="163">
        <f t="shared" si="4"/>
        <v>0</v>
      </c>
      <c r="AG12" s="753"/>
      <c r="AH12" s="753"/>
      <c r="AI12" s="643"/>
      <c r="AJ12" s="753"/>
      <c r="AK12" s="753"/>
      <c r="AL12" s="753"/>
      <c r="AM12" s="753"/>
      <c r="AN12" s="163">
        <f t="shared" si="5"/>
        <v>0</v>
      </c>
      <c r="AO12" s="753"/>
      <c r="AP12" s="753"/>
      <c r="AQ12" s="643"/>
      <c r="AR12" s="753"/>
      <c r="AS12" s="753"/>
      <c r="AT12" s="753"/>
      <c r="AU12" s="753"/>
      <c r="AV12" s="163">
        <f t="shared" si="6"/>
        <v>0</v>
      </c>
      <c r="AW12" s="753"/>
      <c r="AX12" s="753"/>
      <c r="AY12" s="643"/>
      <c r="AZ12" s="753"/>
      <c r="BA12" s="753"/>
      <c r="BB12" s="753"/>
      <c r="BC12" s="753"/>
      <c r="BD12" s="163">
        <f t="shared" si="7"/>
        <v>0</v>
      </c>
      <c r="BE12" s="753"/>
      <c r="BF12" s="753"/>
      <c r="BG12" s="643"/>
      <c r="BH12" s="753"/>
      <c r="BI12" s="753"/>
      <c r="BJ12" s="753"/>
      <c r="BK12" s="753"/>
      <c r="BL12" s="163">
        <f t="shared" si="8"/>
        <v>0</v>
      </c>
      <c r="BM12" s="753"/>
      <c r="BN12" s="753"/>
      <c r="BO12" s="643"/>
      <c r="BP12" s="753"/>
      <c r="BQ12" s="753"/>
      <c r="BR12" s="753"/>
      <c r="BS12" s="753"/>
      <c r="BT12" s="163">
        <f t="shared" si="9"/>
        <v>0</v>
      </c>
      <c r="BU12" s="753"/>
      <c r="BV12" s="753"/>
      <c r="BW12" s="643"/>
      <c r="BX12" s="753"/>
      <c r="BY12" s="753"/>
      <c r="BZ12" s="753"/>
      <c r="CA12" s="753"/>
      <c r="CB12" s="163">
        <f t="shared" si="10"/>
        <v>0</v>
      </c>
      <c r="CC12" s="753"/>
      <c r="CD12" s="753"/>
      <c r="CE12" s="643"/>
      <c r="CF12" s="753"/>
      <c r="CG12" s="753"/>
      <c r="CH12" s="753"/>
      <c r="CI12" s="753"/>
      <c r="CJ12" s="163">
        <f t="shared" si="11"/>
        <v>0</v>
      </c>
      <c r="CK12" s="753"/>
      <c r="CL12" s="753"/>
      <c r="CM12" s="643"/>
      <c r="CN12" s="753"/>
      <c r="CO12" s="753"/>
      <c r="CP12" s="753"/>
      <c r="CQ12" s="753"/>
      <c r="CR12" s="163">
        <f t="shared" si="12"/>
        <v>0</v>
      </c>
      <c r="CS12" s="753"/>
      <c r="CT12" s="753"/>
      <c r="CU12" s="643"/>
      <c r="CV12" s="753"/>
      <c r="CW12" s="753"/>
      <c r="CX12" s="753"/>
      <c r="CY12" s="753"/>
      <c r="CZ12" s="163">
        <f t="shared" si="13"/>
        <v>0</v>
      </c>
      <c r="DA12" s="753"/>
      <c r="DB12" s="753"/>
      <c r="DC12" s="643"/>
      <c r="DD12" s="753"/>
      <c r="DE12" s="753"/>
      <c r="DF12" s="753"/>
      <c r="DG12" s="753"/>
      <c r="DH12" s="163">
        <f t="shared" si="14"/>
        <v>0</v>
      </c>
      <c r="DI12" s="753"/>
      <c r="DJ12" s="753"/>
      <c r="DK12" s="643"/>
      <c r="DL12" s="753"/>
      <c r="DM12" s="753"/>
      <c r="DN12" s="753"/>
      <c r="DO12" s="753"/>
      <c r="DP12" s="163">
        <f t="shared" si="15"/>
        <v>0</v>
      </c>
      <c r="DQ12" s="753"/>
      <c r="DR12" s="753"/>
      <c r="DS12" s="643"/>
      <c r="DT12" s="753"/>
      <c r="DU12" s="753"/>
      <c r="DV12" s="753"/>
      <c r="DW12" s="753"/>
      <c r="DX12" s="163">
        <f t="shared" si="16"/>
        <v>0</v>
      </c>
      <c r="DY12" s="753"/>
      <c r="DZ12" s="753"/>
      <c r="EA12" s="643"/>
      <c r="EB12" s="753"/>
      <c r="EC12" s="753"/>
      <c r="ED12" s="753"/>
      <c r="EE12" s="753"/>
      <c r="EF12" s="163">
        <f t="shared" si="17"/>
        <v>0</v>
      </c>
      <c r="EG12" s="753"/>
      <c r="EH12" s="753"/>
      <c r="EI12" s="643"/>
      <c r="EJ12" s="753"/>
      <c r="EK12" s="753"/>
      <c r="EL12" s="753"/>
      <c r="EM12" s="753"/>
      <c r="EN12" s="163">
        <f t="shared" si="18"/>
        <v>0</v>
      </c>
      <c r="EO12" s="753"/>
      <c r="EP12" s="753"/>
      <c r="EQ12" s="643"/>
      <c r="ER12" s="753"/>
      <c r="ES12" s="753"/>
      <c r="ET12" s="753"/>
      <c r="EU12" s="753"/>
      <c r="EV12" s="163">
        <f t="shared" si="19"/>
        <v>0</v>
      </c>
      <c r="EW12" s="753"/>
      <c r="EX12" s="753"/>
      <c r="EY12" s="643"/>
      <c r="EZ12" s="753"/>
      <c r="FA12" s="753"/>
      <c r="FB12" s="753"/>
      <c r="FC12" s="753"/>
      <c r="FD12" s="163">
        <f t="shared" si="20"/>
        <v>0</v>
      </c>
      <c r="FE12" s="753"/>
      <c r="FF12" s="753"/>
      <c r="FG12" s="643"/>
      <c r="FH12" s="50">
        <f t="shared" si="21"/>
        <v>0</v>
      </c>
      <c r="FI12" s="50">
        <f t="shared" si="22"/>
        <v>0</v>
      </c>
      <c r="FJ12" s="50">
        <f t="shared" si="23"/>
        <v>0</v>
      </c>
      <c r="FK12" s="50">
        <f t="shared" si="24"/>
        <v>0</v>
      </c>
      <c r="FL12" s="163">
        <f t="shared" si="25"/>
        <v>0</v>
      </c>
      <c r="FM12" s="50">
        <f t="shared" si="26"/>
        <v>0</v>
      </c>
      <c r="FN12" s="50">
        <f t="shared" si="27"/>
        <v>0</v>
      </c>
      <c r="FO12" s="163"/>
      <c r="FP12" s="643"/>
      <c r="FQ12" s="163"/>
    </row>
    <row r="13" spans="1:181" s="146" customFormat="1" x14ac:dyDescent="0.25">
      <c r="A13" s="422" t="s">
        <v>2327</v>
      </c>
      <c r="B13" s="48" t="s">
        <v>98</v>
      </c>
      <c r="C13" s="47"/>
      <c r="D13" s="753"/>
      <c r="E13" s="753"/>
      <c r="F13" s="753"/>
      <c r="G13" s="753"/>
      <c r="H13" s="163">
        <f>SUM(D13:G13)</f>
        <v>0</v>
      </c>
      <c r="I13" s="753"/>
      <c r="J13" s="753"/>
      <c r="K13" s="643"/>
      <c r="L13" s="753"/>
      <c r="M13" s="753"/>
      <c r="N13" s="753"/>
      <c r="O13" s="753"/>
      <c r="P13" s="163">
        <f>SUM(L13:O13)</f>
        <v>0</v>
      </c>
      <c r="Q13" s="753"/>
      <c r="R13" s="753"/>
      <c r="S13" s="643"/>
      <c r="T13" s="753"/>
      <c r="U13" s="753"/>
      <c r="V13" s="753"/>
      <c r="W13" s="753"/>
      <c r="X13" s="163">
        <f>SUM(T13:W13)</f>
        <v>0</v>
      </c>
      <c r="Y13" s="753"/>
      <c r="Z13" s="753"/>
      <c r="AA13" s="643"/>
      <c r="AB13" s="753"/>
      <c r="AC13" s="753"/>
      <c r="AD13" s="753"/>
      <c r="AE13" s="753"/>
      <c r="AF13" s="163">
        <f>SUM(AB13:AE13)</f>
        <v>0</v>
      </c>
      <c r="AG13" s="753"/>
      <c r="AH13" s="753"/>
      <c r="AI13" s="643"/>
      <c r="AJ13" s="753"/>
      <c r="AK13" s="753"/>
      <c r="AL13" s="753"/>
      <c r="AM13" s="753"/>
      <c r="AN13" s="163">
        <f>SUM(AJ13:AM13)</f>
        <v>0</v>
      </c>
      <c r="AO13" s="753"/>
      <c r="AP13" s="753"/>
      <c r="AQ13" s="643"/>
      <c r="AR13" s="753"/>
      <c r="AS13" s="753"/>
      <c r="AT13" s="753"/>
      <c r="AU13" s="753"/>
      <c r="AV13" s="163">
        <f>SUM(AR13:AU13)</f>
        <v>0</v>
      </c>
      <c r="AW13" s="753"/>
      <c r="AX13" s="753"/>
      <c r="AY13" s="643"/>
      <c r="AZ13" s="753"/>
      <c r="BA13" s="753"/>
      <c r="BB13" s="753"/>
      <c r="BC13" s="753"/>
      <c r="BD13" s="163">
        <f>SUM(AZ13:BC13)</f>
        <v>0</v>
      </c>
      <c r="BE13" s="753"/>
      <c r="BF13" s="753"/>
      <c r="BG13" s="643"/>
      <c r="BH13" s="753"/>
      <c r="BI13" s="753"/>
      <c r="BJ13" s="753"/>
      <c r="BK13" s="753"/>
      <c r="BL13" s="163">
        <f>SUM(BH13:BK13)</f>
        <v>0</v>
      </c>
      <c r="BM13" s="753"/>
      <c r="BN13" s="753"/>
      <c r="BO13" s="643"/>
      <c r="BP13" s="753"/>
      <c r="BQ13" s="753"/>
      <c r="BR13" s="753"/>
      <c r="BS13" s="753"/>
      <c r="BT13" s="163">
        <f>SUM(BP13:BS13)</f>
        <v>0</v>
      </c>
      <c r="BU13" s="753"/>
      <c r="BV13" s="753"/>
      <c r="BW13" s="643"/>
      <c r="BX13" s="753"/>
      <c r="BY13" s="753"/>
      <c r="BZ13" s="753"/>
      <c r="CA13" s="753"/>
      <c r="CB13" s="163">
        <f>SUM(BX13:CA13)</f>
        <v>0</v>
      </c>
      <c r="CC13" s="753"/>
      <c r="CD13" s="753"/>
      <c r="CE13" s="643"/>
      <c r="CF13" s="753"/>
      <c r="CG13" s="753"/>
      <c r="CH13" s="753"/>
      <c r="CI13" s="753"/>
      <c r="CJ13" s="163">
        <f>SUM(CF13:CI13)</f>
        <v>0</v>
      </c>
      <c r="CK13" s="753"/>
      <c r="CL13" s="753"/>
      <c r="CM13" s="643"/>
      <c r="CN13" s="753"/>
      <c r="CO13" s="753"/>
      <c r="CP13" s="753"/>
      <c r="CQ13" s="753"/>
      <c r="CR13" s="163">
        <f>SUM(CN13:CQ13)</f>
        <v>0</v>
      </c>
      <c r="CS13" s="753"/>
      <c r="CT13" s="753"/>
      <c r="CU13" s="643"/>
      <c r="CV13" s="753"/>
      <c r="CW13" s="753"/>
      <c r="CX13" s="753"/>
      <c r="CY13" s="753"/>
      <c r="CZ13" s="163">
        <f>SUM(CV13:CY13)</f>
        <v>0</v>
      </c>
      <c r="DA13" s="753"/>
      <c r="DB13" s="753"/>
      <c r="DC13" s="643"/>
      <c r="DD13" s="753"/>
      <c r="DE13" s="753"/>
      <c r="DF13" s="753"/>
      <c r="DG13" s="753"/>
      <c r="DH13" s="163">
        <f>SUM(DD13:DG13)</f>
        <v>0</v>
      </c>
      <c r="DI13" s="753"/>
      <c r="DJ13" s="753"/>
      <c r="DK13" s="643"/>
      <c r="DL13" s="753"/>
      <c r="DM13" s="753"/>
      <c r="DN13" s="753"/>
      <c r="DO13" s="753"/>
      <c r="DP13" s="163">
        <f>SUM(DL13:DO13)</f>
        <v>0</v>
      </c>
      <c r="DQ13" s="753"/>
      <c r="DR13" s="753"/>
      <c r="DS13" s="643"/>
      <c r="DT13" s="753"/>
      <c r="DU13" s="753"/>
      <c r="DV13" s="753"/>
      <c r="DW13" s="753"/>
      <c r="DX13" s="163">
        <f>SUM(DT13:DW13)</f>
        <v>0</v>
      </c>
      <c r="DY13" s="753"/>
      <c r="DZ13" s="753"/>
      <c r="EA13" s="643"/>
      <c r="EB13" s="753"/>
      <c r="EC13" s="753"/>
      <c r="ED13" s="753"/>
      <c r="EE13" s="753"/>
      <c r="EF13" s="163">
        <f>SUM(EB13:EE13)</f>
        <v>0</v>
      </c>
      <c r="EG13" s="753"/>
      <c r="EH13" s="753"/>
      <c r="EI13" s="643"/>
      <c r="EJ13" s="753"/>
      <c r="EK13" s="753"/>
      <c r="EL13" s="753"/>
      <c r="EM13" s="753"/>
      <c r="EN13" s="163">
        <f>SUM(EJ13:EM13)</f>
        <v>0</v>
      </c>
      <c r="EO13" s="753"/>
      <c r="EP13" s="753"/>
      <c r="EQ13" s="643"/>
      <c r="ER13" s="753"/>
      <c r="ES13" s="753"/>
      <c r="ET13" s="753"/>
      <c r="EU13" s="753"/>
      <c r="EV13" s="163">
        <f>SUM(ER13:EU13)</f>
        <v>0</v>
      </c>
      <c r="EW13" s="753"/>
      <c r="EX13" s="753"/>
      <c r="EY13" s="643"/>
      <c r="EZ13" s="753"/>
      <c r="FA13" s="753"/>
      <c r="FB13" s="753"/>
      <c r="FC13" s="753"/>
      <c r="FD13" s="163">
        <f>SUM(EZ13:FC13)</f>
        <v>0</v>
      </c>
      <c r="FE13" s="753"/>
      <c r="FF13" s="753"/>
      <c r="FG13" s="643"/>
      <c r="FH13" s="50">
        <f>D13+L13+T13+AB13+AJ13+AR13+AZ13+BH13+BP13+BX13+CF13+CN13+CV13+DD13+DL13+DT13+EB13+EJ13+ER13+EZ13</f>
        <v>0</v>
      </c>
      <c r="FI13" s="50">
        <f>E13+M13+U13+AC13+AK13+AS13+BA13+BI13+BQ13+BY13+CG13+CO13+CW13+DE13+DM13+DU13+EC13+EK13+ES13+FA13</f>
        <v>0</v>
      </c>
      <c r="FJ13" s="50">
        <f>F13+N13+V13+AD13+AL13+AT13+BB13+BJ13+BR13+BZ13+CH13+CP13+CX13+DF13+DN13+DV13+ED13+EL13+ET13+FB13</f>
        <v>0</v>
      </c>
      <c r="FK13" s="50">
        <f>G13+O13+W13+AE13+AM13+AU13+BC13+BK13+BS13+CA13+CI13+CQ13+CY13+DG13+DO13+DW13+EE13+EM13+EU13+FC13</f>
        <v>0</v>
      </c>
      <c r="FL13" s="163">
        <f>SUM(FH13:FK13)</f>
        <v>0</v>
      </c>
      <c r="FM13" s="50">
        <f>I13+Q13+Y13+AG13+AO13+AW13+BE13+BM13+BU13+CC13+CK13+CS13+DA13+DI13+DQ13+DY13+EG13+EO13+EW13+FE13</f>
        <v>0</v>
      </c>
      <c r="FN13" s="50">
        <f>J13+R13+Z13+AH13+AP13+AX13+BF13+BN13+BV13+CD13+CL13+CT13+DB13+DJ13+DR13+DZ13+EH13+EP13+EX13+FF13</f>
        <v>0</v>
      </c>
      <c r="FO13" s="163"/>
      <c r="FP13" s="643"/>
      <c r="FQ13" s="163"/>
    </row>
    <row r="14" spans="1:181" s="146" customFormat="1" x14ac:dyDescent="0.25">
      <c r="A14" s="422" t="s">
        <v>2328</v>
      </c>
      <c r="B14" s="48" t="s">
        <v>120</v>
      </c>
      <c r="C14" s="47"/>
      <c r="D14" s="753"/>
      <c r="E14" s="753"/>
      <c r="F14" s="753"/>
      <c r="G14" s="753"/>
      <c r="H14" s="163">
        <f t="shared" si="0"/>
        <v>0</v>
      </c>
      <c r="I14" s="753"/>
      <c r="J14" s="753"/>
      <c r="K14" s="643"/>
      <c r="L14" s="753"/>
      <c r="M14" s="753"/>
      <c r="N14" s="753"/>
      <c r="O14" s="753"/>
      <c r="P14" s="163">
        <f t="shared" si="2"/>
        <v>0</v>
      </c>
      <c r="Q14" s="753"/>
      <c r="R14" s="753"/>
      <c r="S14" s="643"/>
      <c r="T14" s="753"/>
      <c r="U14" s="753"/>
      <c r="V14" s="753"/>
      <c r="W14" s="753"/>
      <c r="X14" s="163">
        <f t="shared" si="3"/>
        <v>0</v>
      </c>
      <c r="Y14" s="753"/>
      <c r="Z14" s="753"/>
      <c r="AA14" s="643"/>
      <c r="AB14" s="753"/>
      <c r="AC14" s="753"/>
      <c r="AD14" s="753"/>
      <c r="AE14" s="753"/>
      <c r="AF14" s="163">
        <f t="shared" si="4"/>
        <v>0</v>
      </c>
      <c r="AG14" s="753"/>
      <c r="AH14" s="753"/>
      <c r="AI14" s="643"/>
      <c r="AJ14" s="753"/>
      <c r="AK14" s="753"/>
      <c r="AL14" s="753"/>
      <c r="AM14" s="753"/>
      <c r="AN14" s="163">
        <f t="shared" si="5"/>
        <v>0</v>
      </c>
      <c r="AO14" s="753"/>
      <c r="AP14" s="753"/>
      <c r="AQ14" s="643"/>
      <c r="AR14" s="753"/>
      <c r="AS14" s="753"/>
      <c r="AT14" s="753"/>
      <c r="AU14" s="753"/>
      <c r="AV14" s="163">
        <f t="shared" si="6"/>
        <v>0</v>
      </c>
      <c r="AW14" s="753"/>
      <c r="AX14" s="753"/>
      <c r="AY14" s="643"/>
      <c r="AZ14" s="753"/>
      <c r="BA14" s="753"/>
      <c r="BB14" s="753"/>
      <c r="BC14" s="753"/>
      <c r="BD14" s="163">
        <f t="shared" si="7"/>
        <v>0</v>
      </c>
      <c r="BE14" s="753"/>
      <c r="BF14" s="753"/>
      <c r="BG14" s="643"/>
      <c r="BH14" s="753"/>
      <c r="BI14" s="753"/>
      <c r="BJ14" s="753"/>
      <c r="BK14" s="753"/>
      <c r="BL14" s="163">
        <f t="shared" si="8"/>
        <v>0</v>
      </c>
      <c r="BM14" s="753"/>
      <c r="BN14" s="753"/>
      <c r="BO14" s="643"/>
      <c r="BP14" s="753"/>
      <c r="BQ14" s="753"/>
      <c r="BR14" s="753"/>
      <c r="BS14" s="753"/>
      <c r="BT14" s="163">
        <f t="shared" si="9"/>
        <v>0</v>
      </c>
      <c r="BU14" s="753"/>
      <c r="BV14" s="753"/>
      <c r="BW14" s="643"/>
      <c r="BX14" s="753"/>
      <c r="BY14" s="753"/>
      <c r="BZ14" s="753"/>
      <c r="CA14" s="753"/>
      <c r="CB14" s="163">
        <f t="shared" si="10"/>
        <v>0</v>
      </c>
      <c r="CC14" s="753"/>
      <c r="CD14" s="753"/>
      <c r="CE14" s="643"/>
      <c r="CF14" s="753"/>
      <c r="CG14" s="753"/>
      <c r="CH14" s="753"/>
      <c r="CI14" s="753"/>
      <c r="CJ14" s="163">
        <f t="shared" si="11"/>
        <v>0</v>
      </c>
      <c r="CK14" s="753"/>
      <c r="CL14" s="753"/>
      <c r="CM14" s="643"/>
      <c r="CN14" s="753"/>
      <c r="CO14" s="753"/>
      <c r="CP14" s="753"/>
      <c r="CQ14" s="753"/>
      <c r="CR14" s="163">
        <f t="shared" si="12"/>
        <v>0</v>
      </c>
      <c r="CS14" s="753"/>
      <c r="CT14" s="753"/>
      <c r="CU14" s="643"/>
      <c r="CV14" s="753"/>
      <c r="CW14" s="753"/>
      <c r="CX14" s="753"/>
      <c r="CY14" s="753"/>
      <c r="CZ14" s="163">
        <f t="shared" si="13"/>
        <v>0</v>
      </c>
      <c r="DA14" s="753"/>
      <c r="DB14" s="753"/>
      <c r="DC14" s="643"/>
      <c r="DD14" s="753"/>
      <c r="DE14" s="753"/>
      <c r="DF14" s="753"/>
      <c r="DG14" s="753"/>
      <c r="DH14" s="163">
        <f t="shared" si="14"/>
        <v>0</v>
      </c>
      <c r="DI14" s="753"/>
      <c r="DJ14" s="753"/>
      <c r="DK14" s="643"/>
      <c r="DL14" s="753"/>
      <c r="DM14" s="753"/>
      <c r="DN14" s="753"/>
      <c r="DO14" s="753"/>
      <c r="DP14" s="163">
        <f t="shared" si="15"/>
        <v>0</v>
      </c>
      <c r="DQ14" s="753"/>
      <c r="DR14" s="753"/>
      <c r="DS14" s="643"/>
      <c r="DT14" s="753"/>
      <c r="DU14" s="753"/>
      <c r="DV14" s="753"/>
      <c r="DW14" s="753"/>
      <c r="DX14" s="163">
        <f t="shared" si="16"/>
        <v>0</v>
      </c>
      <c r="DY14" s="753"/>
      <c r="DZ14" s="753"/>
      <c r="EA14" s="643"/>
      <c r="EB14" s="753"/>
      <c r="EC14" s="753"/>
      <c r="ED14" s="753"/>
      <c r="EE14" s="753"/>
      <c r="EF14" s="163">
        <f t="shared" si="17"/>
        <v>0</v>
      </c>
      <c r="EG14" s="753"/>
      <c r="EH14" s="753"/>
      <c r="EI14" s="643"/>
      <c r="EJ14" s="753"/>
      <c r="EK14" s="753"/>
      <c r="EL14" s="753"/>
      <c r="EM14" s="753"/>
      <c r="EN14" s="163">
        <f t="shared" si="18"/>
        <v>0</v>
      </c>
      <c r="EO14" s="753"/>
      <c r="EP14" s="753"/>
      <c r="EQ14" s="643"/>
      <c r="ER14" s="753"/>
      <c r="ES14" s="753"/>
      <c r="ET14" s="753"/>
      <c r="EU14" s="753"/>
      <c r="EV14" s="163">
        <f t="shared" si="19"/>
        <v>0</v>
      </c>
      <c r="EW14" s="753"/>
      <c r="EX14" s="753"/>
      <c r="EY14" s="643"/>
      <c r="EZ14" s="753"/>
      <c r="FA14" s="753"/>
      <c r="FB14" s="753"/>
      <c r="FC14" s="753"/>
      <c r="FD14" s="163">
        <f t="shared" si="20"/>
        <v>0</v>
      </c>
      <c r="FE14" s="753"/>
      <c r="FF14" s="753"/>
      <c r="FG14" s="643"/>
      <c r="FH14" s="50">
        <f t="shared" si="21"/>
        <v>0</v>
      </c>
      <c r="FI14" s="50">
        <f t="shared" si="22"/>
        <v>0</v>
      </c>
      <c r="FJ14" s="50">
        <f t="shared" si="23"/>
        <v>0</v>
      </c>
      <c r="FK14" s="50">
        <f t="shared" si="24"/>
        <v>0</v>
      </c>
      <c r="FL14" s="163">
        <f t="shared" si="25"/>
        <v>0</v>
      </c>
      <c r="FM14" s="50">
        <f t="shared" si="26"/>
        <v>0</v>
      </c>
      <c r="FN14" s="50">
        <f t="shared" si="27"/>
        <v>0</v>
      </c>
      <c r="FO14" s="163"/>
      <c r="FP14" s="643"/>
      <c r="FQ14" s="163"/>
    </row>
    <row r="15" spans="1:181" s="146" customFormat="1" x14ac:dyDescent="0.25">
      <c r="A15" s="422" t="s">
        <v>2329</v>
      </c>
      <c r="B15" s="48" t="s">
        <v>106</v>
      </c>
      <c r="C15" s="47"/>
      <c r="D15" s="753"/>
      <c r="E15" s="753"/>
      <c r="F15" s="753"/>
      <c r="G15" s="753"/>
      <c r="H15" s="163">
        <f t="shared" si="0"/>
        <v>0</v>
      </c>
      <c r="I15" s="753"/>
      <c r="J15" s="753"/>
      <c r="K15" s="643"/>
      <c r="L15" s="753"/>
      <c r="M15" s="753"/>
      <c r="N15" s="753"/>
      <c r="O15" s="753"/>
      <c r="P15" s="163">
        <f t="shared" si="2"/>
        <v>0</v>
      </c>
      <c r="Q15" s="753"/>
      <c r="R15" s="753"/>
      <c r="S15" s="643"/>
      <c r="T15" s="753"/>
      <c r="U15" s="753"/>
      <c r="V15" s="753"/>
      <c r="W15" s="753"/>
      <c r="X15" s="163">
        <f t="shared" si="3"/>
        <v>0</v>
      </c>
      <c r="Y15" s="753"/>
      <c r="Z15" s="753"/>
      <c r="AA15" s="643"/>
      <c r="AB15" s="753"/>
      <c r="AC15" s="753"/>
      <c r="AD15" s="753"/>
      <c r="AE15" s="753"/>
      <c r="AF15" s="163">
        <f t="shared" si="4"/>
        <v>0</v>
      </c>
      <c r="AG15" s="753"/>
      <c r="AH15" s="753"/>
      <c r="AI15" s="643"/>
      <c r="AJ15" s="753"/>
      <c r="AK15" s="753"/>
      <c r="AL15" s="753"/>
      <c r="AM15" s="753"/>
      <c r="AN15" s="163">
        <f t="shared" si="5"/>
        <v>0</v>
      </c>
      <c r="AO15" s="753"/>
      <c r="AP15" s="753"/>
      <c r="AQ15" s="643"/>
      <c r="AR15" s="753"/>
      <c r="AS15" s="753"/>
      <c r="AT15" s="753"/>
      <c r="AU15" s="753"/>
      <c r="AV15" s="163">
        <f t="shared" si="6"/>
        <v>0</v>
      </c>
      <c r="AW15" s="753"/>
      <c r="AX15" s="753"/>
      <c r="AY15" s="643"/>
      <c r="AZ15" s="753"/>
      <c r="BA15" s="753"/>
      <c r="BB15" s="753"/>
      <c r="BC15" s="753"/>
      <c r="BD15" s="163">
        <f t="shared" si="7"/>
        <v>0</v>
      </c>
      <c r="BE15" s="753"/>
      <c r="BF15" s="753"/>
      <c r="BG15" s="643"/>
      <c r="BH15" s="753"/>
      <c r="BI15" s="753"/>
      <c r="BJ15" s="753"/>
      <c r="BK15" s="753"/>
      <c r="BL15" s="163">
        <f t="shared" si="8"/>
        <v>0</v>
      </c>
      <c r="BM15" s="753"/>
      <c r="BN15" s="753"/>
      <c r="BO15" s="643"/>
      <c r="BP15" s="753"/>
      <c r="BQ15" s="753"/>
      <c r="BR15" s="753"/>
      <c r="BS15" s="753"/>
      <c r="BT15" s="163">
        <f t="shared" si="9"/>
        <v>0</v>
      </c>
      <c r="BU15" s="753"/>
      <c r="BV15" s="753"/>
      <c r="BW15" s="643"/>
      <c r="BX15" s="753"/>
      <c r="BY15" s="753"/>
      <c r="BZ15" s="753"/>
      <c r="CA15" s="753"/>
      <c r="CB15" s="163">
        <f t="shared" si="10"/>
        <v>0</v>
      </c>
      <c r="CC15" s="753"/>
      <c r="CD15" s="753"/>
      <c r="CE15" s="643"/>
      <c r="CF15" s="753"/>
      <c r="CG15" s="753"/>
      <c r="CH15" s="753"/>
      <c r="CI15" s="753"/>
      <c r="CJ15" s="163">
        <f t="shared" si="11"/>
        <v>0</v>
      </c>
      <c r="CK15" s="753"/>
      <c r="CL15" s="753"/>
      <c r="CM15" s="643"/>
      <c r="CN15" s="753"/>
      <c r="CO15" s="753"/>
      <c r="CP15" s="753"/>
      <c r="CQ15" s="753"/>
      <c r="CR15" s="163">
        <f t="shared" si="12"/>
        <v>0</v>
      </c>
      <c r="CS15" s="753"/>
      <c r="CT15" s="753"/>
      <c r="CU15" s="643"/>
      <c r="CV15" s="753"/>
      <c r="CW15" s="753"/>
      <c r="CX15" s="753"/>
      <c r="CY15" s="753"/>
      <c r="CZ15" s="163">
        <f t="shared" si="13"/>
        <v>0</v>
      </c>
      <c r="DA15" s="753"/>
      <c r="DB15" s="753"/>
      <c r="DC15" s="643"/>
      <c r="DD15" s="753"/>
      <c r="DE15" s="753"/>
      <c r="DF15" s="753"/>
      <c r="DG15" s="753"/>
      <c r="DH15" s="163">
        <f t="shared" si="14"/>
        <v>0</v>
      </c>
      <c r="DI15" s="753"/>
      <c r="DJ15" s="753"/>
      <c r="DK15" s="643"/>
      <c r="DL15" s="753"/>
      <c r="DM15" s="753"/>
      <c r="DN15" s="753"/>
      <c r="DO15" s="753"/>
      <c r="DP15" s="163">
        <f t="shared" si="15"/>
        <v>0</v>
      </c>
      <c r="DQ15" s="753"/>
      <c r="DR15" s="753"/>
      <c r="DS15" s="643"/>
      <c r="DT15" s="753"/>
      <c r="DU15" s="753"/>
      <c r="DV15" s="753"/>
      <c r="DW15" s="753"/>
      <c r="DX15" s="163">
        <f t="shared" si="16"/>
        <v>0</v>
      </c>
      <c r="DY15" s="753"/>
      <c r="DZ15" s="753"/>
      <c r="EA15" s="643"/>
      <c r="EB15" s="753"/>
      <c r="EC15" s="753"/>
      <c r="ED15" s="753"/>
      <c r="EE15" s="753"/>
      <c r="EF15" s="163">
        <f t="shared" si="17"/>
        <v>0</v>
      </c>
      <c r="EG15" s="753"/>
      <c r="EH15" s="753"/>
      <c r="EI15" s="643"/>
      <c r="EJ15" s="753"/>
      <c r="EK15" s="753"/>
      <c r="EL15" s="753"/>
      <c r="EM15" s="753"/>
      <c r="EN15" s="163">
        <f t="shared" si="18"/>
        <v>0</v>
      </c>
      <c r="EO15" s="753"/>
      <c r="EP15" s="753"/>
      <c r="EQ15" s="643"/>
      <c r="ER15" s="753"/>
      <c r="ES15" s="753"/>
      <c r="ET15" s="753"/>
      <c r="EU15" s="753"/>
      <c r="EV15" s="163">
        <f t="shared" si="19"/>
        <v>0</v>
      </c>
      <c r="EW15" s="753"/>
      <c r="EX15" s="753"/>
      <c r="EY15" s="643"/>
      <c r="EZ15" s="753"/>
      <c r="FA15" s="753"/>
      <c r="FB15" s="753"/>
      <c r="FC15" s="753"/>
      <c r="FD15" s="163">
        <f t="shared" si="20"/>
        <v>0</v>
      </c>
      <c r="FE15" s="753"/>
      <c r="FF15" s="753"/>
      <c r="FG15" s="643"/>
      <c r="FH15" s="50">
        <f t="shared" si="21"/>
        <v>0</v>
      </c>
      <c r="FI15" s="50">
        <f t="shared" si="22"/>
        <v>0</v>
      </c>
      <c r="FJ15" s="50">
        <f t="shared" si="23"/>
        <v>0</v>
      </c>
      <c r="FK15" s="50">
        <f t="shared" si="24"/>
        <v>0</v>
      </c>
      <c r="FL15" s="163">
        <f t="shared" si="25"/>
        <v>0</v>
      </c>
      <c r="FM15" s="50">
        <f t="shared" si="26"/>
        <v>0</v>
      </c>
      <c r="FN15" s="50">
        <f t="shared" si="27"/>
        <v>0</v>
      </c>
      <c r="FO15" s="163"/>
      <c r="FP15" s="643"/>
      <c r="FQ15" s="163"/>
    </row>
    <row r="16" spans="1:181" s="146" customFormat="1" x14ac:dyDescent="0.25">
      <c r="A16" s="422" t="s">
        <v>2331</v>
      </c>
      <c r="B16" s="48" t="s">
        <v>181</v>
      </c>
      <c r="C16" s="47"/>
      <c r="D16" s="753"/>
      <c r="E16" s="753"/>
      <c r="F16" s="753"/>
      <c r="G16" s="753"/>
      <c r="H16" s="163">
        <f t="shared" si="0"/>
        <v>0</v>
      </c>
      <c r="I16" s="753"/>
      <c r="J16" s="753"/>
      <c r="K16" s="643"/>
      <c r="L16" s="753"/>
      <c r="M16" s="753"/>
      <c r="N16" s="753"/>
      <c r="O16" s="753"/>
      <c r="P16" s="163">
        <f t="shared" si="2"/>
        <v>0</v>
      </c>
      <c r="Q16" s="753"/>
      <c r="R16" s="753"/>
      <c r="S16" s="643"/>
      <c r="T16" s="753"/>
      <c r="U16" s="753"/>
      <c r="V16" s="753"/>
      <c r="W16" s="753"/>
      <c r="X16" s="163">
        <f t="shared" si="3"/>
        <v>0</v>
      </c>
      <c r="Y16" s="753"/>
      <c r="Z16" s="753"/>
      <c r="AA16" s="643"/>
      <c r="AB16" s="753"/>
      <c r="AC16" s="753"/>
      <c r="AD16" s="753"/>
      <c r="AE16" s="753"/>
      <c r="AF16" s="163">
        <f t="shared" si="4"/>
        <v>0</v>
      </c>
      <c r="AG16" s="753"/>
      <c r="AH16" s="753"/>
      <c r="AI16" s="643"/>
      <c r="AJ16" s="753"/>
      <c r="AK16" s="753"/>
      <c r="AL16" s="753"/>
      <c r="AM16" s="753"/>
      <c r="AN16" s="163">
        <f t="shared" si="5"/>
        <v>0</v>
      </c>
      <c r="AO16" s="753"/>
      <c r="AP16" s="753"/>
      <c r="AQ16" s="643"/>
      <c r="AR16" s="753"/>
      <c r="AS16" s="753"/>
      <c r="AT16" s="753"/>
      <c r="AU16" s="753"/>
      <c r="AV16" s="163">
        <f t="shared" si="6"/>
        <v>0</v>
      </c>
      <c r="AW16" s="753"/>
      <c r="AX16" s="753"/>
      <c r="AY16" s="643"/>
      <c r="AZ16" s="753"/>
      <c r="BA16" s="753"/>
      <c r="BB16" s="753"/>
      <c r="BC16" s="753"/>
      <c r="BD16" s="163">
        <f t="shared" si="7"/>
        <v>0</v>
      </c>
      <c r="BE16" s="753"/>
      <c r="BF16" s="753"/>
      <c r="BG16" s="643"/>
      <c r="BH16" s="753"/>
      <c r="BI16" s="753"/>
      <c r="BJ16" s="753"/>
      <c r="BK16" s="753"/>
      <c r="BL16" s="163">
        <f t="shared" si="8"/>
        <v>0</v>
      </c>
      <c r="BM16" s="753"/>
      <c r="BN16" s="753"/>
      <c r="BO16" s="643"/>
      <c r="BP16" s="753"/>
      <c r="BQ16" s="753"/>
      <c r="BR16" s="753"/>
      <c r="BS16" s="753"/>
      <c r="BT16" s="163">
        <f t="shared" si="9"/>
        <v>0</v>
      </c>
      <c r="BU16" s="753"/>
      <c r="BV16" s="753"/>
      <c r="BW16" s="643"/>
      <c r="BX16" s="753"/>
      <c r="BY16" s="753"/>
      <c r="BZ16" s="753"/>
      <c r="CA16" s="753"/>
      <c r="CB16" s="163">
        <f t="shared" si="10"/>
        <v>0</v>
      </c>
      <c r="CC16" s="753"/>
      <c r="CD16" s="753"/>
      <c r="CE16" s="643"/>
      <c r="CF16" s="753"/>
      <c r="CG16" s="753"/>
      <c r="CH16" s="753"/>
      <c r="CI16" s="753"/>
      <c r="CJ16" s="163">
        <f t="shared" si="11"/>
        <v>0</v>
      </c>
      <c r="CK16" s="753"/>
      <c r="CL16" s="753"/>
      <c r="CM16" s="643"/>
      <c r="CN16" s="753"/>
      <c r="CO16" s="753"/>
      <c r="CP16" s="753"/>
      <c r="CQ16" s="753"/>
      <c r="CR16" s="163">
        <f t="shared" si="12"/>
        <v>0</v>
      </c>
      <c r="CS16" s="753"/>
      <c r="CT16" s="753"/>
      <c r="CU16" s="643"/>
      <c r="CV16" s="753"/>
      <c r="CW16" s="753"/>
      <c r="CX16" s="753"/>
      <c r="CY16" s="753"/>
      <c r="CZ16" s="163">
        <f t="shared" si="13"/>
        <v>0</v>
      </c>
      <c r="DA16" s="753"/>
      <c r="DB16" s="753"/>
      <c r="DC16" s="643"/>
      <c r="DD16" s="753"/>
      <c r="DE16" s="753"/>
      <c r="DF16" s="753"/>
      <c r="DG16" s="753"/>
      <c r="DH16" s="163">
        <f t="shared" si="14"/>
        <v>0</v>
      </c>
      <c r="DI16" s="753"/>
      <c r="DJ16" s="753"/>
      <c r="DK16" s="643"/>
      <c r="DL16" s="753"/>
      <c r="DM16" s="753"/>
      <c r="DN16" s="753"/>
      <c r="DO16" s="753"/>
      <c r="DP16" s="163">
        <f t="shared" si="15"/>
        <v>0</v>
      </c>
      <c r="DQ16" s="753"/>
      <c r="DR16" s="753"/>
      <c r="DS16" s="643"/>
      <c r="DT16" s="753"/>
      <c r="DU16" s="753"/>
      <c r="DV16" s="753"/>
      <c r="DW16" s="753"/>
      <c r="DX16" s="163">
        <f t="shared" si="16"/>
        <v>0</v>
      </c>
      <c r="DY16" s="753"/>
      <c r="DZ16" s="753"/>
      <c r="EA16" s="643"/>
      <c r="EB16" s="753"/>
      <c r="EC16" s="753"/>
      <c r="ED16" s="753"/>
      <c r="EE16" s="753"/>
      <c r="EF16" s="163">
        <f t="shared" si="17"/>
        <v>0</v>
      </c>
      <c r="EG16" s="753"/>
      <c r="EH16" s="753"/>
      <c r="EI16" s="643"/>
      <c r="EJ16" s="753"/>
      <c r="EK16" s="753"/>
      <c r="EL16" s="753"/>
      <c r="EM16" s="753"/>
      <c r="EN16" s="163">
        <f t="shared" si="18"/>
        <v>0</v>
      </c>
      <c r="EO16" s="753"/>
      <c r="EP16" s="753"/>
      <c r="EQ16" s="643"/>
      <c r="ER16" s="753"/>
      <c r="ES16" s="753"/>
      <c r="ET16" s="753"/>
      <c r="EU16" s="753"/>
      <c r="EV16" s="163">
        <f t="shared" si="19"/>
        <v>0</v>
      </c>
      <c r="EW16" s="753"/>
      <c r="EX16" s="753"/>
      <c r="EY16" s="643"/>
      <c r="EZ16" s="753"/>
      <c r="FA16" s="753"/>
      <c r="FB16" s="753"/>
      <c r="FC16" s="753"/>
      <c r="FD16" s="163">
        <f t="shared" si="20"/>
        <v>0</v>
      </c>
      <c r="FE16" s="753"/>
      <c r="FF16" s="753"/>
      <c r="FG16" s="643"/>
      <c r="FH16" s="50">
        <f t="shared" si="21"/>
        <v>0</v>
      </c>
      <c r="FI16" s="50">
        <f t="shared" si="22"/>
        <v>0</v>
      </c>
      <c r="FJ16" s="50">
        <f t="shared" si="23"/>
        <v>0</v>
      </c>
      <c r="FK16" s="50">
        <f t="shared" si="24"/>
        <v>0</v>
      </c>
      <c r="FL16" s="163">
        <f t="shared" si="25"/>
        <v>0</v>
      </c>
      <c r="FM16" s="50">
        <f t="shared" si="26"/>
        <v>0</v>
      </c>
      <c r="FN16" s="50">
        <f t="shared" si="27"/>
        <v>0</v>
      </c>
      <c r="FO16" s="163"/>
      <c r="FP16" s="643"/>
      <c r="FQ16" s="163"/>
    </row>
    <row r="17" spans="1:173" s="146" customFormat="1" x14ac:dyDescent="0.25">
      <c r="A17" s="422" t="s">
        <v>2332</v>
      </c>
      <c r="B17" s="48" t="s">
        <v>182</v>
      </c>
      <c r="C17" s="47"/>
      <c r="D17" s="753"/>
      <c r="E17" s="753"/>
      <c r="F17" s="753"/>
      <c r="G17" s="753"/>
      <c r="H17" s="163">
        <f t="shared" si="0"/>
        <v>0</v>
      </c>
      <c r="I17" s="753"/>
      <c r="J17" s="753"/>
      <c r="K17" s="643"/>
      <c r="L17" s="753"/>
      <c r="M17" s="753"/>
      <c r="N17" s="753"/>
      <c r="O17" s="753"/>
      <c r="P17" s="163">
        <f t="shared" si="2"/>
        <v>0</v>
      </c>
      <c r="Q17" s="753"/>
      <c r="R17" s="753"/>
      <c r="S17" s="643"/>
      <c r="T17" s="753"/>
      <c r="U17" s="753"/>
      <c r="V17" s="753"/>
      <c r="W17" s="753"/>
      <c r="X17" s="163">
        <f t="shared" si="3"/>
        <v>0</v>
      </c>
      <c r="Y17" s="753"/>
      <c r="Z17" s="753"/>
      <c r="AA17" s="643"/>
      <c r="AB17" s="753"/>
      <c r="AC17" s="753"/>
      <c r="AD17" s="753"/>
      <c r="AE17" s="753"/>
      <c r="AF17" s="163">
        <f t="shared" si="4"/>
        <v>0</v>
      </c>
      <c r="AG17" s="753"/>
      <c r="AH17" s="753"/>
      <c r="AI17" s="643"/>
      <c r="AJ17" s="753"/>
      <c r="AK17" s="753"/>
      <c r="AL17" s="753"/>
      <c r="AM17" s="753"/>
      <c r="AN17" s="163">
        <f t="shared" si="5"/>
        <v>0</v>
      </c>
      <c r="AO17" s="753"/>
      <c r="AP17" s="753"/>
      <c r="AQ17" s="643"/>
      <c r="AR17" s="753"/>
      <c r="AS17" s="753"/>
      <c r="AT17" s="753"/>
      <c r="AU17" s="753"/>
      <c r="AV17" s="163">
        <f t="shared" si="6"/>
        <v>0</v>
      </c>
      <c r="AW17" s="753"/>
      <c r="AX17" s="753"/>
      <c r="AY17" s="643"/>
      <c r="AZ17" s="753"/>
      <c r="BA17" s="753"/>
      <c r="BB17" s="753"/>
      <c r="BC17" s="753"/>
      <c r="BD17" s="163">
        <f t="shared" si="7"/>
        <v>0</v>
      </c>
      <c r="BE17" s="753"/>
      <c r="BF17" s="753"/>
      <c r="BG17" s="643"/>
      <c r="BH17" s="753"/>
      <c r="BI17" s="753"/>
      <c r="BJ17" s="753"/>
      <c r="BK17" s="753"/>
      <c r="BL17" s="163">
        <f t="shared" si="8"/>
        <v>0</v>
      </c>
      <c r="BM17" s="753"/>
      <c r="BN17" s="753"/>
      <c r="BO17" s="643"/>
      <c r="BP17" s="753"/>
      <c r="BQ17" s="753"/>
      <c r="BR17" s="753"/>
      <c r="BS17" s="753"/>
      <c r="BT17" s="163">
        <f t="shared" si="9"/>
        <v>0</v>
      </c>
      <c r="BU17" s="753"/>
      <c r="BV17" s="753"/>
      <c r="BW17" s="643"/>
      <c r="BX17" s="753"/>
      <c r="BY17" s="753"/>
      <c r="BZ17" s="753"/>
      <c r="CA17" s="753"/>
      <c r="CB17" s="163">
        <f t="shared" si="10"/>
        <v>0</v>
      </c>
      <c r="CC17" s="753"/>
      <c r="CD17" s="753"/>
      <c r="CE17" s="643"/>
      <c r="CF17" s="753"/>
      <c r="CG17" s="753"/>
      <c r="CH17" s="753"/>
      <c r="CI17" s="753"/>
      <c r="CJ17" s="163">
        <f t="shared" si="11"/>
        <v>0</v>
      </c>
      <c r="CK17" s="753"/>
      <c r="CL17" s="753"/>
      <c r="CM17" s="643"/>
      <c r="CN17" s="753"/>
      <c r="CO17" s="753"/>
      <c r="CP17" s="753"/>
      <c r="CQ17" s="753"/>
      <c r="CR17" s="163">
        <f t="shared" si="12"/>
        <v>0</v>
      </c>
      <c r="CS17" s="753"/>
      <c r="CT17" s="753"/>
      <c r="CU17" s="643"/>
      <c r="CV17" s="753"/>
      <c r="CW17" s="753"/>
      <c r="CX17" s="753"/>
      <c r="CY17" s="753"/>
      <c r="CZ17" s="163">
        <f t="shared" si="13"/>
        <v>0</v>
      </c>
      <c r="DA17" s="753"/>
      <c r="DB17" s="753"/>
      <c r="DC17" s="643"/>
      <c r="DD17" s="753"/>
      <c r="DE17" s="753"/>
      <c r="DF17" s="753"/>
      <c r="DG17" s="753"/>
      <c r="DH17" s="163">
        <f t="shared" si="14"/>
        <v>0</v>
      </c>
      <c r="DI17" s="753"/>
      <c r="DJ17" s="753"/>
      <c r="DK17" s="643"/>
      <c r="DL17" s="753"/>
      <c r="DM17" s="753"/>
      <c r="DN17" s="753"/>
      <c r="DO17" s="753"/>
      <c r="DP17" s="163">
        <f t="shared" si="15"/>
        <v>0</v>
      </c>
      <c r="DQ17" s="753"/>
      <c r="DR17" s="753"/>
      <c r="DS17" s="643"/>
      <c r="DT17" s="753"/>
      <c r="DU17" s="753"/>
      <c r="DV17" s="753"/>
      <c r="DW17" s="753"/>
      <c r="DX17" s="163">
        <f t="shared" si="16"/>
        <v>0</v>
      </c>
      <c r="DY17" s="753"/>
      <c r="DZ17" s="753"/>
      <c r="EA17" s="643"/>
      <c r="EB17" s="753"/>
      <c r="EC17" s="753"/>
      <c r="ED17" s="753"/>
      <c r="EE17" s="753"/>
      <c r="EF17" s="163">
        <f t="shared" si="17"/>
        <v>0</v>
      </c>
      <c r="EG17" s="753"/>
      <c r="EH17" s="753"/>
      <c r="EI17" s="643"/>
      <c r="EJ17" s="753"/>
      <c r="EK17" s="753"/>
      <c r="EL17" s="753"/>
      <c r="EM17" s="753"/>
      <c r="EN17" s="163">
        <f t="shared" si="18"/>
        <v>0</v>
      </c>
      <c r="EO17" s="753"/>
      <c r="EP17" s="753"/>
      <c r="EQ17" s="643"/>
      <c r="ER17" s="753"/>
      <c r="ES17" s="753"/>
      <c r="ET17" s="753"/>
      <c r="EU17" s="753"/>
      <c r="EV17" s="163">
        <f t="shared" si="19"/>
        <v>0</v>
      </c>
      <c r="EW17" s="753"/>
      <c r="EX17" s="753"/>
      <c r="EY17" s="643"/>
      <c r="EZ17" s="753"/>
      <c r="FA17" s="753"/>
      <c r="FB17" s="753"/>
      <c r="FC17" s="753"/>
      <c r="FD17" s="163">
        <f t="shared" si="20"/>
        <v>0</v>
      </c>
      <c r="FE17" s="753"/>
      <c r="FF17" s="753"/>
      <c r="FG17" s="643"/>
      <c r="FH17" s="50">
        <f t="shared" si="21"/>
        <v>0</v>
      </c>
      <c r="FI17" s="50">
        <f t="shared" si="22"/>
        <v>0</v>
      </c>
      <c r="FJ17" s="50">
        <f t="shared" si="23"/>
        <v>0</v>
      </c>
      <c r="FK17" s="50">
        <f t="shared" si="24"/>
        <v>0</v>
      </c>
      <c r="FL17" s="163">
        <f t="shared" si="25"/>
        <v>0</v>
      </c>
      <c r="FM17" s="50">
        <f t="shared" si="26"/>
        <v>0</v>
      </c>
      <c r="FN17" s="50">
        <f t="shared" si="27"/>
        <v>0</v>
      </c>
      <c r="FO17" s="163"/>
      <c r="FP17" s="643"/>
      <c r="FQ17" s="163"/>
    </row>
    <row r="18" spans="1:173" s="146" customFormat="1" ht="30" x14ac:dyDescent="0.25">
      <c r="A18" s="422" t="s">
        <v>2333</v>
      </c>
      <c r="B18" s="48" t="s">
        <v>114</v>
      </c>
      <c r="C18" s="47"/>
      <c r="D18" s="753"/>
      <c r="E18" s="753"/>
      <c r="F18" s="753"/>
      <c r="G18" s="753"/>
      <c r="H18" s="163">
        <f t="shared" si="0"/>
        <v>0</v>
      </c>
      <c r="I18" s="753"/>
      <c r="J18" s="753"/>
      <c r="K18" s="643"/>
      <c r="L18" s="753"/>
      <c r="M18" s="753"/>
      <c r="N18" s="753"/>
      <c r="O18" s="753"/>
      <c r="P18" s="163">
        <f t="shared" si="2"/>
        <v>0</v>
      </c>
      <c r="Q18" s="753"/>
      <c r="R18" s="753"/>
      <c r="S18" s="643"/>
      <c r="T18" s="753"/>
      <c r="U18" s="753"/>
      <c r="V18" s="753"/>
      <c r="W18" s="753"/>
      <c r="X18" s="163">
        <f t="shared" si="3"/>
        <v>0</v>
      </c>
      <c r="Y18" s="753"/>
      <c r="Z18" s="753"/>
      <c r="AA18" s="643"/>
      <c r="AB18" s="753"/>
      <c r="AC18" s="753"/>
      <c r="AD18" s="753"/>
      <c r="AE18" s="753"/>
      <c r="AF18" s="163">
        <f t="shared" si="4"/>
        <v>0</v>
      </c>
      <c r="AG18" s="753"/>
      <c r="AH18" s="753"/>
      <c r="AI18" s="643"/>
      <c r="AJ18" s="753"/>
      <c r="AK18" s="753"/>
      <c r="AL18" s="753"/>
      <c r="AM18" s="753"/>
      <c r="AN18" s="163">
        <f t="shared" si="5"/>
        <v>0</v>
      </c>
      <c r="AO18" s="753"/>
      <c r="AP18" s="753"/>
      <c r="AQ18" s="643"/>
      <c r="AR18" s="753"/>
      <c r="AS18" s="753"/>
      <c r="AT18" s="753"/>
      <c r="AU18" s="753"/>
      <c r="AV18" s="163">
        <f t="shared" si="6"/>
        <v>0</v>
      </c>
      <c r="AW18" s="753"/>
      <c r="AX18" s="753"/>
      <c r="AY18" s="643"/>
      <c r="AZ18" s="753"/>
      <c r="BA18" s="753"/>
      <c r="BB18" s="753"/>
      <c r="BC18" s="753"/>
      <c r="BD18" s="163">
        <f t="shared" si="7"/>
        <v>0</v>
      </c>
      <c r="BE18" s="753"/>
      <c r="BF18" s="753"/>
      <c r="BG18" s="643"/>
      <c r="BH18" s="753"/>
      <c r="BI18" s="753"/>
      <c r="BJ18" s="753"/>
      <c r="BK18" s="753"/>
      <c r="BL18" s="163">
        <f t="shared" si="8"/>
        <v>0</v>
      </c>
      <c r="BM18" s="753"/>
      <c r="BN18" s="753"/>
      <c r="BO18" s="643"/>
      <c r="BP18" s="753"/>
      <c r="BQ18" s="753"/>
      <c r="BR18" s="753"/>
      <c r="BS18" s="753"/>
      <c r="BT18" s="163">
        <f t="shared" si="9"/>
        <v>0</v>
      </c>
      <c r="BU18" s="753"/>
      <c r="BV18" s="753"/>
      <c r="BW18" s="643"/>
      <c r="BX18" s="753"/>
      <c r="BY18" s="753"/>
      <c r="BZ18" s="753"/>
      <c r="CA18" s="753"/>
      <c r="CB18" s="163">
        <f t="shared" si="10"/>
        <v>0</v>
      </c>
      <c r="CC18" s="753"/>
      <c r="CD18" s="753"/>
      <c r="CE18" s="643"/>
      <c r="CF18" s="753"/>
      <c r="CG18" s="753"/>
      <c r="CH18" s="753"/>
      <c r="CI18" s="753"/>
      <c r="CJ18" s="163">
        <f t="shared" si="11"/>
        <v>0</v>
      </c>
      <c r="CK18" s="753"/>
      <c r="CL18" s="753"/>
      <c r="CM18" s="643"/>
      <c r="CN18" s="753"/>
      <c r="CO18" s="753"/>
      <c r="CP18" s="753"/>
      <c r="CQ18" s="753"/>
      <c r="CR18" s="163">
        <f t="shared" si="12"/>
        <v>0</v>
      </c>
      <c r="CS18" s="753"/>
      <c r="CT18" s="753"/>
      <c r="CU18" s="643"/>
      <c r="CV18" s="753"/>
      <c r="CW18" s="753"/>
      <c r="CX18" s="753"/>
      <c r="CY18" s="753"/>
      <c r="CZ18" s="163">
        <f t="shared" si="13"/>
        <v>0</v>
      </c>
      <c r="DA18" s="753"/>
      <c r="DB18" s="753"/>
      <c r="DC18" s="643"/>
      <c r="DD18" s="753"/>
      <c r="DE18" s="753"/>
      <c r="DF18" s="753"/>
      <c r="DG18" s="753"/>
      <c r="DH18" s="163">
        <f t="shared" si="14"/>
        <v>0</v>
      </c>
      <c r="DI18" s="753"/>
      <c r="DJ18" s="753"/>
      <c r="DK18" s="643"/>
      <c r="DL18" s="753"/>
      <c r="DM18" s="753"/>
      <c r="DN18" s="753"/>
      <c r="DO18" s="753"/>
      <c r="DP18" s="163">
        <f t="shared" si="15"/>
        <v>0</v>
      </c>
      <c r="DQ18" s="753"/>
      <c r="DR18" s="753"/>
      <c r="DS18" s="643"/>
      <c r="DT18" s="753"/>
      <c r="DU18" s="753"/>
      <c r="DV18" s="753"/>
      <c r="DW18" s="753"/>
      <c r="DX18" s="163">
        <f t="shared" si="16"/>
        <v>0</v>
      </c>
      <c r="DY18" s="753"/>
      <c r="DZ18" s="753"/>
      <c r="EA18" s="643"/>
      <c r="EB18" s="753"/>
      <c r="EC18" s="753"/>
      <c r="ED18" s="753"/>
      <c r="EE18" s="753"/>
      <c r="EF18" s="163">
        <f t="shared" si="17"/>
        <v>0</v>
      </c>
      <c r="EG18" s="753"/>
      <c r="EH18" s="753"/>
      <c r="EI18" s="643"/>
      <c r="EJ18" s="753"/>
      <c r="EK18" s="753"/>
      <c r="EL18" s="753"/>
      <c r="EM18" s="753"/>
      <c r="EN18" s="163">
        <f t="shared" si="18"/>
        <v>0</v>
      </c>
      <c r="EO18" s="753"/>
      <c r="EP18" s="753"/>
      <c r="EQ18" s="643"/>
      <c r="ER18" s="753"/>
      <c r="ES18" s="753"/>
      <c r="ET18" s="753"/>
      <c r="EU18" s="753"/>
      <c r="EV18" s="163">
        <f t="shared" si="19"/>
        <v>0</v>
      </c>
      <c r="EW18" s="753"/>
      <c r="EX18" s="753"/>
      <c r="EY18" s="643"/>
      <c r="EZ18" s="753"/>
      <c r="FA18" s="753"/>
      <c r="FB18" s="753"/>
      <c r="FC18" s="753"/>
      <c r="FD18" s="163">
        <f t="shared" si="20"/>
        <v>0</v>
      </c>
      <c r="FE18" s="753"/>
      <c r="FF18" s="753"/>
      <c r="FG18" s="643"/>
      <c r="FH18" s="50">
        <f t="shared" si="21"/>
        <v>0</v>
      </c>
      <c r="FI18" s="50">
        <f t="shared" si="22"/>
        <v>0</v>
      </c>
      <c r="FJ18" s="50">
        <f t="shared" si="23"/>
        <v>0</v>
      </c>
      <c r="FK18" s="50">
        <f t="shared" si="24"/>
        <v>0</v>
      </c>
      <c r="FL18" s="163">
        <f t="shared" si="25"/>
        <v>0</v>
      </c>
      <c r="FM18" s="50">
        <f t="shared" si="26"/>
        <v>0</v>
      </c>
      <c r="FN18" s="50">
        <f t="shared" si="27"/>
        <v>0</v>
      </c>
      <c r="FO18" s="163"/>
      <c r="FP18" s="643"/>
      <c r="FQ18" s="163"/>
    </row>
    <row r="19" spans="1:173" s="146" customFormat="1" ht="15.75" x14ac:dyDescent="0.25">
      <c r="A19" s="44"/>
      <c r="B19" s="52" t="s">
        <v>85</v>
      </c>
      <c r="C19" s="47"/>
      <c r="D19" s="643"/>
      <c r="E19" s="643"/>
      <c r="F19" s="643"/>
      <c r="G19" s="643"/>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643"/>
      <c r="AQ19" s="643"/>
      <c r="AR19" s="643"/>
      <c r="AS19" s="643"/>
      <c r="AT19" s="643"/>
      <c r="AU19" s="643"/>
      <c r="AV19" s="643"/>
      <c r="AW19" s="643"/>
      <c r="AX19" s="643"/>
      <c r="AY19" s="643"/>
      <c r="AZ19" s="643"/>
      <c r="BA19" s="643"/>
      <c r="BB19" s="643"/>
      <c r="BC19" s="643"/>
      <c r="BD19" s="643"/>
      <c r="BE19" s="643"/>
      <c r="BF19" s="643"/>
      <c r="BG19" s="643"/>
      <c r="BH19" s="643"/>
      <c r="BI19" s="643"/>
      <c r="BJ19" s="643"/>
      <c r="BK19" s="643"/>
      <c r="BL19" s="643"/>
      <c r="BM19" s="643"/>
      <c r="BN19" s="643"/>
      <c r="BO19" s="643"/>
      <c r="BP19" s="643"/>
      <c r="BQ19" s="643"/>
      <c r="BR19" s="643"/>
      <c r="BS19" s="643"/>
      <c r="BT19" s="643"/>
      <c r="BU19" s="643"/>
      <c r="BV19" s="643"/>
      <c r="BW19" s="643"/>
      <c r="BX19" s="643"/>
      <c r="BY19" s="643"/>
      <c r="BZ19" s="643"/>
      <c r="CA19" s="643"/>
      <c r="CB19" s="643"/>
      <c r="CC19" s="643"/>
      <c r="CD19" s="643"/>
      <c r="CE19" s="643"/>
      <c r="CF19" s="643"/>
      <c r="CG19" s="643"/>
      <c r="CH19" s="643"/>
      <c r="CI19" s="643"/>
      <c r="CJ19" s="643"/>
      <c r="CK19" s="643"/>
      <c r="CL19" s="643"/>
      <c r="CM19" s="643"/>
      <c r="CN19" s="643"/>
      <c r="CO19" s="643"/>
      <c r="CP19" s="643"/>
      <c r="CQ19" s="643"/>
      <c r="CR19" s="643"/>
      <c r="CS19" s="643"/>
      <c r="CT19" s="643"/>
      <c r="CU19" s="643"/>
      <c r="CV19" s="643"/>
      <c r="CW19" s="643"/>
      <c r="CX19" s="643"/>
      <c r="CY19" s="643"/>
      <c r="CZ19" s="643"/>
      <c r="DA19" s="643"/>
      <c r="DB19" s="643"/>
      <c r="DC19" s="643"/>
      <c r="DD19" s="643"/>
      <c r="DE19" s="643"/>
      <c r="DF19" s="643"/>
      <c r="DG19" s="643"/>
      <c r="DH19" s="643"/>
      <c r="DI19" s="643"/>
      <c r="DJ19" s="643"/>
      <c r="DK19" s="643"/>
      <c r="DL19" s="643"/>
      <c r="DM19" s="643"/>
      <c r="DN19" s="643"/>
      <c r="DO19" s="643"/>
      <c r="DP19" s="643"/>
      <c r="DQ19" s="643"/>
      <c r="DR19" s="643"/>
      <c r="DS19" s="643"/>
      <c r="DT19" s="643"/>
      <c r="DU19" s="643"/>
      <c r="DV19" s="643"/>
      <c r="DW19" s="643"/>
      <c r="DX19" s="643"/>
      <c r="DY19" s="643"/>
      <c r="DZ19" s="643"/>
      <c r="EA19" s="643"/>
      <c r="EB19" s="643"/>
      <c r="EC19" s="643"/>
      <c r="ED19" s="643"/>
      <c r="EE19" s="643"/>
      <c r="EF19" s="643"/>
      <c r="EG19" s="643"/>
      <c r="EH19" s="643"/>
      <c r="EI19" s="643"/>
      <c r="EJ19" s="643"/>
      <c r="EK19" s="643"/>
      <c r="EL19" s="643"/>
      <c r="EM19" s="643"/>
      <c r="EN19" s="643"/>
      <c r="EO19" s="643"/>
      <c r="EP19" s="643"/>
      <c r="EQ19" s="643"/>
      <c r="ER19" s="643"/>
      <c r="ES19" s="643"/>
      <c r="ET19" s="643"/>
      <c r="EU19" s="643"/>
      <c r="EV19" s="643"/>
      <c r="EW19" s="643"/>
      <c r="EX19" s="643"/>
      <c r="EY19" s="643"/>
      <c r="EZ19" s="643"/>
      <c r="FA19" s="643"/>
      <c r="FB19" s="643"/>
      <c r="FC19" s="643"/>
      <c r="FD19" s="643"/>
      <c r="FE19" s="643"/>
      <c r="FF19" s="643"/>
      <c r="FG19" s="643"/>
      <c r="FH19" s="643"/>
      <c r="FI19" s="643"/>
      <c r="FJ19" s="643"/>
      <c r="FK19" s="643"/>
      <c r="FL19" s="643"/>
      <c r="FM19" s="643"/>
      <c r="FN19" s="643"/>
      <c r="FO19" s="163"/>
      <c r="FP19" s="643"/>
      <c r="FQ19" s="163"/>
    </row>
    <row r="20" spans="1:173" s="146" customFormat="1" ht="30" x14ac:dyDescent="0.25">
      <c r="A20" s="44" t="s">
        <v>2334</v>
      </c>
      <c r="B20" s="48" t="s">
        <v>154</v>
      </c>
      <c r="C20" s="47"/>
      <c r="D20" s="753"/>
      <c r="E20" s="753"/>
      <c r="F20" s="753"/>
      <c r="G20" s="753"/>
      <c r="H20" s="163">
        <f t="shared" si="0"/>
        <v>0</v>
      </c>
      <c r="I20" s="753"/>
      <c r="J20" s="753"/>
      <c r="K20" s="643"/>
      <c r="L20" s="753"/>
      <c r="M20" s="753"/>
      <c r="N20" s="753"/>
      <c r="O20" s="753"/>
      <c r="P20" s="163">
        <f t="shared" ref="P20:P26" si="28">SUM(L20:O20)</f>
        <v>0</v>
      </c>
      <c r="Q20" s="753"/>
      <c r="R20" s="753"/>
      <c r="S20" s="643"/>
      <c r="T20" s="753"/>
      <c r="U20" s="753"/>
      <c r="V20" s="753"/>
      <c r="W20" s="753"/>
      <c r="X20" s="163">
        <f t="shared" ref="X20:X26" si="29">SUM(T20:W20)</f>
        <v>0</v>
      </c>
      <c r="Y20" s="753"/>
      <c r="Z20" s="753"/>
      <c r="AA20" s="643"/>
      <c r="AB20" s="753"/>
      <c r="AC20" s="753"/>
      <c r="AD20" s="753"/>
      <c r="AE20" s="753"/>
      <c r="AF20" s="163">
        <f t="shared" ref="AF20:AF26" si="30">SUM(AB20:AE20)</f>
        <v>0</v>
      </c>
      <c r="AG20" s="753"/>
      <c r="AH20" s="753"/>
      <c r="AI20" s="643"/>
      <c r="AJ20" s="753"/>
      <c r="AK20" s="753"/>
      <c r="AL20" s="753"/>
      <c r="AM20" s="753"/>
      <c r="AN20" s="163">
        <f t="shared" ref="AN20:AN26" si="31">SUM(AJ20:AM20)</f>
        <v>0</v>
      </c>
      <c r="AO20" s="753"/>
      <c r="AP20" s="753"/>
      <c r="AQ20" s="643"/>
      <c r="AR20" s="753"/>
      <c r="AS20" s="753"/>
      <c r="AT20" s="753"/>
      <c r="AU20" s="753"/>
      <c r="AV20" s="163">
        <f t="shared" ref="AV20:AV26" si="32">SUM(AR20:AU20)</f>
        <v>0</v>
      </c>
      <c r="AW20" s="753"/>
      <c r="AX20" s="753"/>
      <c r="AY20" s="643"/>
      <c r="AZ20" s="753"/>
      <c r="BA20" s="753"/>
      <c r="BB20" s="753"/>
      <c r="BC20" s="753"/>
      <c r="BD20" s="163">
        <f t="shared" ref="BD20:BD26" si="33">SUM(AZ20:BC20)</f>
        <v>0</v>
      </c>
      <c r="BE20" s="753"/>
      <c r="BF20" s="753"/>
      <c r="BG20" s="643"/>
      <c r="BH20" s="753"/>
      <c r="BI20" s="753"/>
      <c r="BJ20" s="753"/>
      <c r="BK20" s="753"/>
      <c r="BL20" s="163">
        <f t="shared" ref="BL20:BL26" si="34">SUM(BH20:BK20)</f>
        <v>0</v>
      </c>
      <c r="BM20" s="753"/>
      <c r="BN20" s="753"/>
      <c r="BO20" s="643"/>
      <c r="BP20" s="753"/>
      <c r="BQ20" s="753"/>
      <c r="BR20" s="753"/>
      <c r="BS20" s="753"/>
      <c r="BT20" s="163">
        <f t="shared" ref="BT20:BT26" si="35">SUM(BP20:BS20)</f>
        <v>0</v>
      </c>
      <c r="BU20" s="753"/>
      <c r="BV20" s="753"/>
      <c r="BW20" s="643"/>
      <c r="BX20" s="753"/>
      <c r="BY20" s="753"/>
      <c r="BZ20" s="753"/>
      <c r="CA20" s="753"/>
      <c r="CB20" s="163">
        <f t="shared" ref="CB20:CB26" si="36">SUM(BX20:CA20)</f>
        <v>0</v>
      </c>
      <c r="CC20" s="753"/>
      <c r="CD20" s="753"/>
      <c r="CE20" s="643"/>
      <c r="CF20" s="753"/>
      <c r="CG20" s="753"/>
      <c r="CH20" s="753"/>
      <c r="CI20" s="753"/>
      <c r="CJ20" s="163">
        <f t="shared" ref="CJ20:CJ26" si="37">SUM(CF20:CI20)</f>
        <v>0</v>
      </c>
      <c r="CK20" s="753"/>
      <c r="CL20" s="753"/>
      <c r="CM20" s="643"/>
      <c r="CN20" s="753"/>
      <c r="CO20" s="753"/>
      <c r="CP20" s="753"/>
      <c r="CQ20" s="753"/>
      <c r="CR20" s="163">
        <f t="shared" ref="CR20:CR26" si="38">SUM(CN20:CQ20)</f>
        <v>0</v>
      </c>
      <c r="CS20" s="753"/>
      <c r="CT20" s="753"/>
      <c r="CU20" s="643"/>
      <c r="CV20" s="753"/>
      <c r="CW20" s="753"/>
      <c r="CX20" s="753"/>
      <c r="CY20" s="753"/>
      <c r="CZ20" s="163">
        <f t="shared" ref="CZ20:CZ26" si="39">SUM(CV20:CY20)</f>
        <v>0</v>
      </c>
      <c r="DA20" s="753"/>
      <c r="DB20" s="753"/>
      <c r="DC20" s="643"/>
      <c r="DD20" s="753"/>
      <c r="DE20" s="753"/>
      <c r="DF20" s="753"/>
      <c r="DG20" s="753"/>
      <c r="DH20" s="163">
        <f t="shared" ref="DH20:DH26" si="40">SUM(DD20:DG20)</f>
        <v>0</v>
      </c>
      <c r="DI20" s="753"/>
      <c r="DJ20" s="753"/>
      <c r="DK20" s="643"/>
      <c r="DL20" s="753"/>
      <c r="DM20" s="753"/>
      <c r="DN20" s="753"/>
      <c r="DO20" s="753"/>
      <c r="DP20" s="163">
        <f t="shared" ref="DP20:DP26" si="41">SUM(DL20:DO20)</f>
        <v>0</v>
      </c>
      <c r="DQ20" s="753"/>
      <c r="DR20" s="753"/>
      <c r="DS20" s="643"/>
      <c r="DT20" s="753"/>
      <c r="DU20" s="753"/>
      <c r="DV20" s="753"/>
      <c r="DW20" s="753"/>
      <c r="DX20" s="163">
        <f t="shared" ref="DX20:DX26" si="42">SUM(DT20:DW20)</f>
        <v>0</v>
      </c>
      <c r="DY20" s="753"/>
      <c r="DZ20" s="753"/>
      <c r="EA20" s="643"/>
      <c r="EB20" s="753"/>
      <c r="EC20" s="753"/>
      <c r="ED20" s="753"/>
      <c r="EE20" s="753"/>
      <c r="EF20" s="163">
        <f t="shared" ref="EF20:EF26" si="43">SUM(EB20:EE20)</f>
        <v>0</v>
      </c>
      <c r="EG20" s="753"/>
      <c r="EH20" s="753"/>
      <c r="EI20" s="643"/>
      <c r="EJ20" s="753"/>
      <c r="EK20" s="753"/>
      <c r="EL20" s="753"/>
      <c r="EM20" s="753"/>
      <c r="EN20" s="163">
        <f t="shared" ref="EN20:EN26" si="44">SUM(EJ20:EM20)</f>
        <v>0</v>
      </c>
      <c r="EO20" s="753"/>
      <c r="EP20" s="753"/>
      <c r="EQ20" s="643"/>
      <c r="ER20" s="753"/>
      <c r="ES20" s="753"/>
      <c r="ET20" s="753"/>
      <c r="EU20" s="753"/>
      <c r="EV20" s="163">
        <f t="shared" ref="EV20:EV26" si="45">SUM(ER20:EU20)</f>
        <v>0</v>
      </c>
      <c r="EW20" s="753"/>
      <c r="EX20" s="753"/>
      <c r="EY20" s="643"/>
      <c r="EZ20" s="753"/>
      <c r="FA20" s="753"/>
      <c r="FB20" s="753"/>
      <c r="FC20" s="753"/>
      <c r="FD20" s="163">
        <f t="shared" ref="FD20:FD26" si="46">SUM(EZ20:FC20)</f>
        <v>0</v>
      </c>
      <c r="FE20" s="753"/>
      <c r="FF20" s="753"/>
      <c r="FG20" s="643"/>
      <c r="FH20" s="50">
        <f t="shared" ref="FH20:FH26" si="47">D20+L20+T20+AB20+AJ20+AR20+AZ20+BH20+BP20+BX20+CF20+CN20+CV20+DD20+DL20+DT20+EB20+EJ20+ER20+EZ20</f>
        <v>0</v>
      </c>
      <c r="FI20" s="50">
        <f t="shared" ref="FI20:FI26" si="48">E20+M20+U20+AC20+AK20+AS20+BA20+BI20+BQ20+BY20+CG20+CO20+CW20+DE20+DM20+DU20+EC20+EK20+ES20+FA20</f>
        <v>0</v>
      </c>
      <c r="FJ20" s="50">
        <f t="shared" ref="FJ20:FJ26" si="49">F20+N20+V20+AD20+AL20+AT20+BB20+BJ20+BR20+BZ20+CH20+CP20+CX20+DF20+DN20+DV20+ED20+EL20+ET20+FB20</f>
        <v>0</v>
      </c>
      <c r="FK20" s="50">
        <f t="shared" ref="FK20:FK26" si="50">G20+O20+W20+AE20+AM20+AU20+BC20+BK20+BS20+CA20+CI20+CQ20+CY20+DG20+DO20+DW20+EE20+EM20+EU20+FC20</f>
        <v>0</v>
      </c>
      <c r="FL20" s="163">
        <f t="shared" ref="FL20:FL26" si="51">SUM(FH20:FK20)</f>
        <v>0</v>
      </c>
      <c r="FM20" s="50">
        <f t="shared" ref="FM20:FM26" si="52">I20+Q20+Y20+AG20+AO20+AW20+BE20+BM20+BU20+CC20+CK20+CS20+DA20+DI20+DQ20+DY20+EG20+EO20+EW20+FE20</f>
        <v>0</v>
      </c>
      <c r="FN20" s="50">
        <f t="shared" ref="FN20:FN26" si="53">J20+R20+Z20+AH20+AP20+AX20+BF20+BN20+BV20+CD20+CL20+CT20+DB20+DJ20+DR20+DZ20+EH20+EP20+EX20+FF20</f>
        <v>0</v>
      </c>
      <c r="FO20" s="163"/>
      <c r="FP20" s="643"/>
      <c r="FQ20" s="163"/>
    </row>
    <row r="21" spans="1:173" s="146" customFormat="1" x14ac:dyDescent="0.25">
      <c r="A21" s="44" t="s">
        <v>2335</v>
      </c>
      <c r="B21" s="48" t="s">
        <v>155</v>
      </c>
      <c r="C21" s="47"/>
      <c r="D21" s="753"/>
      <c r="E21" s="753"/>
      <c r="F21" s="753"/>
      <c r="G21" s="753"/>
      <c r="H21" s="163">
        <f t="shared" si="0"/>
        <v>0</v>
      </c>
      <c r="I21" s="753"/>
      <c r="J21" s="753"/>
      <c r="K21" s="643"/>
      <c r="L21" s="753"/>
      <c r="M21" s="753"/>
      <c r="N21" s="753"/>
      <c r="O21" s="753"/>
      <c r="P21" s="163">
        <f t="shared" si="28"/>
        <v>0</v>
      </c>
      <c r="Q21" s="753"/>
      <c r="R21" s="753"/>
      <c r="S21" s="643"/>
      <c r="T21" s="753"/>
      <c r="U21" s="753"/>
      <c r="V21" s="753"/>
      <c r="W21" s="753"/>
      <c r="X21" s="163">
        <f t="shared" si="29"/>
        <v>0</v>
      </c>
      <c r="Y21" s="753"/>
      <c r="Z21" s="753"/>
      <c r="AA21" s="643"/>
      <c r="AB21" s="753"/>
      <c r="AC21" s="753"/>
      <c r="AD21" s="753"/>
      <c r="AE21" s="753"/>
      <c r="AF21" s="163">
        <f t="shared" si="30"/>
        <v>0</v>
      </c>
      <c r="AG21" s="753"/>
      <c r="AH21" s="753"/>
      <c r="AI21" s="643"/>
      <c r="AJ21" s="753"/>
      <c r="AK21" s="753"/>
      <c r="AL21" s="753"/>
      <c r="AM21" s="753"/>
      <c r="AN21" s="163">
        <f t="shared" si="31"/>
        <v>0</v>
      </c>
      <c r="AO21" s="753"/>
      <c r="AP21" s="753"/>
      <c r="AQ21" s="643"/>
      <c r="AR21" s="753"/>
      <c r="AS21" s="753"/>
      <c r="AT21" s="753"/>
      <c r="AU21" s="753"/>
      <c r="AV21" s="163">
        <f t="shared" si="32"/>
        <v>0</v>
      </c>
      <c r="AW21" s="753"/>
      <c r="AX21" s="753"/>
      <c r="AY21" s="643"/>
      <c r="AZ21" s="753"/>
      <c r="BA21" s="753"/>
      <c r="BB21" s="753"/>
      <c r="BC21" s="753"/>
      <c r="BD21" s="163">
        <f t="shared" si="33"/>
        <v>0</v>
      </c>
      <c r="BE21" s="753"/>
      <c r="BF21" s="753"/>
      <c r="BG21" s="643"/>
      <c r="BH21" s="753"/>
      <c r="BI21" s="753"/>
      <c r="BJ21" s="753"/>
      <c r="BK21" s="753"/>
      <c r="BL21" s="163">
        <f t="shared" si="34"/>
        <v>0</v>
      </c>
      <c r="BM21" s="753"/>
      <c r="BN21" s="753"/>
      <c r="BO21" s="643"/>
      <c r="BP21" s="753"/>
      <c r="BQ21" s="753"/>
      <c r="BR21" s="753"/>
      <c r="BS21" s="753"/>
      <c r="BT21" s="163">
        <f t="shared" si="35"/>
        <v>0</v>
      </c>
      <c r="BU21" s="753"/>
      <c r="BV21" s="753"/>
      <c r="BW21" s="643"/>
      <c r="BX21" s="753"/>
      <c r="BY21" s="753"/>
      <c r="BZ21" s="753"/>
      <c r="CA21" s="753"/>
      <c r="CB21" s="163">
        <f t="shared" si="36"/>
        <v>0</v>
      </c>
      <c r="CC21" s="753"/>
      <c r="CD21" s="753"/>
      <c r="CE21" s="643"/>
      <c r="CF21" s="753"/>
      <c r="CG21" s="753"/>
      <c r="CH21" s="753"/>
      <c r="CI21" s="753"/>
      <c r="CJ21" s="163">
        <f t="shared" si="37"/>
        <v>0</v>
      </c>
      <c r="CK21" s="753"/>
      <c r="CL21" s="753"/>
      <c r="CM21" s="643"/>
      <c r="CN21" s="753"/>
      <c r="CO21" s="753"/>
      <c r="CP21" s="753"/>
      <c r="CQ21" s="753"/>
      <c r="CR21" s="163">
        <f t="shared" si="38"/>
        <v>0</v>
      </c>
      <c r="CS21" s="753"/>
      <c r="CT21" s="753"/>
      <c r="CU21" s="643"/>
      <c r="CV21" s="753"/>
      <c r="CW21" s="753"/>
      <c r="CX21" s="753"/>
      <c r="CY21" s="753"/>
      <c r="CZ21" s="163">
        <f t="shared" si="39"/>
        <v>0</v>
      </c>
      <c r="DA21" s="753"/>
      <c r="DB21" s="753"/>
      <c r="DC21" s="643"/>
      <c r="DD21" s="753"/>
      <c r="DE21" s="753"/>
      <c r="DF21" s="753"/>
      <c r="DG21" s="753"/>
      <c r="DH21" s="163">
        <f t="shared" si="40"/>
        <v>0</v>
      </c>
      <c r="DI21" s="753"/>
      <c r="DJ21" s="753"/>
      <c r="DK21" s="643"/>
      <c r="DL21" s="753"/>
      <c r="DM21" s="753"/>
      <c r="DN21" s="753"/>
      <c r="DO21" s="753"/>
      <c r="DP21" s="163">
        <f t="shared" si="41"/>
        <v>0</v>
      </c>
      <c r="DQ21" s="753"/>
      <c r="DR21" s="753"/>
      <c r="DS21" s="643"/>
      <c r="DT21" s="753"/>
      <c r="DU21" s="753"/>
      <c r="DV21" s="753"/>
      <c r="DW21" s="753"/>
      <c r="DX21" s="163">
        <f t="shared" si="42"/>
        <v>0</v>
      </c>
      <c r="DY21" s="753"/>
      <c r="DZ21" s="753"/>
      <c r="EA21" s="643"/>
      <c r="EB21" s="753"/>
      <c r="EC21" s="753"/>
      <c r="ED21" s="753"/>
      <c r="EE21" s="753"/>
      <c r="EF21" s="163">
        <f t="shared" si="43"/>
        <v>0</v>
      </c>
      <c r="EG21" s="753"/>
      <c r="EH21" s="753"/>
      <c r="EI21" s="643"/>
      <c r="EJ21" s="753"/>
      <c r="EK21" s="753"/>
      <c r="EL21" s="753"/>
      <c r="EM21" s="753"/>
      <c r="EN21" s="163">
        <f t="shared" si="44"/>
        <v>0</v>
      </c>
      <c r="EO21" s="753"/>
      <c r="EP21" s="753"/>
      <c r="EQ21" s="643"/>
      <c r="ER21" s="753"/>
      <c r="ES21" s="753"/>
      <c r="ET21" s="753"/>
      <c r="EU21" s="753"/>
      <c r="EV21" s="163">
        <f t="shared" si="45"/>
        <v>0</v>
      </c>
      <c r="EW21" s="753"/>
      <c r="EX21" s="753"/>
      <c r="EY21" s="643"/>
      <c r="EZ21" s="753"/>
      <c r="FA21" s="753"/>
      <c r="FB21" s="753"/>
      <c r="FC21" s="753"/>
      <c r="FD21" s="163">
        <f t="shared" si="46"/>
        <v>0</v>
      </c>
      <c r="FE21" s="753"/>
      <c r="FF21" s="753"/>
      <c r="FG21" s="643"/>
      <c r="FH21" s="50">
        <f t="shared" si="47"/>
        <v>0</v>
      </c>
      <c r="FI21" s="50">
        <f t="shared" si="48"/>
        <v>0</v>
      </c>
      <c r="FJ21" s="50">
        <f t="shared" si="49"/>
        <v>0</v>
      </c>
      <c r="FK21" s="50">
        <f t="shared" si="50"/>
        <v>0</v>
      </c>
      <c r="FL21" s="163">
        <f t="shared" si="51"/>
        <v>0</v>
      </c>
      <c r="FM21" s="50">
        <f t="shared" si="52"/>
        <v>0</v>
      </c>
      <c r="FN21" s="50">
        <f t="shared" si="53"/>
        <v>0</v>
      </c>
      <c r="FO21" s="163"/>
      <c r="FP21" s="643"/>
      <c r="FQ21" s="163"/>
    </row>
    <row r="22" spans="1:173" s="146" customFormat="1" ht="30" x14ac:dyDescent="0.25">
      <c r="A22" s="422" t="s">
        <v>2336</v>
      </c>
      <c r="B22" s="48" t="s">
        <v>115</v>
      </c>
      <c r="C22" s="47"/>
      <c r="D22" s="753"/>
      <c r="E22" s="753"/>
      <c r="F22" s="753"/>
      <c r="G22" s="753"/>
      <c r="H22" s="163">
        <f t="shared" si="0"/>
        <v>0</v>
      </c>
      <c r="I22" s="753"/>
      <c r="J22" s="753"/>
      <c r="K22" s="643"/>
      <c r="L22" s="753"/>
      <c r="M22" s="753"/>
      <c r="N22" s="753"/>
      <c r="O22" s="753"/>
      <c r="P22" s="163">
        <f t="shared" si="28"/>
        <v>0</v>
      </c>
      <c r="Q22" s="753"/>
      <c r="R22" s="753"/>
      <c r="S22" s="643"/>
      <c r="T22" s="753"/>
      <c r="U22" s="753"/>
      <c r="V22" s="753"/>
      <c r="W22" s="753"/>
      <c r="X22" s="163">
        <f t="shared" si="29"/>
        <v>0</v>
      </c>
      <c r="Y22" s="753"/>
      <c r="Z22" s="753"/>
      <c r="AA22" s="643"/>
      <c r="AB22" s="753"/>
      <c r="AC22" s="753"/>
      <c r="AD22" s="753"/>
      <c r="AE22" s="753"/>
      <c r="AF22" s="163">
        <f t="shared" si="30"/>
        <v>0</v>
      </c>
      <c r="AG22" s="753"/>
      <c r="AH22" s="753"/>
      <c r="AI22" s="643"/>
      <c r="AJ22" s="753"/>
      <c r="AK22" s="753"/>
      <c r="AL22" s="753"/>
      <c r="AM22" s="753"/>
      <c r="AN22" s="163">
        <f t="shared" si="31"/>
        <v>0</v>
      </c>
      <c r="AO22" s="753"/>
      <c r="AP22" s="753"/>
      <c r="AQ22" s="643"/>
      <c r="AR22" s="753"/>
      <c r="AS22" s="753"/>
      <c r="AT22" s="753"/>
      <c r="AU22" s="753"/>
      <c r="AV22" s="163">
        <f t="shared" si="32"/>
        <v>0</v>
      </c>
      <c r="AW22" s="753"/>
      <c r="AX22" s="753"/>
      <c r="AY22" s="643"/>
      <c r="AZ22" s="753"/>
      <c r="BA22" s="753"/>
      <c r="BB22" s="753"/>
      <c r="BC22" s="753"/>
      <c r="BD22" s="163">
        <f t="shared" si="33"/>
        <v>0</v>
      </c>
      <c r="BE22" s="753"/>
      <c r="BF22" s="753"/>
      <c r="BG22" s="643"/>
      <c r="BH22" s="753"/>
      <c r="BI22" s="753"/>
      <c r="BJ22" s="753"/>
      <c r="BK22" s="753"/>
      <c r="BL22" s="163">
        <f t="shared" si="34"/>
        <v>0</v>
      </c>
      <c r="BM22" s="753"/>
      <c r="BN22" s="753"/>
      <c r="BO22" s="643"/>
      <c r="BP22" s="753"/>
      <c r="BQ22" s="753"/>
      <c r="BR22" s="753"/>
      <c r="BS22" s="753"/>
      <c r="BT22" s="163">
        <f t="shared" si="35"/>
        <v>0</v>
      </c>
      <c r="BU22" s="753"/>
      <c r="BV22" s="753"/>
      <c r="BW22" s="643"/>
      <c r="BX22" s="753"/>
      <c r="BY22" s="753"/>
      <c r="BZ22" s="753"/>
      <c r="CA22" s="753"/>
      <c r="CB22" s="163">
        <f t="shared" si="36"/>
        <v>0</v>
      </c>
      <c r="CC22" s="753"/>
      <c r="CD22" s="753"/>
      <c r="CE22" s="643"/>
      <c r="CF22" s="753"/>
      <c r="CG22" s="753"/>
      <c r="CH22" s="753"/>
      <c r="CI22" s="753"/>
      <c r="CJ22" s="163">
        <f t="shared" si="37"/>
        <v>0</v>
      </c>
      <c r="CK22" s="753"/>
      <c r="CL22" s="753"/>
      <c r="CM22" s="643"/>
      <c r="CN22" s="753"/>
      <c r="CO22" s="753"/>
      <c r="CP22" s="753"/>
      <c r="CQ22" s="753"/>
      <c r="CR22" s="163">
        <f t="shared" si="38"/>
        <v>0</v>
      </c>
      <c r="CS22" s="753"/>
      <c r="CT22" s="753"/>
      <c r="CU22" s="643"/>
      <c r="CV22" s="753"/>
      <c r="CW22" s="753"/>
      <c r="CX22" s="753"/>
      <c r="CY22" s="753"/>
      <c r="CZ22" s="163">
        <f t="shared" si="39"/>
        <v>0</v>
      </c>
      <c r="DA22" s="753"/>
      <c r="DB22" s="753"/>
      <c r="DC22" s="643"/>
      <c r="DD22" s="753"/>
      <c r="DE22" s="753"/>
      <c r="DF22" s="753"/>
      <c r="DG22" s="753"/>
      <c r="DH22" s="163">
        <f t="shared" si="40"/>
        <v>0</v>
      </c>
      <c r="DI22" s="753"/>
      <c r="DJ22" s="753"/>
      <c r="DK22" s="643"/>
      <c r="DL22" s="753"/>
      <c r="DM22" s="753"/>
      <c r="DN22" s="753"/>
      <c r="DO22" s="753"/>
      <c r="DP22" s="163">
        <f t="shared" si="41"/>
        <v>0</v>
      </c>
      <c r="DQ22" s="753"/>
      <c r="DR22" s="753"/>
      <c r="DS22" s="643"/>
      <c r="DT22" s="753"/>
      <c r="DU22" s="753"/>
      <c r="DV22" s="753"/>
      <c r="DW22" s="753"/>
      <c r="DX22" s="163">
        <f t="shared" si="42"/>
        <v>0</v>
      </c>
      <c r="DY22" s="753"/>
      <c r="DZ22" s="753"/>
      <c r="EA22" s="643"/>
      <c r="EB22" s="753"/>
      <c r="EC22" s="753"/>
      <c r="ED22" s="753"/>
      <c r="EE22" s="753"/>
      <c r="EF22" s="163">
        <f t="shared" si="43"/>
        <v>0</v>
      </c>
      <c r="EG22" s="753"/>
      <c r="EH22" s="753"/>
      <c r="EI22" s="643"/>
      <c r="EJ22" s="753"/>
      <c r="EK22" s="753"/>
      <c r="EL22" s="753"/>
      <c r="EM22" s="753"/>
      <c r="EN22" s="163">
        <f t="shared" si="44"/>
        <v>0</v>
      </c>
      <c r="EO22" s="753"/>
      <c r="EP22" s="753"/>
      <c r="EQ22" s="643"/>
      <c r="ER22" s="753"/>
      <c r="ES22" s="753"/>
      <c r="ET22" s="753"/>
      <c r="EU22" s="753"/>
      <c r="EV22" s="163">
        <f t="shared" si="45"/>
        <v>0</v>
      </c>
      <c r="EW22" s="753"/>
      <c r="EX22" s="753"/>
      <c r="EY22" s="643"/>
      <c r="EZ22" s="753"/>
      <c r="FA22" s="753"/>
      <c r="FB22" s="753"/>
      <c r="FC22" s="753"/>
      <c r="FD22" s="163">
        <f t="shared" si="46"/>
        <v>0</v>
      </c>
      <c r="FE22" s="753"/>
      <c r="FF22" s="753"/>
      <c r="FG22" s="643"/>
      <c r="FH22" s="50">
        <f t="shared" si="47"/>
        <v>0</v>
      </c>
      <c r="FI22" s="50">
        <f t="shared" si="48"/>
        <v>0</v>
      </c>
      <c r="FJ22" s="50">
        <f t="shared" si="49"/>
        <v>0</v>
      </c>
      <c r="FK22" s="50">
        <f t="shared" si="50"/>
        <v>0</v>
      </c>
      <c r="FL22" s="163">
        <f t="shared" si="51"/>
        <v>0</v>
      </c>
      <c r="FM22" s="50">
        <f t="shared" si="52"/>
        <v>0</v>
      </c>
      <c r="FN22" s="50">
        <f t="shared" si="53"/>
        <v>0</v>
      </c>
      <c r="FO22" s="163"/>
      <c r="FP22" s="643"/>
      <c r="FQ22" s="163"/>
    </row>
    <row r="23" spans="1:173" s="146" customFormat="1" x14ac:dyDescent="0.25">
      <c r="A23" s="422" t="s">
        <v>2337</v>
      </c>
      <c r="B23" s="48" t="s">
        <v>21</v>
      </c>
      <c r="C23" s="47"/>
      <c r="D23" s="753"/>
      <c r="E23" s="753"/>
      <c r="F23" s="753"/>
      <c r="G23" s="753"/>
      <c r="H23" s="163">
        <f t="shared" si="0"/>
        <v>0</v>
      </c>
      <c r="I23" s="753"/>
      <c r="J23" s="753"/>
      <c r="K23" s="643"/>
      <c r="L23" s="753"/>
      <c r="M23" s="753"/>
      <c r="N23" s="753"/>
      <c r="O23" s="753"/>
      <c r="P23" s="163">
        <f t="shared" si="28"/>
        <v>0</v>
      </c>
      <c r="Q23" s="753"/>
      <c r="R23" s="753"/>
      <c r="S23" s="643"/>
      <c r="T23" s="753"/>
      <c r="U23" s="753"/>
      <c r="V23" s="753"/>
      <c r="W23" s="753"/>
      <c r="X23" s="163">
        <f t="shared" si="29"/>
        <v>0</v>
      </c>
      <c r="Y23" s="753"/>
      <c r="Z23" s="753"/>
      <c r="AA23" s="643"/>
      <c r="AB23" s="753"/>
      <c r="AC23" s="753"/>
      <c r="AD23" s="753"/>
      <c r="AE23" s="753"/>
      <c r="AF23" s="163">
        <f t="shared" si="30"/>
        <v>0</v>
      </c>
      <c r="AG23" s="753"/>
      <c r="AH23" s="753"/>
      <c r="AI23" s="643"/>
      <c r="AJ23" s="753"/>
      <c r="AK23" s="753"/>
      <c r="AL23" s="753"/>
      <c r="AM23" s="753"/>
      <c r="AN23" s="163">
        <f t="shared" si="31"/>
        <v>0</v>
      </c>
      <c r="AO23" s="753"/>
      <c r="AP23" s="753"/>
      <c r="AQ23" s="643"/>
      <c r="AR23" s="753"/>
      <c r="AS23" s="753"/>
      <c r="AT23" s="753"/>
      <c r="AU23" s="753"/>
      <c r="AV23" s="163">
        <f t="shared" si="32"/>
        <v>0</v>
      </c>
      <c r="AW23" s="753"/>
      <c r="AX23" s="753"/>
      <c r="AY23" s="643"/>
      <c r="AZ23" s="753"/>
      <c r="BA23" s="753"/>
      <c r="BB23" s="753"/>
      <c r="BC23" s="753"/>
      <c r="BD23" s="163">
        <f t="shared" si="33"/>
        <v>0</v>
      </c>
      <c r="BE23" s="753"/>
      <c r="BF23" s="753"/>
      <c r="BG23" s="643"/>
      <c r="BH23" s="753"/>
      <c r="BI23" s="753"/>
      <c r="BJ23" s="753"/>
      <c r="BK23" s="753"/>
      <c r="BL23" s="163">
        <f t="shared" si="34"/>
        <v>0</v>
      </c>
      <c r="BM23" s="753"/>
      <c r="BN23" s="753"/>
      <c r="BO23" s="643"/>
      <c r="BP23" s="753"/>
      <c r="BQ23" s="753"/>
      <c r="BR23" s="753"/>
      <c r="BS23" s="753"/>
      <c r="BT23" s="163">
        <f t="shared" si="35"/>
        <v>0</v>
      </c>
      <c r="BU23" s="753"/>
      <c r="BV23" s="753"/>
      <c r="BW23" s="643"/>
      <c r="BX23" s="753"/>
      <c r="BY23" s="753"/>
      <c r="BZ23" s="753"/>
      <c r="CA23" s="753"/>
      <c r="CB23" s="163">
        <f t="shared" si="36"/>
        <v>0</v>
      </c>
      <c r="CC23" s="753"/>
      <c r="CD23" s="753"/>
      <c r="CE23" s="643"/>
      <c r="CF23" s="753"/>
      <c r="CG23" s="753"/>
      <c r="CH23" s="753"/>
      <c r="CI23" s="753"/>
      <c r="CJ23" s="163">
        <f t="shared" si="37"/>
        <v>0</v>
      </c>
      <c r="CK23" s="753"/>
      <c r="CL23" s="753"/>
      <c r="CM23" s="643"/>
      <c r="CN23" s="753"/>
      <c r="CO23" s="753"/>
      <c r="CP23" s="753"/>
      <c r="CQ23" s="753"/>
      <c r="CR23" s="163">
        <f t="shared" si="38"/>
        <v>0</v>
      </c>
      <c r="CS23" s="753"/>
      <c r="CT23" s="753"/>
      <c r="CU23" s="643"/>
      <c r="CV23" s="753"/>
      <c r="CW23" s="753"/>
      <c r="CX23" s="753"/>
      <c r="CY23" s="753"/>
      <c r="CZ23" s="163">
        <f t="shared" si="39"/>
        <v>0</v>
      </c>
      <c r="DA23" s="753"/>
      <c r="DB23" s="753"/>
      <c r="DC23" s="643"/>
      <c r="DD23" s="753"/>
      <c r="DE23" s="753"/>
      <c r="DF23" s="753"/>
      <c r="DG23" s="753"/>
      <c r="DH23" s="163">
        <f t="shared" si="40"/>
        <v>0</v>
      </c>
      <c r="DI23" s="753"/>
      <c r="DJ23" s="753"/>
      <c r="DK23" s="643"/>
      <c r="DL23" s="753"/>
      <c r="DM23" s="753"/>
      <c r="DN23" s="753"/>
      <c r="DO23" s="753"/>
      <c r="DP23" s="163">
        <f t="shared" si="41"/>
        <v>0</v>
      </c>
      <c r="DQ23" s="753"/>
      <c r="DR23" s="753"/>
      <c r="DS23" s="643"/>
      <c r="DT23" s="753"/>
      <c r="DU23" s="753"/>
      <c r="DV23" s="753"/>
      <c r="DW23" s="753"/>
      <c r="DX23" s="163">
        <f t="shared" si="42"/>
        <v>0</v>
      </c>
      <c r="DY23" s="753"/>
      <c r="DZ23" s="753"/>
      <c r="EA23" s="643"/>
      <c r="EB23" s="753"/>
      <c r="EC23" s="753"/>
      <c r="ED23" s="753"/>
      <c r="EE23" s="753"/>
      <c r="EF23" s="163">
        <f t="shared" si="43"/>
        <v>0</v>
      </c>
      <c r="EG23" s="753"/>
      <c r="EH23" s="753"/>
      <c r="EI23" s="643"/>
      <c r="EJ23" s="753"/>
      <c r="EK23" s="753"/>
      <c r="EL23" s="753"/>
      <c r="EM23" s="753"/>
      <c r="EN23" s="163">
        <f t="shared" si="44"/>
        <v>0</v>
      </c>
      <c r="EO23" s="753"/>
      <c r="EP23" s="753"/>
      <c r="EQ23" s="643"/>
      <c r="ER23" s="753"/>
      <c r="ES23" s="753"/>
      <c r="ET23" s="753"/>
      <c r="EU23" s="753"/>
      <c r="EV23" s="163">
        <f t="shared" si="45"/>
        <v>0</v>
      </c>
      <c r="EW23" s="753"/>
      <c r="EX23" s="753"/>
      <c r="EY23" s="643"/>
      <c r="EZ23" s="753"/>
      <c r="FA23" s="753"/>
      <c r="FB23" s="753"/>
      <c r="FC23" s="753"/>
      <c r="FD23" s="163">
        <f t="shared" si="46"/>
        <v>0</v>
      </c>
      <c r="FE23" s="753"/>
      <c r="FF23" s="753"/>
      <c r="FG23" s="643"/>
      <c r="FH23" s="50">
        <f t="shared" si="47"/>
        <v>0</v>
      </c>
      <c r="FI23" s="50">
        <f t="shared" si="48"/>
        <v>0</v>
      </c>
      <c r="FJ23" s="50">
        <f t="shared" si="49"/>
        <v>0</v>
      </c>
      <c r="FK23" s="50">
        <f t="shared" si="50"/>
        <v>0</v>
      </c>
      <c r="FL23" s="163">
        <f t="shared" si="51"/>
        <v>0</v>
      </c>
      <c r="FM23" s="50">
        <f t="shared" si="52"/>
        <v>0</v>
      </c>
      <c r="FN23" s="50">
        <f t="shared" si="53"/>
        <v>0</v>
      </c>
      <c r="FO23" s="163"/>
      <c r="FP23" s="643"/>
      <c r="FQ23" s="163"/>
    </row>
    <row r="24" spans="1:173" s="146" customFormat="1" x14ac:dyDescent="0.25">
      <c r="A24" s="422" t="s">
        <v>2338</v>
      </c>
      <c r="B24" s="48" t="s">
        <v>156</v>
      </c>
      <c r="C24" s="47"/>
      <c r="D24" s="753"/>
      <c r="E24" s="753"/>
      <c r="F24" s="753"/>
      <c r="G24" s="753"/>
      <c r="H24" s="163">
        <f t="shared" si="0"/>
        <v>0</v>
      </c>
      <c r="I24" s="753"/>
      <c r="J24" s="753"/>
      <c r="K24" s="643"/>
      <c r="L24" s="753"/>
      <c r="M24" s="753"/>
      <c r="N24" s="753"/>
      <c r="O24" s="753"/>
      <c r="P24" s="163">
        <f t="shared" si="28"/>
        <v>0</v>
      </c>
      <c r="Q24" s="753"/>
      <c r="R24" s="753"/>
      <c r="S24" s="643"/>
      <c r="T24" s="753"/>
      <c r="U24" s="753"/>
      <c r="V24" s="753"/>
      <c r="W24" s="753"/>
      <c r="X24" s="163">
        <f t="shared" si="29"/>
        <v>0</v>
      </c>
      <c r="Y24" s="753"/>
      <c r="Z24" s="753"/>
      <c r="AA24" s="643"/>
      <c r="AB24" s="753"/>
      <c r="AC24" s="753"/>
      <c r="AD24" s="753"/>
      <c r="AE24" s="753"/>
      <c r="AF24" s="163">
        <f t="shared" si="30"/>
        <v>0</v>
      </c>
      <c r="AG24" s="753"/>
      <c r="AH24" s="753"/>
      <c r="AI24" s="643"/>
      <c r="AJ24" s="753"/>
      <c r="AK24" s="753"/>
      <c r="AL24" s="753"/>
      <c r="AM24" s="753"/>
      <c r="AN24" s="163">
        <f t="shared" si="31"/>
        <v>0</v>
      </c>
      <c r="AO24" s="753"/>
      <c r="AP24" s="753"/>
      <c r="AQ24" s="643"/>
      <c r="AR24" s="753"/>
      <c r="AS24" s="753"/>
      <c r="AT24" s="753"/>
      <c r="AU24" s="753"/>
      <c r="AV24" s="163">
        <f t="shared" si="32"/>
        <v>0</v>
      </c>
      <c r="AW24" s="753"/>
      <c r="AX24" s="753"/>
      <c r="AY24" s="643"/>
      <c r="AZ24" s="753"/>
      <c r="BA24" s="753"/>
      <c r="BB24" s="753"/>
      <c r="BC24" s="753"/>
      <c r="BD24" s="163">
        <f t="shared" si="33"/>
        <v>0</v>
      </c>
      <c r="BE24" s="753"/>
      <c r="BF24" s="753"/>
      <c r="BG24" s="643"/>
      <c r="BH24" s="753"/>
      <c r="BI24" s="753"/>
      <c r="BJ24" s="753"/>
      <c r="BK24" s="753"/>
      <c r="BL24" s="163">
        <f t="shared" si="34"/>
        <v>0</v>
      </c>
      <c r="BM24" s="753"/>
      <c r="BN24" s="753"/>
      <c r="BO24" s="643"/>
      <c r="BP24" s="753"/>
      <c r="BQ24" s="753"/>
      <c r="BR24" s="753"/>
      <c r="BS24" s="753"/>
      <c r="BT24" s="163">
        <f t="shared" si="35"/>
        <v>0</v>
      </c>
      <c r="BU24" s="753"/>
      <c r="BV24" s="753"/>
      <c r="BW24" s="643"/>
      <c r="BX24" s="753"/>
      <c r="BY24" s="753"/>
      <c r="BZ24" s="753"/>
      <c r="CA24" s="753"/>
      <c r="CB24" s="163">
        <f t="shared" si="36"/>
        <v>0</v>
      </c>
      <c r="CC24" s="753"/>
      <c r="CD24" s="753"/>
      <c r="CE24" s="643"/>
      <c r="CF24" s="753"/>
      <c r="CG24" s="753"/>
      <c r="CH24" s="753"/>
      <c r="CI24" s="753"/>
      <c r="CJ24" s="163">
        <f t="shared" si="37"/>
        <v>0</v>
      </c>
      <c r="CK24" s="753"/>
      <c r="CL24" s="753"/>
      <c r="CM24" s="643"/>
      <c r="CN24" s="753"/>
      <c r="CO24" s="753"/>
      <c r="CP24" s="753"/>
      <c r="CQ24" s="753"/>
      <c r="CR24" s="163">
        <f t="shared" si="38"/>
        <v>0</v>
      </c>
      <c r="CS24" s="753"/>
      <c r="CT24" s="753"/>
      <c r="CU24" s="643"/>
      <c r="CV24" s="753"/>
      <c r="CW24" s="753"/>
      <c r="CX24" s="753"/>
      <c r="CY24" s="753"/>
      <c r="CZ24" s="163">
        <f t="shared" si="39"/>
        <v>0</v>
      </c>
      <c r="DA24" s="753"/>
      <c r="DB24" s="753"/>
      <c r="DC24" s="643"/>
      <c r="DD24" s="753"/>
      <c r="DE24" s="753"/>
      <c r="DF24" s="753"/>
      <c r="DG24" s="753"/>
      <c r="DH24" s="163">
        <f t="shared" si="40"/>
        <v>0</v>
      </c>
      <c r="DI24" s="753"/>
      <c r="DJ24" s="753"/>
      <c r="DK24" s="643"/>
      <c r="DL24" s="753"/>
      <c r="DM24" s="753"/>
      <c r="DN24" s="753"/>
      <c r="DO24" s="753"/>
      <c r="DP24" s="163">
        <f t="shared" si="41"/>
        <v>0</v>
      </c>
      <c r="DQ24" s="753"/>
      <c r="DR24" s="753"/>
      <c r="DS24" s="643"/>
      <c r="DT24" s="753"/>
      <c r="DU24" s="753"/>
      <c r="DV24" s="753"/>
      <c r="DW24" s="753"/>
      <c r="DX24" s="163">
        <f t="shared" si="42"/>
        <v>0</v>
      </c>
      <c r="DY24" s="753"/>
      <c r="DZ24" s="753"/>
      <c r="EA24" s="643"/>
      <c r="EB24" s="753"/>
      <c r="EC24" s="753"/>
      <c r="ED24" s="753"/>
      <c r="EE24" s="753"/>
      <c r="EF24" s="163">
        <f t="shared" si="43"/>
        <v>0</v>
      </c>
      <c r="EG24" s="753"/>
      <c r="EH24" s="753"/>
      <c r="EI24" s="643"/>
      <c r="EJ24" s="753"/>
      <c r="EK24" s="753"/>
      <c r="EL24" s="753"/>
      <c r="EM24" s="753"/>
      <c r="EN24" s="163">
        <f t="shared" si="44"/>
        <v>0</v>
      </c>
      <c r="EO24" s="753"/>
      <c r="EP24" s="753"/>
      <c r="EQ24" s="643"/>
      <c r="ER24" s="753"/>
      <c r="ES24" s="753"/>
      <c r="ET24" s="753"/>
      <c r="EU24" s="753"/>
      <c r="EV24" s="163">
        <f t="shared" si="45"/>
        <v>0</v>
      </c>
      <c r="EW24" s="753"/>
      <c r="EX24" s="753"/>
      <c r="EY24" s="643"/>
      <c r="EZ24" s="753"/>
      <c r="FA24" s="753"/>
      <c r="FB24" s="753"/>
      <c r="FC24" s="753"/>
      <c r="FD24" s="163">
        <f t="shared" si="46"/>
        <v>0</v>
      </c>
      <c r="FE24" s="753"/>
      <c r="FF24" s="753"/>
      <c r="FG24" s="643"/>
      <c r="FH24" s="50">
        <f t="shared" si="47"/>
        <v>0</v>
      </c>
      <c r="FI24" s="50">
        <f t="shared" si="48"/>
        <v>0</v>
      </c>
      <c r="FJ24" s="50">
        <f t="shared" si="49"/>
        <v>0</v>
      </c>
      <c r="FK24" s="50">
        <f t="shared" si="50"/>
        <v>0</v>
      </c>
      <c r="FL24" s="163">
        <f t="shared" si="51"/>
        <v>0</v>
      </c>
      <c r="FM24" s="50">
        <f t="shared" si="52"/>
        <v>0</v>
      </c>
      <c r="FN24" s="50">
        <f t="shared" si="53"/>
        <v>0</v>
      </c>
      <c r="FO24" s="163"/>
      <c r="FP24" s="643"/>
      <c r="FQ24" s="163"/>
    </row>
    <row r="25" spans="1:173" s="146" customFormat="1" ht="45" x14ac:dyDescent="0.25">
      <c r="A25" s="422" t="s">
        <v>2339</v>
      </c>
      <c r="B25" s="48" t="s">
        <v>148</v>
      </c>
      <c r="C25" s="47"/>
      <c r="D25" s="753"/>
      <c r="E25" s="753"/>
      <c r="F25" s="753"/>
      <c r="G25" s="753"/>
      <c r="H25" s="163">
        <f t="shared" si="0"/>
        <v>0</v>
      </c>
      <c r="I25" s="753"/>
      <c r="J25" s="753"/>
      <c r="K25" s="643"/>
      <c r="L25" s="753"/>
      <c r="M25" s="753"/>
      <c r="N25" s="753"/>
      <c r="O25" s="753"/>
      <c r="P25" s="163">
        <f t="shared" si="28"/>
        <v>0</v>
      </c>
      <c r="Q25" s="753"/>
      <c r="R25" s="753"/>
      <c r="S25" s="643"/>
      <c r="T25" s="753"/>
      <c r="U25" s="753"/>
      <c r="V25" s="753"/>
      <c r="W25" s="753"/>
      <c r="X25" s="163">
        <f t="shared" si="29"/>
        <v>0</v>
      </c>
      <c r="Y25" s="753"/>
      <c r="Z25" s="753"/>
      <c r="AA25" s="643"/>
      <c r="AB25" s="753"/>
      <c r="AC25" s="753"/>
      <c r="AD25" s="753"/>
      <c r="AE25" s="753"/>
      <c r="AF25" s="163">
        <f t="shared" si="30"/>
        <v>0</v>
      </c>
      <c r="AG25" s="753"/>
      <c r="AH25" s="753"/>
      <c r="AI25" s="643"/>
      <c r="AJ25" s="753"/>
      <c r="AK25" s="753"/>
      <c r="AL25" s="753"/>
      <c r="AM25" s="753"/>
      <c r="AN25" s="163">
        <f t="shared" si="31"/>
        <v>0</v>
      </c>
      <c r="AO25" s="753"/>
      <c r="AP25" s="753"/>
      <c r="AQ25" s="643"/>
      <c r="AR25" s="753"/>
      <c r="AS25" s="753"/>
      <c r="AT25" s="753"/>
      <c r="AU25" s="753"/>
      <c r="AV25" s="163">
        <f t="shared" si="32"/>
        <v>0</v>
      </c>
      <c r="AW25" s="753"/>
      <c r="AX25" s="753"/>
      <c r="AY25" s="643"/>
      <c r="AZ25" s="753"/>
      <c r="BA25" s="753"/>
      <c r="BB25" s="753"/>
      <c r="BC25" s="753"/>
      <c r="BD25" s="163">
        <f t="shared" si="33"/>
        <v>0</v>
      </c>
      <c r="BE25" s="753"/>
      <c r="BF25" s="753"/>
      <c r="BG25" s="643"/>
      <c r="BH25" s="753"/>
      <c r="BI25" s="753"/>
      <c r="BJ25" s="753"/>
      <c r="BK25" s="753"/>
      <c r="BL25" s="163">
        <f t="shared" si="34"/>
        <v>0</v>
      </c>
      <c r="BM25" s="753"/>
      <c r="BN25" s="753"/>
      <c r="BO25" s="643"/>
      <c r="BP25" s="753"/>
      <c r="BQ25" s="753"/>
      <c r="BR25" s="753"/>
      <c r="BS25" s="753"/>
      <c r="BT25" s="163">
        <f t="shared" si="35"/>
        <v>0</v>
      </c>
      <c r="BU25" s="753"/>
      <c r="BV25" s="753"/>
      <c r="BW25" s="643"/>
      <c r="BX25" s="753"/>
      <c r="BY25" s="753"/>
      <c r="BZ25" s="753"/>
      <c r="CA25" s="753"/>
      <c r="CB25" s="163">
        <f t="shared" si="36"/>
        <v>0</v>
      </c>
      <c r="CC25" s="753"/>
      <c r="CD25" s="753"/>
      <c r="CE25" s="643"/>
      <c r="CF25" s="753"/>
      <c r="CG25" s="753"/>
      <c r="CH25" s="753"/>
      <c r="CI25" s="753"/>
      <c r="CJ25" s="163">
        <f t="shared" si="37"/>
        <v>0</v>
      </c>
      <c r="CK25" s="753"/>
      <c r="CL25" s="753"/>
      <c r="CM25" s="643"/>
      <c r="CN25" s="753"/>
      <c r="CO25" s="753"/>
      <c r="CP25" s="753"/>
      <c r="CQ25" s="753"/>
      <c r="CR25" s="163">
        <f t="shared" si="38"/>
        <v>0</v>
      </c>
      <c r="CS25" s="753"/>
      <c r="CT25" s="753"/>
      <c r="CU25" s="643"/>
      <c r="CV25" s="753"/>
      <c r="CW25" s="753"/>
      <c r="CX25" s="753"/>
      <c r="CY25" s="753"/>
      <c r="CZ25" s="163">
        <f t="shared" si="39"/>
        <v>0</v>
      </c>
      <c r="DA25" s="753"/>
      <c r="DB25" s="753"/>
      <c r="DC25" s="643"/>
      <c r="DD25" s="753"/>
      <c r="DE25" s="753"/>
      <c r="DF25" s="753"/>
      <c r="DG25" s="753"/>
      <c r="DH25" s="163">
        <f t="shared" si="40"/>
        <v>0</v>
      </c>
      <c r="DI25" s="753"/>
      <c r="DJ25" s="753"/>
      <c r="DK25" s="643"/>
      <c r="DL25" s="753"/>
      <c r="DM25" s="753"/>
      <c r="DN25" s="753"/>
      <c r="DO25" s="753"/>
      <c r="DP25" s="163">
        <f t="shared" si="41"/>
        <v>0</v>
      </c>
      <c r="DQ25" s="753"/>
      <c r="DR25" s="753"/>
      <c r="DS25" s="643"/>
      <c r="DT25" s="753"/>
      <c r="DU25" s="753"/>
      <c r="DV25" s="753"/>
      <c r="DW25" s="753"/>
      <c r="DX25" s="163">
        <f t="shared" si="42"/>
        <v>0</v>
      </c>
      <c r="DY25" s="753"/>
      <c r="DZ25" s="753"/>
      <c r="EA25" s="643"/>
      <c r="EB25" s="753"/>
      <c r="EC25" s="753"/>
      <c r="ED25" s="753"/>
      <c r="EE25" s="753"/>
      <c r="EF25" s="163">
        <f t="shared" si="43"/>
        <v>0</v>
      </c>
      <c r="EG25" s="753"/>
      <c r="EH25" s="753"/>
      <c r="EI25" s="643"/>
      <c r="EJ25" s="753"/>
      <c r="EK25" s="753"/>
      <c r="EL25" s="753"/>
      <c r="EM25" s="753"/>
      <c r="EN25" s="163">
        <f t="shared" si="44"/>
        <v>0</v>
      </c>
      <c r="EO25" s="753"/>
      <c r="EP25" s="753"/>
      <c r="EQ25" s="643"/>
      <c r="ER25" s="753"/>
      <c r="ES25" s="753"/>
      <c r="ET25" s="753"/>
      <c r="EU25" s="753"/>
      <c r="EV25" s="163">
        <f t="shared" si="45"/>
        <v>0</v>
      </c>
      <c r="EW25" s="753"/>
      <c r="EX25" s="753"/>
      <c r="EY25" s="643"/>
      <c r="EZ25" s="753"/>
      <c r="FA25" s="753"/>
      <c r="FB25" s="753"/>
      <c r="FC25" s="753"/>
      <c r="FD25" s="163">
        <f t="shared" si="46"/>
        <v>0</v>
      </c>
      <c r="FE25" s="753"/>
      <c r="FF25" s="753"/>
      <c r="FG25" s="643"/>
      <c r="FH25" s="50">
        <f t="shared" si="47"/>
        <v>0</v>
      </c>
      <c r="FI25" s="50">
        <f t="shared" si="48"/>
        <v>0</v>
      </c>
      <c r="FJ25" s="50">
        <f t="shared" si="49"/>
        <v>0</v>
      </c>
      <c r="FK25" s="50">
        <f t="shared" si="50"/>
        <v>0</v>
      </c>
      <c r="FL25" s="163">
        <f t="shared" si="51"/>
        <v>0</v>
      </c>
      <c r="FM25" s="50">
        <f t="shared" si="52"/>
        <v>0</v>
      </c>
      <c r="FN25" s="50">
        <f t="shared" si="53"/>
        <v>0</v>
      </c>
      <c r="FO25" s="163"/>
      <c r="FP25" s="643"/>
      <c r="FQ25" s="163"/>
    </row>
    <row r="26" spans="1:173" s="146" customFormat="1" x14ac:dyDescent="0.25">
      <c r="A26" s="422" t="s">
        <v>2340</v>
      </c>
      <c r="B26" s="48" t="s">
        <v>108</v>
      </c>
      <c r="C26" s="47"/>
      <c r="D26" s="753"/>
      <c r="E26" s="753"/>
      <c r="F26" s="753"/>
      <c r="G26" s="753"/>
      <c r="H26" s="163">
        <f t="shared" si="0"/>
        <v>0</v>
      </c>
      <c r="I26" s="753"/>
      <c r="J26" s="753"/>
      <c r="K26" s="643"/>
      <c r="L26" s="753"/>
      <c r="M26" s="753"/>
      <c r="N26" s="753"/>
      <c r="O26" s="753"/>
      <c r="P26" s="163">
        <f t="shared" si="28"/>
        <v>0</v>
      </c>
      <c r="Q26" s="523"/>
      <c r="R26" s="523"/>
      <c r="S26" s="643"/>
      <c r="T26" s="753"/>
      <c r="U26" s="753"/>
      <c r="V26" s="753"/>
      <c r="W26" s="753"/>
      <c r="X26" s="163">
        <f t="shared" si="29"/>
        <v>0</v>
      </c>
      <c r="Y26" s="753"/>
      <c r="Z26" s="753"/>
      <c r="AA26" s="643"/>
      <c r="AB26" s="753"/>
      <c r="AC26" s="753"/>
      <c r="AD26" s="753"/>
      <c r="AE26" s="753"/>
      <c r="AF26" s="163">
        <f t="shared" si="30"/>
        <v>0</v>
      </c>
      <c r="AG26" s="753"/>
      <c r="AH26" s="753"/>
      <c r="AI26" s="643"/>
      <c r="AJ26" s="753"/>
      <c r="AK26" s="753"/>
      <c r="AL26" s="753"/>
      <c r="AM26" s="753"/>
      <c r="AN26" s="163">
        <f t="shared" si="31"/>
        <v>0</v>
      </c>
      <c r="AO26" s="753"/>
      <c r="AP26" s="753"/>
      <c r="AQ26" s="643"/>
      <c r="AR26" s="753"/>
      <c r="AS26" s="753"/>
      <c r="AT26" s="753"/>
      <c r="AU26" s="753"/>
      <c r="AV26" s="163">
        <f t="shared" si="32"/>
        <v>0</v>
      </c>
      <c r="AW26" s="753"/>
      <c r="AX26" s="753"/>
      <c r="AY26" s="643"/>
      <c r="AZ26" s="753"/>
      <c r="BA26" s="753"/>
      <c r="BB26" s="753"/>
      <c r="BC26" s="753"/>
      <c r="BD26" s="163">
        <f t="shared" si="33"/>
        <v>0</v>
      </c>
      <c r="BE26" s="753"/>
      <c r="BF26" s="753"/>
      <c r="BG26" s="643"/>
      <c r="BH26" s="753"/>
      <c r="BI26" s="753"/>
      <c r="BJ26" s="753"/>
      <c r="BK26" s="753"/>
      <c r="BL26" s="163">
        <f t="shared" si="34"/>
        <v>0</v>
      </c>
      <c r="BM26" s="753"/>
      <c r="BN26" s="753"/>
      <c r="BO26" s="643"/>
      <c r="BP26" s="753"/>
      <c r="BQ26" s="753"/>
      <c r="BR26" s="753"/>
      <c r="BS26" s="753"/>
      <c r="BT26" s="163">
        <f t="shared" si="35"/>
        <v>0</v>
      </c>
      <c r="BU26" s="753"/>
      <c r="BV26" s="753"/>
      <c r="BW26" s="643"/>
      <c r="BX26" s="753"/>
      <c r="BY26" s="753"/>
      <c r="BZ26" s="753"/>
      <c r="CA26" s="753"/>
      <c r="CB26" s="163">
        <f t="shared" si="36"/>
        <v>0</v>
      </c>
      <c r="CC26" s="753"/>
      <c r="CD26" s="753"/>
      <c r="CE26" s="643"/>
      <c r="CF26" s="753"/>
      <c r="CG26" s="753"/>
      <c r="CH26" s="753"/>
      <c r="CI26" s="753"/>
      <c r="CJ26" s="163">
        <f t="shared" si="37"/>
        <v>0</v>
      </c>
      <c r="CK26" s="753"/>
      <c r="CL26" s="753"/>
      <c r="CM26" s="643"/>
      <c r="CN26" s="753"/>
      <c r="CO26" s="753"/>
      <c r="CP26" s="753"/>
      <c r="CQ26" s="753"/>
      <c r="CR26" s="163">
        <f t="shared" si="38"/>
        <v>0</v>
      </c>
      <c r="CS26" s="753"/>
      <c r="CT26" s="753"/>
      <c r="CU26" s="643"/>
      <c r="CV26" s="753"/>
      <c r="CW26" s="753"/>
      <c r="CX26" s="753"/>
      <c r="CY26" s="753"/>
      <c r="CZ26" s="163">
        <f t="shared" si="39"/>
        <v>0</v>
      </c>
      <c r="DA26" s="753"/>
      <c r="DB26" s="753"/>
      <c r="DC26" s="643"/>
      <c r="DD26" s="753"/>
      <c r="DE26" s="753"/>
      <c r="DF26" s="753"/>
      <c r="DG26" s="753"/>
      <c r="DH26" s="163">
        <f t="shared" si="40"/>
        <v>0</v>
      </c>
      <c r="DI26" s="753"/>
      <c r="DJ26" s="753"/>
      <c r="DK26" s="643"/>
      <c r="DL26" s="753"/>
      <c r="DM26" s="753"/>
      <c r="DN26" s="753"/>
      <c r="DO26" s="753"/>
      <c r="DP26" s="163">
        <f t="shared" si="41"/>
        <v>0</v>
      </c>
      <c r="DQ26" s="753"/>
      <c r="DR26" s="753"/>
      <c r="DS26" s="643"/>
      <c r="DT26" s="753"/>
      <c r="DU26" s="753"/>
      <c r="DV26" s="753"/>
      <c r="DW26" s="753"/>
      <c r="DX26" s="163">
        <f t="shared" si="42"/>
        <v>0</v>
      </c>
      <c r="DY26" s="753"/>
      <c r="DZ26" s="753"/>
      <c r="EA26" s="643"/>
      <c r="EB26" s="753"/>
      <c r="EC26" s="753"/>
      <c r="ED26" s="753"/>
      <c r="EE26" s="753"/>
      <c r="EF26" s="163">
        <f t="shared" si="43"/>
        <v>0</v>
      </c>
      <c r="EG26" s="753"/>
      <c r="EH26" s="753"/>
      <c r="EI26" s="643"/>
      <c r="EJ26" s="753"/>
      <c r="EK26" s="753"/>
      <c r="EL26" s="753"/>
      <c r="EM26" s="753"/>
      <c r="EN26" s="163">
        <f t="shared" si="44"/>
        <v>0</v>
      </c>
      <c r="EO26" s="753"/>
      <c r="EP26" s="753"/>
      <c r="EQ26" s="643"/>
      <c r="ER26" s="753"/>
      <c r="ES26" s="753"/>
      <c r="ET26" s="753"/>
      <c r="EU26" s="753"/>
      <c r="EV26" s="163">
        <f t="shared" si="45"/>
        <v>0</v>
      </c>
      <c r="EW26" s="753"/>
      <c r="EX26" s="753"/>
      <c r="EY26" s="643"/>
      <c r="EZ26" s="753"/>
      <c r="FA26" s="753"/>
      <c r="FB26" s="753"/>
      <c r="FC26" s="753"/>
      <c r="FD26" s="163">
        <f t="shared" si="46"/>
        <v>0</v>
      </c>
      <c r="FE26" s="753"/>
      <c r="FF26" s="753"/>
      <c r="FG26" s="643"/>
      <c r="FH26" s="50">
        <f t="shared" si="47"/>
        <v>0</v>
      </c>
      <c r="FI26" s="50">
        <f t="shared" si="48"/>
        <v>0</v>
      </c>
      <c r="FJ26" s="50">
        <f t="shared" si="49"/>
        <v>0</v>
      </c>
      <c r="FK26" s="50">
        <f t="shared" si="50"/>
        <v>0</v>
      </c>
      <c r="FL26" s="163">
        <f t="shared" si="51"/>
        <v>0</v>
      </c>
      <c r="FM26" s="50">
        <f t="shared" si="52"/>
        <v>0</v>
      </c>
      <c r="FN26" s="50">
        <f t="shared" si="53"/>
        <v>0</v>
      </c>
      <c r="FO26" s="163"/>
      <c r="FP26" s="643"/>
      <c r="FQ26" s="163"/>
    </row>
    <row r="27" spans="1:173" s="146" customFormat="1" ht="15.75" x14ac:dyDescent="0.25">
      <c r="A27" s="44"/>
      <c r="B27" s="49" t="s">
        <v>89</v>
      </c>
      <c r="C27" s="47"/>
      <c r="D27" s="643"/>
      <c r="E27" s="643"/>
      <c r="F27" s="643"/>
      <c r="G27" s="643"/>
      <c r="H27" s="643"/>
      <c r="I27" s="643"/>
      <c r="J27" s="643"/>
      <c r="K27" s="643"/>
      <c r="L27" s="643"/>
      <c r="M27" s="643"/>
      <c r="N27" s="643"/>
      <c r="O27" s="643"/>
      <c r="P27" s="643"/>
      <c r="Q27" s="643"/>
      <c r="R27" s="643"/>
      <c r="S27" s="643"/>
      <c r="T27" s="643"/>
      <c r="U27" s="643"/>
      <c r="V27" s="643"/>
      <c r="W27" s="643"/>
      <c r="X27" s="643"/>
      <c r="Y27" s="643"/>
      <c r="Z27" s="643"/>
      <c r="AA27" s="643"/>
      <c r="AB27" s="643"/>
      <c r="AC27" s="643"/>
      <c r="AD27" s="643"/>
      <c r="AE27" s="643"/>
      <c r="AF27" s="643"/>
      <c r="AG27" s="643"/>
      <c r="AH27" s="643"/>
      <c r="AI27" s="643"/>
      <c r="AJ27" s="643"/>
      <c r="AK27" s="643"/>
      <c r="AL27" s="643"/>
      <c r="AM27" s="643"/>
      <c r="AN27" s="643"/>
      <c r="AO27" s="643"/>
      <c r="AP27" s="643"/>
      <c r="AQ27" s="643"/>
      <c r="AR27" s="643"/>
      <c r="AS27" s="643"/>
      <c r="AT27" s="643"/>
      <c r="AU27" s="643"/>
      <c r="AV27" s="643"/>
      <c r="AW27" s="643"/>
      <c r="AX27" s="643"/>
      <c r="AY27" s="643"/>
      <c r="AZ27" s="643"/>
      <c r="BA27" s="643"/>
      <c r="BB27" s="643"/>
      <c r="BC27" s="643"/>
      <c r="BD27" s="643"/>
      <c r="BE27" s="643"/>
      <c r="BF27" s="643"/>
      <c r="BG27" s="643"/>
      <c r="BH27" s="643"/>
      <c r="BI27" s="643"/>
      <c r="BJ27" s="643"/>
      <c r="BK27" s="643"/>
      <c r="BL27" s="643"/>
      <c r="BM27" s="643"/>
      <c r="BN27" s="643"/>
      <c r="BO27" s="643"/>
      <c r="BP27" s="643"/>
      <c r="BQ27" s="643"/>
      <c r="BR27" s="643"/>
      <c r="BS27" s="643"/>
      <c r="BT27" s="643"/>
      <c r="BU27" s="643"/>
      <c r="BV27" s="643"/>
      <c r="BW27" s="643"/>
      <c r="BX27" s="643"/>
      <c r="BY27" s="643"/>
      <c r="BZ27" s="643"/>
      <c r="CA27" s="643"/>
      <c r="CB27" s="643"/>
      <c r="CC27" s="643"/>
      <c r="CD27" s="643"/>
      <c r="CE27" s="643"/>
      <c r="CF27" s="643"/>
      <c r="CG27" s="643"/>
      <c r="CH27" s="643"/>
      <c r="CI27" s="643"/>
      <c r="CJ27" s="643"/>
      <c r="CK27" s="643"/>
      <c r="CL27" s="643"/>
      <c r="CM27" s="643"/>
      <c r="CN27" s="643"/>
      <c r="CO27" s="643"/>
      <c r="CP27" s="643"/>
      <c r="CQ27" s="643"/>
      <c r="CR27" s="643"/>
      <c r="CS27" s="643"/>
      <c r="CT27" s="643"/>
      <c r="CU27" s="643"/>
      <c r="CV27" s="643"/>
      <c r="CW27" s="643"/>
      <c r="CX27" s="643"/>
      <c r="CY27" s="643"/>
      <c r="CZ27" s="643"/>
      <c r="DA27" s="643"/>
      <c r="DB27" s="643"/>
      <c r="DC27" s="643"/>
      <c r="DD27" s="643"/>
      <c r="DE27" s="643"/>
      <c r="DF27" s="643"/>
      <c r="DG27" s="643"/>
      <c r="DH27" s="643"/>
      <c r="DI27" s="643"/>
      <c r="DJ27" s="643"/>
      <c r="DK27" s="643"/>
      <c r="DL27" s="643"/>
      <c r="DM27" s="643"/>
      <c r="DN27" s="643"/>
      <c r="DO27" s="643"/>
      <c r="DP27" s="643"/>
      <c r="DQ27" s="643"/>
      <c r="DR27" s="643"/>
      <c r="DS27" s="643"/>
      <c r="DT27" s="643"/>
      <c r="DU27" s="643"/>
      <c r="DV27" s="643"/>
      <c r="DW27" s="643"/>
      <c r="DX27" s="643"/>
      <c r="DY27" s="643"/>
      <c r="DZ27" s="643"/>
      <c r="EA27" s="643"/>
      <c r="EB27" s="643"/>
      <c r="EC27" s="643"/>
      <c r="ED27" s="643"/>
      <c r="EE27" s="643"/>
      <c r="EF27" s="643"/>
      <c r="EG27" s="643"/>
      <c r="EH27" s="643"/>
      <c r="EI27" s="643"/>
      <c r="EJ27" s="643"/>
      <c r="EK27" s="643"/>
      <c r="EL27" s="643"/>
      <c r="EM27" s="643"/>
      <c r="EN27" s="643"/>
      <c r="EO27" s="643"/>
      <c r="EP27" s="643"/>
      <c r="EQ27" s="643"/>
      <c r="ER27" s="643"/>
      <c r="ES27" s="643"/>
      <c r="ET27" s="643"/>
      <c r="EU27" s="643"/>
      <c r="EV27" s="643"/>
      <c r="EW27" s="643"/>
      <c r="EX27" s="643"/>
      <c r="EY27" s="643"/>
      <c r="EZ27" s="643"/>
      <c r="FA27" s="643"/>
      <c r="FB27" s="643"/>
      <c r="FC27" s="643"/>
      <c r="FD27" s="643"/>
      <c r="FE27" s="643"/>
      <c r="FF27" s="643"/>
      <c r="FG27" s="643"/>
      <c r="FH27" s="643"/>
      <c r="FI27" s="643"/>
      <c r="FJ27" s="643"/>
      <c r="FK27" s="643"/>
      <c r="FL27" s="643"/>
      <c r="FM27" s="643"/>
      <c r="FN27" s="643"/>
      <c r="FO27" s="163"/>
      <c r="FP27" s="643"/>
      <c r="FQ27" s="163"/>
    </row>
    <row r="28" spans="1:173" s="146" customFormat="1" x14ac:dyDescent="0.25">
      <c r="A28" s="44" t="s">
        <v>2341</v>
      </c>
      <c r="B28" s="48" t="s">
        <v>0</v>
      </c>
      <c r="C28" s="47"/>
      <c r="D28" s="753"/>
      <c r="E28" s="753"/>
      <c r="F28" s="753"/>
      <c r="G28" s="753"/>
      <c r="H28" s="163">
        <f t="shared" si="0"/>
        <v>0</v>
      </c>
      <c r="I28" s="753"/>
      <c r="J28" s="753"/>
      <c r="K28" s="643"/>
      <c r="L28" s="753"/>
      <c r="M28" s="753"/>
      <c r="N28" s="753"/>
      <c r="O28" s="753"/>
      <c r="P28" s="163">
        <f t="shared" ref="P28:P36" si="54">SUM(L28:O28)</f>
        <v>0</v>
      </c>
      <c r="Q28" s="753"/>
      <c r="R28" s="753"/>
      <c r="S28" s="643"/>
      <c r="T28" s="753"/>
      <c r="U28" s="753"/>
      <c r="V28" s="753"/>
      <c r="W28" s="753"/>
      <c r="X28" s="163">
        <f t="shared" ref="X28:X36" si="55">SUM(T28:W28)</f>
        <v>0</v>
      </c>
      <c r="Y28" s="753"/>
      <c r="Z28" s="753"/>
      <c r="AA28" s="643"/>
      <c r="AB28" s="753"/>
      <c r="AC28" s="753"/>
      <c r="AD28" s="753"/>
      <c r="AE28" s="753"/>
      <c r="AF28" s="163">
        <f t="shared" ref="AF28:AF36" si="56">SUM(AB28:AE28)</f>
        <v>0</v>
      </c>
      <c r="AG28" s="753"/>
      <c r="AH28" s="753"/>
      <c r="AI28" s="643"/>
      <c r="AJ28" s="753"/>
      <c r="AK28" s="753"/>
      <c r="AL28" s="753"/>
      <c r="AM28" s="753"/>
      <c r="AN28" s="163">
        <f t="shared" ref="AN28:AN36" si="57">SUM(AJ28:AM28)</f>
        <v>0</v>
      </c>
      <c r="AO28" s="753"/>
      <c r="AP28" s="753"/>
      <c r="AQ28" s="643"/>
      <c r="AR28" s="753"/>
      <c r="AS28" s="753"/>
      <c r="AT28" s="753"/>
      <c r="AU28" s="753"/>
      <c r="AV28" s="163">
        <f t="shared" ref="AV28:AV36" si="58">SUM(AR28:AU28)</f>
        <v>0</v>
      </c>
      <c r="AW28" s="753"/>
      <c r="AX28" s="753"/>
      <c r="AY28" s="643"/>
      <c r="AZ28" s="753"/>
      <c r="BA28" s="753"/>
      <c r="BB28" s="753"/>
      <c r="BC28" s="753"/>
      <c r="BD28" s="163">
        <f t="shared" ref="BD28:BD36" si="59">SUM(AZ28:BC28)</f>
        <v>0</v>
      </c>
      <c r="BE28" s="753"/>
      <c r="BF28" s="753"/>
      <c r="BG28" s="643"/>
      <c r="BH28" s="753"/>
      <c r="BI28" s="753"/>
      <c r="BJ28" s="753"/>
      <c r="BK28" s="753"/>
      <c r="BL28" s="163">
        <f t="shared" ref="BL28:BL36" si="60">SUM(BH28:BK28)</f>
        <v>0</v>
      </c>
      <c r="BM28" s="753"/>
      <c r="BN28" s="753"/>
      <c r="BO28" s="643"/>
      <c r="BP28" s="753"/>
      <c r="BQ28" s="753"/>
      <c r="BR28" s="753"/>
      <c r="BS28" s="753"/>
      <c r="BT28" s="163">
        <f t="shared" ref="BT28:BT36" si="61">SUM(BP28:BS28)</f>
        <v>0</v>
      </c>
      <c r="BU28" s="753"/>
      <c r="BV28" s="753"/>
      <c r="BW28" s="643"/>
      <c r="BX28" s="753"/>
      <c r="BY28" s="753"/>
      <c r="BZ28" s="753"/>
      <c r="CA28" s="753"/>
      <c r="CB28" s="163">
        <f t="shared" ref="CB28:CB36" si="62">SUM(BX28:CA28)</f>
        <v>0</v>
      </c>
      <c r="CC28" s="753"/>
      <c r="CD28" s="753"/>
      <c r="CE28" s="643"/>
      <c r="CF28" s="753"/>
      <c r="CG28" s="753"/>
      <c r="CH28" s="753"/>
      <c r="CI28" s="753"/>
      <c r="CJ28" s="163">
        <f t="shared" ref="CJ28:CJ36" si="63">SUM(CF28:CI28)</f>
        <v>0</v>
      </c>
      <c r="CK28" s="753"/>
      <c r="CL28" s="753"/>
      <c r="CM28" s="643"/>
      <c r="CN28" s="753"/>
      <c r="CO28" s="753"/>
      <c r="CP28" s="753"/>
      <c r="CQ28" s="753"/>
      <c r="CR28" s="163">
        <f t="shared" ref="CR28:CR36" si="64">SUM(CN28:CQ28)</f>
        <v>0</v>
      </c>
      <c r="CS28" s="753"/>
      <c r="CT28" s="753"/>
      <c r="CU28" s="643"/>
      <c r="CV28" s="753"/>
      <c r="CW28" s="753"/>
      <c r="CX28" s="753"/>
      <c r="CY28" s="753"/>
      <c r="CZ28" s="163">
        <f t="shared" ref="CZ28:CZ36" si="65">SUM(CV28:CY28)</f>
        <v>0</v>
      </c>
      <c r="DA28" s="753"/>
      <c r="DB28" s="753"/>
      <c r="DC28" s="643"/>
      <c r="DD28" s="753"/>
      <c r="DE28" s="753"/>
      <c r="DF28" s="753"/>
      <c r="DG28" s="753"/>
      <c r="DH28" s="163">
        <f t="shared" ref="DH28:DH36" si="66">SUM(DD28:DG28)</f>
        <v>0</v>
      </c>
      <c r="DI28" s="753"/>
      <c r="DJ28" s="753"/>
      <c r="DK28" s="643"/>
      <c r="DL28" s="753"/>
      <c r="DM28" s="753"/>
      <c r="DN28" s="753"/>
      <c r="DO28" s="753"/>
      <c r="DP28" s="163">
        <f t="shared" ref="DP28:DP36" si="67">SUM(DL28:DO28)</f>
        <v>0</v>
      </c>
      <c r="DQ28" s="753"/>
      <c r="DR28" s="753"/>
      <c r="DS28" s="643"/>
      <c r="DT28" s="753"/>
      <c r="DU28" s="753"/>
      <c r="DV28" s="753"/>
      <c r="DW28" s="753"/>
      <c r="DX28" s="163">
        <f t="shared" ref="DX28:DX36" si="68">SUM(DT28:DW28)</f>
        <v>0</v>
      </c>
      <c r="DY28" s="753"/>
      <c r="DZ28" s="753"/>
      <c r="EA28" s="643"/>
      <c r="EB28" s="753"/>
      <c r="EC28" s="753"/>
      <c r="ED28" s="753"/>
      <c r="EE28" s="753"/>
      <c r="EF28" s="163">
        <f t="shared" ref="EF28:EF36" si="69">SUM(EB28:EE28)</f>
        <v>0</v>
      </c>
      <c r="EG28" s="753"/>
      <c r="EH28" s="753"/>
      <c r="EI28" s="643"/>
      <c r="EJ28" s="753"/>
      <c r="EK28" s="753"/>
      <c r="EL28" s="753"/>
      <c r="EM28" s="753"/>
      <c r="EN28" s="163">
        <f t="shared" ref="EN28:EN36" si="70">SUM(EJ28:EM28)</f>
        <v>0</v>
      </c>
      <c r="EO28" s="753"/>
      <c r="EP28" s="753"/>
      <c r="EQ28" s="643"/>
      <c r="ER28" s="753"/>
      <c r="ES28" s="753"/>
      <c r="ET28" s="753"/>
      <c r="EU28" s="753"/>
      <c r="EV28" s="163">
        <f t="shared" ref="EV28:EV36" si="71">SUM(ER28:EU28)</f>
        <v>0</v>
      </c>
      <c r="EW28" s="753"/>
      <c r="EX28" s="753"/>
      <c r="EY28" s="643"/>
      <c r="EZ28" s="753"/>
      <c r="FA28" s="753"/>
      <c r="FB28" s="753"/>
      <c r="FC28" s="753"/>
      <c r="FD28" s="163">
        <f t="shared" ref="FD28:FD36" si="72">SUM(EZ28:FC28)</f>
        <v>0</v>
      </c>
      <c r="FE28" s="753"/>
      <c r="FF28" s="753"/>
      <c r="FG28" s="643"/>
      <c r="FH28" s="50">
        <f t="shared" ref="FH28:FH36" si="73">D28+L28+T28+AB28+AJ28+AR28+AZ28+BH28+BP28+BX28+CF28+CN28+CV28+DD28+DL28+DT28+EB28+EJ28+ER28+EZ28</f>
        <v>0</v>
      </c>
      <c r="FI28" s="50">
        <f t="shared" ref="FI28:FI36" si="74">E28+M28+U28+AC28+AK28+AS28+BA28+BI28+BQ28+BY28+CG28+CO28+CW28+DE28+DM28+DU28+EC28+EK28+ES28+FA28</f>
        <v>0</v>
      </c>
      <c r="FJ28" s="50">
        <f t="shared" ref="FJ28:FJ36" si="75">F28+N28+V28+AD28+AL28+AT28+BB28+BJ28+BR28+BZ28+CH28+CP28+CX28+DF28+DN28+DV28+ED28+EL28+ET28+FB28</f>
        <v>0</v>
      </c>
      <c r="FK28" s="50">
        <f t="shared" ref="FK28:FK36" si="76">G28+O28+W28+AE28+AM28+AU28+BC28+BK28+BS28+CA28+CI28+CQ28+CY28+DG28+DO28+DW28+EE28+EM28+EU28+FC28</f>
        <v>0</v>
      </c>
      <c r="FL28" s="163">
        <f t="shared" ref="FL28:FL36" si="77">SUM(FH28:FK28)</f>
        <v>0</v>
      </c>
      <c r="FM28" s="50">
        <f t="shared" ref="FM28:FM36" si="78">I28+Q28+Y28+AG28+AO28+AW28+BE28+BM28+BU28+CC28+CK28+CS28+DA28+DI28+DQ28+DY28+EG28+EO28+EW28+FE28</f>
        <v>0</v>
      </c>
      <c r="FN28" s="50">
        <f t="shared" ref="FN28:FN36" si="79">J28+R28+Z28+AH28+AP28+AX28+BF28+BN28+BV28+CD28+CL28+CT28+DB28+DJ28+DR28+DZ28+EH28+EP28+EX28+FF28</f>
        <v>0</v>
      </c>
      <c r="FO28" s="163"/>
      <c r="FP28" s="643"/>
      <c r="FQ28" s="163"/>
    </row>
    <row r="29" spans="1:173" s="146" customFormat="1" x14ac:dyDescent="0.25">
      <c r="A29" s="44" t="s">
        <v>2342</v>
      </c>
      <c r="B29" s="48" t="s">
        <v>1</v>
      </c>
      <c r="C29" s="47"/>
      <c r="D29" s="753"/>
      <c r="E29" s="753"/>
      <c r="F29" s="753"/>
      <c r="G29" s="753"/>
      <c r="H29" s="163">
        <f t="shared" si="0"/>
        <v>0</v>
      </c>
      <c r="I29" s="753"/>
      <c r="J29" s="753"/>
      <c r="K29" s="643"/>
      <c r="L29" s="753"/>
      <c r="M29" s="753"/>
      <c r="N29" s="753"/>
      <c r="O29" s="753"/>
      <c r="P29" s="163">
        <f t="shared" si="54"/>
        <v>0</v>
      </c>
      <c r="Q29" s="753"/>
      <c r="R29" s="753"/>
      <c r="S29" s="643"/>
      <c r="T29" s="753"/>
      <c r="U29" s="753"/>
      <c r="V29" s="753"/>
      <c r="W29" s="753"/>
      <c r="X29" s="163">
        <f t="shared" si="55"/>
        <v>0</v>
      </c>
      <c r="Y29" s="753"/>
      <c r="Z29" s="753"/>
      <c r="AA29" s="643"/>
      <c r="AB29" s="753"/>
      <c r="AC29" s="753"/>
      <c r="AD29" s="753"/>
      <c r="AE29" s="753"/>
      <c r="AF29" s="163">
        <f t="shared" si="56"/>
        <v>0</v>
      </c>
      <c r="AG29" s="753"/>
      <c r="AH29" s="753"/>
      <c r="AI29" s="643"/>
      <c r="AJ29" s="753"/>
      <c r="AK29" s="753"/>
      <c r="AL29" s="753"/>
      <c r="AM29" s="753"/>
      <c r="AN29" s="163">
        <f t="shared" si="57"/>
        <v>0</v>
      </c>
      <c r="AO29" s="753"/>
      <c r="AP29" s="753"/>
      <c r="AQ29" s="643"/>
      <c r="AR29" s="753"/>
      <c r="AS29" s="753"/>
      <c r="AT29" s="753"/>
      <c r="AU29" s="753"/>
      <c r="AV29" s="163">
        <f t="shared" si="58"/>
        <v>0</v>
      </c>
      <c r="AW29" s="753"/>
      <c r="AX29" s="753"/>
      <c r="AY29" s="643"/>
      <c r="AZ29" s="753"/>
      <c r="BA29" s="753"/>
      <c r="BB29" s="753"/>
      <c r="BC29" s="753"/>
      <c r="BD29" s="163">
        <f t="shared" si="59"/>
        <v>0</v>
      </c>
      <c r="BE29" s="753"/>
      <c r="BF29" s="753"/>
      <c r="BG29" s="643"/>
      <c r="BH29" s="753"/>
      <c r="BI29" s="753"/>
      <c r="BJ29" s="753"/>
      <c r="BK29" s="753"/>
      <c r="BL29" s="163">
        <f t="shared" si="60"/>
        <v>0</v>
      </c>
      <c r="BM29" s="753"/>
      <c r="BN29" s="753"/>
      <c r="BO29" s="643"/>
      <c r="BP29" s="753"/>
      <c r="BQ29" s="753"/>
      <c r="BR29" s="753"/>
      <c r="BS29" s="753"/>
      <c r="BT29" s="163">
        <f t="shared" si="61"/>
        <v>0</v>
      </c>
      <c r="BU29" s="753"/>
      <c r="BV29" s="753"/>
      <c r="BW29" s="643"/>
      <c r="BX29" s="753"/>
      <c r="BY29" s="753"/>
      <c r="BZ29" s="753"/>
      <c r="CA29" s="753"/>
      <c r="CB29" s="163">
        <f t="shared" si="62"/>
        <v>0</v>
      </c>
      <c r="CC29" s="753"/>
      <c r="CD29" s="753"/>
      <c r="CE29" s="643"/>
      <c r="CF29" s="753"/>
      <c r="CG29" s="753"/>
      <c r="CH29" s="753"/>
      <c r="CI29" s="753"/>
      <c r="CJ29" s="163">
        <f t="shared" si="63"/>
        <v>0</v>
      </c>
      <c r="CK29" s="753"/>
      <c r="CL29" s="753"/>
      <c r="CM29" s="643"/>
      <c r="CN29" s="753"/>
      <c r="CO29" s="753"/>
      <c r="CP29" s="753"/>
      <c r="CQ29" s="753"/>
      <c r="CR29" s="163">
        <f t="shared" si="64"/>
        <v>0</v>
      </c>
      <c r="CS29" s="753"/>
      <c r="CT29" s="753"/>
      <c r="CU29" s="643"/>
      <c r="CV29" s="753"/>
      <c r="CW29" s="753"/>
      <c r="CX29" s="753"/>
      <c r="CY29" s="753"/>
      <c r="CZ29" s="163">
        <f t="shared" si="65"/>
        <v>0</v>
      </c>
      <c r="DA29" s="753"/>
      <c r="DB29" s="753"/>
      <c r="DC29" s="643"/>
      <c r="DD29" s="753"/>
      <c r="DE29" s="753"/>
      <c r="DF29" s="753"/>
      <c r="DG29" s="753"/>
      <c r="DH29" s="163">
        <f t="shared" si="66"/>
        <v>0</v>
      </c>
      <c r="DI29" s="753"/>
      <c r="DJ29" s="753"/>
      <c r="DK29" s="643"/>
      <c r="DL29" s="753"/>
      <c r="DM29" s="753"/>
      <c r="DN29" s="753"/>
      <c r="DO29" s="753"/>
      <c r="DP29" s="163">
        <f t="shared" si="67"/>
        <v>0</v>
      </c>
      <c r="DQ29" s="753"/>
      <c r="DR29" s="753"/>
      <c r="DS29" s="643"/>
      <c r="DT29" s="753"/>
      <c r="DU29" s="753"/>
      <c r="DV29" s="753"/>
      <c r="DW29" s="753"/>
      <c r="DX29" s="163">
        <f t="shared" si="68"/>
        <v>0</v>
      </c>
      <c r="DY29" s="753"/>
      <c r="DZ29" s="753"/>
      <c r="EA29" s="643"/>
      <c r="EB29" s="753"/>
      <c r="EC29" s="753"/>
      <c r="ED29" s="753"/>
      <c r="EE29" s="753"/>
      <c r="EF29" s="163">
        <f t="shared" si="69"/>
        <v>0</v>
      </c>
      <c r="EG29" s="753"/>
      <c r="EH29" s="753"/>
      <c r="EI29" s="643"/>
      <c r="EJ29" s="753"/>
      <c r="EK29" s="753"/>
      <c r="EL29" s="753"/>
      <c r="EM29" s="753"/>
      <c r="EN29" s="163">
        <f t="shared" si="70"/>
        <v>0</v>
      </c>
      <c r="EO29" s="753"/>
      <c r="EP29" s="753"/>
      <c r="EQ29" s="643"/>
      <c r="ER29" s="753"/>
      <c r="ES29" s="753"/>
      <c r="ET29" s="753"/>
      <c r="EU29" s="753"/>
      <c r="EV29" s="163">
        <f t="shared" si="71"/>
        <v>0</v>
      </c>
      <c r="EW29" s="753"/>
      <c r="EX29" s="753"/>
      <c r="EY29" s="643"/>
      <c r="EZ29" s="753"/>
      <c r="FA29" s="753"/>
      <c r="FB29" s="753"/>
      <c r="FC29" s="753"/>
      <c r="FD29" s="163">
        <f t="shared" si="72"/>
        <v>0</v>
      </c>
      <c r="FE29" s="753"/>
      <c r="FF29" s="753"/>
      <c r="FG29" s="643"/>
      <c r="FH29" s="503">
        <f t="shared" si="73"/>
        <v>0</v>
      </c>
      <c r="FI29" s="503">
        <f t="shared" si="74"/>
        <v>0</v>
      </c>
      <c r="FJ29" s="503">
        <f t="shared" si="75"/>
        <v>0</v>
      </c>
      <c r="FK29" s="50">
        <f t="shared" si="76"/>
        <v>0</v>
      </c>
      <c r="FL29" s="163">
        <f t="shared" si="77"/>
        <v>0</v>
      </c>
      <c r="FM29" s="50">
        <f t="shared" si="78"/>
        <v>0</v>
      </c>
      <c r="FN29" s="50">
        <f t="shared" si="79"/>
        <v>0</v>
      </c>
      <c r="FO29" s="163"/>
      <c r="FP29" s="643"/>
      <c r="FQ29" s="163"/>
    </row>
    <row r="30" spans="1:173" s="146" customFormat="1" x14ac:dyDescent="0.25">
      <c r="A30" s="422" t="s">
        <v>2343</v>
      </c>
      <c r="B30" s="48" t="s">
        <v>250</v>
      </c>
      <c r="C30" s="47"/>
      <c r="D30" s="643"/>
      <c r="E30" s="753"/>
      <c r="F30" s="643"/>
      <c r="G30" s="643"/>
      <c r="H30" s="163">
        <f t="shared" si="0"/>
        <v>0</v>
      </c>
      <c r="I30" s="643"/>
      <c r="J30" s="643"/>
      <c r="K30" s="643"/>
      <c r="L30" s="643"/>
      <c r="M30" s="753"/>
      <c r="N30" s="643"/>
      <c r="O30" s="643"/>
      <c r="P30" s="163">
        <f t="shared" si="54"/>
        <v>0</v>
      </c>
      <c r="Q30" s="643"/>
      <c r="R30" s="643"/>
      <c r="S30" s="643"/>
      <c r="T30" s="643"/>
      <c r="U30" s="753"/>
      <c r="V30" s="643"/>
      <c r="W30" s="643"/>
      <c r="X30" s="505">
        <f t="shared" si="55"/>
        <v>0</v>
      </c>
      <c r="Y30" s="643"/>
      <c r="Z30" s="643"/>
      <c r="AA30" s="643"/>
      <c r="AB30" s="643"/>
      <c r="AC30" s="753"/>
      <c r="AD30" s="643"/>
      <c r="AE30" s="643"/>
      <c r="AF30" s="163">
        <f t="shared" si="56"/>
        <v>0</v>
      </c>
      <c r="AG30" s="643"/>
      <c r="AH30" s="643"/>
      <c r="AI30" s="643"/>
      <c r="AJ30" s="643"/>
      <c r="AK30" s="753"/>
      <c r="AL30" s="643"/>
      <c r="AM30" s="643"/>
      <c r="AN30" s="163">
        <f t="shared" si="57"/>
        <v>0</v>
      </c>
      <c r="AO30" s="643"/>
      <c r="AP30" s="643"/>
      <c r="AQ30" s="643"/>
      <c r="AR30" s="643"/>
      <c r="AS30" s="753"/>
      <c r="AT30" s="643"/>
      <c r="AU30" s="643"/>
      <c r="AV30" s="163">
        <f t="shared" si="58"/>
        <v>0</v>
      </c>
      <c r="AW30" s="643"/>
      <c r="AX30" s="643"/>
      <c r="AY30" s="643"/>
      <c r="AZ30" s="643"/>
      <c r="BA30" s="753"/>
      <c r="BB30" s="643"/>
      <c r="BC30" s="643"/>
      <c r="BD30" s="163">
        <f t="shared" si="59"/>
        <v>0</v>
      </c>
      <c r="BE30" s="643"/>
      <c r="BF30" s="643"/>
      <c r="BG30" s="643"/>
      <c r="BH30" s="643"/>
      <c r="BI30" s="753"/>
      <c r="BJ30" s="643"/>
      <c r="BK30" s="643"/>
      <c r="BL30" s="163">
        <f>SUM(BI30:BK30)</f>
        <v>0</v>
      </c>
      <c r="BM30" s="643"/>
      <c r="BN30" s="643"/>
      <c r="BO30" s="643"/>
      <c r="BP30" s="643"/>
      <c r="BQ30" s="753"/>
      <c r="BR30" s="643"/>
      <c r="BS30" s="643"/>
      <c r="BT30" s="163">
        <f>SUM(BQ30:BS30)</f>
        <v>0</v>
      </c>
      <c r="BU30" s="643"/>
      <c r="BV30" s="643"/>
      <c r="BW30" s="643"/>
      <c r="BX30" s="643"/>
      <c r="BY30" s="753"/>
      <c r="BZ30" s="643"/>
      <c r="CA30" s="643"/>
      <c r="CB30" s="163">
        <f>SUM(BY30:CA30)</f>
        <v>0</v>
      </c>
      <c r="CC30" s="643"/>
      <c r="CD30" s="643"/>
      <c r="CE30" s="643"/>
      <c r="CF30" s="643"/>
      <c r="CG30" s="753"/>
      <c r="CH30" s="643"/>
      <c r="CI30" s="643"/>
      <c r="CJ30" s="163">
        <f>SUM(CG30:CI30)</f>
        <v>0</v>
      </c>
      <c r="CK30" s="643"/>
      <c r="CL30" s="643"/>
      <c r="CM30" s="643"/>
      <c r="CN30" s="643"/>
      <c r="CO30" s="753"/>
      <c r="CP30" s="643"/>
      <c r="CQ30" s="760"/>
      <c r="CR30" s="163">
        <f>SUM(CO30:CQ30)</f>
        <v>0</v>
      </c>
      <c r="CS30" s="643"/>
      <c r="CT30" s="643"/>
      <c r="CU30" s="643"/>
      <c r="CV30" s="643"/>
      <c r="CW30" s="753"/>
      <c r="CX30" s="643"/>
      <c r="CY30" s="643"/>
      <c r="CZ30" s="163">
        <f>SUM(CW30:CY30)</f>
        <v>0</v>
      </c>
      <c r="DA30" s="643"/>
      <c r="DB30" s="643"/>
      <c r="DC30" s="643"/>
      <c r="DD30" s="643"/>
      <c r="DE30" s="753"/>
      <c r="DF30" s="643"/>
      <c r="DG30" s="643"/>
      <c r="DH30" s="163">
        <f>SUM(DE30:DG30)</f>
        <v>0</v>
      </c>
      <c r="DI30" s="643"/>
      <c r="DJ30" s="643"/>
      <c r="DK30" s="643"/>
      <c r="DL30" s="643"/>
      <c r="DM30" s="753"/>
      <c r="DN30" s="643"/>
      <c r="DO30" s="643"/>
      <c r="DP30" s="163">
        <f>SUM(DM30:DO30)</f>
        <v>0</v>
      </c>
      <c r="DQ30" s="643"/>
      <c r="DR30" s="643"/>
      <c r="DS30" s="643"/>
      <c r="DT30" s="643"/>
      <c r="DU30" s="753"/>
      <c r="DV30" s="643"/>
      <c r="DW30" s="643"/>
      <c r="DX30" s="163">
        <f>SUM(DU30:DW30)</f>
        <v>0</v>
      </c>
      <c r="DY30" s="643"/>
      <c r="DZ30" s="643"/>
      <c r="EA30" s="643"/>
      <c r="EB30" s="643"/>
      <c r="EC30" s="753"/>
      <c r="ED30" s="643"/>
      <c r="EE30" s="643"/>
      <c r="EF30" s="163">
        <f>SUM(EC30:EE30)</f>
        <v>0</v>
      </c>
      <c r="EG30" s="643"/>
      <c r="EH30" s="643"/>
      <c r="EI30" s="643"/>
      <c r="EJ30" s="643"/>
      <c r="EK30" s="753"/>
      <c r="EL30" s="643"/>
      <c r="EM30" s="643"/>
      <c r="EN30" s="163">
        <f>SUM(EK30:EM30)</f>
        <v>0</v>
      </c>
      <c r="EO30" s="643"/>
      <c r="EP30" s="643"/>
      <c r="EQ30" s="643"/>
      <c r="ER30" s="643"/>
      <c r="ES30" s="753"/>
      <c r="ET30" s="643"/>
      <c r="EU30" s="643"/>
      <c r="EV30" s="163">
        <f>SUM(ES30:EU30)</f>
        <v>0</v>
      </c>
      <c r="EW30" s="643"/>
      <c r="EX30" s="643"/>
      <c r="EY30" s="643"/>
      <c r="EZ30" s="643"/>
      <c r="FA30" s="753"/>
      <c r="FB30" s="643"/>
      <c r="FC30" s="643"/>
      <c r="FD30" s="163">
        <f>SUM(FA30:FC30)</f>
        <v>0</v>
      </c>
      <c r="FE30" s="643"/>
      <c r="FF30" s="643"/>
      <c r="FG30" s="643"/>
      <c r="FH30" s="503">
        <f t="shared" si="73"/>
        <v>0</v>
      </c>
      <c r="FI30" s="503">
        <f t="shared" si="74"/>
        <v>0</v>
      </c>
      <c r="FJ30" s="503">
        <f t="shared" si="75"/>
        <v>0</v>
      </c>
      <c r="FK30" s="50">
        <f>G30+O30+W30+AE30+AM30+AU30+BC30+BK30+BS30+CA30+CI30+CQ30+CY30+DG30+DO30+DW30+EE30+EM30+EU30+FC30</f>
        <v>0</v>
      </c>
      <c r="FL30" s="163">
        <f t="shared" si="77"/>
        <v>0</v>
      </c>
      <c r="FM30" s="50">
        <f t="shared" ref="FM30:FN32" si="80">I30+Q30+Y30+AG30+AO30+AW30+BE30+BM30+BU30+CC30+CK30+CS30+DA30+DI30+DQ30+DY30+EG30+EO30+EW30+FE30</f>
        <v>0</v>
      </c>
      <c r="FN30" s="50">
        <f t="shared" si="80"/>
        <v>0</v>
      </c>
      <c r="FO30" s="163"/>
      <c r="FP30" s="643"/>
      <c r="FQ30" s="163"/>
    </row>
    <row r="31" spans="1:173" s="146" customFormat="1" x14ac:dyDescent="0.25">
      <c r="A31" s="422" t="s">
        <v>2344</v>
      </c>
      <c r="B31" s="48" t="s">
        <v>251</v>
      </c>
      <c r="C31" s="47"/>
      <c r="D31" s="643"/>
      <c r="E31" s="753"/>
      <c r="F31" s="643"/>
      <c r="G31" s="643"/>
      <c r="H31" s="163">
        <f t="shared" si="0"/>
        <v>0</v>
      </c>
      <c r="I31" s="643"/>
      <c r="J31" s="643"/>
      <c r="K31" s="643"/>
      <c r="L31" s="643"/>
      <c r="M31" s="753"/>
      <c r="N31" s="643"/>
      <c r="O31" s="643"/>
      <c r="P31" s="163">
        <f t="shared" si="54"/>
        <v>0</v>
      </c>
      <c r="Q31" s="643"/>
      <c r="R31" s="643"/>
      <c r="S31" s="643"/>
      <c r="T31" s="643"/>
      <c r="U31" s="753"/>
      <c r="V31" s="643"/>
      <c r="W31" s="643"/>
      <c r="X31" s="505">
        <f t="shared" si="55"/>
        <v>0</v>
      </c>
      <c r="Y31" s="643"/>
      <c r="Z31" s="643"/>
      <c r="AA31" s="643"/>
      <c r="AB31" s="643"/>
      <c r="AC31" s="753"/>
      <c r="AD31" s="643"/>
      <c r="AE31" s="643"/>
      <c r="AF31" s="163">
        <f t="shared" si="56"/>
        <v>0</v>
      </c>
      <c r="AG31" s="643"/>
      <c r="AH31" s="643"/>
      <c r="AI31" s="643"/>
      <c r="AJ31" s="643"/>
      <c r="AK31" s="753"/>
      <c r="AL31" s="643"/>
      <c r="AM31" s="643"/>
      <c r="AN31" s="163">
        <f t="shared" si="57"/>
        <v>0</v>
      </c>
      <c r="AO31" s="643"/>
      <c r="AP31" s="643"/>
      <c r="AQ31" s="643"/>
      <c r="AR31" s="643"/>
      <c r="AS31" s="753"/>
      <c r="AT31" s="643"/>
      <c r="AU31" s="643"/>
      <c r="AV31" s="163">
        <f t="shared" si="58"/>
        <v>0</v>
      </c>
      <c r="AW31" s="643"/>
      <c r="AX31" s="643"/>
      <c r="AY31" s="643"/>
      <c r="AZ31" s="643"/>
      <c r="BA31" s="753"/>
      <c r="BB31" s="643"/>
      <c r="BC31" s="643"/>
      <c r="BD31" s="163">
        <f t="shared" si="59"/>
        <v>0</v>
      </c>
      <c r="BE31" s="643"/>
      <c r="BF31" s="643"/>
      <c r="BG31" s="643"/>
      <c r="BH31" s="643"/>
      <c r="BI31" s="753"/>
      <c r="BJ31" s="643"/>
      <c r="BK31" s="643"/>
      <c r="BL31" s="163">
        <f>SUM(BI31:BK31)</f>
        <v>0</v>
      </c>
      <c r="BM31" s="643"/>
      <c r="BN31" s="643"/>
      <c r="BO31" s="643"/>
      <c r="BP31" s="643"/>
      <c r="BQ31" s="753"/>
      <c r="BR31" s="643"/>
      <c r="BS31" s="643"/>
      <c r="BT31" s="163">
        <f>SUM(BQ31:BS31)</f>
        <v>0</v>
      </c>
      <c r="BU31" s="643"/>
      <c r="BV31" s="643"/>
      <c r="BW31" s="643"/>
      <c r="BX31" s="643"/>
      <c r="BY31" s="753"/>
      <c r="BZ31" s="643"/>
      <c r="CA31" s="643"/>
      <c r="CB31" s="163">
        <f>SUM(BY31:CA31)</f>
        <v>0</v>
      </c>
      <c r="CC31" s="643"/>
      <c r="CD31" s="643"/>
      <c r="CE31" s="643"/>
      <c r="CF31" s="643"/>
      <c r="CG31" s="753"/>
      <c r="CH31" s="643"/>
      <c r="CI31" s="643"/>
      <c r="CJ31" s="163">
        <f>SUM(CG31:CI31)</f>
        <v>0</v>
      </c>
      <c r="CK31" s="643"/>
      <c r="CL31" s="643"/>
      <c r="CM31" s="643"/>
      <c r="CN31" s="643"/>
      <c r="CO31" s="753"/>
      <c r="CP31" s="643"/>
      <c r="CQ31" s="760"/>
      <c r="CR31" s="163">
        <f>SUM(CO31:CQ31)</f>
        <v>0</v>
      </c>
      <c r="CS31" s="643"/>
      <c r="CT31" s="643"/>
      <c r="CU31" s="643"/>
      <c r="CV31" s="643"/>
      <c r="CW31" s="753"/>
      <c r="CX31" s="643"/>
      <c r="CY31" s="643"/>
      <c r="CZ31" s="163">
        <f>SUM(CW31:CY31)</f>
        <v>0</v>
      </c>
      <c r="DA31" s="643"/>
      <c r="DB31" s="643"/>
      <c r="DC31" s="643"/>
      <c r="DD31" s="643"/>
      <c r="DE31" s="753"/>
      <c r="DF31" s="643"/>
      <c r="DG31" s="643"/>
      <c r="DH31" s="163">
        <f>SUM(DE31:DG31)</f>
        <v>0</v>
      </c>
      <c r="DI31" s="643"/>
      <c r="DJ31" s="643"/>
      <c r="DK31" s="643"/>
      <c r="DL31" s="643"/>
      <c r="DM31" s="753"/>
      <c r="DN31" s="643"/>
      <c r="DO31" s="643"/>
      <c r="DP31" s="163">
        <f>SUM(DM31:DO31)</f>
        <v>0</v>
      </c>
      <c r="DQ31" s="643"/>
      <c r="DR31" s="643"/>
      <c r="DS31" s="643"/>
      <c r="DT31" s="643"/>
      <c r="DU31" s="753"/>
      <c r="DV31" s="643"/>
      <c r="DW31" s="643"/>
      <c r="DX31" s="163">
        <f>SUM(DU31:DW31)</f>
        <v>0</v>
      </c>
      <c r="DY31" s="643"/>
      <c r="DZ31" s="643"/>
      <c r="EA31" s="643"/>
      <c r="EB31" s="643"/>
      <c r="EC31" s="753"/>
      <c r="ED31" s="643"/>
      <c r="EE31" s="643"/>
      <c r="EF31" s="163">
        <f>SUM(EC31:EE31)</f>
        <v>0</v>
      </c>
      <c r="EG31" s="643"/>
      <c r="EH31" s="643"/>
      <c r="EI31" s="643"/>
      <c r="EJ31" s="643"/>
      <c r="EK31" s="753"/>
      <c r="EL31" s="643"/>
      <c r="EM31" s="643"/>
      <c r="EN31" s="163">
        <f>SUM(EK31:EM31)</f>
        <v>0</v>
      </c>
      <c r="EO31" s="643"/>
      <c r="EP31" s="643"/>
      <c r="EQ31" s="643"/>
      <c r="ER31" s="643"/>
      <c r="ES31" s="753"/>
      <c r="ET31" s="643"/>
      <c r="EU31" s="643"/>
      <c r="EV31" s="163">
        <f>SUM(ES31:EU31)</f>
        <v>0</v>
      </c>
      <c r="EW31" s="643"/>
      <c r="EX31" s="643"/>
      <c r="EY31" s="643"/>
      <c r="EZ31" s="643"/>
      <c r="FA31" s="753"/>
      <c r="FB31" s="643"/>
      <c r="FC31" s="643"/>
      <c r="FD31" s="163">
        <f>SUM(FA31:FC31)</f>
        <v>0</v>
      </c>
      <c r="FE31" s="643"/>
      <c r="FF31" s="643"/>
      <c r="FG31" s="643"/>
      <c r="FH31" s="503">
        <f t="shared" si="73"/>
        <v>0</v>
      </c>
      <c r="FI31" s="503">
        <f t="shared" si="74"/>
        <v>0</v>
      </c>
      <c r="FJ31" s="503">
        <f t="shared" si="75"/>
        <v>0</v>
      </c>
      <c r="FK31" s="50">
        <f>G31+O31+W31+AE31+AM31+AU31+BC31+BK31+BS31+CA31+CI31+CQ31+CY31+DG31+DO31+DW31+EE31+EM31+EU31+FC31</f>
        <v>0</v>
      </c>
      <c r="FL31" s="163">
        <f t="shared" si="77"/>
        <v>0</v>
      </c>
      <c r="FM31" s="50">
        <f t="shared" si="80"/>
        <v>0</v>
      </c>
      <c r="FN31" s="50">
        <f t="shared" si="80"/>
        <v>0</v>
      </c>
      <c r="FO31" s="163"/>
      <c r="FP31" s="643"/>
      <c r="FQ31" s="163"/>
    </row>
    <row r="32" spans="1:173" s="146" customFormat="1" x14ac:dyDescent="0.25">
      <c r="A32" s="422" t="s">
        <v>2345</v>
      </c>
      <c r="B32" s="48" t="s">
        <v>352</v>
      </c>
      <c r="C32" s="47"/>
      <c r="D32" s="753"/>
      <c r="E32" s="753"/>
      <c r="F32" s="643"/>
      <c r="G32" s="753"/>
      <c r="H32" s="163">
        <f t="shared" si="0"/>
        <v>0</v>
      </c>
      <c r="I32" s="753"/>
      <c r="J32" s="753"/>
      <c r="K32" s="643"/>
      <c r="L32" s="753"/>
      <c r="M32" s="753"/>
      <c r="N32" s="643"/>
      <c r="O32" s="753"/>
      <c r="P32" s="163">
        <f t="shared" si="54"/>
        <v>0</v>
      </c>
      <c r="Q32" s="753"/>
      <c r="R32" s="753"/>
      <c r="S32" s="643"/>
      <c r="T32" s="753"/>
      <c r="U32" s="753"/>
      <c r="V32" s="643"/>
      <c r="W32" s="753"/>
      <c r="X32" s="505">
        <f t="shared" si="55"/>
        <v>0</v>
      </c>
      <c r="Y32" s="753"/>
      <c r="Z32" s="753"/>
      <c r="AA32" s="643"/>
      <c r="AB32" s="753"/>
      <c r="AC32" s="753"/>
      <c r="AD32" s="643"/>
      <c r="AE32" s="753"/>
      <c r="AF32" s="163">
        <f t="shared" si="56"/>
        <v>0</v>
      </c>
      <c r="AG32" s="753"/>
      <c r="AH32" s="753"/>
      <c r="AI32" s="643"/>
      <c r="AJ32" s="753"/>
      <c r="AK32" s="753"/>
      <c r="AL32" s="643"/>
      <c r="AM32" s="753"/>
      <c r="AN32" s="163">
        <f t="shared" si="57"/>
        <v>0</v>
      </c>
      <c r="AO32" s="753"/>
      <c r="AP32" s="753"/>
      <c r="AQ32" s="643"/>
      <c r="AR32" s="753"/>
      <c r="AS32" s="753"/>
      <c r="AT32" s="643"/>
      <c r="AU32" s="753"/>
      <c r="AV32" s="163">
        <f t="shared" si="58"/>
        <v>0</v>
      </c>
      <c r="AW32" s="753"/>
      <c r="AX32" s="753"/>
      <c r="AY32" s="643"/>
      <c r="AZ32" s="753"/>
      <c r="BA32" s="753"/>
      <c r="BB32" s="643"/>
      <c r="BC32" s="753"/>
      <c r="BD32" s="163">
        <f t="shared" si="59"/>
        <v>0</v>
      </c>
      <c r="BE32" s="753"/>
      <c r="BF32" s="753"/>
      <c r="BG32" s="643"/>
      <c r="BH32" s="753"/>
      <c r="BI32" s="753"/>
      <c r="BJ32" s="643"/>
      <c r="BK32" s="753"/>
      <c r="BL32" s="163">
        <f t="shared" si="60"/>
        <v>0</v>
      </c>
      <c r="BM32" s="753"/>
      <c r="BN32" s="753"/>
      <c r="BO32" s="643"/>
      <c r="BP32" s="753"/>
      <c r="BQ32" s="753"/>
      <c r="BR32" s="643"/>
      <c r="BS32" s="753"/>
      <c r="BT32" s="163">
        <f t="shared" si="61"/>
        <v>0</v>
      </c>
      <c r="BU32" s="753"/>
      <c r="BV32" s="753"/>
      <c r="BW32" s="643"/>
      <c r="BX32" s="753"/>
      <c r="BY32" s="753"/>
      <c r="BZ32" s="643"/>
      <c r="CA32" s="753"/>
      <c r="CB32" s="163">
        <f t="shared" si="62"/>
        <v>0</v>
      </c>
      <c r="CC32" s="753"/>
      <c r="CD32" s="753"/>
      <c r="CE32" s="643"/>
      <c r="CF32" s="753"/>
      <c r="CG32" s="753"/>
      <c r="CH32" s="643"/>
      <c r="CI32" s="753"/>
      <c r="CJ32" s="163">
        <f t="shared" si="63"/>
        <v>0</v>
      </c>
      <c r="CK32" s="753"/>
      <c r="CL32" s="753"/>
      <c r="CM32" s="643"/>
      <c r="CN32" s="753"/>
      <c r="CO32" s="753"/>
      <c r="CP32" s="643"/>
      <c r="CQ32" s="753"/>
      <c r="CR32" s="163">
        <f t="shared" si="64"/>
        <v>0</v>
      </c>
      <c r="CS32" s="753"/>
      <c r="CT32" s="753"/>
      <c r="CU32" s="643"/>
      <c r="CV32" s="753"/>
      <c r="CW32" s="753"/>
      <c r="CX32" s="643"/>
      <c r="CY32" s="753"/>
      <c r="CZ32" s="163">
        <f t="shared" si="65"/>
        <v>0</v>
      </c>
      <c r="DA32" s="753"/>
      <c r="DB32" s="753"/>
      <c r="DC32" s="643"/>
      <c r="DD32" s="753"/>
      <c r="DE32" s="753"/>
      <c r="DF32" s="643"/>
      <c r="DG32" s="753"/>
      <c r="DH32" s="163">
        <f t="shared" si="66"/>
        <v>0</v>
      </c>
      <c r="DI32" s="753"/>
      <c r="DJ32" s="753"/>
      <c r="DK32" s="643"/>
      <c r="DL32" s="753"/>
      <c r="DM32" s="753"/>
      <c r="DN32" s="643"/>
      <c r="DO32" s="753"/>
      <c r="DP32" s="163">
        <f t="shared" si="67"/>
        <v>0</v>
      </c>
      <c r="DQ32" s="753"/>
      <c r="DR32" s="753"/>
      <c r="DS32" s="643"/>
      <c r="DT32" s="753"/>
      <c r="DU32" s="753"/>
      <c r="DV32" s="643"/>
      <c r="DW32" s="753"/>
      <c r="DX32" s="163">
        <f t="shared" si="68"/>
        <v>0</v>
      </c>
      <c r="DY32" s="753"/>
      <c r="DZ32" s="753"/>
      <c r="EA32" s="643"/>
      <c r="EB32" s="753"/>
      <c r="EC32" s="753"/>
      <c r="ED32" s="643"/>
      <c r="EE32" s="753"/>
      <c r="EF32" s="163">
        <f t="shared" si="69"/>
        <v>0</v>
      </c>
      <c r="EG32" s="753"/>
      <c r="EH32" s="753"/>
      <c r="EI32" s="643"/>
      <c r="EJ32" s="753"/>
      <c r="EK32" s="753"/>
      <c r="EL32" s="643"/>
      <c r="EM32" s="753"/>
      <c r="EN32" s="163">
        <f t="shared" si="70"/>
        <v>0</v>
      </c>
      <c r="EO32" s="753"/>
      <c r="EP32" s="753"/>
      <c r="EQ32" s="643"/>
      <c r="ER32" s="753"/>
      <c r="ES32" s="753"/>
      <c r="ET32" s="643"/>
      <c r="EU32" s="753"/>
      <c r="EV32" s="163">
        <f t="shared" si="71"/>
        <v>0</v>
      </c>
      <c r="EW32" s="753"/>
      <c r="EX32" s="753"/>
      <c r="EY32" s="643"/>
      <c r="EZ32" s="753"/>
      <c r="FA32" s="753"/>
      <c r="FB32" s="643"/>
      <c r="FC32" s="753"/>
      <c r="FD32" s="163">
        <f t="shared" si="72"/>
        <v>0</v>
      </c>
      <c r="FE32" s="753"/>
      <c r="FF32" s="753"/>
      <c r="FG32" s="643"/>
      <c r="FH32" s="503">
        <f t="shared" si="73"/>
        <v>0</v>
      </c>
      <c r="FI32" s="503">
        <f t="shared" si="74"/>
        <v>0</v>
      </c>
      <c r="FJ32" s="503">
        <f t="shared" si="75"/>
        <v>0</v>
      </c>
      <c r="FK32" s="50">
        <f>G32+O32+W32+AE32+AM32+AU32+BC32+BK32+BS32+CA32+CI32+CQ32+CY32+DG32+DO32+DW32+EE32+EM32+EU32+FC32</f>
        <v>0</v>
      </c>
      <c r="FL32" s="163">
        <f t="shared" si="77"/>
        <v>0</v>
      </c>
      <c r="FM32" s="50">
        <f t="shared" si="80"/>
        <v>0</v>
      </c>
      <c r="FN32" s="50">
        <f t="shared" si="80"/>
        <v>0</v>
      </c>
      <c r="FO32" s="163"/>
      <c r="FP32" s="643"/>
      <c r="FQ32" s="163"/>
    </row>
    <row r="33" spans="1:173" s="146" customFormat="1" ht="30" x14ac:dyDescent="0.25">
      <c r="A33" s="422" t="s">
        <v>2346</v>
      </c>
      <c r="B33" s="48" t="s">
        <v>353</v>
      </c>
      <c r="C33" s="47"/>
      <c r="D33" s="643"/>
      <c r="E33" s="643"/>
      <c r="F33" s="643"/>
      <c r="G33" s="753"/>
      <c r="H33" s="163">
        <f t="shared" si="0"/>
        <v>0</v>
      </c>
      <c r="I33" s="643"/>
      <c r="J33" s="643"/>
      <c r="K33" s="643"/>
      <c r="L33" s="643"/>
      <c r="M33" s="643"/>
      <c r="N33" s="643"/>
      <c r="O33" s="753"/>
      <c r="P33" s="163">
        <f t="shared" si="54"/>
        <v>0</v>
      </c>
      <c r="Q33" s="643"/>
      <c r="R33" s="643"/>
      <c r="S33" s="643"/>
      <c r="T33" s="643"/>
      <c r="U33" s="643"/>
      <c r="V33" s="643"/>
      <c r="W33" s="753"/>
      <c r="X33" s="163">
        <f t="shared" si="55"/>
        <v>0</v>
      </c>
      <c r="Y33" s="643"/>
      <c r="Z33" s="643"/>
      <c r="AA33" s="643"/>
      <c r="AB33" s="643"/>
      <c r="AC33" s="643"/>
      <c r="AD33" s="643"/>
      <c r="AE33" s="753"/>
      <c r="AF33" s="163">
        <f t="shared" si="56"/>
        <v>0</v>
      </c>
      <c r="AG33" s="643"/>
      <c r="AH33" s="643"/>
      <c r="AI33" s="643"/>
      <c r="AJ33" s="643"/>
      <c r="AK33" s="643"/>
      <c r="AL33" s="643"/>
      <c r="AM33" s="753"/>
      <c r="AN33" s="163">
        <f t="shared" si="57"/>
        <v>0</v>
      </c>
      <c r="AO33" s="643"/>
      <c r="AP33" s="643"/>
      <c r="AQ33" s="643"/>
      <c r="AR33" s="643"/>
      <c r="AS33" s="643"/>
      <c r="AT33" s="643"/>
      <c r="AU33" s="753"/>
      <c r="AV33" s="163">
        <f t="shared" si="58"/>
        <v>0</v>
      </c>
      <c r="AW33" s="643"/>
      <c r="AX33" s="643"/>
      <c r="AY33" s="643"/>
      <c r="AZ33" s="643"/>
      <c r="BA33" s="643"/>
      <c r="BB33" s="643"/>
      <c r="BC33" s="753"/>
      <c r="BD33" s="163">
        <f t="shared" si="59"/>
        <v>0</v>
      </c>
      <c r="BE33" s="643"/>
      <c r="BF33" s="643"/>
      <c r="BG33" s="643"/>
      <c r="BH33" s="643"/>
      <c r="BI33" s="643"/>
      <c r="BJ33" s="643"/>
      <c r="BK33" s="753"/>
      <c r="BL33" s="163">
        <f t="shared" si="60"/>
        <v>0</v>
      </c>
      <c r="BM33" s="643"/>
      <c r="BN33" s="643"/>
      <c r="BO33" s="643"/>
      <c r="BP33" s="643"/>
      <c r="BQ33" s="643"/>
      <c r="BR33" s="643"/>
      <c r="BS33" s="753"/>
      <c r="BT33" s="163">
        <f t="shared" si="61"/>
        <v>0</v>
      </c>
      <c r="BU33" s="643"/>
      <c r="BV33" s="643"/>
      <c r="BW33" s="643"/>
      <c r="BX33" s="643"/>
      <c r="BY33" s="643"/>
      <c r="BZ33" s="643"/>
      <c r="CA33" s="753"/>
      <c r="CB33" s="163">
        <f t="shared" si="62"/>
        <v>0</v>
      </c>
      <c r="CC33" s="643"/>
      <c r="CD33" s="643"/>
      <c r="CE33" s="643"/>
      <c r="CF33" s="643"/>
      <c r="CG33" s="643"/>
      <c r="CH33" s="643"/>
      <c r="CI33" s="753"/>
      <c r="CJ33" s="163">
        <f t="shared" si="63"/>
        <v>0</v>
      </c>
      <c r="CK33" s="643"/>
      <c r="CL33" s="643"/>
      <c r="CM33" s="643"/>
      <c r="CN33" s="643"/>
      <c r="CO33" s="643"/>
      <c r="CP33" s="643"/>
      <c r="CQ33" s="753"/>
      <c r="CR33" s="163">
        <f t="shared" si="64"/>
        <v>0</v>
      </c>
      <c r="CS33" s="643"/>
      <c r="CT33" s="643"/>
      <c r="CU33" s="643"/>
      <c r="CV33" s="643"/>
      <c r="CW33" s="643"/>
      <c r="CX33" s="643"/>
      <c r="CY33" s="753"/>
      <c r="CZ33" s="163">
        <f t="shared" si="65"/>
        <v>0</v>
      </c>
      <c r="DA33" s="643"/>
      <c r="DB33" s="643"/>
      <c r="DC33" s="643"/>
      <c r="DD33" s="643"/>
      <c r="DE33" s="643"/>
      <c r="DF33" s="643"/>
      <c r="DG33" s="753"/>
      <c r="DH33" s="163">
        <f t="shared" si="66"/>
        <v>0</v>
      </c>
      <c r="DI33" s="643"/>
      <c r="DJ33" s="643"/>
      <c r="DK33" s="643"/>
      <c r="DL33" s="643"/>
      <c r="DM33" s="643"/>
      <c r="DN33" s="643"/>
      <c r="DO33" s="753"/>
      <c r="DP33" s="163">
        <f t="shared" si="67"/>
        <v>0</v>
      </c>
      <c r="DQ33" s="643"/>
      <c r="DR33" s="643"/>
      <c r="DS33" s="643"/>
      <c r="DT33" s="643"/>
      <c r="DU33" s="643"/>
      <c r="DV33" s="643"/>
      <c r="DW33" s="753"/>
      <c r="DX33" s="163">
        <f t="shared" si="68"/>
        <v>0</v>
      </c>
      <c r="DY33" s="643"/>
      <c r="DZ33" s="643"/>
      <c r="EA33" s="643"/>
      <c r="EB33" s="643"/>
      <c r="EC33" s="643"/>
      <c r="ED33" s="643"/>
      <c r="EE33" s="753"/>
      <c r="EF33" s="163">
        <f t="shared" si="69"/>
        <v>0</v>
      </c>
      <c r="EG33" s="643"/>
      <c r="EH33" s="643"/>
      <c r="EI33" s="643"/>
      <c r="EJ33" s="643"/>
      <c r="EK33" s="643"/>
      <c r="EL33" s="643"/>
      <c r="EM33" s="753"/>
      <c r="EN33" s="163">
        <f t="shared" si="70"/>
        <v>0</v>
      </c>
      <c r="EO33" s="643"/>
      <c r="EP33" s="643"/>
      <c r="EQ33" s="643"/>
      <c r="ER33" s="643"/>
      <c r="ES33" s="643"/>
      <c r="ET33" s="643"/>
      <c r="EU33" s="753"/>
      <c r="EV33" s="163">
        <f t="shared" si="71"/>
        <v>0</v>
      </c>
      <c r="EW33" s="643"/>
      <c r="EX33" s="643"/>
      <c r="EY33" s="643"/>
      <c r="EZ33" s="643"/>
      <c r="FA33" s="643"/>
      <c r="FB33" s="643"/>
      <c r="FC33" s="753"/>
      <c r="FD33" s="163">
        <f t="shared" si="72"/>
        <v>0</v>
      </c>
      <c r="FE33" s="643"/>
      <c r="FF33" s="643"/>
      <c r="FG33" s="643"/>
      <c r="FH33" s="503">
        <f t="shared" si="73"/>
        <v>0</v>
      </c>
      <c r="FI33" s="503">
        <f t="shared" si="74"/>
        <v>0</v>
      </c>
      <c r="FJ33" s="503">
        <f t="shared" si="75"/>
        <v>0</v>
      </c>
      <c r="FK33" s="50">
        <f t="shared" si="76"/>
        <v>0</v>
      </c>
      <c r="FL33" s="163">
        <f t="shared" si="77"/>
        <v>0</v>
      </c>
      <c r="FM33" s="50">
        <f t="shared" si="78"/>
        <v>0</v>
      </c>
      <c r="FN33" s="50">
        <f t="shared" si="79"/>
        <v>0</v>
      </c>
      <c r="FO33" s="163"/>
      <c r="FP33" s="643"/>
      <c r="FQ33" s="163"/>
    </row>
    <row r="34" spans="1:173" s="146" customFormat="1" ht="30" x14ac:dyDescent="0.25">
      <c r="A34" s="422" t="s">
        <v>2347</v>
      </c>
      <c r="B34" s="48" t="s">
        <v>431</v>
      </c>
      <c r="C34" s="47"/>
      <c r="D34" s="753"/>
      <c r="E34" s="753"/>
      <c r="F34" s="753"/>
      <c r="G34" s="753"/>
      <c r="H34" s="163">
        <f t="shared" si="0"/>
        <v>0</v>
      </c>
      <c r="I34" s="753"/>
      <c r="J34" s="753"/>
      <c r="K34" s="643"/>
      <c r="L34" s="753"/>
      <c r="M34" s="753"/>
      <c r="N34" s="753"/>
      <c r="O34" s="753"/>
      <c r="P34" s="163">
        <f t="shared" si="54"/>
        <v>0</v>
      </c>
      <c r="Q34" s="753"/>
      <c r="R34" s="753"/>
      <c r="S34" s="643"/>
      <c r="T34" s="753"/>
      <c r="U34" s="753"/>
      <c r="V34" s="753"/>
      <c r="W34" s="753"/>
      <c r="X34" s="163">
        <f t="shared" si="55"/>
        <v>0</v>
      </c>
      <c r="Y34" s="753"/>
      <c r="Z34" s="753"/>
      <c r="AA34" s="643"/>
      <c r="AB34" s="753"/>
      <c r="AC34" s="753"/>
      <c r="AD34" s="753"/>
      <c r="AE34" s="753"/>
      <c r="AF34" s="163">
        <f t="shared" si="56"/>
        <v>0</v>
      </c>
      <c r="AG34" s="753"/>
      <c r="AH34" s="753"/>
      <c r="AI34" s="643"/>
      <c r="AJ34" s="753"/>
      <c r="AK34" s="753"/>
      <c r="AL34" s="753"/>
      <c r="AM34" s="753"/>
      <c r="AN34" s="163">
        <f t="shared" si="57"/>
        <v>0</v>
      </c>
      <c r="AO34" s="753"/>
      <c r="AP34" s="753"/>
      <c r="AQ34" s="643"/>
      <c r="AR34" s="753"/>
      <c r="AS34" s="753"/>
      <c r="AT34" s="753"/>
      <c r="AU34" s="753"/>
      <c r="AV34" s="163">
        <f t="shared" si="58"/>
        <v>0</v>
      </c>
      <c r="AW34" s="753"/>
      <c r="AX34" s="753"/>
      <c r="AY34" s="643"/>
      <c r="AZ34" s="753"/>
      <c r="BA34" s="753"/>
      <c r="BB34" s="753"/>
      <c r="BC34" s="753"/>
      <c r="BD34" s="163">
        <f t="shared" si="59"/>
        <v>0</v>
      </c>
      <c r="BE34" s="753"/>
      <c r="BF34" s="753"/>
      <c r="BG34" s="643"/>
      <c r="BH34" s="753"/>
      <c r="BI34" s="753"/>
      <c r="BJ34" s="753"/>
      <c r="BK34" s="753"/>
      <c r="BL34" s="163">
        <f t="shared" si="60"/>
        <v>0</v>
      </c>
      <c r="BM34" s="753"/>
      <c r="BN34" s="753"/>
      <c r="BO34" s="643"/>
      <c r="BP34" s="753"/>
      <c r="BQ34" s="753"/>
      <c r="BR34" s="753"/>
      <c r="BS34" s="753"/>
      <c r="BT34" s="163">
        <f t="shared" si="61"/>
        <v>0</v>
      </c>
      <c r="BU34" s="753"/>
      <c r="BV34" s="753"/>
      <c r="BW34" s="643"/>
      <c r="BX34" s="753"/>
      <c r="BY34" s="753"/>
      <c r="BZ34" s="753"/>
      <c r="CA34" s="753"/>
      <c r="CB34" s="163">
        <f t="shared" si="62"/>
        <v>0</v>
      </c>
      <c r="CC34" s="753"/>
      <c r="CD34" s="753"/>
      <c r="CE34" s="643"/>
      <c r="CF34" s="753"/>
      <c r="CG34" s="753"/>
      <c r="CH34" s="753"/>
      <c r="CI34" s="753"/>
      <c r="CJ34" s="163">
        <f t="shared" si="63"/>
        <v>0</v>
      </c>
      <c r="CK34" s="753"/>
      <c r="CL34" s="753"/>
      <c r="CM34" s="643"/>
      <c r="CN34" s="753"/>
      <c r="CO34" s="753"/>
      <c r="CP34" s="753"/>
      <c r="CQ34" s="753"/>
      <c r="CR34" s="163">
        <f t="shared" si="64"/>
        <v>0</v>
      </c>
      <c r="CS34" s="753"/>
      <c r="CT34" s="753"/>
      <c r="CU34" s="643"/>
      <c r="CV34" s="753"/>
      <c r="CW34" s="753"/>
      <c r="CX34" s="753"/>
      <c r="CY34" s="753"/>
      <c r="CZ34" s="163">
        <f t="shared" si="65"/>
        <v>0</v>
      </c>
      <c r="DA34" s="753"/>
      <c r="DB34" s="753"/>
      <c r="DC34" s="643"/>
      <c r="DD34" s="753"/>
      <c r="DE34" s="753"/>
      <c r="DF34" s="753"/>
      <c r="DG34" s="753"/>
      <c r="DH34" s="163">
        <f t="shared" si="66"/>
        <v>0</v>
      </c>
      <c r="DI34" s="753"/>
      <c r="DJ34" s="753"/>
      <c r="DK34" s="643"/>
      <c r="DL34" s="753"/>
      <c r="DM34" s="753"/>
      <c r="DN34" s="753"/>
      <c r="DO34" s="753"/>
      <c r="DP34" s="163">
        <f t="shared" si="67"/>
        <v>0</v>
      </c>
      <c r="DQ34" s="753"/>
      <c r="DR34" s="753"/>
      <c r="DS34" s="643"/>
      <c r="DT34" s="753"/>
      <c r="DU34" s="753"/>
      <c r="DV34" s="753"/>
      <c r="DW34" s="753"/>
      <c r="DX34" s="163">
        <f t="shared" si="68"/>
        <v>0</v>
      </c>
      <c r="DY34" s="753"/>
      <c r="DZ34" s="753"/>
      <c r="EA34" s="643"/>
      <c r="EB34" s="753"/>
      <c r="EC34" s="753"/>
      <c r="ED34" s="753"/>
      <c r="EE34" s="753"/>
      <c r="EF34" s="163">
        <f t="shared" si="69"/>
        <v>0</v>
      </c>
      <c r="EG34" s="753"/>
      <c r="EH34" s="753"/>
      <c r="EI34" s="643"/>
      <c r="EJ34" s="753"/>
      <c r="EK34" s="753"/>
      <c r="EL34" s="753"/>
      <c r="EM34" s="753"/>
      <c r="EN34" s="163">
        <f t="shared" si="70"/>
        <v>0</v>
      </c>
      <c r="EO34" s="753"/>
      <c r="EP34" s="753"/>
      <c r="EQ34" s="643"/>
      <c r="ER34" s="753"/>
      <c r="ES34" s="753"/>
      <c r="ET34" s="753"/>
      <c r="EU34" s="753"/>
      <c r="EV34" s="163">
        <f t="shared" si="71"/>
        <v>0</v>
      </c>
      <c r="EW34" s="753"/>
      <c r="EX34" s="753"/>
      <c r="EY34" s="643"/>
      <c r="EZ34" s="753"/>
      <c r="FA34" s="753"/>
      <c r="FB34" s="753"/>
      <c r="FC34" s="753"/>
      <c r="FD34" s="163">
        <f t="shared" si="72"/>
        <v>0</v>
      </c>
      <c r="FE34" s="753"/>
      <c r="FF34" s="753"/>
      <c r="FG34" s="643"/>
      <c r="FH34" s="503">
        <f t="shared" si="73"/>
        <v>0</v>
      </c>
      <c r="FI34" s="503">
        <f t="shared" si="74"/>
        <v>0</v>
      </c>
      <c r="FJ34" s="503">
        <f t="shared" si="75"/>
        <v>0</v>
      </c>
      <c r="FK34" s="50">
        <f t="shared" si="76"/>
        <v>0</v>
      </c>
      <c r="FL34" s="163">
        <f t="shared" si="77"/>
        <v>0</v>
      </c>
      <c r="FM34" s="50">
        <f t="shared" si="78"/>
        <v>0</v>
      </c>
      <c r="FN34" s="50">
        <f t="shared" si="79"/>
        <v>0</v>
      </c>
      <c r="FO34" s="163"/>
      <c r="FP34" s="643"/>
      <c r="FQ34" s="163"/>
    </row>
    <row r="35" spans="1:173" s="146" customFormat="1" x14ac:dyDescent="0.25">
      <c r="A35" s="422" t="s">
        <v>2348</v>
      </c>
      <c r="B35" s="48" t="s">
        <v>109</v>
      </c>
      <c r="C35" s="47"/>
      <c r="D35" s="753"/>
      <c r="E35" s="753"/>
      <c r="F35" s="753"/>
      <c r="G35" s="753"/>
      <c r="H35" s="163">
        <f t="shared" si="0"/>
        <v>0</v>
      </c>
      <c r="I35" s="753"/>
      <c r="J35" s="753"/>
      <c r="K35" s="643"/>
      <c r="L35" s="753"/>
      <c r="M35" s="753"/>
      <c r="N35" s="753"/>
      <c r="O35" s="753"/>
      <c r="P35" s="163">
        <f t="shared" si="54"/>
        <v>0</v>
      </c>
      <c r="Q35" s="753"/>
      <c r="R35" s="753"/>
      <c r="S35" s="643"/>
      <c r="T35" s="753"/>
      <c r="U35" s="753"/>
      <c r="V35" s="753"/>
      <c r="W35" s="753"/>
      <c r="X35" s="163">
        <f t="shared" si="55"/>
        <v>0</v>
      </c>
      <c r="Y35" s="753"/>
      <c r="Z35" s="753"/>
      <c r="AA35" s="643"/>
      <c r="AB35" s="753"/>
      <c r="AC35" s="753"/>
      <c r="AD35" s="753"/>
      <c r="AE35" s="753"/>
      <c r="AF35" s="163">
        <f t="shared" si="56"/>
        <v>0</v>
      </c>
      <c r="AG35" s="753"/>
      <c r="AH35" s="753"/>
      <c r="AI35" s="643"/>
      <c r="AJ35" s="753"/>
      <c r="AK35" s="753"/>
      <c r="AL35" s="753"/>
      <c r="AM35" s="753"/>
      <c r="AN35" s="163">
        <f t="shared" si="57"/>
        <v>0</v>
      </c>
      <c r="AO35" s="753"/>
      <c r="AP35" s="753"/>
      <c r="AQ35" s="643"/>
      <c r="AR35" s="753"/>
      <c r="AS35" s="753"/>
      <c r="AT35" s="753"/>
      <c r="AU35" s="753"/>
      <c r="AV35" s="163">
        <f t="shared" si="58"/>
        <v>0</v>
      </c>
      <c r="AW35" s="753"/>
      <c r="AX35" s="753"/>
      <c r="AY35" s="643"/>
      <c r="AZ35" s="753"/>
      <c r="BA35" s="753"/>
      <c r="BB35" s="753"/>
      <c r="BC35" s="753"/>
      <c r="BD35" s="163">
        <f t="shared" si="59"/>
        <v>0</v>
      </c>
      <c r="BE35" s="753"/>
      <c r="BF35" s="753"/>
      <c r="BG35" s="643"/>
      <c r="BH35" s="753"/>
      <c r="BI35" s="753"/>
      <c r="BJ35" s="753"/>
      <c r="BK35" s="753"/>
      <c r="BL35" s="163">
        <f t="shared" si="60"/>
        <v>0</v>
      </c>
      <c r="BM35" s="753"/>
      <c r="BN35" s="753"/>
      <c r="BO35" s="643"/>
      <c r="BP35" s="753"/>
      <c r="BQ35" s="753"/>
      <c r="BR35" s="753"/>
      <c r="BS35" s="753"/>
      <c r="BT35" s="163">
        <f t="shared" si="61"/>
        <v>0</v>
      </c>
      <c r="BU35" s="753"/>
      <c r="BV35" s="753"/>
      <c r="BW35" s="643"/>
      <c r="BX35" s="753"/>
      <c r="BY35" s="753"/>
      <c r="BZ35" s="753"/>
      <c r="CA35" s="753"/>
      <c r="CB35" s="163">
        <f t="shared" si="62"/>
        <v>0</v>
      </c>
      <c r="CC35" s="753"/>
      <c r="CD35" s="753"/>
      <c r="CE35" s="643"/>
      <c r="CF35" s="753"/>
      <c r="CG35" s="753"/>
      <c r="CH35" s="753"/>
      <c r="CI35" s="753"/>
      <c r="CJ35" s="163">
        <f t="shared" si="63"/>
        <v>0</v>
      </c>
      <c r="CK35" s="753"/>
      <c r="CL35" s="753"/>
      <c r="CM35" s="643"/>
      <c r="CN35" s="753"/>
      <c r="CO35" s="753"/>
      <c r="CP35" s="753"/>
      <c r="CQ35" s="753"/>
      <c r="CR35" s="163">
        <f t="shared" si="64"/>
        <v>0</v>
      </c>
      <c r="CS35" s="753"/>
      <c r="CT35" s="753"/>
      <c r="CU35" s="643"/>
      <c r="CV35" s="753"/>
      <c r="CW35" s="753"/>
      <c r="CX35" s="753"/>
      <c r="CY35" s="753"/>
      <c r="CZ35" s="163">
        <f t="shared" si="65"/>
        <v>0</v>
      </c>
      <c r="DA35" s="753"/>
      <c r="DB35" s="753"/>
      <c r="DC35" s="643"/>
      <c r="DD35" s="753"/>
      <c r="DE35" s="753"/>
      <c r="DF35" s="753"/>
      <c r="DG35" s="753"/>
      <c r="DH35" s="163">
        <f t="shared" si="66"/>
        <v>0</v>
      </c>
      <c r="DI35" s="753"/>
      <c r="DJ35" s="753"/>
      <c r="DK35" s="643"/>
      <c r="DL35" s="753"/>
      <c r="DM35" s="753"/>
      <c r="DN35" s="753"/>
      <c r="DO35" s="753"/>
      <c r="DP35" s="163">
        <f t="shared" si="67"/>
        <v>0</v>
      </c>
      <c r="DQ35" s="753"/>
      <c r="DR35" s="753"/>
      <c r="DS35" s="643"/>
      <c r="DT35" s="753"/>
      <c r="DU35" s="753"/>
      <c r="DV35" s="753"/>
      <c r="DW35" s="753"/>
      <c r="DX35" s="163">
        <f t="shared" si="68"/>
        <v>0</v>
      </c>
      <c r="DY35" s="753"/>
      <c r="DZ35" s="753"/>
      <c r="EA35" s="643"/>
      <c r="EB35" s="753"/>
      <c r="EC35" s="753"/>
      <c r="ED35" s="753"/>
      <c r="EE35" s="753"/>
      <c r="EF35" s="163">
        <f t="shared" si="69"/>
        <v>0</v>
      </c>
      <c r="EG35" s="753"/>
      <c r="EH35" s="753"/>
      <c r="EI35" s="643"/>
      <c r="EJ35" s="753"/>
      <c r="EK35" s="753"/>
      <c r="EL35" s="753"/>
      <c r="EM35" s="753"/>
      <c r="EN35" s="163">
        <f t="shared" si="70"/>
        <v>0</v>
      </c>
      <c r="EO35" s="753"/>
      <c r="EP35" s="753"/>
      <c r="EQ35" s="643"/>
      <c r="ER35" s="753"/>
      <c r="ES35" s="753"/>
      <c r="ET35" s="753"/>
      <c r="EU35" s="753"/>
      <c r="EV35" s="163">
        <f t="shared" si="71"/>
        <v>0</v>
      </c>
      <c r="EW35" s="753"/>
      <c r="EX35" s="753"/>
      <c r="EY35" s="643"/>
      <c r="EZ35" s="753"/>
      <c r="FA35" s="753"/>
      <c r="FB35" s="753"/>
      <c r="FC35" s="753"/>
      <c r="FD35" s="163">
        <f t="shared" si="72"/>
        <v>0</v>
      </c>
      <c r="FE35" s="753"/>
      <c r="FF35" s="753"/>
      <c r="FG35" s="643"/>
      <c r="FH35" s="503">
        <f t="shared" si="73"/>
        <v>0</v>
      </c>
      <c r="FI35" s="503">
        <f t="shared" si="74"/>
        <v>0</v>
      </c>
      <c r="FJ35" s="503">
        <f t="shared" si="75"/>
        <v>0</v>
      </c>
      <c r="FK35" s="50">
        <f t="shared" si="76"/>
        <v>0</v>
      </c>
      <c r="FL35" s="163">
        <f t="shared" si="77"/>
        <v>0</v>
      </c>
      <c r="FM35" s="50">
        <f t="shared" si="78"/>
        <v>0</v>
      </c>
      <c r="FN35" s="50">
        <f t="shared" si="79"/>
        <v>0</v>
      </c>
      <c r="FO35" s="163"/>
      <c r="FP35" s="643"/>
      <c r="FQ35" s="163"/>
    </row>
    <row r="36" spans="1:173" s="146" customFormat="1" x14ac:dyDescent="0.25">
      <c r="A36" s="422" t="s">
        <v>2349</v>
      </c>
      <c r="B36" s="48" t="s">
        <v>3069</v>
      </c>
      <c r="C36" s="47"/>
      <c r="D36" s="753"/>
      <c r="E36" s="753"/>
      <c r="F36" s="753"/>
      <c r="G36" s="753"/>
      <c r="H36" s="163">
        <f t="shared" si="0"/>
        <v>0</v>
      </c>
      <c r="I36" s="753"/>
      <c r="J36" s="753"/>
      <c r="K36" s="643"/>
      <c r="L36" s="753"/>
      <c r="M36" s="753"/>
      <c r="N36" s="753"/>
      <c r="O36" s="753"/>
      <c r="P36" s="163">
        <f t="shared" si="54"/>
        <v>0</v>
      </c>
      <c r="Q36" s="753"/>
      <c r="R36" s="753"/>
      <c r="S36" s="643"/>
      <c r="T36" s="753"/>
      <c r="U36" s="753"/>
      <c r="V36" s="753"/>
      <c r="W36" s="753"/>
      <c r="X36" s="163">
        <f t="shared" si="55"/>
        <v>0</v>
      </c>
      <c r="Y36" s="753"/>
      <c r="Z36" s="753"/>
      <c r="AA36" s="643"/>
      <c r="AB36" s="753"/>
      <c r="AC36" s="753"/>
      <c r="AD36" s="753"/>
      <c r="AE36" s="753"/>
      <c r="AF36" s="163">
        <f t="shared" si="56"/>
        <v>0</v>
      </c>
      <c r="AG36" s="753"/>
      <c r="AH36" s="753"/>
      <c r="AI36" s="643"/>
      <c r="AJ36" s="753"/>
      <c r="AK36" s="753"/>
      <c r="AL36" s="753"/>
      <c r="AM36" s="753"/>
      <c r="AN36" s="163">
        <f t="shared" si="57"/>
        <v>0</v>
      </c>
      <c r="AO36" s="753"/>
      <c r="AP36" s="753"/>
      <c r="AQ36" s="643"/>
      <c r="AR36" s="753"/>
      <c r="AS36" s="753"/>
      <c r="AT36" s="753"/>
      <c r="AU36" s="753"/>
      <c r="AV36" s="163">
        <f t="shared" si="58"/>
        <v>0</v>
      </c>
      <c r="AW36" s="753"/>
      <c r="AX36" s="753"/>
      <c r="AY36" s="643"/>
      <c r="AZ36" s="753"/>
      <c r="BA36" s="753"/>
      <c r="BB36" s="753"/>
      <c r="BC36" s="753"/>
      <c r="BD36" s="163">
        <f t="shared" si="59"/>
        <v>0</v>
      </c>
      <c r="BE36" s="753"/>
      <c r="BF36" s="753"/>
      <c r="BG36" s="643"/>
      <c r="BH36" s="753"/>
      <c r="BI36" s="753"/>
      <c r="BJ36" s="753"/>
      <c r="BK36" s="753"/>
      <c r="BL36" s="163">
        <f t="shared" si="60"/>
        <v>0</v>
      </c>
      <c r="BM36" s="753"/>
      <c r="BN36" s="753"/>
      <c r="BO36" s="643"/>
      <c r="BP36" s="753"/>
      <c r="BQ36" s="753"/>
      <c r="BR36" s="753"/>
      <c r="BS36" s="753"/>
      <c r="BT36" s="163">
        <f t="shared" si="61"/>
        <v>0</v>
      </c>
      <c r="BU36" s="753"/>
      <c r="BV36" s="753"/>
      <c r="BW36" s="643"/>
      <c r="BX36" s="753"/>
      <c r="BY36" s="753"/>
      <c r="BZ36" s="753"/>
      <c r="CA36" s="753"/>
      <c r="CB36" s="163">
        <f t="shared" si="62"/>
        <v>0</v>
      </c>
      <c r="CC36" s="753"/>
      <c r="CD36" s="753"/>
      <c r="CE36" s="643"/>
      <c r="CF36" s="753"/>
      <c r="CG36" s="753"/>
      <c r="CH36" s="753"/>
      <c r="CI36" s="753"/>
      <c r="CJ36" s="163">
        <f t="shared" si="63"/>
        <v>0</v>
      </c>
      <c r="CK36" s="753"/>
      <c r="CL36" s="753"/>
      <c r="CM36" s="643"/>
      <c r="CN36" s="753"/>
      <c r="CO36" s="753"/>
      <c r="CP36" s="753"/>
      <c r="CQ36" s="753"/>
      <c r="CR36" s="163">
        <f t="shared" si="64"/>
        <v>0</v>
      </c>
      <c r="CS36" s="753"/>
      <c r="CT36" s="753"/>
      <c r="CU36" s="643"/>
      <c r="CV36" s="753"/>
      <c r="CW36" s="753"/>
      <c r="CX36" s="753"/>
      <c r="CY36" s="753"/>
      <c r="CZ36" s="163">
        <f t="shared" si="65"/>
        <v>0</v>
      </c>
      <c r="DA36" s="753"/>
      <c r="DB36" s="753"/>
      <c r="DC36" s="643"/>
      <c r="DD36" s="753"/>
      <c r="DE36" s="753"/>
      <c r="DF36" s="753"/>
      <c r="DG36" s="753"/>
      <c r="DH36" s="163">
        <f t="shared" si="66"/>
        <v>0</v>
      </c>
      <c r="DI36" s="753"/>
      <c r="DJ36" s="753"/>
      <c r="DK36" s="643"/>
      <c r="DL36" s="753"/>
      <c r="DM36" s="753"/>
      <c r="DN36" s="753"/>
      <c r="DO36" s="753"/>
      <c r="DP36" s="163">
        <f t="shared" si="67"/>
        <v>0</v>
      </c>
      <c r="DQ36" s="753"/>
      <c r="DR36" s="753"/>
      <c r="DS36" s="643"/>
      <c r="DT36" s="753"/>
      <c r="DU36" s="753"/>
      <c r="DV36" s="753"/>
      <c r="DW36" s="753"/>
      <c r="DX36" s="163">
        <f t="shared" si="68"/>
        <v>0</v>
      </c>
      <c r="DY36" s="753"/>
      <c r="DZ36" s="753"/>
      <c r="EA36" s="643"/>
      <c r="EB36" s="753"/>
      <c r="EC36" s="753"/>
      <c r="ED36" s="753"/>
      <c r="EE36" s="753"/>
      <c r="EF36" s="163">
        <f t="shared" si="69"/>
        <v>0</v>
      </c>
      <c r="EG36" s="753"/>
      <c r="EH36" s="753"/>
      <c r="EI36" s="643"/>
      <c r="EJ36" s="753"/>
      <c r="EK36" s="753"/>
      <c r="EL36" s="753"/>
      <c r="EM36" s="753"/>
      <c r="EN36" s="163">
        <f t="shared" si="70"/>
        <v>0</v>
      </c>
      <c r="EO36" s="753"/>
      <c r="EP36" s="753"/>
      <c r="EQ36" s="643"/>
      <c r="ER36" s="753"/>
      <c r="ES36" s="753"/>
      <c r="ET36" s="753"/>
      <c r="EU36" s="753"/>
      <c r="EV36" s="163">
        <f t="shared" si="71"/>
        <v>0</v>
      </c>
      <c r="EW36" s="753"/>
      <c r="EX36" s="753"/>
      <c r="EY36" s="643"/>
      <c r="EZ36" s="753"/>
      <c r="FA36" s="753"/>
      <c r="FB36" s="753"/>
      <c r="FC36" s="753"/>
      <c r="FD36" s="163">
        <f t="shared" si="72"/>
        <v>0</v>
      </c>
      <c r="FE36" s="753"/>
      <c r="FF36" s="753"/>
      <c r="FG36" s="643"/>
      <c r="FH36" s="503">
        <f t="shared" si="73"/>
        <v>0</v>
      </c>
      <c r="FI36" s="503">
        <f t="shared" si="74"/>
        <v>0</v>
      </c>
      <c r="FJ36" s="503">
        <f t="shared" si="75"/>
        <v>0</v>
      </c>
      <c r="FK36" s="50">
        <f t="shared" si="76"/>
        <v>0</v>
      </c>
      <c r="FL36" s="163">
        <f t="shared" si="77"/>
        <v>0</v>
      </c>
      <c r="FM36" s="50">
        <f t="shared" si="78"/>
        <v>0</v>
      </c>
      <c r="FN36" s="50">
        <f t="shared" si="79"/>
        <v>0</v>
      </c>
      <c r="FO36" s="163"/>
      <c r="FP36" s="643"/>
      <c r="FQ36" s="163"/>
    </row>
    <row r="37" spans="1:173" s="146" customFormat="1" ht="15.75" x14ac:dyDescent="0.25">
      <c r="A37" s="44"/>
      <c r="B37" s="49" t="s">
        <v>123</v>
      </c>
      <c r="C37" s="47"/>
      <c r="D37" s="643"/>
      <c r="E37" s="643"/>
      <c r="F37" s="643"/>
      <c r="G37" s="643"/>
      <c r="H37" s="643"/>
      <c r="I37" s="643"/>
      <c r="J37" s="643"/>
      <c r="K37" s="643"/>
      <c r="L37" s="643"/>
      <c r="M37" s="643"/>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643"/>
      <c r="AM37" s="643"/>
      <c r="AN37" s="643"/>
      <c r="AO37" s="643"/>
      <c r="AP37" s="643"/>
      <c r="AQ37" s="643"/>
      <c r="AR37" s="643"/>
      <c r="AS37" s="643"/>
      <c r="AT37" s="643"/>
      <c r="AU37" s="643"/>
      <c r="AV37" s="643"/>
      <c r="AW37" s="643"/>
      <c r="AX37" s="643"/>
      <c r="AY37" s="643"/>
      <c r="AZ37" s="643"/>
      <c r="BA37" s="643"/>
      <c r="BB37" s="643"/>
      <c r="BC37" s="643"/>
      <c r="BD37" s="643"/>
      <c r="BE37" s="643"/>
      <c r="BF37" s="643"/>
      <c r="BG37" s="643"/>
      <c r="BH37" s="643"/>
      <c r="BI37" s="643"/>
      <c r="BJ37" s="643"/>
      <c r="BK37" s="643"/>
      <c r="BL37" s="643"/>
      <c r="BM37" s="643"/>
      <c r="BN37" s="643"/>
      <c r="BO37" s="643"/>
      <c r="BP37" s="643"/>
      <c r="BQ37" s="643"/>
      <c r="BR37" s="643"/>
      <c r="BS37" s="643"/>
      <c r="BT37" s="643"/>
      <c r="BU37" s="643"/>
      <c r="BV37" s="643"/>
      <c r="BW37" s="643"/>
      <c r="BX37" s="643"/>
      <c r="BY37" s="643"/>
      <c r="BZ37" s="643"/>
      <c r="CA37" s="643"/>
      <c r="CB37" s="643"/>
      <c r="CC37" s="643"/>
      <c r="CD37" s="643"/>
      <c r="CE37" s="643"/>
      <c r="CF37" s="643"/>
      <c r="CG37" s="643"/>
      <c r="CH37" s="643"/>
      <c r="CI37" s="643"/>
      <c r="CJ37" s="643"/>
      <c r="CK37" s="643"/>
      <c r="CL37" s="643"/>
      <c r="CM37" s="643"/>
      <c r="CN37" s="643"/>
      <c r="CO37" s="643"/>
      <c r="CP37" s="643"/>
      <c r="CQ37" s="643"/>
      <c r="CR37" s="643"/>
      <c r="CS37" s="643"/>
      <c r="CT37" s="643"/>
      <c r="CU37" s="643"/>
      <c r="CV37" s="643"/>
      <c r="CW37" s="643"/>
      <c r="CX37" s="643"/>
      <c r="CY37" s="643"/>
      <c r="CZ37" s="643"/>
      <c r="DA37" s="643"/>
      <c r="DB37" s="643"/>
      <c r="DC37" s="643"/>
      <c r="DD37" s="643"/>
      <c r="DE37" s="643"/>
      <c r="DF37" s="643"/>
      <c r="DG37" s="643"/>
      <c r="DH37" s="643"/>
      <c r="DI37" s="643"/>
      <c r="DJ37" s="643"/>
      <c r="DK37" s="643"/>
      <c r="DL37" s="643"/>
      <c r="DM37" s="643"/>
      <c r="DN37" s="643"/>
      <c r="DO37" s="643"/>
      <c r="DP37" s="643"/>
      <c r="DQ37" s="643"/>
      <c r="DR37" s="643"/>
      <c r="DS37" s="643"/>
      <c r="DT37" s="643"/>
      <c r="DU37" s="643"/>
      <c r="DV37" s="643"/>
      <c r="DW37" s="643"/>
      <c r="DX37" s="643"/>
      <c r="DY37" s="643"/>
      <c r="DZ37" s="643"/>
      <c r="EA37" s="643"/>
      <c r="EB37" s="643"/>
      <c r="EC37" s="643"/>
      <c r="ED37" s="643"/>
      <c r="EE37" s="643"/>
      <c r="EF37" s="643"/>
      <c r="EG37" s="643"/>
      <c r="EH37" s="643"/>
      <c r="EI37" s="643"/>
      <c r="EJ37" s="643"/>
      <c r="EK37" s="643"/>
      <c r="EL37" s="643"/>
      <c r="EM37" s="643"/>
      <c r="EN37" s="643"/>
      <c r="EO37" s="643"/>
      <c r="EP37" s="643"/>
      <c r="EQ37" s="643"/>
      <c r="ER37" s="643"/>
      <c r="ES37" s="643"/>
      <c r="ET37" s="643"/>
      <c r="EU37" s="643"/>
      <c r="EV37" s="643"/>
      <c r="EW37" s="643"/>
      <c r="EX37" s="643"/>
      <c r="EY37" s="643"/>
      <c r="EZ37" s="643"/>
      <c r="FA37" s="643"/>
      <c r="FB37" s="643"/>
      <c r="FC37" s="643"/>
      <c r="FD37" s="643"/>
      <c r="FE37" s="643"/>
      <c r="FF37" s="643"/>
      <c r="FG37" s="643"/>
      <c r="FH37" s="643"/>
      <c r="FI37" s="643"/>
      <c r="FJ37" s="643"/>
      <c r="FK37" s="643"/>
      <c r="FL37" s="643"/>
      <c r="FM37" s="643"/>
      <c r="FN37" s="643"/>
      <c r="FO37" s="163"/>
      <c r="FP37" s="643"/>
      <c r="FQ37" s="163"/>
    </row>
    <row r="38" spans="1:173" s="146" customFormat="1" x14ac:dyDescent="0.25">
      <c r="A38" s="44" t="s">
        <v>2350</v>
      </c>
      <c r="B38" s="48" t="s">
        <v>3</v>
      </c>
      <c r="C38" s="47"/>
      <c r="D38" s="753"/>
      <c r="E38" s="753"/>
      <c r="F38" s="753"/>
      <c r="G38" s="753"/>
      <c r="H38" s="163">
        <f t="shared" si="0"/>
        <v>0</v>
      </c>
      <c r="I38" s="753"/>
      <c r="J38" s="753"/>
      <c r="K38" s="643"/>
      <c r="L38" s="753"/>
      <c r="M38" s="753"/>
      <c r="N38" s="753"/>
      <c r="O38" s="753"/>
      <c r="P38" s="163">
        <f t="shared" ref="P38:P43" si="81">SUM(L38:O38)</f>
        <v>0</v>
      </c>
      <c r="Q38" s="753"/>
      <c r="R38" s="753"/>
      <c r="S38" s="643"/>
      <c r="T38" s="753"/>
      <c r="U38" s="753"/>
      <c r="V38" s="753"/>
      <c r="W38" s="753"/>
      <c r="X38" s="163">
        <f t="shared" ref="X38:X43" si="82">SUM(T38:W38)</f>
        <v>0</v>
      </c>
      <c r="Y38" s="753"/>
      <c r="Z38" s="753"/>
      <c r="AA38" s="643"/>
      <c r="AB38" s="753"/>
      <c r="AC38" s="753"/>
      <c r="AD38" s="753"/>
      <c r="AE38" s="753"/>
      <c r="AF38" s="163">
        <f t="shared" ref="AF38:AF43" si="83">SUM(AB38:AE38)</f>
        <v>0</v>
      </c>
      <c r="AG38" s="753"/>
      <c r="AH38" s="753"/>
      <c r="AI38" s="643"/>
      <c r="AJ38" s="753"/>
      <c r="AK38" s="753"/>
      <c r="AL38" s="753"/>
      <c r="AM38" s="753"/>
      <c r="AN38" s="163">
        <f t="shared" ref="AN38:AN43" si="84">SUM(AJ38:AM38)</f>
        <v>0</v>
      </c>
      <c r="AO38" s="753"/>
      <c r="AP38" s="753"/>
      <c r="AQ38" s="643"/>
      <c r="AR38" s="753"/>
      <c r="AS38" s="753"/>
      <c r="AT38" s="753"/>
      <c r="AU38" s="753"/>
      <c r="AV38" s="163">
        <f t="shared" ref="AV38:AV43" si="85">SUM(AR38:AU38)</f>
        <v>0</v>
      </c>
      <c r="AW38" s="753"/>
      <c r="AX38" s="753"/>
      <c r="AY38" s="643"/>
      <c r="AZ38" s="753"/>
      <c r="BA38" s="753"/>
      <c r="BB38" s="753"/>
      <c r="BC38" s="753"/>
      <c r="BD38" s="163">
        <f t="shared" ref="BD38:BD43" si="86">SUM(AZ38:BC38)</f>
        <v>0</v>
      </c>
      <c r="BE38" s="753"/>
      <c r="BF38" s="753"/>
      <c r="BG38" s="643"/>
      <c r="BH38" s="753"/>
      <c r="BI38" s="753"/>
      <c r="BJ38" s="753"/>
      <c r="BK38" s="753"/>
      <c r="BL38" s="163">
        <f t="shared" ref="BL38:BL43" si="87">SUM(BH38:BK38)</f>
        <v>0</v>
      </c>
      <c r="BM38" s="753"/>
      <c r="BN38" s="753"/>
      <c r="BO38" s="643"/>
      <c r="BP38" s="753"/>
      <c r="BQ38" s="753"/>
      <c r="BR38" s="753"/>
      <c r="BS38" s="753"/>
      <c r="BT38" s="163">
        <f t="shared" ref="BT38:BT43" si="88">SUM(BP38:BS38)</f>
        <v>0</v>
      </c>
      <c r="BU38" s="753"/>
      <c r="BV38" s="753"/>
      <c r="BW38" s="643"/>
      <c r="BX38" s="753"/>
      <c r="BY38" s="753"/>
      <c r="BZ38" s="753"/>
      <c r="CA38" s="753"/>
      <c r="CB38" s="163">
        <f t="shared" ref="CB38:CB43" si="89">SUM(BX38:CA38)</f>
        <v>0</v>
      </c>
      <c r="CC38" s="753"/>
      <c r="CD38" s="753"/>
      <c r="CE38" s="643"/>
      <c r="CF38" s="753"/>
      <c r="CG38" s="753"/>
      <c r="CH38" s="753"/>
      <c r="CI38" s="753"/>
      <c r="CJ38" s="163">
        <f t="shared" ref="CJ38:CJ43" si="90">SUM(CF38:CI38)</f>
        <v>0</v>
      </c>
      <c r="CK38" s="753"/>
      <c r="CL38" s="753"/>
      <c r="CM38" s="643"/>
      <c r="CN38" s="753"/>
      <c r="CO38" s="753"/>
      <c r="CP38" s="753"/>
      <c r="CQ38" s="753"/>
      <c r="CR38" s="163">
        <f t="shared" ref="CR38:CR48" si="91">SUM(CN38:CQ38)</f>
        <v>0</v>
      </c>
      <c r="CS38" s="753"/>
      <c r="CT38" s="753"/>
      <c r="CU38" s="643"/>
      <c r="CV38" s="753"/>
      <c r="CW38" s="753"/>
      <c r="CX38" s="753"/>
      <c r="CY38" s="753"/>
      <c r="CZ38" s="163">
        <f t="shared" ref="CZ38:CZ43" si="92">SUM(CV38:CY38)</f>
        <v>0</v>
      </c>
      <c r="DA38" s="753"/>
      <c r="DB38" s="753"/>
      <c r="DC38" s="643"/>
      <c r="DD38" s="753"/>
      <c r="DE38" s="753"/>
      <c r="DF38" s="753"/>
      <c r="DG38" s="753"/>
      <c r="DH38" s="163">
        <f t="shared" ref="DH38:DH43" si="93">SUM(DD38:DG38)</f>
        <v>0</v>
      </c>
      <c r="DI38" s="753"/>
      <c r="DJ38" s="753"/>
      <c r="DK38" s="643"/>
      <c r="DL38" s="753"/>
      <c r="DM38" s="753"/>
      <c r="DN38" s="753"/>
      <c r="DO38" s="753"/>
      <c r="DP38" s="163">
        <f t="shared" ref="DP38:DP43" si="94">SUM(DL38:DO38)</f>
        <v>0</v>
      </c>
      <c r="DQ38" s="753"/>
      <c r="DR38" s="753"/>
      <c r="DS38" s="643"/>
      <c r="DT38" s="753"/>
      <c r="DU38" s="753"/>
      <c r="DV38" s="753"/>
      <c r="DW38" s="753"/>
      <c r="DX38" s="163">
        <f t="shared" ref="DX38:DX43" si="95">SUM(DT38:DW38)</f>
        <v>0</v>
      </c>
      <c r="DY38" s="753"/>
      <c r="DZ38" s="753"/>
      <c r="EA38" s="643"/>
      <c r="EB38" s="753"/>
      <c r="EC38" s="753"/>
      <c r="ED38" s="753"/>
      <c r="EE38" s="753"/>
      <c r="EF38" s="163">
        <f t="shared" ref="EF38:EF43" si="96">SUM(EB38:EE38)</f>
        <v>0</v>
      </c>
      <c r="EG38" s="753"/>
      <c r="EH38" s="753"/>
      <c r="EI38" s="643"/>
      <c r="EJ38" s="753"/>
      <c r="EK38" s="753"/>
      <c r="EL38" s="753"/>
      <c r="EM38" s="753"/>
      <c r="EN38" s="163">
        <f t="shared" ref="EN38:EN43" si="97">SUM(EJ38:EM38)</f>
        <v>0</v>
      </c>
      <c r="EO38" s="753"/>
      <c r="EP38" s="753"/>
      <c r="EQ38" s="643"/>
      <c r="ER38" s="753"/>
      <c r="ES38" s="753"/>
      <c r="ET38" s="753"/>
      <c r="EU38" s="753"/>
      <c r="EV38" s="163">
        <f t="shared" ref="EV38:EV43" si="98">SUM(ER38:EU38)</f>
        <v>0</v>
      </c>
      <c r="EW38" s="753"/>
      <c r="EX38" s="753"/>
      <c r="EY38" s="643"/>
      <c r="EZ38" s="753"/>
      <c r="FA38" s="753"/>
      <c r="FB38" s="753"/>
      <c r="FC38" s="753"/>
      <c r="FD38" s="163">
        <f t="shared" ref="FD38:FD43" si="99">SUM(EZ38:FC38)</f>
        <v>0</v>
      </c>
      <c r="FE38" s="753"/>
      <c r="FF38" s="753"/>
      <c r="FG38" s="643"/>
      <c r="FH38" s="50">
        <f t="shared" ref="FH38:FH48" si="100">D38+L38+T38+AB38+AJ38+AR38+AZ38+BH38+BP38+BX38+CF38+CN38+CV38+DD38+DL38+DT38+EB38+EJ38+ER38+EZ38</f>
        <v>0</v>
      </c>
      <c r="FI38" s="50">
        <f t="shared" ref="FI38:FI43" si="101">E38+M38+U38+AC38+AK38+AS38+BA38+BI38+BQ38+BY38+CG38+CO38+CW38+DE38+DM38+DU38+EC38+EK38+ES38+FA38</f>
        <v>0</v>
      </c>
      <c r="FJ38" s="50">
        <f t="shared" ref="FJ38:FJ48" si="102">F38+N38+V38+AD38+AL38+AT38+BB38+BJ38+BR38+BZ38+CH38+CP38+CX38+DF38+DN38+DV38+ED38+EL38+ET38+FB38</f>
        <v>0</v>
      </c>
      <c r="FK38" s="50">
        <f t="shared" ref="FK38:FK48" si="103">G38+O38+W38+AE38+AM38+AU38+BC38+BK38+BS38+CA38+CI38+CQ38+CY38+DG38+DO38+DW38+EE38+EM38+EU38+FC38</f>
        <v>0</v>
      </c>
      <c r="FL38" s="163">
        <f t="shared" ref="FL38:FL43" si="104">SUM(FH38:FK38)</f>
        <v>0</v>
      </c>
      <c r="FM38" s="50">
        <f t="shared" ref="FM38:FM48" si="105">I38+Q38+Y38+AG38+AO38+AW38+BE38+BM38+BU38+CC38+CK38+CS38+DA38+DI38+DQ38+DY38+EG38+EO38+EW38+FE38</f>
        <v>0</v>
      </c>
      <c r="FN38" s="50">
        <f t="shared" ref="FN38:FN48" si="106">J38+R38+Z38+AH38+AP38+AX38+BF38+BN38+BV38+CD38+CL38+CT38+DB38+DJ38+DR38+DZ38+EH38+EP38+EX38+FF38</f>
        <v>0</v>
      </c>
      <c r="FO38" s="163"/>
      <c r="FP38" s="643"/>
      <c r="FQ38" s="163"/>
    </row>
    <row r="39" spans="1:173" s="146" customFormat="1" x14ac:dyDescent="0.25">
      <c r="A39" s="44" t="s">
        <v>2351</v>
      </c>
      <c r="B39" s="48" t="s">
        <v>186</v>
      </c>
      <c r="C39" s="47"/>
      <c r="D39" s="753"/>
      <c r="E39" s="753"/>
      <c r="F39" s="753"/>
      <c r="G39" s="753"/>
      <c r="H39" s="163">
        <f t="shared" si="0"/>
        <v>0</v>
      </c>
      <c r="I39" s="753"/>
      <c r="J39" s="753"/>
      <c r="K39" s="643"/>
      <c r="L39" s="753"/>
      <c r="M39" s="753"/>
      <c r="N39" s="753"/>
      <c r="O39" s="753"/>
      <c r="P39" s="163">
        <f t="shared" si="81"/>
        <v>0</v>
      </c>
      <c r="Q39" s="753"/>
      <c r="R39" s="753"/>
      <c r="S39" s="643"/>
      <c r="T39" s="753"/>
      <c r="U39" s="753"/>
      <c r="V39" s="753"/>
      <c r="W39" s="753"/>
      <c r="X39" s="163">
        <f t="shared" si="82"/>
        <v>0</v>
      </c>
      <c r="Y39" s="753"/>
      <c r="Z39" s="753"/>
      <c r="AA39" s="643"/>
      <c r="AB39" s="753"/>
      <c r="AC39" s="753"/>
      <c r="AD39" s="753"/>
      <c r="AE39" s="753"/>
      <c r="AF39" s="163">
        <f t="shared" si="83"/>
        <v>0</v>
      </c>
      <c r="AG39" s="753"/>
      <c r="AH39" s="753"/>
      <c r="AI39" s="643"/>
      <c r="AJ39" s="753"/>
      <c r="AK39" s="753"/>
      <c r="AL39" s="753"/>
      <c r="AM39" s="753"/>
      <c r="AN39" s="163">
        <f t="shared" si="84"/>
        <v>0</v>
      </c>
      <c r="AO39" s="753"/>
      <c r="AP39" s="753"/>
      <c r="AQ39" s="643"/>
      <c r="AR39" s="753"/>
      <c r="AS39" s="753"/>
      <c r="AT39" s="753"/>
      <c r="AU39" s="753"/>
      <c r="AV39" s="163">
        <f t="shared" si="85"/>
        <v>0</v>
      </c>
      <c r="AW39" s="753"/>
      <c r="AX39" s="753"/>
      <c r="AY39" s="643"/>
      <c r="AZ39" s="753"/>
      <c r="BA39" s="753"/>
      <c r="BB39" s="753"/>
      <c r="BC39" s="753"/>
      <c r="BD39" s="163">
        <f t="shared" si="86"/>
        <v>0</v>
      </c>
      <c r="BE39" s="753"/>
      <c r="BF39" s="753"/>
      <c r="BG39" s="643"/>
      <c r="BH39" s="753"/>
      <c r="BI39" s="753"/>
      <c r="BJ39" s="753"/>
      <c r="BK39" s="753"/>
      <c r="BL39" s="163">
        <f t="shared" si="87"/>
        <v>0</v>
      </c>
      <c r="BM39" s="753"/>
      <c r="BN39" s="753"/>
      <c r="BO39" s="643"/>
      <c r="BP39" s="753"/>
      <c r="BQ39" s="753"/>
      <c r="BR39" s="753"/>
      <c r="BS39" s="753"/>
      <c r="BT39" s="163">
        <f t="shared" si="88"/>
        <v>0</v>
      </c>
      <c r="BU39" s="753"/>
      <c r="BV39" s="753"/>
      <c r="BW39" s="643"/>
      <c r="BX39" s="753"/>
      <c r="BY39" s="753"/>
      <c r="BZ39" s="753"/>
      <c r="CA39" s="753"/>
      <c r="CB39" s="163">
        <f t="shared" si="89"/>
        <v>0</v>
      </c>
      <c r="CC39" s="753"/>
      <c r="CD39" s="753"/>
      <c r="CE39" s="643"/>
      <c r="CF39" s="753"/>
      <c r="CG39" s="753"/>
      <c r="CH39" s="753"/>
      <c r="CI39" s="753"/>
      <c r="CJ39" s="163">
        <f t="shared" si="90"/>
        <v>0</v>
      </c>
      <c r="CK39" s="753"/>
      <c r="CL39" s="753"/>
      <c r="CM39" s="643"/>
      <c r="CN39" s="753"/>
      <c r="CO39" s="753"/>
      <c r="CP39" s="753"/>
      <c r="CQ39" s="753"/>
      <c r="CR39" s="163">
        <f t="shared" si="91"/>
        <v>0</v>
      </c>
      <c r="CS39" s="753"/>
      <c r="CT39" s="753"/>
      <c r="CU39" s="643"/>
      <c r="CV39" s="753"/>
      <c r="CW39" s="753"/>
      <c r="CX39" s="753"/>
      <c r="CY39" s="753"/>
      <c r="CZ39" s="163">
        <f t="shared" si="92"/>
        <v>0</v>
      </c>
      <c r="DA39" s="753"/>
      <c r="DB39" s="753"/>
      <c r="DC39" s="643"/>
      <c r="DD39" s="753"/>
      <c r="DE39" s="753"/>
      <c r="DF39" s="753"/>
      <c r="DG39" s="753"/>
      <c r="DH39" s="163">
        <f t="shared" si="93"/>
        <v>0</v>
      </c>
      <c r="DI39" s="753"/>
      <c r="DJ39" s="753"/>
      <c r="DK39" s="643"/>
      <c r="DL39" s="753"/>
      <c r="DM39" s="753"/>
      <c r="DN39" s="753"/>
      <c r="DO39" s="753"/>
      <c r="DP39" s="163">
        <f t="shared" si="94"/>
        <v>0</v>
      </c>
      <c r="DQ39" s="753"/>
      <c r="DR39" s="753"/>
      <c r="DS39" s="643"/>
      <c r="DT39" s="753"/>
      <c r="DU39" s="753"/>
      <c r="DV39" s="753"/>
      <c r="DW39" s="753"/>
      <c r="DX39" s="163">
        <f t="shared" si="95"/>
        <v>0</v>
      </c>
      <c r="DY39" s="753"/>
      <c r="DZ39" s="753"/>
      <c r="EA39" s="643"/>
      <c r="EB39" s="753"/>
      <c r="EC39" s="753"/>
      <c r="ED39" s="753"/>
      <c r="EE39" s="753"/>
      <c r="EF39" s="163">
        <f t="shared" si="96"/>
        <v>0</v>
      </c>
      <c r="EG39" s="753"/>
      <c r="EH39" s="753"/>
      <c r="EI39" s="643"/>
      <c r="EJ39" s="753"/>
      <c r="EK39" s="753"/>
      <c r="EL39" s="753"/>
      <c r="EM39" s="753"/>
      <c r="EN39" s="163">
        <f t="shared" si="97"/>
        <v>0</v>
      </c>
      <c r="EO39" s="753"/>
      <c r="EP39" s="753"/>
      <c r="EQ39" s="643"/>
      <c r="ER39" s="753"/>
      <c r="ES39" s="753"/>
      <c r="ET39" s="753"/>
      <c r="EU39" s="753"/>
      <c r="EV39" s="163">
        <f t="shared" si="98"/>
        <v>0</v>
      </c>
      <c r="EW39" s="753"/>
      <c r="EX39" s="753"/>
      <c r="EY39" s="643"/>
      <c r="EZ39" s="753"/>
      <c r="FA39" s="753"/>
      <c r="FB39" s="753"/>
      <c r="FC39" s="753"/>
      <c r="FD39" s="163">
        <f t="shared" si="99"/>
        <v>0</v>
      </c>
      <c r="FE39" s="753"/>
      <c r="FF39" s="753"/>
      <c r="FG39" s="643"/>
      <c r="FH39" s="50">
        <f t="shared" si="100"/>
        <v>0</v>
      </c>
      <c r="FI39" s="50">
        <f t="shared" si="101"/>
        <v>0</v>
      </c>
      <c r="FJ39" s="50">
        <f t="shared" si="102"/>
        <v>0</v>
      </c>
      <c r="FK39" s="50">
        <f t="shared" si="103"/>
        <v>0</v>
      </c>
      <c r="FL39" s="163">
        <f t="shared" si="104"/>
        <v>0</v>
      </c>
      <c r="FM39" s="50">
        <f t="shared" si="105"/>
        <v>0</v>
      </c>
      <c r="FN39" s="50">
        <f t="shared" si="106"/>
        <v>0</v>
      </c>
      <c r="FO39" s="163"/>
      <c r="FP39" s="643"/>
      <c r="FQ39" s="163"/>
    </row>
    <row r="40" spans="1:173" s="146" customFormat="1" x14ac:dyDescent="0.25">
      <c r="A40" s="422" t="s">
        <v>2352</v>
      </c>
      <c r="B40" s="48" t="s">
        <v>99</v>
      </c>
      <c r="C40" s="47"/>
      <c r="D40" s="753"/>
      <c r="E40" s="753"/>
      <c r="F40" s="753"/>
      <c r="G40" s="753"/>
      <c r="H40" s="163">
        <f t="shared" si="0"/>
        <v>0</v>
      </c>
      <c r="I40" s="753"/>
      <c r="J40" s="753"/>
      <c r="K40" s="643"/>
      <c r="L40" s="753"/>
      <c r="M40" s="753"/>
      <c r="N40" s="753"/>
      <c r="O40" s="753"/>
      <c r="P40" s="163">
        <f t="shared" si="81"/>
        <v>0</v>
      </c>
      <c r="Q40" s="753"/>
      <c r="R40" s="753"/>
      <c r="S40" s="643"/>
      <c r="T40" s="753"/>
      <c r="U40" s="753"/>
      <c r="V40" s="753"/>
      <c r="W40" s="753"/>
      <c r="X40" s="163">
        <f t="shared" si="82"/>
        <v>0</v>
      </c>
      <c r="Y40" s="753"/>
      <c r="Z40" s="753"/>
      <c r="AA40" s="643"/>
      <c r="AB40" s="753"/>
      <c r="AC40" s="753"/>
      <c r="AD40" s="753"/>
      <c r="AE40" s="753"/>
      <c r="AF40" s="163">
        <f t="shared" si="83"/>
        <v>0</v>
      </c>
      <c r="AG40" s="753"/>
      <c r="AH40" s="753"/>
      <c r="AI40" s="643"/>
      <c r="AJ40" s="753"/>
      <c r="AK40" s="753"/>
      <c r="AL40" s="753"/>
      <c r="AM40" s="753"/>
      <c r="AN40" s="163">
        <f t="shared" si="84"/>
        <v>0</v>
      </c>
      <c r="AO40" s="753"/>
      <c r="AP40" s="753"/>
      <c r="AQ40" s="643"/>
      <c r="AR40" s="753"/>
      <c r="AS40" s="753"/>
      <c r="AT40" s="753"/>
      <c r="AU40" s="753"/>
      <c r="AV40" s="163">
        <f t="shared" si="85"/>
        <v>0</v>
      </c>
      <c r="AW40" s="753"/>
      <c r="AX40" s="753"/>
      <c r="AY40" s="643"/>
      <c r="AZ40" s="753"/>
      <c r="BA40" s="753"/>
      <c r="BB40" s="753"/>
      <c r="BC40" s="753"/>
      <c r="BD40" s="163">
        <f t="shared" si="86"/>
        <v>0</v>
      </c>
      <c r="BE40" s="753"/>
      <c r="BF40" s="753"/>
      <c r="BG40" s="643"/>
      <c r="BH40" s="753"/>
      <c r="BI40" s="753"/>
      <c r="BJ40" s="753"/>
      <c r="BK40" s="753"/>
      <c r="BL40" s="163">
        <f t="shared" si="87"/>
        <v>0</v>
      </c>
      <c r="BM40" s="753"/>
      <c r="BN40" s="753"/>
      <c r="BO40" s="643"/>
      <c r="BP40" s="753"/>
      <c r="BQ40" s="753"/>
      <c r="BR40" s="753"/>
      <c r="BS40" s="753"/>
      <c r="BT40" s="163">
        <f t="shared" si="88"/>
        <v>0</v>
      </c>
      <c r="BU40" s="753"/>
      <c r="BV40" s="753"/>
      <c r="BW40" s="643"/>
      <c r="BX40" s="753"/>
      <c r="BY40" s="753"/>
      <c r="BZ40" s="753"/>
      <c r="CA40" s="753"/>
      <c r="CB40" s="163">
        <f t="shared" si="89"/>
        <v>0</v>
      </c>
      <c r="CC40" s="753"/>
      <c r="CD40" s="753"/>
      <c r="CE40" s="643"/>
      <c r="CF40" s="753"/>
      <c r="CG40" s="753"/>
      <c r="CH40" s="753"/>
      <c r="CI40" s="753"/>
      <c r="CJ40" s="163">
        <f t="shared" si="90"/>
        <v>0</v>
      </c>
      <c r="CK40" s="753"/>
      <c r="CL40" s="753"/>
      <c r="CM40" s="643"/>
      <c r="CN40" s="753"/>
      <c r="CO40" s="753"/>
      <c r="CP40" s="753"/>
      <c r="CQ40" s="753"/>
      <c r="CR40" s="163">
        <f t="shared" si="91"/>
        <v>0</v>
      </c>
      <c r="CS40" s="753"/>
      <c r="CT40" s="753"/>
      <c r="CU40" s="643"/>
      <c r="CV40" s="753"/>
      <c r="CW40" s="753"/>
      <c r="CX40" s="753"/>
      <c r="CY40" s="753"/>
      <c r="CZ40" s="163">
        <f t="shared" si="92"/>
        <v>0</v>
      </c>
      <c r="DA40" s="753"/>
      <c r="DB40" s="753"/>
      <c r="DC40" s="643"/>
      <c r="DD40" s="753"/>
      <c r="DE40" s="753"/>
      <c r="DF40" s="753"/>
      <c r="DG40" s="753"/>
      <c r="DH40" s="163">
        <f t="shared" si="93"/>
        <v>0</v>
      </c>
      <c r="DI40" s="753"/>
      <c r="DJ40" s="753"/>
      <c r="DK40" s="643"/>
      <c r="DL40" s="753"/>
      <c r="DM40" s="753"/>
      <c r="DN40" s="753"/>
      <c r="DO40" s="753"/>
      <c r="DP40" s="163">
        <f t="shared" si="94"/>
        <v>0</v>
      </c>
      <c r="DQ40" s="753"/>
      <c r="DR40" s="753"/>
      <c r="DS40" s="643"/>
      <c r="DT40" s="753"/>
      <c r="DU40" s="753"/>
      <c r="DV40" s="753"/>
      <c r="DW40" s="753"/>
      <c r="DX40" s="163">
        <f t="shared" si="95"/>
        <v>0</v>
      </c>
      <c r="DY40" s="753"/>
      <c r="DZ40" s="753"/>
      <c r="EA40" s="643"/>
      <c r="EB40" s="753"/>
      <c r="EC40" s="753"/>
      <c r="ED40" s="753"/>
      <c r="EE40" s="753"/>
      <c r="EF40" s="163">
        <f t="shared" si="96"/>
        <v>0</v>
      </c>
      <c r="EG40" s="753"/>
      <c r="EH40" s="753"/>
      <c r="EI40" s="643"/>
      <c r="EJ40" s="753"/>
      <c r="EK40" s="753"/>
      <c r="EL40" s="753"/>
      <c r="EM40" s="753"/>
      <c r="EN40" s="163">
        <f t="shared" si="97"/>
        <v>0</v>
      </c>
      <c r="EO40" s="753"/>
      <c r="EP40" s="753"/>
      <c r="EQ40" s="643"/>
      <c r="ER40" s="753"/>
      <c r="ES40" s="753"/>
      <c r="ET40" s="753"/>
      <c r="EU40" s="753"/>
      <c r="EV40" s="163">
        <f t="shared" si="98"/>
        <v>0</v>
      </c>
      <c r="EW40" s="753"/>
      <c r="EX40" s="753"/>
      <c r="EY40" s="643"/>
      <c r="EZ40" s="753"/>
      <c r="FA40" s="753"/>
      <c r="FB40" s="753"/>
      <c r="FC40" s="753"/>
      <c r="FD40" s="163">
        <f t="shared" si="99"/>
        <v>0</v>
      </c>
      <c r="FE40" s="753"/>
      <c r="FF40" s="753"/>
      <c r="FG40" s="643"/>
      <c r="FH40" s="50">
        <f t="shared" si="100"/>
        <v>0</v>
      </c>
      <c r="FI40" s="50">
        <f t="shared" si="101"/>
        <v>0</v>
      </c>
      <c r="FJ40" s="50">
        <f t="shared" si="102"/>
        <v>0</v>
      </c>
      <c r="FK40" s="50">
        <f t="shared" si="103"/>
        <v>0</v>
      </c>
      <c r="FL40" s="163">
        <f t="shared" si="104"/>
        <v>0</v>
      </c>
      <c r="FM40" s="50">
        <f t="shared" si="105"/>
        <v>0</v>
      </c>
      <c r="FN40" s="50">
        <f t="shared" si="106"/>
        <v>0</v>
      </c>
      <c r="FO40" s="163"/>
      <c r="FP40" s="643"/>
      <c r="FQ40" s="163"/>
    </row>
    <row r="41" spans="1:173" s="146" customFormat="1" x14ac:dyDescent="0.25">
      <c r="A41" s="422" t="s">
        <v>2353</v>
      </c>
      <c r="B41" s="48" t="s">
        <v>358</v>
      </c>
      <c r="C41" s="47"/>
      <c r="D41" s="753"/>
      <c r="E41" s="753"/>
      <c r="F41" s="753"/>
      <c r="G41" s="753"/>
      <c r="H41" s="163">
        <f t="shared" si="0"/>
        <v>0</v>
      </c>
      <c r="I41" s="753"/>
      <c r="J41" s="753"/>
      <c r="K41" s="643"/>
      <c r="L41" s="753"/>
      <c r="M41" s="753"/>
      <c r="N41" s="753"/>
      <c r="O41" s="753"/>
      <c r="P41" s="163">
        <f t="shared" si="81"/>
        <v>0</v>
      </c>
      <c r="Q41" s="753"/>
      <c r="R41" s="753"/>
      <c r="S41" s="643"/>
      <c r="T41" s="753"/>
      <c r="U41" s="753"/>
      <c r="V41" s="753"/>
      <c r="W41" s="753"/>
      <c r="X41" s="163">
        <f t="shared" si="82"/>
        <v>0</v>
      </c>
      <c r="Y41" s="753"/>
      <c r="Z41" s="753"/>
      <c r="AA41" s="643"/>
      <c r="AB41" s="753"/>
      <c r="AC41" s="753"/>
      <c r="AD41" s="753"/>
      <c r="AE41" s="753"/>
      <c r="AF41" s="163">
        <f t="shared" si="83"/>
        <v>0</v>
      </c>
      <c r="AG41" s="753"/>
      <c r="AH41" s="753"/>
      <c r="AI41" s="643"/>
      <c r="AJ41" s="753"/>
      <c r="AK41" s="753"/>
      <c r="AL41" s="753"/>
      <c r="AM41" s="753"/>
      <c r="AN41" s="163">
        <f t="shared" si="84"/>
        <v>0</v>
      </c>
      <c r="AO41" s="753"/>
      <c r="AP41" s="753"/>
      <c r="AQ41" s="643"/>
      <c r="AR41" s="753"/>
      <c r="AS41" s="753"/>
      <c r="AT41" s="753"/>
      <c r="AU41" s="753"/>
      <c r="AV41" s="163">
        <f t="shared" si="85"/>
        <v>0</v>
      </c>
      <c r="AW41" s="753"/>
      <c r="AX41" s="753"/>
      <c r="AY41" s="643"/>
      <c r="AZ41" s="753"/>
      <c r="BA41" s="753"/>
      <c r="BB41" s="753"/>
      <c r="BC41" s="753"/>
      <c r="BD41" s="163">
        <f t="shared" si="86"/>
        <v>0</v>
      </c>
      <c r="BE41" s="753"/>
      <c r="BF41" s="753"/>
      <c r="BG41" s="643"/>
      <c r="BH41" s="753"/>
      <c r="BI41" s="753"/>
      <c r="BJ41" s="753"/>
      <c r="BK41" s="753"/>
      <c r="BL41" s="163">
        <f t="shared" si="87"/>
        <v>0</v>
      </c>
      <c r="BM41" s="753"/>
      <c r="BN41" s="753"/>
      <c r="BO41" s="643"/>
      <c r="BP41" s="753"/>
      <c r="BQ41" s="753"/>
      <c r="BR41" s="753"/>
      <c r="BS41" s="753"/>
      <c r="BT41" s="163">
        <f t="shared" si="88"/>
        <v>0</v>
      </c>
      <c r="BU41" s="753"/>
      <c r="BV41" s="753"/>
      <c r="BW41" s="643"/>
      <c r="BX41" s="753"/>
      <c r="BY41" s="753"/>
      <c r="BZ41" s="753"/>
      <c r="CA41" s="753"/>
      <c r="CB41" s="163">
        <f t="shared" si="89"/>
        <v>0</v>
      </c>
      <c r="CC41" s="753"/>
      <c r="CD41" s="753"/>
      <c r="CE41" s="643"/>
      <c r="CF41" s="753"/>
      <c r="CG41" s="753"/>
      <c r="CH41" s="753"/>
      <c r="CI41" s="753"/>
      <c r="CJ41" s="163">
        <f t="shared" si="90"/>
        <v>0</v>
      </c>
      <c r="CK41" s="753"/>
      <c r="CL41" s="753"/>
      <c r="CM41" s="643"/>
      <c r="CN41" s="753"/>
      <c r="CO41" s="753"/>
      <c r="CP41" s="753"/>
      <c r="CQ41" s="753"/>
      <c r="CR41" s="163">
        <f t="shared" si="91"/>
        <v>0</v>
      </c>
      <c r="CS41" s="753"/>
      <c r="CT41" s="753"/>
      <c r="CU41" s="643"/>
      <c r="CV41" s="753"/>
      <c r="CW41" s="753"/>
      <c r="CX41" s="753"/>
      <c r="CY41" s="753"/>
      <c r="CZ41" s="163">
        <f t="shared" si="92"/>
        <v>0</v>
      </c>
      <c r="DA41" s="753"/>
      <c r="DB41" s="753"/>
      <c r="DC41" s="643"/>
      <c r="DD41" s="753"/>
      <c r="DE41" s="753"/>
      <c r="DF41" s="753"/>
      <c r="DG41" s="753"/>
      <c r="DH41" s="163">
        <f t="shared" si="93"/>
        <v>0</v>
      </c>
      <c r="DI41" s="753"/>
      <c r="DJ41" s="753"/>
      <c r="DK41" s="643"/>
      <c r="DL41" s="753"/>
      <c r="DM41" s="753"/>
      <c r="DN41" s="753"/>
      <c r="DO41" s="753"/>
      <c r="DP41" s="163">
        <f t="shared" si="94"/>
        <v>0</v>
      </c>
      <c r="DQ41" s="753"/>
      <c r="DR41" s="753"/>
      <c r="DS41" s="643"/>
      <c r="DT41" s="753"/>
      <c r="DU41" s="753"/>
      <c r="DV41" s="753"/>
      <c r="DW41" s="753"/>
      <c r="DX41" s="163">
        <f t="shared" si="95"/>
        <v>0</v>
      </c>
      <c r="DY41" s="753"/>
      <c r="DZ41" s="753"/>
      <c r="EA41" s="643"/>
      <c r="EB41" s="753"/>
      <c r="EC41" s="753"/>
      <c r="ED41" s="753"/>
      <c r="EE41" s="753"/>
      <c r="EF41" s="163">
        <f t="shared" si="96"/>
        <v>0</v>
      </c>
      <c r="EG41" s="753"/>
      <c r="EH41" s="753"/>
      <c r="EI41" s="643"/>
      <c r="EJ41" s="753"/>
      <c r="EK41" s="753"/>
      <c r="EL41" s="753"/>
      <c r="EM41" s="753"/>
      <c r="EN41" s="163">
        <f t="shared" si="97"/>
        <v>0</v>
      </c>
      <c r="EO41" s="753"/>
      <c r="EP41" s="753"/>
      <c r="EQ41" s="643"/>
      <c r="ER41" s="753"/>
      <c r="ES41" s="753"/>
      <c r="ET41" s="753"/>
      <c r="EU41" s="753"/>
      <c r="EV41" s="163">
        <f t="shared" si="98"/>
        <v>0</v>
      </c>
      <c r="EW41" s="753"/>
      <c r="EX41" s="753"/>
      <c r="EY41" s="643"/>
      <c r="EZ41" s="753"/>
      <c r="FA41" s="753"/>
      <c r="FB41" s="753"/>
      <c r="FC41" s="753"/>
      <c r="FD41" s="163">
        <f t="shared" si="99"/>
        <v>0</v>
      </c>
      <c r="FE41" s="753"/>
      <c r="FF41" s="753"/>
      <c r="FG41" s="643"/>
      <c r="FH41" s="50">
        <f t="shared" si="100"/>
        <v>0</v>
      </c>
      <c r="FI41" s="50">
        <f t="shared" si="101"/>
        <v>0</v>
      </c>
      <c r="FJ41" s="50">
        <f t="shared" si="102"/>
        <v>0</v>
      </c>
      <c r="FK41" s="50">
        <f t="shared" si="103"/>
        <v>0</v>
      </c>
      <c r="FL41" s="163">
        <f t="shared" si="104"/>
        <v>0</v>
      </c>
      <c r="FM41" s="50">
        <f t="shared" si="105"/>
        <v>0</v>
      </c>
      <c r="FN41" s="50">
        <f t="shared" si="106"/>
        <v>0</v>
      </c>
      <c r="FO41" s="163"/>
      <c r="FP41" s="643"/>
      <c r="FQ41" s="163"/>
    </row>
    <row r="42" spans="1:173" s="146" customFormat="1" x14ac:dyDescent="0.25">
      <c r="A42" s="422" t="s">
        <v>2354</v>
      </c>
      <c r="B42" s="48" t="s">
        <v>110</v>
      </c>
      <c r="C42" s="47"/>
      <c r="D42" s="753"/>
      <c r="E42" s="753"/>
      <c r="F42" s="753"/>
      <c r="G42" s="753"/>
      <c r="H42" s="163">
        <f t="shared" si="0"/>
        <v>0</v>
      </c>
      <c r="I42" s="753"/>
      <c r="J42" s="753"/>
      <c r="K42" s="643"/>
      <c r="L42" s="753"/>
      <c r="M42" s="753"/>
      <c r="N42" s="753"/>
      <c r="O42" s="753"/>
      <c r="P42" s="163">
        <f t="shared" si="81"/>
        <v>0</v>
      </c>
      <c r="Q42" s="753"/>
      <c r="R42" s="753"/>
      <c r="S42" s="643"/>
      <c r="T42" s="753"/>
      <c r="U42" s="753"/>
      <c r="V42" s="753"/>
      <c r="W42" s="753"/>
      <c r="X42" s="163">
        <f t="shared" si="82"/>
        <v>0</v>
      </c>
      <c r="Y42" s="753"/>
      <c r="Z42" s="753"/>
      <c r="AA42" s="643"/>
      <c r="AB42" s="753"/>
      <c r="AC42" s="753"/>
      <c r="AD42" s="753"/>
      <c r="AE42" s="753"/>
      <c r="AF42" s="163">
        <f t="shared" si="83"/>
        <v>0</v>
      </c>
      <c r="AG42" s="753"/>
      <c r="AH42" s="753"/>
      <c r="AI42" s="643"/>
      <c r="AJ42" s="753"/>
      <c r="AK42" s="753"/>
      <c r="AL42" s="753"/>
      <c r="AM42" s="753"/>
      <c r="AN42" s="163">
        <f t="shared" si="84"/>
        <v>0</v>
      </c>
      <c r="AO42" s="753"/>
      <c r="AP42" s="753"/>
      <c r="AQ42" s="643"/>
      <c r="AR42" s="753"/>
      <c r="AS42" s="753"/>
      <c r="AT42" s="753"/>
      <c r="AU42" s="753"/>
      <c r="AV42" s="163">
        <f t="shared" si="85"/>
        <v>0</v>
      </c>
      <c r="AW42" s="753"/>
      <c r="AX42" s="753"/>
      <c r="AY42" s="643"/>
      <c r="AZ42" s="753"/>
      <c r="BA42" s="753"/>
      <c r="BB42" s="753"/>
      <c r="BC42" s="753"/>
      <c r="BD42" s="163">
        <f t="shared" si="86"/>
        <v>0</v>
      </c>
      <c r="BE42" s="753"/>
      <c r="BF42" s="753"/>
      <c r="BG42" s="643"/>
      <c r="BH42" s="753"/>
      <c r="BI42" s="753"/>
      <c r="BJ42" s="753"/>
      <c r="BK42" s="753"/>
      <c r="BL42" s="163">
        <f t="shared" si="87"/>
        <v>0</v>
      </c>
      <c r="BM42" s="753"/>
      <c r="BN42" s="753"/>
      <c r="BO42" s="643"/>
      <c r="BP42" s="753"/>
      <c r="BQ42" s="753"/>
      <c r="BR42" s="753"/>
      <c r="BS42" s="753"/>
      <c r="BT42" s="163">
        <f t="shared" si="88"/>
        <v>0</v>
      </c>
      <c r="BU42" s="753"/>
      <c r="BV42" s="753"/>
      <c r="BW42" s="643"/>
      <c r="BX42" s="753"/>
      <c r="BY42" s="753"/>
      <c r="BZ42" s="753"/>
      <c r="CA42" s="753"/>
      <c r="CB42" s="163">
        <f t="shared" si="89"/>
        <v>0</v>
      </c>
      <c r="CC42" s="753"/>
      <c r="CD42" s="753"/>
      <c r="CE42" s="643"/>
      <c r="CF42" s="753"/>
      <c r="CG42" s="753"/>
      <c r="CH42" s="753"/>
      <c r="CI42" s="753"/>
      <c r="CJ42" s="163">
        <f t="shared" si="90"/>
        <v>0</v>
      </c>
      <c r="CK42" s="753"/>
      <c r="CL42" s="753"/>
      <c r="CM42" s="643"/>
      <c r="CN42" s="753"/>
      <c r="CO42" s="753"/>
      <c r="CP42" s="753"/>
      <c r="CQ42" s="753"/>
      <c r="CR42" s="163">
        <f t="shared" si="91"/>
        <v>0</v>
      </c>
      <c r="CS42" s="753"/>
      <c r="CT42" s="753"/>
      <c r="CU42" s="643"/>
      <c r="CV42" s="753"/>
      <c r="CW42" s="753"/>
      <c r="CX42" s="753"/>
      <c r="CY42" s="753"/>
      <c r="CZ42" s="163">
        <f t="shared" si="92"/>
        <v>0</v>
      </c>
      <c r="DA42" s="753"/>
      <c r="DB42" s="753"/>
      <c r="DC42" s="643"/>
      <c r="DD42" s="753"/>
      <c r="DE42" s="753"/>
      <c r="DF42" s="753"/>
      <c r="DG42" s="753"/>
      <c r="DH42" s="163">
        <f t="shared" si="93"/>
        <v>0</v>
      </c>
      <c r="DI42" s="753"/>
      <c r="DJ42" s="753"/>
      <c r="DK42" s="643"/>
      <c r="DL42" s="753"/>
      <c r="DM42" s="753"/>
      <c r="DN42" s="753"/>
      <c r="DO42" s="753"/>
      <c r="DP42" s="163">
        <f t="shared" si="94"/>
        <v>0</v>
      </c>
      <c r="DQ42" s="753"/>
      <c r="DR42" s="753"/>
      <c r="DS42" s="643"/>
      <c r="DT42" s="753"/>
      <c r="DU42" s="753"/>
      <c r="DV42" s="753"/>
      <c r="DW42" s="753"/>
      <c r="DX42" s="163">
        <f t="shared" si="95"/>
        <v>0</v>
      </c>
      <c r="DY42" s="753"/>
      <c r="DZ42" s="753"/>
      <c r="EA42" s="643"/>
      <c r="EB42" s="753"/>
      <c r="EC42" s="753"/>
      <c r="ED42" s="753"/>
      <c r="EE42" s="753"/>
      <c r="EF42" s="163">
        <f t="shared" si="96"/>
        <v>0</v>
      </c>
      <c r="EG42" s="753"/>
      <c r="EH42" s="753"/>
      <c r="EI42" s="643"/>
      <c r="EJ42" s="753"/>
      <c r="EK42" s="753"/>
      <c r="EL42" s="753"/>
      <c r="EM42" s="753"/>
      <c r="EN42" s="163">
        <f t="shared" si="97"/>
        <v>0</v>
      </c>
      <c r="EO42" s="753"/>
      <c r="EP42" s="753"/>
      <c r="EQ42" s="643"/>
      <c r="ER42" s="753"/>
      <c r="ES42" s="753"/>
      <c r="ET42" s="753"/>
      <c r="EU42" s="753"/>
      <c r="EV42" s="163">
        <f t="shared" si="98"/>
        <v>0</v>
      </c>
      <c r="EW42" s="753"/>
      <c r="EX42" s="753"/>
      <c r="EY42" s="643"/>
      <c r="EZ42" s="753"/>
      <c r="FA42" s="753"/>
      <c r="FB42" s="753"/>
      <c r="FC42" s="753"/>
      <c r="FD42" s="163">
        <f t="shared" si="99"/>
        <v>0</v>
      </c>
      <c r="FE42" s="753"/>
      <c r="FF42" s="753"/>
      <c r="FG42" s="643"/>
      <c r="FH42" s="50">
        <f t="shared" si="100"/>
        <v>0</v>
      </c>
      <c r="FI42" s="50">
        <f t="shared" si="101"/>
        <v>0</v>
      </c>
      <c r="FJ42" s="50">
        <f t="shared" si="102"/>
        <v>0</v>
      </c>
      <c r="FK42" s="50">
        <f t="shared" si="103"/>
        <v>0</v>
      </c>
      <c r="FL42" s="163">
        <f t="shared" si="104"/>
        <v>0</v>
      </c>
      <c r="FM42" s="50">
        <f t="shared" si="105"/>
        <v>0</v>
      </c>
      <c r="FN42" s="50">
        <f t="shared" si="106"/>
        <v>0</v>
      </c>
      <c r="FO42" s="163"/>
      <c r="FP42" s="643"/>
      <c r="FQ42" s="163"/>
    </row>
    <row r="43" spans="1:173" s="146" customFormat="1" x14ac:dyDescent="0.25">
      <c r="A43" s="422" t="s">
        <v>2355</v>
      </c>
      <c r="B43" s="48" t="s">
        <v>359</v>
      </c>
      <c r="C43" s="47"/>
      <c r="D43" s="753"/>
      <c r="E43" s="753"/>
      <c r="F43" s="753"/>
      <c r="G43" s="753"/>
      <c r="H43" s="163">
        <f t="shared" si="0"/>
        <v>0</v>
      </c>
      <c r="I43" s="753"/>
      <c r="J43" s="753"/>
      <c r="K43" s="643"/>
      <c r="L43" s="753"/>
      <c r="M43" s="753"/>
      <c r="N43" s="753"/>
      <c r="O43" s="753"/>
      <c r="P43" s="163">
        <f t="shared" si="81"/>
        <v>0</v>
      </c>
      <c r="Q43" s="753"/>
      <c r="R43" s="753"/>
      <c r="S43" s="643"/>
      <c r="T43" s="753"/>
      <c r="U43" s="753"/>
      <c r="V43" s="753"/>
      <c r="W43" s="753"/>
      <c r="X43" s="163">
        <f t="shared" si="82"/>
        <v>0</v>
      </c>
      <c r="Y43" s="753"/>
      <c r="Z43" s="753"/>
      <c r="AA43" s="643"/>
      <c r="AB43" s="753"/>
      <c r="AC43" s="753"/>
      <c r="AD43" s="753"/>
      <c r="AE43" s="753"/>
      <c r="AF43" s="163">
        <f t="shared" si="83"/>
        <v>0</v>
      </c>
      <c r="AG43" s="753"/>
      <c r="AH43" s="753"/>
      <c r="AI43" s="643"/>
      <c r="AJ43" s="753"/>
      <c r="AK43" s="753"/>
      <c r="AL43" s="753"/>
      <c r="AM43" s="753"/>
      <c r="AN43" s="163">
        <f t="shared" si="84"/>
        <v>0</v>
      </c>
      <c r="AO43" s="753"/>
      <c r="AP43" s="753"/>
      <c r="AQ43" s="643"/>
      <c r="AR43" s="753"/>
      <c r="AS43" s="753"/>
      <c r="AT43" s="753"/>
      <c r="AU43" s="753"/>
      <c r="AV43" s="163">
        <f t="shared" si="85"/>
        <v>0</v>
      </c>
      <c r="AW43" s="753"/>
      <c r="AX43" s="753"/>
      <c r="AY43" s="643"/>
      <c r="AZ43" s="753"/>
      <c r="BA43" s="753"/>
      <c r="BB43" s="753"/>
      <c r="BC43" s="753"/>
      <c r="BD43" s="163">
        <f t="shared" si="86"/>
        <v>0</v>
      </c>
      <c r="BE43" s="753"/>
      <c r="BF43" s="753"/>
      <c r="BG43" s="643"/>
      <c r="BH43" s="753"/>
      <c r="BI43" s="753"/>
      <c r="BJ43" s="753"/>
      <c r="BK43" s="753"/>
      <c r="BL43" s="163">
        <f t="shared" si="87"/>
        <v>0</v>
      </c>
      <c r="BM43" s="753"/>
      <c r="BN43" s="753"/>
      <c r="BO43" s="643"/>
      <c r="BP43" s="753"/>
      <c r="BQ43" s="753"/>
      <c r="BR43" s="753"/>
      <c r="BS43" s="753"/>
      <c r="BT43" s="163">
        <f t="shared" si="88"/>
        <v>0</v>
      </c>
      <c r="BU43" s="753"/>
      <c r="BV43" s="753"/>
      <c r="BW43" s="643"/>
      <c r="BX43" s="753"/>
      <c r="BY43" s="753"/>
      <c r="BZ43" s="753"/>
      <c r="CA43" s="753"/>
      <c r="CB43" s="163">
        <f t="shared" si="89"/>
        <v>0</v>
      </c>
      <c r="CC43" s="753"/>
      <c r="CD43" s="753"/>
      <c r="CE43" s="643"/>
      <c r="CF43" s="753"/>
      <c r="CG43" s="753"/>
      <c r="CH43" s="753"/>
      <c r="CI43" s="753"/>
      <c r="CJ43" s="163">
        <f t="shared" si="90"/>
        <v>0</v>
      </c>
      <c r="CK43" s="753"/>
      <c r="CL43" s="753"/>
      <c r="CM43" s="643"/>
      <c r="CN43" s="753"/>
      <c r="CO43" s="753"/>
      <c r="CP43" s="753"/>
      <c r="CQ43" s="753"/>
      <c r="CR43" s="163">
        <f t="shared" si="91"/>
        <v>0</v>
      </c>
      <c r="CS43" s="753"/>
      <c r="CT43" s="753"/>
      <c r="CU43" s="643"/>
      <c r="CV43" s="753"/>
      <c r="CW43" s="753"/>
      <c r="CX43" s="753"/>
      <c r="CY43" s="753"/>
      <c r="CZ43" s="163">
        <f t="shared" si="92"/>
        <v>0</v>
      </c>
      <c r="DA43" s="753"/>
      <c r="DB43" s="753"/>
      <c r="DC43" s="643"/>
      <c r="DD43" s="753"/>
      <c r="DE43" s="753"/>
      <c r="DF43" s="753"/>
      <c r="DG43" s="753"/>
      <c r="DH43" s="163">
        <f t="shared" si="93"/>
        <v>0</v>
      </c>
      <c r="DI43" s="753"/>
      <c r="DJ43" s="753"/>
      <c r="DK43" s="643"/>
      <c r="DL43" s="753"/>
      <c r="DM43" s="753"/>
      <c r="DN43" s="753"/>
      <c r="DO43" s="753"/>
      <c r="DP43" s="163">
        <f t="shared" si="94"/>
        <v>0</v>
      </c>
      <c r="DQ43" s="753"/>
      <c r="DR43" s="753"/>
      <c r="DS43" s="643"/>
      <c r="DT43" s="753"/>
      <c r="DU43" s="753"/>
      <c r="DV43" s="753"/>
      <c r="DW43" s="753"/>
      <c r="DX43" s="163">
        <f t="shared" si="95"/>
        <v>0</v>
      </c>
      <c r="DY43" s="753"/>
      <c r="DZ43" s="753"/>
      <c r="EA43" s="643"/>
      <c r="EB43" s="753"/>
      <c r="EC43" s="753"/>
      <c r="ED43" s="753"/>
      <c r="EE43" s="753"/>
      <c r="EF43" s="163">
        <f t="shared" si="96"/>
        <v>0</v>
      </c>
      <c r="EG43" s="753"/>
      <c r="EH43" s="753"/>
      <c r="EI43" s="643"/>
      <c r="EJ43" s="753"/>
      <c r="EK43" s="753"/>
      <c r="EL43" s="753"/>
      <c r="EM43" s="753"/>
      <c r="EN43" s="163">
        <f t="shared" si="97"/>
        <v>0</v>
      </c>
      <c r="EO43" s="753"/>
      <c r="EP43" s="753"/>
      <c r="EQ43" s="643"/>
      <c r="ER43" s="753"/>
      <c r="ES43" s="753"/>
      <c r="ET43" s="753"/>
      <c r="EU43" s="753"/>
      <c r="EV43" s="163">
        <f t="shared" si="98"/>
        <v>0</v>
      </c>
      <c r="EW43" s="753"/>
      <c r="EX43" s="753"/>
      <c r="EY43" s="643"/>
      <c r="EZ43" s="753"/>
      <c r="FA43" s="753"/>
      <c r="FB43" s="753"/>
      <c r="FC43" s="753"/>
      <c r="FD43" s="163">
        <f t="shared" si="99"/>
        <v>0</v>
      </c>
      <c r="FE43" s="753"/>
      <c r="FF43" s="753"/>
      <c r="FG43" s="643"/>
      <c r="FH43" s="50">
        <f t="shared" si="100"/>
        <v>0</v>
      </c>
      <c r="FI43" s="50">
        <f t="shared" si="101"/>
        <v>0</v>
      </c>
      <c r="FJ43" s="50">
        <f t="shared" si="102"/>
        <v>0</v>
      </c>
      <c r="FK43" s="50">
        <f t="shared" si="103"/>
        <v>0</v>
      </c>
      <c r="FL43" s="163">
        <f t="shared" si="104"/>
        <v>0</v>
      </c>
      <c r="FM43" s="50">
        <f t="shared" si="105"/>
        <v>0</v>
      </c>
      <c r="FN43" s="50">
        <f t="shared" si="106"/>
        <v>0</v>
      </c>
      <c r="FO43" s="163"/>
      <c r="FP43" s="643"/>
      <c r="FQ43" s="163"/>
    </row>
    <row r="44" spans="1:173" s="146" customFormat="1" x14ac:dyDescent="0.25">
      <c r="A44" s="44"/>
      <c r="B44" s="267" t="s">
        <v>245</v>
      </c>
      <c r="C44" s="47"/>
      <c r="D44" s="659"/>
      <c r="E44" s="659"/>
      <c r="F44" s="659"/>
      <c r="G44" s="659"/>
      <c r="H44" s="659"/>
      <c r="I44" s="659"/>
      <c r="J44" s="659"/>
      <c r="K44" s="659"/>
      <c r="L44" s="659"/>
      <c r="M44" s="659"/>
      <c r="N44" s="659"/>
      <c r="O44" s="659"/>
      <c r="P44" s="659"/>
      <c r="Q44" s="659"/>
      <c r="R44" s="659"/>
      <c r="S44" s="659"/>
      <c r="T44" s="659"/>
      <c r="U44" s="659"/>
      <c r="V44" s="659"/>
      <c r="W44" s="659"/>
      <c r="X44" s="659"/>
      <c r="Y44" s="659"/>
      <c r="Z44" s="659"/>
      <c r="AA44" s="659"/>
      <c r="AB44" s="659"/>
      <c r="AC44" s="659"/>
      <c r="AD44" s="659"/>
      <c r="AE44" s="659"/>
      <c r="AF44" s="659"/>
      <c r="AG44" s="659"/>
      <c r="AH44" s="659"/>
      <c r="AI44" s="659"/>
      <c r="AJ44" s="659"/>
      <c r="AK44" s="659"/>
      <c r="AL44" s="659"/>
      <c r="AM44" s="659"/>
      <c r="AN44" s="659"/>
      <c r="AO44" s="659"/>
      <c r="AP44" s="659"/>
      <c r="AQ44" s="659"/>
      <c r="AR44" s="659"/>
      <c r="AS44" s="659"/>
      <c r="AT44" s="659"/>
      <c r="AU44" s="659"/>
      <c r="AV44" s="659"/>
      <c r="AW44" s="659"/>
      <c r="AX44" s="659"/>
      <c r="AY44" s="659"/>
      <c r="AZ44" s="659"/>
      <c r="BA44" s="659"/>
      <c r="BB44" s="659"/>
      <c r="BC44" s="659"/>
      <c r="BD44" s="659"/>
      <c r="BE44" s="659"/>
      <c r="BF44" s="659"/>
      <c r="BG44" s="659"/>
      <c r="BH44" s="659"/>
      <c r="BI44" s="659"/>
      <c r="BJ44" s="659"/>
      <c r="BK44" s="659"/>
      <c r="BL44" s="659"/>
      <c r="BM44" s="659"/>
      <c r="BN44" s="659"/>
      <c r="BO44" s="659"/>
      <c r="BP44" s="659"/>
      <c r="BQ44" s="659"/>
      <c r="BR44" s="659"/>
      <c r="BS44" s="659"/>
      <c r="BT44" s="659"/>
      <c r="BU44" s="659"/>
      <c r="BV44" s="659"/>
      <c r="BW44" s="659"/>
      <c r="BX44" s="659"/>
      <c r="BY44" s="659"/>
      <c r="BZ44" s="659"/>
      <c r="CA44" s="659"/>
      <c r="CB44" s="659"/>
      <c r="CC44" s="659"/>
      <c r="CD44" s="659"/>
      <c r="CE44" s="643"/>
      <c r="CF44" s="659"/>
      <c r="CG44" s="659"/>
      <c r="CH44" s="659"/>
      <c r="CI44" s="659"/>
      <c r="CJ44" s="659"/>
      <c r="CK44" s="659"/>
      <c r="CL44" s="659"/>
      <c r="CM44" s="643"/>
      <c r="CN44" s="659"/>
      <c r="CO44" s="659"/>
      <c r="CP44" s="659"/>
      <c r="CQ44" s="659"/>
      <c r="CR44" s="659"/>
      <c r="CS44" s="659"/>
      <c r="CT44" s="659"/>
      <c r="CU44" s="643"/>
      <c r="CV44" s="659"/>
      <c r="CW44" s="659"/>
      <c r="CX44" s="659"/>
      <c r="CY44" s="659"/>
      <c r="CZ44" s="659"/>
      <c r="DA44" s="659"/>
      <c r="DB44" s="659"/>
      <c r="DC44" s="643"/>
      <c r="DD44" s="659"/>
      <c r="DE44" s="659"/>
      <c r="DF44" s="659"/>
      <c r="DG44" s="659"/>
      <c r="DH44" s="659"/>
      <c r="DI44" s="659"/>
      <c r="DJ44" s="659"/>
      <c r="DK44" s="643"/>
      <c r="DL44" s="659"/>
      <c r="DM44" s="659"/>
      <c r="DN44" s="659"/>
      <c r="DO44" s="659"/>
      <c r="DP44" s="659"/>
      <c r="DQ44" s="659"/>
      <c r="DR44" s="659"/>
      <c r="DS44" s="643"/>
      <c r="DT44" s="659"/>
      <c r="DU44" s="659"/>
      <c r="DV44" s="659"/>
      <c r="DW44" s="659"/>
      <c r="DX44" s="659"/>
      <c r="DY44" s="659"/>
      <c r="DZ44" s="659"/>
      <c r="EA44" s="643"/>
      <c r="EB44" s="659"/>
      <c r="EC44" s="659"/>
      <c r="ED44" s="659"/>
      <c r="EE44" s="659"/>
      <c r="EF44" s="659"/>
      <c r="EG44" s="659"/>
      <c r="EH44" s="659"/>
      <c r="EI44" s="643"/>
      <c r="EJ44" s="659"/>
      <c r="EK44" s="659"/>
      <c r="EL44" s="659"/>
      <c r="EM44" s="659"/>
      <c r="EN44" s="659"/>
      <c r="EO44" s="659"/>
      <c r="EP44" s="659"/>
      <c r="EQ44" s="643"/>
      <c r="ER44" s="659"/>
      <c r="ES44" s="659"/>
      <c r="ET44" s="659"/>
      <c r="EU44" s="659"/>
      <c r="EV44" s="659"/>
      <c r="EW44" s="659"/>
      <c r="EX44" s="659"/>
      <c r="EY44" s="643"/>
      <c r="EZ44" s="659"/>
      <c r="FA44" s="659"/>
      <c r="FB44" s="659"/>
      <c r="FC44" s="659"/>
      <c r="FD44" s="659"/>
      <c r="FE44" s="659"/>
      <c r="FF44" s="659"/>
      <c r="FG44" s="643"/>
      <c r="FH44" s="659"/>
      <c r="FI44" s="659"/>
      <c r="FJ44" s="659"/>
      <c r="FK44" s="659"/>
      <c r="FL44" s="659"/>
      <c r="FM44" s="659"/>
      <c r="FN44" s="659"/>
      <c r="FO44" s="163"/>
      <c r="FP44" s="643"/>
      <c r="FQ44" s="163"/>
    </row>
    <row r="45" spans="1:173" s="907" customFormat="1" ht="90" x14ac:dyDescent="0.25">
      <c r="A45" s="905">
        <v>25381</v>
      </c>
      <c r="B45" s="892" t="s">
        <v>3274</v>
      </c>
      <c r="C45" s="906"/>
      <c r="H45" s="908">
        <f>SUM(D45:G45)</f>
        <v>0</v>
      </c>
      <c r="K45" s="909"/>
      <c r="P45" s="908">
        <f>SUM(L45:O45)</f>
        <v>0</v>
      </c>
      <c r="S45" s="909"/>
      <c r="X45" s="908">
        <f>SUM(T45:W45)</f>
        <v>0</v>
      </c>
      <c r="AA45" s="909"/>
      <c r="AF45" s="908">
        <f>SUM(AB45:AE45)</f>
        <v>0</v>
      </c>
      <c r="AI45" s="909"/>
      <c r="AN45" s="908">
        <f>SUM(AJ45:AM45)</f>
        <v>0</v>
      </c>
      <c r="AQ45" s="909"/>
      <c r="AV45" s="908">
        <f>SUM(AR45:AU45)</f>
        <v>0</v>
      </c>
      <c r="AY45" s="909"/>
      <c r="BD45" s="908">
        <f>SUM(AZ45:BC45)</f>
        <v>0</v>
      </c>
      <c r="BG45" s="909"/>
      <c r="BL45" s="908">
        <f>SUM(BH45:BK45)</f>
        <v>0</v>
      </c>
      <c r="BO45" s="909"/>
      <c r="BT45" s="908">
        <f>SUM(BP45:BS45)</f>
        <v>0</v>
      </c>
      <c r="BW45" s="909"/>
      <c r="CB45" s="908">
        <f>SUM(BX45:CA45)</f>
        <v>0</v>
      </c>
      <c r="CE45" s="909"/>
      <c r="CJ45" s="908">
        <f>SUM(CF45:CI45)</f>
        <v>0</v>
      </c>
      <c r="CM45" s="909"/>
      <c r="CR45" s="908">
        <f t="shared" si="91"/>
        <v>0</v>
      </c>
      <c r="CU45" s="909"/>
      <c r="CZ45" s="908">
        <f>SUM(CV45:CY45)</f>
        <v>0</v>
      </c>
      <c r="DC45" s="909"/>
      <c r="DH45" s="908">
        <f>SUM(DD45:DG45)</f>
        <v>0</v>
      </c>
      <c r="DK45" s="909"/>
      <c r="DP45" s="908">
        <f>SUM(DL45:DO45)</f>
        <v>0</v>
      </c>
      <c r="DS45" s="909"/>
      <c r="DX45" s="908">
        <f>SUM(DT45:DW45)</f>
        <v>0</v>
      </c>
      <c r="EA45" s="909"/>
      <c r="EF45" s="908">
        <f>SUM(EB45:EE45)</f>
        <v>0</v>
      </c>
      <c r="EI45" s="909"/>
      <c r="EN45" s="908">
        <f>SUM(EJ45:EM45)</f>
        <v>0</v>
      </c>
      <c r="EQ45" s="909"/>
      <c r="EV45" s="908">
        <f>SUM(ER45:EU45)</f>
        <v>0</v>
      </c>
      <c r="EY45" s="909"/>
      <c r="FD45" s="908">
        <f>SUM(EZ45:FC45)</f>
        <v>0</v>
      </c>
      <c r="FG45" s="909"/>
      <c r="FH45" s="908">
        <f t="shared" si="100"/>
        <v>0</v>
      </c>
      <c r="FI45" s="908">
        <f>E45+M45+U45+AC45+AK45+AS45+BA45+BI45+BQ45+BY45+CG45+CO45+CW45+DE45+DM45+DU45+EC45+EK45+ES45+FA45</f>
        <v>0</v>
      </c>
      <c r="FJ45" s="908">
        <f t="shared" si="102"/>
        <v>0</v>
      </c>
      <c r="FK45" s="908">
        <f t="shared" si="103"/>
        <v>0</v>
      </c>
      <c r="FL45" s="908">
        <f>SUM(FH45:FK45)</f>
        <v>0</v>
      </c>
      <c r="FM45" s="908">
        <f t="shared" si="105"/>
        <v>0</v>
      </c>
      <c r="FN45" s="908">
        <f t="shared" si="106"/>
        <v>0</v>
      </c>
      <c r="FO45" s="908"/>
      <c r="FP45" s="909"/>
      <c r="FQ45" s="908"/>
    </row>
    <row r="46" spans="1:173" s="907" customFormat="1" ht="45" x14ac:dyDescent="0.25">
      <c r="A46" s="905">
        <v>25382</v>
      </c>
      <c r="B46" s="892" t="s">
        <v>3275</v>
      </c>
      <c r="C46" s="906"/>
      <c r="H46" s="908">
        <f>SUM(D46:G46)</f>
        <v>0</v>
      </c>
      <c r="K46" s="909"/>
      <c r="P46" s="908">
        <f>SUM(L46:O46)</f>
        <v>0</v>
      </c>
      <c r="S46" s="909"/>
      <c r="X46" s="908">
        <f>SUM(T46:W46)</f>
        <v>0</v>
      </c>
      <c r="AA46" s="909"/>
      <c r="AF46" s="908">
        <f>SUM(AB46:AE46)</f>
        <v>0</v>
      </c>
      <c r="AI46" s="909"/>
      <c r="AN46" s="908">
        <f>SUM(AJ46:AM46)</f>
        <v>0</v>
      </c>
      <c r="AQ46" s="909"/>
      <c r="AV46" s="908">
        <f>SUM(AR46:AU46)</f>
        <v>0</v>
      </c>
      <c r="AY46" s="909"/>
      <c r="BD46" s="908">
        <f>SUM(AZ46:BC46)</f>
        <v>0</v>
      </c>
      <c r="BG46" s="909"/>
      <c r="BL46" s="908">
        <f>SUM(BH46:BK46)</f>
        <v>0</v>
      </c>
      <c r="BO46" s="909"/>
      <c r="BT46" s="908">
        <f>SUM(BP46:BS46)</f>
        <v>0</v>
      </c>
      <c r="BW46" s="909"/>
      <c r="CB46" s="908">
        <f>SUM(BX46:CA46)</f>
        <v>0</v>
      </c>
      <c r="CE46" s="909"/>
      <c r="CJ46" s="908">
        <f>SUM(CF46:CI46)</f>
        <v>0</v>
      </c>
      <c r="CM46" s="909"/>
      <c r="CR46" s="908">
        <f t="shared" si="91"/>
        <v>0</v>
      </c>
      <c r="CU46" s="909"/>
      <c r="CZ46" s="908">
        <f>SUM(CV46:CY46)</f>
        <v>0</v>
      </c>
      <c r="DC46" s="909"/>
      <c r="DH46" s="908">
        <f>SUM(DD46:DG46)</f>
        <v>0</v>
      </c>
      <c r="DK46" s="909"/>
      <c r="DP46" s="908">
        <f>SUM(DL46:DO46)</f>
        <v>0</v>
      </c>
      <c r="DS46" s="909"/>
      <c r="DX46" s="908">
        <f>SUM(DT46:DW46)</f>
        <v>0</v>
      </c>
      <c r="EA46" s="909"/>
      <c r="EF46" s="908">
        <f>SUM(EB46:EE46)</f>
        <v>0</v>
      </c>
      <c r="EI46" s="909"/>
      <c r="EN46" s="908">
        <f>SUM(EJ46:EM46)</f>
        <v>0</v>
      </c>
      <c r="EQ46" s="909"/>
      <c r="EV46" s="908">
        <f>SUM(ER46:EU46)</f>
        <v>0</v>
      </c>
      <c r="EY46" s="909"/>
      <c r="FD46" s="908">
        <f>SUM(EZ46:FC46)</f>
        <v>0</v>
      </c>
      <c r="FG46" s="909"/>
      <c r="FH46" s="908">
        <f>D46+L46+T46+AB46+AJ46+AR46+AZ46+BH46+BP46+BX46+CF46+CN46+CV46+DD46+DL46+DT46+EB46+EJ46+ER46+EZ46</f>
        <v>0</v>
      </c>
      <c r="FI46" s="908">
        <f>E46+M46+U46+AC46+AK46+AS46+BA46+BI46+BQ46+BY46+CG46+CO46+CW46+DE46+DM46+DU46+EC46+EK46+ES46+FA46</f>
        <v>0</v>
      </c>
      <c r="FJ46" s="908">
        <f>F46+N46+V46+AD46+AL46+AT46+BB46+BJ46+BR46+BZ46+CH46+CP46+CX46+DF46+DN46+DV46+ED46+EL46+ET46+FB46</f>
        <v>0</v>
      </c>
      <c r="FK46" s="908">
        <f>G46+O46+W46+AE46+AM46+AU46+BC46+BK46+BS46+CA46+CI46+CQ46+CY46+DG46+DO46+DW46+EE46+EM46+EU46+FC46</f>
        <v>0</v>
      </c>
      <c r="FL46" s="908">
        <f>SUM(FH46:FK46)</f>
        <v>0</v>
      </c>
      <c r="FM46" s="908">
        <f>I46+Q46+Y46+AG46+AO46+AW46+BE46+BM46+BU46+CC46+CK46+CS46+DA46+DI46+DQ46+DY46+EG46+EO46+EW46+FE46</f>
        <v>0</v>
      </c>
      <c r="FN46" s="908">
        <f>J46+R46+Z46+AH46+AP46+AX46+BF46+BN46+BV46+CD46+CL46+CT46+DB46+DJ46+DR46+DZ46+EH46+EP46+EX46+FF46</f>
        <v>0</v>
      </c>
      <c r="FO46" s="908"/>
      <c r="FP46" s="909"/>
      <c r="FQ46" s="908"/>
    </row>
    <row r="47" spans="1:173" s="907" customFormat="1" ht="120" x14ac:dyDescent="0.25">
      <c r="A47" s="905">
        <v>25383</v>
      </c>
      <c r="B47" s="892" t="s">
        <v>3278</v>
      </c>
      <c r="C47" s="906"/>
      <c r="H47" s="908">
        <f>SUM(D47:G47)</f>
        <v>0</v>
      </c>
      <c r="K47" s="909"/>
      <c r="P47" s="908">
        <f>SUM(L47:O47)</f>
        <v>0</v>
      </c>
      <c r="S47" s="909"/>
      <c r="X47" s="908">
        <f>SUM(T47:W47)</f>
        <v>0</v>
      </c>
      <c r="AA47" s="909"/>
      <c r="AF47" s="908">
        <f>SUM(AB47:AE47)</f>
        <v>0</v>
      </c>
      <c r="AI47" s="909"/>
      <c r="AN47" s="908">
        <f>SUM(AJ47:AM47)</f>
        <v>0</v>
      </c>
      <c r="AQ47" s="909"/>
      <c r="AV47" s="908">
        <f>SUM(AR47:AU47)</f>
        <v>0</v>
      </c>
      <c r="AY47" s="909"/>
      <c r="BD47" s="908">
        <f>SUM(AZ47:BC47)</f>
        <v>0</v>
      </c>
      <c r="BG47" s="909"/>
      <c r="BL47" s="908">
        <f>SUM(BH47:BK47)</f>
        <v>0</v>
      </c>
      <c r="BO47" s="909"/>
      <c r="BT47" s="908">
        <f>SUM(BP47:BS47)</f>
        <v>0</v>
      </c>
      <c r="BW47" s="909"/>
      <c r="CB47" s="908">
        <f>SUM(BX47:CA47)</f>
        <v>0</v>
      </c>
      <c r="CE47" s="909"/>
      <c r="CJ47" s="908">
        <f>SUM(CF47:CI47)</f>
        <v>0</v>
      </c>
      <c r="CM47" s="909"/>
      <c r="CR47" s="908">
        <f t="shared" si="91"/>
        <v>0</v>
      </c>
      <c r="CU47" s="909"/>
      <c r="CZ47" s="908">
        <f>SUM(CV47:CY47)</f>
        <v>0</v>
      </c>
      <c r="DC47" s="909"/>
      <c r="DH47" s="908">
        <f>SUM(DD47:DG47)</f>
        <v>0</v>
      </c>
      <c r="DK47" s="909"/>
      <c r="DP47" s="908">
        <f>SUM(DL47:DO47)</f>
        <v>0</v>
      </c>
      <c r="DS47" s="909"/>
      <c r="DX47" s="908">
        <f>SUM(DT47:DW47)</f>
        <v>0</v>
      </c>
      <c r="EA47" s="909"/>
      <c r="EF47" s="908">
        <f>SUM(EB47:EE47)</f>
        <v>0</v>
      </c>
      <c r="EI47" s="909"/>
      <c r="EN47" s="908">
        <f>SUM(EJ47:EM47)</f>
        <v>0</v>
      </c>
      <c r="EQ47" s="909"/>
      <c r="EV47" s="908">
        <f>SUM(ER47:EU47)</f>
        <v>0</v>
      </c>
      <c r="EY47" s="909"/>
      <c r="FD47" s="908">
        <f>SUM(EZ47:FC47)</f>
        <v>0</v>
      </c>
      <c r="FG47" s="909"/>
      <c r="FH47" s="908">
        <f>D47+L47+T47+AB47+AJ47+AR47+AZ47+BH47+BP47+BX47+CF47+CN47+CV47+DD47+DL47+DT47+EB47+EJ47+ER47+EZ47</f>
        <v>0</v>
      </c>
      <c r="FI47" s="908">
        <f>E47+M47+U47+AC47+AK47+AS47+BA47+BI47+BQ47+BY47+CG47+CO47+CW47+DE47+DM47+DU47+EC47+EK47+ES47+FA47</f>
        <v>0</v>
      </c>
      <c r="FJ47" s="908">
        <f>F47+N47+V47+AD47+AL47+AT47+BB47+BJ47+BR47+BZ47+CH47+CP47+CX47+DF47+DN47+DV47+ED47+EL47+ET47+FB47</f>
        <v>0</v>
      </c>
      <c r="FK47" s="908">
        <f>G47+O47+W47+AE47+AM47+AU47+BC47+BK47+BS47+CA47+CI47+CQ47+CY47+DG47+DO47+DW47+EE47+EM47+EU47+FC47</f>
        <v>0</v>
      </c>
      <c r="FL47" s="908">
        <f>SUM(FH47:FK47)</f>
        <v>0</v>
      </c>
      <c r="FM47" s="908">
        <f>I47+Q47+Y47+AG47+AO47+AW47+BE47+BM47+BU47+CC47+CK47+CS47+DA47+DI47+DQ47+DY47+EG47+EO47+EW47+FE47</f>
        <v>0</v>
      </c>
      <c r="FN47" s="908">
        <f>J47+R47+Z47+AH47+AP47+AX47+BF47+BN47+BV47+CD47+CL47+CT47+DB47+DJ47+DR47+DZ47+EH47+EP47+EX47+FF47</f>
        <v>0</v>
      </c>
      <c r="FO47" s="908"/>
      <c r="FP47" s="909"/>
      <c r="FQ47" s="908"/>
    </row>
    <row r="48" spans="1:173" s="146" customFormat="1" ht="60" x14ac:dyDescent="0.25">
      <c r="A48" s="44" t="s">
        <v>2357</v>
      </c>
      <c r="B48" s="48" t="s">
        <v>500</v>
      </c>
      <c r="C48" s="47"/>
      <c r="D48" s="753"/>
      <c r="E48" s="753"/>
      <c r="F48" s="753"/>
      <c r="G48" s="753"/>
      <c r="H48" s="163">
        <f>SUM(D48:G48)</f>
        <v>0</v>
      </c>
      <c r="I48" s="753"/>
      <c r="J48" s="753"/>
      <c r="K48" s="643"/>
      <c r="L48" s="753"/>
      <c r="M48" s="753"/>
      <c r="N48" s="753"/>
      <c r="O48" s="753"/>
      <c r="P48" s="163">
        <f>SUM(L48:O48)</f>
        <v>0</v>
      </c>
      <c r="Q48" s="753"/>
      <c r="R48" s="753"/>
      <c r="S48" s="643"/>
      <c r="T48" s="753"/>
      <c r="U48" s="753"/>
      <c r="V48" s="753"/>
      <c r="W48" s="753"/>
      <c r="X48" s="163">
        <f>SUM(T48:W48)</f>
        <v>0</v>
      </c>
      <c r="Y48" s="753"/>
      <c r="Z48" s="753"/>
      <c r="AA48" s="643"/>
      <c r="AB48" s="753"/>
      <c r="AC48" s="753"/>
      <c r="AD48" s="753"/>
      <c r="AE48" s="753"/>
      <c r="AF48" s="163">
        <f>SUM(AB48:AE48)</f>
        <v>0</v>
      </c>
      <c r="AG48" s="753"/>
      <c r="AH48" s="753"/>
      <c r="AI48" s="643"/>
      <c r="AJ48" s="753"/>
      <c r="AK48" s="753"/>
      <c r="AL48" s="753"/>
      <c r="AM48" s="753"/>
      <c r="AN48" s="163">
        <f>SUM(AJ48:AM48)</f>
        <v>0</v>
      </c>
      <c r="AO48" s="753"/>
      <c r="AP48" s="753"/>
      <c r="AQ48" s="643"/>
      <c r="AR48" s="753"/>
      <c r="AS48" s="753"/>
      <c r="AT48" s="753"/>
      <c r="AU48" s="753"/>
      <c r="AV48" s="163">
        <f>SUM(AR48:AU48)</f>
        <v>0</v>
      </c>
      <c r="AW48" s="753"/>
      <c r="AX48" s="753"/>
      <c r="AY48" s="643"/>
      <c r="AZ48" s="753"/>
      <c r="BA48" s="753"/>
      <c r="BB48" s="753"/>
      <c r="BC48" s="753"/>
      <c r="BD48" s="163">
        <f>SUM(AZ48:BC48)</f>
        <v>0</v>
      </c>
      <c r="BE48" s="753"/>
      <c r="BF48" s="753"/>
      <c r="BG48" s="643"/>
      <c r="BH48" s="753"/>
      <c r="BI48" s="753"/>
      <c r="BJ48" s="753"/>
      <c r="BK48" s="753"/>
      <c r="BL48" s="163">
        <f>SUM(BH48:BK48)</f>
        <v>0</v>
      </c>
      <c r="BM48" s="753"/>
      <c r="BN48" s="753"/>
      <c r="BO48" s="643"/>
      <c r="BP48" s="753"/>
      <c r="BQ48" s="753"/>
      <c r="BR48" s="753"/>
      <c r="BS48" s="753"/>
      <c r="BT48" s="163">
        <f>SUM(BP48:BS48)</f>
        <v>0</v>
      </c>
      <c r="BU48" s="753"/>
      <c r="BV48" s="753"/>
      <c r="BW48" s="643"/>
      <c r="BX48" s="753"/>
      <c r="BY48" s="753"/>
      <c r="BZ48" s="753"/>
      <c r="CA48" s="753"/>
      <c r="CB48" s="163">
        <f>SUM(BX48:CA48)</f>
        <v>0</v>
      </c>
      <c r="CC48" s="753"/>
      <c r="CD48" s="753"/>
      <c r="CE48" s="643"/>
      <c r="CF48" s="753"/>
      <c r="CG48" s="753"/>
      <c r="CH48" s="753"/>
      <c r="CI48" s="753"/>
      <c r="CJ48" s="163">
        <f>SUM(CF48:CI48)</f>
        <v>0</v>
      </c>
      <c r="CK48" s="753"/>
      <c r="CL48" s="753"/>
      <c r="CM48" s="643"/>
      <c r="CN48" s="753"/>
      <c r="CO48" s="753"/>
      <c r="CP48" s="753"/>
      <c r="CQ48" s="753"/>
      <c r="CR48" s="764">
        <f t="shared" si="91"/>
        <v>0</v>
      </c>
      <c r="CS48" s="753"/>
      <c r="CT48" s="753"/>
      <c r="CU48" s="643"/>
      <c r="CV48" s="753"/>
      <c r="CW48" s="753"/>
      <c r="CX48" s="753"/>
      <c r="CY48" s="753"/>
      <c r="CZ48" s="163">
        <f>SUM(CV48:CY48)</f>
        <v>0</v>
      </c>
      <c r="DA48" s="753"/>
      <c r="DB48" s="753"/>
      <c r="DC48" s="643"/>
      <c r="DD48" s="753"/>
      <c r="DE48" s="753"/>
      <c r="DF48" s="753"/>
      <c r="DG48" s="753"/>
      <c r="DH48" s="163">
        <f>SUM(DD48:DG48)</f>
        <v>0</v>
      </c>
      <c r="DI48" s="753"/>
      <c r="DJ48" s="753"/>
      <c r="DK48" s="643"/>
      <c r="DL48" s="753"/>
      <c r="DM48" s="753"/>
      <c r="DN48" s="753"/>
      <c r="DO48" s="753"/>
      <c r="DP48" s="163">
        <f>SUM(DL48:DO48)</f>
        <v>0</v>
      </c>
      <c r="DQ48" s="753"/>
      <c r="DR48" s="753"/>
      <c r="DS48" s="643"/>
      <c r="DT48" s="753"/>
      <c r="DU48" s="753"/>
      <c r="DV48" s="753"/>
      <c r="DW48" s="753"/>
      <c r="DX48" s="163">
        <f>SUM(DT48:DW48)</f>
        <v>0</v>
      </c>
      <c r="DY48" s="753"/>
      <c r="DZ48" s="753"/>
      <c r="EA48" s="643"/>
      <c r="EB48" s="753"/>
      <c r="EC48" s="753"/>
      <c r="ED48" s="753"/>
      <c r="EE48" s="753"/>
      <c r="EF48" s="163">
        <f>SUM(EB48:EE48)</f>
        <v>0</v>
      </c>
      <c r="EG48" s="753"/>
      <c r="EH48" s="753"/>
      <c r="EI48" s="643"/>
      <c r="EJ48" s="753"/>
      <c r="EK48" s="753"/>
      <c r="EL48" s="753"/>
      <c r="EM48" s="753"/>
      <c r="EN48" s="163">
        <f>SUM(EJ48:EM48)</f>
        <v>0</v>
      </c>
      <c r="EO48" s="753"/>
      <c r="EP48" s="753"/>
      <c r="EQ48" s="643"/>
      <c r="ER48" s="753"/>
      <c r="ES48" s="753"/>
      <c r="ET48" s="753"/>
      <c r="EU48" s="753"/>
      <c r="EV48" s="163">
        <f>SUM(ER48:EU48)</f>
        <v>0</v>
      </c>
      <c r="EW48" s="753"/>
      <c r="EX48" s="753"/>
      <c r="EY48" s="643"/>
      <c r="EZ48" s="753"/>
      <c r="FA48" s="753"/>
      <c r="FB48" s="753"/>
      <c r="FC48" s="753"/>
      <c r="FD48" s="163">
        <f>SUM(EZ48:FC48)</f>
        <v>0</v>
      </c>
      <c r="FE48" s="753"/>
      <c r="FF48" s="753"/>
      <c r="FG48" s="643"/>
      <c r="FH48" s="50">
        <f t="shared" si="100"/>
        <v>0</v>
      </c>
      <c r="FI48" s="50">
        <f>E48+M48+U48+AC48+AK48+AS48+BA48+BI48+BQ48+BY48+CG48+CO48+CW48+DE48+DM48+DU48+EC48+EK48+ES48+FA48</f>
        <v>0</v>
      </c>
      <c r="FJ48" s="50">
        <f t="shared" si="102"/>
        <v>0</v>
      </c>
      <c r="FK48" s="50">
        <f t="shared" si="103"/>
        <v>0</v>
      </c>
      <c r="FL48" s="163">
        <f>SUM(FH48:FK48)</f>
        <v>0</v>
      </c>
      <c r="FM48" s="50">
        <f t="shared" si="105"/>
        <v>0</v>
      </c>
      <c r="FN48" s="50">
        <f t="shared" si="106"/>
        <v>0</v>
      </c>
      <c r="FO48" s="163"/>
      <c r="FP48" s="643"/>
      <c r="FQ48" s="163"/>
    </row>
    <row r="49" spans="1:173" s="146" customFormat="1" ht="15.75" x14ac:dyDescent="0.25">
      <c r="A49" s="44"/>
      <c r="B49" s="49" t="s">
        <v>90</v>
      </c>
      <c r="C49" s="47"/>
      <c r="D49" s="643"/>
      <c r="E49" s="643"/>
      <c r="F49" s="643"/>
      <c r="G49" s="643"/>
      <c r="H49" s="643"/>
      <c r="I49" s="643"/>
      <c r="J49" s="643"/>
      <c r="K49" s="643"/>
      <c r="L49" s="643"/>
      <c r="M49" s="643"/>
      <c r="N49" s="643"/>
      <c r="O49" s="643"/>
      <c r="P49" s="643"/>
      <c r="Q49" s="643"/>
      <c r="R49" s="643"/>
      <c r="S49" s="643"/>
      <c r="T49" s="643"/>
      <c r="U49" s="643"/>
      <c r="V49" s="643"/>
      <c r="W49" s="643"/>
      <c r="X49" s="643"/>
      <c r="Y49" s="643"/>
      <c r="Z49" s="643"/>
      <c r="AA49" s="643"/>
      <c r="AB49" s="643"/>
      <c r="AC49" s="643"/>
      <c r="AD49" s="643"/>
      <c r="AE49" s="643"/>
      <c r="AF49" s="643"/>
      <c r="AG49" s="643"/>
      <c r="AH49" s="643"/>
      <c r="AI49" s="643"/>
      <c r="AJ49" s="643"/>
      <c r="AK49" s="643"/>
      <c r="AL49" s="643"/>
      <c r="AM49" s="643"/>
      <c r="AN49" s="643"/>
      <c r="AO49" s="643"/>
      <c r="AP49" s="643"/>
      <c r="AQ49" s="643"/>
      <c r="AR49" s="643"/>
      <c r="AS49" s="643"/>
      <c r="AT49" s="643"/>
      <c r="AU49" s="643"/>
      <c r="AV49" s="643"/>
      <c r="AW49" s="643"/>
      <c r="AX49" s="643"/>
      <c r="AY49" s="643"/>
      <c r="AZ49" s="643"/>
      <c r="BA49" s="643"/>
      <c r="BB49" s="643"/>
      <c r="BC49" s="643"/>
      <c r="BD49" s="643"/>
      <c r="BE49" s="643"/>
      <c r="BF49" s="643"/>
      <c r="BG49" s="643"/>
      <c r="BH49" s="643"/>
      <c r="BI49" s="643"/>
      <c r="BJ49" s="643"/>
      <c r="BK49" s="643"/>
      <c r="BL49" s="643"/>
      <c r="BM49" s="643"/>
      <c r="BN49" s="643"/>
      <c r="BO49" s="643"/>
      <c r="BP49" s="643"/>
      <c r="BQ49" s="643"/>
      <c r="BR49" s="643"/>
      <c r="BS49" s="643"/>
      <c r="BT49" s="643"/>
      <c r="BU49" s="643"/>
      <c r="BV49" s="643"/>
      <c r="BW49" s="643"/>
      <c r="BX49" s="643"/>
      <c r="BY49" s="643"/>
      <c r="BZ49" s="643"/>
      <c r="CA49" s="643"/>
      <c r="CB49" s="643"/>
      <c r="CC49" s="643"/>
      <c r="CD49" s="643"/>
      <c r="CE49" s="643"/>
      <c r="CF49" s="643"/>
      <c r="CG49" s="643"/>
      <c r="CH49" s="643"/>
      <c r="CI49" s="643"/>
      <c r="CJ49" s="643"/>
      <c r="CK49" s="643"/>
      <c r="CL49" s="643"/>
      <c r="CM49" s="643"/>
      <c r="CN49" s="643"/>
      <c r="CO49" s="643"/>
      <c r="CP49" s="643"/>
      <c r="CQ49" s="643"/>
      <c r="CR49" s="643"/>
      <c r="CS49" s="643"/>
      <c r="CT49" s="643"/>
      <c r="CU49" s="643"/>
      <c r="CV49" s="643"/>
      <c r="CW49" s="643"/>
      <c r="CX49" s="643"/>
      <c r="CY49" s="643"/>
      <c r="CZ49" s="643"/>
      <c r="DA49" s="643"/>
      <c r="DB49" s="643"/>
      <c r="DC49" s="643"/>
      <c r="DD49" s="643"/>
      <c r="DE49" s="643"/>
      <c r="DF49" s="643"/>
      <c r="DG49" s="643"/>
      <c r="DH49" s="643"/>
      <c r="DI49" s="643"/>
      <c r="DJ49" s="643"/>
      <c r="DK49" s="643"/>
      <c r="DL49" s="643"/>
      <c r="DM49" s="643"/>
      <c r="DN49" s="643"/>
      <c r="DO49" s="643"/>
      <c r="DP49" s="643"/>
      <c r="DQ49" s="643"/>
      <c r="DR49" s="643"/>
      <c r="DS49" s="643"/>
      <c r="DT49" s="643"/>
      <c r="DU49" s="643"/>
      <c r="DV49" s="643"/>
      <c r="DW49" s="643"/>
      <c r="DX49" s="643"/>
      <c r="DY49" s="643"/>
      <c r="DZ49" s="643"/>
      <c r="EA49" s="643"/>
      <c r="EB49" s="643"/>
      <c r="EC49" s="643"/>
      <c r="ED49" s="643"/>
      <c r="EE49" s="643"/>
      <c r="EF49" s="643"/>
      <c r="EG49" s="643"/>
      <c r="EH49" s="643"/>
      <c r="EI49" s="643"/>
      <c r="EJ49" s="643"/>
      <c r="EK49" s="643"/>
      <c r="EL49" s="643"/>
      <c r="EM49" s="643"/>
      <c r="EN49" s="643"/>
      <c r="EO49" s="643"/>
      <c r="EP49" s="643"/>
      <c r="EQ49" s="643"/>
      <c r="ER49" s="643"/>
      <c r="ES49" s="643"/>
      <c r="ET49" s="643"/>
      <c r="EU49" s="643"/>
      <c r="EV49" s="643"/>
      <c r="EW49" s="643"/>
      <c r="EX49" s="643"/>
      <c r="EY49" s="643"/>
      <c r="EZ49" s="643"/>
      <c r="FA49" s="643"/>
      <c r="FB49" s="643"/>
      <c r="FC49" s="643"/>
      <c r="FD49" s="643"/>
      <c r="FE49" s="643"/>
      <c r="FF49" s="643"/>
      <c r="FG49" s="643"/>
      <c r="FH49" s="643"/>
      <c r="FI49" s="643"/>
      <c r="FJ49" s="643"/>
      <c r="FK49" s="643"/>
      <c r="FL49" s="643"/>
      <c r="FM49" s="643"/>
      <c r="FN49" s="643"/>
      <c r="FO49" s="163"/>
      <c r="FP49" s="643"/>
      <c r="FQ49" s="163"/>
    </row>
    <row r="50" spans="1:173" s="146" customFormat="1" ht="30" x14ac:dyDescent="0.25">
      <c r="A50" s="44" t="s">
        <v>2358</v>
      </c>
      <c r="B50" s="51" t="s">
        <v>121</v>
      </c>
      <c r="C50" s="47"/>
      <c r="D50" s="753"/>
      <c r="E50" s="753"/>
      <c r="F50" s="753"/>
      <c r="G50" s="753"/>
      <c r="H50" s="163">
        <f t="shared" si="0"/>
        <v>0</v>
      </c>
      <c r="I50" s="753"/>
      <c r="J50" s="753"/>
      <c r="K50" s="643"/>
      <c r="L50" s="753"/>
      <c r="M50" s="753"/>
      <c r="N50" s="753"/>
      <c r="O50" s="753"/>
      <c r="P50" s="163">
        <f t="shared" ref="P50:P58" si="107">SUM(L50:O50)</f>
        <v>0</v>
      </c>
      <c r="Q50" s="753"/>
      <c r="R50" s="753"/>
      <c r="S50" s="643"/>
      <c r="T50" s="753"/>
      <c r="U50" s="753"/>
      <c r="V50" s="753"/>
      <c r="W50" s="753"/>
      <c r="X50" s="163">
        <f t="shared" ref="X50:X58" si="108">SUM(T50:W50)</f>
        <v>0</v>
      </c>
      <c r="Y50" s="753"/>
      <c r="Z50" s="753"/>
      <c r="AA50" s="643"/>
      <c r="AB50" s="753"/>
      <c r="AC50" s="753"/>
      <c r="AD50" s="753"/>
      <c r="AE50" s="753"/>
      <c r="AF50" s="163">
        <f t="shared" ref="AF50:AF58" si="109">SUM(AB50:AE50)</f>
        <v>0</v>
      </c>
      <c r="AG50" s="753"/>
      <c r="AH50" s="753"/>
      <c r="AI50" s="643"/>
      <c r="AJ50" s="753"/>
      <c r="AK50" s="753"/>
      <c r="AL50" s="753"/>
      <c r="AM50" s="753"/>
      <c r="AN50" s="163">
        <f t="shared" ref="AN50:AN58" si="110">SUM(AJ50:AM50)</f>
        <v>0</v>
      </c>
      <c r="AO50" s="753"/>
      <c r="AP50" s="753"/>
      <c r="AQ50" s="643"/>
      <c r="AR50" s="753"/>
      <c r="AS50" s="753"/>
      <c r="AT50" s="753"/>
      <c r="AU50" s="753"/>
      <c r="AV50" s="163">
        <f t="shared" ref="AV50:AV58" si="111">SUM(AR50:AU50)</f>
        <v>0</v>
      </c>
      <c r="AW50" s="753"/>
      <c r="AX50" s="753"/>
      <c r="AY50" s="643"/>
      <c r="AZ50" s="753"/>
      <c r="BA50" s="753"/>
      <c r="BB50" s="753"/>
      <c r="BC50" s="753"/>
      <c r="BD50" s="163">
        <f t="shared" ref="BD50:BD58" si="112">SUM(AZ50:BC50)</f>
        <v>0</v>
      </c>
      <c r="BE50" s="753"/>
      <c r="BF50" s="753"/>
      <c r="BG50" s="643"/>
      <c r="BH50" s="753"/>
      <c r="BI50" s="753"/>
      <c r="BJ50" s="753"/>
      <c r="BK50" s="753"/>
      <c r="BL50" s="163">
        <f t="shared" ref="BL50:BL58" si="113">SUM(BH50:BK50)</f>
        <v>0</v>
      </c>
      <c r="BM50" s="753"/>
      <c r="BN50" s="753"/>
      <c r="BO50" s="643"/>
      <c r="BP50" s="753"/>
      <c r="BQ50" s="753"/>
      <c r="BR50" s="753"/>
      <c r="BS50" s="753"/>
      <c r="BT50" s="163">
        <f t="shared" ref="BT50:BT58" si="114">SUM(BP50:BS50)</f>
        <v>0</v>
      </c>
      <c r="BU50" s="753"/>
      <c r="BV50" s="753"/>
      <c r="BW50" s="643"/>
      <c r="BX50" s="753"/>
      <c r="BY50" s="753"/>
      <c r="BZ50" s="753"/>
      <c r="CA50" s="753"/>
      <c r="CB50" s="163">
        <f t="shared" ref="CB50:CB58" si="115">SUM(BX50:CA50)</f>
        <v>0</v>
      </c>
      <c r="CC50" s="753"/>
      <c r="CD50" s="753"/>
      <c r="CE50" s="643"/>
      <c r="CF50" s="753"/>
      <c r="CG50" s="753"/>
      <c r="CH50" s="753"/>
      <c r="CI50" s="753"/>
      <c r="CJ50" s="163">
        <f t="shared" ref="CJ50:CJ58" si="116">SUM(CF50:CI50)</f>
        <v>0</v>
      </c>
      <c r="CK50" s="753"/>
      <c r="CL50" s="753"/>
      <c r="CM50" s="643"/>
      <c r="CN50" s="753"/>
      <c r="CO50" s="753"/>
      <c r="CP50" s="753"/>
      <c r="CQ50" s="753"/>
      <c r="CR50" s="163">
        <f t="shared" ref="CR50:CR58" si="117">SUM(CN50:CQ50)</f>
        <v>0</v>
      </c>
      <c r="CS50" s="753"/>
      <c r="CT50" s="753"/>
      <c r="CU50" s="643"/>
      <c r="CV50" s="753"/>
      <c r="CW50" s="753"/>
      <c r="CX50" s="753"/>
      <c r="CY50" s="753"/>
      <c r="CZ50" s="163">
        <f t="shared" ref="CZ50:CZ58" si="118">SUM(CV50:CY50)</f>
        <v>0</v>
      </c>
      <c r="DA50" s="753"/>
      <c r="DB50" s="753"/>
      <c r="DC50" s="643"/>
      <c r="DD50" s="753"/>
      <c r="DE50" s="753"/>
      <c r="DF50" s="753"/>
      <c r="DG50" s="753"/>
      <c r="DH50" s="163">
        <f t="shared" ref="DH50:DH58" si="119">SUM(DD50:DG50)</f>
        <v>0</v>
      </c>
      <c r="DI50" s="753"/>
      <c r="DJ50" s="753"/>
      <c r="DK50" s="643"/>
      <c r="DL50" s="753"/>
      <c r="DM50" s="753"/>
      <c r="DN50" s="753"/>
      <c r="DO50" s="753"/>
      <c r="DP50" s="163">
        <f t="shared" ref="DP50:DP58" si="120">SUM(DL50:DO50)</f>
        <v>0</v>
      </c>
      <c r="DQ50" s="753"/>
      <c r="DR50" s="753"/>
      <c r="DS50" s="643"/>
      <c r="DT50" s="753"/>
      <c r="DU50" s="753"/>
      <c r="DV50" s="753"/>
      <c r="DW50" s="753"/>
      <c r="DX50" s="163">
        <f t="shared" ref="DX50:DX58" si="121">SUM(DT50:DW50)</f>
        <v>0</v>
      </c>
      <c r="DY50" s="753"/>
      <c r="DZ50" s="753"/>
      <c r="EA50" s="643"/>
      <c r="EB50" s="753"/>
      <c r="EC50" s="753"/>
      <c r="ED50" s="753"/>
      <c r="EE50" s="753"/>
      <c r="EF50" s="163">
        <f t="shared" ref="EF50:EF58" si="122">SUM(EB50:EE50)</f>
        <v>0</v>
      </c>
      <c r="EG50" s="753"/>
      <c r="EH50" s="753"/>
      <c r="EI50" s="643"/>
      <c r="EJ50" s="753"/>
      <c r="EK50" s="753"/>
      <c r="EL50" s="753"/>
      <c r="EM50" s="753"/>
      <c r="EN50" s="163">
        <f t="shared" ref="EN50:EN58" si="123">SUM(EJ50:EM50)</f>
        <v>0</v>
      </c>
      <c r="EO50" s="753"/>
      <c r="EP50" s="753"/>
      <c r="EQ50" s="643"/>
      <c r="ER50" s="753"/>
      <c r="ES50" s="753"/>
      <c r="ET50" s="753"/>
      <c r="EU50" s="753"/>
      <c r="EV50" s="163">
        <f t="shared" ref="EV50:EV58" si="124">SUM(ER50:EU50)</f>
        <v>0</v>
      </c>
      <c r="EW50" s="753"/>
      <c r="EX50" s="753"/>
      <c r="EY50" s="643"/>
      <c r="EZ50" s="753"/>
      <c r="FA50" s="753"/>
      <c r="FB50" s="753"/>
      <c r="FC50" s="753"/>
      <c r="FD50" s="163">
        <f t="shared" ref="FD50:FD58" si="125">SUM(EZ50:FC50)</f>
        <v>0</v>
      </c>
      <c r="FE50" s="753"/>
      <c r="FF50" s="753"/>
      <c r="FG50" s="643"/>
      <c r="FH50" s="50">
        <f t="shared" ref="FH50:FH58" si="126">D50+L50+T50+AB50+AJ50+AR50+AZ50+BH50+BP50+BX50+CF50+CN50+CV50+DD50+DL50+DT50+EB50+EJ50+ER50+EZ50</f>
        <v>0</v>
      </c>
      <c r="FI50" s="50">
        <f t="shared" ref="FI50:FI58" si="127">E50+M50+U50+AC50+AK50+AS50+BA50+BI50+BQ50+BY50+CG50+CO50+CW50+DE50+DM50+DU50+EC50+EK50+ES50+FA50</f>
        <v>0</v>
      </c>
      <c r="FJ50" s="50">
        <f t="shared" ref="FJ50:FJ67" si="128">F50+N50+V50+AD50+AL50+AT50+BB50+BJ50+BR50+BZ50+CH50+CP50+CX50+DF50+DN50+DV50+ED50+EL50+ET50+FB50</f>
        <v>0</v>
      </c>
      <c r="FK50" s="50">
        <f t="shared" ref="FK50:FK67" si="129">G50+O50+W50+AE50+AM50+AU50+BC50+BK50+BS50+CA50+CI50+CQ50+CY50+DG50+DO50+DW50+EE50+EM50+EU50+FC50</f>
        <v>0</v>
      </c>
      <c r="FL50" s="163">
        <f t="shared" ref="FL50:FL58" si="130">SUM(FH50:FK50)</f>
        <v>0</v>
      </c>
      <c r="FM50" s="50">
        <f t="shared" ref="FM50:FM67" si="131">I50+Q50+Y50+AG50+AO50+AW50+BE50+BM50+BU50+CC50+CK50+CS50+DA50+DI50+DQ50+DY50+EG50+EO50+EW50+FE50</f>
        <v>0</v>
      </c>
      <c r="FN50" s="50">
        <f t="shared" ref="FN50:FN58" si="132">J50+R50+Z50+AH50+AP50+AX50+BF50+BN50+BV50+CD50+CL50+CT50+DB50+DJ50+DR50+DZ50+EH50+EP50+EX50+FF50</f>
        <v>0</v>
      </c>
      <c r="FO50" s="163"/>
      <c r="FP50" s="643"/>
      <c r="FQ50" s="163"/>
    </row>
    <row r="51" spans="1:173" s="146" customFormat="1" x14ac:dyDescent="0.25">
      <c r="A51" s="44" t="s">
        <v>2359</v>
      </c>
      <c r="B51" s="48" t="s">
        <v>96</v>
      </c>
      <c r="C51" s="47"/>
      <c r="D51" s="753"/>
      <c r="E51" s="753"/>
      <c r="F51" s="753"/>
      <c r="G51" s="753"/>
      <c r="H51" s="163">
        <f t="shared" si="0"/>
        <v>0</v>
      </c>
      <c r="I51" s="753"/>
      <c r="J51" s="753"/>
      <c r="K51" s="643"/>
      <c r="L51" s="753"/>
      <c r="M51" s="753"/>
      <c r="N51" s="753"/>
      <c r="O51" s="753"/>
      <c r="P51" s="163">
        <f t="shared" si="107"/>
        <v>0</v>
      </c>
      <c r="Q51" s="753"/>
      <c r="R51" s="753"/>
      <c r="S51" s="643"/>
      <c r="T51" s="753"/>
      <c r="U51" s="753"/>
      <c r="V51" s="753"/>
      <c r="W51" s="753"/>
      <c r="X51" s="163">
        <f t="shared" si="108"/>
        <v>0</v>
      </c>
      <c r="Y51" s="753"/>
      <c r="Z51" s="753"/>
      <c r="AA51" s="643"/>
      <c r="AB51" s="753"/>
      <c r="AC51" s="753"/>
      <c r="AD51" s="753"/>
      <c r="AE51" s="753"/>
      <c r="AF51" s="163">
        <f t="shared" si="109"/>
        <v>0</v>
      </c>
      <c r="AG51" s="753"/>
      <c r="AH51" s="753"/>
      <c r="AI51" s="643"/>
      <c r="AJ51" s="753"/>
      <c r="AK51" s="753"/>
      <c r="AL51" s="753"/>
      <c r="AM51" s="753"/>
      <c r="AN51" s="163">
        <f t="shared" si="110"/>
        <v>0</v>
      </c>
      <c r="AO51" s="753"/>
      <c r="AP51" s="753"/>
      <c r="AQ51" s="643"/>
      <c r="AR51" s="753"/>
      <c r="AS51" s="753"/>
      <c r="AT51" s="753"/>
      <c r="AU51" s="753"/>
      <c r="AV51" s="163">
        <f t="shared" si="111"/>
        <v>0</v>
      </c>
      <c r="AW51" s="753"/>
      <c r="AX51" s="753"/>
      <c r="AY51" s="753">
        <v>1</v>
      </c>
      <c r="AZ51" s="753"/>
      <c r="BA51" s="753"/>
      <c r="BB51" s="753"/>
      <c r="BC51" s="753"/>
      <c r="BD51" s="163">
        <f t="shared" si="112"/>
        <v>0</v>
      </c>
      <c r="BE51" s="753"/>
      <c r="BF51" s="753"/>
      <c r="BG51" s="643"/>
      <c r="BH51" s="753"/>
      <c r="BI51" s="753"/>
      <c r="BJ51" s="753"/>
      <c r="BK51" s="753"/>
      <c r="BL51" s="163">
        <f t="shared" si="113"/>
        <v>0</v>
      </c>
      <c r="BM51" s="753"/>
      <c r="BN51" s="753"/>
      <c r="BO51" s="643"/>
      <c r="BP51" s="753"/>
      <c r="BQ51" s="753"/>
      <c r="BR51" s="753"/>
      <c r="BS51" s="753"/>
      <c r="BT51" s="163">
        <f t="shared" si="114"/>
        <v>0</v>
      </c>
      <c r="BU51" s="753"/>
      <c r="BV51" s="753"/>
      <c r="BW51" s="643"/>
      <c r="BX51" s="753"/>
      <c r="BY51" s="753"/>
      <c r="BZ51" s="753"/>
      <c r="CA51" s="753"/>
      <c r="CB51" s="163">
        <f t="shared" si="115"/>
        <v>0</v>
      </c>
      <c r="CC51" s="753"/>
      <c r="CD51" s="753"/>
      <c r="CE51" s="643"/>
      <c r="CF51" s="753"/>
      <c r="CG51" s="753"/>
      <c r="CH51" s="753"/>
      <c r="CI51" s="753"/>
      <c r="CJ51" s="163">
        <f t="shared" si="116"/>
        <v>0</v>
      </c>
      <c r="CK51" s="753"/>
      <c r="CL51" s="753"/>
      <c r="CM51" s="643"/>
      <c r="CN51" s="753"/>
      <c r="CO51" s="753"/>
      <c r="CP51" s="753"/>
      <c r="CQ51" s="753"/>
      <c r="CR51" s="163">
        <f t="shared" si="117"/>
        <v>0</v>
      </c>
      <c r="CS51" s="753"/>
      <c r="CT51" s="753"/>
      <c r="CU51" s="643"/>
      <c r="CV51" s="753"/>
      <c r="CW51" s="753"/>
      <c r="CX51" s="753"/>
      <c r="CY51" s="753"/>
      <c r="CZ51" s="163">
        <f t="shared" si="118"/>
        <v>0</v>
      </c>
      <c r="DA51" s="753"/>
      <c r="DB51" s="753"/>
      <c r="DC51" s="643"/>
      <c r="DD51" s="753"/>
      <c r="DE51" s="753"/>
      <c r="DF51" s="753"/>
      <c r="DG51" s="753"/>
      <c r="DH51" s="163">
        <f t="shared" si="119"/>
        <v>0</v>
      </c>
      <c r="DI51" s="753"/>
      <c r="DJ51" s="753"/>
      <c r="DK51" s="643"/>
      <c r="DL51" s="753"/>
      <c r="DM51" s="753"/>
      <c r="DN51" s="753"/>
      <c r="DO51" s="753"/>
      <c r="DP51" s="163">
        <f t="shared" si="120"/>
        <v>0</v>
      </c>
      <c r="DQ51" s="753"/>
      <c r="DR51" s="753"/>
      <c r="DS51" s="643"/>
      <c r="DT51" s="753"/>
      <c r="DU51" s="753"/>
      <c r="DV51" s="753"/>
      <c r="DW51" s="753"/>
      <c r="DX51" s="163">
        <f t="shared" si="121"/>
        <v>0</v>
      </c>
      <c r="DY51" s="753"/>
      <c r="DZ51" s="753"/>
      <c r="EA51" s="643"/>
      <c r="EB51" s="753"/>
      <c r="EC51" s="753"/>
      <c r="ED51" s="753"/>
      <c r="EE51" s="753"/>
      <c r="EF51" s="163">
        <f t="shared" si="122"/>
        <v>0</v>
      </c>
      <c r="EG51" s="753"/>
      <c r="EH51" s="753"/>
      <c r="EI51" s="643"/>
      <c r="EJ51" s="753"/>
      <c r="EK51" s="753"/>
      <c r="EL51" s="753"/>
      <c r="EM51" s="753"/>
      <c r="EN51" s="163">
        <f t="shared" si="123"/>
        <v>0</v>
      </c>
      <c r="EO51" s="753"/>
      <c r="EP51" s="753"/>
      <c r="EQ51" s="643"/>
      <c r="ER51" s="753"/>
      <c r="ES51" s="753"/>
      <c r="ET51" s="753"/>
      <c r="EU51" s="753"/>
      <c r="EV51" s="163">
        <f t="shared" si="124"/>
        <v>0</v>
      </c>
      <c r="EW51" s="753"/>
      <c r="EX51" s="753"/>
      <c r="EY51" s="643"/>
      <c r="EZ51" s="753"/>
      <c r="FA51" s="753"/>
      <c r="FB51" s="753"/>
      <c r="FC51" s="753"/>
      <c r="FD51" s="163">
        <f t="shared" si="125"/>
        <v>0</v>
      </c>
      <c r="FE51" s="753"/>
      <c r="FF51" s="753"/>
      <c r="FG51" s="643"/>
      <c r="FH51" s="50">
        <f t="shared" si="126"/>
        <v>0</v>
      </c>
      <c r="FI51" s="50">
        <f t="shared" si="127"/>
        <v>0</v>
      </c>
      <c r="FJ51" s="50">
        <f t="shared" si="128"/>
        <v>0</v>
      </c>
      <c r="FK51" s="50">
        <f t="shared" si="129"/>
        <v>0</v>
      </c>
      <c r="FL51" s="163">
        <f t="shared" si="130"/>
        <v>0</v>
      </c>
      <c r="FM51" s="50">
        <f t="shared" si="131"/>
        <v>0</v>
      </c>
      <c r="FN51" s="50">
        <f t="shared" si="132"/>
        <v>0</v>
      </c>
      <c r="FO51" s="163"/>
      <c r="FP51" s="643"/>
      <c r="FQ51" s="163"/>
    </row>
    <row r="52" spans="1:173" s="146" customFormat="1" ht="17.25" customHeight="1" x14ac:dyDescent="0.25">
      <c r="A52" s="422" t="s">
        <v>2360</v>
      </c>
      <c r="B52" s="48" t="s">
        <v>97</v>
      </c>
      <c r="C52" s="47"/>
      <c r="D52" s="753"/>
      <c r="E52" s="753"/>
      <c r="F52" s="753"/>
      <c r="G52" s="753"/>
      <c r="H52" s="163">
        <f t="shared" si="0"/>
        <v>0</v>
      </c>
      <c r="I52" s="753"/>
      <c r="J52" s="753"/>
      <c r="K52" s="643"/>
      <c r="L52" s="753"/>
      <c r="M52" s="753"/>
      <c r="N52" s="753"/>
      <c r="O52" s="753"/>
      <c r="P52" s="163">
        <f t="shared" si="107"/>
        <v>0</v>
      </c>
      <c r="Q52" s="753"/>
      <c r="R52" s="753"/>
      <c r="S52" s="643"/>
      <c r="T52" s="753"/>
      <c r="U52" s="753"/>
      <c r="V52" s="753"/>
      <c r="W52" s="753"/>
      <c r="X52" s="163">
        <f t="shared" si="108"/>
        <v>0</v>
      </c>
      <c r="Y52" s="753"/>
      <c r="Z52" s="753"/>
      <c r="AA52" s="643"/>
      <c r="AB52" s="753"/>
      <c r="AC52" s="753"/>
      <c r="AD52" s="753"/>
      <c r="AE52" s="753"/>
      <c r="AF52" s="163">
        <f t="shared" si="109"/>
        <v>0</v>
      </c>
      <c r="AG52" s="753"/>
      <c r="AH52" s="753"/>
      <c r="AI52" s="643"/>
      <c r="AJ52" s="753"/>
      <c r="AK52" s="753"/>
      <c r="AL52" s="753"/>
      <c r="AM52" s="753"/>
      <c r="AN52" s="163">
        <f t="shared" si="110"/>
        <v>0</v>
      </c>
      <c r="AO52" s="753"/>
      <c r="AP52" s="753"/>
      <c r="AQ52" s="643"/>
      <c r="AR52" s="753"/>
      <c r="AS52" s="753"/>
      <c r="AT52" s="753"/>
      <c r="AU52" s="753"/>
      <c r="AV52" s="163">
        <f t="shared" si="111"/>
        <v>0</v>
      </c>
      <c r="AW52" s="753"/>
      <c r="AX52" s="753"/>
      <c r="AY52" s="753">
        <v>1</v>
      </c>
      <c r="AZ52" s="753"/>
      <c r="BA52" s="753"/>
      <c r="BB52" s="753"/>
      <c r="BC52" s="753"/>
      <c r="BD52" s="163">
        <f t="shared" si="112"/>
        <v>0</v>
      </c>
      <c r="BE52" s="753"/>
      <c r="BF52" s="753"/>
      <c r="BG52" s="643"/>
      <c r="BH52" s="753"/>
      <c r="BI52" s="753"/>
      <c r="BJ52" s="753"/>
      <c r="BK52" s="753"/>
      <c r="BL52" s="163">
        <f t="shared" si="113"/>
        <v>0</v>
      </c>
      <c r="BM52" s="753"/>
      <c r="BN52" s="753"/>
      <c r="BO52" s="643"/>
      <c r="BP52" s="753"/>
      <c r="BQ52" s="753"/>
      <c r="BR52" s="753"/>
      <c r="BS52" s="753"/>
      <c r="BT52" s="163">
        <f t="shared" si="114"/>
        <v>0</v>
      </c>
      <c r="BU52" s="753"/>
      <c r="BV52" s="753"/>
      <c r="BW52" s="643"/>
      <c r="BX52" s="753"/>
      <c r="BY52" s="753"/>
      <c r="BZ52" s="753"/>
      <c r="CA52" s="753"/>
      <c r="CB52" s="163">
        <f t="shared" si="115"/>
        <v>0</v>
      </c>
      <c r="CC52" s="753"/>
      <c r="CD52" s="753"/>
      <c r="CE52" s="643"/>
      <c r="CF52" s="753"/>
      <c r="CG52" s="753"/>
      <c r="CH52" s="753"/>
      <c r="CI52" s="753"/>
      <c r="CJ52" s="163">
        <f t="shared" si="116"/>
        <v>0</v>
      </c>
      <c r="CK52" s="753"/>
      <c r="CL52" s="753"/>
      <c r="CM52" s="643"/>
      <c r="CN52" s="753"/>
      <c r="CO52" s="753"/>
      <c r="CP52" s="753"/>
      <c r="CQ52" s="753"/>
      <c r="CR52" s="163">
        <f t="shared" si="117"/>
        <v>0</v>
      </c>
      <c r="CS52" s="753"/>
      <c r="CT52" s="753"/>
      <c r="CU52" s="643"/>
      <c r="CV52" s="753"/>
      <c r="CW52" s="753"/>
      <c r="CX52" s="753"/>
      <c r="CY52" s="753"/>
      <c r="CZ52" s="163">
        <f t="shared" si="118"/>
        <v>0</v>
      </c>
      <c r="DA52" s="753"/>
      <c r="DB52" s="753"/>
      <c r="DC52" s="643"/>
      <c r="DD52" s="753"/>
      <c r="DE52" s="753"/>
      <c r="DF52" s="753"/>
      <c r="DG52" s="753"/>
      <c r="DH52" s="163">
        <f t="shared" si="119"/>
        <v>0</v>
      </c>
      <c r="DI52" s="753"/>
      <c r="DJ52" s="753"/>
      <c r="DK52" s="643"/>
      <c r="DL52" s="753"/>
      <c r="DM52" s="753"/>
      <c r="DN52" s="753"/>
      <c r="DO52" s="753"/>
      <c r="DP52" s="163">
        <f t="shared" si="120"/>
        <v>0</v>
      </c>
      <c r="DQ52" s="753"/>
      <c r="DR52" s="753"/>
      <c r="DS52" s="643"/>
      <c r="DT52" s="753"/>
      <c r="DU52" s="753"/>
      <c r="DV52" s="753"/>
      <c r="DW52" s="753"/>
      <c r="DX52" s="163">
        <f t="shared" si="121"/>
        <v>0</v>
      </c>
      <c r="DY52" s="753"/>
      <c r="DZ52" s="753"/>
      <c r="EA52" s="643"/>
      <c r="EB52" s="753"/>
      <c r="EC52" s="753"/>
      <c r="ED52" s="753"/>
      <c r="EE52" s="753"/>
      <c r="EF52" s="163">
        <f t="shared" si="122"/>
        <v>0</v>
      </c>
      <c r="EG52" s="753"/>
      <c r="EH52" s="753"/>
      <c r="EI52" s="643"/>
      <c r="EJ52" s="753"/>
      <c r="EK52" s="753"/>
      <c r="EL52" s="753"/>
      <c r="EM52" s="753"/>
      <c r="EN52" s="163">
        <f t="shared" si="123"/>
        <v>0</v>
      </c>
      <c r="EO52" s="753"/>
      <c r="EP52" s="753"/>
      <c r="EQ52" s="643"/>
      <c r="ER52" s="753"/>
      <c r="ES52" s="753"/>
      <c r="ET52" s="753"/>
      <c r="EU52" s="753"/>
      <c r="EV52" s="163">
        <f t="shared" si="124"/>
        <v>0</v>
      </c>
      <c r="EW52" s="753"/>
      <c r="EX52" s="753"/>
      <c r="EY52" s="643"/>
      <c r="EZ52" s="753"/>
      <c r="FA52" s="753"/>
      <c r="FB52" s="753"/>
      <c r="FC52" s="753"/>
      <c r="FD52" s="163">
        <f t="shared" si="125"/>
        <v>0</v>
      </c>
      <c r="FE52" s="753"/>
      <c r="FF52" s="753"/>
      <c r="FG52" s="643"/>
      <c r="FH52" s="50">
        <f t="shared" si="126"/>
        <v>0</v>
      </c>
      <c r="FI52" s="50">
        <f t="shared" si="127"/>
        <v>0</v>
      </c>
      <c r="FJ52" s="50">
        <f t="shared" si="128"/>
        <v>0</v>
      </c>
      <c r="FK52" s="50">
        <f t="shared" si="129"/>
        <v>0</v>
      </c>
      <c r="FL52" s="163">
        <f t="shared" si="130"/>
        <v>0</v>
      </c>
      <c r="FM52" s="50">
        <f t="shared" si="131"/>
        <v>0</v>
      </c>
      <c r="FN52" s="50">
        <f t="shared" si="132"/>
        <v>0</v>
      </c>
      <c r="FO52" s="163"/>
      <c r="FP52" s="643"/>
      <c r="FQ52" s="163"/>
    </row>
    <row r="53" spans="1:173" s="146" customFormat="1" x14ac:dyDescent="0.25">
      <c r="A53" s="422" t="s">
        <v>2361</v>
      </c>
      <c r="B53" s="48" t="s">
        <v>105</v>
      </c>
      <c r="C53" s="47"/>
      <c r="D53" s="753"/>
      <c r="E53" s="753"/>
      <c r="F53" s="753"/>
      <c r="G53" s="753"/>
      <c r="H53" s="163">
        <f t="shared" si="0"/>
        <v>0</v>
      </c>
      <c r="I53" s="753"/>
      <c r="J53" s="753"/>
      <c r="K53" s="643"/>
      <c r="L53" s="753"/>
      <c r="M53" s="753"/>
      <c r="N53" s="753"/>
      <c r="O53" s="753"/>
      <c r="P53" s="163">
        <f t="shared" si="107"/>
        <v>0</v>
      </c>
      <c r="Q53" s="753"/>
      <c r="R53" s="753"/>
      <c r="S53" s="643"/>
      <c r="T53" s="753"/>
      <c r="U53" s="753"/>
      <c r="V53" s="753"/>
      <c r="W53" s="753"/>
      <c r="X53" s="163">
        <f t="shared" si="108"/>
        <v>0</v>
      </c>
      <c r="Y53" s="753"/>
      <c r="Z53" s="753"/>
      <c r="AA53" s="643"/>
      <c r="AB53" s="753"/>
      <c r="AC53" s="753"/>
      <c r="AD53" s="753"/>
      <c r="AE53" s="753"/>
      <c r="AF53" s="163">
        <f t="shared" si="109"/>
        <v>0</v>
      </c>
      <c r="AG53" s="753"/>
      <c r="AH53" s="753"/>
      <c r="AI53" s="643"/>
      <c r="AJ53" s="753"/>
      <c r="AK53" s="753"/>
      <c r="AL53" s="753"/>
      <c r="AM53" s="753"/>
      <c r="AN53" s="163">
        <f t="shared" si="110"/>
        <v>0</v>
      </c>
      <c r="AO53" s="753"/>
      <c r="AP53" s="753"/>
      <c r="AQ53" s="643"/>
      <c r="AR53" s="753"/>
      <c r="AS53" s="753"/>
      <c r="AT53" s="753"/>
      <c r="AU53" s="753"/>
      <c r="AV53" s="163">
        <f t="shared" si="111"/>
        <v>0</v>
      </c>
      <c r="AW53" s="753"/>
      <c r="AX53" s="753"/>
      <c r="AY53" s="753">
        <v>1</v>
      </c>
      <c r="AZ53" s="753"/>
      <c r="BA53" s="753"/>
      <c r="BB53" s="753"/>
      <c r="BC53" s="753"/>
      <c r="BD53" s="163">
        <f t="shared" si="112"/>
        <v>0</v>
      </c>
      <c r="BE53" s="753"/>
      <c r="BF53" s="753"/>
      <c r="BG53" s="643"/>
      <c r="BH53" s="753"/>
      <c r="BI53" s="753"/>
      <c r="BJ53" s="753"/>
      <c r="BK53" s="753"/>
      <c r="BL53" s="163">
        <f t="shared" si="113"/>
        <v>0</v>
      </c>
      <c r="BM53" s="753"/>
      <c r="BN53" s="753"/>
      <c r="BO53" s="643"/>
      <c r="BP53" s="753"/>
      <c r="BQ53" s="753"/>
      <c r="BR53" s="753"/>
      <c r="BS53" s="753"/>
      <c r="BT53" s="163">
        <f t="shared" si="114"/>
        <v>0</v>
      </c>
      <c r="BU53" s="753"/>
      <c r="BV53" s="753"/>
      <c r="BW53" s="643"/>
      <c r="BX53" s="753"/>
      <c r="BY53" s="753"/>
      <c r="BZ53" s="753"/>
      <c r="CA53" s="753"/>
      <c r="CB53" s="163">
        <f t="shared" si="115"/>
        <v>0</v>
      </c>
      <c r="CC53" s="753"/>
      <c r="CD53" s="753"/>
      <c r="CE53" s="643"/>
      <c r="CF53" s="753"/>
      <c r="CG53" s="753"/>
      <c r="CH53" s="753"/>
      <c r="CI53" s="753"/>
      <c r="CJ53" s="163">
        <f t="shared" si="116"/>
        <v>0</v>
      </c>
      <c r="CK53" s="753"/>
      <c r="CL53" s="753"/>
      <c r="CM53" s="643"/>
      <c r="CN53" s="753"/>
      <c r="CO53" s="753"/>
      <c r="CP53" s="753"/>
      <c r="CQ53" s="753"/>
      <c r="CR53" s="163">
        <f t="shared" si="117"/>
        <v>0</v>
      </c>
      <c r="CS53" s="753"/>
      <c r="CT53" s="753"/>
      <c r="CU53" s="643"/>
      <c r="CV53" s="753"/>
      <c r="CW53" s="753"/>
      <c r="CX53" s="753"/>
      <c r="CY53" s="753"/>
      <c r="CZ53" s="163">
        <f t="shared" si="118"/>
        <v>0</v>
      </c>
      <c r="DA53" s="753"/>
      <c r="DB53" s="753"/>
      <c r="DC53" s="643"/>
      <c r="DD53" s="753"/>
      <c r="DE53" s="753"/>
      <c r="DF53" s="753"/>
      <c r="DG53" s="753"/>
      <c r="DH53" s="163">
        <f t="shared" si="119"/>
        <v>0</v>
      </c>
      <c r="DI53" s="753"/>
      <c r="DJ53" s="753"/>
      <c r="DK53" s="643"/>
      <c r="DL53" s="753"/>
      <c r="DM53" s="753"/>
      <c r="DN53" s="753"/>
      <c r="DO53" s="753"/>
      <c r="DP53" s="163">
        <f t="shared" si="120"/>
        <v>0</v>
      </c>
      <c r="DQ53" s="753"/>
      <c r="DR53" s="753"/>
      <c r="DS53" s="643"/>
      <c r="DT53" s="753"/>
      <c r="DU53" s="753"/>
      <c r="DV53" s="753"/>
      <c r="DW53" s="753"/>
      <c r="DX53" s="163">
        <f t="shared" si="121"/>
        <v>0</v>
      </c>
      <c r="DY53" s="753"/>
      <c r="DZ53" s="753"/>
      <c r="EA53" s="643"/>
      <c r="EB53" s="753"/>
      <c r="EC53" s="753"/>
      <c r="ED53" s="753"/>
      <c r="EE53" s="753"/>
      <c r="EF53" s="163">
        <f t="shared" si="122"/>
        <v>0</v>
      </c>
      <c r="EG53" s="753"/>
      <c r="EH53" s="753"/>
      <c r="EI53" s="643"/>
      <c r="EJ53" s="753"/>
      <c r="EK53" s="753"/>
      <c r="EL53" s="753"/>
      <c r="EM53" s="753"/>
      <c r="EN53" s="163">
        <f t="shared" si="123"/>
        <v>0</v>
      </c>
      <c r="EO53" s="753"/>
      <c r="EP53" s="753"/>
      <c r="EQ53" s="643"/>
      <c r="ER53" s="753"/>
      <c r="ES53" s="753"/>
      <c r="ET53" s="753"/>
      <c r="EU53" s="753"/>
      <c r="EV53" s="163">
        <f t="shared" si="124"/>
        <v>0</v>
      </c>
      <c r="EW53" s="753"/>
      <c r="EX53" s="753"/>
      <c r="EY53" s="643"/>
      <c r="EZ53" s="753"/>
      <c r="FA53" s="753"/>
      <c r="FB53" s="753"/>
      <c r="FC53" s="753"/>
      <c r="FD53" s="163">
        <f t="shared" si="125"/>
        <v>0</v>
      </c>
      <c r="FE53" s="753"/>
      <c r="FF53" s="753"/>
      <c r="FG53" s="643"/>
      <c r="FH53" s="50">
        <f t="shared" si="126"/>
        <v>0</v>
      </c>
      <c r="FI53" s="50">
        <f t="shared" si="127"/>
        <v>0</v>
      </c>
      <c r="FJ53" s="50">
        <f t="shared" si="128"/>
        <v>0</v>
      </c>
      <c r="FK53" s="50">
        <f t="shared" si="129"/>
        <v>0</v>
      </c>
      <c r="FL53" s="163">
        <f t="shared" si="130"/>
        <v>0</v>
      </c>
      <c r="FM53" s="50">
        <f t="shared" si="131"/>
        <v>0</v>
      </c>
      <c r="FN53" s="50">
        <f t="shared" si="132"/>
        <v>0</v>
      </c>
      <c r="FO53" s="163"/>
      <c r="FP53" s="643"/>
      <c r="FQ53" s="163"/>
    </row>
    <row r="54" spans="1:173" s="146" customFormat="1" ht="45" x14ac:dyDescent="0.25">
      <c r="A54" s="422" t="s">
        <v>2362</v>
      </c>
      <c r="B54" s="51" t="s">
        <v>3083</v>
      </c>
      <c r="C54" s="47"/>
      <c r="D54" s="753"/>
      <c r="E54" s="753"/>
      <c r="F54" s="753"/>
      <c r="G54" s="753"/>
      <c r="H54" s="163">
        <f t="shared" si="0"/>
        <v>0</v>
      </c>
      <c r="I54" s="753"/>
      <c r="J54" s="753"/>
      <c r="K54" s="643"/>
      <c r="L54" s="753"/>
      <c r="M54" s="753"/>
      <c r="N54" s="753"/>
      <c r="O54" s="753"/>
      <c r="P54" s="163">
        <f t="shared" si="107"/>
        <v>0</v>
      </c>
      <c r="Q54" s="753"/>
      <c r="R54" s="753"/>
      <c r="S54" s="643"/>
      <c r="T54" s="753"/>
      <c r="U54" s="753"/>
      <c r="V54" s="753"/>
      <c r="W54" s="753"/>
      <c r="X54" s="163">
        <f t="shared" si="108"/>
        <v>0</v>
      </c>
      <c r="Y54" s="753"/>
      <c r="Z54" s="753"/>
      <c r="AA54" s="643"/>
      <c r="AB54" s="753"/>
      <c r="AC54" s="753"/>
      <c r="AD54" s="753"/>
      <c r="AE54" s="753"/>
      <c r="AF54" s="163">
        <f t="shared" si="109"/>
        <v>0</v>
      </c>
      <c r="AG54" s="753"/>
      <c r="AH54" s="753"/>
      <c r="AI54" s="643"/>
      <c r="AJ54" s="753"/>
      <c r="AK54" s="753"/>
      <c r="AL54" s="753"/>
      <c r="AM54" s="753"/>
      <c r="AN54" s="163">
        <f t="shared" si="110"/>
        <v>0</v>
      </c>
      <c r="AO54" s="753"/>
      <c r="AP54" s="753"/>
      <c r="AQ54" s="643"/>
      <c r="AR54" s="753"/>
      <c r="AS54" s="753"/>
      <c r="AT54" s="753"/>
      <c r="AU54" s="753"/>
      <c r="AV54" s="163">
        <f t="shared" si="111"/>
        <v>0</v>
      </c>
      <c r="AW54" s="753"/>
      <c r="AX54" s="753"/>
      <c r="AY54" s="753">
        <v>1</v>
      </c>
      <c r="AZ54" s="753"/>
      <c r="BA54" s="753"/>
      <c r="BB54" s="753"/>
      <c r="BC54" s="753"/>
      <c r="BD54" s="163">
        <f t="shared" si="112"/>
        <v>0</v>
      </c>
      <c r="BE54" s="753"/>
      <c r="BF54" s="753"/>
      <c r="BG54" s="643"/>
      <c r="BH54" s="753"/>
      <c r="BI54" s="753"/>
      <c r="BJ54" s="753"/>
      <c r="BK54" s="753"/>
      <c r="BL54" s="163">
        <f t="shared" si="113"/>
        <v>0</v>
      </c>
      <c r="BM54" s="753"/>
      <c r="BN54" s="753"/>
      <c r="BO54" s="643"/>
      <c r="BP54" s="753"/>
      <c r="BQ54" s="753"/>
      <c r="BR54" s="753"/>
      <c r="BS54" s="753"/>
      <c r="BT54" s="163">
        <f t="shared" si="114"/>
        <v>0</v>
      </c>
      <c r="BU54" s="753"/>
      <c r="BV54" s="753"/>
      <c r="BW54" s="643"/>
      <c r="BX54" s="753"/>
      <c r="BY54" s="753"/>
      <c r="BZ54" s="753"/>
      <c r="CA54" s="753"/>
      <c r="CB54" s="163">
        <f t="shared" si="115"/>
        <v>0</v>
      </c>
      <c r="CC54" s="753"/>
      <c r="CD54" s="753"/>
      <c r="CE54" s="643"/>
      <c r="CF54" s="753"/>
      <c r="CG54" s="753"/>
      <c r="CH54" s="753"/>
      <c r="CI54" s="753"/>
      <c r="CJ54" s="163">
        <f t="shared" si="116"/>
        <v>0</v>
      </c>
      <c r="CK54" s="753"/>
      <c r="CL54" s="753"/>
      <c r="CM54" s="643"/>
      <c r="CN54" s="753"/>
      <c r="CO54" s="753"/>
      <c r="CP54" s="753"/>
      <c r="CQ54" s="753"/>
      <c r="CR54" s="163">
        <f t="shared" si="117"/>
        <v>0</v>
      </c>
      <c r="CS54" s="753"/>
      <c r="CT54" s="753"/>
      <c r="CU54" s="643"/>
      <c r="CV54" s="753"/>
      <c r="CW54" s="753"/>
      <c r="CX54" s="753"/>
      <c r="CY54" s="753"/>
      <c r="CZ54" s="163">
        <f t="shared" si="118"/>
        <v>0</v>
      </c>
      <c r="DA54" s="753"/>
      <c r="DB54" s="753"/>
      <c r="DC54" s="643"/>
      <c r="DD54" s="753"/>
      <c r="DE54" s="753"/>
      <c r="DF54" s="753"/>
      <c r="DG54" s="753"/>
      <c r="DH54" s="163">
        <f t="shared" si="119"/>
        <v>0</v>
      </c>
      <c r="DI54" s="753"/>
      <c r="DJ54" s="753"/>
      <c r="DK54" s="643"/>
      <c r="DL54" s="753"/>
      <c r="DM54" s="753"/>
      <c r="DN54" s="753"/>
      <c r="DO54" s="753"/>
      <c r="DP54" s="163">
        <f t="shared" si="120"/>
        <v>0</v>
      </c>
      <c r="DQ54" s="753"/>
      <c r="DR54" s="753"/>
      <c r="DS54" s="643"/>
      <c r="DT54" s="753"/>
      <c r="DU54" s="753"/>
      <c r="DV54" s="753"/>
      <c r="DW54" s="753"/>
      <c r="DX54" s="163">
        <f t="shared" si="121"/>
        <v>0</v>
      </c>
      <c r="DY54" s="753"/>
      <c r="DZ54" s="753"/>
      <c r="EA54" s="643"/>
      <c r="EB54" s="753"/>
      <c r="EC54" s="753"/>
      <c r="ED54" s="753"/>
      <c r="EE54" s="753"/>
      <c r="EF54" s="163">
        <f t="shared" si="122"/>
        <v>0</v>
      </c>
      <c r="EG54" s="753"/>
      <c r="EH54" s="753"/>
      <c r="EI54" s="643"/>
      <c r="EJ54" s="753"/>
      <c r="EK54" s="753"/>
      <c r="EL54" s="753"/>
      <c r="EM54" s="753"/>
      <c r="EN54" s="163">
        <f t="shared" si="123"/>
        <v>0</v>
      </c>
      <c r="EO54" s="753"/>
      <c r="EP54" s="753"/>
      <c r="EQ54" s="643"/>
      <c r="ER54" s="753"/>
      <c r="ES54" s="753"/>
      <c r="ET54" s="753"/>
      <c r="EU54" s="753"/>
      <c r="EV54" s="163">
        <f t="shared" si="124"/>
        <v>0</v>
      </c>
      <c r="EW54" s="753"/>
      <c r="EX54" s="753"/>
      <c r="EY54" s="643"/>
      <c r="EZ54" s="753"/>
      <c r="FA54" s="753"/>
      <c r="FB54" s="753"/>
      <c r="FC54" s="753"/>
      <c r="FD54" s="163">
        <f t="shared" si="125"/>
        <v>0</v>
      </c>
      <c r="FE54" s="753"/>
      <c r="FF54" s="753"/>
      <c r="FG54" s="643"/>
      <c r="FH54" s="50">
        <f t="shared" si="126"/>
        <v>0</v>
      </c>
      <c r="FI54" s="50">
        <f t="shared" si="127"/>
        <v>0</v>
      </c>
      <c r="FJ54" s="50">
        <f t="shared" si="128"/>
        <v>0</v>
      </c>
      <c r="FK54" s="50">
        <f t="shared" si="129"/>
        <v>0</v>
      </c>
      <c r="FL54" s="163">
        <f t="shared" si="130"/>
        <v>0</v>
      </c>
      <c r="FM54" s="50">
        <f t="shared" si="131"/>
        <v>0</v>
      </c>
      <c r="FN54" s="50">
        <f t="shared" si="132"/>
        <v>0</v>
      </c>
      <c r="FO54" s="163"/>
      <c r="FP54" s="643"/>
      <c r="FQ54" s="163"/>
    </row>
    <row r="55" spans="1:173" s="147" customFormat="1" ht="30" x14ac:dyDescent="0.25">
      <c r="A55" s="843">
        <v>25650</v>
      </c>
      <c r="B55" s="756" t="s">
        <v>3084</v>
      </c>
      <c r="C55" s="47"/>
      <c r="D55" s="753"/>
      <c r="E55" s="753"/>
      <c r="F55" s="753"/>
      <c r="G55" s="753"/>
      <c r="H55" s="764">
        <f>SUM(D55:G55)</f>
        <v>0</v>
      </c>
      <c r="I55" s="753"/>
      <c r="J55" s="753"/>
      <c r="K55" s="760"/>
      <c r="L55" s="753"/>
      <c r="M55" s="753"/>
      <c r="N55" s="753"/>
      <c r="O55" s="753"/>
      <c r="P55" s="764">
        <f>SUM(L55:O55)</f>
        <v>0</v>
      </c>
      <c r="Q55" s="753"/>
      <c r="R55" s="753"/>
      <c r="S55" s="760"/>
      <c r="T55" s="753"/>
      <c r="U55" s="753"/>
      <c r="V55" s="753"/>
      <c r="W55" s="753"/>
      <c r="X55" s="764">
        <f>SUM(T55:W55)</f>
        <v>0</v>
      </c>
      <c r="Y55" s="753"/>
      <c r="Z55" s="753"/>
      <c r="AA55" s="760"/>
      <c r="AB55" s="753"/>
      <c r="AC55" s="753"/>
      <c r="AD55" s="753"/>
      <c r="AE55" s="753"/>
      <c r="AF55" s="764">
        <f>SUM(AB55:AE55)</f>
        <v>0</v>
      </c>
      <c r="AG55" s="753"/>
      <c r="AH55" s="753"/>
      <c r="AI55" s="760"/>
      <c r="AJ55" s="753"/>
      <c r="AK55" s="753"/>
      <c r="AL55" s="753"/>
      <c r="AM55" s="753"/>
      <c r="AN55" s="764">
        <f>SUM(AJ55:AM55)</f>
        <v>0</v>
      </c>
      <c r="AO55" s="753"/>
      <c r="AP55" s="753"/>
      <c r="AQ55" s="760"/>
      <c r="AR55" s="753"/>
      <c r="AS55" s="753"/>
      <c r="AT55" s="753"/>
      <c r="AU55" s="753"/>
      <c r="AV55" s="764">
        <f>SUM(AR55:AU55)</f>
        <v>0</v>
      </c>
      <c r="AW55" s="753"/>
      <c r="AX55" s="753"/>
      <c r="AY55" s="760"/>
      <c r="AZ55" s="753"/>
      <c r="BA55" s="753"/>
      <c r="BB55" s="753"/>
      <c r="BC55" s="753"/>
      <c r="BD55" s="764">
        <f>SUM(AZ55:BC55)</f>
        <v>0</v>
      </c>
      <c r="BE55" s="753"/>
      <c r="BF55" s="753"/>
      <c r="BG55" s="760"/>
      <c r="BH55" s="753"/>
      <c r="BI55" s="753"/>
      <c r="BJ55" s="753"/>
      <c r="BK55" s="753"/>
      <c r="BL55" s="764">
        <f>SUM(BH55:BK55)</f>
        <v>0</v>
      </c>
      <c r="BM55" s="753"/>
      <c r="BN55" s="753"/>
      <c r="BO55" s="760"/>
      <c r="BP55" s="753"/>
      <c r="BQ55" s="753"/>
      <c r="BR55" s="753"/>
      <c r="BS55" s="753"/>
      <c r="BT55" s="764">
        <f>SUM(BP55:BS55)</f>
        <v>0</v>
      </c>
      <c r="BU55" s="753"/>
      <c r="BV55" s="753"/>
      <c r="BW55" s="760"/>
      <c r="BX55" s="753"/>
      <c r="BY55" s="753"/>
      <c r="BZ55" s="753"/>
      <c r="CA55" s="753"/>
      <c r="CB55" s="764">
        <f>SUM(BX55:CA55)</f>
        <v>0</v>
      </c>
      <c r="CC55" s="753"/>
      <c r="CD55" s="753"/>
      <c r="CE55" s="760"/>
      <c r="CF55" s="753"/>
      <c r="CG55" s="753"/>
      <c r="CH55" s="753"/>
      <c r="CI55" s="753"/>
      <c r="CJ55" s="764">
        <f>SUM(CF55:CI55)</f>
        <v>0</v>
      </c>
      <c r="CK55" s="753"/>
      <c r="CL55" s="753"/>
      <c r="CM55" s="760"/>
      <c r="CN55" s="753"/>
      <c r="CO55" s="753"/>
      <c r="CP55" s="753"/>
      <c r="CQ55" s="753"/>
      <c r="CR55" s="764">
        <f>SUM(CN55:CQ55)</f>
        <v>0</v>
      </c>
      <c r="CS55" s="753"/>
      <c r="CT55" s="753"/>
      <c r="CU55" s="760"/>
      <c r="CV55" s="753"/>
      <c r="CW55" s="753"/>
      <c r="CX55" s="753"/>
      <c r="CY55" s="753"/>
      <c r="CZ55" s="764">
        <f>SUM(CV55:CY55)</f>
        <v>0</v>
      </c>
      <c r="DA55" s="753"/>
      <c r="DB55" s="753"/>
      <c r="DC55" s="760"/>
      <c r="DD55" s="753"/>
      <c r="DE55" s="753"/>
      <c r="DF55" s="753"/>
      <c r="DG55" s="753"/>
      <c r="DH55" s="764">
        <f>SUM(DD55:DG55)</f>
        <v>0</v>
      </c>
      <c r="DI55" s="753"/>
      <c r="DJ55" s="753"/>
      <c r="DK55" s="760"/>
      <c r="DL55" s="753"/>
      <c r="DM55" s="753"/>
      <c r="DN55" s="753"/>
      <c r="DO55" s="753"/>
      <c r="DP55" s="764">
        <f>SUM(DL55:DO55)</f>
        <v>0</v>
      </c>
      <c r="DQ55" s="753"/>
      <c r="DR55" s="753"/>
      <c r="DS55" s="760"/>
      <c r="DT55" s="753"/>
      <c r="DU55" s="753"/>
      <c r="DV55" s="753"/>
      <c r="DW55" s="753"/>
      <c r="DX55" s="764">
        <f>SUM(DT55:DW55)</f>
        <v>0</v>
      </c>
      <c r="DY55" s="753"/>
      <c r="DZ55" s="753"/>
      <c r="EA55" s="760"/>
      <c r="EB55" s="753"/>
      <c r="EC55" s="753"/>
      <c r="ED55" s="753"/>
      <c r="EE55" s="753"/>
      <c r="EF55" s="764">
        <f>SUM(EB55:EE55)</f>
        <v>0</v>
      </c>
      <c r="EG55" s="753"/>
      <c r="EH55" s="753"/>
      <c r="EI55" s="760"/>
      <c r="EJ55" s="753"/>
      <c r="EK55" s="753"/>
      <c r="EL55" s="753"/>
      <c r="EM55" s="753"/>
      <c r="EN55" s="764">
        <f>SUM(EJ55:EM55)</f>
        <v>0</v>
      </c>
      <c r="EO55" s="753"/>
      <c r="EP55" s="753"/>
      <c r="EQ55" s="760"/>
      <c r="ER55" s="753"/>
      <c r="ES55" s="753"/>
      <c r="ET55" s="753"/>
      <c r="EU55" s="753"/>
      <c r="EV55" s="764">
        <f>SUM(ER55:EU55)</f>
        <v>0</v>
      </c>
      <c r="EW55" s="753"/>
      <c r="EX55" s="753"/>
      <c r="EY55" s="760"/>
      <c r="EZ55" s="753"/>
      <c r="FA55" s="753"/>
      <c r="FB55" s="753"/>
      <c r="FC55" s="753"/>
      <c r="FD55" s="764">
        <f>SUM(EZ55:FC55)</f>
        <v>0</v>
      </c>
      <c r="FE55" s="753"/>
      <c r="FF55" s="753"/>
      <c r="FG55" s="760"/>
      <c r="FH55" s="763">
        <f>D55+L55+T55+AB55+AJ55+AR55+AZ55+BH55+BP55+BX55+CF55+CN55+CV55+DD55+DL55+DT55+EB55+EJ55+ER55+EZ55</f>
        <v>0</v>
      </c>
      <c r="FI55" s="763">
        <f>E55+M55+U55+AC55+AK55+AS55+BA55+BI55+BQ55+BY55+CG55+CO55+CW55+DE55+DM55+DU55+EC55+EK55+ES55+FA55</f>
        <v>0</v>
      </c>
      <c r="FJ55" s="763">
        <f>F55+N55+V55+AD55+AL55+AT55+BB55+BJ55+BR55+BZ55+CH55+CP55+CX55+DF55+DN55+DV55+ED55+EL55+ET55+FB55</f>
        <v>0</v>
      </c>
      <c r="FK55" s="763">
        <f>G55+O55+W55+AE55+AM55+AU55+BC55+BK55+BS55+CA55+CI55+CQ55+CY55+DG55+DO55+DW55+EE55+EM55+EU55+FC55</f>
        <v>0</v>
      </c>
      <c r="FL55" s="763">
        <f>SUM(FH55:FK55)</f>
        <v>0</v>
      </c>
      <c r="FM55" s="763">
        <f>I55+Q55+Y55+AG55+AO55+AW55+BE55+BM55+BU55+CC55+CK55+CS55+DA55+DI55+DQ55+DY55+EG55+EO55+EW55+FE55</f>
        <v>0</v>
      </c>
      <c r="FN55" s="763">
        <f>J55+R55+Z55+AH55+AP55+AX55+BF55+BN55+BV55+CD55+CL55+CT55+DB55+DJ55+DR55+DZ55+EH55+EP55+EX55+FF55</f>
        <v>0</v>
      </c>
      <c r="FO55" s="763"/>
      <c r="FP55" s="763"/>
      <c r="FQ55" s="763" t="s">
        <v>3138</v>
      </c>
    </row>
    <row r="56" spans="1:173" s="146" customFormat="1" x14ac:dyDescent="0.25">
      <c r="A56" s="422" t="s">
        <v>2363</v>
      </c>
      <c r="B56" s="48" t="s">
        <v>124</v>
      </c>
      <c r="C56" s="47"/>
      <c r="D56" s="753"/>
      <c r="E56" s="753"/>
      <c r="F56" s="753"/>
      <c r="G56" s="753"/>
      <c r="H56" s="163">
        <f t="shared" si="0"/>
        <v>0</v>
      </c>
      <c r="I56" s="753"/>
      <c r="J56" s="753"/>
      <c r="K56" s="643"/>
      <c r="L56" s="753"/>
      <c r="M56" s="753"/>
      <c r="N56" s="753"/>
      <c r="O56" s="753"/>
      <c r="P56" s="163">
        <f t="shared" si="107"/>
        <v>0</v>
      </c>
      <c r="Q56" s="753"/>
      <c r="R56" s="753"/>
      <c r="S56" s="643"/>
      <c r="T56" s="753"/>
      <c r="U56" s="753"/>
      <c r="V56" s="753"/>
      <c r="W56" s="753"/>
      <c r="X56" s="163">
        <f t="shared" si="108"/>
        <v>0</v>
      </c>
      <c r="Y56" s="753"/>
      <c r="Z56" s="753"/>
      <c r="AA56" s="643"/>
      <c r="AB56" s="753"/>
      <c r="AC56" s="753"/>
      <c r="AD56" s="753"/>
      <c r="AE56" s="753"/>
      <c r="AF56" s="163">
        <f t="shared" si="109"/>
        <v>0</v>
      </c>
      <c r="AG56" s="753"/>
      <c r="AH56" s="753"/>
      <c r="AI56" s="643"/>
      <c r="AJ56" s="753"/>
      <c r="AK56" s="753"/>
      <c r="AL56" s="753"/>
      <c r="AM56" s="753"/>
      <c r="AN56" s="163">
        <f t="shared" si="110"/>
        <v>0</v>
      </c>
      <c r="AO56" s="753"/>
      <c r="AP56" s="753"/>
      <c r="AQ56" s="643"/>
      <c r="AR56" s="753"/>
      <c r="AS56" s="753"/>
      <c r="AT56" s="753"/>
      <c r="AU56" s="753"/>
      <c r="AV56" s="163">
        <f t="shared" si="111"/>
        <v>0</v>
      </c>
      <c r="AW56" s="753"/>
      <c r="AX56" s="753"/>
      <c r="AY56" s="643"/>
      <c r="AZ56" s="753"/>
      <c r="BA56" s="753"/>
      <c r="BB56" s="753"/>
      <c r="BC56" s="523"/>
      <c r="BD56" s="163">
        <f t="shared" si="112"/>
        <v>0</v>
      </c>
      <c r="BE56" s="753"/>
      <c r="BF56" s="753"/>
      <c r="BG56" s="643"/>
      <c r="BH56" s="753"/>
      <c r="BI56" s="753"/>
      <c r="BJ56" s="753"/>
      <c r="BK56" s="753"/>
      <c r="BL56" s="163">
        <f t="shared" si="113"/>
        <v>0</v>
      </c>
      <c r="BM56" s="753"/>
      <c r="BN56" s="753"/>
      <c r="BO56" s="643"/>
      <c r="BP56" s="753"/>
      <c r="BQ56" s="753"/>
      <c r="BR56" s="753"/>
      <c r="BS56" s="753"/>
      <c r="BT56" s="163">
        <f t="shared" si="114"/>
        <v>0</v>
      </c>
      <c r="BU56" s="753"/>
      <c r="BV56" s="753"/>
      <c r="BW56" s="643"/>
      <c r="BX56" s="753"/>
      <c r="BY56" s="753"/>
      <c r="BZ56" s="753"/>
      <c r="CA56" s="753"/>
      <c r="CB56" s="163">
        <f t="shared" si="115"/>
        <v>0</v>
      </c>
      <c r="CC56" s="753"/>
      <c r="CD56" s="753"/>
      <c r="CE56" s="643"/>
      <c r="CF56" s="753"/>
      <c r="CG56" s="753"/>
      <c r="CH56" s="753"/>
      <c r="CI56" s="753"/>
      <c r="CJ56" s="163">
        <f t="shared" si="116"/>
        <v>0</v>
      </c>
      <c r="CK56" s="753"/>
      <c r="CL56" s="753"/>
      <c r="CM56" s="643"/>
      <c r="CN56" s="753"/>
      <c r="CO56" s="753"/>
      <c r="CP56" s="753"/>
      <c r="CQ56" s="753"/>
      <c r="CR56" s="163">
        <f t="shared" si="117"/>
        <v>0</v>
      </c>
      <c r="CS56" s="753"/>
      <c r="CT56" s="753"/>
      <c r="CU56" s="643"/>
      <c r="CV56" s="753"/>
      <c r="CW56" s="753"/>
      <c r="CX56" s="753"/>
      <c r="CY56" s="753"/>
      <c r="CZ56" s="163">
        <f t="shared" si="118"/>
        <v>0</v>
      </c>
      <c r="DA56" s="753"/>
      <c r="DB56" s="753"/>
      <c r="DC56" s="643"/>
      <c r="DD56" s="753"/>
      <c r="DE56" s="753"/>
      <c r="DF56" s="753"/>
      <c r="DG56" s="753"/>
      <c r="DH56" s="163">
        <f t="shared" si="119"/>
        <v>0</v>
      </c>
      <c r="DI56" s="753"/>
      <c r="DJ56" s="753"/>
      <c r="DK56" s="643"/>
      <c r="DL56" s="753"/>
      <c r="DM56" s="753"/>
      <c r="DN56" s="753"/>
      <c r="DO56" s="753"/>
      <c r="DP56" s="163">
        <f t="shared" si="120"/>
        <v>0</v>
      </c>
      <c r="DQ56" s="753"/>
      <c r="DR56" s="753"/>
      <c r="DS56" s="643"/>
      <c r="DT56" s="753"/>
      <c r="DU56" s="753"/>
      <c r="DV56" s="753"/>
      <c r="DW56" s="753"/>
      <c r="DX56" s="163">
        <f t="shared" si="121"/>
        <v>0</v>
      </c>
      <c r="DY56" s="753"/>
      <c r="DZ56" s="753"/>
      <c r="EA56" s="643"/>
      <c r="EB56" s="753"/>
      <c r="EC56" s="753"/>
      <c r="ED56" s="753"/>
      <c r="EE56" s="753"/>
      <c r="EF56" s="163">
        <f t="shared" si="122"/>
        <v>0</v>
      </c>
      <c r="EG56" s="753"/>
      <c r="EH56" s="753"/>
      <c r="EI56" s="643"/>
      <c r="EJ56" s="753"/>
      <c r="EK56" s="753"/>
      <c r="EL56" s="753"/>
      <c r="EM56" s="753"/>
      <c r="EN56" s="163">
        <f t="shared" si="123"/>
        <v>0</v>
      </c>
      <c r="EO56" s="753"/>
      <c r="EP56" s="753"/>
      <c r="EQ56" s="643"/>
      <c r="ER56" s="753"/>
      <c r="ES56" s="753"/>
      <c r="ET56" s="753"/>
      <c r="EU56" s="753"/>
      <c r="EV56" s="163">
        <f t="shared" si="124"/>
        <v>0</v>
      </c>
      <c r="EW56" s="753"/>
      <c r="EX56" s="753"/>
      <c r="EY56" s="643"/>
      <c r="EZ56" s="753"/>
      <c r="FA56" s="753"/>
      <c r="FB56" s="753"/>
      <c r="FC56" s="753"/>
      <c r="FD56" s="163">
        <f t="shared" si="125"/>
        <v>0</v>
      </c>
      <c r="FE56" s="753"/>
      <c r="FF56" s="753"/>
      <c r="FG56" s="643"/>
      <c r="FH56" s="50">
        <f t="shared" si="126"/>
        <v>0</v>
      </c>
      <c r="FI56" s="50">
        <f t="shared" si="127"/>
        <v>0</v>
      </c>
      <c r="FJ56" s="50">
        <f t="shared" si="128"/>
        <v>0</v>
      </c>
      <c r="FK56" s="50">
        <f t="shared" si="129"/>
        <v>0</v>
      </c>
      <c r="FL56" s="163">
        <f t="shared" si="130"/>
        <v>0</v>
      </c>
      <c r="FM56" s="50">
        <f t="shared" si="131"/>
        <v>0</v>
      </c>
      <c r="FN56" s="50">
        <f t="shared" si="132"/>
        <v>0</v>
      </c>
      <c r="FO56" s="163"/>
      <c r="FP56" s="643"/>
      <c r="FQ56" s="163"/>
    </row>
    <row r="57" spans="1:173" s="146" customFormat="1" x14ac:dyDescent="0.25">
      <c r="A57" s="422" t="s">
        <v>2364</v>
      </c>
      <c r="B57" s="48" t="s">
        <v>125</v>
      </c>
      <c r="C57" s="47"/>
      <c r="D57" s="753"/>
      <c r="E57" s="753"/>
      <c r="F57" s="753"/>
      <c r="G57" s="753"/>
      <c r="H57" s="163">
        <f t="shared" si="0"/>
        <v>0</v>
      </c>
      <c r="I57" s="753"/>
      <c r="J57" s="753"/>
      <c r="K57" s="643"/>
      <c r="L57" s="753"/>
      <c r="M57" s="753"/>
      <c r="N57" s="753"/>
      <c r="O57" s="753"/>
      <c r="P57" s="163">
        <f t="shared" si="107"/>
        <v>0</v>
      </c>
      <c r="Q57" s="753"/>
      <c r="R57" s="753"/>
      <c r="S57" s="643"/>
      <c r="T57" s="753"/>
      <c r="U57" s="753"/>
      <c r="V57" s="753"/>
      <c r="W57" s="753"/>
      <c r="X57" s="163">
        <f t="shared" si="108"/>
        <v>0</v>
      </c>
      <c r="Y57" s="753"/>
      <c r="Z57" s="753"/>
      <c r="AA57" s="643"/>
      <c r="AB57" s="753"/>
      <c r="AC57" s="753"/>
      <c r="AD57" s="753"/>
      <c r="AE57" s="753"/>
      <c r="AF57" s="163">
        <f t="shared" si="109"/>
        <v>0</v>
      </c>
      <c r="AG57" s="753"/>
      <c r="AH57" s="753"/>
      <c r="AI57" s="643"/>
      <c r="AJ57" s="753"/>
      <c r="AK57" s="753"/>
      <c r="AL57" s="753"/>
      <c r="AM57" s="753"/>
      <c r="AN57" s="163">
        <f t="shared" si="110"/>
        <v>0</v>
      </c>
      <c r="AO57" s="753"/>
      <c r="AP57" s="753"/>
      <c r="AQ57" s="643"/>
      <c r="AR57" s="753"/>
      <c r="AS57" s="753"/>
      <c r="AT57" s="753"/>
      <c r="AU57" s="753"/>
      <c r="AV57" s="163">
        <f t="shared" si="111"/>
        <v>0</v>
      </c>
      <c r="AW57" s="753"/>
      <c r="AX57" s="753"/>
      <c r="AY57" s="643"/>
      <c r="AZ57" s="753"/>
      <c r="BA57" s="753"/>
      <c r="BB57" s="753"/>
      <c r="BC57" s="523"/>
      <c r="BD57" s="163">
        <f t="shared" si="112"/>
        <v>0</v>
      </c>
      <c r="BE57" s="753"/>
      <c r="BF57" s="753"/>
      <c r="BG57" s="643"/>
      <c r="BH57" s="753"/>
      <c r="BI57" s="753"/>
      <c r="BJ57" s="753"/>
      <c r="BK57" s="753"/>
      <c r="BL57" s="163">
        <f t="shared" si="113"/>
        <v>0</v>
      </c>
      <c r="BM57" s="753"/>
      <c r="BN57" s="753"/>
      <c r="BO57" s="643"/>
      <c r="BP57" s="753"/>
      <c r="BQ57" s="753"/>
      <c r="BR57" s="753"/>
      <c r="BS57" s="753"/>
      <c r="BT57" s="163">
        <f t="shared" si="114"/>
        <v>0</v>
      </c>
      <c r="BU57" s="753"/>
      <c r="BV57" s="753"/>
      <c r="BW57" s="643"/>
      <c r="BX57" s="753"/>
      <c r="BY57" s="753"/>
      <c r="BZ57" s="753"/>
      <c r="CA57" s="753"/>
      <c r="CB57" s="163">
        <f t="shared" si="115"/>
        <v>0</v>
      </c>
      <c r="CC57" s="753"/>
      <c r="CD57" s="753"/>
      <c r="CE57" s="643"/>
      <c r="CF57" s="753"/>
      <c r="CG57" s="753"/>
      <c r="CH57" s="753"/>
      <c r="CI57" s="753"/>
      <c r="CJ57" s="163">
        <f t="shared" si="116"/>
        <v>0</v>
      </c>
      <c r="CK57" s="753"/>
      <c r="CL57" s="753"/>
      <c r="CM57" s="643"/>
      <c r="CN57" s="753"/>
      <c r="CO57" s="753"/>
      <c r="CP57" s="753"/>
      <c r="CQ57" s="753"/>
      <c r="CR57" s="163">
        <f t="shared" si="117"/>
        <v>0</v>
      </c>
      <c r="CS57" s="753"/>
      <c r="CT57" s="753"/>
      <c r="CU57" s="643"/>
      <c r="CV57" s="753"/>
      <c r="CW57" s="753"/>
      <c r="CX57" s="753"/>
      <c r="CY57" s="753"/>
      <c r="CZ57" s="163">
        <f t="shared" si="118"/>
        <v>0</v>
      </c>
      <c r="DA57" s="753"/>
      <c r="DB57" s="753"/>
      <c r="DC57" s="643"/>
      <c r="DD57" s="753"/>
      <c r="DE57" s="753"/>
      <c r="DF57" s="753"/>
      <c r="DG57" s="753"/>
      <c r="DH57" s="163">
        <f t="shared" si="119"/>
        <v>0</v>
      </c>
      <c r="DI57" s="753"/>
      <c r="DJ57" s="753"/>
      <c r="DK57" s="643"/>
      <c r="DL57" s="753"/>
      <c r="DM57" s="753"/>
      <c r="DN57" s="753"/>
      <c r="DO57" s="753"/>
      <c r="DP57" s="163">
        <f t="shared" si="120"/>
        <v>0</v>
      </c>
      <c r="DQ57" s="753"/>
      <c r="DR57" s="753"/>
      <c r="DS57" s="643"/>
      <c r="DT57" s="753"/>
      <c r="DU57" s="753"/>
      <c r="DV57" s="753"/>
      <c r="DW57" s="753"/>
      <c r="DX57" s="163">
        <f t="shared" si="121"/>
        <v>0</v>
      </c>
      <c r="DY57" s="753"/>
      <c r="DZ57" s="753"/>
      <c r="EA57" s="643"/>
      <c r="EB57" s="753"/>
      <c r="EC57" s="753"/>
      <c r="ED57" s="753"/>
      <c r="EE57" s="753"/>
      <c r="EF57" s="163">
        <f t="shared" si="122"/>
        <v>0</v>
      </c>
      <c r="EG57" s="753"/>
      <c r="EH57" s="753"/>
      <c r="EI57" s="643"/>
      <c r="EJ57" s="753"/>
      <c r="EK57" s="753"/>
      <c r="EL57" s="753"/>
      <c r="EM57" s="753"/>
      <c r="EN57" s="163">
        <f t="shared" si="123"/>
        <v>0</v>
      </c>
      <c r="EO57" s="753"/>
      <c r="EP57" s="753"/>
      <c r="EQ57" s="643"/>
      <c r="ER57" s="753"/>
      <c r="ES57" s="753"/>
      <c r="ET57" s="753"/>
      <c r="EU57" s="753"/>
      <c r="EV57" s="163">
        <f t="shared" si="124"/>
        <v>0</v>
      </c>
      <c r="EW57" s="753"/>
      <c r="EX57" s="753"/>
      <c r="EY57" s="643"/>
      <c r="EZ57" s="753"/>
      <c r="FA57" s="753"/>
      <c r="FB57" s="753"/>
      <c r="FC57" s="753"/>
      <c r="FD57" s="163">
        <f t="shared" si="125"/>
        <v>0</v>
      </c>
      <c r="FE57" s="753"/>
      <c r="FF57" s="753"/>
      <c r="FG57" s="643"/>
      <c r="FH57" s="50">
        <f t="shared" si="126"/>
        <v>0</v>
      </c>
      <c r="FI57" s="50">
        <f t="shared" si="127"/>
        <v>0</v>
      </c>
      <c r="FJ57" s="50">
        <f t="shared" si="128"/>
        <v>0</v>
      </c>
      <c r="FK57" s="50">
        <f t="shared" si="129"/>
        <v>0</v>
      </c>
      <c r="FL57" s="163">
        <f t="shared" si="130"/>
        <v>0</v>
      </c>
      <c r="FM57" s="50">
        <f t="shared" si="131"/>
        <v>0</v>
      </c>
      <c r="FN57" s="50">
        <f t="shared" si="132"/>
        <v>0</v>
      </c>
      <c r="FO57" s="163"/>
      <c r="FP57" s="643"/>
      <c r="FQ57" s="163"/>
    </row>
    <row r="58" spans="1:173" s="146" customFormat="1" ht="30" x14ac:dyDescent="0.25">
      <c r="A58" s="422" t="s">
        <v>2365</v>
      </c>
      <c r="B58" s="423" t="s">
        <v>2043</v>
      </c>
      <c r="C58" s="47"/>
      <c r="D58" s="753"/>
      <c r="E58" s="753"/>
      <c r="F58" s="753"/>
      <c r="G58" s="753"/>
      <c r="H58" s="163">
        <f t="shared" si="0"/>
        <v>0</v>
      </c>
      <c r="I58" s="753"/>
      <c r="J58" s="753"/>
      <c r="K58" s="643"/>
      <c r="L58" s="753"/>
      <c r="M58" s="753"/>
      <c r="N58" s="753"/>
      <c r="O58" s="753"/>
      <c r="P58" s="163">
        <f t="shared" si="107"/>
        <v>0</v>
      </c>
      <c r="Q58" s="753"/>
      <c r="R58" s="753"/>
      <c r="S58" s="643"/>
      <c r="T58" s="753"/>
      <c r="U58" s="753"/>
      <c r="V58" s="753"/>
      <c r="W58" s="753"/>
      <c r="X58" s="163">
        <f t="shared" si="108"/>
        <v>0</v>
      </c>
      <c r="Y58" s="753"/>
      <c r="Z58" s="753"/>
      <c r="AA58" s="643"/>
      <c r="AB58" s="753"/>
      <c r="AC58" s="753"/>
      <c r="AD58" s="753"/>
      <c r="AE58" s="753"/>
      <c r="AF58" s="163">
        <f t="shared" si="109"/>
        <v>0</v>
      </c>
      <c r="AG58" s="753"/>
      <c r="AH58" s="753"/>
      <c r="AI58" s="643"/>
      <c r="AJ58" s="753"/>
      <c r="AK58" s="753"/>
      <c r="AL58" s="753"/>
      <c r="AM58" s="753"/>
      <c r="AN58" s="163">
        <f t="shared" si="110"/>
        <v>0</v>
      </c>
      <c r="AO58" s="753"/>
      <c r="AP58" s="753"/>
      <c r="AQ58" s="643"/>
      <c r="AR58" s="753"/>
      <c r="AS58" s="753"/>
      <c r="AT58" s="753"/>
      <c r="AU58" s="753"/>
      <c r="AV58" s="163">
        <f t="shared" si="111"/>
        <v>0</v>
      </c>
      <c r="AW58" s="753"/>
      <c r="AX58" s="753"/>
      <c r="AY58" s="643"/>
      <c r="AZ58" s="753"/>
      <c r="BA58" s="753"/>
      <c r="BB58" s="753"/>
      <c r="BC58" s="523"/>
      <c r="BD58" s="163">
        <f t="shared" si="112"/>
        <v>0</v>
      </c>
      <c r="BE58" s="753"/>
      <c r="BF58" s="753"/>
      <c r="BG58" s="643"/>
      <c r="BH58" s="753"/>
      <c r="BI58" s="753"/>
      <c r="BJ58" s="753"/>
      <c r="BK58" s="753"/>
      <c r="BL58" s="163">
        <f t="shared" si="113"/>
        <v>0</v>
      </c>
      <c r="BM58" s="753"/>
      <c r="BN58" s="753"/>
      <c r="BO58" s="643"/>
      <c r="BP58" s="753"/>
      <c r="BQ58" s="753"/>
      <c r="BR58" s="753"/>
      <c r="BS58" s="753"/>
      <c r="BT58" s="163">
        <f t="shared" si="114"/>
        <v>0</v>
      </c>
      <c r="BU58" s="753"/>
      <c r="BV58" s="753"/>
      <c r="BW58" s="643"/>
      <c r="BX58" s="753"/>
      <c r="BY58" s="753"/>
      <c r="BZ58" s="753"/>
      <c r="CA58" s="753"/>
      <c r="CB58" s="163">
        <f t="shared" si="115"/>
        <v>0</v>
      </c>
      <c r="CC58" s="753"/>
      <c r="CD58" s="753"/>
      <c r="CE58" s="643"/>
      <c r="CF58" s="753"/>
      <c r="CG58" s="753"/>
      <c r="CH58" s="753"/>
      <c r="CI58" s="753"/>
      <c r="CJ58" s="163">
        <f t="shared" si="116"/>
        <v>0</v>
      </c>
      <c r="CK58" s="753"/>
      <c r="CL58" s="753"/>
      <c r="CM58" s="643"/>
      <c r="CN58" s="753"/>
      <c r="CO58" s="753"/>
      <c r="CP58" s="753"/>
      <c r="CQ58" s="753"/>
      <c r="CR58" s="163">
        <f t="shared" si="117"/>
        <v>0</v>
      </c>
      <c r="CS58" s="753"/>
      <c r="CT58" s="753"/>
      <c r="CU58" s="643"/>
      <c r="CV58" s="753"/>
      <c r="CW58" s="753"/>
      <c r="CX58" s="753"/>
      <c r="CY58" s="753"/>
      <c r="CZ58" s="163">
        <f t="shared" si="118"/>
        <v>0</v>
      </c>
      <c r="DA58" s="753"/>
      <c r="DB58" s="753"/>
      <c r="DC58" s="643"/>
      <c r="DD58" s="753"/>
      <c r="DE58" s="753"/>
      <c r="DF58" s="753"/>
      <c r="DG58" s="753"/>
      <c r="DH58" s="163">
        <f t="shared" si="119"/>
        <v>0</v>
      </c>
      <c r="DI58" s="753"/>
      <c r="DJ58" s="753"/>
      <c r="DK58" s="643"/>
      <c r="DL58" s="753"/>
      <c r="DM58" s="753"/>
      <c r="DN58" s="753"/>
      <c r="DO58" s="753"/>
      <c r="DP58" s="163">
        <f t="shared" si="120"/>
        <v>0</v>
      </c>
      <c r="DQ58" s="753"/>
      <c r="DR58" s="753"/>
      <c r="DS58" s="643"/>
      <c r="DT58" s="753"/>
      <c r="DU58" s="753"/>
      <c r="DV58" s="753"/>
      <c r="DW58" s="753"/>
      <c r="DX58" s="163">
        <f t="shared" si="121"/>
        <v>0</v>
      </c>
      <c r="DY58" s="753"/>
      <c r="DZ58" s="753"/>
      <c r="EA58" s="643"/>
      <c r="EB58" s="753"/>
      <c r="EC58" s="753"/>
      <c r="ED58" s="753"/>
      <c r="EE58" s="753"/>
      <c r="EF58" s="163">
        <f t="shared" si="122"/>
        <v>0</v>
      </c>
      <c r="EG58" s="753"/>
      <c r="EH58" s="753"/>
      <c r="EI58" s="643"/>
      <c r="EJ58" s="753"/>
      <c r="EK58" s="753"/>
      <c r="EL58" s="753"/>
      <c r="EM58" s="753"/>
      <c r="EN58" s="163">
        <f t="shared" si="123"/>
        <v>0</v>
      </c>
      <c r="EO58" s="753"/>
      <c r="EP58" s="753"/>
      <c r="EQ58" s="643"/>
      <c r="ER58" s="753"/>
      <c r="ES58" s="753"/>
      <c r="ET58" s="753"/>
      <c r="EU58" s="753"/>
      <c r="EV58" s="163">
        <f t="shared" si="124"/>
        <v>0</v>
      </c>
      <c r="EW58" s="753"/>
      <c r="EX58" s="753"/>
      <c r="EY58" s="643"/>
      <c r="EZ58" s="753"/>
      <c r="FA58" s="753"/>
      <c r="FB58" s="753"/>
      <c r="FC58" s="753"/>
      <c r="FD58" s="163">
        <f t="shared" si="125"/>
        <v>0</v>
      </c>
      <c r="FE58" s="753"/>
      <c r="FF58" s="753"/>
      <c r="FG58" s="643"/>
      <c r="FH58" s="50">
        <f t="shared" si="126"/>
        <v>0</v>
      </c>
      <c r="FI58" s="50">
        <f t="shared" si="127"/>
        <v>0</v>
      </c>
      <c r="FJ58" s="50">
        <f t="shared" si="128"/>
        <v>0</v>
      </c>
      <c r="FK58" s="50">
        <f t="shared" si="129"/>
        <v>0</v>
      </c>
      <c r="FL58" s="163">
        <f t="shared" si="130"/>
        <v>0</v>
      </c>
      <c r="FM58" s="50">
        <f t="shared" si="131"/>
        <v>0</v>
      </c>
      <c r="FN58" s="50">
        <f t="shared" si="132"/>
        <v>0</v>
      </c>
      <c r="FO58" s="163"/>
      <c r="FP58" s="643"/>
      <c r="FQ58" s="163"/>
    </row>
    <row r="59" spans="1:173" s="146" customFormat="1" ht="39" x14ac:dyDescent="0.25">
      <c r="A59" s="44"/>
      <c r="B59" s="49" t="s">
        <v>111</v>
      </c>
      <c r="C59" s="47"/>
      <c r="D59" s="643"/>
      <c r="E59" s="643"/>
      <c r="F59" s="53" t="s">
        <v>255</v>
      </c>
      <c r="G59" s="54" t="s">
        <v>129</v>
      </c>
      <c r="H59" s="643"/>
      <c r="I59" s="54" t="s">
        <v>157</v>
      </c>
      <c r="J59" s="663"/>
      <c r="K59" s="643"/>
      <c r="L59" s="643"/>
      <c r="M59" s="643"/>
      <c r="N59" s="53" t="s">
        <v>255</v>
      </c>
      <c r="O59" s="54" t="s">
        <v>129</v>
      </c>
      <c r="P59" s="643"/>
      <c r="Q59" s="54" t="s">
        <v>157</v>
      </c>
      <c r="R59" s="663"/>
      <c r="S59" s="643"/>
      <c r="T59" s="643"/>
      <c r="U59" s="643"/>
      <c r="V59" s="53" t="s">
        <v>255</v>
      </c>
      <c r="W59" s="54" t="s">
        <v>129</v>
      </c>
      <c r="X59" s="643"/>
      <c r="Y59" s="54" t="s">
        <v>157</v>
      </c>
      <c r="Z59" s="663"/>
      <c r="AA59" s="643"/>
      <c r="AB59" s="643"/>
      <c r="AC59" s="643"/>
      <c r="AD59" s="53" t="s">
        <v>255</v>
      </c>
      <c r="AE59" s="54" t="s">
        <v>129</v>
      </c>
      <c r="AF59" s="643"/>
      <c r="AG59" s="54" t="s">
        <v>157</v>
      </c>
      <c r="AH59" s="663"/>
      <c r="AI59" s="643"/>
      <c r="AJ59" s="643"/>
      <c r="AK59" s="643"/>
      <c r="AL59" s="53" t="s">
        <v>255</v>
      </c>
      <c r="AM59" s="54" t="s">
        <v>129</v>
      </c>
      <c r="AN59" s="643"/>
      <c r="AO59" s="54" t="s">
        <v>157</v>
      </c>
      <c r="AP59" s="663"/>
      <c r="AQ59" s="643"/>
      <c r="AR59" s="643"/>
      <c r="AS59" s="643"/>
      <c r="AT59" s="53" t="s">
        <v>255</v>
      </c>
      <c r="AU59" s="54" t="s">
        <v>129</v>
      </c>
      <c r="AV59" s="643"/>
      <c r="AW59" s="54" t="s">
        <v>157</v>
      </c>
      <c r="AX59" s="663"/>
      <c r="AY59" s="643"/>
      <c r="AZ59" s="643"/>
      <c r="BA59" s="643"/>
      <c r="BB59" s="53" t="s">
        <v>255</v>
      </c>
      <c r="BC59" s="54" t="s">
        <v>129</v>
      </c>
      <c r="BD59" s="643"/>
      <c r="BE59" s="54" t="s">
        <v>157</v>
      </c>
      <c r="BF59" s="663"/>
      <c r="BG59" s="643"/>
      <c r="BH59" s="643"/>
      <c r="BI59" s="643"/>
      <c r="BJ59" s="53" t="s">
        <v>255</v>
      </c>
      <c r="BK59" s="54" t="s">
        <v>129</v>
      </c>
      <c r="BL59" s="643"/>
      <c r="BM59" s="54" t="s">
        <v>157</v>
      </c>
      <c r="BN59" s="663"/>
      <c r="BO59" s="643"/>
      <c r="BP59" s="643"/>
      <c r="BQ59" s="643"/>
      <c r="BR59" s="53" t="s">
        <v>255</v>
      </c>
      <c r="BS59" s="54" t="s">
        <v>129</v>
      </c>
      <c r="BT59" s="643"/>
      <c r="BU59" s="54" t="s">
        <v>157</v>
      </c>
      <c r="BV59" s="663"/>
      <c r="BW59" s="643"/>
      <c r="BX59" s="643"/>
      <c r="BY59" s="643"/>
      <c r="BZ59" s="53" t="s">
        <v>255</v>
      </c>
      <c r="CA59" s="54" t="s">
        <v>129</v>
      </c>
      <c r="CB59" s="643"/>
      <c r="CC59" s="54" t="s">
        <v>157</v>
      </c>
      <c r="CD59" s="663"/>
      <c r="CE59" s="643"/>
      <c r="CF59" s="643"/>
      <c r="CG59" s="643"/>
      <c r="CH59" s="53" t="s">
        <v>255</v>
      </c>
      <c r="CI59" s="54" t="s">
        <v>129</v>
      </c>
      <c r="CJ59" s="643"/>
      <c r="CK59" s="54" t="s">
        <v>157</v>
      </c>
      <c r="CL59" s="663"/>
      <c r="CM59" s="643"/>
      <c r="CN59" s="643"/>
      <c r="CO59" s="643"/>
      <c r="CP59" s="53" t="s">
        <v>255</v>
      </c>
      <c r="CQ59" s="54" t="s">
        <v>129</v>
      </c>
      <c r="CR59" s="643"/>
      <c r="CS59" s="54" t="s">
        <v>157</v>
      </c>
      <c r="CT59" s="663"/>
      <c r="CU59" s="643"/>
      <c r="CV59" s="643"/>
      <c r="CW59" s="643"/>
      <c r="CX59" s="53" t="s">
        <v>255</v>
      </c>
      <c r="CY59" s="54" t="s">
        <v>129</v>
      </c>
      <c r="CZ59" s="643"/>
      <c r="DA59" s="54" t="s">
        <v>157</v>
      </c>
      <c r="DB59" s="663"/>
      <c r="DC59" s="643"/>
      <c r="DD59" s="643"/>
      <c r="DE59" s="643"/>
      <c r="DF59" s="53" t="s">
        <v>255</v>
      </c>
      <c r="DG59" s="54" t="s">
        <v>129</v>
      </c>
      <c r="DH59" s="643"/>
      <c r="DI59" s="54" t="s">
        <v>157</v>
      </c>
      <c r="DJ59" s="663"/>
      <c r="DK59" s="643"/>
      <c r="DL59" s="643"/>
      <c r="DM59" s="643"/>
      <c r="DN59" s="53" t="s">
        <v>255</v>
      </c>
      <c r="DO59" s="54" t="s">
        <v>129</v>
      </c>
      <c r="DP59" s="643"/>
      <c r="DQ59" s="54" t="s">
        <v>157</v>
      </c>
      <c r="DR59" s="663"/>
      <c r="DS59" s="643"/>
      <c r="DT59" s="643"/>
      <c r="DU59" s="643"/>
      <c r="DV59" s="53" t="s">
        <v>255</v>
      </c>
      <c r="DW59" s="54" t="s">
        <v>129</v>
      </c>
      <c r="DX59" s="643"/>
      <c r="DY59" s="54" t="s">
        <v>157</v>
      </c>
      <c r="DZ59" s="663"/>
      <c r="EA59" s="643"/>
      <c r="EB59" s="643"/>
      <c r="EC59" s="643"/>
      <c r="ED59" s="53" t="s">
        <v>255</v>
      </c>
      <c r="EE59" s="54" t="s">
        <v>129</v>
      </c>
      <c r="EF59" s="643"/>
      <c r="EG59" s="54" t="s">
        <v>157</v>
      </c>
      <c r="EH59" s="663"/>
      <c r="EI59" s="643"/>
      <c r="EJ59" s="643"/>
      <c r="EK59" s="643"/>
      <c r="EL59" s="53" t="s">
        <v>255</v>
      </c>
      <c r="EM59" s="54" t="s">
        <v>129</v>
      </c>
      <c r="EN59" s="643"/>
      <c r="EO59" s="54" t="s">
        <v>157</v>
      </c>
      <c r="EP59" s="663"/>
      <c r="EQ59" s="643"/>
      <c r="ER59" s="643"/>
      <c r="ES59" s="643"/>
      <c r="ET59" s="53" t="s">
        <v>255</v>
      </c>
      <c r="EU59" s="54" t="s">
        <v>129</v>
      </c>
      <c r="EV59" s="643"/>
      <c r="EW59" s="54" t="s">
        <v>157</v>
      </c>
      <c r="EX59" s="663"/>
      <c r="EY59" s="643"/>
      <c r="EZ59" s="643"/>
      <c r="FA59" s="643"/>
      <c r="FB59" s="53" t="s">
        <v>255</v>
      </c>
      <c r="FC59" s="54" t="s">
        <v>129</v>
      </c>
      <c r="FD59" s="643"/>
      <c r="FE59" s="622" t="s">
        <v>157</v>
      </c>
      <c r="FF59" s="663"/>
      <c r="FG59" s="643"/>
      <c r="FH59" s="643"/>
      <c r="FI59" s="643"/>
      <c r="FJ59" s="53" t="s">
        <v>255</v>
      </c>
      <c r="FK59" s="54" t="s">
        <v>129</v>
      </c>
      <c r="FL59" s="643"/>
      <c r="FM59" s="54" t="s">
        <v>157</v>
      </c>
      <c r="FN59" s="663"/>
      <c r="FO59" s="163"/>
      <c r="FP59" s="643"/>
      <c r="FQ59" s="163"/>
    </row>
    <row r="60" spans="1:173" s="146" customFormat="1" x14ac:dyDescent="0.25">
      <c r="A60" s="44" t="s">
        <v>2366</v>
      </c>
      <c r="B60" s="48" t="s">
        <v>126</v>
      </c>
      <c r="C60" s="47"/>
      <c r="D60" s="643"/>
      <c r="E60" s="643"/>
      <c r="F60" s="753"/>
      <c r="G60" s="753"/>
      <c r="H60" s="643"/>
      <c r="I60" s="753"/>
      <c r="J60" s="663"/>
      <c r="K60" s="643"/>
      <c r="L60" s="643"/>
      <c r="M60" s="643"/>
      <c r="N60" s="753"/>
      <c r="O60" s="753"/>
      <c r="P60" s="643"/>
      <c r="Q60" s="753"/>
      <c r="R60" s="663"/>
      <c r="S60" s="643"/>
      <c r="T60" s="643"/>
      <c r="U60" s="643"/>
      <c r="V60" s="753"/>
      <c r="W60" s="753"/>
      <c r="X60" s="643"/>
      <c r="Y60" s="753"/>
      <c r="Z60" s="663"/>
      <c r="AA60" s="643"/>
      <c r="AB60" s="643"/>
      <c r="AC60" s="643"/>
      <c r="AD60" s="753"/>
      <c r="AE60" s="753"/>
      <c r="AF60" s="643"/>
      <c r="AG60" s="753"/>
      <c r="AH60" s="663"/>
      <c r="AI60" s="643"/>
      <c r="AJ60" s="643"/>
      <c r="AK60" s="643"/>
      <c r="AL60" s="753"/>
      <c r="AM60" s="753"/>
      <c r="AN60" s="643"/>
      <c r="AO60" s="753"/>
      <c r="AP60" s="663"/>
      <c r="AQ60" s="643"/>
      <c r="AR60" s="643"/>
      <c r="AS60" s="643"/>
      <c r="AT60" s="753"/>
      <c r="AU60" s="753"/>
      <c r="AV60" s="643"/>
      <c r="AW60" s="753"/>
      <c r="AX60" s="663"/>
      <c r="AY60" s="643"/>
      <c r="AZ60" s="643"/>
      <c r="BA60" s="643"/>
      <c r="BB60" s="753"/>
      <c r="BC60" s="30"/>
      <c r="BD60" s="643"/>
      <c r="BE60" s="753"/>
      <c r="BF60" s="663"/>
      <c r="BG60" s="643"/>
      <c r="BH60" s="643"/>
      <c r="BI60" s="643"/>
      <c r="BJ60" s="753"/>
      <c r="BK60" s="753"/>
      <c r="BL60" s="643"/>
      <c r="BM60" s="753"/>
      <c r="BN60" s="663"/>
      <c r="BO60" s="643"/>
      <c r="BP60" s="643"/>
      <c r="BQ60" s="643"/>
      <c r="BR60" s="753"/>
      <c r="BS60" s="753"/>
      <c r="BT60" s="643"/>
      <c r="BU60" s="753"/>
      <c r="BV60" s="663"/>
      <c r="BW60" s="643"/>
      <c r="BX60" s="643"/>
      <c r="BY60" s="643"/>
      <c r="BZ60" s="753"/>
      <c r="CA60" s="753"/>
      <c r="CB60" s="643"/>
      <c r="CC60" s="753"/>
      <c r="CD60" s="663"/>
      <c r="CE60" s="643"/>
      <c r="CF60" s="643"/>
      <c r="CG60" s="643"/>
      <c r="CH60" s="753"/>
      <c r="CI60" s="753"/>
      <c r="CJ60" s="643"/>
      <c r="CK60" s="753"/>
      <c r="CL60" s="663"/>
      <c r="CM60" s="643"/>
      <c r="CN60" s="643"/>
      <c r="CO60" s="643"/>
      <c r="CP60" s="753"/>
      <c r="CQ60" s="753"/>
      <c r="CR60" s="643"/>
      <c r="CS60" s="753"/>
      <c r="CT60" s="663"/>
      <c r="CU60" s="643"/>
      <c r="CV60" s="643"/>
      <c r="CW60" s="643"/>
      <c r="CX60" s="753"/>
      <c r="CY60" s="753"/>
      <c r="CZ60" s="643"/>
      <c r="DA60" s="753"/>
      <c r="DB60" s="663"/>
      <c r="DC60" s="643"/>
      <c r="DD60" s="643"/>
      <c r="DE60" s="643"/>
      <c r="DF60" s="753"/>
      <c r="DG60" s="753"/>
      <c r="DH60" s="643"/>
      <c r="DI60" s="753"/>
      <c r="DJ60" s="663"/>
      <c r="DK60" s="643"/>
      <c r="DL60" s="643"/>
      <c r="DM60" s="643"/>
      <c r="DN60" s="753"/>
      <c r="DO60" s="753"/>
      <c r="DP60" s="643"/>
      <c r="DQ60" s="753"/>
      <c r="DR60" s="663"/>
      <c r="DS60" s="643"/>
      <c r="DT60" s="643"/>
      <c r="DU60" s="643"/>
      <c r="DV60" s="753"/>
      <c r="DW60" s="753"/>
      <c r="DX60" s="643"/>
      <c r="DY60" s="753"/>
      <c r="DZ60" s="663"/>
      <c r="EA60" s="643"/>
      <c r="EB60" s="643"/>
      <c r="EC60" s="643"/>
      <c r="ED60" s="753"/>
      <c r="EE60" s="753"/>
      <c r="EF60" s="643"/>
      <c r="EG60" s="753"/>
      <c r="EH60" s="663"/>
      <c r="EI60" s="643"/>
      <c r="EJ60" s="643"/>
      <c r="EK60" s="643"/>
      <c r="EL60" s="753"/>
      <c r="EM60" s="753"/>
      <c r="EN60" s="643"/>
      <c r="EO60" s="753"/>
      <c r="EP60" s="663"/>
      <c r="EQ60" s="643"/>
      <c r="ER60" s="643"/>
      <c r="ES60" s="643"/>
      <c r="ET60" s="753"/>
      <c r="EU60" s="753"/>
      <c r="EV60" s="643"/>
      <c r="EW60" s="753"/>
      <c r="EX60" s="663"/>
      <c r="EY60" s="643"/>
      <c r="EZ60" s="643"/>
      <c r="FA60" s="643"/>
      <c r="FB60" s="753"/>
      <c r="FC60" s="753"/>
      <c r="FD60" s="643"/>
      <c r="FE60" s="753"/>
      <c r="FF60" s="663"/>
      <c r="FG60" s="643"/>
      <c r="FH60" s="643"/>
      <c r="FI60" s="643"/>
      <c r="FJ60" s="50">
        <f t="shared" si="128"/>
        <v>0</v>
      </c>
      <c r="FK60" s="50">
        <f t="shared" si="129"/>
        <v>0</v>
      </c>
      <c r="FL60" s="643"/>
      <c r="FM60" s="50">
        <f t="shared" si="131"/>
        <v>0</v>
      </c>
      <c r="FN60" s="663"/>
      <c r="FO60" s="163"/>
      <c r="FP60" s="643"/>
      <c r="FQ60" s="163"/>
    </row>
    <row r="61" spans="1:173" s="146" customFormat="1" x14ac:dyDescent="0.25">
      <c r="A61" s="44" t="s">
        <v>2367</v>
      </c>
      <c r="B61" s="48" t="s">
        <v>128</v>
      </c>
      <c r="C61" s="47"/>
      <c r="D61" s="643"/>
      <c r="E61" s="643"/>
      <c r="F61" s="753"/>
      <c r="G61" s="753"/>
      <c r="H61" s="643"/>
      <c r="I61" s="753"/>
      <c r="J61" s="663"/>
      <c r="K61" s="643"/>
      <c r="L61" s="643"/>
      <c r="M61" s="643"/>
      <c r="N61" s="753"/>
      <c r="O61" s="753"/>
      <c r="P61" s="643"/>
      <c r="Q61" s="753"/>
      <c r="R61" s="663"/>
      <c r="S61" s="643"/>
      <c r="T61" s="643"/>
      <c r="U61" s="643"/>
      <c r="V61" s="753"/>
      <c r="W61" s="753"/>
      <c r="X61" s="643"/>
      <c r="Y61" s="753"/>
      <c r="Z61" s="663"/>
      <c r="AA61" s="643"/>
      <c r="AB61" s="643"/>
      <c r="AC61" s="643"/>
      <c r="AD61" s="753"/>
      <c r="AE61" s="753"/>
      <c r="AF61" s="643"/>
      <c r="AG61" s="753"/>
      <c r="AH61" s="663"/>
      <c r="AI61" s="643"/>
      <c r="AJ61" s="643"/>
      <c r="AK61" s="643"/>
      <c r="AL61" s="753"/>
      <c r="AM61" s="753"/>
      <c r="AN61" s="643"/>
      <c r="AO61" s="753"/>
      <c r="AP61" s="663"/>
      <c r="AQ61" s="643"/>
      <c r="AR61" s="643"/>
      <c r="AS61" s="643"/>
      <c r="AT61" s="753"/>
      <c r="AU61" s="753"/>
      <c r="AV61" s="643"/>
      <c r="AW61" s="753"/>
      <c r="AX61" s="663"/>
      <c r="AY61" s="643"/>
      <c r="AZ61" s="643"/>
      <c r="BA61" s="643"/>
      <c r="BB61" s="753"/>
      <c r="BC61" s="30"/>
      <c r="BD61" s="643"/>
      <c r="BE61" s="753"/>
      <c r="BF61" s="663"/>
      <c r="BG61" s="643"/>
      <c r="BH61" s="643"/>
      <c r="BI61" s="643"/>
      <c r="BJ61" s="753"/>
      <c r="BK61" s="753"/>
      <c r="BL61" s="643"/>
      <c r="BM61" s="753"/>
      <c r="BN61" s="663"/>
      <c r="BO61" s="643"/>
      <c r="BP61" s="643"/>
      <c r="BQ61" s="643"/>
      <c r="BR61" s="753"/>
      <c r="BS61" s="753"/>
      <c r="BT61" s="643"/>
      <c r="BU61" s="753"/>
      <c r="BV61" s="663"/>
      <c r="BW61" s="643"/>
      <c r="BX61" s="643"/>
      <c r="BY61" s="643"/>
      <c r="BZ61" s="753"/>
      <c r="CA61" s="753"/>
      <c r="CB61" s="643"/>
      <c r="CC61" s="753"/>
      <c r="CD61" s="663"/>
      <c r="CE61" s="643"/>
      <c r="CF61" s="643"/>
      <c r="CG61" s="643"/>
      <c r="CH61" s="753"/>
      <c r="CI61" s="753"/>
      <c r="CJ61" s="643"/>
      <c r="CK61" s="753"/>
      <c r="CL61" s="663"/>
      <c r="CM61" s="643"/>
      <c r="CN61" s="643"/>
      <c r="CO61" s="643"/>
      <c r="CP61" s="753"/>
      <c r="CQ61" s="753"/>
      <c r="CR61" s="643"/>
      <c r="CS61" s="753"/>
      <c r="CT61" s="663"/>
      <c r="CU61" s="643"/>
      <c r="CV61" s="643"/>
      <c r="CW61" s="643"/>
      <c r="CX61" s="753"/>
      <c r="CY61" s="753"/>
      <c r="CZ61" s="643"/>
      <c r="DA61" s="753"/>
      <c r="DB61" s="663"/>
      <c r="DC61" s="643"/>
      <c r="DD61" s="643"/>
      <c r="DE61" s="643"/>
      <c r="DF61" s="753"/>
      <c r="DG61" s="753"/>
      <c r="DH61" s="643"/>
      <c r="DI61" s="753"/>
      <c r="DJ61" s="663"/>
      <c r="DK61" s="643"/>
      <c r="DL61" s="643"/>
      <c r="DM61" s="643"/>
      <c r="DN61" s="753"/>
      <c r="DO61" s="753"/>
      <c r="DP61" s="643"/>
      <c r="DQ61" s="753"/>
      <c r="DR61" s="663"/>
      <c r="DS61" s="643"/>
      <c r="DT61" s="643"/>
      <c r="DU61" s="643"/>
      <c r="DV61" s="753"/>
      <c r="DW61" s="753"/>
      <c r="DX61" s="643"/>
      <c r="DY61" s="753"/>
      <c r="DZ61" s="663"/>
      <c r="EA61" s="643"/>
      <c r="EB61" s="643"/>
      <c r="EC61" s="643"/>
      <c r="ED61" s="753"/>
      <c r="EE61" s="753"/>
      <c r="EF61" s="643"/>
      <c r="EG61" s="753"/>
      <c r="EH61" s="663"/>
      <c r="EI61" s="643"/>
      <c r="EJ61" s="643"/>
      <c r="EK61" s="643"/>
      <c r="EL61" s="753"/>
      <c r="EM61" s="753"/>
      <c r="EN61" s="643"/>
      <c r="EO61" s="753"/>
      <c r="EP61" s="663"/>
      <c r="EQ61" s="643"/>
      <c r="ER61" s="643"/>
      <c r="ES61" s="643"/>
      <c r="ET61" s="753"/>
      <c r="EU61" s="753"/>
      <c r="EV61" s="643"/>
      <c r="EW61" s="753"/>
      <c r="EX61" s="663"/>
      <c r="EY61" s="643"/>
      <c r="EZ61" s="643"/>
      <c r="FA61" s="643"/>
      <c r="FB61" s="753"/>
      <c r="FC61" s="753"/>
      <c r="FD61" s="643"/>
      <c r="FE61" s="753"/>
      <c r="FF61" s="663"/>
      <c r="FG61" s="643"/>
      <c r="FH61" s="643"/>
      <c r="FI61" s="643"/>
      <c r="FJ61" s="50">
        <f t="shared" si="128"/>
        <v>0</v>
      </c>
      <c r="FK61" s="50">
        <f t="shared" si="129"/>
        <v>0</v>
      </c>
      <c r="FL61" s="643"/>
      <c r="FM61" s="50">
        <f t="shared" si="131"/>
        <v>0</v>
      </c>
      <c r="FN61" s="663"/>
      <c r="FO61" s="163"/>
      <c r="FP61" s="643"/>
      <c r="FQ61" s="163"/>
    </row>
    <row r="62" spans="1:173" s="146" customFormat="1" x14ac:dyDescent="0.25">
      <c r="A62" s="422" t="s">
        <v>2368</v>
      </c>
      <c r="B62" s="48" t="s">
        <v>127</v>
      </c>
      <c r="C62" s="47"/>
      <c r="D62" s="643"/>
      <c r="E62" s="643"/>
      <c r="F62" s="753"/>
      <c r="G62" s="753"/>
      <c r="H62" s="643"/>
      <c r="I62" s="753"/>
      <c r="J62" s="663"/>
      <c r="K62" s="643"/>
      <c r="L62" s="643"/>
      <c r="M62" s="643"/>
      <c r="N62" s="753"/>
      <c r="O62" s="753"/>
      <c r="P62" s="643"/>
      <c r="Q62" s="753"/>
      <c r="R62" s="663"/>
      <c r="S62" s="643"/>
      <c r="T62" s="643"/>
      <c r="U62" s="643"/>
      <c r="V62" s="753"/>
      <c r="W62" s="753"/>
      <c r="X62" s="643"/>
      <c r="Y62" s="753"/>
      <c r="Z62" s="663"/>
      <c r="AA62" s="643"/>
      <c r="AB62" s="643"/>
      <c r="AC62" s="643"/>
      <c r="AD62" s="753"/>
      <c r="AE62" s="753"/>
      <c r="AF62" s="643"/>
      <c r="AG62" s="753"/>
      <c r="AH62" s="663"/>
      <c r="AI62" s="643"/>
      <c r="AJ62" s="643"/>
      <c r="AK62" s="643"/>
      <c r="AL62" s="753"/>
      <c r="AM62" s="753"/>
      <c r="AN62" s="643"/>
      <c r="AO62" s="753"/>
      <c r="AP62" s="663"/>
      <c r="AQ62" s="643"/>
      <c r="AR62" s="643"/>
      <c r="AS62" s="643"/>
      <c r="AT62" s="753"/>
      <c r="AU62" s="753"/>
      <c r="AV62" s="643"/>
      <c r="AW62" s="753"/>
      <c r="AX62" s="663"/>
      <c r="AY62" s="643"/>
      <c r="AZ62" s="643"/>
      <c r="BA62" s="643"/>
      <c r="BB62" s="753"/>
      <c r="BC62" s="523"/>
      <c r="BD62" s="643"/>
      <c r="BE62" s="753"/>
      <c r="BF62" s="663"/>
      <c r="BG62" s="643"/>
      <c r="BH62" s="643"/>
      <c r="BI62" s="643"/>
      <c r="BJ62" s="753"/>
      <c r="BK62" s="753"/>
      <c r="BL62" s="643"/>
      <c r="BM62" s="753"/>
      <c r="BN62" s="663"/>
      <c r="BO62" s="643"/>
      <c r="BP62" s="643"/>
      <c r="BQ62" s="643"/>
      <c r="BR62" s="753"/>
      <c r="BS62" s="753"/>
      <c r="BT62" s="643"/>
      <c r="BU62" s="753"/>
      <c r="BV62" s="663"/>
      <c r="BW62" s="643"/>
      <c r="BX62" s="643"/>
      <c r="BY62" s="643"/>
      <c r="BZ62" s="753"/>
      <c r="CA62" s="753"/>
      <c r="CB62" s="643"/>
      <c r="CC62" s="753"/>
      <c r="CD62" s="663"/>
      <c r="CE62" s="643"/>
      <c r="CF62" s="643"/>
      <c r="CG62" s="643"/>
      <c r="CH62" s="753"/>
      <c r="CI62" s="753"/>
      <c r="CJ62" s="643"/>
      <c r="CK62" s="753"/>
      <c r="CL62" s="663"/>
      <c r="CM62" s="643"/>
      <c r="CN62" s="643"/>
      <c r="CO62" s="643"/>
      <c r="CP62" s="753"/>
      <c r="CQ62" s="753"/>
      <c r="CR62" s="643"/>
      <c r="CS62" s="753"/>
      <c r="CT62" s="663"/>
      <c r="CU62" s="643"/>
      <c r="CV62" s="643"/>
      <c r="CW62" s="643"/>
      <c r="CX62" s="753"/>
      <c r="CY62" s="753"/>
      <c r="CZ62" s="643"/>
      <c r="DA62" s="753"/>
      <c r="DB62" s="663"/>
      <c r="DC62" s="643"/>
      <c r="DD62" s="643"/>
      <c r="DE62" s="643"/>
      <c r="DF62" s="753"/>
      <c r="DG62" s="753"/>
      <c r="DH62" s="643"/>
      <c r="DI62" s="753"/>
      <c r="DJ62" s="663"/>
      <c r="DK62" s="643"/>
      <c r="DL62" s="643"/>
      <c r="DM62" s="643"/>
      <c r="DN62" s="753"/>
      <c r="DO62" s="753"/>
      <c r="DP62" s="643"/>
      <c r="DQ62" s="753"/>
      <c r="DR62" s="663"/>
      <c r="DS62" s="643"/>
      <c r="DT62" s="643"/>
      <c r="DU62" s="643"/>
      <c r="DV62" s="753"/>
      <c r="DW62" s="753"/>
      <c r="DX62" s="643"/>
      <c r="DY62" s="753"/>
      <c r="DZ62" s="663"/>
      <c r="EA62" s="643"/>
      <c r="EB62" s="643"/>
      <c r="EC62" s="643"/>
      <c r="ED62" s="753"/>
      <c r="EE62" s="753"/>
      <c r="EF62" s="643"/>
      <c r="EG62" s="753"/>
      <c r="EH62" s="663"/>
      <c r="EI62" s="643"/>
      <c r="EJ62" s="643"/>
      <c r="EK62" s="643"/>
      <c r="EL62" s="753"/>
      <c r="EM62" s="753"/>
      <c r="EN62" s="643"/>
      <c r="EO62" s="753"/>
      <c r="EP62" s="663"/>
      <c r="EQ62" s="643"/>
      <c r="ER62" s="643"/>
      <c r="ES62" s="643"/>
      <c r="ET62" s="753"/>
      <c r="EU62" s="753"/>
      <c r="EV62" s="643"/>
      <c r="EW62" s="753"/>
      <c r="EX62" s="663"/>
      <c r="EY62" s="643"/>
      <c r="EZ62" s="643"/>
      <c r="FA62" s="643"/>
      <c r="FB62" s="753"/>
      <c r="FC62" s="753"/>
      <c r="FD62" s="643"/>
      <c r="FE62" s="753"/>
      <c r="FF62" s="663"/>
      <c r="FG62" s="643"/>
      <c r="FH62" s="643"/>
      <c r="FI62" s="643"/>
      <c r="FJ62" s="50">
        <f t="shared" si="128"/>
        <v>0</v>
      </c>
      <c r="FK62" s="50">
        <f t="shared" si="129"/>
        <v>0</v>
      </c>
      <c r="FL62" s="643"/>
      <c r="FM62" s="50">
        <f t="shared" si="131"/>
        <v>0</v>
      </c>
      <c r="FN62" s="663"/>
      <c r="FO62" s="163"/>
      <c r="FP62" s="643"/>
      <c r="FQ62" s="163"/>
    </row>
    <row r="63" spans="1:173" s="146" customFormat="1" x14ac:dyDescent="0.25">
      <c r="A63" s="422" t="s">
        <v>2369</v>
      </c>
      <c r="B63" s="48" t="s">
        <v>112</v>
      </c>
      <c r="C63" s="47"/>
      <c r="D63" s="643"/>
      <c r="E63" s="643"/>
      <c r="F63" s="753"/>
      <c r="G63" s="753"/>
      <c r="H63" s="643"/>
      <c r="I63" s="753"/>
      <c r="J63" s="663"/>
      <c r="K63" s="643"/>
      <c r="L63" s="643"/>
      <c r="M63" s="643"/>
      <c r="N63" s="753"/>
      <c r="O63" s="753"/>
      <c r="P63" s="643"/>
      <c r="Q63" s="753"/>
      <c r="R63" s="663"/>
      <c r="S63" s="643"/>
      <c r="T63" s="643"/>
      <c r="U63" s="643"/>
      <c r="V63" s="753"/>
      <c r="W63" s="753"/>
      <c r="X63" s="643"/>
      <c r="Y63" s="753"/>
      <c r="Z63" s="663"/>
      <c r="AA63" s="643"/>
      <c r="AB63" s="643"/>
      <c r="AC63" s="643"/>
      <c r="AD63" s="753"/>
      <c r="AE63" s="753"/>
      <c r="AF63" s="643"/>
      <c r="AG63" s="753"/>
      <c r="AH63" s="663"/>
      <c r="AI63" s="643"/>
      <c r="AJ63" s="643"/>
      <c r="AK63" s="643"/>
      <c r="AL63" s="753"/>
      <c r="AM63" s="753"/>
      <c r="AN63" s="643"/>
      <c r="AO63" s="753"/>
      <c r="AP63" s="663"/>
      <c r="AQ63" s="643"/>
      <c r="AR63" s="643"/>
      <c r="AS63" s="643"/>
      <c r="AT63" s="753"/>
      <c r="AU63" s="753"/>
      <c r="AV63" s="643"/>
      <c r="AW63" s="753"/>
      <c r="AX63" s="663"/>
      <c r="AY63" s="643"/>
      <c r="AZ63" s="643"/>
      <c r="BA63" s="643"/>
      <c r="BB63" s="753"/>
      <c r="BC63" s="523"/>
      <c r="BD63" s="643"/>
      <c r="BE63" s="753"/>
      <c r="BF63" s="663"/>
      <c r="BG63" s="643"/>
      <c r="BH63" s="643"/>
      <c r="BI63" s="643"/>
      <c r="BJ63" s="753"/>
      <c r="BK63" s="753"/>
      <c r="BL63" s="643"/>
      <c r="BM63" s="753"/>
      <c r="BN63" s="663"/>
      <c r="BO63" s="643"/>
      <c r="BP63" s="643"/>
      <c r="BQ63" s="643"/>
      <c r="BR63" s="753"/>
      <c r="BS63" s="753"/>
      <c r="BT63" s="643"/>
      <c r="BU63" s="753"/>
      <c r="BV63" s="663"/>
      <c r="BW63" s="643"/>
      <c r="BX63" s="643"/>
      <c r="BY63" s="643"/>
      <c r="BZ63" s="753"/>
      <c r="CA63" s="753"/>
      <c r="CB63" s="643"/>
      <c r="CC63" s="753"/>
      <c r="CD63" s="663"/>
      <c r="CE63" s="643"/>
      <c r="CF63" s="643"/>
      <c r="CG63" s="643"/>
      <c r="CH63" s="753"/>
      <c r="CI63" s="753"/>
      <c r="CJ63" s="643"/>
      <c r="CK63" s="753"/>
      <c r="CL63" s="663"/>
      <c r="CM63" s="643"/>
      <c r="CN63" s="643"/>
      <c r="CO63" s="643"/>
      <c r="CP63" s="753"/>
      <c r="CQ63" s="753"/>
      <c r="CR63" s="643"/>
      <c r="CS63" s="753"/>
      <c r="CT63" s="663"/>
      <c r="CU63" s="643"/>
      <c r="CV63" s="643"/>
      <c r="CW63" s="643"/>
      <c r="CX63" s="753"/>
      <c r="CY63" s="753"/>
      <c r="CZ63" s="643"/>
      <c r="DA63" s="753"/>
      <c r="DB63" s="663"/>
      <c r="DC63" s="643"/>
      <c r="DD63" s="643"/>
      <c r="DE63" s="643"/>
      <c r="DF63" s="753"/>
      <c r="DG63" s="753"/>
      <c r="DH63" s="643"/>
      <c r="DI63" s="753"/>
      <c r="DJ63" s="663"/>
      <c r="DK63" s="643"/>
      <c r="DL63" s="643"/>
      <c r="DM63" s="643"/>
      <c r="DN63" s="753"/>
      <c r="DO63" s="753"/>
      <c r="DP63" s="643"/>
      <c r="DQ63" s="753"/>
      <c r="DR63" s="663"/>
      <c r="DS63" s="643"/>
      <c r="DT63" s="643"/>
      <c r="DU63" s="643"/>
      <c r="DV63" s="753"/>
      <c r="DW63" s="753"/>
      <c r="DX63" s="643"/>
      <c r="DY63" s="753"/>
      <c r="DZ63" s="663"/>
      <c r="EA63" s="643"/>
      <c r="EB63" s="643"/>
      <c r="EC63" s="643"/>
      <c r="ED63" s="753"/>
      <c r="EE63" s="753"/>
      <c r="EF63" s="643"/>
      <c r="EG63" s="753"/>
      <c r="EH63" s="663"/>
      <c r="EI63" s="643"/>
      <c r="EJ63" s="643"/>
      <c r="EK63" s="643"/>
      <c r="EL63" s="753"/>
      <c r="EM63" s="753"/>
      <c r="EN63" s="643"/>
      <c r="EO63" s="753"/>
      <c r="EP63" s="663"/>
      <c r="EQ63" s="643"/>
      <c r="ER63" s="643"/>
      <c r="ES63" s="643"/>
      <c r="ET63" s="753"/>
      <c r="EU63" s="753"/>
      <c r="EV63" s="643"/>
      <c r="EW63" s="753"/>
      <c r="EX63" s="663"/>
      <c r="EY63" s="643"/>
      <c r="EZ63" s="643"/>
      <c r="FA63" s="643"/>
      <c r="FB63" s="753"/>
      <c r="FC63" s="753"/>
      <c r="FD63" s="643"/>
      <c r="FE63" s="753"/>
      <c r="FF63" s="663"/>
      <c r="FG63" s="643"/>
      <c r="FH63" s="643"/>
      <c r="FI63" s="643"/>
      <c r="FJ63" s="50">
        <f t="shared" si="128"/>
        <v>0</v>
      </c>
      <c r="FK63" s="50">
        <f t="shared" si="129"/>
        <v>0</v>
      </c>
      <c r="FL63" s="643"/>
      <c r="FM63" s="50">
        <f t="shared" si="131"/>
        <v>0</v>
      </c>
      <c r="FN63" s="663"/>
      <c r="FO63" s="163"/>
      <c r="FP63" s="643"/>
      <c r="FQ63" s="163"/>
    </row>
    <row r="64" spans="1:173" s="146" customFormat="1" x14ac:dyDescent="0.25">
      <c r="A64" s="422" t="s">
        <v>2370</v>
      </c>
      <c r="B64" s="48" t="s">
        <v>130</v>
      </c>
      <c r="C64" s="47"/>
      <c r="D64" s="643"/>
      <c r="E64" s="643"/>
      <c r="F64" s="753"/>
      <c r="G64" s="753"/>
      <c r="H64" s="643"/>
      <c r="I64" s="753"/>
      <c r="J64" s="663"/>
      <c r="K64" s="643"/>
      <c r="L64" s="643"/>
      <c r="M64" s="643"/>
      <c r="N64" s="753"/>
      <c r="O64" s="753"/>
      <c r="P64" s="643"/>
      <c r="Q64" s="753"/>
      <c r="R64" s="663"/>
      <c r="S64" s="643"/>
      <c r="T64" s="643"/>
      <c r="U64" s="643"/>
      <c r="V64" s="753"/>
      <c r="W64" s="753"/>
      <c r="X64" s="643"/>
      <c r="Y64" s="753"/>
      <c r="Z64" s="663"/>
      <c r="AA64" s="643"/>
      <c r="AB64" s="643"/>
      <c r="AC64" s="643"/>
      <c r="AD64" s="753"/>
      <c r="AE64" s="753"/>
      <c r="AF64" s="643"/>
      <c r="AG64" s="753"/>
      <c r="AH64" s="663"/>
      <c r="AI64" s="643"/>
      <c r="AJ64" s="643"/>
      <c r="AK64" s="643"/>
      <c r="AL64" s="753"/>
      <c r="AM64" s="753"/>
      <c r="AN64" s="643"/>
      <c r="AO64" s="753"/>
      <c r="AP64" s="663"/>
      <c r="AQ64" s="643"/>
      <c r="AR64" s="643"/>
      <c r="AS64" s="643"/>
      <c r="AT64" s="753"/>
      <c r="AU64" s="753"/>
      <c r="AV64" s="643"/>
      <c r="AW64" s="753"/>
      <c r="AX64" s="663"/>
      <c r="AY64" s="643"/>
      <c r="AZ64" s="643"/>
      <c r="BA64" s="643"/>
      <c r="BB64" s="753"/>
      <c r="BC64" s="523"/>
      <c r="BD64" s="643"/>
      <c r="BE64" s="753"/>
      <c r="BF64" s="663"/>
      <c r="BG64" s="643"/>
      <c r="BH64" s="643"/>
      <c r="BI64" s="643"/>
      <c r="BJ64" s="753"/>
      <c r="BK64" s="753"/>
      <c r="BL64" s="643"/>
      <c r="BM64" s="753"/>
      <c r="BN64" s="663"/>
      <c r="BO64" s="643"/>
      <c r="BP64" s="643"/>
      <c r="BQ64" s="643"/>
      <c r="BR64" s="753"/>
      <c r="BS64" s="753"/>
      <c r="BT64" s="643"/>
      <c r="BU64" s="753"/>
      <c r="BV64" s="663"/>
      <c r="BW64" s="643"/>
      <c r="BX64" s="643"/>
      <c r="BY64" s="643"/>
      <c r="BZ64" s="753"/>
      <c r="CA64" s="753"/>
      <c r="CB64" s="643"/>
      <c r="CC64" s="753"/>
      <c r="CD64" s="663"/>
      <c r="CE64" s="643"/>
      <c r="CF64" s="643"/>
      <c r="CG64" s="643"/>
      <c r="CH64" s="753"/>
      <c r="CI64" s="753"/>
      <c r="CJ64" s="643"/>
      <c r="CK64" s="753"/>
      <c r="CL64" s="663"/>
      <c r="CM64" s="643"/>
      <c r="CN64" s="643"/>
      <c r="CO64" s="643"/>
      <c r="CP64" s="753"/>
      <c r="CQ64" s="753"/>
      <c r="CR64" s="643"/>
      <c r="CS64" s="753"/>
      <c r="CT64" s="663"/>
      <c r="CU64" s="643"/>
      <c r="CV64" s="643"/>
      <c r="CW64" s="643"/>
      <c r="CX64" s="753"/>
      <c r="CY64" s="753"/>
      <c r="CZ64" s="643"/>
      <c r="DA64" s="753"/>
      <c r="DB64" s="663"/>
      <c r="DC64" s="643"/>
      <c r="DD64" s="643"/>
      <c r="DE64" s="643"/>
      <c r="DF64" s="753"/>
      <c r="DG64" s="753"/>
      <c r="DH64" s="643"/>
      <c r="DI64" s="753"/>
      <c r="DJ64" s="663"/>
      <c r="DK64" s="643"/>
      <c r="DL64" s="643"/>
      <c r="DM64" s="643"/>
      <c r="DN64" s="753"/>
      <c r="DO64" s="753"/>
      <c r="DP64" s="643"/>
      <c r="DQ64" s="753"/>
      <c r="DR64" s="663"/>
      <c r="DS64" s="643"/>
      <c r="DT64" s="643"/>
      <c r="DU64" s="643"/>
      <c r="DV64" s="753"/>
      <c r="DW64" s="753"/>
      <c r="DX64" s="643"/>
      <c r="DY64" s="753"/>
      <c r="DZ64" s="663"/>
      <c r="EA64" s="643"/>
      <c r="EB64" s="643"/>
      <c r="EC64" s="643"/>
      <c r="ED64" s="753"/>
      <c r="EE64" s="753"/>
      <c r="EF64" s="643"/>
      <c r="EG64" s="753"/>
      <c r="EH64" s="663"/>
      <c r="EI64" s="643"/>
      <c r="EJ64" s="643"/>
      <c r="EK64" s="643"/>
      <c r="EL64" s="753"/>
      <c r="EM64" s="753"/>
      <c r="EN64" s="643"/>
      <c r="EO64" s="753"/>
      <c r="EP64" s="663"/>
      <c r="EQ64" s="643"/>
      <c r="ER64" s="643"/>
      <c r="ES64" s="643"/>
      <c r="ET64" s="753"/>
      <c r="EU64" s="753"/>
      <c r="EV64" s="643"/>
      <c r="EW64" s="753"/>
      <c r="EX64" s="663"/>
      <c r="EY64" s="643"/>
      <c r="EZ64" s="643"/>
      <c r="FA64" s="643"/>
      <c r="FB64" s="753"/>
      <c r="FC64" s="753"/>
      <c r="FD64" s="643"/>
      <c r="FE64" s="753"/>
      <c r="FF64" s="663"/>
      <c r="FG64" s="643"/>
      <c r="FH64" s="643"/>
      <c r="FI64" s="643"/>
      <c r="FJ64" s="50">
        <f t="shared" si="128"/>
        <v>0</v>
      </c>
      <c r="FK64" s="50">
        <f t="shared" si="129"/>
        <v>0</v>
      </c>
      <c r="FL64" s="643"/>
      <c r="FM64" s="50">
        <f t="shared" si="131"/>
        <v>0</v>
      </c>
      <c r="FN64" s="663"/>
      <c r="FO64" s="163"/>
      <c r="FP64" s="643"/>
      <c r="FQ64" s="163"/>
    </row>
    <row r="65" spans="1:173" s="146" customFormat="1" x14ac:dyDescent="0.25">
      <c r="A65" s="422" t="s">
        <v>2371</v>
      </c>
      <c r="B65" s="48" t="s">
        <v>28</v>
      </c>
      <c r="C65" s="47"/>
      <c r="D65" s="643"/>
      <c r="E65" s="643"/>
      <c r="F65" s="753"/>
      <c r="G65" s="753"/>
      <c r="H65" s="643"/>
      <c r="I65" s="753"/>
      <c r="J65" s="663"/>
      <c r="K65" s="643"/>
      <c r="L65" s="643"/>
      <c r="M65" s="643"/>
      <c r="N65" s="753"/>
      <c r="O65" s="753"/>
      <c r="P65" s="643"/>
      <c r="Q65" s="753"/>
      <c r="R65" s="663"/>
      <c r="S65" s="643"/>
      <c r="T65" s="643"/>
      <c r="U65" s="643"/>
      <c r="V65" s="753"/>
      <c r="W65" s="753"/>
      <c r="X65" s="643"/>
      <c r="Y65" s="753"/>
      <c r="Z65" s="663"/>
      <c r="AA65" s="643"/>
      <c r="AB65" s="643"/>
      <c r="AC65" s="643"/>
      <c r="AD65" s="753"/>
      <c r="AE65" s="753"/>
      <c r="AF65" s="643"/>
      <c r="AG65" s="753"/>
      <c r="AH65" s="663"/>
      <c r="AI65" s="643"/>
      <c r="AJ65" s="643"/>
      <c r="AK65" s="643"/>
      <c r="AL65" s="753"/>
      <c r="AM65" s="753"/>
      <c r="AN65" s="643"/>
      <c r="AO65" s="753"/>
      <c r="AP65" s="663"/>
      <c r="AQ65" s="643"/>
      <c r="AR65" s="643"/>
      <c r="AS65" s="643"/>
      <c r="AT65" s="753"/>
      <c r="AU65" s="753"/>
      <c r="AV65" s="643"/>
      <c r="AW65" s="753"/>
      <c r="AX65" s="663"/>
      <c r="AY65" s="643"/>
      <c r="AZ65" s="643"/>
      <c r="BA65" s="643"/>
      <c r="BB65" s="753"/>
      <c r="BC65" s="523"/>
      <c r="BD65" s="643"/>
      <c r="BE65" s="753"/>
      <c r="BF65" s="663"/>
      <c r="BG65" s="643"/>
      <c r="BH65" s="643"/>
      <c r="BI65" s="643"/>
      <c r="BJ65" s="753"/>
      <c r="BK65" s="753"/>
      <c r="BL65" s="643"/>
      <c r="BM65" s="753"/>
      <c r="BN65" s="663"/>
      <c r="BO65" s="643"/>
      <c r="BP65" s="643"/>
      <c r="BQ65" s="643"/>
      <c r="BR65" s="753"/>
      <c r="BS65" s="753"/>
      <c r="BT65" s="643"/>
      <c r="BU65" s="753"/>
      <c r="BV65" s="663"/>
      <c r="BW65" s="643"/>
      <c r="BX65" s="643"/>
      <c r="BY65" s="643"/>
      <c r="BZ65" s="753"/>
      <c r="CA65" s="753"/>
      <c r="CB65" s="643"/>
      <c r="CC65" s="753"/>
      <c r="CD65" s="663"/>
      <c r="CE65" s="643"/>
      <c r="CF65" s="643"/>
      <c r="CG65" s="643"/>
      <c r="CH65" s="753"/>
      <c r="CI65" s="753"/>
      <c r="CJ65" s="643"/>
      <c r="CK65" s="753"/>
      <c r="CL65" s="663"/>
      <c r="CM65" s="643"/>
      <c r="CN65" s="643"/>
      <c r="CO65" s="643"/>
      <c r="CP65" s="753"/>
      <c r="CQ65" s="753"/>
      <c r="CR65" s="643"/>
      <c r="CS65" s="753"/>
      <c r="CT65" s="663"/>
      <c r="CU65" s="643"/>
      <c r="CV65" s="643"/>
      <c r="CW65" s="643"/>
      <c r="CX65" s="753"/>
      <c r="CY65" s="753"/>
      <c r="CZ65" s="643"/>
      <c r="DA65" s="753"/>
      <c r="DB65" s="663"/>
      <c r="DC65" s="643"/>
      <c r="DD65" s="643"/>
      <c r="DE65" s="643"/>
      <c r="DF65" s="753"/>
      <c r="DG65" s="753"/>
      <c r="DH65" s="643"/>
      <c r="DI65" s="753"/>
      <c r="DJ65" s="663"/>
      <c r="DK65" s="643"/>
      <c r="DL65" s="643"/>
      <c r="DM65" s="643"/>
      <c r="DN65" s="753"/>
      <c r="DO65" s="753"/>
      <c r="DP65" s="643"/>
      <c r="DQ65" s="753"/>
      <c r="DR65" s="663"/>
      <c r="DS65" s="643"/>
      <c r="DT65" s="643"/>
      <c r="DU65" s="643"/>
      <c r="DV65" s="753"/>
      <c r="DW65" s="753"/>
      <c r="DX65" s="643"/>
      <c r="DY65" s="753"/>
      <c r="DZ65" s="663"/>
      <c r="EA65" s="643"/>
      <c r="EB65" s="643"/>
      <c r="EC65" s="643"/>
      <c r="ED65" s="753"/>
      <c r="EE65" s="753"/>
      <c r="EF65" s="643"/>
      <c r="EG65" s="753"/>
      <c r="EH65" s="663"/>
      <c r="EI65" s="643"/>
      <c r="EJ65" s="643"/>
      <c r="EK65" s="643"/>
      <c r="EL65" s="753"/>
      <c r="EM65" s="753"/>
      <c r="EN65" s="643"/>
      <c r="EO65" s="753"/>
      <c r="EP65" s="663"/>
      <c r="EQ65" s="643"/>
      <c r="ER65" s="643"/>
      <c r="ES65" s="643"/>
      <c r="ET65" s="753"/>
      <c r="EU65" s="753"/>
      <c r="EV65" s="643"/>
      <c r="EW65" s="753"/>
      <c r="EX65" s="663"/>
      <c r="EY65" s="643"/>
      <c r="EZ65" s="643"/>
      <c r="FA65" s="643"/>
      <c r="FB65" s="753"/>
      <c r="FC65" s="753"/>
      <c r="FD65" s="643"/>
      <c r="FE65" s="753"/>
      <c r="FF65" s="663"/>
      <c r="FG65" s="643"/>
      <c r="FH65" s="643"/>
      <c r="FI65" s="643"/>
      <c r="FJ65" s="50">
        <f t="shared" si="128"/>
        <v>0</v>
      </c>
      <c r="FK65" s="50">
        <f t="shared" si="129"/>
        <v>0</v>
      </c>
      <c r="FL65" s="643"/>
      <c r="FM65" s="50">
        <f t="shared" si="131"/>
        <v>0</v>
      </c>
      <c r="FN65" s="663"/>
      <c r="FO65" s="163"/>
      <c r="FP65" s="643"/>
      <c r="FQ65" s="163"/>
    </row>
    <row r="66" spans="1:173" s="146" customFormat="1" x14ac:dyDescent="0.25">
      <c r="A66" s="422" t="s">
        <v>2372</v>
      </c>
      <c r="B66" s="48" t="s">
        <v>29</v>
      </c>
      <c r="C66" s="47"/>
      <c r="D66" s="643"/>
      <c r="E66" s="643"/>
      <c r="F66" s="753"/>
      <c r="G66" s="753"/>
      <c r="H66" s="643"/>
      <c r="I66" s="753"/>
      <c r="J66" s="663"/>
      <c r="K66" s="643"/>
      <c r="L66" s="643"/>
      <c r="M66" s="643"/>
      <c r="N66" s="753"/>
      <c r="O66" s="753"/>
      <c r="P66" s="643"/>
      <c r="Q66" s="753"/>
      <c r="R66" s="663"/>
      <c r="S66" s="643"/>
      <c r="T66" s="643"/>
      <c r="U66" s="643"/>
      <c r="V66" s="753"/>
      <c r="W66" s="753"/>
      <c r="X66" s="643"/>
      <c r="Y66" s="753"/>
      <c r="Z66" s="663"/>
      <c r="AA66" s="643"/>
      <c r="AB66" s="643"/>
      <c r="AC66" s="643"/>
      <c r="AD66" s="753"/>
      <c r="AE66" s="753"/>
      <c r="AF66" s="643"/>
      <c r="AG66" s="753"/>
      <c r="AH66" s="663"/>
      <c r="AI66" s="643"/>
      <c r="AJ66" s="643"/>
      <c r="AK66" s="643"/>
      <c r="AL66" s="753"/>
      <c r="AM66" s="753"/>
      <c r="AN66" s="643"/>
      <c r="AO66" s="753"/>
      <c r="AP66" s="663"/>
      <c r="AQ66" s="643"/>
      <c r="AR66" s="643"/>
      <c r="AS66" s="643"/>
      <c r="AT66" s="753"/>
      <c r="AU66" s="753"/>
      <c r="AV66" s="643"/>
      <c r="AW66" s="753"/>
      <c r="AX66" s="663"/>
      <c r="AY66" s="643"/>
      <c r="AZ66" s="643"/>
      <c r="BA66" s="643"/>
      <c r="BB66" s="753"/>
      <c r="BC66" s="523"/>
      <c r="BD66" s="643"/>
      <c r="BE66" s="753"/>
      <c r="BF66" s="663"/>
      <c r="BG66" s="643"/>
      <c r="BH66" s="643"/>
      <c r="BI66" s="643"/>
      <c r="BJ66" s="753"/>
      <c r="BK66" s="753"/>
      <c r="BL66" s="643"/>
      <c r="BM66" s="753"/>
      <c r="BN66" s="663"/>
      <c r="BO66" s="643"/>
      <c r="BP66" s="643"/>
      <c r="BQ66" s="643"/>
      <c r="BR66" s="753"/>
      <c r="BS66" s="753"/>
      <c r="BT66" s="643"/>
      <c r="BU66" s="753"/>
      <c r="BV66" s="663"/>
      <c r="BW66" s="643"/>
      <c r="BX66" s="643"/>
      <c r="BY66" s="643"/>
      <c r="BZ66" s="753"/>
      <c r="CA66" s="753"/>
      <c r="CB66" s="643"/>
      <c r="CC66" s="753"/>
      <c r="CD66" s="663"/>
      <c r="CE66" s="643"/>
      <c r="CF66" s="643"/>
      <c r="CG66" s="643"/>
      <c r="CH66" s="753"/>
      <c r="CI66" s="753"/>
      <c r="CJ66" s="643"/>
      <c r="CK66" s="753"/>
      <c r="CL66" s="663"/>
      <c r="CM66" s="643"/>
      <c r="CN66" s="643"/>
      <c r="CO66" s="643"/>
      <c r="CP66" s="753"/>
      <c r="CQ66" s="753"/>
      <c r="CR66" s="643"/>
      <c r="CS66" s="753"/>
      <c r="CT66" s="663"/>
      <c r="CU66" s="643"/>
      <c r="CV66" s="643"/>
      <c r="CW66" s="643"/>
      <c r="CX66" s="753"/>
      <c r="CY66" s="753"/>
      <c r="CZ66" s="643"/>
      <c r="DA66" s="753"/>
      <c r="DB66" s="663"/>
      <c r="DC66" s="643"/>
      <c r="DD66" s="643"/>
      <c r="DE66" s="643"/>
      <c r="DF66" s="753"/>
      <c r="DG66" s="753"/>
      <c r="DH66" s="643"/>
      <c r="DI66" s="753"/>
      <c r="DJ66" s="663"/>
      <c r="DK66" s="643"/>
      <c r="DL66" s="643"/>
      <c r="DM66" s="643"/>
      <c r="DN66" s="753"/>
      <c r="DO66" s="753"/>
      <c r="DP66" s="643"/>
      <c r="DQ66" s="753"/>
      <c r="DR66" s="663"/>
      <c r="DS66" s="643"/>
      <c r="DT66" s="643"/>
      <c r="DU66" s="643"/>
      <c r="DV66" s="753"/>
      <c r="DW66" s="753"/>
      <c r="DX66" s="643"/>
      <c r="DY66" s="753"/>
      <c r="DZ66" s="663"/>
      <c r="EA66" s="643"/>
      <c r="EB66" s="643"/>
      <c r="EC66" s="643"/>
      <c r="ED66" s="753"/>
      <c r="EE66" s="753"/>
      <c r="EF66" s="643"/>
      <c r="EG66" s="753"/>
      <c r="EH66" s="663"/>
      <c r="EI66" s="643"/>
      <c r="EJ66" s="643"/>
      <c r="EK66" s="643"/>
      <c r="EL66" s="753"/>
      <c r="EM66" s="753"/>
      <c r="EN66" s="643"/>
      <c r="EO66" s="753"/>
      <c r="EP66" s="663"/>
      <c r="EQ66" s="643"/>
      <c r="ER66" s="643"/>
      <c r="ES66" s="643"/>
      <c r="ET66" s="753"/>
      <c r="EU66" s="753"/>
      <c r="EV66" s="643"/>
      <c r="EW66" s="753"/>
      <c r="EX66" s="663"/>
      <c r="EY66" s="643"/>
      <c r="EZ66" s="643"/>
      <c r="FA66" s="643"/>
      <c r="FB66" s="753"/>
      <c r="FC66" s="753"/>
      <c r="FD66" s="643"/>
      <c r="FE66" s="753"/>
      <c r="FF66" s="663"/>
      <c r="FG66" s="643"/>
      <c r="FH66" s="643"/>
      <c r="FI66" s="643"/>
      <c r="FJ66" s="50">
        <f t="shared" si="128"/>
        <v>0</v>
      </c>
      <c r="FK66" s="50">
        <f t="shared" si="129"/>
        <v>0</v>
      </c>
      <c r="FL66" s="643"/>
      <c r="FM66" s="50">
        <f t="shared" si="131"/>
        <v>0</v>
      </c>
      <c r="FN66" s="663"/>
      <c r="FO66" s="163"/>
      <c r="FP66" s="643"/>
      <c r="FQ66" s="163"/>
    </row>
    <row r="67" spans="1:173" s="146" customFormat="1" x14ac:dyDescent="0.25">
      <c r="A67" s="422" t="s">
        <v>2373</v>
      </c>
      <c r="B67" s="48" t="s">
        <v>90</v>
      </c>
      <c r="C67" s="47"/>
      <c r="D67" s="643"/>
      <c r="E67" s="643"/>
      <c r="F67" s="753"/>
      <c r="G67" s="753"/>
      <c r="H67" s="682"/>
      <c r="I67" s="753"/>
      <c r="J67" s="663"/>
      <c r="K67" s="643"/>
      <c r="L67" s="643"/>
      <c r="M67" s="643"/>
      <c r="N67" s="753"/>
      <c r="O67" s="753"/>
      <c r="P67" s="682"/>
      <c r="Q67" s="753"/>
      <c r="R67" s="663"/>
      <c r="S67" s="643"/>
      <c r="T67" s="643"/>
      <c r="U67" s="643"/>
      <c r="V67" s="753"/>
      <c r="W67" s="753"/>
      <c r="X67" s="682"/>
      <c r="Y67" s="753"/>
      <c r="Z67" s="663"/>
      <c r="AA67" s="643"/>
      <c r="AB67" s="643"/>
      <c r="AC67" s="643"/>
      <c r="AD67" s="753"/>
      <c r="AE67" s="753"/>
      <c r="AF67" s="682"/>
      <c r="AG67" s="753"/>
      <c r="AH67" s="663"/>
      <c r="AI67" s="643"/>
      <c r="AJ67" s="643"/>
      <c r="AK67" s="643"/>
      <c r="AL67" s="753"/>
      <c r="AM67" s="753"/>
      <c r="AN67" s="682"/>
      <c r="AO67" s="753"/>
      <c r="AP67" s="663"/>
      <c r="AQ67" s="643"/>
      <c r="AR67" s="643"/>
      <c r="AS67" s="643"/>
      <c r="AT67" s="753"/>
      <c r="AU67" s="753"/>
      <c r="AV67" s="682"/>
      <c r="AW67" s="753"/>
      <c r="AX67" s="663"/>
      <c r="AY67" s="643"/>
      <c r="AZ67" s="643"/>
      <c r="BA67" s="643"/>
      <c r="BB67" s="753"/>
      <c r="BC67" s="523"/>
      <c r="BD67" s="682"/>
      <c r="BE67" s="753"/>
      <c r="BF67" s="663"/>
      <c r="BG67" s="643"/>
      <c r="BH67" s="643"/>
      <c r="BI67" s="643"/>
      <c r="BJ67" s="753"/>
      <c r="BK67" s="753"/>
      <c r="BL67" s="682"/>
      <c r="BM67" s="753"/>
      <c r="BN67" s="663"/>
      <c r="BO67" s="643"/>
      <c r="BP67" s="643"/>
      <c r="BQ67" s="643"/>
      <c r="BR67" s="753"/>
      <c r="BS67" s="753"/>
      <c r="BT67" s="682"/>
      <c r="BU67" s="753"/>
      <c r="BV67" s="663"/>
      <c r="BW67" s="643"/>
      <c r="BX67" s="643"/>
      <c r="BY67" s="643"/>
      <c r="BZ67" s="753"/>
      <c r="CA67" s="753"/>
      <c r="CB67" s="682"/>
      <c r="CC67" s="753"/>
      <c r="CD67" s="663"/>
      <c r="CE67" s="643"/>
      <c r="CF67" s="643"/>
      <c r="CG67" s="643"/>
      <c r="CH67" s="753"/>
      <c r="CI67" s="753"/>
      <c r="CJ67" s="682"/>
      <c r="CK67" s="753"/>
      <c r="CL67" s="663"/>
      <c r="CM67" s="643"/>
      <c r="CN67" s="643"/>
      <c r="CO67" s="643"/>
      <c r="CP67" s="753"/>
      <c r="CQ67" s="753"/>
      <c r="CR67" s="682"/>
      <c r="CS67" s="753"/>
      <c r="CT67" s="663"/>
      <c r="CU67" s="643"/>
      <c r="CV67" s="643"/>
      <c r="CW67" s="643"/>
      <c r="CX67" s="753"/>
      <c r="CY67" s="753"/>
      <c r="CZ67" s="682"/>
      <c r="DA67" s="753"/>
      <c r="DB67" s="663"/>
      <c r="DC67" s="643"/>
      <c r="DD67" s="643"/>
      <c r="DE67" s="643"/>
      <c r="DF67" s="753"/>
      <c r="DG67" s="753"/>
      <c r="DH67" s="682"/>
      <c r="DI67" s="753"/>
      <c r="DJ67" s="663"/>
      <c r="DK67" s="643"/>
      <c r="DL67" s="643"/>
      <c r="DM67" s="643"/>
      <c r="DN67" s="753"/>
      <c r="DO67" s="753"/>
      <c r="DP67" s="682"/>
      <c r="DQ67" s="753"/>
      <c r="DR67" s="663"/>
      <c r="DS67" s="643"/>
      <c r="DT67" s="643"/>
      <c r="DU67" s="643"/>
      <c r="DV67" s="753"/>
      <c r="DW67" s="753"/>
      <c r="DX67" s="682"/>
      <c r="DY67" s="753"/>
      <c r="DZ67" s="663"/>
      <c r="EA67" s="643"/>
      <c r="EB67" s="643"/>
      <c r="EC67" s="643"/>
      <c r="ED67" s="753"/>
      <c r="EE67" s="753"/>
      <c r="EF67" s="682"/>
      <c r="EG67" s="753"/>
      <c r="EH67" s="663"/>
      <c r="EI67" s="643"/>
      <c r="EJ67" s="643"/>
      <c r="EK67" s="643"/>
      <c r="EL67" s="753"/>
      <c r="EM67" s="753"/>
      <c r="EN67" s="682"/>
      <c r="EO67" s="753"/>
      <c r="EP67" s="663"/>
      <c r="EQ67" s="643"/>
      <c r="ER67" s="643"/>
      <c r="ES67" s="643"/>
      <c r="ET67" s="753"/>
      <c r="EU67" s="753"/>
      <c r="EV67" s="682"/>
      <c r="EW67" s="753"/>
      <c r="EX67" s="663"/>
      <c r="EY67" s="643"/>
      <c r="EZ67" s="643"/>
      <c r="FA67" s="643"/>
      <c r="FB67" s="753"/>
      <c r="FC67" s="753"/>
      <c r="FD67" s="682"/>
      <c r="FE67" s="753"/>
      <c r="FF67" s="663"/>
      <c r="FG67" s="643"/>
      <c r="FH67" s="643"/>
      <c r="FI67" s="643"/>
      <c r="FJ67" s="50">
        <f t="shared" si="128"/>
        <v>0</v>
      </c>
      <c r="FK67" s="50">
        <f t="shared" si="129"/>
        <v>0</v>
      </c>
      <c r="FL67" s="682"/>
      <c r="FM67" s="50">
        <f t="shared" si="131"/>
        <v>0</v>
      </c>
      <c r="FN67" s="663"/>
      <c r="FO67" s="163"/>
      <c r="FP67" s="643"/>
      <c r="FQ67" s="163"/>
    </row>
    <row r="68" spans="1:173" s="146" customFormat="1" ht="15.75" thickBot="1" x14ac:dyDescent="0.3">
      <c r="A68" s="44"/>
      <c r="B68" s="48" t="s">
        <v>253</v>
      </c>
      <c r="C68" s="47"/>
      <c r="D68" s="643"/>
      <c r="E68" s="643"/>
      <c r="F68" s="503">
        <f>SUM(F60:F67)</f>
        <v>0</v>
      </c>
      <c r="G68" s="503">
        <f>SUM(G60:G67)</f>
        <v>0</v>
      </c>
      <c r="H68" s="683"/>
      <c r="I68" s="64">
        <f>SUM(I60:I67)</f>
        <v>0</v>
      </c>
      <c r="J68" s="663"/>
      <c r="K68" s="643"/>
      <c r="L68" s="643"/>
      <c r="M68" s="643"/>
      <c r="N68" s="503">
        <f>SUM(N60:N67)</f>
        <v>0</v>
      </c>
      <c r="O68" s="503">
        <f>SUM(O60:O67)</f>
        <v>0</v>
      </c>
      <c r="P68" s="683"/>
      <c r="Q68" s="64">
        <f>SUM(Q60:Q67)</f>
        <v>0</v>
      </c>
      <c r="R68" s="663"/>
      <c r="S68" s="643"/>
      <c r="T68" s="643"/>
      <c r="U68" s="643"/>
      <c r="V68" s="503">
        <f>SUM(V60:V67)</f>
        <v>0</v>
      </c>
      <c r="W68" s="503">
        <f>SUM(W60:W67)</f>
        <v>0</v>
      </c>
      <c r="X68" s="683"/>
      <c r="Y68" s="64">
        <f>SUM(Y60:Y67)</f>
        <v>0</v>
      </c>
      <c r="Z68" s="663"/>
      <c r="AA68" s="643"/>
      <c r="AB68" s="643"/>
      <c r="AC68" s="643"/>
      <c r="AD68" s="503">
        <f>SUM(AD60:AD67)</f>
        <v>0</v>
      </c>
      <c r="AE68" s="503">
        <f>SUM(AE60:AE67)</f>
        <v>0</v>
      </c>
      <c r="AF68" s="683"/>
      <c r="AG68" s="64">
        <f>SUM(AG60:AG67)</f>
        <v>0</v>
      </c>
      <c r="AH68" s="663"/>
      <c r="AI68" s="643"/>
      <c r="AJ68" s="643"/>
      <c r="AK68" s="643"/>
      <c r="AL68" s="503">
        <f>SUM(AL60:AL67)</f>
        <v>0</v>
      </c>
      <c r="AM68" s="503">
        <f>SUM(AM60:AM67)</f>
        <v>0</v>
      </c>
      <c r="AN68" s="683"/>
      <c r="AO68" s="64">
        <f>SUM(AO60:AO67)</f>
        <v>0</v>
      </c>
      <c r="AP68" s="663"/>
      <c r="AQ68" s="643"/>
      <c r="AR68" s="643"/>
      <c r="AS68" s="643"/>
      <c r="AT68" s="503">
        <f>SUM(AT60:AT67)</f>
        <v>0</v>
      </c>
      <c r="AU68" s="503">
        <f>SUM(AU60:AU67)</f>
        <v>0</v>
      </c>
      <c r="AV68" s="683"/>
      <c r="AW68" s="64">
        <f>SUM(AW60:AW67)</f>
        <v>0</v>
      </c>
      <c r="AX68" s="663"/>
      <c r="AY68" s="643"/>
      <c r="AZ68" s="643"/>
      <c r="BA68" s="643"/>
      <c r="BB68" s="503">
        <f>SUM(BB60:BB67)</f>
        <v>0</v>
      </c>
      <c r="BC68" s="503">
        <f>SUM(BC60:BC67)</f>
        <v>0</v>
      </c>
      <c r="BD68" s="683"/>
      <c r="BE68" s="64">
        <f>SUM(BE60:BE67)</f>
        <v>0</v>
      </c>
      <c r="BF68" s="663"/>
      <c r="BG68" s="643"/>
      <c r="BH68" s="643"/>
      <c r="BI68" s="643"/>
      <c r="BJ68" s="503">
        <f>SUM(BJ60:BJ67)</f>
        <v>0</v>
      </c>
      <c r="BK68" s="503">
        <f>SUM(BK60:BK67)</f>
        <v>0</v>
      </c>
      <c r="BL68" s="683"/>
      <c r="BM68" s="64">
        <f>SUM(BM60:BM67)</f>
        <v>0</v>
      </c>
      <c r="BN68" s="663"/>
      <c r="BO68" s="643"/>
      <c r="BP68" s="643"/>
      <c r="BQ68" s="643"/>
      <c r="BR68" s="503">
        <f>SUM(BR60:BR67)</f>
        <v>0</v>
      </c>
      <c r="BS68" s="503">
        <f>SUM(BS60:BS67)</f>
        <v>0</v>
      </c>
      <c r="BT68" s="683"/>
      <c r="BU68" s="64">
        <f>SUM(BU60:BU67)</f>
        <v>0</v>
      </c>
      <c r="BV68" s="663"/>
      <c r="BW68" s="643"/>
      <c r="BX68" s="643"/>
      <c r="BY68" s="643"/>
      <c r="BZ68" s="503">
        <f>SUM(BZ60:BZ67)</f>
        <v>0</v>
      </c>
      <c r="CA68" s="503">
        <f>SUM(CA60:CA67)</f>
        <v>0</v>
      </c>
      <c r="CB68" s="683"/>
      <c r="CC68" s="64">
        <f>SUM(CC60:CC67)</f>
        <v>0</v>
      </c>
      <c r="CD68" s="663"/>
      <c r="CE68" s="643"/>
      <c r="CF68" s="643"/>
      <c r="CG68" s="643"/>
      <c r="CH68" s="503">
        <f>SUM(CH60:CH67)</f>
        <v>0</v>
      </c>
      <c r="CI68" s="503">
        <f>SUM(CI60:CI67)</f>
        <v>0</v>
      </c>
      <c r="CJ68" s="683"/>
      <c r="CK68" s="64">
        <f>SUM(CK60:CK67)</f>
        <v>0</v>
      </c>
      <c r="CL68" s="663"/>
      <c r="CM68" s="643"/>
      <c r="CN68" s="643"/>
      <c r="CO68" s="643"/>
      <c r="CP68" s="503">
        <f>SUM(CP60:CP67)</f>
        <v>0</v>
      </c>
      <c r="CQ68" s="503">
        <f>SUM(CQ60:CQ67)</f>
        <v>0</v>
      </c>
      <c r="CR68" s="683"/>
      <c r="CS68" s="64">
        <f>SUM(CS60:CS67)</f>
        <v>0</v>
      </c>
      <c r="CT68" s="663"/>
      <c r="CU68" s="643"/>
      <c r="CV68" s="643"/>
      <c r="CW68" s="643"/>
      <c r="CX68" s="503">
        <f>SUM(CX60:CX67)</f>
        <v>0</v>
      </c>
      <c r="CY68" s="503">
        <f>SUM(CY60:CY67)</f>
        <v>0</v>
      </c>
      <c r="CZ68" s="683"/>
      <c r="DA68" s="64">
        <f>SUM(DA60:DA67)</f>
        <v>0</v>
      </c>
      <c r="DB68" s="663"/>
      <c r="DC68" s="643"/>
      <c r="DD68" s="643"/>
      <c r="DE68" s="643"/>
      <c r="DF68" s="503">
        <f>SUM(DF60:DF67)</f>
        <v>0</v>
      </c>
      <c r="DG68" s="503">
        <f>SUM(DG60:DG67)</f>
        <v>0</v>
      </c>
      <c r="DH68" s="683"/>
      <c r="DI68" s="64">
        <f>SUM(DI60:DI67)</f>
        <v>0</v>
      </c>
      <c r="DJ68" s="663"/>
      <c r="DK68" s="643"/>
      <c r="DL68" s="643"/>
      <c r="DM68" s="643"/>
      <c r="DN68" s="503">
        <f>SUM(DN60:DN67)</f>
        <v>0</v>
      </c>
      <c r="DO68" s="503">
        <f>SUM(DO60:DO67)</f>
        <v>0</v>
      </c>
      <c r="DP68" s="683"/>
      <c r="DQ68" s="64">
        <f>SUM(DQ60:DQ67)</f>
        <v>0</v>
      </c>
      <c r="DR68" s="663"/>
      <c r="DS68" s="643"/>
      <c r="DT68" s="643"/>
      <c r="DU68" s="643"/>
      <c r="DV68" s="503">
        <f>SUM(DV60:DV67)</f>
        <v>0</v>
      </c>
      <c r="DW68" s="503">
        <f>SUM(DW60:DW67)</f>
        <v>0</v>
      </c>
      <c r="DX68" s="683"/>
      <c r="DY68" s="64">
        <f>SUM(DY60:DY67)</f>
        <v>0</v>
      </c>
      <c r="DZ68" s="663"/>
      <c r="EA68" s="643"/>
      <c r="EB68" s="643"/>
      <c r="EC68" s="643"/>
      <c r="ED68" s="503">
        <f>SUM(ED60:ED67)</f>
        <v>0</v>
      </c>
      <c r="EE68" s="503">
        <f>SUM(EE60:EE67)</f>
        <v>0</v>
      </c>
      <c r="EF68" s="683"/>
      <c r="EG68" s="64">
        <f>SUM(EG60:EG67)</f>
        <v>0</v>
      </c>
      <c r="EH68" s="663"/>
      <c r="EI68" s="643"/>
      <c r="EJ68" s="643"/>
      <c r="EK68" s="643"/>
      <c r="EL68" s="503">
        <f>SUM(EL60:EL67)</f>
        <v>0</v>
      </c>
      <c r="EM68" s="503">
        <f>SUM(EM60:EM67)</f>
        <v>0</v>
      </c>
      <c r="EN68" s="683"/>
      <c r="EO68" s="64">
        <f>SUM(EO60:EO67)</f>
        <v>0</v>
      </c>
      <c r="EP68" s="663"/>
      <c r="EQ68" s="643"/>
      <c r="ER68" s="643"/>
      <c r="ES68" s="643"/>
      <c r="ET68" s="503">
        <f>SUM(ET60:ET67)</f>
        <v>0</v>
      </c>
      <c r="EU68" s="503">
        <f>SUM(EU60:EU67)</f>
        <v>0</v>
      </c>
      <c r="EV68" s="683"/>
      <c r="EW68" s="64">
        <f>SUM(EW60:EW67)</f>
        <v>0</v>
      </c>
      <c r="EX68" s="663"/>
      <c r="EY68" s="643"/>
      <c r="EZ68" s="643"/>
      <c r="FA68" s="643"/>
      <c r="FB68" s="503">
        <f>SUM(FB60:FB67)</f>
        <v>0</v>
      </c>
      <c r="FC68" s="503">
        <f>SUM(FC60:FC67)</f>
        <v>0</v>
      </c>
      <c r="FD68" s="683"/>
      <c r="FE68" s="64">
        <f>SUM(FE60:FE67)</f>
        <v>0</v>
      </c>
      <c r="FF68" s="663"/>
      <c r="FG68" s="643"/>
      <c r="FH68" s="643"/>
      <c r="FI68" s="643"/>
      <c r="FJ68" s="503">
        <f>SUM(FJ60:FJ67)</f>
        <v>0</v>
      </c>
      <c r="FK68" s="503">
        <f>SUM(FK60:FK67)</f>
        <v>0</v>
      </c>
      <c r="FL68" s="683"/>
      <c r="FM68" s="64">
        <f>SUM(FM60:FM67)</f>
        <v>0</v>
      </c>
      <c r="FN68" s="663"/>
      <c r="FO68" s="163"/>
      <c r="FP68" s="643"/>
      <c r="FQ68" s="163"/>
    </row>
    <row r="69" spans="1:173" s="146" customFormat="1" ht="51" customHeight="1" thickBot="1" x14ac:dyDescent="0.35">
      <c r="A69" s="44"/>
      <c r="B69" s="55" t="s">
        <v>159</v>
      </c>
      <c r="C69" s="56"/>
      <c r="D69" s="163"/>
      <c r="E69" s="163"/>
      <c r="F69" s="163"/>
      <c r="G69" s="363"/>
      <c r="H69" s="57">
        <f>SUM(H7:H67)+F68+G68</f>
        <v>0</v>
      </c>
      <c r="I69" s="58">
        <f>SUM(I60:I67)</f>
        <v>0</v>
      </c>
      <c r="J69" s="163"/>
      <c r="K69" s="643"/>
      <c r="L69" s="363"/>
      <c r="M69" s="363"/>
      <c r="N69" s="363"/>
      <c r="O69" s="363"/>
      <c r="P69" s="57">
        <f>SUM(P7:P67)+N68+O68</f>
        <v>0</v>
      </c>
      <c r="Q69" s="58">
        <f>SUM(Q60:Q67)</f>
        <v>0</v>
      </c>
      <c r="R69" s="163"/>
      <c r="S69" s="643"/>
      <c r="T69" s="363"/>
      <c r="U69" s="363"/>
      <c r="V69" s="363"/>
      <c r="W69" s="363"/>
      <c r="X69" s="57">
        <f>SUM(X7:X67)+V68+W68</f>
        <v>0</v>
      </c>
      <c r="Y69" s="58">
        <f>SUM(Y60:Y67)</f>
        <v>0</v>
      </c>
      <c r="Z69" s="163"/>
      <c r="AA69" s="643"/>
      <c r="AB69" s="363"/>
      <c r="AC69" s="363"/>
      <c r="AD69" s="363"/>
      <c r="AE69" s="363"/>
      <c r="AF69" s="57">
        <f>SUM(AF7:AF67)+AD68+AE68</f>
        <v>0</v>
      </c>
      <c r="AG69" s="58">
        <f>SUM(AG60:AG67)</f>
        <v>0</v>
      </c>
      <c r="AH69" s="163"/>
      <c r="AI69" s="643"/>
      <c r="AJ69" s="363"/>
      <c r="AK69" s="363"/>
      <c r="AL69" s="363"/>
      <c r="AM69" s="363"/>
      <c r="AN69" s="57">
        <f>SUM(AN7:AN67)+AL68+AM68</f>
        <v>0</v>
      </c>
      <c r="AO69" s="58">
        <f>SUM(AO60:AO67)</f>
        <v>0</v>
      </c>
      <c r="AP69" s="163"/>
      <c r="AQ69" s="643"/>
      <c r="AR69" s="363"/>
      <c r="AS69" s="363"/>
      <c r="AT69" s="363"/>
      <c r="AU69" s="363"/>
      <c r="AV69" s="57">
        <f>SUM(AV7:AV67)+AT68+AU68</f>
        <v>0</v>
      </c>
      <c r="AW69" s="58">
        <f>SUM(AW60:AW67)</f>
        <v>0</v>
      </c>
      <c r="AX69" s="163"/>
      <c r="AY69" s="643"/>
      <c r="AZ69" s="363"/>
      <c r="BA69" s="363"/>
      <c r="BB69" s="363"/>
      <c r="BC69" s="363"/>
      <c r="BD69" s="57">
        <f>SUM(BD7:BD67)+BB68+BC68</f>
        <v>0</v>
      </c>
      <c r="BE69" s="58">
        <f>SUM(BE60:BE67)</f>
        <v>0</v>
      </c>
      <c r="BF69" s="163"/>
      <c r="BG69" s="643"/>
      <c r="BH69" s="363"/>
      <c r="BI69" s="363"/>
      <c r="BJ69" s="363"/>
      <c r="BK69" s="363"/>
      <c r="BL69" s="57">
        <f>SUM(BL7:BL67)+BJ68+BK68</f>
        <v>0</v>
      </c>
      <c r="BM69" s="58">
        <f>SUM(BM60:BM67)</f>
        <v>0</v>
      </c>
      <c r="BN69" s="163"/>
      <c r="BO69" s="643"/>
      <c r="BP69" s="363"/>
      <c r="BQ69" s="363"/>
      <c r="BR69" s="363"/>
      <c r="BS69" s="363"/>
      <c r="BT69" s="57">
        <f>SUM(BT7:BT67)+BR68+BS68</f>
        <v>0</v>
      </c>
      <c r="BU69" s="58">
        <f>SUM(BU60:BU67)</f>
        <v>0</v>
      </c>
      <c r="BV69" s="163"/>
      <c r="BW69" s="643"/>
      <c r="BX69" s="363"/>
      <c r="BY69" s="363"/>
      <c r="BZ69" s="363"/>
      <c r="CA69" s="363"/>
      <c r="CB69" s="57">
        <f>SUM(CB7:CB67)+BZ68+CA68</f>
        <v>0</v>
      </c>
      <c r="CC69" s="58">
        <f>SUM(CC60:CC67)</f>
        <v>0</v>
      </c>
      <c r="CD69" s="163"/>
      <c r="CE69" s="643"/>
      <c r="CF69" s="363"/>
      <c r="CG69" s="363"/>
      <c r="CH69" s="363"/>
      <c r="CI69" s="363"/>
      <c r="CJ69" s="57">
        <f>SUM(CJ7:CJ67)+CH68+CI68</f>
        <v>0</v>
      </c>
      <c r="CK69" s="58">
        <f>SUM(CK60:CK67)</f>
        <v>0</v>
      </c>
      <c r="CL69" s="163"/>
      <c r="CM69" s="643"/>
      <c r="CN69" s="363"/>
      <c r="CO69" s="363"/>
      <c r="CP69" s="363"/>
      <c r="CQ69" s="363"/>
      <c r="CR69" s="57">
        <f>SUM(CR7:CR67)+CP68+CQ68</f>
        <v>0</v>
      </c>
      <c r="CS69" s="58">
        <f>SUM(CS60:CS67)</f>
        <v>0</v>
      </c>
      <c r="CT69" s="163"/>
      <c r="CU69" s="643"/>
      <c r="CV69" s="363"/>
      <c r="CW69" s="363"/>
      <c r="CX69" s="363"/>
      <c r="CY69" s="363"/>
      <c r="CZ69" s="57">
        <f>SUM(CZ7:CZ67)+CX68+CY68</f>
        <v>0</v>
      </c>
      <c r="DA69" s="58">
        <f>SUM(DA60:DA67)</f>
        <v>0</v>
      </c>
      <c r="DB69" s="163"/>
      <c r="DC69" s="643"/>
      <c r="DD69" s="363"/>
      <c r="DE69" s="363"/>
      <c r="DF69" s="363"/>
      <c r="DG69" s="363"/>
      <c r="DH69" s="57">
        <f>SUM(DH7:DH67)+DF68+DG68</f>
        <v>0</v>
      </c>
      <c r="DI69" s="58">
        <f>SUM(DI60:DI67)</f>
        <v>0</v>
      </c>
      <c r="DJ69" s="163"/>
      <c r="DK69" s="643"/>
      <c r="DL69" s="363"/>
      <c r="DM69" s="363"/>
      <c r="DN69" s="363"/>
      <c r="DO69" s="363"/>
      <c r="DP69" s="57">
        <f>SUM(DP7:DP67)+DN68+DO68</f>
        <v>0</v>
      </c>
      <c r="DQ69" s="58">
        <f>SUM(DQ60:DQ67)</f>
        <v>0</v>
      </c>
      <c r="DR69" s="163"/>
      <c r="DS69" s="643"/>
      <c r="DT69" s="363"/>
      <c r="DU69" s="363"/>
      <c r="DV69" s="363"/>
      <c r="DW69" s="363"/>
      <c r="DX69" s="57">
        <f>SUM(DX7:DX67)+DV68+DW68</f>
        <v>0</v>
      </c>
      <c r="DY69" s="58">
        <f>SUM(DY60:DY67)</f>
        <v>0</v>
      </c>
      <c r="DZ69" s="163"/>
      <c r="EA69" s="643"/>
      <c r="EB69" s="363"/>
      <c r="EC69" s="363"/>
      <c r="ED69" s="363"/>
      <c r="EE69" s="363"/>
      <c r="EF69" s="57">
        <f>SUM(EF7:EF67)+ED68+EE68</f>
        <v>0</v>
      </c>
      <c r="EG69" s="58">
        <f>SUM(EG60:EG67)</f>
        <v>0</v>
      </c>
      <c r="EH69" s="163"/>
      <c r="EI69" s="643"/>
      <c r="EJ69" s="363"/>
      <c r="EK69" s="363"/>
      <c r="EL69" s="363"/>
      <c r="EM69" s="363"/>
      <c r="EN69" s="57">
        <f>SUM(EN7:EN67)+EL68+EM68</f>
        <v>0</v>
      </c>
      <c r="EO69" s="58">
        <f>SUM(EO60:EO67)</f>
        <v>0</v>
      </c>
      <c r="EP69" s="163"/>
      <c r="EQ69" s="643"/>
      <c r="ER69" s="363"/>
      <c r="ES69" s="363"/>
      <c r="ET69" s="363"/>
      <c r="EU69" s="363"/>
      <c r="EV69" s="57">
        <f>SUM(EV7:EV67)+ET68+EU68</f>
        <v>0</v>
      </c>
      <c r="EW69" s="58">
        <f>SUM(EW60:EW67)</f>
        <v>0</v>
      </c>
      <c r="EX69" s="163"/>
      <c r="EY69" s="643"/>
      <c r="EZ69" s="363"/>
      <c r="FA69" s="363"/>
      <c r="FB69" s="363"/>
      <c r="FC69" s="363"/>
      <c r="FD69" s="57">
        <f>SUM(FD7:FD67)+FB68+FC68</f>
        <v>0</v>
      </c>
      <c r="FE69" s="58">
        <f>SUM(FE60:FE67)</f>
        <v>0</v>
      </c>
      <c r="FF69" s="163"/>
      <c r="FG69" s="643"/>
      <c r="FH69" s="363"/>
      <c r="FI69" s="363"/>
      <c r="FJ69" s="363"/>
      <c r="FK69" s="363"/>
      <c r="FL69" s="57">
        <f>SUM(FL7:FL67)+FJ68+FK68</f>
        <v>0</v>
      </c>
      <c r="FM69" s="58">
        <f>SUM(FM60:FM67)</f>
        <v>0</v>
      </c>
      <c r="FN69" s="163"/>
      <c r="FO69" s="163"/>
      <c r="FP69" s="643"/>
      <c r="FQ69" s="163"/>
    </row>
    <row r="70" spans="1:173" s="146" customFormat="1" x14ac:dyDescent="0.25">
      <c r="A70" s="44"/>
      <c r="B70" s="48"/>
      <c r="C70" s="47"/>
      <c r="D70" s="643"/>
      <c r="E70" s="643"/>
      <c r="F70" s="643"/>
      <c r="G70" s="643"/>
      <c r="H70" s="677"/>
      <c r="I70" s="643"/>
      <c r="J70" s="643"/>
      <c r="K70" s="643"/>
      <c r="L70" s="643"/>
      <c r="M70" s="643"/>
      <c r="N70" s="643"/>
      <c r="O70" s="643"/>
      <c r="P70" s="677"/>
      <c r="Q70" s="643"/>
      <c r="R70" s="643"/>
      <c r="S70" s="643"/>
      <c r="T70" s="643"/>
      <c r="U70" s="643"/>
      <c r="V70" s="643"/>
      <c r="W70" s="643"/>
      <c r="X70" s="677"/>
      <c r="Y70" s="643"/>
      <c r="Z70" s="643"/>
      <c r="AA70" s="643"/>
      <c r="AB70" s="643"/>
      <c r="AC70" s="643"/>
      <c r="AD70" s="643"/>
      <c r="AE70" s="643"/>
      <c r="AF70" s="677"/>
      <c r="AG70" s="643"/>
      <c r="AH70" s="643"/>
      <c r="AI70" s="643"/>
      <c r="AJ70" s="643"/>
      <c r="AK70" s="643"/>
      <c r="AL70" s="643"/>
      <c r="AM70" s="643"/>
      <c r="AN70" s="677"/>
      <c r="AO70" s="643"/>
      <c r="AP70" s="643"/>
      <c r="AQ70" s="643"/>
      <c r="AR70" s="643"/>
      <c r="AS70" s="643"/>
      <c r="AT70" s="643"/>
      <c r="AU70" s="643"/>
      <c r="AV70" s="677"/>
      <c r="AW70" s="643"/>
      <c r="AX70" s="643"/>
      <c r="AY70" s="643"/>
      <c r="AZ70" s="643"/>
      <c r="BA70" s="643"/>
      <c r="BB70" s="643"/>
      <c r="BC70" s="643"/>
      <c r="BD70" s="677"/>
      <c r="BE70" s="643"/>
      <c r="BF70" s="643"/>
      <c r="BG70" s="643"/>
      <c r="BH70" s="643"/>
      <c r="BI70" s="643"/>
      <c r="BJ70" s="643"/>
      <c r="BK70" s="643"/>
      <c r="BL70" s="677"/>
      <c r="BM70" s="643"/>
      <c r="BN70" s="643"/>
      <c r="BO70" s="643"/>
      <c r="BP70" s="643"/>
      <c r="BQ70" s="643"/>
      <c r="BR70" s="643"/>
      <c r="BS70" s="643"/>
      <c r="BT70" s="677"/>
      <c r="BU70" s="643"/>
      <c r="BV70" s="643"/>
      <c r="BW70" s="643"/>
      <c r="BX70" s="643"/>
      <c r="BY70" s="643"/>
      <c r="BZ70" s="643"/>
      <c r="CA70" s="643"/>
      <c r="CB70" s="677"/>
      <c r="CC70" s="643"/>
      <c r="CD70" s="643"/>
      <c r="CE70" s="643"/>
      <c r="CF70" s="643"/>
      <c r="CG70" s="643"/>
      <c r="CH70" s="643"/>
      <c r="CI70" s="643"/>
      <c r="CJ70" s="677"/>
      <c r="CK70" s="643"/>
      <c r="CL70" s="643"/>
      <c r="CM70" s="643"/>
      <c r="CN70" s="643"/>
      <c r="CO70" s="643"/>
      <c r="CP70" s="643"/>
      <c r="CQ70" s="643"/>
      <c r="CR70" s="677"/>
      <c r="CS70" s="643"/>
      <c r="CT70" s="643"/>
      <c r="CU70" s="643"/>
      <c r="CV70" s="643"/>
      <c r="CW70" s="643"/>
      <c r="CX70" s="643"/>
      <c r="CY70" s="643"/>
      <c r="CZ70" s="677"/>
      <c r="DA70" s="643"/>
      <c r="DB70" s="643"/>
      <c r="DC70" s="643"/>
      <c r="DD70" s="643"/>
      <c r="DE70" s="643"/>
      <c r="DF70" s="643"/>
      <c r="DG70" s="643"/>
      <c r="DH70" s="677"/>
      <c r="DI70" s="643"/>
      <c r="DJ70" s="643"/>
      <c r="DK70" s="643"/>
      <c r="DL70" s="643"/>
      <c r="DM70" s="643"/>
      <c r="DN70" s="643"/>
      <c r="DO70" s="643"/>
      <c r="DP70" s="677"/>
      <c r="DQ70" s="643"/>
      <c r="DR70" s="643"/>
      <c r="DS70" s="643"/>
      <c r="DT70" s="643"/>
      <c r="DU70" s="643"/>
      <c r="DV70" s="643"/>
      <c r="DW70" s="643"/>
      <c r="DX70" s="677"/>
      <c r="DY70" s="643"/>
      <c r="DZ70" s="643"/>
      <c r="EA70" s="643"/>
      <c r="EB70" s="643"/>
      <c r="EC70" s="643"/>
      <c r="ED70" s="643"/>
      <c r="EE70" s="643"/>
      <c r="EF70" s="677"/>
      <c r="EG70" s="643"/>
      <c r="EH70" s="643"/>
      <c r="EI70" s="643"/>
      <c r="EJ70" s="643"/>
      <c r="EK70" s="643"/>
      <c r="EL70" s="643"/>
      <c r="EM70" s="643"/>
      <c r="EN70" s="677"/>
      <c r="EO70" s="643"/>
      <c r="EP70" s="643"/>
      <c r="EQ70" s="643"/>
      <c r="ER70" s="643"/>
      <c r="ES70" s="643"/>
      <c r="ET70" s="643"/>
      <c r="EU70" s="643"/>
      <c r="EV70" s="677"/>
      <c r="EW70" s="643"/>
      <c r="EX70" s="643"/>
      <c r="EY70" s="643"/>
      <c r="EZ70" s="643"/>
      <c r="FA70" s="643"/>
      <c r="FB70" s="643"/>
      <c r="FC70" s="643"/>
      <c r="FD70" s="677"/>
      <c r="FE70" s="643"/>
      <c r="FF70" s="643"/>
      <c r="FG70" s="643"/>
      <c r="FH70" s="643"/>
      <c r="FI70" s="643"/>
      <c r="FJ70" s="643"/>
      <c r="FK70" s="643"/>
      <c r="FL70" s="677"/>
      <c r="FM70" s="643"/>
      <c r="FN70" s="643"/>
      <c r="FO70" s="163"/>
      <c r="FP70" s="643"/>
      <c r="FQ70" s="163"/>
    </row>
    <row r="71" spans="1:173" s="146" customFormat="1" ht="18.75" x14ac:dyDescent="0.3">
      <c r="A71" s="44"/>
      <c r="B71" s="60" t="s">
        <v>172</v>
      </c>
      <c r="C71" s="47"/>
      <c r="D71" s="643"/>
      <c r="E71" s="643"/>
      <c r="F71" s="643"/>
      <c r="G71" s="643"/>
      <c r="H71" s="643"/>
      <c r="I71" s="643"/>
      <c r="J71" s="643"/>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3"/>
      <c r="AL71" s="643"/>
      <c r="AM71" s="643"/>
      <c r="AN71" s="643"/>
      <c r="AO71" s="643"/>
      <c r="AP71" s="643"/>
      <c r="AQ71" s="643"/>
      <c r="AR71" s="643"/>
      <c r="AS71" s="643"/>
      <c r="AT71" s="643"/>
      <c r="AU71" s="643"/>
      <c r="AV71" s="643"/>
      <c r="AW71" s="643"/>
      <c r="AX71" s="643"/>
      <c r="AY71" s="643"/>
      <c r="AZ71" s="643"/>
      <c r="BA71" s="643"/>
      <c r="BB71" s="643"/>
      <c r="BC71" s="643"/>
      <c r="BD71" s="643"/>
      <c r="BE71" s="643"/>
      <c r="BF71" s="643"/>
      <c r="BG71" s="643"/>
      <c r="BH71" s="643"/>
      <c r="BI71" s="643"/>
      <c r="BJ71" s="643"/>
      <c r="BK71" s="643"/>
      <c r="BL71" s="643"/>
      <c r="BM71" s="643"/>
      <c r="BN71" s="643"/>
      <c r="BO71" s="643"/>
      <c r="BP71" s="643"/>
      <c r="BQ71" s="643"/>
      <c r="BR71" s="643"/>
      <c r="BS71" s="643"/>
      <c r="BT71" s="643"/>
      <c r="BU71" s="643"/>
      <c r="BV71" s="643"/>
      <c r="BW71" s="643"/>
      <c r="BX71" s="643"/>
      <c r="BY71" s="643"/>
      <c r="BZ71" s="643"/>
      <c r="CA71" s="643"/>
      <c r="CB71" s="643"/>
      <c r="CC71" s="643"/>
      <c r="CD71" s="643"/>
      <c r="CE71" s="643"/>
      <c r="CF71" s="643"/>
      <c r="CG71" s="643"/>
      <c r="CH71" s="643"/>
      <c r="CI71" s="643"/>
      <c r="CJ71" s="643"/>
      <c r="CK71" s="643"/>
      <c r="CL71" s="643"/>
      <c r="CM71" s="643"/>
      <c r="CN71" s="643"/>
      <c r="CO71" s="643"/>
      <c r="CP71" s="643"/>
      <c r="CQ71" s="643"/>
      <c r="CR71" s="643"/>
      <c r="CS71" s="643"/>
      <c r="CT71" s="643"/>
      <c r="CU71" s="643"/>
      <c r="CV71" s="643"/>
      <c r="CW71" s="643"/>
      <c r="CX71" s="643"/>
      <c r="CY71" s="643"/>
      <c r="CZ71" s="643"/>
      <c r="DA71" s="643"/>
      <c r="DB71" s="643"/>
      <c r="DC71" s="643"/>
      <c r="DD71" s="643"/>
      <c r="DE71" s="643"/>
      <c r="DF71" s="643"/>
      <c r="DG71" s="643"/>
      <c r="DH71" s="643"/>
      <c r="DI71" s="643"/>
      <c r="DJ71" s="643"/>
      <c r="DK71" s="643"/>
      <c r="DL71" s="643"/>
      <c r="DM71" s="643"/>
      <c r="DN71" s="643"/>
      <c r="DO71" s="643"/>
      <c r="DP71" s="643"/>
      <c r="DQ71" s="643"/>
      <c r="DR71" s="643"/>
      <c r="DS71" s="643"/>
      <c r="DT71" s="643"/>
      <c r="DU71" s="643"/>
      <c r="DV71" s="643"/>
      <c r="DW71" s="643"/>
      <c r="DX71" s="643"/>
      <c r="DY71" s="643"/>
      <c r="DZ71" s="643"/>
      <c r="EA71" s="643"/>
      <c r="EB71" s="643"/>
      <c r="EC71" s="643"/>
      <c r="ED71" s="643"/>
      <c r="EE71" s="643"/>
      <c r="EF71" s="643"/>
      <c r="EG71" s="643"/>
      <c r="EH71" s="643"/>
      <c r="EI71" s="643"/>
      <c r="EJ71" s="643"/>
      <c r="EK71" s="643"/>
      <c r="EL71" s="643"/>
      <c r="EM71" s="643"/>
      <c r="EN71" s="643"/>
      <c r="EO71" s="643"/>
      <c r="EP71" s="643"/>
      <c r="EQ71" s="643"/>
      <c r="ER71" s="643"/>
      <c r="ES71" s="643"/>
      <c r="ET71" s="643"/>
      <c r="EU71" s="643"/>
      <c r="EV71" s="643"/>
      <c r="EW71" s="643"/>
      <c r="EX71" s="643"/>
      <c r="EY71" s="643"/>
      <c r="EZ71" s="643"/>
      <c r="FA71" s="643"/>
      <c r="FB71" s="643"/>
      <c r="FC71" s="643"/>
      <c r="FD71" s="643"/>
      <c r="FE71" s="643"/>
      <c r="FF71" s="643"/>
      <c r="FG71" s="643"/>
      <c r="FH71" s="643"/>
      <c r="FI71" s="643"/>
      <c r="FJ71" s="643"/>
      <c r="FK71" s="643"/>
      <c r="FL71" s="643"/>
      <c r="FM71" s="643"/>
      <c r="FN71" s="643"/>
      <c r="FO71" s="163"/>
      <c r="FP71" s="643"/>
      <c r="FQ71" s="163"/>
    </row>
    <row r="72" spans="1:173" s="146" customFormat="1" ht="15.75" thickBot="1" x14ac:dyDescent="0.3">
      <c r="A72" s="44" t="s">
        <v>2374</v>
      </c>
      <c r="B72" s="48" t="s">
        <v>189</v>
      </c>
      <c r="C72" s="47"/>
      <c r="D72" s="643"/>
      <c r="E72" s="643"/>
      <c r="F72" s="643"/>
      <c r="G72" s="643"/>
      <c r="H72" s="753"/>
      <c r="I72" s="643"/>
      <c r="J72" s="643"/>
      <c r="K72" s="643"/>
      <c r="L72" s="643"/>
      <c r="M72" s="643"/>
      <c r="N72" s="643"/>
      <c r="O72" s="643"/>
      <c r="P72" s="753"/>
      <c r="Q72" s="643"/>
      <c r="R72" s="643"/>
      <c r="S72" s="643"/>
      <c r="T72" s="643"/>
      <c r="U72" s="643"/>
      <c r="V72" s="643"/>
      <c r="W72" s="643"/>
      <c r="X72" s="753"/>
      <c r="Y72" s="643"/>
      <c r="Z72" s="643"/>
      <c r="AA72" s="643"/>
      <c r="AB72" s="643"/>
      <c r="AC72" s="643"/>
      <c r="AD72" s="643"/>
      <c r="AE72" s="643"/>
      <c r="AF72" s="753"/>
      <c r="AG72" s="643"/>
      <c r="AH72" s="643"/>
      <c r="AI72" s="643"/>
      <c r="AJ72" s="643"/>
      <c r="AK72" s="643"/>
      <c r="AL72" s="643"/>
      <c r="AM72" s="643"/>
      <c r="AN72" s="753"/>
      <c r="AO72" s="643"/>
      <c r="AP72" s="643"/>
      <c r="AQ72" s="643"/>
      <c r="AR72" s="643"/>
      <c r="AS72" s="643"/>
      <c r="AT72" s="643"/>
      <c r="AU72" s="643"/>
      <c r="AV72" s="753"/>
      <c r="AW72" s="643"/>
      <c r="AX72" s="643"/>
      <c r="AY72" s="643"/>
      <c r="AZ72" s="643"/>
      <c r="BA72" s="643"/>
      <c r="BB72" s="643"/>
      <c r="BC72" s="643"/>
      <c r="BD72" s="30"/>
      <c r="BE72" s="643"/>
      <c r="BF72" s="643"/>
      <c r="BG72" s="643"/>
      <c r="BH72" s="643"/>
      <c r="BI72" s="643"/>
      <c r="BJ72" s="643"/>
      <c r="BK72" s="643"/>
      <c r="BL72" s="753"/>
      <c r="BM72" s="643"/>
      <c r="BN72" s="643"/>
      <c r="BO72" s="643"/>
      <c r="BP72" s="643"/>
      <c r="BQ72" s="643"/>
      <c r="BR72" s="643"/>
      <c r="BS72" s="643"/>
      <c r="BT72" s="753"/>
      <c r="BU72" s="643"/>
      <c r="BV72" s="643"/>
      <c r="BW72" s="643"/>
      <c r="BX72" s="643"/>
      <c r="BY72" s="643"/>
      <c r="BZ72" s="643"/>
      <c r="CA72" s="643"/>
      <c r="CB72" s="753"/>
      <c r="CC72" s="643"/>
      <c r="CD72" s="643"/>
      <c r="CE72" s="643"/>
      <c r="CF72" s="643"/>
      <c r="CG72" s="643"/>
      <c r="CH72" s="643"/>
      <c r="CI72" s="643"/>
      <c r="CJ72" s="753"/>
      <c r="CK72" s="643"/>
      <c r="CL72" s="643"/>
      <c r="CM72" s="643"/>
      <c r="CN72" s="643"/>
      <c r="CO72" s="643"/>
      <c r="CP72" s="643"/>
      <c r="CQ72" s="643"/>
      <c r="CR72" s="753"/>
      <c r="CS72" s="643"/>
      <c r="CT72" s="643"/>
      <c r="CU72" s="643"/>
      <c r="CV72" s="643"/>
      <c r="CW72" s="643"/>
      <c r="CX72" s="643"/>
      <c r="CY72" s="643"/>
      <c r="CZ72" s="753"/>
      <c r="DA72" s="643"/>
      <c r="DB72" s="643"/>
      <c r="DC72" s="643"/>
      <c r="DD72" s="643"/>
      <c r="DE72" s="643"/>
      <c r="DF72" s="643"/>
      <c r="DG72" s="643"/>
      <c r="DH72" s="753"/>
      <c r="DI72" s="643"/>
      <c r="DJ72" s="643"/>
      <c r="DK72" s="643"/>
      <c r="DL72" s="643"/>
      <c r="DM72" s="643"/>
      <c r="DN72" s="643"/>
      <c r="DO72" s="643"/>
      <c r="DP72" s="753"/>
      <c r="DQ72" s="643"/>
      <c r="DR72" s="643"/>
      <c r="DS72" s="643"/>
      <c r="DT72" s="643"/>
      <c r="DU72" s="643"/>
      <c r="DV72" s="643"/>
      <c r="DW72" s="643"/>
      <c r="DX72" s="753"/>
      <c r="DY72" s="643"/>
      <c r="DZ72" s="643"/>
      <c r="EA72" s="643"/>
      <c r="EB72" s="643"/>
      <c r="EC72" s="643"/>
      <c r="ED72" s="643"/>
      <c r="EE72" s="643"/>
      <c r="EF72" s="753"/>
      <c r="EG72" s="643"/>
      <c r="EH72" s="643"/>
      <c r="EI72" s="643"/>
      <c r="EJ72" s="643"/>
      <c r="EK72" s="643"/>
      <c r="EL72" s="643"/>
      <c r="EM72" s="643"/>
      <c r="EN72" s="753"/>
      <c r="EO72" s="643"/>
      <c r="EP72" s="643"/>
      <c r="EQ72" s="643"/>
      <c r="ER72" s="643"/>
      <c r="ES72" s="643"/>
      <c r="ET72" s="643"/>
      <c r="EU72" s="643"/>
      <c r="EV72" s="753"/>
      <c r="EW72" s="643"/>
      <c r="EX72" s="643"/>
      <c r="EY72" s="643"/>
      <c r="EZ72" s="643"/>
      <c r="FA72" s="643"/>
      <c r="FB72" s="643"/>
      <c r="FC72" s="643"/>
      <c r="FD72" s="753"/>
      <c r="FE72" s="643"/>
      <c r="FF72" s="643"/>
      <c r="FG72" s="643"/>
      <c r="FH72" s="643"/>
      <c r="FI72" s="643"/>
      <c r="FJ72" s="643"/>
      <c r="FK72" s="643"/>
      <c r="FL72" s="503">
        <f>H72+P72+X72+AF72+AN72+AV72+BD72+BL72+BT72+CB72+CJ72+CR72+CZ72+DH72+DP72+DX72+EF72+EN72+EV72+FD72</f>
        <v>0</v>
      </c>
      <c r="FM72" s="682"/>
      <c r="FN72" s="682"/>
      <c r="FO72" s="163"/>
      <c r="FP72" s="643"/>
      <c r="FQ72" s="163"/>
    </row>
    <row r="73" spans="1:173" s="146" customFormat="1" ht="30" x14ac:dyDescent="0.25">
      <c r="A73" s="44" t="s">
        <v>2376</v>
      </c>
      <c r="B73" s="48" t="s">
        <v>3158</v>
      </c>
      <c r="C73" s="47"/>
      <c r="D73" s="753"/>
      <c r="E73" s="753"/>
      <c r="F73" s="753"/>
      <c r="G73" s="753"/>
      <c r="H73" s="163">
        <f>SUM(D73:G73)</f>
        <v>0</v>
      </c>
      <c r="I73" s="643"/>
      <c r="J73" s="643"/>
      <c r="K73" s="643"/>
      <c r="L73" s="753"/>
      <c r="M73" s="753"/>
      <c r="N73" s="753"/>
      <c r="O73" s="753"/>
      <c r="P73" s="163">
        <f>SUM(L73:O73)</f>
        <v>0</v>
      </c>
      <c r="Q73" s="643"/>
      <c r="R73" s="643"/>
      <c r="S73" s="643"/>
      <c r="T73" s="753"/>
      <c r="U73" s="753"/>
      <c r="V73" s="753"/>
      <c r="W73" s="753"/>
      <c r="X73" s="525">
        <f>SUM(T73:W73)</f>
        <v>0</v>
      </c>
      <c r="Y73" s="643"/>
      <c r="Z73" s="643"/>
      <c r="AA73" s="643"/>
      <c r="AB73" s="753"/>
      <c r="AC73" s="753"/>
      <c r="AD73" s="753"/>
      <c r="AE73" s="753"/>
      <c r="AF73" s="163">
        <f>SUM(AB73:AE73)</f>
        <v>0</v>
      </c>
      <c r="AG73" s="643"/>
      <c r="AH73" s="643"/>
      <c r="AI73" s="643"/>
      <c r="AJ73" s="753"/>
      <c r="AK73" s="753"/>
      <c r="AL73" s="753"/>
      <c r="AM73" s="753"/>
      <c r="AN73" s="163">
        <f>SUM(AJ73:AM73)</f>
        <v>0</v>
      </c>
      <c r="AO73" s="643"/>
      <c r="AP73" s="643"/>
      <c r="AQ73" s="643"/>
      <c r="AR73" s="753"/>
      <c r="AS73" s="753"/>
      <c r="AT73" s="753"/>
      <c r="AU73" s="753"/>
      <c r="AV73" s="163">
        <f>SUM(AR73:AU73)</f>
        <v>0</v>
      </c>
      <c r="AW73" s="643"/>
      <c r="AX73" s="643"/>
      <c r="AY73" s="643"/>
      <c r="AZ73" s="753"/>
      <c r="BA73" s="753"/>
      <c r="BB73" s="753"/>
      <c r="BC73" s="30"/>
      <c r="BD73" s="163">
        <f>SUM(AZ73:BC73)</f>
        <v>0</v>
      </c>
      <c r="BE73" s="643"/>
      <c r="BF73" s="643"/>
      <c r="BG73" s="643"/>
      <c r="BH73" s="753"/>
      <c r="BI73" s="753"/>
      <c r="BJ73" s="753"/>
      <c r="BK73" s="753"/>
      <c r="BL73" s="163">
        <f>SUM(BH73:BK73)</f>
        <v>0</v>
      </c>
      <c r="BM73" s="643"/>
      <c r="BN73" s="643"/>
      <c r="BO73" s="643"/>
      <c r="BP73" s="753"/>
      <c r="BQ73" s="753"/>
      <c r="BR73" s="753"/>
      <c r="BS73" s="753"/>
      <c r="BT73" s="163">
        <f>SUM(BP73:BS73)</f>
        <v>0</v>
      </c>
      <c r="BU73" s="643"/>
      <c r="BV73" s="643"/>
      <c r="BW73" s="643"/>
      <c r="BX73" s="753"/>
      <c r="BY73" s="753"/>
      <c r="BZ73" s="753"/>
      <c r="CA73" s="753"/>
      <c r="CB73" s="163">
        <f>SUM(BX73:CA73)</f>
        <v>0</v>
      </c>
      <c r="CC73" s="643"/>
      <c r="CD73" s="643"/>
      <c r="CE73" s="643"/>
      <c r="CF73" s="753"/>
      <c r="CG73" s="753"/>
      <c r="CH73" s="753"/>
      <c r="CI73" s="753"/>
      <c r="CJ73" s="163">
        <f>SUM(CF73:CI73)</f>
        <v>0</v>
      </c>
      <c r="CK73" s="643"/>
      <c r="CL73" s="643"/>
      <c r="CM73" s="643"/>
      <c r="CN73" s="753"/>
      <c r="CO73" s="753"/>
      <c r="CP73" s="753"/>
      <c r="CQ73" s="753"/>
      <c r="CR73" s="163">
        <f>SUM(CN73:CQ73)</f>
        <v>0</v>
      </c>
      <c r="CS73" s="643"/>
      <c r="CT73" s="643"/>
      <c r="CU73" s="643"/>
      <c r="CV73" s="753"/>
      <c r="CW73" s="753"/>
      <c r="CX73" s="753"/>
      <c r="CY73" s="753"/>
      <c r="CZ73" s="163">
        <f>SUM(CV73:CY73)</f>
        <v>0</v>
      </c>
      <c r="DA73" s="643"/>
      <c r="DB73" s="643"/>
      <c r="DC73" s="643"/>
      <c r="DD73" s="753"/>
      <c r="DE73" s="753"/>
      <c r="DF73" s="753"/>
      <c r="DG73" s="753"/>
      <c r="DH73" s="163">
        <f>SUM(DD73:DG73)</f>
        <v>0</v>
      </c>
      <c r="DI73" s="643"/>
      <c r="DJ73" s="643"/>
      <c r="DK73" s="643"/>
      <c r="DL73" s="753"/>
      <c r="DM73" s="753"/>
      <c r="DN73" s="753"/>
      <c r="DO73" s="753"/>
      <c r="DP73" s="163">
        <f>SUM(DL73:DO73)</f>
        <v>0</v>
      </c>
      <c r="DQ73" s="643"/>
      <c r="DR73" s="643"/>
      <c r="DS73" s="643"/>
      <c r="DT73" s="753"/>
      <c r="DU73" s="753"/>
      <c r="DV73" s="753"/>
      <c r="DW73" s="753"/>
      <c r="DX73" s="163">
        <f>SUM(DT73:DW73)</f>
        <v>0</v>
      </c>
      <c r="DY73" s="643"/>
      <c r="DZ73" s="643"/>
      <c r="EA73" s="643"/>
      <c r="EB73" s="753"/>
      <c r="EC73" s="753"/>
      <c r="ED73" s="753"/>
      <c r="EE73" s="753"/>
      <c r="EF73" s="163">
        <f>SUM(EB73:EE73)</f>
        <v>0</v>
      </c>
      <c r="EG73" s="643"/>
      <c r="EH73" s="643"/>
      <c r="EI73" s="643"/>
      <c r="EJ73" s="753"/>
      <c r="EK73" s="753"/>
      <c r="EL73" s="753"/>
      <c r="EM73" s="753"/>
      <c r="EN73" s="163">
        <f>SUM(EJ73:EM73)</f>
        <v>0</v>
      </c>
      <c r="EO73" s="643"/>
      <c r="EP73" s="643"/>
      <c r="EQ73" s="643"/>
      <c r="ER73" s="753"/>
      <c r="ES73" s="753"/>
      <c r="ET73" s="753"/>
      <c r="EU73" s="753"/>
      <c r="EV73" s="163">
        <f>SUM(ER73:EU73)</f>
        <v>0</v>
      </c>
      <c r="EW73" s="643"/>
      <c r="EX73" s="643"/>
      <c r="EY73" s="643"/>
      <c r="EZ73" s="753"/>
      <c r="FA73" s="753"/>
      <c r="FB73" s="753"/>
      <c r="FC73" s="753"/>
      <c r="FD73" s="163">
        <f>SUM(EZ73:FC73)</f>
        <v>0</v>
      </c>
      <c r="FE73" s="643"/>
      <c r="FF73" s="643"/>
      <c r="FG73" s="643"/>
      <c r="FH73" s="50">
        <f t="shared" ref="FH73:FK74" si="133">D73+L73+T73+AB73+AJ73+AR73+AZ73+BH73+BP73+BX73+CF73+CN73+CV73+DD73+DL73+DT73+EB73+EJ73+ER73+EZ73</f>
        <v>0</v>
      </c>
      <c r="FI73" s="50">
        <f t="shared" si="133"/>
        <v>0</v>
      </c>
      <c r="FJ73" s="50">
        <f t="shared" si="133"/>
        <v>0</v>
      </c>
      <c r="FK73" s="50">
        <f t="shared" si="133"/>
        <v>0</v>
      </c>
      <c r="FL73" s="504">
        <f>SUM(FH73:FK73)</f>
        <v>0</v>
      </c>
      <c r="FM73" s="685"/>
      <c r="FN73" s="686"/>
      <c r="FO73" s="66"/>
      <c r="FP73" s="643"/>
      <c r="FQ73" s="163"/>
    </row>
    <row r="74" spans="1:173" s="146" customFormat="1" ht="15.75" thickBot="1" x14ac:dyDescent="0.3">
      <c r="A74" s="44" t="s">
        <v>2375</v>
      </c>
      <c r="B74" s="750" t="s">
        <v>3086</v>
      </c>
      <c r="C74" s="47"/>
      <c r="D74" s="753"/>
      <c r="E74" s="753"/>
      <c r="F74" s="753"/>
      <c r="G74" s="753"/>
      <c r="H74" s="61">
        <f>SUM(D74:G74)</f>
        <v>0</v>
      </c>
      <c r="I74" s="643"/>
      <c r="J74" s="643"/>
      <c r="K74" s="643"/>
      <c r="L74" s="753"/>
      <c r="M74" s="753"/>
      <c r="N74" s="753"/>
      <c r="O74" s="753"/>
      <c r="P74" s="61">
        <f>SUM(L74:O74)</f>
        <v>0</v>
      </c>
      <c r="Q74" s="643"/>
      <c r="R74" s="643"/>
      <c r="S74" s="643"/>
      <c r="T74" s="753"/>
      <c r="U74" s="753"/>
      <c r="V74" s="753"/>
      <c r="W74" s="753"/>
      <c r="X74" s="524">
        <f>SUM(T74:W74)</f>
        <v>0</v>
      </c>
      <c r="Y74" s="643"/>
      <c r="Z74" s="643"/>
      <c r="AA74" s="643"/>
      <c r="AB74" s="753"/>
      <c r="AC74" s="753"/>
      <c r="AD74" s="753"/>
      <c r="AE74" s="753"/>
      <c r="AF74" s="61">
        <f>SUM(AB74:AE74)</f>
        <v>0</v>
      </c>
      <c r="AG74" s="643"/>
      <c r="AH74" s="643"/>
      <c r="AI74" s="643"/>
      <c r="AJ74" s="753"/>
      <c r="AK74" s="753"/>
      <c r="AL74" s="753"/>
      <c r="AM74" s="753"/>
      <c r="AN74" s="61">
        <f>SUM(AJ74:AM74)</f>
        <v>0</v>
      </c>
      <c r="AO74" s="643"/>
      <c r="AP74" s="643"/>
      <c r="AQ74" s="643"/>
      <c r="AR74" s="753"/>
      <c r="AS74" s="753"/>
      <c r="AT74" s="753"/>
      <c r="AU74" s="753"/>
      <c r="AV74" s="61">
        <f>SUM(AR74:AU74)</f>
        <v>0</v>
      </c>
      <c r="AW74" s="643"/>
      <c r="AX74" s="643"/>
      <c r="AY74" s="643"/>
      <c r="AZ74" s="753"/>
      <c r="BA74" s="753"/>
      <c r="BB74" s="753"/>
      <c r="BC74" s="30"/>
      <c r="BD74" s="61">
        <f>SUM(AZ74:BC74)</f>
        <v>0</v>
      </c>
      <c r="BE74" s="643"/>
      <c r="BF74" s="643"/>
      <c r="BG74" s="643"/>
      <c r="BH74" s="753"/>
      <c r="BI74" s="753"/>
      <c r="BJ74" s="753"/>
      <c r="BK74" s="753"/>
      <c r="BL74" s="61">
        <f>SUM(BH74:BK74)</f>
        <v>0</v>
      </c>
      <c r="BM74" s="643"/>
      <c r="BN74" s="643"/>
      <c r="BO74" s="643"/>
      <c r="BP74" s="753"/>
      <c r="BQ74" s="753"/>
      <c r="BR74" s="753"/>
      <c r="BS74" s="753"/>
      <c r="BT74" s="61">
        <f>SUM(BP74:BS74)</f>
        <v>0</v>
      </c>
      <c r="BU74" s="643"/>
      <c r="BV74" s="643"/>
      <c r="BW74" s="643"/>
      <c r="BX74" s="753"/>
      <c r="BY74" s="753"/>
      <c r="BZ74" s="753"/>
      <c r="CA74" s="753"/>
      <c r="CB74" s="61">
        <f>SUM(BX74:CA74)</f>
        <v>0</v>
      </c>
      <c r="CC74" s="643"/>
      <c r="CD74" s="643"/>
      <c r="CE74" s="643"/>
      <c r="CF74" s="753"/>
      <c r="CG74" s="753"/>
      <c r="CH74" s="753"/>
      <c r="CI74" s="753"/>
      <c r="CJ74" s="61">
        <f>SUM(CF74:CI74)</f>
        <v>0</v>
      </c>
      <c r="CK74" s="643"/>
      <c r="CL74" s="643"/>
      <c r="CM74" s="643"/>
      <c r="CN74" s="753"/>
      <c r="CO74" s="753"/>
      <c r="CP74" s="753"/>
      <c r="CQ74" s="753"/>
      <c r="CR74" s="61">
        <f>SUM(CN74:CQ74)</f>
        <v>0</v>
      </c>
      <c r="CS74" s="643"/>
      <c r="CT74" s="643"/>
      <c r="CU74" s="643"/>
      <c r="CV74" s="753"/>
      <c r="CW74" s="753"/>
      <c r="CX74" s="753"/>
      <c r="CY74" s="753"/>
      <c r="CZ74" s="61">
        <f>SUM(CV74:CY74)</f>
        <v>0</v>
      </c>
      <c r="DA74" s="643"/>
      <c r="DB74" s="643"/>
      <c r="DC74" s="643"/>
      <c r="DD74" s="753"/>
      <c r="DE74" s="753"/>
      <c r="DF74" s="753"/>
      <c r="DG74" s="753"/>
      <c r="DH74" s="61">
        <f>SUM(DD74:DG74)</f>
        <v>0</v>
      </c>
      <c r="DI74" s="643"/>
      <c r="DJ74" s="643"/>
      <c r="DK74" s="643"/>
      <c r="DL74" s="753"/>
      <c r="DM74" s="753"/>
      <c r="DN74" s="753"/>
      <c r="DO74" s="753"/>
      <c r="DP74" s="61">
        <f>SUM(DL74:DO74)</f>
        <v>0</v>
      </c>
      <c r="DQ74" s="643"/>
      <c r="DR74" s="643"/>
      <c r="DS74" s="643"/>
      <c r="DT74" s="753"/>
      <c r="DU74" s="753"/>
      <c r="DV74" s="753"/>
      <c r="DW74" s="753"/>
      <c r="DX74" s="61">
        <f>SUM(DT74:DW74)</f>
        <v>0</v>
      </c>
      <c r="DY74" s="643"/>
      <c r="DZ74" s="643"/>
      <c r="EA74" s="643"/>
      <c r="EB74" s="753"/>
      <c r="EC74" s="753"/>
      <c r="ED74" s="753"/>
      <c r="EE74" s="753"/>
      <c r="EF74" s="61">
        <f>SUM(EB74:EE74)</f>
        <v>0</v>
      </c>
      <c r="EG74" s="643"/>
      <c r="EH74" s="643"/>
      <c r="EI74" s="643"/>
      <c r="EJ74" s="753"/>
      <c r="EK74" s="753"/>
      <c r="EL74" s="753"/>
      <c r="EM74" s="753"/>
      <c r="EN74" s="61">
        <f>SUM(EJ74:EM74)</f>
        <v>0</v>
      </c>
      <c r="EO74" s="643"/>
      <c r="EP74" s="643"/>
      <c r="EQ74" s="643"/>
      <c r="ER74" s="753"/>
      <c r="ES74" s="753"/>
      <c r="ET74" s="753"/>
      <c r="EU74" s="753"/>
      <c r="EV74" s="61">
        <f>SUM(ER74:EU74)</f>
        <v>0</v>
      </c>
      <c r="EW74" s="643"/>
      <c r="EX74" s="643"/>
      <c r="EY74" s="643"/>
      <c r="EZ74" s="753"/>
      <c r="FA74" s="753"/>
      <c r="FB74" s="753"/>
      <c r="FC74" s="753"/>
      <c r="FD74" s="61">
        <f>SUM(EZ74:FC74)</f>
        <v>0</v>
      </c>
      <c r="FE74" s="643"/>
      <c r="FF74" s="643"/>
      <c r="FG74" s="643"/>
      <c r="FH74" s="50">
        <f t="shared" si="133"/>
        <v>0</v>
      </c>
      <c r="FI74" s="50">
        <f t="shared" si="133"/>
        <v>0</v>
      </c>
      <c r="FJ74" s="50">
        <f t="shared" si="133"/>
        <v>0</v>
      </c>
      <c r="FK74" s="50">
        <f t="shared" si="133"/>
        <v>0</v>
      </c>
      <c r="FL74" s="504">
        <f>SUM(FH74:FK74)</f>
        <v>0</v>
      </c>
      <c r="FM74" s="687"/>
      <c r="FN74" s="688"/>
      <c r="FO74" s="66"/>
      <c r="FP74" s="643"/>
      <c r="FQ74" s="163"/>
    </row>
    <row r="75" spans="1:173" s="146" customFormat="1" ht="19.5" thickBot="1" x14ac:dyDescent="0.35">
      <c r="A75" s="44"/>
      <c r="B75" s="62" t="s">
        <v>254</v>
      </c>
      <c r="C75" s="47"/>
      <c r="D75" s="50"/>
      <c r="E75" s="50"/>
      <c r="F75" s="50"/>
      <c r="G75" s="63"/>
      <c r="H75" s="57">
        <f>H72+H73+H74</f>
        <v>0</v>
      </c>
      <c r="I75" s="64"/>
      <c r="J75" s="50"/>
      <c r="K75" s="643"/>
      <c r="L75" s="50"/>
      <c r="M75" s="50"/>
      <c r="N75" s="50"/>
      <c r="O75" s="63"/>
      <c r="P75" s="57">
        <f>P72+P73+P74</f>
        <v>0</v>
      </c>
      <c r="Q75" s="64"/>
      <c r="R75" s="50"/>
      <c r="S75" s="643"/>
      <c r="T75" s="50"/>
      <c r="U75" s="50"/>
      <c r="V75" s="50"/>
      <c r="W75" s="63"/>
      <c r="X75" s="57">
        <f>X72+X73+X74</f>
        <v>0</v>
      </c>
      <c r="Y75" s="64"/>
      <c r="Z75" s="50"/>
      <c r="AA75" s="643"/>
      <c r="AB75" s="50"/>
      <c r="AC75" s="50"/>
      <c r="AD75" s="50"/>
      <c r="AE75" s="63"/>
      <c r="AF75" s="57">
        <f>AF72+AF73+AF74</f>
        <v>0</v>
      </c>
      <c r="AG75" s="64"/>
      <c r="AH75" s="50"/>
      <c r="AI75" s="643"/>
      <c r="AJ75" s="50"/>
      <c r="AK75" s="50"/>
      <c r="AL75" s="50"/>
      <c r="AM75" s="63"/>
      <c r="AN75" s="57">
        <f>AN72+AN73+AN74</f>
        <v>0</v>
      </c>
      <c r="AO75" s="64"/>
      <c r="AP75" s="50"/>
      <c r="AQ75" s="643"/>
      <c r="AR75" s="50"/>
      <c r="AS75" s="50"/>
      <c r="AT75" s="50"/>
      <c r="AU75" s="63"/>
      <c r="AV75" s="57">
        <f>AV72+AV73+AV74</f>
        <v>0</v>
      </c>
      <c r="AW75" s="64"/>
      <c r="AX75" s="50"/>
      <c r="AY75" s="643"/>
      <c r="AZ75" s="50"/>
      <c r="BA75" s="50"/>
      <c r="BB75" s="50"/>
      <c r="BC75" s="63"/>
      <c r="BD75" s="57">
        <f>BD72+BD73+BD74</f>
        <v>0</v>
      </c>
      <c r="BE75" s="64"/>
      <c r="BF75" s="50"/>
      <c r="BG75" s="643"/>
      <c r="BH75" s="50"/>
      <c r="BI75" s="50"/>
      <c r="BJ75" s="50"/>
      <c r="BK75" s="63"/>
      <c r="BL75" s="57">
        <f>BL72+BL73+BL74</f>
        <v>0</v>
      </c>
      <c r="BM75" s="64"/>
      <c r="BN75" s="50"/>
      <c r="BO75" s="643"/>
      <c r="BP75" s="50"/>
      <c r="BQ75" s="50"/>
      <c r="BR75" s="50"/>
      <c r="BS75" s="63"/>
      <c r="BT75" s="57">
        <f>BT72+BT73+BT74</f>
        <v>0</v>
      </c>
      <c r="BU75" s="64"/>
      <c r="BV75" s="50"/>
      <c r="BW75" s="643"/>
      <c r="BX75" s="50"/>
      <c r="BY75" s="50"/>
      <c r="BZ75" s="50"/>
      <c r="CA75" s="63"/>
      <c r="CB75" s="57">
        <f>CB72+CB73+CB74</f>
        <v>0</v>
      </c>
      <c r="CC75" s="64"/>
      <c r="CD75" s="50"/>
      <c r="CE75" s="643"/>
      <c r="CF75" s="50"/>
      <c r="CG75" s="50"/>
      <c r="CH75" s="50"/>
      <c r="CI75" s="63"/>
      <c r="CJ75" s="57">
        <f>CJ72+CJ73+CJ74</f>
        <v>0</v>
      </c>
      <c r="CK75" s="64"/>
      <c r="CL75" s="50"/>
      <c r="CM75" s="643"/>
      <c r="CN75" s="50"/>
      <c r="CO75" s="50"/>
      <c r="CP75" s="50"/>
      <c r="CQ75" s="63"/>
      <c r="CR75" s="57">
        <f>CR72+CR73+CR74</f>
        <v>0</v>
      </c>
      <c r="CS75" s="64"/>
      <c r="CT75" s="50"/>
      <c r="CU75" s="643"/>
      <c r="CV75" s="50"/>
      <c r="CW75" s="50"/>
      <c r="CX75" s="50"/>
      <c r="CY75" s="63"/>
      <c r="CZ75" s="57">
        <f>CZ72+CZ73+CZ74</f>
        <v>0</v>
      </c>
      <c r="DA75" s="64"/>
      <c r="DB75" s="50"/>
      <c r="DC75" s="643"/>
      <c r="DD75" s="50"/>
      <c r="DE75" s="50"/>
      <c r="DF75" s="50"/>
      <c r="DG75" s="63"/>
      <c r="DH75" s="57">
        <f>DH72+DH73+DH74</f>
        <v>0</v>
      </c>
      <c r="DI75" s="64"/>
      <c r="DJ75" s="50"/>
      <c r="DK75" s="643"/>
      <c r="DL75" s="50"/>
      <c r="DM75" s="50"/>
      <c r="DN75" s="50"/>
      <c r="DO75" s="63"/>
      <c r="DP75" s="57">
        <f>DP72+DP73+DP74</f>
        <v>0</v>
      </c>
      <c r="DQ75" s="64"/>
      <c r="DR75" s="50"/>
      <c r="DS75" s="643"/>
      <c r="DT75" s="50"/>
      <c r="DU75" s="50"/>
      <c r="DV75" s="50"/>
      <c r="DW75" s="63"/>
      <c r="DX75" s="57">
        <f>DX72+DX73+DX74</f>
        <v>0</v>
      </c>
      <c r="DY75" s="64"/>
      <c r="DZ75" s="50"/>
      <c r="EA75" s="643"/>
      <c r="EB75" s="50"/>
      <c r="EC75" s="50"/>
      <c r="ED75" s="50"/>
      <c r="EE75" s="63"/>
      <c r="EF75" s="57">
        <f>EF72+EF73+EF74</f>
        <v>0</v>
      </c>
      <c r="EG75" s="64"/>
      <c r="EH75" s="50"/>
      <c r="EI75" s="643"/>
      <c r="EJ75" s="50"/>
      <c r="EK75" s="50"/>
      <c r="EL75" s="50"/>
      <c r="EM75" s="63"/>
      <c r="EN75" s="57">
        <f>EN72+EN73+EN74</f>
        <v>0</v>
      </c>
      <c r="EO75" s="64"/>
      <c r="EP75" s="50"/>
      <c r="EQ75" s="643"/>
      <c r="ER75" s="50"/>
      <c r="ES75" s="50"/>
      <c r="ET75" s="50"/>
      <c r="EU75" s="63"/>
      <c r="EV75" s="57">
        <f>EV72+EV73+EV74</f>
        <v>0</v>
      </c>
      <c r="EW75" s="64"/>
      <c r="EX75" s="50"/>
      <c r="EY75" s="643"/>
      <c r="EZ75" s="50"/>
      <c r="FA75" s="50"/>
      <c r="FB75" s="50"/>
      <c r="FC75" s="63"/>
      <c r="FD75" s="57">
        <f>FD72+FD73+FD74</f>
        <v>0</v>
      </c>
      <c r="FE75" s="64"/>
      <c r="FF75" s="50"/>
      <c r="FG75" s="643"/>
      <c r="FH75" s="50"/>
      <c r="FI75" s="50"/>
      <c r="FJ75" s="50"/>
      <c r="FK75" s="63"/>
      <c r="FL75" s="57">
        <f>FL72+FL73+FL74</f>
        <v>0</v>
      </c>
      <c r="FM75" s="536"/>
      <c r="FN75" s="537"/>
      <c r="FO75" s="163"/>
      <c r="FP75" s="643"/>
      <c r="FQ75" s="163"/>
    </row>
    <row r="76" spans="1:173" s="146" customFormat="1" ht="15.75" thickBot="1" x14ac:dyDescent="0.3">
      <c r="A76" s="44"/>
      <c r="B76" s="44"/>
      <c r="C76" s="47"/>
      <c r="D76" s="50"/>
      <c r="E76" s="50"/>
      <c r="F76" s="50"/>
      <c r="G76" s="50"/>
      <c r="H76" s="684"/>
      <c r="I76" s="50"/>
      <c r="J76" s="50"/>
      <c r="K76" s="643"/>
      <c r="L76" s="50"/>
      <c r="M76" s="50"/>
      <c r="N76" s="50"/>
      <c r="O76" s="50"/>
      <c r="P76" s="684"/>
      <c r="Q76" s="50"/>
      <c r="R76" s="50"/>
      <c r="S76" s="643"/>
      <c r="T76" s="50"/>
      <c r="U76" s="50"/>
      <c r="V76" s="50"/>
      <c r="W76" s="50"/>
      <c r="X76" s="684"/>
      <c r="Y76" s="50"/>
      <c r="Z76" s="50"/>
      <c r="AA76" s="643"/>
      <c r="AB76" s="50"/>
      <c r="AC76" s="50"/>
      <c r="AD76" s="50"/>
      <c r="AE76" s="50"/>
      <c r="AF76" s="684"/>
      <c r="AG76" s="50"/>
      <c r="AH76" s="50"/>
      <c r="AI76" s="643"/>
      <c r="AJ76" s="50"/>
      <c r="AK76" s="50"/>
      <c r="AL76" s="50"/>
      <c r="AM76" s="50"/>
      <c r="AN76" s="684"/>
      <c r="AO76" s="50"/>
      <c r="AP76" s="50"/>
      <c r="AQ76" s="643"/>
      <c r="AR76" s="50"/>
      <c r="AS76" s="50"/>
      <c r="AT76" s="50"/>
      <c r="AU76" s="50"/>
      <c r="AV76" s="684"/>
      <c r="AW76" s="50"/>
      <c r="AX76" s="50"/>
      <c r="AY76" s="643"/>
      <c r="AZ76" s="50"/>
      <c r="BA76" s="50"/>
      <c r="BB76" s="50"/>
      <c r="BC76" s="50"/>
      <c r="BD76" s="684"/>
      <c r="BE76" s="50"/>
      <c r="BF76" s="50"/>
      <c r="BG76" s="643"/>
      <c r="BH76" s="50"/>
      <c r="BI76" s="50"/>
      <c r="BJ76" s="50"/>
      <c r="BK76" s="50"/>
      <c r="BL76" s="684"/>
      <c r="BM76" s="50"/>
      <c r="BN76" s="50"/>
      <c r="BO76" s="643"/>
      <c r="BP76" s="50"/>
      <c r="BQ76" s="50"/>
      <c r="BR76" s="50"/>
      <c r="BS76" s="50"/>
      <c r="BT76" s="684"/>
      <c r="BU76" s="50"/>
      <c r="BV76" s="50"/>
      <c r="BW76" s="643"/>
      <c r="BX76" s="50"/>
      <c r="BY76" s="50"/>
      <c r="BZ76" s="50"/>
      <c r="CA76" s="50"/>
      <c r="CB76" s="684"/>
      <c r="CC76" s="50"/>
      <c r="CD76" s="50"/>
      <c r="CE76" s="643"/>
      <c r="CF76" s="50"/>
      <c r="CG76" s="50"/>
      <c r="CH76" s="50"/>
      <c r="CI76" s="50"/>
      <c r="CJ76" s="684"/>
      <c r="CK76" s="50"/>
      <c r="CL76" s="50"/>
      <c r="CM76" s="643"/>
      <c r="CN76" s="50"/>
      <c r="CO76" s="50"/>
      <c r="CP76" s="50"/>
      <c r="CQ76" s="50"/>
      <c r="CR76" s="684"/>
      <c r="CS76" s="50"/>
      <c r="CT76" s="50"/>
      <c r="CU76" s="643"/>
      <c r="CV76" s="50"/>
      <c r="CW76" s="50"/>
      <c r="CX76" s="50"/>
      <c r="CY76" s="50"/>
      <c r="CZ76" s="684"/>
      <c r="DA76" s="50"/>
      <c r="DB76" s="50"/>
      <c r="DC76" s="643"/>
      <c r="DD76" s="50"/>
      <c r="DE76" s="50"/>
      <c r="DF76" s="50"/>
      <c r="DG76" s="50"/>
      <c r="DH76" s="684"/>
      <c r="DI76" s="50"/>
      <c r="DJ76" s="50"/>
      <c r="DK76" s="643"/>
      <c r="DL76" s="50"/>
      <c r="DM76" s="50"/>
      <c r="DN76" s="50"/>
      <c r="DO76" s="50"/>
      <c r="DP76" s="684"/>
      <c r="DQ76" s="50"/>
      <c r="DR76" s="50"/>
      <c r="DS76" s="643"/>
      <c r="DT76" s="50"/>
      <c r="DU76" s="50"/>
      <c r="DV76" s="50"/>
      <c r="DW76" s="50"/>
      <c r="DX76" s="684"/>
      <c r="DY76" s="50"/>
      <c r="DZ76" s="50"/>
      <c r="EA76" s="643"/>
      <c r="EB76" s="50"/>
      <c r="EC76" s="50"/>
      <c r="ED76" s="50"/>
      <c r="EE76" s="50"/>
      <c r="EF76" s="684"/>
      <c r="EG76" s="50"/>
      <c r="EH76" s="50"/>
      <c r="EI76" s="643"/>
      <c r="EJ76" s="50"/>
      <c r="EK76" s="50"/>
      <c r="EL76" s="50"/>
      <c r="EM76" s="50"/>
      <c r="EN76" s="684"/>
      <c r="EO76" s="50"/>
      <c r="EP76" s="50"/>
      <c r="EQ76" s="643"/>
      <c r="ER76" s="50"/>
      <c r="ES76" s="50"/>
      <c r="ET76" s="50"/>
      <c r="EU76" s="50"/>
      <c r="EV76" s="684"/>
      <c r="EW76" s="50"/>
      <c r="EX76" s="50"/>
      <c r="EY76" s="643"/>
      <c r="EZ76" s="50"/>
      <c r="FA76" s="50"/>
      <c r="FB76" s="50"/>
      <c r="FC76" s="50"/>
      <c r="FD76" s="684"/>
      <c r="FE76" s="50"/>
      <c r="FF76" s="50"/>
      <c r="FG76" s="643"/>
      <c r="FH76" s="50"/>
      <c r="FI76" s="50"/>
      <c r="FJ76" s="50"/>
      <c r="FK76" s="50"/>
      <c r="FL76" s="684"/>
      <c r="FM76" s="50"/>
      <c r="FN76" s="50"/>
      <c r="FO76" s="163"/>
      <c r="FP76" s="643"/>
      <c r="FQ76" s="163"/>
    </row>
    <row r="77" spans="1:173" s="146" customFormat="1" ht="19.5" thickBot="1" x14ac:dyDescent="0.35">
      <c r="A77" s="44"/>
      <c r="B77" s="60" t="s">
        <v>174</v>
      </c>
      <c r="C77" s="47"/>
      <c r="D77" s="163"/>
      <c r="E77" s="163"/>
      <c r="F77" s="163"/>
      <c r="G77" s="65"/>
      <c r="H77" s="57">
        <f>H75+H69</f>
        <v>0</v>
      </c>
      <c r="I77" s="66"/>
      <c r="J77" s="163"/>
      <c r="K77" s="643"/>
      <c r="L77" s="163"/>
      <c r="M77" s="163"/>
      <c r="N77" s="163"/>
      <c r="O77" s="65"/>
      <c r="P77" s="57">
        <f>P75+P69</f>
        <v>0</v>
      </c>
      <c r="Q77" s="66"/>
      <c r="R77" s="163"/>
      <c r="S77" s="643"/>
      <c r="T77" s="163"/>
      <c r="U77" s="163"/>
      <c r="V77" s="163"/>
      <c r="W77" s="65"/>
      <c r="X77" s="57">
        <f>X75+X69</f>
        <v>0</v>
      </c>
      <c r="Y77" s="66"/>
      <c r="Z77" s="163"/>
      <c r="AA77" s="643"/>
      <c r="AB77" s="163"/>
      <c r="AC77" s="163"/>
      <c r="AD77" s="163"/>
      <c r="AE77" s="65"/>
      <c r="AF77" s="57">
        <f>AF75+AF69</f>
        <v>0</v>
      </c>
      <c r="AG77" s="66"/>
      <c r="AH77" s="163"/>
      <c r="AI77" s="643"/>
      <c r="AJ77" s="163"/>
      <c r="AK77" s="163"/>
      <c r="AL77" s="163"/>
      <c r="AM77" s="65"/>
      <c r="AN77" s="57">
        <f>AN75+AN69</f>
        <v>0</v>
      </c>
      <c r="AO77" s="66"/>
      <c r="AP77" s="163"/>
      <c r="AQ77" s="643"/>
      <c r="AR77" s="163"/>
      <c r="AS77" s="163"/>
      <c r="AT77" s="163"/>
      <c r="AU77" s="65"/>
      <c r="AV77" s="57">
        <f>AV75+AV69</f>
        <v>0</v>
      </c>
      <c r="AW77" s="66"/>
      <c r="AX77" s="163"/>
      <c r="AY77" s="643"/>
      <c r="AZ77" s="163"/>
      <c r="BA77" s="163"/>
      <c r="BB77" s="163"/>
      <c r="BC77" s="65"/>
      <c r="BD77" s="57">
        <f>BD75+BD69</f>
        <v>0</v>
      </c>
      <c r="BE77" s="66"/>
      <c r="BF77" s="163"/>
      <c r="BG77" s="643"/>
      <c r="BH77" s="163"/>
      <c r="BI77" s="163"/>
      <c r="BJ77" s="163"/>
      <c r="BK77" s="65"/>
      <c r="BL77" s="57">
        <f>BL75+BL69</f>
        <v>0</v>
      </c>
      <c r="BM77" s="66"/>
      <c r="BN77" s="163"/>
      <c r="BO77" s="643"/>
      <c r="BP77" s="163"/>
      <c r="BQ77" s="163"/>
      <c r="BR77" s="163"/>
      <c r="BS77" s="65"/>
      <c r="BT77" s="57">
        <f>BT75+BT69</f>
        <v>0</v>
      </c>
      <c r="BU77" s="66"/>
      <c r="BV77" s="163"/>
      <c r="BW77" s="643"/>
      <c r="BX77" s="163"/>
      <c r="BY77" s="163"/>
      <c r="BZ77" s="163"/>
      <c r="CA77" s="65"/>
      <c r="CB77" s="57">
        <f>CB75+CB69</f>
        <v>0</v>
      </c>
      <c r="CC77" s="66"/>
      <c r="CD77" s="163"/>
      <c r="CE77" s="643"/>
      <c r="CF77" s="163"/>
      <c r="CG77" s="163"/>
      <c r="CH77" s="163"/>
      <c r="CI77" s="65"/>
      <c r="CJ77" s="57">
        <f>CJ75+CJ69</f>
        <v>0</v>
      </c>
      <c r="CK77" s="66"/>
      <c r="CL77" s="163"/>
      <c r="CM77" s="643"/>
      <c r="CN77" s="163"/>
      <c r="CO77" s="163"/>
      <c r="CP77" s="163"/>
      <c r="CQ77" s="65"/>
      <c r="CR77" s="57">
        <f>CR75+CR69</f>
        <v>0</v>
      </c>
      <c r="CS77" s="66"/>
      <c r="CT77" s="163"/>
      <c r="CU77" s="643"/>
      <c r="CV77" s="163"/>
      <c r="CW77" s="163"/>
      <c r="CX77" s="163"/>
      <c r="CY77" s="65"/>
      <c r="CZ77" s="57">
        <f>CZ75+CZ69</f>
        <v>0</v>
      </c>
      <c r="DA77" s="66"/>
      <c r="DB77" s="163"/>
      <c r="DC77" s="643"/>
      <c r="DD77" s="163"/>
      <c r="DE77" s="163"/>
      <c r="DF77" s="163"/>
      <c r="DG77" s="65"/>
      <c r="DH77" s="57">
        <f>DH75+DH69</f>
        <v>0</v>
      </c>
      <c r="DI77" s="66"/>
      <c r="DJ77" s="163"/>
      <c r="DK77" s="643"/>
      <c r="DL77" s="163"/>
      <c r="DM77" s="163"/>
      <c r="DN77" s="163"/>
      <c r="DO77" s="65"/>
      <c r="DP77" s="57">
        <f>DP75+DP69</f>
        <v>0</v>
      </c>
      <c r="DQ77" s="66"/>
      <c r="DR77" s="163"/>
      <c r="DS77" s="643"/>
      <c r="DT77" s="163"/>
      <c r="DU77" s="163"/>
      <c r="DV77" s="163"/>
      <c r="DW77" s="65"/>
      <c r="DX77" s="57">
        <f>DX75+DX69</f>
        <v>0</v>
      </c>
      <c r="DY77" s="66"/>
      <c r="DZ77" s="163"/>
      <c r="EA77" s="643"/>
      <c r="EB77" s="163"/>
      <c r="EC77" s="163"/>
      <c r="ED77" s="163"/>
      <c r="EE77" s="65"/>
      <c r="EF77" s="57">
        <f>EF75+EF69</f>
        <v>0</v>
      </c>
      <c r="EG77" s="66"/>
      <c r="EH77" s="163"/>
      <c r="EI77" s="643"/>
      <c r="EJ77" s="163"/>
      <c r="EK77" s="163"/>
      <c r="EL77" s="163"/>
      <c r="EM77" s="65"/>
      <c r="EN77" s="57">
        <f>EN75+EN69</f>
        <v>0</v>
      </c>
      <c r="EO77" s="66"/>
      <c r="EP77" s="163"/>
      <c r="EQ77" s="643"/>
      <c r="ER77" s="163"/>
      <c r="ES77" s="163"/>
      <c r="ET77" s="163"/>
      <c r="EU77" s="65"/>
      <c r="EV77" s="57">
        <f>EV75+EV69</f>
        <v>0</v>
      </c>
      <c r="EW77" s="66"/>
      <c r="EX77" s="163"/>
      <c r="EY77" s="643"/>
      <c r="EZ77" s="163"/>
      <c r="FA77" s="163"/>
      <c r="FB77" s="163"/>
      <c r="FC77" s="65"/>
      <c r="FD77" s="57">
        <f>FD75+FD69</f>
        <v>0</v>
      </c>
      <c r="FE77" s="66"/>
      <c r="FF77" s="163"/>
      <c r="FG77" s="643"/>
      <c r="FH77" s="163"/>
      <c r="FI77" s="163"/>
      <c r="FJ77" s="163"/>
      <c r="FK77" s="65"/>
      <c r="FL77" s="57">
        <f>FL75+FL69</f>
        <v>0</v>
      </c>
      <c r="FM77" s="66"/>
      <c r="FN77" s="163"/>
      <c r="FO77" s="163"/>
      <c r="FP77" s="643"/>
      <c r="FQ77" s="163"/>
    </row>
    <row r="78" spans="1:173" s="146" customFormat="1" ht="19.5" thickBot="1" x14ac:dyDescent="0.35">
      <c r="A78" s="44"/>
      <c r="B78" s="67"/>
      <c r="C78" s="47"/>
      <c r="D78" s="163"/>
      <c r="E78" s="163"/>
      <c r="F78" s="163"/>
      <c r="G78" s="163"/>
      <c r="H78" s="684"/>
      <c r="I78" s="163"/>
      <c r="J78" s="163"/>
      <c r="K78" s="643"/>
      <c r="L78" s="163"/>
      <c r="M78" s="163"/>
      <c r="N78" s="163"/>
      <c r="O78" s="163"/>
      <c r="P78" s="684"/>
      <c r="Q78" s="163"/>
      <c r="R78" s="163"/>
      <c r="S78" s="643"/>
      <c r="T78" s="163"/>
      <c r="U78" s="163"/>
      <c r="V78" s="163"/>
      <c r="W78" s="163"/>
      <c r="X78" s="684"/>
      <c r="Y78" s="163"/>
      <c r="Z78" s="163"/>
      <c r="AA78" s="643"/>
      <c r="AB78" s="163"/>
      <c r="AC78" s="163"/>
      <c r="AD78" s="163"/>
      <c r="AE78" s="163"/>
      <c r="AF78" s="684"/>
      <c r="AG78" s="163"/>
      <c r="AH78" s="163"/>
      <c r="AI78" s="643"/>
      <c r="AJ78" s="163"/>
      <c r="AK78" s="163"/>
      <c r="AL78" s="163"/>
      <c r="AM78" s="163"/>
      <c r="AN78" s="684"/>
      <c r="AO78" s="163"/>
      <c r="AP78" s="163"/>
      <c r="AQ78" s="643"/>
      <c r="AR78" s="163"/>
      <c r="AS78" s="163"/>
      <c r="AT78" s="163"/>
      <c r="AU78" s="163"/>
      <c r="AV78" s="684"/>
      <c r="AW78" s="163"/>
      <c r="AX78" s="163"/>
      <c r="AY78" s="643"/>
      <c r="AZ78" s="163"/>
      <c r="BA78" s="163"/>
      <c r="BB78" s="163"/>
      <c r="BC78" s="163"/>
      <c r="BD78" s="684"/>
      <c r="BE78" s="163"/>
      <c r="BF78" s="163"/>
      <c r="BG78" s="643"/>
      <c r="BH78" s="163"/>
      <c r="BI78" s="163"/>
      <c r="BJ78" s="163"/>
      <c r="BK78" s="163"/>
      <c r="BL78" s="684"/>
      <c r="BM78" s="163"/>
      <c r="BN78" s="163"/>
      <c r="BO78" s="643"/>
      <c r="BP78" s="163"/>
      <c r="BQ78" s="163"/>
      <c r="BR78" s="163"/>
      <c r="BS78" s="163"/>
      <c r="BT78" s="684"/>
      <c r="BU78" s="163"/>
      <c r="BV78" s="163"/>
      <c r="BW78" s="643"/>
      <c r="BX78" s="163"/>
      <c r="BY78" s="163"/>
      <c r="BZ78" s="163"/>
      <c r="CA78" s="163"/>
      <c r="CB78" s="684"/>
      <c r="CC78" s="163"/>
      <c r="CD78" s="163"/>
      <c r="CE78" s="643"/>
      <c r="CF78" s="163"/>
      <c r="CG78" s="163"/>
      <c r="CH78" s="163"/>
      <c r="CI78" s="163"/>
      <c r="CJ78" s="684"/>
      <c r="CK78" s="163"/>
      <c r="CL78" s="163"/>
      <c r="CM78" s="643"/>
      <c r="CN78" s="163"/>
      <c r="CO78" s="163"/>
      <c r="CP78" s="163"/>
      <c r="CQ78" s="163"/>
      <c r="CR78" s="684"/>
      <c r="CS78" s="163"/>
      <c r="CT78" s="163"/>
      <c r="CU78" s="643"/>
      <c r="CV78" s="163"/>
      <c r="CW78" s="163"/>
      <c r="CX78" s="163"/>
      <c r="CY78" s="163"/>
      <c r="CZ78" s="684"/>
      <c r="DA78" s="163"/>
      <c r="DB78" s="163"/>
      <c r="DC78" s="643"/>
      <c r="DD78" s="163"/>
      <c r="DE78" s="163"/>
      <c r="DF78" s="163"/>
      <c r="DG78" s="163"/>
      <c r="DH78" s="684"/>
      <c r="DI78" s="163"/>
      <c r="DJ78" s="163"/>
      <c r="DK78" s="643"/>
      <c r="DL78" s="163"/>
      <c r="DM78" s="163"/>
      <c r="DN78" s="163"/>
      <c r="DO78" s="163"/>
      <c r="DP78" s="684"/>
      <c r="DQ78" s="163"/>
      <c r="DR78" s="163"/>
      <c r="DS78" s="643"/>
      <c r="DT78" s="163"/>
      <c r="DU78" s="163"/>
      <c r="DV78" s="163"/>
      <c r="DW78" s="163"/>
      <c r="DX78" s="684"/>
      <c r="DY78" s="163"/>
      <c r="DZ78" s="163"/>
      <c r="EA78" s="643"/>
      <c r="EB78" s="163"/>
      <c r="EC78" s="163"/>
      <c r="ED78" s="163"/>
      <c r="EE78" s="163"/>
      <c r="EF78" s="684"/>
      <c r="EG78" s="163"/>
      <c r="EH78" s="163"/>
      <c r="EI78" s="643"/>
      <c r="EJ78" s="163"/>
      <c r="EK78" s="163"/>
      <c r="EL78" s="163"/>
      <c r="EM78" s="163"/>
      <c r="EN78" s="684"/>
      <c r="EO78" s="163"/>
      <c r="EP78" s="163"/>
      <c r="EQ78" s="643"/>
      <c r="ER78" s="163"/>
      <c r="ES78" s="163"/>
      <c r="ET78" s="163"/>
      <c r="EU78" s="163"/>
      <c r="EV78" s="684"/>
      <c r="EW78" s="163"/>
      <c r="EX78" s="163"/>
      <c r="EY78" s="643"/>
      <c r="EZ78" s="163"/>
      <c r="FA78" s="163"/>
      <c r="FB78" s="163"/>
      <c r="FC78" s="163"/>
      <c r="FD78" s="684"/>
      <c r="FE78" s="163"/>
      <c r="FF78" s="163"/>
      <c r="FG78" s="643"/>
      <c r="FH78" s="163"/>
      <c r="FI78" s="163"/>
      <c r="FJ78" s="163"/>
      <c r="FK78" s="163"/>
      <c r="FL78" s="684"/>
      <c r="FM78" s="163"/>
      <c r="FN78" s="163"/>
      <c r="FO78" s="163"/>
      <c r="FP78" s="643"/>
      <c r="FQ78" s="163"/>
    </row>
    <row r="79" spans="1:173" s="146" customFormat="1" ht="38.25" thickBot="1" x14ac:dyDescent="0.35">
      <c r="A79" s="68"/>
      <c r="B79" s="69" t="s">
        <v>3159</v>
      </c>
      <c r="C79" s="47"/>
      <c r="D79" s="163"/>
      <c r="E79" s="163"/>
      <c r="F79" s="163"/>
      <c r="G79" s="65"/>
      <c r="H79" s="57">
        <f>'Proprietary Rev.'!F99-'Proprietary Exp'!H77</f>
        <v>0</v>
      </c>
      <c r="I79" s="66"/>
      <c r="J79" s="163"/>
      <c r="K79" s="643"/>
      <c r="L79" s="163"/>
      <c r="M79" s="163"/>
      <c r="N79" s="163"/>
      <c r="O79" s="65"/>
      <c r="P79" s="57">
        <f>'Proprietary Rev.'!K99-'Proprietary Exp'!P77</f>
        <v>0</v>
      </c>
      <c r="Q79" s="66"/>
      <c r="R79" s="163"/>
      <c r="S79" s="643"/>
      <c r="T79" s="163"/>
      <c r="U79" s="163"/>
      <c r="V79" s="163"/>
      <c r="W79" s="65"/>
      <c r="X79" s="57">
        <f>'Proprietary Rev.'!P99-'Proprietary Exp'!X77</f>
        <v>0</v>
      </c>
      <c r="Y79" s="66"/>
      <c r="Z79" s="163"/>
      <c r="AA79" s="643"/>
      <c r="AB79" s="163"/>
      <c r="AC79" s="163"/>
      <c r="AD79" s="163"/>
      <c r="AE79" s="65"/>
      <c r="AF79" s="57">
        <f>'Proprietary Rev.'!U99-'Proprietary Exp'!AF77</f>
        <v>0</v>
      </c>
      <c r="AG79" s="66"/>
      <c r="AH79" s="163"/>
      <c r="AI79" s="643"/>
      <c r="AJ79" s="163"/>
      <c r="AK79" s="163"/>
      <c r="AL79" s="163"/>
      <c r="AM79" s="65"/>
      <c r="AN79" s="57">
        <f>'Proprietary Rev.'!Z99-'Proprietary Exp'!AN77</f>
        <v>0</v>
      </c>
      <c r="AO79" s="66"/>
      <c r="AP79" s="163"/>
      <c r="AQ79" s="643"/>
      <c r="AR79" s="163"/>
      <c r="AS79" s="163"/>
      <c r="AT79" s="163"/>
      <c r="AU79" s="65"/>
      <c r="AV79" s="57">
        <f>'Proprietary Rev.'!AE99-'Proprietary Exp'!AV77</f>
        <v>0</v>
      </c>
      <c r="AW79" s="66"/>
      <c r="AX79" s="163"/>
      <c r="AY79" s="643"/>
      <c r="AZ79" s="163"/>
      <c r="BA79" s="163"/>
      <c r="BB79" s="163"/>
      <c r="BC79" s="65"/>
      <c r="BD79" s="57">
        <f>'Proprietary Rev.'!AJ99-'Proprietary Exp'!BD77</f>
        <v>0</v>
      </c>
      <c r="BE79" s="66"/>
      <c r="BF79" s="163"/>
      <c r="BG79" s="643"/>
      <c r="BH79" s="163"/>
      <c r="BI79" s="163"/>
      <c r="BJ79" s="163"/>
      <c r="BK79" s="65"/>
      <c r="BL79" s="57">
        <f>'Proprietary Rev.'!AO99-'Proprietary Exp'!BL77</f>
        <v>0</v>
      </c>
      <c r="BM79" s="66"/>
      <c r="BN79" s="163"/>
      <c r="BO79" s="643"/>
      <c r="BP79" s="163"/>
      <c r="BQ79" s="163"/>
      <c r="BR79" s="163"/>
      <c r="BS79" s="65"/>
      <c r="BT79" s="57">
        <f>'Proprietary Rev.'!AT99-'Proprietary Exp'!BT77</f>
        <v>0</v>
      </c>
      <c r="BU79" s="66"/>
      <c r="BV79" s="163"/>
      <c r="BW79" s="643"/>
      <c r="BX79" s="163"/>
      <c r="BY79" s="163"/>
      <c r="BZ79" s="163"/>
      <c r="CA79" s="65"/>
      <c r="CB79" s="57">
        <f>'Proprietary Rev.'!AY99-'Proprietary Exp'!CB77</f>
        <v>0</v>
      </c>
      <c r="CC79" s="66"/>
      <c r="CD79" s="163"/>
      <c r="CE79" s="643"/>
      <c r="CF79" s="163"/>
      <c r="CG79" s="163"/>
      <c r="CH79" s="163"/>
      <c r="CI79" s="65"/>
      <c r="CJ79" s="57">
        <f>'Proprietary Rev.'!BD99-'Proprietary Exp'!CJ77</f>
        <v>0</v>
      </c>
      <c r="CK79" s="66"/>
      <c r="CL79" s="163"/>
      <c r="CM79" s="643"/>
      <c r="CN79" s="163"/>
      <c r="CO79" s="163"/>
      <c r="CP79" s="163"/>
      <c r="CQ79" s="65"/>
      <c r="CR79" s="57">
        <f>'Proprietary Rev.'!BI99-'Proprietary Exp'!CR77</f>
        <v>0</v>
      </c>
      <c r="CS79" s="66"/>
      <c r="CT79" s="163"/>
      <c r="CU79" s="643"/>
      <c r="CV79" s="163"/>
      <c r="CW79" s="163"/>
      <c r="CX79" s="163"/>
      <c r="CY79" s="65"/>
      <c r="CZ79" s="57">
        <f>'Proprietary Rev.'!BN99-'Proprietary Exp'!CZ77</f>
        <v>0</v>
      </c>
      <c r="DA79" s="66"/>
      <c r="DB79" s="163"/>
      <c r="DC79" s="643"/>
      <c r="DD79" s="163"/>
      <c r="DE79" s="163"/>
      <c r="DF79" s="163"/>
      <c r="DG79" s="65"/>
      <c r="DH79" s="57">
        <f>'Proprietary Rev.'!BS99-'Proprietary Exp'!DH77</f>
        <v>0</v>
      </c>
      <c r="DI79" s="66"/>
      <c r="DJ79" s="163"/>
      <c r="DK79" s="643"/>
      <c r="DL79" s="163"/>
      <c r="DM79" s="163"/>
      <c r="DN79" s="163"/>
      <c r="DO79" s="65"/>
      <c r="DP79" s="57">
        <f>'Proprietary Rev.'!BX99-'Proprietary Exp'!DP77</f>
        <v>0</v>
      </c>
      <c r="DQ79" s="66"/>
      <c r="DR79" s="163"/>
      <c r="DS79" s="643"/>
      <c r="DT79" s="163"/>
      <c r="DU79" s="163"/>
      <c r="DV79" s="163"/>
      <c r="DW79" s="65"/>
      <c r="DX79" s="57">
        <f>'Proprietary Rev.'!CC99-'Proprietary Exp'!DX77</f>
        <v>0</v>
      </c>
      <c r="DY79" s="66"/>
      <c r="DZ79" s="163"/>
      <c r="EA79" s="643"/>
      <c r="EB79" s="163"/>
      <c r="EC79" s="163"/>
      <c r="ED79" s="163"/>
      <c r="EE79" s="65"/>
      <c r="EF79" s="57">
        <f>'Proprietary Rev.'!CH99-'Proprietary Exp'!EF77</f>
        <v>0</v>
      </c>
      <c r="EG79" s="66"/>
      <c r="EH79" s="163"/>
      <c r="EI79" s="643"/>
      <c r="EJ79" s="163"/>
      <c r="EK79" s="163"/>
      <c r="EL79" s="163"/>
      <c r="EM79" s="65"/>
      <c r="EN79" s="57">
        <f>'Proprietary Rev.'!CM99-'Proprietary Exp'!EN77</f>
        <v>0</v>
      </c>
      <c r="EO79" s="66"/>
      <c r="EP79" s="163"/>
      <c r="EQ79" s="643"/>
      <c r="ER79" s="163"/>
      <c r="ES79" s="163"/>
      <c r="ET79" s="163"/>
      <c r="EU79" s="65"/>
      <c r="EV79" s="57">
        <f>'Proprietary Rev.'!CR99-'Proprietary Exp'!EV77</f>
        <v>0</v>
      </c>
      <c r="EW79" s="66"/>
      <c r="EX79" s="163"/>
      <c r="EY79" s="643"/>
      <c r="EZ79" s="163"/>
      <c r="FA79" s="163"/>
      <c r="FB79" s="163"/>
      <c r="FC79" s="65"/>
      <c r="FD79" s="57">
        <f>'Proprietary Rev.'!CW99-'Proprietary Exp'!FD77</f>
        <v>0</v>
      </c>
      <c r="FE79" s="66"/>
      <c r="FF79" s="163"/>
      <c r="FG79" s="643"/>
      <c r="FH79" s="163"/>
      <c r="FI79" s="163"/>
      <c r="FJ79" s="163"/>
      <c r="FK79" s="65"/>
      <c r="FL79" s="57">
        <f>'Proprietary Rev.'!DC99-'Proprietary Exp'!FL77</f>
        <v>0</v>
      </c>
      <c r="FM79" s="66"/>
      <c r="FN79" s="163"/>
      <c r="FO79" s="163"/>
      <c r="FP79" s="643"/>
      <c r="FQ79" s="163"/>
    </row>
    <row r="80" spans="1:173" s="146" customFormat="1" ht="15.75" thickTop="1" x14ac:dyDescent="0.25">
      <c r="A80" s="70"/>
      <c r="B80" s="71"/>
      <c r="C80" s="47"/>
      <c r="D80" s="163"/>
      <c r="E80" s="163"/>
      <c r="F80" s="163"/>
      <c r="G80" s="163"/>
      <c r="H80" s="677"/>
      <c r="I80" s="163"/>
      <c r="J80" s="163"/>
      <c r="K80" s="643"/>
      <c r="L80" s="163"/>
      <c r="M80" s="163"/>
      <c r="N80" s="163"/>
      <c r="O80" s="163"/>
      <c r="P80" s="677"/>
      <c r="Q80" s="163"/>
      <c r="R80" s="163"/>
      <c r="S80" s="643"/>
      <c r="T80" s="163"/>
      <c r="U80" s="163"/>
      <c r="V80" s="163"/>
      <c r="W80" s="163"/>
      <c r="X80" s="677"/>
      <c r="Y80" s="163"/>
      <c r="Z80" s="163"/>
      <c r="AA80" s="643"/>
      <c r="AB80" s="163"/>
      <c r="AC80" s="163"/>
      <c r="AD80" s="163"/>
      <c r="AE80" s="163"/>
      <c r="AF80" s="677"/>
      <c r="AG80" s="163"/>
      <c r="AH80" s="163"/>
      <c r="AI80" s="643"/>
      <c r="AJ80" s="163"/>
      <c r="AK80" s="163"/>
      <c r="AL80" s="163"/>
      <c r="AM80" s="163"/>
      <c r="AN80" s="677"/>
      <c r="AO80" s="163"/>
      <c r="AP80" s="163"/>
      <c r="AQ80" s="643"/>
      <c r="AR80" s="163"/>
      <c r="AS80" s="163"/>
      <c r="AT80" s="163"/>
      <c r="AU80" s="163"/>
      <c r="AV80" s="677"/>
      <c r="AW80" s="163"/>
      <c r="AX80" s="163"/>
      <c r="AY80" s="643"/>
      <c r="AZ80" s="163"/>
      <c r="BA80" s="163"/>
      <c r="BB80" s="163"/>
      <c r="BC80" s="163"/>
      <c r="BD80" s="677"/>
      <c r="BE80" s="163"/>
      <c r="BF80" s="163"/>
      <c r="BG80" s="643"/>
      <c r="BH80" s="163"/>
      <c r="BI80" s="163"/>
      <c r="BJ80" s="163"/>
      <c r="BK80" s="163"/>
      <c r="BL80" s="677"/>
      <c r="BM80" s="163"/>
      <c r="BN80" s="163"/>
      <c r="BO80" s="643"/>
      <c r="BP80" s="163"/>
      <c r="BQ80" s="163"/>
      <c r="BR80" s="163"/>
      <c r="BS80" s="163"/>
      <c r="BT80" s="677"/>
      <c r="BU80" s="163"/>
      <c r="BV80" s="163"/>
      <c r="BW80" s="643"/>
      <c r="BX80" s="163"/>
      <c r="BY80" s="163"/>
      <c r="BZ80" s="163"/>
      <c r="CA80" s="163"/>
      <c r="CB80" s="677"/>
      <c r="CC80" s="163"/>
      <c r="CD80" s="163"/>
      <c r="CE80" s="643"/>
      <c r="CF80" s="163"/>
      <c r="CG80" s="163"/>
      <c r="CH80" s="163"/>
      <c r="CI80" s="163"/>
      <c r="CJ80" s="677"/>
      <c r="CK80" s="163"/>
      <c r="CL80" s="163"/>
      <c r="CM80" s="643"/>
      <c r="CN80" s="163"/>
      <c r="CO80" s="163"/>
      <c r="CP80" s="163"/>
      <c r="CQ80" s="163"/>
      <c r="CR80" s="677"/>
      <c r="CS80" s="163"/>
      <c r="CT80" s="163"/>
      <c r="CU80" s="643"/>
      <c r="CV80" s="163"/>
      <c r="CW80" s="163"/>
      <c r="CX80" s="163"/>
      <c r="CY80" s="163"/>
      <c r="CZ80" s="677"/>
      <c r="DA80" s="163"/>
      <c r="DB80" s="163"/>
      <c r="DC80" s="643"/>
      <c r="DD80" s="163"/>
      <c r="DE80" s="163"/>
      <c r="DF80" s="163"/>
      <c r="DG80" s="163"/>
      <c r="DH80" s="677"/>
      <c r="DI80" s="163"/>
      <c r="DJ80" s="163"/>
      <c r="DK80" s="643"/>
      <c r="DL80" s="163"/>
      <c r="DM80" s="163"/>
      <c r="DN80" s="163"/>
      <c r="DO80" s="163"/>
      <c r="DP80" s="677"/>
      <c r="DQ80" s="163"/>
      <c r="DR80" s="163"/>
      <c r="DS80" s="643"/>
      <c r="DT80" s="163"/>
      <c r="DU80" s="163"/>
      <c r="DV80" s="163"/>
      <c r="DW80" s="163"/>
      <c r="DX80" s="677"/>
      <c r="DY80" s="163"/>
      <c r="DZ80" s="163"/>
      <c r="EA80" s="643"/>
      <c r="EB80" s="163"/>
      <c r="EC80" s="163"/>
      <c r="ED80" s="163"/>
      <c r="EE80" s="163"/>
      <c r="EF80" s="677"/>
      <c r="EG80" s="163"/>
      <c r="EH80" s="163"/>
      <c r="EI80" s="643"/>
      <c r="EJ80" s="163"/>
      <c r="EK80" s="163"/>
      <c r="EL80" s="163"/>
      <c r="EM80" s="163"/>
      <c r="EN80" s="677"/>
      <c r="EO80" s="163"/>
      <c r="EP80" s="163"/>
      <c r="EQ80" s="643"/>
      <c r="ER80" s="163"/>
      <c r="ES80" s="163"/>
      <c r="ET80" s="163"/>
      <c r="EU80" s="163"/>
      <c r="EV80" s="677"/>
      <c r="EW80" s="163"/>
      <c r="EX80" s="163"/>
      <c r="EY80" s="643"/>
      <c r="EZ80" s="163"/>
      <c r="FA80" s="163"/>
      <c r="FB80" s="163"/>
      <c r="FC80" s="163"/>
      <c r="FD80" s="677"/>
      <c r="FE80" s="163"/>
      <c r="FF80" s="163"/>
      <c r="FG80" s="643"/>
      <c r="FH80" s="163"/>
      <c r="FI80" s="163"/>
      <c r="FJ80" s="163"/>
      <c r="FK80" s="163"/>
      <c r="FL80" s="677"/>
      <c r="FM80" s="163"/>
      <c r="FN80" s="163"/>
      <c r="FO80" s="163"/>
      <c r="FP80" s="643"/>
      <c r="FQ80" s="163"/>
    </row>
    <row r="81" spans="1:202" s="146" customFormat="1" ht="96" customHeight="1" x14ac:dyDescent="0.35">
      <c r="A81" s="72"/>
      <c r="B81" s="721" t="s">
        <v>3160</v>
      </c>
      <c r="C81" s="255"/>
      <c r="D81" s="255"/>
      <c r="E81" s="255"/>
      <c r="F81" s="255"/>
      <c r="G81" s="255"/>
      <c r="H81" s="668"/>
      <c r="I81" s="73"/>
      <c r="J81" s="73"/>
      <c r="K81" s="668"/>
      <c r="L81" s="73"/>
      <c r="M81" s="73"/>
      <c r="N81" s="73"/>
      <c r="O81" s="73"/>
      <c r="P81" s="668"/>
      <c r="Q81" s="73"/>
      <c r="R81" s="73"/>
      <c r="S81" s="668"/>
      <c r="T81" s="73"/>
      <c r="U81" s="73"/>
      <c r="V81" s="73"/>
      <c r="W81" s="73"/>
      <c r="X81" s="668"/>
      <c r="Y81" s="73"/>
      <c r="Z81" s="73"/>
      <c r="AA81" s="668"/>
      <c r="AB81" s="73"/>
      <c r="AC81" s="73"/>
      <c r="AD81" s="73"/>
      <c r="AE81" s="73"/>
      <c r="AF81" s="668"/>
      <c r="AG81" s="73"/>
      <c r="AH81" s="73"/>
      <c r="AI81" s="668"/>
      <c r="AJ81" s="73"/>
      <c r="AK81" s="73"/>
      <c r="AL81" s="73"/>
      <c r="AM81" s="73"/>
      <c r="AN81" s="668"/>
      <c r="AO81" s="73"/>
      <c r="AP81" s="73"/>
      <c r="AQ81" s="668"/>
      <c r="AR81" s="73"/>
      <c r="AS81" s="73"/>
      <c r="AT81" s="73"/>
      <c r="AU81" s="73"/>
      <c r="AV81" s="668"/>
      <c r="AW81" s="73"/>
      <c r="AX81" s="73"/>
      <c r="AY81" s="668"/>
      <c r="AZ81" s="73"/>
      <c r="BA81" s="73"/>
      <c r="BB81" s="73"/>
      <c r="BC81" s="73"/>
      <c r="BD81" s="668"/>
      <c r="BE81" s="73"/>
      <c r="BF81" s="73"/>
      <c r="BG81" s="668"/>
      <c r="BH81" s="73"/>
      <c r="BI81" s="73"/>
      <c r="BJ81" s="73"/>
      <c r="BK81" s="73"/>
      <c r="BL81" s="668"/>
      <c r="BM81" s="73"/>
      <c r="BN81" s="73"/>
      <c r="BO81" s="668"/>
      <c r="BP81" s="73"/>
      <c r="BQ81" s="73"/>
      <c r="BR81" s="73"/>
      <c r="BS81" s="73"/>
      <c r="BT81" s="668"/>
      <c r="BU81" s="73"/>
      <c r="BV81" s="73"/>
      <c r="BW81" s="668"/>
      <c r="BX81" s="73"/>
      <c r="BY81" s="73"/>
      <c r="BZ81" s="73"/>
      <c r="CA81" s="73"/>
      <c r="CB81" s="668"/>
      <c r="CC81" s="73"/>
      <c r="CD81" s="73"/>
      <c r="CE81" s="668"/>
      <c r="CF81" s="73"/>
      <c r="CG81" s="73"/>
      <c r="CH81" s="73"/>
      <c r="CI81" s="73"/>
      <c r="CJ81" s="668"/>
      <c r="CK81" s="73"/>
      <c r="CL81" s="73"/>
      <c r="CM81" s="668"/>
      <c r="CN81" s="73"/>
      <c r="CO81" s="73"/>
      <c r="CP81" s="73"/>
      <c r="CQ81" s="73"/>
      <c r="CR81" s="668"/>
      <c r="CS81" s="73"/>
      <c r="CT81" s="73"/>
      <c r="CU81" s="668"/>
      <c r="CV81" s="73"/>
      <c r="CW81" s="73"/>
      <c r="CX81" s="73"/>
      <c r="CY81" s="73"/>
      <c r="CZ81" s="668"/>
      <c r="DA81" s="73"/>
      <c r="DB81" s="73"/>
      <c r="DC81" s="668"/>
      <c r="DD81" s="73"/>
      <c r="DE81" s="73"/>
      <c r="DF81" s="73"/>
      <c r="DG81" s="73"/>
      <c r="DH81" s="668"/>
      <c r="DI81" s="73"/>
      <c r="DJ81" s="73"/>
      <c r="DK81" s="668"/>
      <c r="DL81" s="73"/>
      <c r="DM81" s="73"/>
      <c r="DN81" s="73"/>
      <c r="DO81" s="73"/>
      <c r="DP81" s="668"/>
      <c r="DQ81" s="73"/>
      <c r="DR81" s="73"/>
      <c r="DS81" s="668"/>
      <c r="DT81" s="73"/>
      <c r="DU81" s="73"/>
      <c r="DV81" s="73"/>
      <c r="DW81" s="73"/>
      <c r="DX81" s="668"/>
      <c r="DY81" s="73"/>
      <c r="DZ81" s="73"/>
      <c r="EA81" s="668"/>
      <c r="EB81" s="73"/>
      <c r="EC81" s="73"/>
      <c r="ED81" s="73"/>
      <c r="EE81" s="73"/>
      <c r="EF81" s="668"/>
      <c r="EG81" s="73"/>
      <c r="EH81" s="73"/>
      <c r="EI81" s="668"/>
      <c r="EJ81" s="73"/>
      <c r="EK81" s="73"/>
      <c r="EL81" s="73"/>
      <c r="EM81" s="73"/>
      <c r="EN81" s="668"/>
      <c r="EO81" s="73"/>
      <c r="EP81" s="73"/>
      <c r="EQ81" s="668"/>
      <c r="ER81" s="73"/>
      <c r="ES81" s="73"/>
      <c r="ET81" s="73"/>
      <c r="EU81" s="73"/>
      <c r="EV81" s="668"/>
      <c r="EW81" s="73"/>
      <c r="EX81" s="73"/>
      <c r="EY81" s="668"/>
      <c r="EZ81" s="73"/>
      <c r="FA81" s="73"/>
      <c r="FB81" s="73"/>
      <c r="FC81" s="73"/>
      <c r="FD81" s="668"/>
      <c r="FE81" s="73"/>
      <c r="FF81" s="73"/>
      <c r="FG81" s="668"/>
      <c r="FH81" s="73"/>
      <c r="FI81" s="73"/>
      <c r="FJ81" s="73"/>
      <c r="FK81" s="73"/>
      <c r="FL81" s="668"/>
      <c r="FM81" s="73"/>
      <c r="FN81" s="73"/>
      <c r="FO81" s="163"/>
      <c r="FP81" s="643"/>
      <c r="FQ81" s="163"/>
    </row>
    <row r="82" spans="1:202" s="146" customFormat="1" ht="213" customHeight="1" thickBot="1" x14ac:dyDescent="0.3">
      <c r="A82" s="44" t="s">
        <v>2377</v>
      </c>
      <c r="B82" s="879" t="s">
        <v>3224</v>
      </c>
      <c r="C82" s="47"/>
      <c r="D82" s="163"/>
      <c r="E82" s="163"/>
      <c r="F82" s="163"/>
      <c r="G82" s="163"/>
      <c r="H82" s="753"/>
      <c r="I82" s="163"/>
      <c r="J82" s="163"/>
      <c r="K82" s="643"/>
      <c r="L82" s="163"/>
      <c r="M82" s="163"/>
      <c r="N82" s="163"/>
      <c r="O82" s="163"/>
      <c r="P82" s="753"/>
      <c r="Q82" s="163"/>
      <c r="R82" s="163"/>
      <c r="S82" s="643"/>
      <c r="T82" s="163"/>
      <c r="U82" s="163"/>
      <c r="V82" s="163"/>
      <c r="W82" s="163"/>
      <c r="X82" s="753"/>
      <c r="Y82" s="163"/>
      <c r="Z82" s="163"/>
      <c r="AA82" s="643"/>
      <c r="AB82" s="163"/>
      <c r="AC82" s="163"/>
      <c r="AD82" s="163"/>
      <c r="AE82" s="163"/>
      <c r="AF82" s="753"/>
      <c r="AG82" s="163"/>
      <c r="AH82" s="163"/>
      <c r="AI82" s="643"/>
      <c r="AJ82" s="163"/>
      <c r="AK82" s="163"/>
      <c r="AL82" s="163"/>
      <c r="AM82" s="163"/>
      <c r="AN82" s="753"/>
      <c r="AO82" s="163"/>
      <c r="AP82" s="163"/>
      <c r="AQ82" s="643"/>
      <c r="AR82" s="163"/>
      <c r="AS82" s="163"/>
      <c r="AT82" s="163"/>
      <c r="AU82" s="163"/>
      <c r="AV82" s="753"/>
      <c r="AW82" s="163"/>
      <c r="AX82" s="163"/>
      <c r="AY82" s="643"/>
      <c r="AZ82" s="163"/>
      <c r="BA82" s="163"/>
      <c r="BB82" s="163"/>
      <c r="BC82" s="163"/>
      <c r="BD82" s="42"/>
      <c r="BE82" s="163"/>
      <c r="BF82" s="163"/>
      <c r="BG82" s="643"/>
      <c r="BH82" s="163"/>
      <c r="BI82" s="163"/>
      <c r="BJ82" s="163"/>
      <c r="BK82" s="163"/>
      <c r="BL82" s="753"/>
      <c r="BM82" s="163"/>
      <c r="BN82" s="163"/>
      <c r="BO82" s="643"/>
      <c r="BP82" s="163"/>
      <c r="BQ82" s="163"/>
      <c r="BR82" s="163"/>
      <c r="BS82" s="163"/>
      <c r="BT82" s="753"/>
      <c r="BU82" s="163"/>
      <c r="BV82" s="163"/>
      <c r="BW82" s="643"/>
      <c r="BX82" s="163"/>
      <c r="BY82" s="163"/>
      <c r="BZ82" s="163"/>
      <c r="CA82" s="163"/>
      <c r="CB82" s="753"/>
      <c r="CC82" s="163"/>
      <c r="CD82" s="163"/>
      <c r="CE82" s="643"/>
      <c r="CF82" s="163"/>
      <c r="CG82" s="163"/>
      <c r="CH82" s="163"/>
      <c r="CI82" s="163"/>
      <c r="CJ82" s="753"/>
      <c r="CK82" s="163"/>
      <c r="CL82" s="163"/>
      <c r="CM82" s="643"/>
      <c r="CN82" s="163"/>
      <c r="CO82" s="163"/>
      <c r="CP82" s="163"/>
      <c r="CQ82" s="163"/>
      <c r="CR82" s="753"/>
      <c r="CS82" s="163"/>
      <c r="CT82" s="163"/>
      <c r="CU82" s="643"/>
      <c r="CV82" s="163"/>
      <c r="CW82" s="163"/>
      <c r="CX82" s="163"/>
      <c r="CY82" s="163"/>
      <c r="CZ82" s="753"/>
      <c r="DA82" s="163"/>
      <c r="DB82" s="163"/>
      <c r="DC82" s="643"/>
      <c r="DD82" s="163"/>
      <c r="DE82" s="163"/>
      <c r="DF82" s="163"/>
      <c r="DG82" s="163"/>
      <c r="DH82" s="753"/>
      <c r="DI82" s="163"/>
      <c r="DJ82" s="163"/>
      <c r="DK82" s="643"/>
      <c r="DL82" s="163"/>
      <c r="DM82" s="163"/>
      <c r="DN82" s="163"/>
      <c r="DO82" s="163"/>
      <c r="DP82" s="753"/>
      <c r="DQ82" s="163"/>
      <c r="DR82" s="163"/>
      <c r="DS82" s="643"/>
      <c r="DT82" s="163"/>
      <c r="DU82" s="163"/>
      <c r="DV82" s="163"/>
      <c r="DW82" s="163"/>
      <c r="DX82" s="753"/>
      <c r="DY82" s="163"/>
      <c r="DZ82" s="163"/>
      <c r="EA82" s="643"/>
      <c r="EB82" s="163"/>
      <c r="EC82" s="163"/>
      <c r="ED82" s="163"/>
      <c r="EE82" s="163"/>
      <c r="EF82" s="753"/>
      <c r="EG82" s="163"/>
      <c r="EH82" s="163"/>
      <c r="EI82" s="643"/>
      <c r="EJ82" s="163"/>
      <c r="EK82" s="163"/>
      <c r="EL82" s="163"/>
      <c r="EM82" s="163"/>
      <c r="EN82" s="753"/>
      <c r="EO82" s="163"/>
      <c r="EP82" s="163"/>
      <c r="EQ82" s="643"/>
      <c r="ER82" s="163"/>
      <c r="ES82" s="163"/>
      <c r="ET82" s="163"/>
      <c r="EU82" s="163"/>
      <c r="EV82" s="753"/>
      <c r="EW82" s="163"/>
      <c r="EX82" s="163"/>
      <c r="EY82" s="643"/>
      <c r="EZ82" s="163"/>
      <c r="FA82" s="163"/>
      <c r="FB82" s="163"/>
      <c r="FC82" s="163"/>
      <c r="FD82" s="753"/>
      <c r="FE82" s="163"/>
      <c r="FF82" s="163"/>
      <c r="FG82" s="643"/>
      <c r="FH82" s="163"/>
      <c r="FI82" s="163"/>
      <c r="FJ82" s="163"/>
      <c r="FK82" s="163"/>
      <c r="FL82" s="216">
        <f>+H82+P82+X82+AF82+AN82+AV82+BD82+BL82+BT82+CB82+CJ82+CR82+CZ82+DH82+DP82+DX82+EF82+EN82+EV82+FD82</f>
        <v>0</v>
      </c>
      <c r="FM82" s="163"/>
      <c r="FN82" s="163"/>
      <c r="FO82" s="163"/>
      <c r="FP82" s="643"/>
      <c r="FQ82" s="163"/>
    </row>
    <row r="83" spans="1:202" s="146" customFormat="1" ht="108.75" customHeight="1" thickTop="1" thickBot="1" x14ac:dyDescent="0.3">
      <c r="A83" s="44" t="s">
        <v>2378</v>
      </c>
      <c r="B83" s="48" t="s">
        <v>3162</v>
      </c>
      <c r="C83" s="47"/>
      <c r="D83" s="163"/>
      <c r="E83" s="163"/>
      <c r="F83" s="163"/>
      <c r="G83" s="65"/>
      <c r="H83" s="74">
        <f>H79-H82</f>
        <v>0</v>
      </c>
      <c r="I83" s="163"/>
      <c r="J83" s="163"/>
      <c r="K83" s="643"/>
      <c r="L83" s="163"/>
      <c r="M83" s="163"/>
      <c r="N83" s="163"/>
      <c r="O83" s="65"/>
      <c r="P83" s="74">
        <f>P79-P82</f>
        <v>0</v>
      </c>
      <c r="Q83" s="163"/>
      <c r="R83" s="163"/>
      <c r="S83" s="643"/>
      <c r="T83" s="163"/>
      <c r="U83" s="163"/>
      <c r="V83" s="163"/>
      <c r="W83" s="65"/>
      <c r="X83" s="74">
        <f>X79-X82</f>
        <v>0</v>
      </c>
      <c r="Y83" s="163"/>
      <c r="Z83" s="163"/>
      <c r="AA83" s="643"/>
      <c r="AB83" s="163"/>
      <c r="AC83" s="163"/>
      <c r="AD83" s="163"/>
      <c r="AE83" s="65"/>
      <c r="AF83" s="74">
        <f>AF79-AF82</f>
        <v>0</v>
      </c>
      <c r="AG83" s="163"/>
      <c r="AH83" s="163"/>
      <c r="AI83" s="643"/>
      <c r="AJ83" s="163"/>
      <c r="AK83" s="163"/>
      <c r="AL83" s="163"/>
      <c r="AM83" s="65"/>
      <c r="AN83" s="74">
        <f>AN79-AN82</f>
        <v>0</v>
      </c>
      <c r="AO83" s="163"/>
      <c r="AP83" s="163"/>
      <c r="AQ83" s="643"/>
      <c r="AR83" s="163"/>
      <c r="AS83" s="163"/>
      <c r="AT83" s="163"/>
      <c r="AU83" s="65"/>
      <c r="AV83" s="74">
        <f>AV79-AV82</f>
        <v>0</v>
      </c>
      <c r="AW83" s="163"/>
      <c r="AX83" s="163"/>
      <c r="AY83" s="643"/>
      <c r="AZ83" s="163"/>
      <c r="BA83" s="163"/>
      <c r="BB83" s="163"/>
      <c r="BC83" s="65"/>
      <c r="BD83" s="74">
        <f>BD79-BD82</f>
        <v>0</v>
      </c>
      <c r="BE83" s="163"/>
      <c r="BF83" s="163"/>
      <c r="BG83" s="643"/>
      <c r="BH83" s="163"/>
      <c r="BI83" s="163"/>
      <c r="BJ83" s="163"/>
      <c r="BK83" s="65"/>
      <c r="BL83" s="74">
        <f>BL79-BL82</f>
        <v>0</v>
      </c>
      <c r="BM83" s="163"/>
      <c r="BN83" s="163"/>
      <c r="BO83" s="643"/>
      <c r="BP83" s="163"/>
      <c r="BQ83" s="163"/>
      <c r="BR83" s="163"/>
      <c r="BS83" s="65"/>
      <c r="BT83" s="74">
        <f>BT79-BT82</f>
        <v>0</v>
      </c>
      <c r="BU83" s="163"/>
      <c r="BV83" s="163"/>
      <c r="BW83" s="643"/>
      <c r="BX83" s="163"/>
      <c r="BY83" s="163"/>
      <c r="BZ83" s="163"/>
      <c r="CA83" s="65"/>
      <c r="CB83" s="74">
        <f>CB79-CB82</f>
        <v>0</v>
      </c>
      <c r="CC83" s="163"/>
      <c r="CD83" s="163"/>
      <c r="CE83" s="643"/>
      <c r="CF83" s="163"/>
      <c r="CG83" s="163"/>
      <c r="CH83" s="163"/>
      <c r="CI83" s="65"/>
      <c r="CJ83" s="74">
        <f>CJ79-CJ82</f>
        <v>0</v>
      </c>
      <c r="CK83" s="163"/>
      <c r="CL83" s="163"/>
      <c r="CM83" s="643"/>
      <c r="CN83" s="163"/>
      <c r="CO83" s="163"/>
      <c r="CP83" s="163"/>
      <c r="CQ83" s="65"/>
      <c r="CR83" s="74">
        <f>CR79-CR82</f>
        <v>0</v>
      </c>
      <c r="CS83" s="163"/>
      <c r="CT83" s="163"/>
      <c r="CU83" s="643"/>
      <c r="CV83" s="163"/>
      <c r="CW83" s="163"/>
      <c r="CX83" s="163"/>
      <c r="CY83" s="65"/>
      <c r="CZ83" s="74">
        <f>CZ79-CZ82</f>
        <v>0</v>
      </c>
      <c r="DA83" s="163"/>
      <c r="DB83" s="163"/>
      <c r="DC83" s="643"/>
      <c r="DD83" s="163"/>
      <c r="DE83" s="163"/>
      <c r="DF83" s="163"/>
      <c r="DG83" s="65"/>
      <c r="DH83" s="74">
        <f>DH79-DH82</f>
        <v>0</v>
      </c>
      <c r="DI83" s="163"/>
      <c r="DJ83" s="163"/>
      <c r="DK83" s="643"/>
      <c r="DL83" s="163"/>
      <c r="DM83" s="163"/>
      <c r="DN83" s="163"/>
      <c r="DO83" s="65"/>
      <c r="DP83" s="74">
        <f>DP79-DP82</f>
        <v>0</v>
      </c>
      <c r="DQ83" s="163"/>
      <c r="DR83" s="163"/>
      <c r="DS83" s="643"/>
      <c r="DT83" s="163"/>
      <c r="DU83" s="163"/>
      <c r="DV83" s="163"/>
      <c r="DW83" s="65"/>
      <c r="DX83" s="74">
        <f>DX79-DX82</f>
        <v>0</v>
      </c>
      <c r="DY83" s="163"/>
      <c r="DZ83" s="163"/>
      <c r="EA83" s="643"/>
      <c r="EB83" s="163"/>
      <c r="EC83" s="163"/>
      <c r="ED83" s="163"/>
      <c r="EE83" s="65"/>
      <c r="EF83" s="74">
        <f>EF79-EF82</f>
        <v>0</v>
      </c>
      <c r="EG83" s="163"/>
      <c r="EH83" s="163"/>
      <c r="EI83" s="643"/>
      <c r="EJ83" s="163"/>
      <c r="EK83" s="163"/>
      <c r="EL83" s="163"/>
      <c r="EM83" s="65"/>
      <c r="EN83" s="74">
        <f>EN79-EN82</f>
        <v>0</v>
      </c>
      <c r="EO83" s="163"/>
      <c r="EP83" s="163"/>
      <c r="EQ83" s="643"/>
      <c r="ER83" s="163"/>
      <c r="ES83" s="163"/>
      <c r="ET83" s="163"/>
      <c r="EU83" s="65"/>
      <c r="EV83" s="74">
        <f>EV79-EV82</f>
        <v>0</v>
      </c>
      <c r="EW83" s="163"/>
      <c r="EX83" s="163"/>
      <c r="EY83" s="643"/>
      <c r="EZ83" s="163"/>
      <c r="FA83" s="163"/>
      <c r="FB83" s="163"/>
      <c r="FC83" s="65"/>
      <c r="FD83" s="74">
        <f>FD79-FD82</f>
        <v>0</v>
      </c>
      <c r="FE83" s="163"/>
      <c r="FF83" s="163"/>
      <c r="FG83" s="643"/>
      <c r="FH83" s="163"/>
      <c r="FI83" s="163"/>
      <c r="FJ83" s="163"/>
      <c r="FK83" s="65"/>
      <c r="FL83" s="74">
        <f>FL79-FL82</f>
        <v>0</v>
      </c>
      <c r="FM83" s="163"/>
      <c r="FN83" s="163"/>
      <c r="FO83" s="163"/>
      <c r="FP83" s="643"/>
      <c r="FQ83" s="163"/>
    </row>
    <row r="84" spans="1:202" s="806" customFormat="1" ht="15.75" thickTop="1" x14ac:dyDescent="0.25">
      <c r="A84" s="851"/>
      <c r="B84" s="798"/>
      <c r="C84" s="799"/>
      <c r="D84" s="250"/>
      <c r="E84" s="250"/>
      <c r="F84" s="250"/>
      <c r="G84" s="250"/>
      <c r="H84" s="250"/>
      <c r="I84" s="852"/>
      <c r="J84" s="216"/>
      <c r="K84" s="760"/>
      <c r="L84" s="216"/>
      <c r="M84" s="216"/>
      <c r="N84" s="216"/>
      <c r="O84" s="803"/>
      <c r="P84" s="250"/>
      <c r="Q84" s="216"/>
      <c r="R84" s="216"/>
      <c r="S84" s="760"/>
      <c r="T84" s="216"/>
      <c r="U84" s="216"/>
      <c r="V84" s="216"/>
      <c r="W84" s="803"/>
      <c r="X84" s="250"/>
      <c r="Y84" s="216"/>
      <c r="Z84" s="216"/>
      <c r="AA84" s="760"/>
      <c r="AB84" s="216"/>
      <c r="AC84" s="216"/>
      <c r="AD84" s="216"/>
      <c r="AE84" s="803"/>
      <c r="AF84" s="250"/>
      <c r="AG84" s="216"/>
      <c r="AH84" s="216"/>
      <c r="AI84" s="760"/>
      <c r="AJ84" s="216"/>
      <c r="AK84" s="216"/>
      <c r="AL84" s="216"/>
      <c r="AM84" s="803"/>
      <c r="AN84" s="250"/>
      <c r="AO84" s="216"/>
      <c r="AP84" s="216"/>
      <c r="AQ84" s="760"/>
      <c r="AR84" s="216"/>
      <c r="AS84" s="216"/>
      <c r="AT84" s="216"/>
      <c r="AU84" s="803"/>
      <c r="AV84" s="250"/>
      <c r="AW84" s="216"/>
      <c r="AX84" s="216"/>
      <c r="AY84" s="760"/>
      <c r="AZ84" s="216"/>
      <c r="BA84" s="216"/>
      <c r="BB84" s="216"/>
      <c r="BC84" s="803"/>
      <c r="BD84" s="250"/>
      <c r="BE84" s="216"/>
      <c r="BF84" s="216"/>
      <c r="BG84" s="760"/>
      <c r="BH84" s="216"/>
      <c r="BI84" s="216"/>
      <c r="BJ84" s="216"/>
      <c r="BK84" s="803"/>
      <c r="BL84" s="250"/>
      <c r="BM84" s="216"/>
      <c r="BN84" s="216"/>
      <c r="BO84" s="760"/>
      <c r="BP84" s="216"/>
      <c r="BQ84" s="216"/>
      <c r="BR84" s="216"/>
      <c r="BS84" s="803"/>
      <c r="BT84" s="250"/>
      <c r="BU84" s="216"/>
      <c r="BV84" s="216"/>
      <c r="BW84" s="760"/>
      <c r="BX84" s="216"/>
      <c r="BY84" s="216"/>
      <c r="BZ84" s="216"/>
      <c r="CA84" s="803"/>
      <c r="CB84" s="250"/>
      <c r="CC84" s="216"/>
      <c r="CD84" s="216"/>
      <c r="CE84" s="760"/>
      <c r="CF84" s="216"/>
      <c r="CG84" s="216"/>
      <c r="CH84" s="216"/>
      <c r="CI84" s="803"/>
      <c r="CJ84" s="250"/>
      <c r="CK84" s="216"/>
      <c r="CL84" s="216"/>
      <c r="CM84" s="760"/>
      <c r="CN84" s="216"/>
      <c r="CO84" s="216"/>
      <c r="CP84" s="216"/>
      <c r="CQ84" s="803"/>
      <c r="CR84" s="250"/>
      <c r="CS84" s="216"/>
      <c r="CT84" s="216"/>
      <c r="CU84" s="760"/>
      <c r="CV84" s="216"/>
      <c r="CW84" s="216"/>
      <c r="CX84" s="216"/>
      <c r="CY84" s="803"/>
      <c r="CZ84" s="250"/>
      <c r="DA84" s="216"/>
      <c r="DB84" s="216"/>
      <c r="DC84" s="760"/>
      <c r="DD84" s="216"/>
      <c r="DE84" s="216"/>
      <c r="DF84" s="216"/>
      <c r="DG84" s="803"/>
      <c r="DH84" s="250"/>
      <c r="DI84" s="216"/>
      <c r="DJ84" s="216"/>
      <c r="DK84" s="760"/>
      <c r="DL84" s="216"/>
      <c r="DM84" s="216"/>
      <c r="DN84" s="216"/>
      <c r="DO84" s="803"/>
      <c r="DP84" s="250"/>
      <c r="DQ84" s="216"/>
      <c r="DR84" s="216"/>
      <c r="DS84" s="760"/>
      <c r="DT84" s="216"/>
      <c r="DU84" s="216"/>
      <c r="DV84" s="216"/>
      <c r="DW84" s="803"/>
      <c r="DX84" s="250"/>
      <c r="DY84" s="216"/>
      <c r="DZ84" s="216"/>
      <c r="EA84" s="760"/>
      <c r="EB84" s="216"/>
      <c r="EC84" s="216"/>
      <c r="ED84" s="216"/>
      <c r="EE84" s="803"/>
      <c r="EF84" s="250"/>
      <c r="EG84" s="216"/>
      <c r="EH84" s="216"/>
      <c r="EI84" s="760"/>
      <c r="EJ84" s="216"/>
      <c r="EK84" s="216"/>
      <c r="EL84" s="216"/>
      <c r="EM84" s="803"/>
      <c r="EN84" s="250"/>
      <c r="EO84" s="216"/>
      <c r="EP84" s="216"/>
      <c r="EQ84" s="760"/>
      <c r="ER84" s="216"/>
      <c r="ES84" s="216"/>
      <c r="ET84" s="216"/>
      <c r="EU84" s="803"/>
      <c r="EV84" s="250"/>
      <c r="EW84" s="216"/>
      <c r="EX84" s="216"/>
      <c r="EY84" s="760"/>
      <c r="EZ84" s="216"/>
      <c r="FA84" s="216"/>
      <c r="FB84" s="216"/>
      <c r="FC84" s="803"/>
      <c r="FD84" s="250"/>
      <c r="FE84" s="216"/>
      <c r="FF84" s="216"/>
      <c r="FG84" s="760"/>
      <c r="FH84" s="216"/>
      <c r="FI84" s="216"/>
      <c r="FJ84" s="216"/>
      <c r="FK84" s="803"/>
      <c r="FL84" s="250"/>
      <c r="FM84" s="216"/>
      <c r="FN84" s="216"/>
      <c r="FO84" s="216"/>
      <c r="FP84" s="760"/>
      <c r="FQ84" s="216"/>
    </row>
    <row r="85" spans="1:202" s="33" customFormat="1" ht="69.75" customHeight="1" x14ac:dyDescent="0.35">
      <c r="A85" s="815">
        <v>25660</v>
      </c>
      <c r="B85" s="816" t="s">
        <v>3173</v>
      </c>
      <c r="C85" s="813"/>
      <c r="D85" s="753"/>
      <c r="E85" s="753"/>
      <c r="F85" s="753"/>
      <c r="G85" s="753"/>
      <c r="H85" s="764">
        <f>SUM(D85:G85)</f>
        <v>0</v>
      </c>
      <c r="I85" s="753"/>
      <c r="J85" s="753"/>
      <c r="K85" s="760"/>
      <c r="L85" s="753"/>
      <c r="M85" s="753"/>
      <c r="N85" s="753"/>
      <c r="O85" s="753"/>
      <c r="P85" s="764">
        <f>SUM(L85:O85)</f>
        <v>0</v>
      </c>
      <c r="Q85" s="753"/>
      <c r="R85" s="753"/>
      <c r="S85" s="760"/>
      <c r="T85" s="753"/>
      <c r="U85" s="753"/>
      <c r="V85" s="753"/>
      <c r="W85" s="753"/>
      <c r="X85" s="764">
        <f>SUM(T85:W85)</f>
        <v>0</v>
      </c>
      <c r="Y85" s="753"/>
      <c r="Z85" s="753"/>
      <c r="AA85" s="760"/>
      <c r="AB85" s="753"/>
      <c r="AC85" s="753"/>
      <c r="AD85" s="753"/>
      <c r="AE85" s="753"/>
      <c r="AF85" s="764">
        <f>SUM(AB85:AE85)</f>
        <v>0</v>
      </c>
      <c r="AG85" s="753"/>
      <c r="AH85" s="753"/>
      <c r="AI85" s="760"/>
      <c r="AJ85" s="753"/>
      <c r="AK85" s="753"/>
      <c r="AL85" s="753"/>
      <c r="AM85" s="753"/>
      <c r="AN85" s="764">
        <f>SUM(AJ85:AM85)</f>
        <v>0</v>
      </c>
      <c r="AO85" s="753"/>
      <c r="AP85" s="753"/>
      <c r="AQ85" s="760"/>
      <c r="AR85" s="753"/>
      <c r="AS85" s="753"/>
      <c r="AT85" s="753"/>
      <c r="AU85" s="753"/>
      <c r="AV85" s="764">
        <f>SUM(AR85:AU85)</f>
        <v>0</v>
      </c>
      <c r="AW85" s="753"/>
      <c r="AX85" s="753"/>
      <c r="AY85" s="760"/>
      <c r="AZ85" s="753"/>
      <c r="BA85" s="753"/>
      <c r="BB85" s="753"/>
      <c r="BC85" s="753"/>
      <c r="BD85" s="764">
        <f>SUM(AZ85:BC85)</f>
        <v>0</v>
      </c>
      <c r="BE85" s="753"/>
      <c r="BF85" s="753"/>
      <c r="BG85" s="760"/>
      <c r="BH85" s="753"/>
      <c r="BI85" s="753"/>
      <c r="BJ85" s="753"/>
      <c r="BK85" s="753"/>
      <c r="BL85" s="764">
        <f>SUM(BH85:BK85)</f>
        <v>0</v>
      </c>
      <c r="BM85" s="753"/>
      <c r="BN85" s="753"/>
      <c r="BO85" s="760"/>
      <c r="BP85" s="753"/>
      <c r="BQ85" s="753"/>
      <c r="BR85" s="753"/>
      <c r="BS85" s="753"/>
      <c r="BT85" s="764">
        <f>SUM(BP85:BS85)</f>
        <v>0</v>
      </c>
      <c r="BU85" s="753"/>
      <c r="BV85" s="753"/>
      <c r="BW85" s="760"/>
      <c r="BX85" s="753"/>
      <c r="BY85" s="753"/>
      <c r="BZ85" s="753"/>
      <c r="CA85" s="753"/>
      <c r="CB85" s="764">
        <f>SUM(BX85:CA85)</f>
        <v>0</v>
      </c>
      <c r="CC85" s="753"/>
      <c r="CD85" s="753"/>
      <c r="CE85" s="760"/>
      <c r="CF85" s="753"/>
      <c r="CG85" s="753"/>
      <c r="CH85" s="753"/>
      <c r="CI85" s="753"/>
      <c r="CJ85" s="764">
        <f>SUM(CF85:CI85)</f>
        <v>0</v>
      </c>
      <c r="CK85" s="753"/>
      <c r="CL85" s="753"/>
      <c r="CM85" s="760"/>
      <c r="CN85" s="753"/>
      <c r="CO85" s="753"/>
      <c r="CP85" s="753"/>
      <c r="CQ85" s="753"/>
      <c r="CR85" s="764">
        <f>SUM(CN85:CQ85)</f>
        <v>0</v>
      </c>
      <c r="CS85" s="753"/>
      <c r="CT85" s="753"/>
      <c r="CU85" s="760"/>
      <c r="CV85" s="753"/>
      <c r="CW85" s="753"/>
      <c r="CX85" s="753"/>
      <c r="CY85" s="753"/>
      <c r="CZ85" s="764">
        <f>SUM(CV85:CY85)</f>
        <v>0</v>
      </c>
      <c r="DA85" s="753"/>
      <c r="DB85" s="753"/>
      <c r="DC85" s="760"/>
      <c r="DD85" s="753"/>
      <c r="DE85" s="753"/>
      <c r="DF85" s="753"/>
      <c r="DG85" s="753"/>
      <c r="DH85" s="764">
        <f>SUM(DD85:DG85)</f>
        <v>0</v>
      </c>
      <c r="DI85" s="753"/>
      <c r="DJ85" s="753"/>
      <c r="DK85" s="760"/>
      <c r="DL85" s="753"/>
      <c r="DM85" s="753"/>
      <c r="DN85" s="753"/>
      <c r="DO85" s="753"/>
      <c r="DP85" s="764">
        <f>SUM(DL85:DO85)</f>
        <v>0</v>
      </c>
      <c r="DQ85" s="753"/>
      <c r="DR85" s="753"/>
      <c r="DS85" s="760"/>
      <c r="DT85" s="753"/>
      <c r="DU85" s="753"/>
      <c r="DV85" s="753"/>
      <c r="DW85" s="753"/>
      <c r="DX85" s="764">
        <f>SUM(DT85:DW85)</f>
        <v>0</v>
      </c>
      <c r="DY85" s="753"/>
      <c r="DZ85" s="753"/>
      <c r="EA85" s="760"/>
      <c r="EB85" s="753"/>
      <c r="EC85" s="753"/>
      <c r="ED85" s="753"/>
      <c r="EE85" s="753"/>
      <c r="EF85" s="764">
        <f>SUM(EB85:EE85)</f>
        <v>0</v>
      </c>
      <c r="EG85" s="753"/>
      <c r="EH85" s="753"/>
      <c r="EI85" s="760"/>
      <c r="EJ85" s="753"/>
      <c r="EK85" s="753"/>
      <c r="EL85" s="753"/>
      <c r="EM85" s="753"/>
      <c r="EN85" s="764">
        <f>SUM(EJ85:EM85)</f>
        <v>0</v>
      </c>
      <c r="EO85" s="753"/>
      <c r="EP85" s="753"/>
      <c r="EQ85" s="760"/>
      <c r="ER85" s="753"/>
      <c r="ES85" s="753"/>
      <c r="ET85" s="753"/>
      <c r="EU85" s="753"/>
      <c r="EV85" s="764">
        <f>SUM(ER85:EU85)</f>
        <v>0</v>
      </c>
      <c r="EW85" s="753"/>
      <c r="EX85" s="753"/>
      <c r="EY85" s="760"/>
      <c r="EZ85" s="753"/>
      <c r="FA85" s="753"/>
      <c r="FB85" s="753"/>
      <c r="FC85" s="753"/>
      <c r="FD85" s="764">
        <f>SUM(EZ85:FC85)</f>
        <v>0</v>
      </c>
      <c r="FE85" s="753"/>
      <c r="FF85" s="753"/>
      <c r="FG85" s="760"/>
      <c r="FH85" s="763">
        <f>D85+L85+T85+AB85+AJ85+AR85+AZ85+BH85+BP85+BX85+CF85+CN85+CV85+DD85+DL85+DT85+EB85+EJ85+ER85+EZ85</f>
        <v>0</v>
      </c>
      <c r="FI85" s="763">
        <f>E85+M85+U85+AC85+AK85+AS85+BA85+BI85+BQ85+BY85+CG85+CO85+CW85+DE85+DM85+DU85+EC85+EK85+ES85+FA85</f>
        <v>0</v>
      </c>
      <c r="FJ85" s="763">
        <f>F85+N85+V85+AD85+AL85+AT85+BB85+BJ85+BR85+BZ85+CH85+CP85+CX85+DF85+DN85+DV85+ED85+EL85+ET85+FB85</f>
        <v>0</v>
      </c>
      <c r="FK85" s="763">
        <f>G85+O85+W85+AE85+AM85+AU85+BC85+BK85+BS85+CA85+CI85+CQ85+CY85+DG85+DO85+DW85+EE85+EM85+EU85+FC85</f>
        <v>0</v>
      </c>
      <c r="FL85" s="763">
        <f>SUM(FH85:FK85)</f>
        <v>0</v>
      </c>
      <c r="FM85" s="763">
        <f>I85+Q85+Y85+AG85+AO85+AW85+BE85+BM85+BU85+CC85+CK85+CS85+DA85+DI85+DQ85+DY85+EG85+EO85+EW85+FE85</f>
        <v>0</v>
      </c>
      <c r="FN85" s="763">
        <f>J85+R85+Z85+AH85+AP85+AX85+BF85+BN85+BV85+CD85+CL85+CT85+DB85+DJ85+DR85+DZ85+EH85+EP85+EX85+FF85</f>
        <v>0</v>
      </c>
      <c r="FO85" s="147"/>
      <c r="FP85" s="760"/>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row>
    <row r="86" spans="1:202" s="146" customFormat="1" ht="51.75" customHeight="1" x14ac:dyDescent="0.35">
      <c r="A86" s="32"/>
      <c r="B86" s="1155" t="s">
        <v>3350</v>
      </c>
      <c r="C86" s="1156"/>
      <c r="D86" s="1156"/>
      <c r="E86" s="1156"/>
      <c r="F86" s="1156"/>
      <c r="G86" s="1156"/>
      <c r="H86" s="1156"/>
      <c r="I86" s="1157"/>
      <c r="J86" s="41"/>
      <c r="K86" s="40"/>
      <c r="L86" s="39"/>
      <c r="M86" s="39"/>
      <c r="N86" s="39"/>
      <c r="O86" s="39"/>
      <c r="P86" s="39"/>
      <c r="Q86" s="41"/>
      <c r="R86" s="41"/>
      <c r="S86" s="40"/>
      <c r="T86" s="39"/>
      <c r="U86" s="39"/>
      <c r="V86" s="39"/>
      <c r="W86" s="39"/>
      <c r="X86" s="39"/>
      <c r="Y86" s="41"/>
      <c r="Z86" s="41"/>
      <c r="AA86" s="40"/>
      <c r="AB86" s="39"/>
      <c r="AC86" s="39"/>
      <c r="AD86" s="39"/>
      <c r="AE86" s="39"/>
      <c r="AF86" s="39"/>
      <c r="AG86" s="41"/>
      <c r="AH86" s="41"/>
      <c r="AI86" s="40"/>
      <c r="AJ86" s="39"/>
      <c r="AK86" s="39"/>
      <c r="AL86" s="39"/>
      <c r="AM86" s="39"/>
      <c r="AN86" s="39"/>
      <c r="AO86" s="148"/>
      <c r="AP86" s="148"/>
      <c r="AQ86" s="40"/>
      <c r="AR86" s="39"/>
      <c r="AS86" s="39"/>
      <c r="AT86" s="39"/>
      <c r="AU86" s="39"/>
      <c r="AV86" s="39"/>
      <c r="AW86" s="41"/>
      <c r="AX86" s="41"/>
      <c r="AY86" s="40"/>
      <c r="AZ86" s="39"/>
      <c r="BA86" s="39"/>
      <c r="BB86" s="39"/>
      <c r="BC86" s="39"/>
      <c r="BD86" s="39"/>
      <c r="BE86" s="41"/>
      <c r="BF86" s="41"/>
      <c r="BG86" s="40"/>
      <c r="BH86" s="39"/>
      <c r="BI86" s="39"/>
      <c r="BJ86" s="39"/>
      <c r="BK86" s="39"/>
      <c r="BL86" s="39"/>
      <c r="BM86" s="41"/>
      <c r="BN86" s="41"/>
      <c r="BO86" s="40"/>
      <c r="BP86" s="39"/>
      <c r="BQ86" s="39"/>
      <c r="BR86" s="39"/>
      <c r="BS86" s="39"/>
      <c r="BT86" s="39"/>
      <c r="BU86" s="41"/>
      <c r="BV86" s="41"/>
      <c r="BW86" s="40"/>
      <c r="BX86" s="39"/>
      <c r="BY86" s="39"/>
      <c r="BZ86" s="39"/>
      <c r="CA86" s="39"/>
      <c r="CB86" s="39"/>
      <c r="CC86" s="41"/>
      <c r="CD86" s="41"/>
      <c r="CE86" s="40"/>
      <c r="CF86" s="39"/>
      <c r="CG86" s="39"/>
      <c r="CH86" s="39"/>
      <c r="CI86" s="39"/>
      <c r="CJ86" s="39"/>
      <c r="CK86" s="41"/>
      <c r="CL86" s="41"/>
      <c r="CM86" s="40"/>
      <c r="CN86" s="39"/>
      <c r="CO86" s="39"/>
      <c r="CP86" s="39"/>
      <c r="CQ86" s="39"/>
      <c r="CR86" s="39"/>
      <c r="CS86" s="41"/>
      <c r="CT86" s="41"/>
      <c r="CU86" s="40"/>
      <c r="CV86" s="39"/>
      <c r="CW86" s="39"/>
      <c r="CX86" s="39"/>
      <c r="CY86" s="39"/>
      <c r="CZ86" s="39"/>
      <c r="DA86" s="41"/>
      <c r="DB86" s="41"/>
      <c r="DC86" s="40"/>
      <c r="DD86" s="39"/>
      <c r="DE86" s="39"/>
      <c r="DF86" s="39"/>
      <c r="DG86" s="39"/>
      <c r="DH86" s="39"/>
      <c r="DI86" s="41"/>
      <c r="DJ86" s="41"/>
      <c r="DK86" s="40"/>
      <c r="DL86" s="39"/>
      <c r="DM86" s="39"/>
      <c r="DN86" s="39"/>
      <c r="DO86" s="39"/>
      <c r="DP86" s="39"/>
      <c r="DQ86" s="41"/>
      <c r="DR86" s="41"/>
      <c r="DS86" s="40"/>
      <c r="DT86" s="39"/>
      <c r="DU86" s="39"/>
      <c r="DV86" s="39"/>
      <c r="DW86" s="39"/>
      <c r="DX86" s="39"/>
      <c r="DY86" s="41"/>
      <c r="DZ86" s="41"/>
      <c r="EA86" s="40"/>
      <c r="EB86" s="39"/>
      <c r="EC86" s="39"/>
      <c r="ED86" s="39"/>
      <c r="EE86" s="39"/>
      <c r="EF86" s="39"/>
      <c r="EG86" s="41"/>
      <c r="EH86" s="41"/>
      <c r="EI86" s="40"/>
      <c r="EJ86" s="39"/>
      <c r="EK86" s="39"/>
      <c r="EL86" s="39"/>
      <c r="EM86" s="39"/>
      <c r="EN86" s="39"/>
      <c r="EO86" s="41"/>
      <c r="EP86" s="41"/>
      <c r="EQ86" s="40"/>
      <c r="ER86" s="39"/>
      <c r="ES86" s="39"/>
      <c r="ET86" s="39"/>
      <c r="EU86" s="39"/>
      <c r="EV86" s="39"/>
      <c r="EW86" s="41"/>
      <c r="EX86" s="41"/>
      <c r="EY86" s="40"/>
      <c r="EZ86" s="39"/>
      <c r="FA86" s="39"/>
      <c r="FB86" s="39"/>
      <c r="FC86" s="39"/>
      <c r="FD86" s="39"/>
      <c r="FE86" s="41"/>
      <c r="FF86" s="41"/>
      <c r="FG86" s="40"/>
      <c r="FH86" s="39"/>
      <c r="FI86" s="39"/>
      <c r="FJ86" s="39"/>
      <c r="FK86" s="39"/>
      <c r="FL86" s="39"/>
      <c r="FM86" s="41"/>
      <c r="FN86" s="41"/>
      <c r="FO86" s="39"/>
      <c r="FP86" s="39"/>
      <c r="FQ86" s="39"/>
    </row>
    <row r="87" spans="1:202" s="146" customFormat="1" ht="26.25" customHeight="1" x14ac:dyDescent="0.25">
      <c r="A87" s="654"/>
      <c r="B87" s="656"/>
      <c r="C87" s="678"/>
      <c r="D87" s="659"/>
      <c r="E87" s="659"/>
      <c r="F87" s="659"/>
      <c r="G87" s="659"/>
      <c r="H87" s="659"/>
      <c r="I87" s="659"/>
      <c r="J87" s="659"/>
      <c r="K87" s="659"/>
      <c r="L87" s="659"/>
      <c r="M87" s="659"/>
      <c r="N87" s="659"/>
      <c r="O87" s="659"/>
      <c r="P87" s="659"/>
      <c r="Q87" s="659"/>
      <c r="R87" s="659"/>
      <c r="S87" s="659"/>
      <c r="T87" s="659"/>
      <c r="U87" s="659"/>
      <c r="V87" s="659"/>
      <c r="W87" s="659"/>
      <c r="X87" s="659"/>
      <c r="Y87" s="659"/>
      <c r="Z87" s="659"/>
      <c r="AA87" s="659"/>
      <c r="AB87" s="659"/>
      <c r="AC87" s="659"/>
      <c r="AD87" s="659"/>
      <c r="AE87" s="659"/>
      <c r="AF87" s="659"/>
      <c r="AG87" s="659"/>
      <c r="AH87" s="659"/>
      <c r="AI87" s="659"/>
      <c r="AJ87" s="659"/>
      <c r="AK87" s="659"/>
      <c r="AL87" s="659"/>
      <c r="AM87" s="659"/>
      <c r="AN87" s="659"/>
      <c r="AO87" s="659"/>
      <c r="AP87" s="659"/>
      <c r="AQ87" s="659"/>
      <c r="AR87" s="659"/>
      <c r="AS87" s="659"/>
      <c r="AT87" s="659"/>
      <c r="AU87" s="659"/>
      <c r="AV87" s="659"/>
      <c r="AW87" s="659"/>
      <c r="AX87" s="659"/>
      <c r="AY87" s="659"/>
      <c r="AZ87" s="659"/>
      <c r="BA87" s="659"/>
      <c r="BB87" s="659"/>
      <c r="BC87" s="659"/>
      <c r="BD87" s="659"/>
      <c r="BE87" s="659"/>
      <c r="BF87" s="659"/>
      <c r="BG87" s="659"/>
      <c r="BH87" s="659"/>
      <c r="BI87" s="659"/>
      <c r="BJ87" s="659"/>
      <c r="BK87" s="659"/>
      <c r="BL87" s="659"/>
      <c r="BM87" s="659"/>
      <c r="BN87" s="659"/>
      <c r="BO87" s="659"/>
      <c r="BP87" s="659"/>
      <c r="BQ87" s="659"/>
      <c r="BR87" s="659"/>
      <c r="BS87" s="659"/>
      <c r="BT87" s="659"/>
      <c r="BU87" s="659"/>
      <c r="BV87" s="659"/>
      <c r="BW87" s="659"/>
      <c r="BX87" s="659"/>
      <c r="BY87" s="659"/>
      <c r="BZ87" s="659"/>
      <c r="CA87" s="659"/>
      <c r="CB87" s="659"/>
      <c r="CC87" s="659"/>
      <c r="CD87" s="659"/>
      <c r="CE87" s="659"/>
      <c r="CF87" s="659"/>
      <c r="CG87" s="659"/>
      <c r="CH87" s="659"/>
      <c r="CI87" s="659"/>
      <c r="CJ87" s="659"/>
      <c r="CK87" s="659"/>
      <c r="CL87" s="659"/>
      <c r="CM87" s="659"/>
      <c r="CN87" s="659"/>
      <c r="CO87" s="659"/>
      <c r="CP87" s="659"/>
      <c r="CQ87" s="659"/>
      <c r="CR87" s="659"/>
      <c r="CS87" s="659"/>
      <c r="CT87" s="659"/>
      <c r="CU87" s="659"/>
      <c r="CV87" s="659"/>
      <c r="CW87" s="659"/>
      <c r="CX87" s="659"/>
      <c r="CY87" s="659"/>
      <c r="CZ87" s="659"/>
      <c r="DA87" s="659"/>
      <c r="DB87" s="659"/>
      <c r="DC87" s="659"/>
      <c r="DD87" s="659"/>
      <c r="DE87" s="659"/>
      <c r="DF87" s="659"/>
      <c r="DG87" s="659"/>
      <c r="DH87" s="659"/>
      <c r="DI87" s="659"/>
      <c r="DJ87" s="659"/>
      <c r="DK87" s="659"/>
      <c r="DL87" s="659"/>
      <c r="DM87" s="659"/>
      <c r="DN87" s="659"/>
      <c r="DO87" s="659"/>
      <c r="DP87" s="659"/>
      <c r="DQ87" s="659"/>
      <c r="DR87" s="659"/>
      <c r="DS87" s="659"/>
      <c r="DT87" s="659"/>
      <c r="DU87" s="659"/>
      <c r="DV87" s="659"/>
      <c r="DW87" s="659"/>
      <c r="DX87" s="659"/>
      <c r="DY87" s="659"/>
      <c r="DZ87" s="659"/>
      <c r="EA87" s="659"/>
      <c r="EB87" s="659"/>
      <c r="EC87" s="659"/>
      <c r="ED87" s="659"/>
      <c r="EE87" s="659"/>
      <c r="EF87" s="659"/>
      <c r="EG87" s="659"/>
      <c r="EH87" s="659"/>
      <c r="EI87" s="659"/>
      <c r="EJ87" s="659"/>
      <c r="EK87" s="659"/>
      <c r="EL87" s="659"/>
      <c r="EM87" s="659"/>
      <c r="EN87" s="659"/>
      <c r="EO87" s="659"/>
      <c r="EP87" s="659"/>
      <c r="EQ87" s="659"/>
      <c r="ER87" s="659"/>
      <c r="ES87" s="659"/>
      <c r="ET87" s="659"/>
      <c r="EU87" s="659"/>
      <c r="EV87" s="659"/>
      <c r="EW87" s="659"/>
      <c r="EX87" s="659"/>
      <c r="EY87" s="659"/>
      <c r="EZ87" s="659"/>
      <c r="FA87" s="659"/>
      <c r="FB87" s="659"/>
      <c r="FC87" s="659"/>
      <c r="FD87" s="659"/>
      <c r="FE87" s="659"/>
      <c r="FF87" s="659"/>
      <c r="FG87" s="659"/>
      <c r="FH87" s="659"/>
      <c r="FI87" s="659"/>
      <c r="FJ87" s="659"/>
      <c r="FK87" s="659"/>
      <c r="FL87" s="659"/>
      <c r="FM87" s="659"/>
      <c r="FN87" s="659"/>
      <c r="FO87" s="659"/>
      <c r="FP87" s="659"/>
      <c r="FQ87" s="659"/>
    </row>
    <row r="88" spans="1:202" s="146" customFormat="1" x14ac:dyDescent="0.25">
      <c r="A88" s="32"/>
      <c r="B88" s="33"/>
      <c r="C88" s="43"/>
      <c r="K88" s="147"/>
      <c r="S88" s="147"/>
      <c r="AA88" s="147"/>
      <c r="AI88" s="147"/>
      <c r="AQ88" s="147"/>
      <c r="AY88" s="147"/>
      <c r="BG88" s="147"/>
      <c r="BO88" s="147"/>
      <c r="BW88" s="147"/>
      <c r="CE88" s="147"/>
      <c r="CM88" s="147"/>
      <c r="CU88" s="147"/>
      <c r="DC88" s="147"/>
      <c r="DK88" s="147"/>
      <c r="DS88" s="147"/>
      <c r="EA88" s="147"/>
      <c r="EI88" s="147"/>
      <c r="EQ88" s="147"/>
      <c r="EY88" s="147"/>
      <c r="FG88" s="147"/>
    </row>
    <row r="89" spans="1:202" s="146" customFormat="1" x14ac:dyDescent="0.25">
      <c r="A89" s="32"/>
      <c r="B89" s="33"/>
      <c r="C89" s="43"/>
      <c r="K89" s="147"/>
      <c r="S89" s="147"/>
      <c r="AA89" s="147"/>
      <c r="AI89" s="147"/>
      <c r="AQ89" s="147"/>
      <c r="AY89" s="147"/>
      <c r="BG89" s="147"/>
      <c r="BO89" s="147"/>
      <c r="BW89" s="147"/>
      <c r="CE89" s="147"/>
      <c r="CM89" s="147"/>
      <c r="CU89" s="147"/>
      <c r="DC89" s="147"/>
      <c r="DK89" s="147"/>
      <c r="DS89" s="147"/>
      <c r="EA89" s="147"/>
      <c r="EI89" s="147"/>
      <c r="EQ89" s="147"/>
      <c r="EY89" s="147"/>
      <c r="FG89" s="147"/>
    </row>
    <row r="90" spans="1:202" s="146" customFormat="1" x14ac:dyDescent="0.25">
      <c r="A90" s="32"/>
      <c r="B90" s="33"/>
      <c r="C90" s="43"/>
      <c r="K90" s="147"/>
      <c r="S90" s="147"/>
      <c r="AA90" s="147"/>
      <c r="AI90" s="147"/>
      <c r="AQ90" s="147"/>
      <c r="AY90" s="147"/>
      <c r="BG90" s="147"/>
      <c r="BO90" s="147"/>
      <c r="BW90" s="147"/>
      <c r="CE90" s="147"/>
      <c r="CM90" s="147"/>
      <c r="CU90" s="147"/>
      <c r="DC90" s="147"/>
      <c r="DK90" s="147"/>
      <c r="DS90" s="147"/>
      <c r="EA90" s="147"/>
      <c r="EI90" s="147"/>
      <c r="EQ90" s="147"/>
      <c r="EY90" s="147"/>
      <c r="FG90" s="147"/>
    </row>
    <row r="91" spans="1:202" s="146" customFormat="1" x14ac:dyDescent="0.25">
      <c r="A91" s="32"/>
      <c r="B91" s="33"/>
      <c r="C91" s="43"/>
      <c r="K91" s="147"/>
      <c r="S91" s="147"/>
      <c r="AA91" s="147"/>
      <c r="AI91" s="147"/>
      <c r="AQ91" s="147"/>
      <c r="AY91" s="147"/>
      <c r="BG91" s="147"/>
      <c r="BO91" s="147"/>
      <c r="BW91" s="147"/>
      <c r="CE91" s="147"/>
      <c r="CM91" s="147"/>
      <c r="CU91" s="147"/>
      <c r="DC91" s="147"/>
      <c r="DK91" s="147"/>
      <c r="DS91" s="147"/>
      <c r="EA91" s="147"/>
      <c r="EI91" s="147"/>
      <c r="EQ91" s="147"/>
      <c r="EY91" s="147"/>
      <c r="FG91" s="147"/>
    </row>
    <row r="92" spans="1:202" s="146" customFormat="1" x14ac:dyDescent="0.25">
      <c r="A92" s="32"/>
      <c r="B92" s="33"/>
      <c r="C92" s="43"/>
      <c r="K92" s="147"/>
      <c r="S92" s="147"/>
      <c r="AA92" s="147"/>
      <c r="AI92" s="147"/>
      <c r="AQ92" s="147"/>
      <c r="AY92" s="147"/>
      <c r="BG92" s="147"/>
      <c r="BO92" s="147"/>
      <c r="BW92" s="147"/>
      <c r="CE92" s="147"/>
      <c r="CM92" s="147"/>
      <c r="CU92" s="147"/>
      <c r="DC92" s="147"/>
      <c r="DK92" s="147"/>
      <c r="DS92" s="147"/>
      <c r="EA92" s="147"/>
      <c r="EI92" s="147"/>
      <c r="EQ92" s="147"/>
      <c r="EY92" s="147"/>
      <c r="FG92" s="147"/>
    </row>
    <row r="93" spans="1:202" s="146" customFormat="1" x14ac:dyDescent="0.25">
      <c r="A93" s="32"/>
      <c r="B93" s="33"/>
      <c r="C93" s="43"/>
      <c r="K93" s="147"/>
      <c r="S93" s="147"/>
      <c r="AA93" s="147"/>
      <c r="AI93" s="147"/>
      <c r="AQ93" s="147"/>
      <c r="AY93" s="147"/>
      <c r="BG93" s="147"/>
      <c r="BO93" s="147"/>
      <c r="BW93" s="147"/>
      <c r="CE93" s="147"/>
      <c r="CM93" s="147"/>
      <c r="CU93" s="147"/>
      <c r="DC93" s="147"/>
      <c r="DK93" s="147"/>
      <c r="DS93" s="147"/>
      <c r="EA93" s="147"/>
      <c r="EI93" s="147"/>
      <c r="EQ93" s="147"/>
      <c r="EY93" s="147"/>
      <c r="FG93" s="147"/>
    </row>
    <row r="94" spans="1:202" s="146" customFormat="1" x14ac:dyDescent="0.25">
      <c r="A94" s="32"/>
      <c r="B94" s="33"/>
      <c r="C94" s="43"/>
      <c r="K94" s="147"/>
      <c r="S94" s="147"/>
      <c r="AA94" s="147"/>
      <c r="AI94" s="147"/>
      <c r="AQ94" s="147"/>
      <c r="AY94" s="147"/>
      <c r="BG94" s="147"/>
      <c r="BO94" s="147"/>
      <c r="BW94" s="147"/>
      <c r="CE94" s="147"/>
      <c r="CM94" s="147"/>
      <c r="CU94" s="147"/>
      <c r="DC94" s="147"/>
      <c r="DK94" s="147"/>
      <c r="DS94" s="147"/>
      <c r="EA94" s="147"/>
      <c r="EI94" s="147"/>
      <c r="EQ94" s="147"/>
      <c r="EY94" s="147"/>
      <c r="FG94" s="147"/>
    </row>
    <row r="95" spans="1:202" s="146" customFormat="1" x14ac:dyDescent="0.25">
      <c r="A95" s="32"/>
      <c r="B95" s="33"/>
      <c r="C95" s="43"/>
      <c r="K95" s="147"/>
      <c r="S95" s="147"/>
      <c r="AA95" s="147"/>
      <c r="AI95" s="147"/>
      <c r="AQ95" s="147"/>
      <c r="AY95" s="147"/>
      <c r="BG95" s="147"/>
      <c r="BO95" s="147"/>
      <c r="BW95" s="147"/>
      <c r="CE95" s="147"/>
      <c r="CM95" s="147"/>
      <c r="CU95" s="147"/>
      <c r="DC95" s="147"/>
      <c r="DK95" s="147"/>
      <c r="DS95" s="147"/>
      <c r="EA95" s="147"/>
      <c r="EI95" s="147"/>
      <c r="EQ95" s="147"/>
      <c r="EY95" s="147"/>
      <c r="FG95" s="147"/>
    </row>
    <row r="96" spans="1:202" s="146" customFormat="1" x14ac:dyDescent="0.25">
      <c r="A96" s="32"/>
      <c r="B96" s="33"/>
      <c r="C96" s="43"/>
      <c r="K96" s="147"/>
      <c r="S96" s="147"/>
      <c r="AA96" s="147"/>
      <c r="AI96" s="147"/>
      <c r="AQ96" s="147"/>
      <c r="AY96" s="147"/>
      <c r="BG96" s="147"/>
      <c r="BO96" s="147"/>
      <c r="BW96" s="147"/>
      <c r="CE96" s="147"/>
      <c r="CM96" s="147"/>
      <c r="CU96" s="147"/>
      <c r="DC96" s="147"/>
      <c r="DK96" s="147"/>
      <c r="DS96" s="147"/>
      <c r="EA96" s="147"/>
      <c r="EI96" s="147"/>
      <c r="EQ96" s="147"/>
      <c r="EY96" s="147"/>
      <c r="FG96" s="147"/>
    </row>
    <row r="97" spans="1:163" s="146" customFormat="1" x14ac:dyDescent="0.25">
      <c r="A97" s="32"/>
      <c r="B97" s="33"/>
      <c r="C97" s="43"/>
      <c r="K97" s="147"/>
      <c r="S97" s="147"/>
      <c r="AA97" s="147"/>
      <c r="AI97" s="147"/>
      <c r="AQ97" s="147"/>
      <c r="AY97" s="147"/>
      <c r="BG97" s="147"/>
      <c r="BO97" s="147"/>
      <c r="BW97" s="147"/>
      <c r="CE97" s="147"/>
      <c r="CM97" s="147"/>
      <c r="CU97" s="147"/>
      <c r="DC97" s="147"/>
      <c r="DK97" s="147"/>
      <c r="DS97" s="147"/>
      <c r="EA97" s="147"/>
      <c r="EI97" s="147"/>
      <c r="EQ97" s="147"/>
      <c r="EY97" s="147"/>
      <c r="FG97" s="147"/>
    </row>
    <row r="98" spans="1:163" s="146" customFormat="1" x14ac:dyDescent="0.25">
      <c r="A98" s="32"/>
      <c r="B98" s="33"/>
      <c r="C98" s="43"/>
      <c r="K98" s="147"/>
      <c r="S98" s="147"/>
      <c r="AA98" s="147"/>
      <c r="AI98" s="147"/>
      <c r="AQ98" s="147"/>
      <c r="AY98" s="147"/>
      <c r="BG98" s="147"/>
      <c r="BO98" s="147"/>
      <c r="BW98" s="147"/>
      <c r="CE98" s="147"/>
      <c r="CM98" s="147"/>
      <c r="CU98" s="147"/>
      <c r="DC98" s="147"/>
      <c r="DK98" s="147"/>
      <c r="DS98" s="147"/>
      <c r="EA98" s="147"/>
      <c r="EI98" s="147"/>
      <c r="EQ98" s="147"/>
      <c r="EY98" s="147"/>
      <c r="FG98" s="147"/>
    </row>
    <row r="99" spans="1:163" s="146" customFormat="1" x14ac:dyDescent="0.25">
      <c r="A99" s="32"/>
      <c r="B99" s="33"/>
      <c r="C99" s="43"/>
      <c r="K99" s="147"/>
      <c r="S99" s="147"/>
      <c r="AA99" s="147"/>
      <c r="AI99" s="147"/>
      <c r="AQ99" s="147"/>
      <c r="AY99" s="147"/>
      <c r="BG99" s="147"/>
      <c r="BO99" s="147"/>
      <c r="BW99" s="147"/>
      <c r="CE99" s="147"/>
      <c r="CM99" s="147"/>
      <c r="CU99" s="147"/>
      <c r="DC99" s="147"/>
      <c r="DK99" s="147"/>
      <c r="DS99" s="147"/>
      <c r="EA99" s="147"/>
      <c r="EI99" s="147"/>
      <c r="EQ99" s="147"/>
      <c r="EY99" s="147"/>
      <c r="FG99" s="147"/>
    </row>
    <row r="100" spans="1:163" s="146" customFormat="1" x14ac:dyDescent="0.25">
      <c r="A100" s="32"/>
      <c r="B100" s="33"/>
      <c r="C100" s="43"/>
      <c r="K100" s="147"/>
      <c r="S100" s="147"/>
      <c r="AA100" s="147"/>
      <c r="AI100" s="147"/>
      <c r="AQ100" s="147"/>
      <c r="AY100" s="147"/>
      <c r="BG100" s="147"/>
      <c r="BO100" s="147"/>
      <c r="BW100" s="147"/>
      <c r="CE100" s="147"/>
      <c r="CM100" s="147"/>
      <c r="CU100" s="147"/>
      <c r="DC100" s="147"/>
      <c r="DK100" s="147"/>
      <c r="DS100" s="147"/>
      <c r="EA100" s="147"/>
      <c r="EI100" s="147"/>
      <c r="EQ100" s="147"/>
      <c r="EY100" s="147"/>
      <c r="FG100" s="147"/>
    </row>
    <row r="101" spans="1:163" s="146" customFormat="1" x14ac:dyDescent="0.25">
      <c r="A101" s="32"/>
      <c r="B101" s="33"/>
      <c r="C101" s="43"/>
      <c r="K101" s="147"/>
      <c r="S101" s="147"/>
      <c r="AA101" s="147"/>
      <c r="AI101" s="147"/>
      <c r="AQ101" s="147"/>
      <c r="AY101" s="147"/>
      <c r="BG101" s="147"/>
      <c r="BO101" s="147"/>
      <c r="BW101" s="147"/>
      <c r="CE101" s="147"/>
      <c r="CM101" s="147"/>
      <c r="CU101" s="147"/>
      <c r="DC101" s="147"/>
      <c r="DK101" s="147"/>
      <c r="DS101" s="147"/>
      <c r="EA101" s="147"/>
      <c r="EI101" s="147"/>
      <c r="EQ101" s="147"/>
      <c r="EY101" s="147"/>
      <c r="FG101" s="147"/>
    </row>
    <row r="102" spans="1:163" s="146" customFormat="1" x14ac:dyDescent="0.25">
      <c r="A102" s="32"/>
      <c r="B102" s="33"/>
      <c r="C102" s="43"/>
      <c r="K102" s="147"/>
      <c r="S102" s="147"/>
      <c r="AA102" s="147"/>
      <c r="AI102" s="147"/>
      <c r="AQ102" s="147"/>
      <c r="AY102" s="147"/>
      <c r="BG102" s="147"/>
      <c r="BO102" s="147"/>
      <c r="BW102" s="147"/>
      <c r="CE102" s="147"/>
      <c r="CM102" s="147"/>
      <c r="CU102" s="147"/>
      <c r="DC102" s="147"/>
      <c r="DK102" s="147"/>
      <c r="DS102" s="147"/>
      <c r="EA102" s="147"/>
      <c r="EI102" s="147"/>
      <c r="EQ102" s="147"/>
      <c r="EY102" s="147"/>
      <c r="FG102" s="147"/>
    </row>
    <row r="103" spans="1:163" s="146" customFormat="1" x14ac:dyDescent="0.25">
      <c r="A103" s="32"/>
      <c r="B103" s="33"/>
      <c r="C103" s="43"/>
      <c r="K103" s="147"/>
      <c r="S103" s="147"/>
      <c r="AA103" s="147"/>
      <c r="AI103" s="147"/>
      <c r="AQ103" s="147"/>
      <c r="AY103" s="147"/>
      <c r="BG103" s="147"/>
      <c r="BO103" s="147"/>
      <c r="BW103" s="147"/>
      <c r="CE103" s="147"/>
      <c r="CM103" s="147"/>
      <c r="CU103" s="147"/>
      <c r="DC103" s="147"/>
      <c r="DK103" s="147"/>
      <c r="DS103" s="147"/>
      <c r="EA103" s="147"/>
      <c r="EI103" s="147"/>
      <c r="EQ103" s="147"/>
      <c r="EY103" s="147"/>
      <c r="FG103" s="147"/>
    </row>
    <row r="104" spans="1:163" s="146" customFormat="1" x14ac:dyDescent="0.25">
      <c r="A104" s="32"/>
      <c r="B104" s="33"/>
      <c r="C104" s="43"/>
      <c r="K104" s="147"/>
      <c r="S104" s="147"/>
      <c r="AA104" s="147"/>
      <c r="AI104" s="147"/>
      <c r="AQ104" s="147"/>
      <c r="AY104" s="147"/>
      <c r="BG104" s="147"/>
      <c r="BO104" s="147"/>
      <c r="BW104" s="147"/>
      <c r="CE104" s="147"/>
      <c r="CM104" s="147"/>
      <c r="CU104" s="147"/>
      <c r="DC104" s="147"/>
      <c r="DK104" s="147"/>
      <c r="DS104" s="147"/>
      <c r="EA104" s="147"/>
      <c r="EI104" s="147"/>
      <c r="EQ104" s="147"/>
      <c r="EY104" s="147"/>
      <c r="FG104" s="147"/>
    </row>
    <row r="105" spans="1:163" s="146" customFormat="1" x14ac:dyDescent="0.25">
      <c r="A105" s="32"/>
      <c r="B105" s="33"/>
      <c r="C105" s="43"/>
      <c r="K105" s="147"/>
      <c r="S105" s="147"/>
      <c r="AA105" s="147"/>
      <c r="AI105" s="147"/>
      <c r="AQ105" s="147"/>
      <c r="AY105" s="147"/>
      <c r="BG105" s="147"/>
      <c r="BO105" s="147"/>
      <c r="BW105" s="147"/>
      <c r="CE105" s="147"/>
      <c r="CM105" s="147"/>
      <c r="CU105" s="147"/>
      <c r="DC105" s="147"/>
      <c r="DK105" s="147"/>
      <c r="DS105" s="147"/>
      <c r="EA105" s="147"/>
      <c r="EI105" s="147"/>
      <c r="EQ105" s="147"/>
      <c r="EY105" s="147"/>
      <c r="FG105" s="147"/>
    </row>
    <row r="106" spans="1:163" s="146" customFormat="1" x14ac:dyDescent="0.25">
      <c r="A106" s="32"/>
      <c r="B106" s="33"/>
      <c r="C106" s="43"/>
      <c r="K106" s="147"/>
      <c r="S106" s="147"/>
      <c r="AA106" s="147"/>
      <c r="AI106" s="147"/>
      <c r="AQ106" s="147"/>
      <c r="AY106" s="147"/>
      <c r="BG106" s="147"/>
      <c r="BO106" s="147"/>
      <c r="BW106" s="147"/>
      <c r="CE106" s="147"/>
      <c r="CM106" s="147"/>
      <c r="CU106" s="147"/>
      <c r="DC106" s="147"/>
      <c r="DK106" s="147"/>
      <c r="DS106" s="147"/>
      <c r="EA106" s="147"/>
      <c r="EI106" s="147"/>
      <c r="EQ106" s="147"/>
      <c r="EY106" s="147"/>
      <c r="FG106" s="147"/>
    </row>
    <row r="107" spans="1:163" s="146" customFormat="1" x14ac:dyDescent="0.25">
      <c r="A107" s="32"/>
      <c r="B107" s="33"/>
      <c r="C107" s="43"/>
      <c r="K107" s="147"/>
      <c r="S107" s="147"/>
      <c r="AA107" s="147"/>
      <c r="AI107" s="147"/>
      <c r="AQ107" s="147"/>
      <c r="AY107" s="147"/>
      <c r="BG107" s="147"/>
      <c r="BO107" s="147"/>
      <c r="BW107" s="147"/>
      <c r="CE107" s="147"/>
      <c r="CM107" s="147"/>
      <c r="CU107" s="147"/>
      <c r="DC107" s="147"/>
      <c r="DK107" s="147"/>
      <c r="DS107" s="147"/>
      <c r="EA107" s="147"/>
      <c r="EI107" s="147"/>
      <c r="EQ107" s="147"/>
      <c r="EY107" s="147"/>
      <c r="FG107" s="147"/>
    </row>
    <row r="108" spans="1:163" s="146" customFormat="1" x14ac:dyDescent="0.25">
      <c r="A108" s="32"/>
      <c r="B108" s="33"/>
      <c r="C108" s="43"/>
      <c r="K108" s="147"/>
      <c r="S108" s="147"/>
      <c r="AA108" s="147"/>
      <c r="AI108" s="147"/>
      <c r="AQ108" s="147"/>
      <c r="AY108" s="147"/>
      <c r="BG108" s="147"/>
      <c r="BO108" s="147"/>
      <c r="BW108" s="147"/>
      <c r="CE108" s="147"/>
      <c r="CM108" s="147"/>
      <c r="CU108" s="147"/>
      <c r="DC108" s="147"/>
      <c r="DK108" s="147"/>
      <c r="DS108" s="147"/>
      <c r="EA108" s="147"/>
      <c r="EI108" s="147"/>
      <c r="EQ108" s="147"/>
      <c r="EY108" s="147"/>
      <c r="FG108" s="147"/>
    </row>
    <row r="109" spans="1:163" s="146" customFormat="1" x14ac:dyDescent="0.25">
      <c r="A109" s="32"/>
      <c r="B109" s="33"/>
      <c r="C109" s="43"/>
      <c r="K109" s="147"/>
      <c r="S109" s="147"/>
      <c r="AA109" s="147"/>
      <c r="AI109" s="147"/>
      <c r="AQ109" s="147"/>
      <c r="AY109" s="147"/>
      <c r="BG109" s="147"/>
      <c r="BO109" s="147"/>
      <c r="BW109" s="147"/>
      <c r="CE109" s="147"/>
      <c r="CM109" s="147"/>
      <c r="CU109" s="147"/>
      <c r="DC109" s="147"/>
      <c r="DK109" s="147"/>
      <c r="DS109" s="147"/>
      <c r="EA109" s="147"/>
      <c r="EI109" s="147"/>
      <c r="EQ109" s="147"/>
      <c r="EY109" s="147"/>
      <c r="FG109" s="147"/>
    </row>
    <row r="110" spans="1:163" s="146" customFormat="1" x14ac:dyDescent="0.25">
      <c r="A110" s="32"/>
      <c r="B110" s="33"/>
      <c r="C110" s="43"/>
      <c r="K110" s="147"/>
      <c r="S110" s="147"/>
      <c r="AA110" s="147"/>
      <c r="AI110" s="147"/>
      <c r="AQ110" s="147"/>
      <c r="AY110" s="147"/>
      <c r="BG110" s="147"/>
      <c r="BO110" s="147"/>
      <c r="BW110" s="147"/>
      <c r="CE110" s="147"/>
      <c r="CM110" s="147"/>
      <c r="CU110" s="147"/>
      <c r="DC110" s="147"/>
      <c r="DK110" s="147"/>
      <c r="DS110" s="147"/>
      <c r="EA110" s="147"/>
      <c r="EI110" s="147"/>
      <c r="EQ110" s="147"/>
      <c r="EY110" s="147"/>
      <c r="FG110" s="147"/>
    </row>
    <row r="111" spans="1:163" s="146" customFormat="1" x14ac:dyDescent="0.25">
      <c r="A111" s="32"/>
      <c r="B111" s="33"/>
      <c r="C111" s="43"/>
      <c r="K111" s="147"/>
      <c r="S111" s="147"/>
      <c r="AA111" s="147"/>
      <c r="AI111" s="147"/>
      <c r="AQ111" s="147"/>
      <c r="AY111" s="147"/>
      <c r="BG111" s="147"/>
      <c r="BO111" s="147"/>
      <c r="BW111" s="147"/>
      <c r="CE111" s="147"/>
      <c r="CM111" s="147"/>
      <c r="CU111" s="147"/>
      <c r="DC111" s="147"/>
      <c r="DK111" s="147"/>
      <c r="DS111" s="147"/>
      <c r="EA111" s="147"/>
      <c r="EI111" s="147"/>
      <c r="EQ111" s="147"/>
      <c r="EY111" s="147"/>
      <c r="FG111" s="147"/>
    </row>
    <row r="112" spans="1:163" s="146" customFormat="1" x14ac:dyDescent="0.25">
      <c r="A112" s="32"/>
      <c r="B112" s="33"/>
      <c r="C112" s="43"/>
      <c r="K112" s="147"/>
      <c r="S112" s="147"/>
      <c r="AA112" s="147"/>
      <c r="AI112" s="147"/>
      <c r="AQ112" s="147"/>
      <c r="AY112" s="147"/>
      <c r="BG112" s="147"/>
      <c r="BO112" s="147"/>
      <c r="BW112" s="147"/>
      <c r="CE112" s="147"/>
      <c r="CM112" s="147"/>
      <c r="CU112" s="147"/>
      <c r="DC112" s="147"/>
      <c r="DK112" s="147"/>
      <c r="DS112" s="147"/>
      <c r="EA112" s="147"/>
      <c r="EI112" s="147"/>
      <c r="EQ112" s="147"/>
      <c r="EY112" s="147"/>
      <c r="FG112" s="147"/>
    </row>
    <row r="113" spans="1:163" s="146" customFormat="1" x14ac:dyDescent="0.25">
      <c r="A113" s="32"/>
      <c r="B113" s="33"/>
      <c r="C113" s="43"/>
      <c r="K113" s="147"/>
      <c r="S113" s="147"/>
      <c r="AA113" s="147"/>
      <c r="AI113" s="147"/>
      <c r="AQ113" s="147"/>
      <c r="AY113" s="147"/>
      <c r="BG113" s="147"/>
      <c r="BO113" s="147"/>
      <c r="BW113" s="147"/>
      <c r="CE113" s="147"/>
      <c r="CM113" s="147"/>
      <c r="CU113" s="147"/>
      <c r="DC113" s="147"/>
      <c r="DK113" s="147"/>
      <c r="DS113" s="147"/>
      <c r="EA113" s="147"/>
      <c r="EI113" s="147"/>
      <c r="EQ113" s="147"/>
      <c r="EY113" s="147"/>
      <c r="FG113" s="147"/>
    </row>
    <row r="114" spans="1:163" s="146" customFormat="1" x14ac:dyDescent="0.25">
      <c r="A114" s="32"/>
      <c r="B114" s="33"/>
      <c r="C114" s="43"/>
      <c r="K114" s="147"/>
      <c r="S114" s="147"/>
      <c r="AA114" s="147"/>
      <c r="AI114" s="147"/>
      <c r="AQ114" s="147"/>
      <c r="AY114" s="147"/>
      <c r="BG114" s="147"/>
      <c r="BO114" s="147"/>
      <c r="BW114" s="147"/>
      <c r="CE114" s="147"/>
      <c r="CM114" s="147"/>
      <c r="CU114" s="147"/>
      <c r="DC114" s="147"/>
      <c r="DK114" s="147"/>
      <c r="DS114" s="147"/>
      <c r="EA114" s="147"/>
      <c r="EI114" s="147"/>
      <c r="EQ114" s="147"/>
      <c r="EY114" s="147"/>
      <c r="FG114" s="147"/>
    </row>
    <row r="115" spans="1:163" s="146" customFormat="1" x14ac:dyDescent="0.25">
      <c r="A115" s="32"/>
      <c r="B115" s="33"/>
      <c r="C115" s="43"/>
      <c r="K115" s="147"/>
      <c r="S115" s="147"/>
      <c r="AA115" s="147"/>
      <c r="AI115" s="147"/>
      <c r="AQ115" s="147"/>
      <c r="AY115" s="147"/>
      <c r="BG115" s="147"/>
      <c r="BO115" s="147"/>
      <c r="BW115" s="147"/>
      <c r="CE115" s="147"/>
      <c r="CM115" s="147"/>
      <c r="CU115" s="147"/>
      <c r="DC115" s="147"/>
      <c r="DK115" s="147"/>
      <c r="DS115" s="147"/>
      <c r="EA115" s="147"/>
      <c r="EI115" s="147"/>
      <c r="EQ115" s="147"/>
      <c r="EY115" s="147"/>
      <c r="FG115" s="147"/>
    </row>
    <row r="116" spans="1:163" s="146" customFormat="1" x14ac:dyDescent="0.25">
      <c r="A116" s="32"/>
      <c r="B116" s="33"/>
      <c r="C116" s="43"/>
      <c r="K116" s="147"/>
      <c r="S116" s="147"/>
      <c r="AA116" s="147"/>
      <c r="AI116" s="147"/>
      <c r="AQ116" s="147"/>
      <c r="AY116" s="147"/>
      <c r="BG116" s="147"/>
      <c r="BO116" s="147"/>
      <c r="BW116" s="147"/>
      <c r="CE116" s="147"/>
      <c r="CM116" s="147"/>
      <c r="CU116" s="147"/>
      <c r="DC116" s="147"/>
      <c r="DK116" s="147"/>
      <c r="DS116" s="147"/>
      <c r="EA116" s="147"/>
      <c r="EI116" s="147"/>
      <c r="EQ116" s="147"/>
      <c r="EY116" s="147"/>
      <c r="FG116" s="147"/>
    </row>
    <row r="117" spans="1:163" s="146" customFormat="1" x14ac:dyDescent="0.25">
      <c r="A117" s="32"/>
      <c r="B117" s="33"/>
      <c r="C117" s="43"/>
      <c r="K117" s="147"/>
      <c r="S117" s="147"/>
      <c r="AA117" s="147"/>
      <c r="AI117" s="147"/>
      <c r="AQ117" s="147"/>
      <c r="AY117" s="147"/>
      <c r="BG117" s="147"/>
      <c r="BO117" s="147"/>
      <c r="BW117" s="147"/>
      <c r="CE117" s="147"/>
      <c r="CM117" s="147"/>
      <c r="CU117" s="147"/>
      <c r="DC117" s="147"/>
      <c r="DK117" s="147"/>
      <c r="DS117" s="147"/>
      <c r="EA117" s="147"/>
      <c r="EI117" s="147"/>
      <c r="EQ117" s="147"/>
      <c r="EY117" s="147"/>
      <c r="FG117" s="147"/>
    </row>
    <row r="118" spans="1:163" s="146" customFormat="1" x14ac:dyDescent="0.25">
      <c r="A118" s="32"/>
      <c r="B118" s="33"/>
      <c r="C118" s="43"/>
      <c r="K118" s="147"/>
      <c r="S118" s="147"/>
      <c r="AA118" s="147"/>
      <c r="AI118" s="147"/>
      <c r="AQ118" s="147"/>
      <c r="AY118" s="147"/>
      <c r="BG118" s="147"/>
      <c r="BO118" s="147"/>
      <c r="BW118" s="147"/>
      <c r="CE118" s="147"/>
      <c r="CM118" s="147"/>
      <c r="CU118" s="147"/>
      <c r="DC118" s="147"/>
      <c r="DK118" s="147"/>
      <c r="DS118" s="147"/>
      <c r="EA118" s="147"/>
      <c r="EI118" s="147"/>
      <c r="EQ118" s="147"/>
      <c r="EY118" s="147"/>
      <c r="FG118" s="147"/>
    </row>
    <row r="119" spans="1:163" s="146" customFormat="1" x14ac:dyDescent="0.25">
      <c r="A119" s="32"/>
      <c r="B119" s="33"/>
      <c r="C119" s="43"/>
      <c r="K119" s="147"/>
      <c r="S119" s="147"/>
      <c r="AA119" s="147"/>
      <c r="AI119" s="147"/>
      <c r="AQ119" s="147"/>
      <c r="AY119" s="147"/>
      <c r="BG119" s="147"/>
      <c r="BO119" s="147"/>
      <c r="BW119" s="147"/>
      <c r="CE119" s="147"/>
      <c r="CM119" s="147"/>
      <c r="CU119" s="147"/>
      <c r="DC119" s="147"/>
      <c r="DK119" s="147"/>
      <c r="DS119" s="147"/>
      <c r="EA119" s="147"/>
      <c r="EI119" s="147"/>
      <c r="EQ119" s="147"/>
      <c r="EY119" s="147"/>
      <c r="FG119" s="147"/>
    </row>
    <row r="120" spans="1:163" s="146" customFormat="1" x14ac:dyDescent="0.25">
      <c r="A120" s="32"/>
      <c r="B120" s="33"/>
      <c r="C120" s="43"/>
      <c r="K120" s="147"/>
      <c r="S120" s="147"/>
      <c r="AA120" s="147"/>
      <c r="AI120" s="147"/>
      <c r="AQ120" s="147"/>
      <c r="AY120" s="147"/>
      <c r="BG120" s="147"/>
      <c r="BO120" s="147"/>
      <c r="BW120" s="147"/>
      <c r="CE120" s="147"/>
      <c r="CM120" s="147"/>
      <c r="CU120" s="147"/>
      <c r="DC120" s="147"/>
      <c r="DK120" s="147"/>
      <c r="DS120" s="147"/>
      <c r="EA120" s="147"/>
      <c r="EI120" s="147"/>
      <c r="EQ120" s="147"/>
      <c r="EY120" s="147"/>
      <c r="FG120" s="147"/>
    </row>
    <row r="121" spans="1:163" s="146" customFormat="1" x14ac:dyDescent="0.25">
      <c r="A121" s="32"/>
      <c r="B121" s="33"/>
      <c r="C121" s="43"/>
      <c r="K121" s="147"/>
      <c r="S121" s="147"/>
      <c r="AA121" s="147"/>
      <c r="AI121" s="147"/>
      <c r="AQ121" s="147"/>
      <c r="AY121" s="147"/>
      <c r="BG121" s="147"/>
      <c r="BO121" s="147"/>
      <c r="BW121" s="147"/>
      <c r="CE121" s="147"/>
      <c r="CM121" s="147"/>
      <c r="CU121" s="147"/>
      <c r="DC121" s="147"/>
      <c r="DK121" s="147"/>
      <c r="DS121" s="147"/>
      <c r="EA121" s="147"/>
      <c r="EI121" s="147"/>
      <c r="EQ121" s="147"/>
      <c r="EY121" s="147"/>
      <c r="FG121" s="147"/>
    </row>
    <row r="122" spans="1:163" s="146" customFormat="1" x14ac:dyDescent="0.25">
      <c r="A122" s="32"/>
      <c r="B122" s="33"/>
      <c r="C122" s="43"/>
      <c r="K122" s="147"/>
      <c r="S122" s="147"/>
      <c r="AA122" s="147"/>
      <c r="AI122" s="147"/>
      <c r="AQ122" s="147"/>
      <c r="AY122" s="147"/>
      <c r="BG122" s="147"/>
      <c r="BO122" s="147"/>
      <c r="BW122" s="147"/>
      <c r="CE122" s="147"/>
      <c r="CM122" s="147"/>
      <c r="CU122" s="147"/>
      <c r="DC122" s="147"/>
      <c r="DK122" s="147"/>
      <c r="DS122" s="147"/>
      <c r="EA122" s="147"/>
      <c r="EI122" s="147"/>
      <c r="EQ122" s="147"/>
      <c r="EY122" s="147"/>
      <c r="FG122" s="147"/>
    </row>
    <row r="123" spans="1:163" s="146" customFormat="1" x14ac:dyDescent="0.25">
      <c r="A123" s="32"/>
      <c r="B123" s="33"/>
      <c r="C123" s="43"/>
      <c r="K123" s="147"/>
      <c r="S123" s="147"/>
      <c r="AA123" s="147"/>
      <c r="AI123" s="147"/>
      <c r="AQ123" s="147"/>
      <c r="AY123" s="147"/>
      <c r="BG123" s="147"/>
      <c r="BO123" s="147"/>
      <c r="BW123" s="147"/>
      <c r="CE123" s="147"/>
      <c r="CM123" s="147"/>
      <c r="CU123" s="147"/>
      <c r="DC123" s="147"/>
      <c r="DK123" s="147"/>
      <c r="DS123" s="147"/>
      <c r="EA123" s="147"/>
      <c r="EI123" s="147"/>
      <c r="EQ123" s="147"/>
      <c r="EY123" s="147"/>
      <c r="FG123" s="147"/>
    </row>
    <row r="124" spans="1:163" s="146" customFormat="1" x14ac:dyDescent="0.25">
      <c r="A124" s="32"/>
      <c r="B124" s="33"/>
      <c r="C124" s="43"/>
      <c r="K124" s="147"/>
      <c r="S124" s="147"/>
      <c r="AA124" s="147"/>
      <c r="AI124" s="147"/>
      <c r="AQ124" s="147"/>
      <c r="AY124" s="147"/>
      <c r="BG124" s="147"/>
      <c r="BO124" s="147"/>
      <c r="BW124" s="147"/>
      <c r="CE124" s="147"/>
      <c r="CM124" s="147"/>
      <c r="CU124" s="147"/>
      <c r="DC124" s="147"/>
      <c r="DK124" s="147"/>
      <c r="DS124" s="147"/>
      <c r="EA124" s="147"/>
      <c r="EI124" s="147"/>
      <c r="EQ124" s="147"/>
      <c r="EY124" s="147"/>
      <c r="FG124" s="147"/>
    </row>
    <row r="125" spans="1:163" s="146" customFormat="1" x14ac:dyDescent="0.25">
      <c r="A125" s="32"/>
      <c r="B125" s="33"/>
      <c r="C125" s="43"/>
      <c r="K125" s="147"/>
      <c r="S125" s="147"/>
      <c r="AA125" s="147"/>
      <c r="AI125" s="147"/>
      <c r="AQ125" s="147"/>
      <c r="AY125" s="147"/>
      <c r="BG125" s="147"/>
      <c r="BO125" s="147"/>
      <c r="BW125" s="147"/>
      <c r="CE125" s="147"/>
      <c r="CM125" s="147"/>
      <c r="CU125" s="147"/>
      <c r="DC125" s="147"/>
      <c r="DK125" s="147"/>
      <c r="DS125" s="147"/>
      <c r="EA125" s="147"/>
      <c r="EI125" s="147"/>
      <c r="EQ125" s="147"/>
      <c r="EY125" s="147"/>
      <c r="FG125" s="147"/>
    </row>
    <row r="126" spans="1:163" s="146" customFormat="1" x14ac:dyDescent="0.25">
      <c r="A126" s="32"/>
      <c r="B126" s="33"/>
      <c r="C126" s="43"/>
      <c r="K126" s="147"/>
      <c r="S126" s="147"/>
      <c r="AA126" s="147"/>
      <c r="AI126" s="147"/>
      <c r="AQ126" s="147"/>
      <c r="AY126" s="147"/>
      <c r="BG126" s="147"/>
      <c r="BO126" s="147"/>
      <c r="BW126" s="147"/>
      <c r="CE126" s="147"/>
      <c r="CM126" s="147"/>
      <c r="CU126" s="147"/>
      <c r="DC126" s="147"/>
      <c r="DK126" s="147"/>
      <c r="DS126" s="147"/>
      <c r="EA126" s="147"/>
      <c r="EI126" s="147"/>
      <c r="EQ126" s="147"/>
      <c r="EY126" s="147"/>
      <c r="FG126" s="147"/>
    </row>
    <row r="127" spans="1:163" s="146" customFormat="1" x14ac:dyDescent="0.25">
      <c r="A127" s="32"/>
      <c r="B127" s="33"/>
      <c r="C127" s="43"/>
      <c r="K127" s="147"/>
      <c r="S127" s="147"/>
      <c r="AA127" s="147"/>
      <c r="AI127" s="147"/>
      <c r="AQ127" s="147"/>
      <c r="AY127" s="147"/>
      <c r="BG127" s="147"/>
      <c r="BO127" s="147"/>
      <c r="BW127" s="147"/>
      <c r="CE127" s="147"/>
      <c r="CM127" s="147"/>
      <c r="CU127" s="147"/>
      <c r="DC127" s="147"/>
      <c r="DK127" s="147"/>
      <c r="DS127" s="147"/>
      <c r="EA127" s="147"/>
      <c r="EI127" s="147"/>
      <c r="EQ127" s="147"/>
      <c r="EY127" s="147"/>
      <c r="FG127" s="147"/>
    </row>
    <row r="128" spans="1:163" s="146" customFormat="1" x14ac:dyDescent="0.25">
      <c r="A128" s="32"/>
      <c r="B128" s="33"/>
      <c r="C128" s="43"/>
      <c r="K128" s="147"/>
      <c r="S128" s="147"/>
      <c r="AA128" s="147"/>
      <c r="AI128" s="147"/>
      <c r="AQ128" s="147"/>
      <c r="AY128" s="147"/>
      <c r="BG128" s="147"/>
      <c r="BO128" s="147"/>
      <c r="BW128" s="147"/>
      <c r="CE128" s="147"/>
      <c r="CM128" s="147"/>
      <c r="CU128" s="147"/>
      <c r="DC128" s="147"/>
      <c r="DK128" s="147"/>
      <c r="DS128" s="147"/>
      <c r="EA128" s="147"/>
      <c r="EI128" s="147"/>
      <c r="EQ128" s="147"/>
      <c r="EY128" s="147"/>
      <c r="FG128" s="147"/>
    </row>
    <row r="129" spans="1:163" s="146" customFormat="1" x14ac:dyDescent="0.25">
      <c r="A129" s="32"/>
      <c r="B129" s="33"/>
      <c r="C129" s="43"/>
      <c r="K129" s="147"/>
      <c r="S129" s="147"/>
      <c r="AA129" s="147"/>
      <c r="AI129" s="147"/>
      <c r="AQ129" s="147"/>
      <c r="AY129" s="147"/>
      <c r="BG129" s="147"/>
      <c r="BO129" s="147"/>
      <c r="BW129" s="147"/>
      <c r="CE129" s="147"/>
      <c r="CM129" s="147"/>
      <c r="CU129" s="147"/>
      <c r="DC129" s="147"/>
      <c r="DK129" s="147"/>
      <c r="DS129" s="147"/>
      <c r="EA129" s="147"/>
      <c r="EI129" s="147"/>
      <c r="EQ129" s="147"/>
      <c r="EY129" s="147"/>
      <c r="FG129" s="147"/>
    </row>
    <row r="130" spans="1:163" s="146" customFormat="1" x14ac:dyDescent="0.25">
      <c r="A130" s="32"/>
      <c r="B130" s="33"/>
      <c r="C130" s="43"/>
      <c r="K130" s="147"/>
      <c r="S130" s="147"/>
      <c r="AA130" s="147"/>
      <c r="AI130" s="147"/>
      <c r="AQ130" s="147"/>
      <c r="AY130" s="147"/>
      <c r="BG130" s="147"/>
      <c r="BO130" s="147"/>
      <c r="BW130" s="147"/>
      <c r="CE130" s="147"/>
      <c r="CM130" s="147"/>
      <c r="CU130" s="147"/>
      <c r="DC130" s="147"/>
      <c r="DK130" s="147"/>
      <c r="DS130" s="147"/>
      <c r="EA130" s="147"/>
      <c r="EI130" s="147"/>
      <c r="EQ130" s="147"/>
      <c r="EY130" s="147"/>
      <c r="FG130" s="147"/>
    </row>
    <row r="131" spans="1:163" s="146" customFormat="1" x14ac:dyDescent="0.25">
      <c r="A131" s="32"/>
      <c r="B131" s="33"/>
      <c r="C131" s="43"/>
      <c r="K131" s="147"/>
      <c r="S131" s="147"/>
      <c r="AA131" s="147"/>
      <c r="AI131" s="147"/>
      <c r="AQ131" s="147"/>
      <c r="AY131" s="147"/>
      <c r="BG131" s="147"/>
      <c r="BO131" s="147"/>
      <c r="BW131" s="147"/>
      <c r="CE131" s="147"/>
      <c r="CM131" s="147"/>
      <c r="CU131" s="147"/>
      <c r="DC131" s="147"/>
      <c r="DK131" s="147"/>
      <c r="DS131" s="147"/>
      <c r="EA131" s="147"/>
      <c r="EI131" s="147"/>
      <c r="EQ131" s="147"/>
      <c r="EY131" s="147"/>
      <c r="FG131" s="147"/>
    </row>
    <row r="132" spans="1:163" s="146" customFormat="1" x14ac:dyDescent="0.25">
      <c r="A132" s="32"/>
      <c r="B132" s="33"/>
      <c r="C132" s="43"/>
      <c r="K132" s="147"/>
      <c r="S132" s="147"/>
      <c r="AA132" s="147"/>
      <c r="AI132" s="147"/>
      <c r="AQ132" s="147"/>
      <c r="AY132" s="147"/>
      <c r="BG132" s="147"/>
      <c r="BO132" s="147"/>
      <c r="BW132" s="147"/>
      <c r="CE132" s="147"/>
      <c r="CM132" s="147"/>
      <c r="CU132" s="147"/>
      <c r="DC132" s="147"/>
      <c r="DK132" s="147"/>
      <c r="DS132" s="147"/>
      <c r="EA132" s="147"/>
      <c r="EI132" s="147"/>
      <c r="EQ132" s="147"/>
      <c r="EY132" s="147"/>
      <c r="FG132" s="147"/>
    </row>
    <row r="133" spans="1:163" s="146" customFormat="1" x14ac:dyDescent="0.25">
      <c r="A133" s="32"/>
      <c r="B133" s="33"/>
      <c r="C133" s="43"/>
      <c r="K133" s="147"/>
      <c r="S133" s="147"/>
      <c r="AA133" s="147"/>
      <c r="AI133" s="147"/>
      <c r="AQ133" s="147"/>
      <c r="AY133" s="147"/>
      <c r="BG133" s="147"/>
      <c r="BO133" s="147"/>
      <c r="BW133" s="147"/>
      <c r="CE133" s="147"/>
      <c r="CM133" s="147"/>
      <c r="CU133" s="147"/>
      <c r="DC133" s="147"/>
      <c r="DK133" s="147"/>
      <c r="DS133" s="147"/>
      <c r="EA133" s="147"/>
      <c r="EI133" s="147"/>
      <c r="EQ133" s="147"/>
      <c r="EY133" s="147"/>
      <c r="FG133" s="147"/>
    </row>
    <row r="134" spans="1:163" s="146" customFormat="1" x14ac:dyDescent="0.25">
      <c r="A134" s="32"/>
      <c r="B134" s="33"/>
      <c r="C134" s="43"/>
      <c r="K134" s="147"/>
      <c r="S134" s="147"/>
      <c r="AA134" s="147"/>
      <c r="AI134" s="147"/>
      <c r="AQ134" s="147"/>
      <c r="AY134" s="147"/>
      <c r="BG134" s="147"/>
      <c r="BO134" s="147"/>
      <c r="BW134" s="147"/>
      <c r="CE134" s="147"/>
      <c r="CM134" s="147"/>
      <c r="CU134" s="147"/>
      <c r="DC134" s="147"/>
      <c r="DK134" s="147"/>
      <c r="DS134" s="147"/>
      <c r="EA134" s="147"/>
      <c r="EI134" s="147"/>
      <c r="EQ134" s="147"/>
      <c r="EY134" s="147"/>
      <c r="FG134" s="147"/>
    </row>
    <row r="135" spans="1:163" s="146" customFormat="1" x14ac:dyDescent="0.25">
      <c r="A135" s="32"/>
      <c r="B135" s="33"/>
      <c r="C135" s="43"/>
      <c r="K135" s="147"/>
      <c r="S135" s="147"/>
      <c r="AA135" s="147"/>
      <c r="AI135" s="147"/>
      <c r="AQ135" s="147"/>
      <c r="AY135" s="147"/>
      <c r="BG135" s="147"/>
      <c r="BO135" s="147"/>
      <c r="BW135" s="147"/>
      <c r="CE135" s="147"/>
      <c r="CM135" s="147"/>
      <c r="CU135" s="147"/>
      <c r="DC135" s="147"/>
      <c r="DK135" s="147"/>
      <c r="DS135" s="147"/>
      <c r="EA135" s="147"/>
      <c r="EI135" s="147"/>
      <c r="EQ135" s="147"/>
      <c r="EY135" s="147"/>
      <c r="FG135" s="147"/>
    </row>
    <row r="136" spans="1:163" s="146" customFormat="1" x14ac:dyDescent="0.25">
      <c r="A136" s="32"/>
      <c r="B136" s="33"/>
      <c r="C136" s="43"/>
      <c r="K136" s="147"/>
      <c r="S136" s="147"/>
      <c r="AA136" s="147"/>
      <c r="AI136" s="147"/>
      <c r="AQ136" s="147"/>
      <c r="AY136" s="147"/>
      <c r="BG136" s="147"/>
      <c r="BO136" s="147"/>
      <c r="BW136" s="147"/>
      <c r="CE136" s="147"/>
      <c r="CM136" s="147"/>
      <c r="CU136" s="147"/>
      <c r="DC136" s="147"/>
      <c r="DK136" s="147"/>
      <c r="DS136" s="147"/>
      <c r="EA136" s="147"/>
      <c r="EI136" s="147"/>
      <c r="EQ136" s="147"/>
      <c r="EY136" s="147"/>
      <c r="FG136" s="147"/>
    </row>
    <row r="137" spans="1:163" s="146" customFormat="1" x14ac:dyDescent="0.25">
      <c r="A137" s="32"/>
      <c r="B137" s="33"/>
      <c r="C137" s="43"/>
      <c r="K137" s="147"/>
      <c r="S137" s="147"/>
      <c r="AA137" s="147"/>
      <c r="AI137" s="147"/>
      <c r="AQ137" s="147"/>
      <c r="AY137" s="147"/>
      <c r="BG137" s="147"/>
      <c r="BO137" s="147"/>
      <c r="BW137" s="147"/>
      <c r="CE137" s="147"/>
      <c r="CM137" s="147"/>
      <c r="CU137" s="147"/>
      <c r="DC137" s="147"/>
      <c r="DK137" s="147"/>
      <c r="DS137" s="147"/>
      <c r="EA137" s="147"/>
      <c r="EI137" s="147"/>
      <c r="EQ137" s="147"/>
      <c r="EY137" s="147"/>
      <c r="FG137" s="147"/>
    </row>
    <row r="138" spans="1:163" s="146" customFormat="1" x14ac:dyDescent="0.25">
      <c r="A138" s="32"/>
      <c r="B138" s="33"/>
      <c r="C138" s="43"/>
      <c r="K138" s="147"/>
      <c r="S138" s="147"/>
      <c r="AA138" s="147"/>
      <c r="AI138" s="147"/>
      <c r="AQ138" s="147"/>
      <c r="AY138" s="147"/>
      <c r="BG138" s="147"/>
      <c r="BO138" s="147"/>
      <c r="BW138" s="147"/>
      <c r="CE138" s="147"/>
      <c r="CM138" s="147"/>
      <c r="CU138" s="147"/>
      <c r="DC138" s="147"/>
      <c r="DK138" s="147"/>
      <c r="DS138" s="147"/>
      <c r="EA138" s="147"/>
      <c r="EI138" s="147"/>
      <c r="EQ138" s="147"/>
      <c r="EY138" s="147"/>
      <c r="FG138" s="147"/>
    </row>
    <row r="139" spans="1:163" s="146" customFormat="1" x14ac:dyDescent="0.25">
      <c r="A139" s="32"/>
      <c r="B139" s="33"/>
      <c r="C139" s="43"/>
      <c r="K139" s="147"/>
      <c r="S139" s="147"/>
      <c r="AA139" s="147"/>
      <c r="AI139" s="147"/>
      <c r="AQ139" s="147"/>
      <c r="AY139" s="147"/>
      <c r="BG139" s="147"/>
      <c r="BO139" s="147"/>
      <c r="BW139" s="147"/>
      <c r="CE139" s="147"/>
      <c r="CM139" s="147"/>
      <c r="CU139" s="147"/>
      <c r="DC139" s="147"/>
      <c r="DK139" s="147"/>
      <c r="DS139" s="147"/>
      <c r="EA139" s="147"/>
      <c r="EI139" s="147"/>
      <c r="EQ139" s="147"/>
      <c r="EY139" s="147"/>
      <c r="FG139" s="147"/>
    </row>
    <row r="140" spans="1:163" s="146" customFormat="1" x14ac:dyDescent="0.25">
      <c r="A140" s="32"/>
      <c r="B140" s="33"/>
      <c r="C140" s="43"/>
      <c r="K140" s="147"/>
      <c r="S140" s="147"/>
      <c r="AA140" s="147"/>
      <c r="AI140" s="147"/>
      <c r="AQ140" s="147"/>
      <c r="AY140" s="147"/>
      <c r="BG140" s="147"/>
      <c r="BO140" s="147"/>
      <c r="BW140" s="147"/>
      <c r="CE140" s="147"/>
      <c r="CM140" s="147"/>
      <c r="CU140" s="147"/>
      <c r="DC140" s="147"/>
      <c r="DK140" s="147"/>
      <c r="DS140" s="147"/>
      <c r="EA140" s="147"/>
      <c r="EI140" s="147"/>
      <c r="EQ140" s="147"/>
      <c r="EY140" s="147"/>
      <c r="FG140" s="147"/>
    </row>
    <row r="141" spans="1:163" s="146" customFormat="1" x14ac:dyDescent="0.25">
      <c r="A141" s="32"/>
      <c r="B141" s="33"/>
      <c r="C141" s="43"/>
      <c r="K141" s="147"/>
      <c r="S141" s="147"/>
      <c r="AA141" s="147"/>
      <c r="AI141" s="147"/>
      <c r="AQ141" s="147"/>
      <c r="AY141" s="147"/>
      <c r="BG141" s="147"/>
      <c r="BO141" s="147"/>
      <c r="BW141" s="147"/>
      <c r="CE141" s="147"/>
      <c r="CM141" s="147"/>
      <c r="CU141" s="147"/>
      <c r="DC141" s="147"/>
      <c r="DK141" s="147"/>
      <c r="DS141" s="147"/>
      <c r="EA141" s="147"/>
      <c r="EI141" s="147"/>
      <c r="EQ141" s="147"/>
      <c r="EY141" s="147"/>
      <c r="FG141" s="147"/>
    </row>
    <row r="142" spans="1:163" s="146" customFormat="1" x14ac:dyDescent="0.25">
      <c r="A142" s="32"/>
      <c r="B142" s="33"/>
      <c r="C142" s="43"/>
      <c r="K142" s="147"/>
      <c r="S142" s="147"/>
      <c r="AA142" s="147"/>
      <c r="AI142" s="147"/>
      <c r="AQ142" s="147"/>
      <c r="AY142" s="147"/>
      <c r="BG142" s="147"/>
      <c r="BO142" s="147"/>
      <c r="BW142" s="147"/>
      <c r="CE142" s="147"/>
      <c r="CM142" s="147"/>
      <c r="CU142" s="147"/>
      <c r="DC142" s="147"/>
      <c r="DK142" s="147"/>
      <c r="DS142" s="147"/>
      <c r="EA142" s="147"/>
      <c r="EI142" s="147"/>
      <c r="EQ142" s="147"/>
      <c r="EY142" s="147"/>
      <c r="FG142" s="147"/>
    </row>
  </sheetData>
  <sheetProtection algorithmName="SHA-512" hashValue="wTA81pVGJ7cypvZx7BYpH3m3cuszvK0zHxdhoQLSzyWwgjrflN3vGQg8hOBIP0oFZISU9Jh7TIytO2Cuu7Lq8w==" saltValue="qwXiPseSTLCv4BS8uNcfvQ==" spinCount="100000" sheet="1" formatCells="0" formatColumns="0" formatRows="0"/>
  <customSheetViews>
    <customSheetView guid="{841B5921-E88B-4B2E-8CB4-8DBE5547EC4F}" showPageBreaks="1">
      <pane xSplit="4" ySplit="6" topLeftCell="E34" activePane="bottomRight" state="frozen"/>
      <selection pane="bottomRight" activeCell="B55" sqref="B55:C55"/>
      <pageMargins left="0.7" right="0.7" top="0.75" bottom="0.75" header="0.3" footer="0.3"/>
      <pageSetup orientation="portrait" r:id="rId1"/>
      <headerFooter>
        <oddHeader>&amp;C&amp;Z&amp;F&amp;F</oddHeader>
      </headerFooter>
    </customSheetView>
  </customSheetViews>
  <mergeCells count="127">
    <mergeCell ref="B86:I86"/>
    <mergeCell ref="ER1:EX1"/>
    <mergeCell ref="EB1:EH1"/>
    <mergeCell ref="EJ1:EP1"/>
    <mergeCell ref="EJ2:EP2"/>
    <mergeCell ref="ER2:EX2"/>
    <mergeCell ref="EB2:EH2"/>
    <mergeCell ref="EW4:EX4"/>
    <mergeCell ref="DV4:DW4"/>
    <mergeCell ref="DY4:DZ4"/>
    <mergeCell ref="DF4:DG4"/>
    <mergeCell ref="DI4:DJ4"/>
    <mergeCell ref="DL4:DM4"/>
    <mergeCell ref="DN4:DO4"/>
    <mergeCell ref="DQ4:DR4"/>
    <mergeCell ref="DT4:DU4"/>
    <mergeCell ref="L2:R2"/>
    <mergeCell ref="AD4:AE4"/>
    <mergeCell ref="T2:Z2"/>
    <mergeCell ref="I4:J4"/>
    <mergeCell ref="Q4:R4"/>
    <mergeCell ref="T4:U4"/>
    <mergeCell ref="V4:W4"/>
    <mergeCell ref="Y4:Z4"/>
    <mergeCell ref="EB3:EH3"/>
    <mergeCell ref="EJ3:EP3"/>
    <mergeCell ref="ED4:EE4"/>
    <mergeCell ref="ER3:EX3"/>
    <mergeCell ref="ET4:EU4"/>
    <mergeCell ref="EB4:EC4"/>
    <mergeCell ref="ER4:ES4"/>
    <mergeCell ref="EJ4:EK4"/>
    <mergeCell ref="EL4:EM4"/>
    <mergeCell ref="EO4:EP4"/>
    <mergeCell ref="EG4:EH4"/>
    <mergeCell ref="FH1:FN1"/>
    <mergeCell ref="FH2:FN2"/>
    <mergeCell ref="FH3:FN3"/>
    <mergeCell ref="FJ4:FK4"/>
    <mergeCell ref="FM4:FN4"/>
    <mergeCell ref="EZ3:FF3"/>
    <mergeCell ref="EZ2:FF2"/>
    <mergeCell ref="FH4:FI4"/>
    <mergeCell ref="FE4:FF4"/>
    <mergeCell ref="EZ4:FA4"/>
    <mergeCell ref="FB4:FC4"/>
    <mergeCell ref="F4:G4"/>
    <mergeCell ref="D3:J3"/>
    <mergeCell ref="D4:E4"/>
    <mergeCell ref="AB3:AH3"/>
    <mergeCell ref="AZ4:BA4"/>
    <mergeCell ref="BB4:BC4"/>
    <mergeCell ref="AO4:AP4"/>
    <mergeCell ref="AR4:AS4"/>
    <mergeCell ref="AT4:AU4"/>
    <mergeCell ref="AL4:AM4"/>
    <mergeCell ref="AB4:AC4"/>
    <mergeCell ref="L4:M4"/>
    <mergeCell ref="N4:O4"/>
    <mergeCell ref="AJ4:AK4"/>
    <mergeCell ref="AG4:AH4"/>
    <mergeCell ref="L3:R3"/>
    <mergeCell ref="T3:Z3"/>
    <mergeCell ref="DA4:DB4"/>
    <mergeCell ref="DD4:DE4"/>
    <mergeCell ref="BP3:BV3"/>
    <mergeCell ref="BX3:CD3"/>
    <mergeCell ref="CF3:CL3"/>
    <mergeCell ref="CN3:CT3"/>
    <mergeCell ref="BR4:BS4"/>
    <mergeCell ref="BU4:BV4"/>
    <mergeCell ref="CX4:CY4"/>
    <mergeCell ref="CF4:CG4"/>
    <mergeCell ref="DD3:DJ3"/>
    <mergeCell ref="CV4:CW4"/>
    <mergeCell ref="CP4:CQ4"/>
    <mergeCell ref="CS4:CT4"/>
    <mergeCell ref="CV3:DB3"/>
    <mergeCell ref="BH4:BI4"/>
    <mergeCell ref="BJ4:BK4"/>
    <mergeCell ref="CN4:CO4"/>
    <mergeCell ref="BP4:BQ4"/>
    <mergeCell ref="BX4:BY4"/>
    <mergeCell ref="CH4:CI4"/>
    <mergeCell ref="CK4:CL4"/>
    <mergeCell ref="CC4:CD4"/>
    <mergeCell ref="AJ3:AP3"/>
    <mergeCell ref="AR3:AX3"/>
    <mergeCell ref="AW4:AX4"/>
    <mergeCell ref="AZ3:BF3"/>
    <mergeCell ref="BH3:BN3"/>
    <mergeCell ref="BZ4:CA4"/>
    <mergeCell ref="BE4:BF4"/>
    <mergeCell ref="BM4:BN4"/>
    <mergeCell ref="DT3:DZ3"/>
    <mergeCell ref="DD2:DJ2"/>
    <mergeCell ref="DL3:DR3"/>
    <mergeCell ref="CF1:CL1"/>
    <mergeCell ref="BX1:CD1"/>
    <mergeCell ref="DL1:DR1"/>
    <mergeCell ref="DT1:DZ1"/>
    <mergeCell ref="DT2:DZ2"/>
    <mergeCell ref="CN1:CT1"/>
    <mergeCell ref="BX2:CD2"/>
    <mergeCell ref="A1:J1"/>
    <mergeCell ref="A2:J2"/>
    <mergeCell ref="EZ1:FF1"/>
    <mergeCell ref="CV1:DB1"/>
    <mergeCell ref="DD1:DJ1"/>
    <mergeCell ref="AJ2:AP2"/>
    <mergeCell ref="AR2:AX2"/>
    <mergeCell ref="DL2:DR2"/>
    <mergeCell ref="AJ1:AP1"/>
    <mergeCell ref="AR1:AX1"/>
    <mergeCell ref="AZ2:BF2"/>
    <mergeCell ref="AZ1:BF1"/>
    <mergeCell ref="BP1:BV1"/>
    <mergeCell ref="BP2:BV2"/>
    <mergeCell ref="BH1:BN1"/>
    <mergeCell ref="T1:Z1"/>
    <mergeCell ref="AB1:AH1"/>
    <mergeCell ref="AB2:AH2"/>
    <mergeCell ref="L1:R1"/>
    <mergeCell ref="CF2:CL2"/>
    <mergeCell ref="BH2:BN2"/>
    <mergeCell ref="CN2:CT2"/>
    <mergeCell ref="CV2:DB2"/>
  </mergeCells>
  <dataValidations xWindow="632" yWindow="499" count="1">
    <dataValidation type="whole" operator="notEqual" allowBlank="1" showInputMessage="1" showErrorMessage="1" prompt="Please enter whole numbers" sqref="FD72 Q60:Q67 P72 N60:O67 T73:W74 V60:W67 AG60:AG67 AL60:AM67 AO60:AO67 AN72 AW60:AW67 BB60:BC67 CB72 BE60:BE67 BJ60:BK67 BR60:BS67 BU60:BU67 CC60:CC67 CH60:CI67 CS60:CS67 CX60:CY67 DA60:DA67 CP60:CQ67 DI60:DI67 DN60:DO67 ED60:EE67 DV60:DW67 EL60:EM67 EO60:EO67 EV82 EW60:EW67 FB60:FC67 FE60:FE67 F60:G67 D73:G74 P82 L73:O74 X72 Y60:Y67 AF72 AD60:AE67 AV82 AJ73:AM74 AV72 AT60:AU67 AR73:AU74 BD72 BL72 BM60:BM67 BT72 BX73:CA74 BZ60:CA67 CB82 CK60:CK67 CF73:CI74 CJ72 CN73:CQ74 CR72 CV73:CY74 DF60:DG67 DD73:DG74 DQ60:DQ67 DL73:DO74 DY60:DY67 DT73:DW74 DX82 EB73:EE74 EG60:EG67 EJ73:EM74 ET60:EU67 ER73:EU74 EV72 EZ73:FC74 H72 H82 I60:I67 AF82 AB73:AE74 X82 AN82 AZ73:BC74 BD82 BL82 BH73:BK74 BP73:BS74 D7:FF58 BT82 CJ82 DP82 CZ82 CZ72 DH82 DH72 DP72 DX72 EF82 EF72 EN82 EN72 FD82 CR82 FP85 D85:K85 L85:O85 Q85:BV85 BX85:CD85 CF85:DB85 DD85:DR85 DT85:DZ85 EB85:EH85 EJ85:FF85" xr:uid="{00000000-0002-0000-0900-000000000000}">
      <formula1>0</formula1>
    </dataValidation>
  </dataValidations>
  <pageMargins left="0.7" right="0.7" top="0.75" bottom="0.75" header="0.3" footer="0.3"/>
  <pageSetup scale="61" orientation="landscape" cellComments="atEnd" r:id="rId2"/>
  <headerFooter>
    <oddHeader>&amp;C&amp;</oddHeader>
    <oddFooter>&amp;R&amp;</oddFooter>
  </headerFooter>
  <rowBreaks count="60" manualBreakCount="60">
    <brk id="26" min="11" max="17" man="1"/>
    <brk id="26" min="19" max="25" man="1"/>
    <brk id="26" min="27" max="33" man="1"/>
    <brk id="26" min="35" max="41" man="1"/>
    <brk id="26" min="43" max="49" man="1"/>
    <brk id="26" min="51" max="57" man="1"/>
    <brk id="26" min="59" max="65" man="1"/>
    <brk id="26" min="67" max="73" man="1"/>
    <brk id="26" min="75" max="81" man="1"/>
    <brk id="26" min="83" max="89" man="1"/>
    <brk id="26" min="99" max="105" man="1"/>
    <brk id="26" min="107" max="113" man="1"/>
    <brk id="26" min="115" max="121" man="1"/>
    <brk id="26" min="123" max="129" man="1"/>
    <brk id="26" min="131" max="137" man="1"/>
    <brk id="26" min="139" max="145" man="1"/>
    <brk id="26" min="147" max="153" man="1"/>
    <brk id="26" min="155" max="161" man="1"/>
    <brk id="26" min="163" max="169" man="1"/>
    <brk id="26" min="3" max="9" man="1"/>
    <brk id="53" min="3" max="9" man="1"/>
    <brk id="53" min="11" max="17" man="1"/>
    <brk id="53" min="19" max="25" man="1"/>
    <brk id="53" min="27" max="33" man="1"/>
    <brk id="53" min="43" max="49" man="1"/>
    <brk id="53" min="35" max="41" man="1"/>
    <brk id="53" min="51" max="57" man="1"/>
    <brk id="53" min="59" max="65" man="1"/>
    <brk id="53" min="67" max="73" man="1"/>
    <brk id="53" min="75" max="81" man="1"/>
    <brk id="53" min="83" max="89" man="1"/>
    <brk id="53" min="99" max="105" man="1"/>
    <brk id="53" min="107" max="113" man="1"/>
    <brk id="53" min="115" max="121" man="1"/>
    <brk id="53" min="123" max="129" man="1"/>
    <brk id="53" min="131" max="137" man="1"/>
    <brk id="53" min="139" max="145" man="1"/>
    <brk id="53" min="147" max="153" man="1"/>
    <brk id="53" min="155" max="161" man="1"/>
    <brk id="53" min="163" max="169" man="1"/>
    <brk id="80" min="3" max="9" man="1"/>
    <brk id="80" min="11" max="17" man="1"/>
    <brk id="80" min="19" max="25" man="1"/>
    <brk id="80" min="27" max="33" man="1"/>
    <brk id="80" min="43" max="49" man="1"/>
    <brk id="80" min="35" max="41" man="1"/>
    <brk id="80" min="51" max="57" man="1"/>
    <brk id="80" min="59" max="65" man="1"/>
    <brk id="80" min="67" max="73" man="1"/>
    <brk id="80" min="75" max="81" man="1"/>
    <brk id="80" min="83" max="89" man="1"/>
    <brk id="80" min="99" max="105" man="1"/>
    <brk id="80" min="107" max="113" man="1"/>
    <brk id="80" min="115" max="121" man="1"/>
    <brk id="80" min="123" max="129" man="1"/>
    <brk id="80" min="131" max="137" man="1"/>
    <brk id="80" min="139" max="145" man="1"/>
    <brk id="80" min="147" max="153" man="1"/>
    <brk id="80" min="155" max="161" man="1"/>
    <brk id="80" min="163" max="16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675</vt:i4>
      </vt:variant>
    </vt:vector>
  </HeadingPairs>
  <TitlesOfParts>
    <vt:vector size="694" baseType="lpstr">
      <vt:lpstr>Upload</vt:lpstr>
      <vt:lpstr>Instructions</vt:lpstr>
      <vt:lpstr>Verification</vt:lpstr>
      <vt:lpstr>Line Item Instructions-Gov</vt:lpstr>
      <vt:lpstr>Gov. Revenue</vt:lpstr>
      <vt:lpstr>Gov. Exp.</vt:lpstr>
      <vt:lpstr>Line-Item Instructions-Propr</vt:lpstr>
      <vt:lpstr>Proprietary Rev.</vt:lpstr>
      <vt:lpstr>Proprietary Exp</vt:lpstr>
      <vt:lpstr>Miscellaneous</vt:lpstr>
      <vt:lpstr>Water Sewer</vt:lpstr>
      <vt:lpstr>White Goods</vt:lpstr>
      <vt:lpstr>School Capital Outlay</vt:lpstr>
      <vt:lpstr>Inspections 2019</vt:lpstr>
      <vt:lpstr>Inspections </vt:lpstr>
      <vt:lpstr>Changes to AFIR</vt:lpstr>
      <vt:lpstr>Beg Bal</vt:lpstr>
      <vt:lpstr>BI Beg Bal</vt:lpstr>
      <vt:lpstr>Unit Names</vt:lpstr>
      <vt:lpstr>_fed1001</vt:lpstr>
      <vt:lpstr>_fed1002</vt:lpstr>
      <vt:lpstr>_fed1003</vt:lpstr>
      <vt:lpstr>_fed1004</vt:lpstr>
      <vt:lpstr>_fed1005</vt:lpstr>
      <vt:lpstr>_fed1006</vt:lpstr>
      <vt:lpstr>_fed1007</vt:lpstr>
      <vt:lpstr>_fed1008</vt:lpstr>
      <vt:lpstr>_fed1009</vt:lpstr>
      <vt:lpstr>_fed1010</vt:lpstr>
      <vt:lpstr>_fed1011</vt:lpstr>
      <vt:lpstr>_fed1012</vt:lpstr>
      <vt:lpstr>_fed1013</vt:lpstr>
      <vt:lpstr>_fed1015</vt:lpstr>
      <vt:lpstr>_fed1017</vt:lpstr>
      <vt:lpstr>_fed1018</vt:lpstr>
      <vt:lpstr>_fed1019</vt:lpstr>
      <vt:lpstr>_fed1020</vt:lpstr>
      <vt:lpstr>_fed1021</vt:lpstr>
      <vt:lpstr>_fed1022</vt:lpstr>
      <vt:lpstr>_fed1023</vt:lpstr>
      <vt:lpstr>_fed1024</vt:lpstr>
      <vt:lpstr>_loc1001</vt:lpstr>
      <vt:lpstr>_loc1002</vt:lpstr>
      <vt:lpstr>_loc1003</vt:lpstr>
      <vt:lpstr>_loc1004</vt:lpstr>
      <vt:lpstr>_loc1005</vt:lpstr>
      <vt:lpstr>_loc1006</vt:lpstr>
      <vt:lpstr>_loc1007</vt:lpstr>
      <vt:lpstr>_loc1008</vt:lpstr>
      <vt:lpstr>_loc1009</vt:lpstr>
      <vt:lpstr>_loc1010</vt:lpstr>
      <vt:lpstr>_loc1011</vt:lpstr>
      <vt:lpstr>_loc1012</vt:lpstr>
      <vt:lpstr>_loc1013</vt:lpstr>
      <vt:lpstr>_loc1015</vt:lpstr>
      <vt:lpstr>_loc1017</vt:lpstr>
      <vt:lpstr>_loc1018</vt:lpstr>
      <vt:lpstr>_loc1019</vt:lpstr>
      <vt:lpstr>_loc1020</vt:lpstr>
      <vt:lpstr>_loc1021</vt:lpstr>
      <vt:lpstr>_loc1022</vt:lpstr>
      <vt:lpstr>_loc1023</vt:lpstr>
      <vt:lpstr>_loc1024</vt:lpstr>
      <vt:lpstr>_rev1025</vt:lpstr>
      <vt:lpstr>_rev1026</vt:lpstr>
      <vt:lpstr>_rev1027</vt:lpstr>
      <vt:lpstr>_rev1028</vt:lpstr>
      <vt:lpstr>_rev1029</vt:lpstr>
      <vt:lpstr>_rev1030</vt:lpstr>
      <vt:lpstr>_rev1031</vt:lpstr>
      <vt:lpstr>_rev1033</vt:lpstr>
      <vt:lpstr>_rev1034</vt:lpstr>
      <vt:lpstr>_rev1035</vt:lpstr>
      <vt:lpstr>_rev1036</vt:lpstr>
      <vt:lpstr>_rev1038</vt:lpstr>
      <vt:lpstr>_rev1039</vt:lpstr>
      <vt:lpstr>_rev1040</vt:lpstr>
      <vt:lpstr>_rev1041</vt:lpstr>
      <vt:lpstr>_rev1042</vt:lpstr>
      <vt:lpstr>_rev1043</vt:lpstr>
      <vt:lpstr>_rev1044</vt:lpstr>
      <vt:lpstr>_rev1045</vt:lpstr>
      <vt:lpstr>_rev1046</vt:lpstr>
      <vt:lpstr>_rev1047</vt:lpstr>
      <vt:lpstr>_rev1048</vt:lpstr>
      <vt:lpstr>_rev1049</vt:lpstr>
      <vt:lpstr>_rev1050</vt:lpstr>
      <vt:lpstr>_rev1051</vt:lpstr>
      <vt:lpstr>_rev1052</vt:lpstr>
      <vt:lpstr>_rev1053</vt:lpstr>
      <vt:lpstr>_rev1054</vt:lpstr>
      <vt:lpstr>_rev1055</vt:lpstr>
      <vt:lpstr>_rev1056</vt:lpstr>
      <vt:lpstr>_rev1057</vt:lpstr>
      <vt:lpstr>_rev1058</vt:lpstr>
      <vt:lpstr>_rev1059</vt:lpstr>
      <vt:lpstr>_rev1060</vt:lpstr>
      <vt:lpstr>_rev1061</vt:lpstr>
      <vt:lpstr>_rev1062</vt:lpstr>
      <vt:lpstr>_rev1063</vt:lpstr>
      <vt:lpstr>_rev1064</vt:lpstr>
      <vt:lpstr>_rev1065</vt:lpstr>
      <vt:lpstr>_rev1066</vt:lpstr>
      <vt:lpstr>_rev1067</vt:lpstr>
      <vt:lpstr>_rev1068</vt:lpstr>
      <vt:lpstr>_rev1069</vt:lpstr>
      <vt:lpstr>_rev1070</vt:lpstr>
      <vt:lpstr>_rev1071</vt:lpstr>
      <vt:lpstr>_rev1072</vt:lpstr>
      <vt:lpstr>_rev1073</vt:lpstr>
      <vt:lpstr>_rev1074</vt:lpstr>
      <vt:lpstr>_rev1075</vt:lpstr>
      <vt:lpstr>_rev1076</vt:lpstr>
      <vt:lpstr>_rev1077</vt:lpstr>
      <vt:lpstr>_rev1078</vt:lpstr>
      <vt:lpstr>_rev1079</vt:lpstr>
      <vt:lpstr>_rev1080</vt:lpstr>
      <vt:lpstr>_rev1081</vt:lpstr>
      <vt:lpstr>_rev10840</vt:lpstr>
      <vt:lpstr>_rev2082</vt:lpstr>
      <vt:lpstr>_rev2083</vt:lpstr>
      <vt:lpstr>_rev20850</vt:lpstr>
      <vt:lpstr>_sta1001</vt:lpstr>
      <vt:lpstr>_sta1002</vt:lpstr>
      <vt:lpstr>_sta1003</vt:lpstr>
      <vt:lpstr>_sta1004</vt:lpstr>
      <vt:lpstr>_sta1005</vt:lpstr>
      <vt:lpstr>_sta1006</vt:lpstr>
      <vt:lpstr>_sta1007</vt:lpstr>
      <vt:lpstr>_sta1008</vt:lpstr>
      <vt:lpstr>_sta1009</vt:lpstr>
      <vt:lpstr>_sta1010</vt:lpstr>
      <vt:lpstr>_sta1011</vt:lpstr>
      <vt:lpstr>_sta1012</vt:lpstr>
      <vt:lpstr>_sta1013</vt:lpstr>
      <vt:lpstr>_sta1015</vt:lpstr>
      <vt:lpstr>_sta1017</vt:lpstr>
      <vt:lpstr>_sta1018</vt:lpstr>
      <vt:lpstr>_sta1019</vt:lpstr>
      <vt:lpstr>_sta1020</vt:lpstr>
      <vt:lpstr>_sta1021</vt:lpstr>
      <vt:lpstr>_sta1022</vt:lpstr>
      <vt:lpstr>_sta1023</vt:lpstr>
      <vt:lpstr>_sta1024</vt:lpstr>
      <vt:lpstr>A.miss3000</vt:lpstr>
      <vt:lpstr>A.miss3001</vt:lpstr>
      <vt:lpstr>A.miss3002</vt:lpstr>
      <vt:lpstr>A.miss3003</vt:lpstr>
      <vt:lpstr>A.miss3004</vt:lpstr>
      <vt:lpstr>A.miss3005</vt:lpstr>
      <vt:lpstr>A.miss3006</vt:lpstr>
      <vt:lpstr>A.miss3007</vt:lpstr>
      <vt:lpstr>A.miss3008</vt:lpstr>
      <vt:lpstr>A.miss3009</vt:lpstr>
      <vt:lpstr>A.miss3010</vt:lpstr>
      <vt:lpstr>A.miss3011</vt:lpstr>
      <vt:lpstr>A.miss3012</vt:lpstr>
      <vt:lpstr>A.miss3013</vt:lpstr>
      <vt:lpstr>A.miss3014</vt:lpstr>
      <vt:lpstr>A.miss3015</vt:lpstr>
      <vt:lpstr>A.miss3016</vt:lpstr>
      <vt:lpstr>A.miss3017</vt:lpstr>
      <vt:lpstr>A.miss30180</vt:lpstr>
      <vt:lpstr>A.miss30190</vt:lpstr>
      <vt:lpstr>A.miss30200</vt:lpstr>
      <vt:lpstr>A.miss30210</vt:lpstr>
      <vt:lpstr>A.miss30220</vt:lpstr>
      <vt:lpstr>A.miss30230</vt:lpstr>
      <vt:lpstr>a.ws4000</vt:lpstr>
      <vt:lpstr>a.ws4001</vt:lpstr>
      <vt:lpstr>a.ws4002</vt:lpstr>
      <vt:lpstr>a.ws4003</vt:lpstr>
      <vt:lpstr>a.ws4004</vt:lpstr>
      <vt:lpstr>a.ws4005</vt:lpstr>
      <vt:lpstr>a.ws4006</vt:lpstr>
      <vt:lpstr>a.ws4007</vt:lpstr>
      <vt:lpstr>a.ws4008</vt:lpstr>
      <vt:lpstr>a.ws4009</vt:lpstr>
      <vt:lpstr>aexp1500</vt:lpstr>
      <vt:lpstr>aexp1501</vt:lpstr>
      <vt:lpstr>aexp1502</vt:lpstr>
      <vt:lpstr>aexp1503</vt:lpstr>
      <vt:lpstr>aexp1504</vt:lpstr>
      <vt:lpstr>aexp1505</vt:lpstr>
      <vt:lpstr>aexp1506</vt:lpstr>
      <vt:lpstr>aexp1507</vt:lpstr>
      <vt:lpstr>aexp1508</vt:lpstr>
      <vt:lpstr>aexp1509</vt:lpstr>
      <vt:lpstr>aexp1510</vt:lpstr>
      <vt:lpstr>aexp1511</vt:lpstr>
      <vt:lpstr>aexp1512</vt:lpstr>
      <vt:lpstr>aexp1513</vt:lpstr>
      <vt:lpstr>aexp1514</vt:lpstr>
      <vt:lpstr>aexp1515</vt:lpstr>
      <vt:lpstr>aexp1516</vt:lpstr>
      <vt:lpstr>aexp1517</vt:lpstr>
      <vt:lpstr>aexp1518</vt:lpstr>
      <vt:lpstr>aexp1519</vt:lpstr>
      <vt:lpstr>aexp1520</vt:lpstr>
      <vt:lpstr>aexp1521</vt:lpstr>
      <vt:lpstr>aexp1522</vt:lpstr>
      <vt:lpstr>aexp1523</vt:lpstr>
      <vt:lpstr>aexp1524</vt:lpstr>
      <vt:lpstr>aexp1525</vt:lpstr>
      <vt:lpstr>aexp1526</vt:lpstr>
      <vt:lpstr>aexp1527</vt:lpstr>
      <vt:lpstr>aexp1528</vt:lpstr>
      <vt:lpstr>aexp1529</vt:lpstr>
      <vt:lpstr>aexp1530</vt:lpstr>
      <vt:lpstr>aexp1531</vt:lpstr>
      <vt:lpstr>aexp1532</vt:lpstr>
      <vt:lpstr>aexp1533</vt:lpstr>
      <vt:lpstr>aexp1534</vt:lpstr>
      <vt:lpstr>aexp1535</vt:lpstr>
      <vt:lpstr>aexp1536</vt:lpstr>
      <vt:lpstr>aexp1537</vt:lpstr>
      <vt:lpstr>aexp1538</vt:lpstr>
      <vt:lpstr>aexp1539</vt:lpstr>
      <vt:lpstr>aexp1540</vt:lpstr>
      <vt:lpstr>aexp1541</vt:lpstr>
      <vt:lpstr>aexp1542</vt:lpstr>
      <vt:lpstr>aexp1543</vt:lpstr>
      <vt:lpstr>aexp1544</vt:lpstr>
      <vt:lpstr>aexp1545</vt:lpstr>
      <vt:lpstr>aexp1546</vt:lpstr>
      <vt:lpstr>aexp1547</vt:lpstr>
      <vt:lpstr>aexp1558</vt:lpstr>
      <vt:lpstr>aexp2561</vt:lpstr>
      <vt:lpstr>aexp25640</vt:lpstr>
      <vt:lpstr>aexp25650</vt:lpstr>
      <vt:lpstr>aexp25660</vt:lpstr>
      <vt:lpstr>b.miss3000</vt:lpstr>
      <vt:lpstr>b.miss3001</vt:lpstr>
      <vt:lpstr>b.miss3002</vt:lpstr>
      <vt:lpstr>b.miss3003</vt:lpstr>
      <vt:lpstr>b.miss3004</vt:lpstr>
      <vt:lpstr>b.miss3005</vt:lpstr>
      <vt:lpstr>b.miss3006</vt:lpstr>
      <vt:lpstr>b.miss3007</vt:lpstr>
      <vt:lpstr>b.miss3008</vt:lpstr>
      <vt:lpstr>b.miss3009</vt:lpstr>
      <vt:lpstr>b.miss3010</vt:lpstr>
      <vt:lpstr>b.miss3011</vt:lpstr>
      <vt:lpstr>b.miss3012</vt:lpstr>
      <vt:lpstr>b.miss3013</vt:lpstr>
      <vt:lpstr>b.miss3014</vt:lpstr>
      <vt:lpstr>b.miss3015</vt:lpstr>
      <vt:lpstr>b.miss3016</vt:lpstr>
      <vt:lpstr>b.miss3017</vt:lpstr>
      <vt:lpstr>b.ws4000</vt:lpstr>
      <vt:lpstr>b.ws4001</vt:lpstr>
      <vt:lpstr>b.ws4002</vt:lpstr>
      <vt:lpstr>b.ws4003</vt:lpstr>
      <vt:lpstr>b.ws4004</vt:lpstr>
      <vt:lpstr>b.ws4005</vt:lpstr>
      <vt:lpstr>b.ws4006</vt:lpstr>
      <vt:lpstr>b.ws4007</vt:lpstr>
      <vt:lpstr>b.ws4008</vt:lpstr>
      <vt:lpstr>b.ws4009</vt:lpstr>
      <vt:lpstr>bexp1500</vt:lpstr>
      <vt:lpstr>bexp1501</vt:lpstr>
      <vt:lpstr>bexp1502</vt:lpstr>
      <vt:lpstr>bexp1503</vt:lpstr>
      <vt:lpstr>bexp1504</vt:lpstr>
      <vt:lpstr>bexp1505</vt:lpstr>
      <vt:lpstr>bexp1506</vt:lpstr>
      <vt:lpstr>bexp1507</vt:lpstr>
      <vt:lpstr>bexp1508</vt:lpstr>
      <vt:lpstr>bexp1509</vt:lpstr>
      <vt:lpstr>bexp1510</vt:lpstr>
      <vt:lpstr>bexp1511</vt:lpstr>
      <vt:lpstr>bexp1512</vt:lpstr>
      <vt:lpstr>bexp1513</vt:lpstr>
      <vt:lpstr>bexp1514</vt:lpstr>
      <vt:lpstr>bexp1515</vt:lpstr>
      <vt:lpstr>bexp1516</vt:lpstr>
      <vt:lpstr>bexp1517</vt:lpstr>
      <vt:lpstr>bexp1518</vt:lpstr>
      <vt:lpstr>bexp1519</vt:lpstr>
      <vt:lpstr>bexp1520</vt:lpstr>
      <vt:lpstr>bexp1521</vt:lpstr>
      <vt:lpstr>bexp1522</vt:lpstr>
      <vt:lpstr>bexp1523</vt:lpstr>
      <vt:lpstr>bexp1524</vt:lpstr>
      <vt:lpstr>bexp1525</vt:lpstr>
      <vt:lpstr>bexp1526</vt:lpstr>
      <vt:lpstr>bexp1527</vt:lpstr>
      <vt:lpstr>bexp1528</vt:lpstr>
      <vt:lpstr>bexp1529</vt:lpstr>
      <vt:lpstr>bexp1530</vt:lpstr>
      <vt:lpstr>bexp1531</vt:lpstr>
      <vt:lpstr>bexp1532</vt:lpstr>
      <vt:lpstr>bexp1533</vt:lpstr>
      <vt:lpstr>bexp1534</vt:lpstr>
      <vt:lpstr>bexp1535</vt:lpstr>
      <vt:lpstr>bexp1536</vt:lpstr>
      <vt:lpstr>bexp1537</vt:lpstr>
      <vt:lpstr>bexp1538</vt:lpstr>
      <vt:lpstr>bexp1539</vt:lpstr>
      <vt:lpstr>bexp1540</vt:lpstr>
      <vt:lpstr>bexp1541</vt:lpstr>
      <vt:lpstr>bexp1542</vt:lpstr>
      <vt:lpstr>bexp1543</vt:lpstr>
      <vt:lpstr>bexp1544</vt:lpstr>
      <vt:lpstr>bexp1545</vt:lpstr>
      <vt:lpstr>bexp1546</vt:lpstr>
      <vt:lpstr>bexp1547</vt:lpstr>
      <vt:lpstr>bexp1558</vt:lpstr>
      <vt:lpstr>bexp2561</vt:lpstr>
      <vt:lpstr>bexp25640</vt:lpstr>
      <vt:lpstr>bexp25650</vt:lpstr>
      <vt:lpstr>bexp25660</vt:lpstr>
      <vt:lpstr>c.ws4000</vt:lpstr>
      <vt:lpstr>c.ws4001</vt:lpstr>
      <vt:lpstr>c.ws4002</vt:lpstr>
      <vt:lpstr>c.ws4003</vt:lpstr>
      <vt:lpstr>c.ws4004</vt:lpstr>
      <vt:lpstr>c.ws4005</vt:lpstr>
      <vt:lpstr>c.ws4006</vt:lpstr>
      <vt:lpstr>c.ws4007</vt:lpstr>
      <vt:lpstr>c.ws4008</vt:lpstr>
      <vt:lpstr>c.ws4009</vt:lpstr>
      <vt:lpstr>cexp1500</vt:lpstr>
      <vt:lpstr>cexp1501</vt:lpstr>
      <vt:lpstr>cexp1502</vt:lpstr>
      <vt:lpstr>cexp1503</vt:lpstr>
      <vt:lpstr>cexp1504</vt:lpstr>
      <vt:lpstr>cexp1505</vt:lpstr>
      <vt:lpstr>cexp1506</vt:lpstr>
      <vt:lpstr>cexp1507</vt:lpstr>
      <vt:lpstr>cexp1508</vt:lpstr>
      <vt:lpstr>cexp1509</vt:lpstr>
      <vt:lpstr>cexp1510</vt:lpstr>
      <vt:lpstr>cexp1511</vt:lpstr>
      <vt:lpstr>cexp1512</vt:lpstr>
      <vt:lpstr>cexp1513</vt:lpstr>
      <vt:lpstr>cexp1514</vt:lpstr>
      <vt:lpstr>cexp1515</vt:lpstr>
      <vt:lpstr>cexp1516</vt:lpstr>
      <vt:lpstr>cexp1517</vt:lpstr>
      <vt:lpstr>cexp1518</vt:lpstr>
      <vt:lpstr>cexp1519</vt:lpstr>
      <vt:lpstr>cexp1520</vt:lpstr>
      <vt:lpstr>cexp1521</vt:lpstr>
      <vt:lpstr>cexp1522</vt:lpstr>
      <vt:lpstr>cexp1523</vt:lpstr>
      <vt:lpstr>cexp1524</vt:lpstr>
      <vt:lpstr>cexp1525</vt:lpstr>
      <vt:lpstr>cexp1526</vt:lpstr>
      <vt:lpstr>cexp1527</vt:lpstr>
      <vt:lpstr>cexp1528</vt:lpstr>
      <vt:lpstr>cexp1529</vt:lpstr>
      <vt:lpstr>cexp1530</vt:lpstr>
      <vt:lpstr>cexp1531</vt:lpstr>
      <vt:lpstr>cexp1532</vt:lpstr>
      <vt:lpstr>cexp1533</vt:lpstr>
      <vt:lpstr>cexp1534</vt:lpstr>
      <vt:lpstr>cexp1535</vt:lpstr>
      <vt:lpstr>cexp1536</vt:lpstr>
      <vt:lpstr>cexp1537</vt:lpstr>
      <vt:lpstr>cexp1538</vt:lpstr>
      <vt:lpstr>cexp1539</vt:lpstr>
      <vt:lpstr>cexp1540</vt:lpstr>
      <vt:lpstr>cexp1541</vt:lpstr>
      <vt:lpstr>cexp1542</vt:lpstr>
      <vt:lpstr>cexp1543</vt:lpstr>
      <vt:lpstr>cexp1544</vt:lpstr>
      <vt:lpstr>cexp1545</vt:lpstr>
      <vt:lpstr>cexp1546</vt:lpstr>
      <vt:lpstr>cexp1547</vt:lpstr>
      <vt:lpstr>cexp1558</vt:lpstr>
      <vt:lpstr>cexp2561</vt:lpstr>
      <vt:lpstr>cexp25640</vt:lpstr>
      <vt:lpstr>cexp256450</vt:lpstr>
      <vt:lpstr>cexp256460</vt:lpstr>
      <vt:lpstr>Contactemail</vt:lpstr>
      <vt:lpstr>ContactName</vt:lpstr>
      <vt:lpstr>ContactTelephone</vt:lpstr>
      <vt:lpstr>ContactTitle</vt:lpstr>
      <vt:lpstr>d.ws4000</vt:lpstr>
      <vt:lpstr>d.ws4001</vt:lpstr>
      <vt:lpstr>d.ws4002</vt:lpstr>
      <vt:lpstr>d.ws4003</vt:lpstr>
      <vt:lpstr>d.ws4004</vt:lpstr>
      <vt:lpstr>d.ws4005</vt:lpstr>
      <vt:lpstr>d.ws4006</vt:lpstr>
      <vt:lpstr>d.ws4007</vt:lpstr>
      <vt:lpstr>d.ws4008</vt:lpstr>
      <vt:lpstr>d.ws4009</vt:lpstr>
      <vt:lpstr>dexp1500</vt:lpstr>
      <vt:lpstr>dexp1501</vt:lpstr>
      <vt:lpstr>dexp1502</vt:lpstr>
      <vt:lpstr>dexp1503</vt:lpstr>
      <vt:lpstr>dexp1504</vt:lpstr>
      <vt:lpstr>dexp1505</vt:lpstr>
      <vt:lpstr>dexp1506</vt:lpstr>
      <vt:lpstr>dexp1507</vt:lpstr>
      <vt:lpstr>dexp1508</vt:lpstr>
      <vt:lpstr>dexp1509</vt:lpstr>
      <vt:lpstr>dexp1510</vt:lpstr>
      <vt:lpstr>dexp1511</vt:lpstr>
      <vt:lpstr>dexp1512</vt:lpstr>
      <vt:lpstr>dexp1513</vt:lpstr>
      <vt:lpstr>dexp1514</vt:lpstr>
      <vt:lpstr>dexp1515</vt:lpstr>
      <vt:lpstr>dexp1516</vt:lpstr>
      <vt:lpstr>dexp1517</vt:lpstr>
      <vt:lpstr>dexp1518</vt:lpstr>
      <vt:lpstr>dexp1519</vt:lpstr>
      <vt:lpstr>dexp1520</vt:lpstr>
      <vt:lpstr>dexp1521</vt:lpstr>
      <vt:lpstr>dexp1522</vt:lpstr>
      <vt:lpstr>dexp1523</vt:lpstr>
      <vt:lpstr>dexp1524</vt:lpstr>
      <vt:lpstr>dexp1525</vt:lpstr>
      <vt:lpstr>dexp1526</vt:lpstr>
      <vt:lpstr>dexp1527</vt:lpstr>
      <vt:lpstr>dexp1528</vt:lpstr>
      <vt:lpstr>dexp1529</vt:lpstr>
      <vt:lpstr>dexp1530</vt:lpstr>
      <vt:lpstr>dexp1531</vt:lpstr>
      <vt:lpstr>dexp1532</vt:lpstr>
      <vt:lpstr>dexp1533</vt:lpstr>
      <vt:lpstr>dexp1534</vt:lpstr>
      <vt:lpstr>dexp1535</vt:lpstr>
      <vt:lpstr>dexp1536</vt:lpstr>
      <vt:lpstr>dexp1537</vt:lpstr>
      <vt:lpstr>dexp1538</vt:lpstr>
      <vt:lpstr>dexp1539</vt:lpstr>
      <vt:lpstr>dexp1540</vt:lpstr>
      <vt:lpstr>dexp1541</vt:lpstr>
      <vt:lpstr>dexp1542</vt:lpstr>
      <vt:lpstr>dexp1543</vt:lpstr>
      <vt:lpstr>dexp1544</vt:lpstr>
      <vt:lpstr>dexp1545</vt:lpstr>
      <vt:lpstr>dexp1546</vt:lpstr>
      <vt:lpstr>dexp1547</vt:lpstr>
      <vt:lpstr>dexp1558</vt:lpstr>
      <vt:lpstr>dexp2561</vt:lpstr>
      <vt:lpstr>dexp25640</vt:lpstr>
      <vt:lpstr>dexp25650</vt:lpstr>
      <vt:lpstr>dexp25660</vt:lpstr>
      <vt:lpstr>dif.change1560</vt:lpstr>
      <vt:lpstr>dif.change2563</vt:lpstr>
      <vt:lpstr>e.ws4000</vt:lpstr>
      <vt:lpstr>e.ws4001</vt:lpstr>
      <vt:lpstr>e.ws4002</vt:lpstr>
      <vt:lpstr>e.ws4003</vt:lpstr>
      <vt:lpstr>e.ws4004</vt:lpstr>
      <vt:lpstr>e.ws4005</vt:lpstr>
      <vt:lpstr>e.ws4006</vt:lpstr>
      <vt:lpstr>e.ws4007</vt:lpstr>
      <vt:lpstr>e.ws4008</vt:lpstr>
      <vt:lpstr>e.ws4009</vt:lpstr>
      <vt:lpstr>E_mail_address</vt:lpstr>
      <vt:lpstr>eexp1500</vt:lpstr>
      <vt:lpstr>eexp1501</vt:lpstr>
      <vt:lpstr>eexp1502</vt:lpstr>
      <vt:lpstr>eexp1503</vt:lpstr>
      <vt:lpstr>eexp1504</vt:lpstr>
      <vt:lpstr>eexp1505</vt:lpstr>
      <vt:lpstr>eexp1506</vt:lpstr>
      <vt:lpstr>eexp1507</vt:lpstr>
      <vt:lpstr>eexp1508</vt:lpstr>
      <vt:lpstr>eexp1509</vt:lpstr>
      <vt:lpstr>eexp1510</vt:lpstr>
      <vt:lpstr>eexp1511</vt:lpstr>
      <vt:lpstr>eexp1512</vt:lpstr>
      <vt:lpstr>eexp1513</vt:lpstr>
      <vt:lpstr>eexp1514</vt:lpstr>
      <vt:lpstr>eexp1515</vt:lpstr>
      <vt:lpstr>eexp1516</vt:lpstr>
      <vt:lpstr>eexp1517</vt:lpstr>
      <vt:lpstr>eexp1518</vt:lpstr>
      <vt:lpstr>eexp1519</vt:lpstr>
      <vt:lpstr>eexp1520</vt:lpstr>
      <vt:lpstr>eexp1521</vt:lpstr>
      <vt:lpstr>eexp1522</vt:lpstr>
      <vt:lpstr>eexp1523</vt:lpstr>
      <vt:lpstr>eexp1524</vt:lpstr>
      <vt:lpstr>eexp1525</vt:lpstr>
      <vt:lpstr>eexp1526</vt:lpstr>
      <vt:lpstr>eexp1527</vt:lpstr>
      <vt:lpstr>eexp1528</vt:lpstr>
      <vt:lpstr>eexp1529</vt:lpstr>
      <vt:lpstr>eexp1530</vt:lpstr>
      <vt:lpstr>eexp1531</vt:lpstr>
      <vt:lpstr>eexp1532</vt:lpstr>
      <vt:lpstr>eexp1533</vt:lpstr>
      <vt:lpstr>eexp1534</vt:lpstr>
      <vt:lpstr>eexp1535</vt:lpstr>
      <vt:lpstr>eexp1536</vt:lpstr>
      <vt:lpstr>eexp1537</vt:lpstr>
      <vt:lpstr>eexp1538</vt:lpstr>
      <vt:lpstr>eexp1539</vt:lpstr>
      <vt:lpstr>eexp1540</vt:lpstr>
      <vt:lpstr>eexp1541</vt:lpstr>
      <vt:lpstr>eexp1542</vt:lpstr>
      <vt:lpstr>eexp1543</vt:lpstr>
      <vt:lpstr>eexp1544</vt:lpstr>
      <vt:lpstr>eexp1545</vt:lpstr>
      <vt:lpstr>eexp1546</vt:lpstr>
      <vt:lpstr>eexp1547</vt:lpstr>
      <vt:lpstr>eexp1558</vt:lpstr>
      <vt:lpstr>eexp2561</vt:lpstr>
      <vt:lpstr>eexp25640</vt:lpstr>
      <vt:lpstr>eexp256450</vt:lpstr>
      <vt:lpstr>eexp256460</vt:lpstr>
      <vt:lpstr>f.ws4000</vt:lpstr>
      <vt:lpstr>f.ws4001</vt:lpstr>
      <vt:lpstr>f.ws4002</vt:lpstr>
      <vt:lpstr>f.ws4003</vt:lpstr>
      <vt:lpstr>f.ws4004</vt:lpstr>
      <vt:lpstr>f.ws4005</vt:lpstr>
      <vt:lpstr>f.ws4006</vt:lpstr>
      <vt:lpstr>f.ws4007</vt:lpstr>
      <vt:lpstr>f.ws4008</vt:lpstr>
      <vt:lpstr>f.ws4009</vt:lpstr>
      <vt:lpstr>fexp1500</vt:lpstr>
      <vt:lpstr>fexp1501</vt:lpstr>
      <vt:lpstr>fexp1502</vt:lpstr>
      <vt:lpstr>fexp1503</vt:lpstr>
      <vt:lpstr>fexp1504</vt:lpstr>
      <vt:lpstr>fexp1505</vt:lpstr>
      <vt:lpstr>fexp1506</vt:lpstr>
      <vt:lpstr>fexp1507</vt:lpstr>
      <vt:lpstr>fexp1508</vt:lpstr>
      <vt:lpstr>fexp1509</vt:lpstr>
      <vt:lpstr>fexp1510</vt:lpstr>
      <vt:lpstr>fexp1511</vt:lpstr>
      <vt:lpstr>fexp1512</vt:lpstr>
      <vt:lpstr>fexp1513</vt:lpstr>
      <vt:lpstr>fexp1514</vt:lpstr>
      <vt:lpstr>fexp1515</vt:lpstr>
      <vt:lpstr>fexp1516</vt:lpstr>
      <vt:lpstr>fexp1517</vt:lpstr>
      <vt:lpstr>fexp1518</vt:lpstr>
      <vt:lpstr>fexp1519</vt:lpstr>
      <vt:lpstr>fexp1520</vt:lpstr>
      <vt:lpstr>fexp1521</vt:lpstr>
      <vt:lpstr>fexp1522</vt:lpstr>
      <vt:lpstr>fexp1523</vt:lpstr>
      <vt:lpstr>fexp1524</vt:lpstr>
      <vt:lpstr>fexp1525</vt:lpstr>
      <vt:lpstr>fexp1526</vt:lpstr>
      <vt:lpstr>fexp1527</vt:lpstr>
      <vt:lpstr>fexp1528</vt:lpstr>
      <vt:lpstr>fexp1529</vt:lpstr>
      <vt:lpstr>fexp1530</vt:lpstr>
      <vt:lpstr>fexp1531</vt:lpstr>
      <vt:lpstr>fexp1532</vt:lpstr>
      <vt:lpstr>fexp1533</vt:lpstr>
      <vt:lpstr>fexp1534</vt:lpstr>
      <vt:lpstr>fexp1535</vt:lpstr>
      <vt:lpstr>fexp1536</vt:lpstr>
      <vt:lpstr>fexp1537</vt:lpstr>
      <vt:lpstr>fexp1538</vt:lpstr>
      <vt:lpstr>fexp1539</vt:lpstr>
      <vt:lpstr>fexp1540</vt:lpstr>
      <vt:lpstr>fexp1541</vt:lpstr>
      <vt:lpstr>fexp1542</vt:lpstr>
      <vt:lpstr>fexp1543</vt:lpstr>
      <vt:lpstr>fexp1544</vt:lpstr>
      <vt:lpstr>fexp1545</vt:lpstr>
      <vt:lpstr>fexp1546</vt:lpstr>
      <vt:lpstr>fexp1547</vt:lpstr>
      <vt:lpstr>fexp1558</vt:lpstr>
      <vt:lpstr>fexp2561</vt:lpstr>
      <vt:lpstr>fexp25640</vt:lpstr>
      <vt:lpstr>fexp25650</vt:lpstr>
      <vt:lpstr>fexp25660</vt:lpstr>
      <vt:lpstr>fin.state.change1559</vt:lpstr>
      <vt:lpstr>fin.state.change2562</vt:lpstr>
      <vt:lpstr>g.ws4000</vt:lpstr>
      <vt:lpstr>g.ws4001</vt:lpstr>
      <vt:lpstr>g.ws4002</vt:lpstr>
      <vt:lpstr>g.ws4003</vt:lpstr>
      <vt:lpstr>g.ws4004</vt:lpstr>
      <vt:lpstr>g.ws4005</vt:lpstr>
      <vt:lpstr>g.ws4006</vt:lpstr>
      <vt:lpstr>g.ws4007</vt:lpstr>
      <vt:lpstr>g.ws4008</vt:lpstr>
      <vt:lpstr>g.ws4009</vt:lpstr>
      <vt:lpstr>gov.exp1557</vt:lpstr>
      <vt:lpstr>gov.int.exp1548</vt:lpstr>
      <vt:lpstr>gov.int.exp1549</vt:lpstr>
      <vt:lpstr>gov.int.exp1550</vt:lpstr>
      <vt:lpstr>gov.int.exp1551</vt:lpstr>
      <vt:lpstr>gov.int.exp1552</vt:lpstr>
      <vt:lpstr>gov.int.exp1553</vt:lpstr>
      <vt:lpstr>gov.int.exp1554</vt:lpstr>
      <vt:lpstr>gov.int.exp1555</vt:lpstr>
      <vt:lpstr>gov.prin.exp1548</vt:lpstr>
      <vt:lpstr>gov.prin.exp1549</vt:lpstr>
      <vt:lpstr>gov.prin.exp1550</vt:lpstr>
      <vt:lpstr>gov.prin.exp1551</vt:lpstr>
      <vt:lpstr>gov.prin.exp1552</vt:lpstr>
      <vt:lpstr>gov.prin.exp1553</vt:lpstr>
      <vt:lpstr>gov.prin.exp1554</vt:lpstr>
      <vt:lpstr>gov.prin.exp1555</vt:lpstr>
      <vt:lpstr>goverror</vt:lpstr>
      <vt:lpstr>Name_of_Official</vt:lpstr>
      <vt:lpstr>OfficialDate</vt:lpstr>
      <vt:lpstr>OfficialName</vt:lpstr>
      <vt:lpstr>OfficialTitle</vt:lpstr>
      <vt:lpstr>'Gov. Exp.'!Print_Area</vt:lpstr>
      <vt:lpstr>'Gov. Revenue'!Print_Area</vt:lpstr>
      <vt:lpstr>Instructions!Print_Area</vt:lpstr>
      <vt:lpstr>'Line Item Instructions-Gov'!Print_Area</vt:lpstr>
      <vt:lpstr>'Line-Item Instructions-Propr'!Print_Area</vt:lpstr>
      <vt:lpstr>Miscellaneous!Print_Area</vt:lpstr>
      <vt:lpstr>'Proprietary Exp'!Print_Area</vt:lpstr>
      <vt:lpstr>'Proprietary Rev.'!Print_Area</vt:lpstr>
      <vt:lpstr>'School Capital Outlay'!Print_Area</vt:lpstr>
      <vt:lpstr>Verification!Print_Area</vt:lpstr>
      <vt:lpstr>'Water Sewer'!Print_Area</vt:lpstr>
      <vt:lpstr>'White Goods'!Print_Area</vt:lpstr>
      <vt:lpstr>'Gov. Exp.'!Print_Titles</vt:lpstr>
      <vt:lpstr>'Gov. Revenue'!Print_Titles</vt:lpstr>
      <vt:lpstr>Instructions!Print_Titles</vt:lpstr>
      <vt:lpstr>'Line Item Instructions-Gov'!Print_Titles</vt:lpstr>
      <vt:lpstr>'Line-Item Instructions-Propr'!Print_Titles</vt:lpstr>
      <vt:lpstr>Miscellaneous!Print_Titles</vt:lpstr>
      <vt:lpstr>'Proprietary Exp'!Print_Titles</vt:lpstr>
      <vt:lpstr>'Proprietary Rev.'!Print_Titles</vt:lpstr>
      <vt:lpstr>'School Capital Outlay'!Print_Titles</vt:lpstr>
      <vt:lpstr>'Water Sewer'!Print_Titles</vt:lpstr>
      <vt:lpstr>prop.int.exp2544</vt:lpstr>
      <vt:lpstr>prop.int.exp2545</vt:lpstr>
      <vt:lpstr>prop.int.exp2546</vt:lpstr>
      <vt:lpstr>prop.int.exp2547</vt:lpstr>
      <vt:lpstr>prop.int.exp2548</vt:lpstr>
      <vt:lpstr>prop.int.exp2549</vt:lpstr>
      <vt:lpstr>prop.int.exp2550</vt:lpstr>
      <vt:lpstr>prop.int.exp2551</vt:lpstr>
      <vt:lpstr>properror</vt:lpstr>
      <vt:lpstr>requiredsignature</vt:lpstr>
      <vt:lpstr>rev</vt:lpstr>
      <vt:lpstr>sch.cap6000</vt:lpstr>
      <vt:lpstr>sch.cap6001</vt:lpstr>
      <vt:lpstr>sch.cap6002</vt:lpstr>
      <vt:lpstr>sch.cap6003</vt:lpstr>
      <vt:lpstr>sch.cap6004</vt:lpstr>
      <vt:lpstr>sch.cap6005</vt:lpstr>
      <vt:lpstr>sch.cap6006</vt:lpstr>
      <vt:lpstr>sch.cap6007</vt:lpstr>
      <vt:lpstr>sch.cap6008</vt:lpstr>
      <vt:lpstr>sch.cap6009</vt:lpstr>
      <vt:lpstr>sch.cap6010</vt:lpstr>
      <vt:lpstr>sch.cap6020</vt:lpstr>
      <vt:lpstr>sch.cap6021</vt:lpstr>
      <vt:lpstr>sch.cap6022</vt:lpstr>
      <vt:lpstr>sch.cap6023</vt:lpstr>
      <vt:lpstr>sch.cap6024</vt:lpstr>
      <vt:lpstr>sch.cap6025</vt:lpstr>
      <vt:lpstr>sch.cap6026</vt:lpstr>
      <vt:lpstr>sch.cap6027</vt:lpstr>
      <vt:lpstr>sch.cap60275</vt:lpstr>
      <vt:lpstr>sch.cap6028</vt:lpstr>
      <vt:lpstr>sch.cap6029</vt:lpstr>
      <vt:lpstr>sch.cap6030</vt:lpstr>
      <vt:lpstr>sch.cap6050</vt:lpstr>
      <vt:lpstr>sch.cap6051</vt:lpstr>
      <vt:lpstr>sch.cap6052</vt:lpstr>
      <vt:lpstr>sch.cap6053</vt:lpstr>
      <vt:lpstr>sch.cap6054</vt:lpstr>
      <vt:lpstr>sch.cap6055</vt:lpstr>
      <vt:lpstr>sch.cap6056</vt:lpstr>
      <vt:lpstr>sch.cap6057</vt:lpstr>
      <vt:lpstr>sch.cap6058</vt:lpstr>
      <vt:lpstr>sch.cap60600</vt:lpstr>
      <vt:lpstr>Title</vt:lpstr>
      <vt:lpstr>tranf.exp1556</vt:lpstr>
      <vt:lpstr>Unit_Name</vt:lpstr>
      <vt:lpstr>Unit_Number</vt:lpstr>
      <vt:lpstr>UnitName</vt:lpstr>
      <vt:lpstr>UnitNumber</vt:lpstr>
      <vt:lpstr>wgood5000</vt:lpstr>
      <vt:lpstr>wgood5001</vt:lpstr>
      <vt:lpstr>wgood5002</vt:lpstr>
      <vt:lpstr>wgood5003</vt:lpstr>
      <vt:lpstr>wgood5004</vt:lpstr>
      <vt:lpstr>wgood5005</vt:lpstr>
      <vt:lpstr>wgood5006</vt:lpstr>
      <vt:lpstr>wgood5007</vt:lpstr>
      <vt:lpstr>wgood5008</vt:lpstr>
      <vt:lpstr>wgood5009</vt:lpstr>
      <vt:lpstr>wgood5010</vt:lpstr>
      <vt:lpstr>wgood5011</vt:lpstr>
      <vt:lpstr>wgood5012</vt:lpstr>
      <vt:lpstr>wgood5013</vt:lpstr>
      <vt:lpstr>wgood5014</vt:lpstr>
      <vt:lpstr>White_Goods_Webpage</vt:lpstr>
      <vt:lpstr>Year</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Canady</dc:creator>
  <cp:lastModifiedBy>Tiffany Anderson</cp:lastModifiedBy>
  <cp:lastPrinted>2021-07-09T13:32:50Z</cp:lastPrinted>
  <dcterms:created xsi:type="dcterms:W3CDTF">2011-12-02T13:34:46Z</dcterms:created>
  <dcterms:modified xsi:type="dcterms:W3CDTF">2023-08-29T16:57:20Z</dcterms:modified>
</cp:coreProperties>
</file>